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queryTables/queryTable7.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queryTables/queryTable8.xml" ContentType="application/vnd.openxmlformats-officedocument.spreadsheetml.queryTable+xml"/>
  <Override PartName="/xl/tables/table12.xml" ContentType="application/vnd.openxmlformats-officedocument.spreadsheetml.table+xml"/>
  <Override PartName="/xl/queryTables/queryTable9.xml" ContentType="application/vnd.openxmlformats-officedocument.spreadsheetml.queryTable+xml"/>
  <Override PartName="/xl/tables/table13.xml" ContentType="application/vnd.openxmlformats-officedocument.spreadsheetml.table+xml"/>
  <Override PartName="/xl/queryTables/queryTable10.xml" ContentType="application/vnd.openxmlformats-officedocument.spreadsheetml.query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queryTables/queryTable11.xml" ContentType="application/vnd.openxmlformats-officedocument.spreadsheetml.queryTable+xml"/>
  <Override PartName="/xl/tables/table20.xml" ContentType="application/vnd.openxmlformats-officedocument.spreadsheetml.table+xml"/>
  <Override PartName="/xl/queryTables/queryTable12.xml" ContentType="application/vnd.openxmlformats-officedocument.spreadsheetml.query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tegria-my.sharepoint.com/personal/brian_roth_tegria_com/Documents/Desktop/Training Database_Source Workout Files/Training_AI_Index/"/>
    </mc:Choice>
  </mc:AlternateContent>
  <xr:revisionPtr revIDLastSave="0" documentId="8_{FD974EEB-7540-4640-BD50-686A8943CEA5}" xr6:coauthVersionLast="47" xr6:coauthVersionMax="47" xr10:uidLastSave="{00000000-0000-0000-0000-000000000000}"/>
  <bookViews>
    <workbookView xWindow="-28920" yWindow="-120" windowWidth="29040" windowHeight="15720" tabRatio="945" firstSheet="2" activeTab="2" xr2:uid="{320BC632-A66B-4C15-AACA-60E09FFBDC97}"/>
  </bookViews>
  <sheets>
    <sheet name="Dashboard_Interactive" sheetId="28" r:id="rId1"/>
    <sheet name="Dashboard_Overview" sheetId="1" r:id="rId2"/>
    <sheet name="Dashboard_Exercises" sheetId="21" r:id="rId3"/>
    <sheet name="Dashboard_Progress" sheetId="22" r:id="rId4"/>
    <sheet name="MD_Core" sheetId="38" r:id="rId5"/>
    <sheet name="MD_Reference" sheetId="39" r:id="rId6"/>
    <sheet name="MD_Analysis" sheetId="40" r:id="rId7"/>
    <sheet name="Lookup_Exercises" sheetId="23" r:id="rId8"/>
    <sheet name="Changelog" sheetId="24" r:id="rId9"/>
    <sheet name="tbl_ExerciseNameMap" sheetId="26" r:id="rId10"/>
    <sheet name="tbl_Phases" sheetId="2" r:id="rId11"/>
    <sheet name="tbl_Sessions" sheetId="3" r:id="rId12"/>
    <sheet name="tbl_Exercises" sheetId="4" r:id="rId13"/>
    <sheet name="tbl_Compliance" sheetId="30" r:id="rId14"/>
    <sheet name="tbl_PrescribedWorkouts" sheetId="29" r:id="rId15"/>
    <sheet name="Export_Reference" sheetId="34" r:id="rId16"/>
    <sheet name="Export_Core" sheetId="33" r:id="rId17"/>
    <sheet name="Export_Analysis" sheetId="36" r:id="rId18"/>
    <sheet name="tbl_ExerciseLibrary" sheetId="5" r:id="rId19"/>
    <sheet name="tbl_Equipment" sheetId="6" r:id="rId20"/>
    <sheet name="tbl_BodyMetrics" sheetId="7" r:id="rId21"/>
    <sheet name="tbl_TrainingAssumptions" sheetId="8" r:id="rId22"/>
    <sheet name="tbl_PRs" sheetId="9" r:id="rId23"/>
    <sheet name="tbl_VolumeWeekly" sheetId="10" r:id="rId24"/>
    <sheet name="tbl_VolumeMonthly" sheetId="11" r:id="rId25"/>
    <sheet name="WorkoutCards_Phase01" sheetId="12" r:id="rId26"/>
    <sheet name="WorkoutCards_Phase02" sheetId="13" r:id="rId27"/>
    <sheet name="WorkoutCards_Phase03" sheetId="14" r:id="rId28"/>
    <sheet name="WorkoutCards_Phase04" sheetId="15" r:id="rId29"/>
    <sheet name="WorkoutCards_Phase05" sheetId="16" r:id="rId30"/>
    <sheet name="WorkoutCards_Phase06" sheetId="17" r:id="rId31"/>
    <sheet name="WorkoutCards_Phase07" sheetId="18" r:id="rId32"/>
    <sheet name="WorkoutCards_Phase08" sheetId="19" r:id="rId33"/>
    <sheet name="WorkoutCards_Phase09" sheetId="25" r:id="rId34"/>
    <sheet name="DataDictionary" sheetId="20" r:id="rId35"/>
  </sheets>
  <definedNames>
    <definedName name="ExternalData_1" localSheetId="17" hidden="1">Export_Analysis!$A$1:$AN$267</definedName>
    <definedName name="ExternalData_1" localSheetId="16" hidden="1">Export_Core!$A$1:$AH$3389</definedName>
    <definedName name="ExternalData_1" localSheetId="7" hidden="1">Lookup_Exercises!$A$1:$G$105</definedName>
    <definedName name="ExternalData_1" localSheetId="13" hidden="1">tbl_Compliance!$A$1:$W$180</definedName>
    <definedName name="ExternalData_1" localSheetId="11" hidden="1">tbl_Sessions!$A$1:$N$142</definedName>
    <definedName name="ExternalData_1" localSheetId="23" hidden="1">tbl_VolumeWeekly!$A$1:$Q$34</definedName>
    <definedName name="ExternalData_2" localSheetId="15" hidden="1">Export_Reference!$A$1:$Q$244</definedName>
    <definedName name="ExternalData_2" localSheetId="4" hidden="1">MD_Core!$A$1:$A$3389</definedName>
    <definedName name="ExternalData_2" localSheetId="5" hidden="1">MD_Reference!$A$1:$A$278</definedName>
    <definedName name="ExternalData_2" localSheetId="12" hidden="1">tbl_Exercises!$A$1:$Q$3389</definedName>
    <definedName name="ExternalData_2" localSheetId="24" hidden="1">tbl_VolumeMonthly!$A$1:$T$10</definedName>
    <definedName name="ExternalData_3" localSheetId="6" hidden="1">MD_Analysis!$A$1:$A$301</definedName>
    <definedName name="Slicer_Category">#N/A</definedName>
    <definedName name="Slicer_ExerciseName">#N/A</definedName>
    <definedName name="Slicer_PhaseID">#N/A</definedName>
  </definedNames>
  <calcPr calcId="191029"/>
  <pivotCaches>
    <pivotCache cacheId="0" r:id="rId36"/>
  </pivotCaches>
  <extLst>
    <ext xmlns:x14="http://schemas.microsoft.com/office/spreadsheetml/2009/9/main" uri="{BBE1A952-AA13-448e-AADC-164F8A28A991}">
      <x14:slicerCaches>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27" i="21" l="1"/>
  <c r="C27" i="21"/>
  <c r="D27" i="21"/>
  <c r="E27" i="21"/>
  <c r="F27" i="21"/>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R2002" i="4"/>
  <c r="R2003" i="4"/>
  <c r="R2004" i="4"/>
  <c r="R2005" i="4"/>
  <c r="R2006" i="4"/>
  <c r="R2007" i="4"/>
  <c r="R2008" i="4"/>
  <c r="R2009" i="4"/>
  <c r="R2010" i="4"/>
  <c r="R2011" i="4"/>
  <c r="R2012" i="4"/>
  <c r="R2013" i="4"/>
  <c r="R2014" i="4"/>
  <c r="R2015" i="4"/>
  <c r="R2016" i="4"/>
  <c r="R2017" i="4"/>
  <c r="R2018" i="4"/>
  <c r="R2019" i="4"/>
  <c r="R2020" i="4"/>
  <c r="R2021" i="4"/>
  <c r="R2022" i="4"/>
  <c r="R2023" i="4"/>
  <c r="R2024" i="4"/>
  <c r="R2025" i="4"/>
  <c r="R2026" i="4"/>
  <c r="R2027" i="4"/>
  <c r="R2028" i="4"/>
  <c r="R2029" i="4"/>
  <c r="R2030" i="4"/>
  <c r="R2031" i="4"/>
  <c r="R2032" i="4"/>
  <c r="R2033" i="4"/>
  <c r="R2034" i="4"/>
  <c r="R2035" i="4"/>
  <c r="R2036" i="4"/>
  <c r="R2037" i="4"/>
  <c r="R2038" i="4"/>
  <c r="R2039" i="4"/>
  <c r="R2040" i="4"/>
  <c r="R2041" i="4"/>
  <c r="R2042" i="4"/>
  <c r="R2043" i="4"/>
  <c r="R2044" i="4"/>
  <c r="R2045" i="4"/>
  <c r="R2046" i="4"/>
  <c r="R2047" i="4"/>
  <c r="R2048" i="4"/>
  <c r="R2049" i="4"/>
  <c r="R2050" i="4"/>
  <c r="R2051" i="4"/>
  <c r="R2052" i="4"/>
  <c r="R2053" i="4"/>
  <c r="R2054" i="4"/>
  <c r="R2055" i="4"/>
  <c r="R2056" i="4"/>
  <c r="R2057" i="4"/>
  <c r="R2058" i="4"/>
  <c r="R2059" i="4"/>
  <c r="R2060" i="4"/>
  <c r="R2061" i="4"/>
  <c r="R2062" i="4"/>
  <c r="R2063" i="4"/>
  <c r="R2064" i="4"/>
  <c r="R2065" i="4"/>
  <c r="R2066" i="4"/>
  <c r="R2067" i="4"/>
  <c r="R2068" i="4"/>
  <c r="R2069" i="4"/>
  <c r="R2070" i="4"/>
  <c r="R2071" i="4"/>
  <c r="R2072" i="4"/>
  <c r="R2073" i="4"/>
  <c r="R2074" i="4"/>
  <c r="R2075" i="4"/>
  <c r="R2076" i="4"/>
  <c r="R2077" i="4"/>
  <c r="R2078" i="4"/>
  <c r="R2079" i="4"/>
  <c r="R2080" i="4"/>
  <c r="R2081" i="4"/>
  <c r="R2082" i="4"/>
  <c r="R2083" i="4"/>
  <c r="R2084" i="4"/>
  <c r="R2085" i="4"/>
  <c r="R2086" i="4"/>
  <c r="R2087" i="4"/>
  <c r="R2088" i="4"/>
  <c r="R2089" i="4"/>
  <c r="R2090" i="4"/>
  <c r="R2091" i="4"/>
  <c r="R2092" i="4"/>
  <c r="R2093" i="4"/>
  <c r="R2094" i="4"/>
  <c r="R2095" i="4"/>
  <c r="R2096" i="4"/>
  <c r="R2097" i="4"/>
  <c r="R2098" i="4"/>
  <c r="R2099" i="4"/>
  <c r="R2100" i="4"/>
  <c r="R2101" i="4"/>
  <c r="R2102" i="4"/>
  <c r="R2103" i="4"/>
  <c r="R2104" i="4"/>
  <c r="R2105" i="4"/>
  <c r="R2106" i="4"/>
  <c r="R2107" i="4"/>
  <c r="R2108" i="4"/>
  <c r="R2109" i="4"/>
  <c r="R2110" i="4"/>
  <c r="R2111" i="4"/>
  <c r="R2112" i="4"/>
  <c r="R2113" i="4"/>
  <c r="R2114" i="4"/>
  <c r="R2115" i="4"/>
  <c r="R2116" i="4"/>
  <c r="R2117" i="4"/>
  <c r="R2118" i="4"/>
  <c r="R2119" i="4"/>
  <c r="R2120" i="4"/>
  <c r="R2121" i="4"/>
  <c r="R2122" i="4"/>
  <c r="R2123" i="4"/>
  <c r="R2124" i="4"/>
  <c r="R2125" i="4"/>
  <c r="R2126" i="4"/>
  <c r="R2127" i="4"/>
  <c r="R2128" i="4"/>
  <c r="R2129" i="4"/>
  <c r="R2130" i="4"/>
  <c r="R2131" i="4"/>
  <c r="R2132" i="4"/>
  <c r="R2133" i="4"/>
  <c r="R2134" i="4"/>
  <c r="R2135" i="4"/>
  <c r="R2136" i="4"/>
  <c r="R2137" i="4"/>
  <c r="R2138" i="4"/>
  <c r="R2139" i="4"/>
  <c r="R2140" i="4"/>
  <c r="R2141" i="4"/>
  <c r="R2142" i="4"/>
  <c r="R2143" i="4"/>
  <c r="R2144" i="4"/>
  <c r="R2145" i="4"/>
  <c r="R2146" i="4"/>
  <c r="R2147" i="4"/>
  <c r="R2148" i="4"/>
  <c r="R2149" i="4"/>
  <c r="R2150" i="4"/>
  <c r="R2151" i="4"/>
  <c r="R2152" i="4"/>
  <c r="R2153" i="4"/>
  <c r="R2154" i="4"/>
  <c r="R2155" i="4"/>
  <c r="R2156" i="4"/>
  <c r="R2157" i="4"/>
  <c r="R2158" i="4"/>
  <c r="R2159" i="4"/>
  <c r="R2160" i="4"/>
  <c r="R2161" i="4"/>
  <c r="R2162" i="4"/>
  <c r="R2163" i="4"/>
  <c r="R2164" i="4"/>
  <c r="R2165" i="4"/>
  <c r="R2166" i="4"/>
  <c r="R2167" i="4"/>
  <c r="R2168" i="4"/>
  <c r="R2169" i="4"/>
  <c r="R2170" i="4"/>
  <c r="R2171" i="4"/>
  <c r="R2172" i="4"/>
  <c r="R2173" i="4"/>
  <c r="R2174" i="4"/>
  <c r="R2175" i="4"/>
  <c r="R2176" i="4"/>
  <c r="R2177" i="4"/>
  <c r="R2178" i="4"/>
  <c r="R2179" i="4"/>
  <c r="R2180" i="4"/>
  <c r="R2181" i="4"/>
  <c r="R2182" i="4"/>
  <c r="R2183" i="4"/>
  <c r="R2184" i="4"/>
  <c r="R2185" i="4"/>
  <c r="R2186" i="4"/>
  <c r="R2187" i="4"/>
  <c r="R2188" i="4"/>
  <c r="R2189" i="4"/>
  <c r="R2190" i="4"/>
  <c r="R2191" i="4"/>
  <c r="R2192" i="4"/>
  <c r="R2193" i="4"/>
  <c r="R2194" i="4"/>
  <c r="R2195" i="4"/>
  <c r="R2196" i="4"/>
  <c r="R2197" i="4"/>
  <c r="R2198" i="4"/>
  <c r="R2199" i="4"/>
  <c r="R2200" i="4"/>
  <c r="R2201" i="4"/>
  <c r="R2202" i="4"/>
  <c r="R2203" i="4"/>
  <c r="R2204" i="4"/>
  <c r="R2205" i="4"/>
  <c r="R2206" i="4"/>
  <c r="R2207" i="4"/>
  <c r="R2208" i="4"/>
  <c r="R2209" i="4"/>
  <c r="R2210" i="4"/>
  <c r="R2211" i="4"/>
  <c r="R2212" i="4"/>
  <c r="R2213" i="4"/>
  <c r="R2214" i="4"/>
  <c r="R2215" i="4"/>
  <c r="R2216" i="4"/>
  <c r="R2217" i="4"/>
  <c r="R2218" i="4"/>
  <c r="R2219" i="4"/>
  <c r="R2220" i="4"/>
  <c r="R2221" i="4"/>
  <c r="R2222" i="4"/>
  <c r="R2223" i="4"/>
  <c r="R2224" i="4"/>
  <c r="R2225" i="4"/>
  <c r="R2226" i="4"/>
  <c r="R2227" i="4"/>
  <c r="R2228" i="4"/>
  <c r="R2229" i="4"/>
  <c r="R2230" i="4"/>
  <c r="R2231" i="4"/>
  <c r="R2232" i="4"/>
  <c r="R2233" i="4"/>
  <c r="R2234" i="4"/>
  <c r="R2235" i="4"/>
  <c r="R2236" i="4"/>
  <c r="R2237" i="4"/>
  <c r="R2238" i="4"/>
  <c r="R2239" i="4"/>
  <c r="R2240" i="4"/>
  <c r="R2241" i="4"/>
  <c r="R2242" i="4"/>
  <c r="R2243" i="4"/>
  <c r="R2244" i="4"/>
  <c r="R2245" i="4"/>
  <c r="R2246" i="4"/>
  <c r="R2247" i="4"/>
  <c r="R2248" i="4"/>
  <c r="R2249" i="4"/>
  <c r="R2250" i="4"/>
  <c r="R2251" i="4"/>
  <c r="R2252" i="4"/>
  <c r="R2253" i="4"/>
  <c r="R2254" i="4"/>
  <c r="R2255" i="4"/>
  <c r="R2256" i="4"/>
  <c r="R2257" i="4"/>
  <c r="R2258" i="4"/>
  <c r="R2259" i="4"/>
  <c r="R2260" i="4"/>
  <c r="R2261" i="4"/>
  <c r="R2262" i="4"/>
  <c r="R2263" i="4"/>
  <c r="R2264" i="4"/>
  <c r="R2265" i="4"/>
  <c r="R2266" i="4"/>
  <c r="R2267" i="4"/>
  <c r="R2268" i="4"/>
  <c r="R2269" i="4"/>
  <c r="R2270" i="4"/>
  <c r="R2271" i="4"/>
  <c r="R2272" i="4"/>
  <c r="R2273" i="4"/>
  <c r="R2274" i="4"/>
  <c r="R2275" i="4"/>
  <c r="R2276" i="4"/>
  <c r="R2277" i="4"/>
  <c r="R2278" i="4"/>
  <c r="R2279" i="4"/>
  <c r="R2280" i="4"/>
  <c r="R2281" i="4"/>
  <c r="R2282" i="4"/>
  <c r="R2283" i="4"/>
  <c r="R2284" i="4"/>
  <c r="R2285" i="4"/>
  <c r="R2286" i="4"/>
  <c r="R2287" i="4"/>
  <c r="R2288" i="4"/>
  <c r="R2289" i="4"/>
  <c r="R2290" i="4"/>
  <c r="R2291" i="4"/>
  <c r="R2292" i="4"/>
  <c r="R2293" i="4"/>
  <c r="R2294" i="4"/>
  <c r="R2295" i="4"/>
  <c r="R2296" i="4"/>
  <c r="R2297" i="4"/>
  <c r="R2298" i="4"/>
  <c r="R2299" i="4"/>
  <c r="R2300" i="4"/>
  <c r="R2301" i="4"/>
  <c r="R2302" i="4"/>
  <c r="R2303" i="4"/>
  <c r="R2304" i="4"/>
  <c r="R2305" i="4"/>
  <c r="R2306" i="4"/>
  <c r="R2307" i="4"/>
  <c r="R2308" i="4"/>
  <c r="R2309" i="4"/>
  <c r="R2310" i="4"/>
  <c r="R2311" i="4"/>
  <c r="R2312" i="4"/>
  <c r="R2313" i="4"/>
  <c r="R2314" i="4"/>
  <c r="R2315" i="4"/>
  <c r="R2316" i="4"/>
  <c r="R2317" i="4"/>
  <c r="R2318" i="4"/>
  <c r="R2319" i="4"/>
  <c r="R2320" i="4"/>
  <c r="R2321" i="4"/>
  <c r="R2322" i="4"/>
  <c r="R2323" i="4"/>
  <c r="R2324" i="4"/>
  <c r="R2325" i="4"/>
  <c r="R2326" i="4"/>
  <c r="R2327" i="4"/>
  <c r="R2328" i="4"/>
  <c r="R2329" i="4"/>
  <c r="R2330" i="4"/>
  <c r="R2331" i="4"/>
  <c r="R2332" i="4"/>
  <c r="R2333" i="4"/>
  <c r="R2334" i="4"/>
  <c r="R2335" i="4"/>
  <c r="R2336" i="4"/>
  <c r="R2337" i="4"/>
  <c r="R2338" i="4"/>
  <c r="R2339" i="4"/>
  <c r="R2340" i="4"/>
  <c r="R2341" i="4"/>
  <c r="R2342" i="4"/>
  <c r="R2343" i="4"/>
  <c r="R2344" i="4"/>
  <c r="R2345" i="4"/>
  <c r="R2346" i="4"/>
  <c r="R2347" i="4"/>
  <c r="R2348" i="4"/>
  <c r="R2349" i="4"/>
  <c r="R2350" i="4"/>
  <c r="R2351" i="4"/>
  <c r="R2352" i="4"/>
  <c r="R2353" i="4"/>
  <c r="R2354" i="4"/>
  <c r="R2355" i="4"/>
  <c r="R2356" i="4"/>
  <c r="R2357" i="4"/>
  <c r="R2358" i="4"/>
  <c r="R2359" i="4"/>
  <c r="R2360" i="4"/>
  <c r="R2361" i="4"/>
  <c r="R2362" i="4"/>
  <c r="R2363" i="4"/>
  <c r="R2364" i="4"/>
  <c r="R2365" i="4"/>
  <c r="R2366" i="4"/>
  <c r="R2367" i="4"/>
  <c r="R2368" i="4"/>
  <c r="R2369" i="4"/>
  <c r="R2370" i="4"/>
  <c r="R2371" i="4"/>
  <c r="R2372" i="4"/>
  <c r="R2373" i="4"/>
  <c r="R2374" i="4"/>
  <c r="R2375" i="4"/>
  <c r="R2376" i="4"/>
  <c r="R2377" i="4"/>
  <c r="R2378" i="4"/>
  <c r="R2379" i="4"/>
  <c r="R2380" i="4"/>
  <c r="R2381" i="4"/>
  <c r="R2382" i="4"/>
  <c r="R2383" i="4"/>
  <c r="R2384" i="4"/>
  <c r="R2385" i="4"/>
  <c r="R2386" i="4"/>
  <c r="R2387" i="4"/>
  <c r="R2388" i="4"/>
  <c r="R2389" i="4"/>
  <c r="R2390" i="4"/>
  <c r="R2391" i="4"/>
  <c r="R2392" i="4"/>
  <c r="R2393" i="4"/>
  <c r="R2394" i="4"/>
  <c r="R2395" i="4"/>
  <c r="R2396" i="4"/>
  <c r="R2397" i="4"/>
  <c r="R2398" i="4"/>
  <c r="R2399" i="4"/>
  <c r="R2400" i="4"/>
  <c r="R2401" i="4"/>
  <c r="R2402" i="4"/>
  <c r="R2403" i="4"/>
  <c r="R2404" i="4"/>
  <c r="R2405" i="4"/>
  <c r="R2406" i="4"/>
  <c r="R2407" i="4"/>
  <c r="R2408" i="4"/>
  <c r="R2409" i="4"/>
  <c r="R2410" i="4"/>
  <c r="R2411" i="4"/>
  <c r="R2412" i="4"/>
  <c r="R2413" i="4"/>
  <c r="R2414" i="4"/>
  <c r="R2415" i="4"/>
  <c r="R2416" i="4"/>
  <c r="R2417" i="4"/>
  <c r="R2418" i="4"/>
  <c r="R2419" i="4"/>
  <c r="R2420" i="4"/>
  <c r="R2421" i="4"/>
  <c r="R2422" i="4"/>
  <c r="R2423" i="4"/>
  <c r="R2424" i="4"/>
  <c r="R2425" i="4"/>
  <c r="R2426" i="4"/>
  <c r="R2427" i="4"/>
  <c r="R2428" i="4"/>
  <c r="R2429" i="4"/>
  <c r="R2430" i="4"/>
  <c r="R2431" i="4"/>
  <c r="R2432" i="4"/>
  <c r="R2433" i="4"/>
  <c r="R2434" i="4"/>
  <c r="R2435" i="4"/>
  <c r="R2436" i="4"/>
  <c r="R2437" i="4"/>
  <c r="R2438" i="4"/>
  <c r="R2439" i="4"/>
  <c r="R2440" i="4"/>
  <c r="R2441" i="4"/>
  <c r="R2442" i="4"/>
  <c r="R2443" i="4"/>
  <c r="R2444" i="4"/>
  <c r="R2445" i="4"/>
  <c r="R2446" i="4"/>
  <c r="R2447" i="4"/>
  <c r="R2448" i="4"/>
  <c r="R2449" i="4"/>
  <c r="R2450" i="4"/>
  <c r="R2451" i="4"/>
  <c r="R2452" i="4"/>
  <c r="R2453" i="4"/>
  <c r="R2454" i="4"/>
  <c r="R2455" i="4"/>
  <c r="R2456" i="4"/>
  <c r="R2457" i="4"/>
  <c r="R2458" i="4"/>
  <c r="R2459" i="4"/>
  <c r="R2460" i="4"/>
  <c r="R2461" i="4"/>
  <c r="R2462" i="4"/>
  <c r="R2463" i="4"/>
  <c r="R2464" i="4"/>
  <c r="R2465" i="4"/>
  <c r="R2466" i="4"/>
  <c r="R2467" i="4"/>
  <c r="R2468" i="4"/>
  <c r="R2469" i="4"/>
  <c r="R2470" i="4"/>
  <c r="R2471" i="4"/>
  <c r="R2472" i="4"/>
  <c r="R2473" i="4"/>
  <c r="R2474" i="4"/>
  <c r="R2475" i="4"/>
  <c r="R2476" i="4"/>
  <c r="R2477" i="4"/>
  <c r="R2478" i="4"/>
  <c r="R2479" i="4"/>
  <c r="R2480" i="4"/>
  <c r="R2481" i="4"/>
  <c r="R2482" i="4"/>
  <c r="R2483" i="4"/>
  <c r="R2484" i="4"/>
  <c r="R2485" i="4"/>
  <c r="R2486" i="4"/>
  <c r="R2487" i="4"/>
  <c r="R2488" i="4"/>
  <c r="R2489" i="4"/>
  <c r="R2490" i="4"/>
  <c r="R2491" i="4"/>
  <c r="R2492" i="4"/>
  <c r="R2493" i="4"/>
  <c r="R2494" i="4"/>
  <c r="R2495" i="4"/>
  <c r="R2496" i="4"/>
  <c r="R2497" i="4"/>
  <c r="R2498" i="4"/>
  <c r="R2499" i="4"/>
  <c r="R2500" i="4"/>
  <c r="R2501" i="4"/>
  <c r="R2502" i="4"/>
  <c r="R2503" i="4"/>
  <c r="R2504" i="4"/>
  <c r="R2505" i="4"/>
  <c r="R2506" i="4"/>
  <c r="R2507" i="4"/>
  <c r="R2508" i="4"/>
  <c r="R2509" i="4"/>
  <c r="R2510" i="4"/>
  <c r="R2511" i="4"/>
  <c r="R2512" i="4"/>
  <c r="R2513" i="4"/>
  <c r="R2514" i="4"/>
  <c r="R2515" i="4"/>
  <c r="R2516" i="4"/>
  <c r="R2517" i="4"/>
  <c r="R2518" i="4"/>
  <c r="R2519" i="4"/>
  <c r="R2520" i="4"/>
  <c r="R2521" i="4"/>
  <c r="R2522" i="4"/>
  <c r="R2523" i="4"/>
  <c r="R2524" i="4"/>
  <c r="R2525" i="4"/>
  <c r="R2526" i="4"/>
  <c r="R2527" i="4"/>
  <c r="R2528" i="4"/>
  <c r="R2529" i="4"/>
  <c r="R2530" i="4"/>
  <c r="R2531" i="4"/>
  <c r="R2532" i="4"/>
  <c r="R2533" i="4"/>
  <c r="R2534" i="4"/>
  <c r="R2535" i="4"/>
  <c r="R2536" i="4"/>
  <c r="R2537" i="4"/>
  <c r="R2538" i="4"/>
  <c r="R2539" i="4"/>
  <c r="R2540" i="4"/>
  <c r="R2541" i="4"/>
  <c r="R2542" i="4"/>
  <c r="R2543" i="4"/>
  <c r="R2544" i="4"/>
  <c r="R2545" i="4"/>
  <c r="R2546" i="4"/>
  <c r="R2547" i="4"/>
  <c r="R2548" i="4"/>
  <c r="R2549" i="4"/>
  <c r="R2550" i="4"/>
  <c r="R2551" i="4"/>
  <c r="R2552" i="4"/>
  <c r="R2553" i="4"/>
  <c r="R2554" i="4"/>
  <c r="R2555" i="4"/>
  <c r="R2556" i="4"/>
  <c r="R2557" i="4"/>
  <c r="R2558" i="4"/>
  <c r="R2559" i="4"/>
  <c r="R2560" i="4"/>
  <c r="R2561" i="4"/>
  <c r="R2562" i="4"/>
  <c r="R2563" i="4"/>
  <c r="R2564" i="4"/>
  <c r="R2565" i="4"/>
  <c r="R2566" i="4"/>
  <c r="R2567" i="4"/>
  <c r="R2568" i="4"/>
  <c r="R2569" i="4"/>
  <c r="R2570" i="4"/>
  <c r="R2571" i="4"/>
  <c r="R2572" i="4"/>
  <c r="R2573" i="4"/>
  <c r="R2574" i="4"/>
  <c r="R2575" i="4"/>
  <c r="R2576" i="4"/>
  <c r="R2577" i="4"/>
  <c r="R2578" i="4"/>
  <c r="R2579" i="4"/>
  <c r="R2580" i="4"/>
  <c r="R2581" i="4"/>
  <c r="R2582" i="4"/>
  <c r="R2583" i="4"/>
  <c r="R2584" i="4"/>
  <c r="R2585" i="4"/>
  <c r="R2586" i="4"/>
  <c r="R2587" i="4"/>
  <c r="R2588" i="4"/>
  <c r="R2589" i="4"/>
  <c r="R2590" i="4"/>
  <c r="R2591" i="4"/>
  <c r="R2592" i="4"/>
  <c r="R2593" i="4"/>
  <c r="R2594" i="4"/>
  <c r="R2595" i="4"/>
  <c r="R2596" i="4"/>
  <c r="R2597" i="4"/>
  <c r="R2598" i="4"/>
  <c r="R2599" i="4"/>
  <c r="R2600" i="4"/>
  <c r="R2601" i="4"/>
  <c r="R2602" i="4"/>
  <c r="R2603" i="4"/>
  <c r="R2604" i="4"/>
  <c r="R2605" i="4"/>
  <c r="R2606" i="4"/>
  <c r="R2607" i="4"/>
  <c r="R2608" i="4"/>
  <c r="R2609" i="4"/>
  <c r="R2610" i="4"/>
  <c r="R2611" i="4"/>
  <c r="R2612" i="4"/>
  <c r="R2613" i="4"/>
  <c r="R2614" i="4"/>
  <c r="R2615" i="4"/>
  <c r="R2616" i="4"/>
  <c r="R2617" i="4"/>
  <c r="R2618" i="4"/>
  <c r="R2619" i="4"/>
  <c r="R2620" i="4"/>
  <c r="R2621" i="4"/>
  <c r="R2622" i="4"/>
  <c r="R2623" i="4"/>
  <c r="R2624" i="4"/>
  <c r="R2625" i="4"/>
  <c r="R2626" i="4"/>
  <c r="R2627" i="4"/>
  <c r="R2628" i="4"/>
  <c r="R2629" i="4"/>
  <c r="R2630" i="4"/>
  <c r="R2631" i="4"/>
  <c r="R2632" i="4"/>
  <c r="R2633" i="4"/>
  <c r="R2634" i="4"/>
  <c r="R2635" i="4"/>
  <c r="R2636" i="4"/>
  <c r="R2637" i="4"/>
  <c r="R2638" i="4"/>
  <c r="R2639" i="4"/>
  <c r="R2640" i="4"/>
  <c r="R2641" i="4"/>
  <c r="R2642" i="4"/>
  <c r="R2643" i="4"/>
  <c r="R2644" i="4"/>
  <c r="R2645" i="4"/>
  <c r="R2646" i="4"/>
  <c r="R2647" i="4"/>
  <c r="R2648" i="4"/>
  <c r="R2649" i="4"/>
  <c r="R2650" i="4"/>
  <c r="R2651" i="4"/>
  <c r="R2652" i="4"/>
  <c r="R2653" i="4"/>
  <c r="R2654" i="4"/>
  <c r="R2655" i="4"/>
  <c r="R2656" i="4"/>
  <c r="R2657" i="4"/>
  <c r="R2658" i="4"/>
  <c r="R2659" i="4"/>
  <c r="R2660" i="4"/>
  <c r="R2661" i="4"/>
  <c r="R2662" i="4"/>
  <c r="R2663" i="4"/>
  <c r="R2664" i="4"/>
  <c r="R2665" i="4"/>
  <c r="R2666" i="4"/>
  <c r="R2667" i="4"/>
  <c r="R2668" i="4"/>
  <c r="R2669" i="4"/>
  <c r="R2670" i="4"/>
  <c r="R2671" i="4"/>
  <c r="R2672" i="4"/>
  <c r="R2673" i="4"/>
  <c r="R2674" i="4"/>
  <c r="R2675" i="4"/>
  <c r="R2676" i="4"/>
  <c r="R2677" i="4"/>
  <c r="R2678" i="4"/>
  <c r="R2679" i="4"/>
  <c r="R2680" i="4"/>
  <c r="R2681" i="4"/>
  <c r="R2682" i="4"/>
  <c r="R2683" i="4"/>
  <c r="R2684" i="4"/>
  <c r="R2685" i="4"/>
  <c r="R2686" i="4"/>
  <c r="R2687" i="4"/>
  <c r="R2688" i="4"/>
  <c r="R2689" i="4"/>
  <c r="R2690" i="4"/>
  <c r="R2691" i="4"/>
  <c r="R2692" i="4"/>
  <c r="R2693" i="4"/>
  <c r="R2694" i="4"/>
  <c r="R2695" i="4"/>
  <c r="R2696" i="4"/>
  <c r="R2697" i="4"/>
  <c r="R2698" i="4"/>
  <c r="R2699" i="4"/>
  <c r="R2700" i="4"/>
  <c r="R2701" i="4"/>
  <c r="R2702" i="4"/>
  <c r="R2703" i="4"/>
  <c r="R2704" i="4"/>
  <c r="R2705" i="4"/>
  <c r="R2706" i="4"/>
  <c r="R2707" i="4"/>
  <c r="R2708" i="4"/>
  <c r="R2709" i="4"/>
  <c r="R2710" i="4"/>
  <c r="R2711" i="4"/>
  <c r="R2712" i="4"/>
  <c r="R2713" i="4"/>
  <c r="R2714" i="4"/>
  <c r="R2715" i="4"/>
  <c r="R2716" i="4"/>
  <c r="R2717" i="4"/>
  <c r="R2718" i="4"/>
  <c r="R2719" i="4"/>
  <c r="R2720" i="4"/>
  <c r="R2721" i="4"/>
  <c r="R2722" i="4"/>
  <c r="R2723" i="4"/>
  <c r="R2724" i="4"/>
  <c r="R2725" i="4"/>
  <c r="R2726" i="4"/>
  <c r="R2727" i="4"/>
  <c r="R2728" i="4"/>
  <c r="R2729" i="4"/>
  <c r="R2730" i="4"/>
  <c r="R2731" i="4"/>
  <c r="R2732" i="4"/>
  <c r="R2733" i="4"/>
  <c r="R2734" i="4"/>
  <c r="R2735" i="4"/>
  <c r="R2736" i="4"/>
  <c r="R2737" i="4"/>
  <c r="R2738" i="4"/>
  <c r="R2739" i="4"/>
  <c r="R2740" i="4"/>
  <c r="R2741" i="4"/>
  <c r="R2742" i="4"/>
  <c r="R2743" i="4"/>
  <c r="R2744" i="4"/>
  <c r="R2745" i="4"/>
  <c r="R2746" i="4"/>
  <c r="R2747" i="4"/>
  <c r="R2748" i="4"/>
  <c r="R2749" i="4"/>
  <c r="R2750" i="4"/>
  <c r="R2751" i="4"/>
  <c r="R2752" i="4"/>
  <c r="R2753" i="4"/>
  <c r="R2754" i="4"/>
  <c r="R2755" i="4"/>
  <c r="R2756" i="4"/>
  <c r="R2757" i="4"/>
  <c r="R2758" i="4"/>
  <c r="R2759" i="4"/>
  <c r="R2760" i="4"/>
  <c r="R2761" i="4"/>
  <c r="R2762" i="4"/>
  <c r="R2763" i="4"/>
  <c r="R2764" i="4"/>
  <c r="R2765" i="4"/>
  <c r="R2766" i="4"/>
  <c r="R2767" i="4"/>
  <c r="R2768" i="4"/>
  <c r="R2769" i="4"/>
  <c r="R2770" i="4"/>
  <c r="R2771" i="4"/>
  <c r="R2772" i="4"/>
  <c r="R2773" i="4"/>
  <c r="R2774" i="4"/>
  <c r="R2775" i="4"/>
  <c r="R2776" i="4"/>
  <c r="R2777" i="4"/>
  <c r="R2778" i="4"/>
  <c r="R2779" i="4"/>
  <c r="R2780" i="4"/>
  <c r="R2781" i="4"/>
  <c r="R2782" i="4"/>
  <c r="R2783" i="4"/>
  <c r="R2784" i="4"/>
  <c r="R2785" i="4"/>
  <c r="R2786" i="4"/>
  <c r="R2787" i="4"/>
  <c r="R2788" i="4"/>
  <c r="R2789" i="4"/>
  <c r="R2790" i="4"/>
  <c r="R2791" i="4"/>
  <c r="R2792" i="4"/>
  <c r="R2793" i="4"/>
  <c r="R2794" i="4"/>
  <c r="R2795" i="4"/>
  <c r="R2796" i="4"/>
  <c r="R2797" i="4"/>
  <c r="R2798" i="4"/>
  <c r="R2799" i="4"/>
  <c r="R2800" i="4"/>
  <c r="R2801" i="4"/>
  <c r="R2802" i="4"/>
  <c r="R2803" i="4"/>
  <c r="R2804" i="4"/>
  <c r="R2805" i="4"/>
  <c r="R2806" i="4"/>
  <c r="R2807" i="4"/>
  <c r="R2808" i="4"/>
  <c r="R2809" i="4"/>
  <c r="R2810" i="4"/>
  <c r="R2811" i="4"/>
  <c r="R2812" i="4"/>
  <c r="R2813" i="4"/>
  <c r="R2814" i="4"/>
  <c r="R2815" i="4"/>
  <c r="R2816" i="4"/>
  <c r="R2817" i="4"/>
  <c r="R2818" i="4"/>
  <c r="R2819" i="4"/>
  <c r="R2820" i="4"/>
  <c r="R2821" i="4"/>
  <c r="R2822" i="4"/>
  <c r="R2823" i="4"/>
  <c r="R2824" i="4"/>
  <c r="R2825" i="4"/>
  <c r="R2826" i="4"/>
  <c r="R2827" i="4"/>
  <c r="R2828" i="4"/>
  <c r="R2829" i="4"/>
  <c r="R2830" i="4"/>
  <c r="R2831" i="4"/>
  <c r="R2832" i="4"/>
  <c r="R2833" i="4"/>
  <c r="R2834" i="4"/>
  <c r="R2835" i="4"/>
  <c r="R2836" i="4"/>
  <c r="R2837" i="4"/>
  <c r="R2838" i="4"/>
  <c r="R2839" i="4"/>
  <c r="R2840" i="4"/>
  <c r="R2841" i="4"/>
  <c r="R2842" i="4"/>
  <c r="R2843" i="4"/>
  <c r="R2844" i="4"/>
  <c r="R2845" i="4"/>
  <c r="R2846" i="4"/>
  <c r="R2847" i="4"/>
  <c r="R2848" i="4"/>
  <c r="R2849" i="4"/>
  <c r="R2850" i="4"/>
  <c r="R2851" i="4"/>
  <c r="R2852" i="4"/>
  <c r="R2853" i="4"/>
  <c r="R2854" i="4"/>
  <c r="R2855" i="4"/>
  <c r="R2856" i="4"/>
  <c r="R2857" i="4"/>
  <c r="R2858" i="4"/>
  <c r="R2859" i="4"/>
  <c r="R2860" i="4"/>
  <c r="R2861" i="4"/>
  <c r="R2862" i="4"/>
  <c r="R2863" i="4"/>
  <c r="R2864" i="4"/>
  <c r="R2865" i="4"/>
  <c r="R2866" i="4"/>
  <c r="R2867" i="4"/>
  <c r="R2868" i="4"/>
  <c r="R2869" i="4"/>
  <c r="R2870" i="4"/>
  <c r="R2871" i="4"/>
  <c r="R2872" i="4"/>
  <c r="R2873" i="4"/>
  <c r="R2874" i="4"/>
  <c r="R2875" i="4"/>
  <c r="R2876" i="4"/>
  <c r="R2877" i="4"/>
  <c r="R2878" i="4"/>
  <c r="R2879" i="4"/>
  <c r="R2880" i="4"/>
  <c r="R2881" i="4"/>
  <c r="R2882" i="4"/>
  <c r="R2883" i="4"/>
  <c r="R2884" i="4"/>
  <c r="R2885" i="4"/>
  <c r="R2886" i="4"/>
  <c r="R2887" i="4"/>
  <c r="R2888" i="4"/>
  <c r="R2889" i="4"/>
  <c r="R2890" i="4"/>
  <c r="R2891" i="4"/>
  <c r="R2892" i="4"/>
  <c r="R2893" i="4"/>
  <c r="R2894" i="4"/>
  <c r="R2895" i="4"/>
  <c r="R2896" i="4"/>
  <c r="R2897" i="4"/>
  <c r="R2898" i="4"/>
  <c r="R2899" i="4"/>
  <c r="R2900" i="4"/>
  <c r="R2901" i="4"/>
  <c r="R2902" i="4"/>
  <c r="R2903" i="4"/>
  <c r="R2904" i="4"/>
  <c r="R2905" i="4"/>
  <c r="R2906" i="4"/>
  <c r="R2907" i="4"/>
  <c r="R2908" i="4"/>
  <c r="R2909" i="4"/>
  <c r="R2910" i="4"/>
  <c r="R2911" i="4"/>
  <c r="R2912" i="4"/>
  <c r="R2913" i="4"/>
  <c r="R2914" i="4"/>
  <c r="R2915" i="4"/>
  <c r="R2916" i="4"/>
  <c r="R2917" i="4"/>
  <c r="R2918" i="4"/>
  <c r="R2919" i="4"/>
  <c r="R2920" i="4"/>
  <c r="R2921" i="4"/>
  <c r="R2922" i="4"/>
  <c r="R2923" i="4"/>
  <c r="R2924" i="4"/>
  <c r="R2925" i="4"/>
  <c r="R2926" i="4"/>
  <c r="R2927" i="4"/>
  <c r="R2928" i="4"/>
  <c r="R2929" i="4"/>
  <c r="R2930" i="4"/>
  <c r="R2931" i="4"/>
  <c r="R2932" i="4"/>
  <c r="R2933" i="4"/>
  <c r="R2934" i="4"/>
  <c r="R2935" i="4"/>
  <c r="R2936" i="4"/>
  <c r="R2937" i="4"/>
  <c r="R2938" i="4"/>
  <c r="R2939" i="4"/>
  <c r="R2940" i="4"/>
  <c r="R2941" i="4"/>
  <c r="R2942" i="4"/>
  <c r="R2943" i="4"/>
  <c r="R2944" i="4"/>
  <c r="R2945" i="4"/>
  <c r="R2946" i="4"/>
  <c r="R2947" i="4"/>
  <c r="R2948" i="4"/>
  <c r="R2949" i="4"/>
  <c r="R2950" i="4"/>
  <c r="R2951" i="4"/>
  <c r="R2952" i="4"/>
  <c r="R2953" i="4"/>
  <c r="R2954" i="4"/>
  <c r="R2955" i="4"/>
  <c r="R2956" i="4"/>
  <c r="R2957" i="4"/>
  <c r="R2958" i="4"/>
  <c r="R2959" i="4"/>
  <c r="R2960" i="4"/>
  <c r="R2961" i="4"/>
  <c r="R2962" i="4"/>
  <c r="R2963" i="4"/>
  <c r="R2964" i="4"/>
  <c r="R2965" i="4"/>
  <c r="R2966" i="4"/>
  <c r="R2967" i="4"/>
  <c r="R2968" i="4"/>
  <c r="R2969" i="4"/>
  <c r="R2970" i="4"/>
  <c r="R2971" i="4"/>
  <c r="R2972" i="4"/>
  <c r="R2973" i="4"/>
  <c r="R2974" i="4"/>
  <c r="R2975" i="4"/>
  <c r="R2976" i="4"/>
  <c r="R2977" i="4"/>
  <c r="R2978" i="4"/>
  <c r="R2979" i="4"/>
  <c r="R2980" i="4"/>
  <c r="R2981" i="4"/>
  <c r="R2982" i="4"/>
  <c r="R2983" i="4"/>
  <c r="R2984" i="4"/>
  <c r="R2985" i="4"/>
  <c r="R2986" i="4"/>
  <c r="R2987" i="4"/>
  <c r="R2988" i="4"/>
  <c r="R2989" i="4"/>
  <c r="R2990" i="4"/>
  <c r="R2991" i="4"/>
  <c r="R2992" i="4"/>
  <c r="R2993" i="4"/>
  <c r="R2994" i="4"/>
  <c r="R2995" i="4"/>
  <c r="R2996" i="4"/>
  <c r="R2997" i="4"/>
  <c r="R2998" i="4"/>
  <c r="R2999" i="4"/>
  <c r="R3000" i="4"/>
  <c r="R3001" i="4"/>
  <c r="R3002" i="4"/>
  <c r="R3003" i="4"/>
  <c r="R3004" i="4"/>
  <c r="R3005" i="4"/>
  <c r="R3006" i="4"/>
  <c r="R3007" i="4"/>
  <c r="R3008" i="4"/>
  <c r="R3009" i="4"/>
  <c r="R3010" i="4"/>
  <c r="R3011" i="4"/>
  <c r="R3012" i="4"/>
  <c r="R3013" i="4"/>
  <c r="R3014" i="4"/>
  <c r="R3015" i="4"/>
  <c r="R3016" i="4"/>
  <c r="R3017" i="4"/>
  <c r="R3018" i="4"/>
  <c r="R3019" i="4"/>
  <c r="R3020" i="4"/>
  <c r="R3021" i="4"/>
  <c r="R3022" i="4"/>
  <c r="R3023" i="4"/>
  <c r="R3024" i="4"/>
  <c r="R3025" i="4"/>
  <c r="R3026" i="4"/>
  <c r="R3027" i="4"/>
  <c r="R3028" i="4"/>
  <c r="R3029" i="4"/>
  <c r="R3030" i="4"/>
  <c r="R3031" i="4"/>
  <c r="R3032" i="4"/>
  <c r="R3033" i="4"/>
  <c r="R3034" i="4"/>
  <c r="R3035" i="4"/>
  <c r="R3036" i="4"/>
  <c r="R3037" i="4"/>
  <c r="R3038" i="4"/>
  <c r="R3039" i="4"/>
  <c r="R3040" i="4"/>
  <c r="R3041" i="4"/>
  <c r="R3042" i="4"/>
  <c r="R3043" i="4"/>
  <c r="R3044" i="4"/>
  <c r="R3045" i="4"/>
  <c r="R3046" i="4"/>
  <c r="R3047" i="4"/>
  <c r="R3048" i="4"/>
  <c r="R3049" i="4"/>
  <c r="R3050" i="4"/>
  <c r="R3051" i="4"/>
  <c r="R3052" i="4"/>
  <c r="R3053" i="4"/>
  <c r="R3054" i="4"/>
  <c r="R3055" i="4"/>
  <c r="R3056" i="4"/>
  <c r="R3057" i="4"/>
  <c r="R3058" i="4"/>
  <c r="R3059" i="4"/>
  <c r="R3060" i="4"/>
  <c r="R3061" i="4"/>
  <c r="R3062" i="4"/>
  <c r="R3063" i="4"/>
  <c r="R3064" i="4"/>
  <c r="R3065" i="4"/>
  <c r="R3066" i="4"/>
  <c r="R3067" i="4"/>
  <c r="R3068" i="4"/>
  <c r="R3069" i="4"/>
  <c r="R3070" i="4"/>
  <c r="R3071" i="4"/>
  <c r="R3072" i="4"/>
  <c r="R3073" i="4"/>
  <c r="R3074" i="4"/>
  <c r="R3075" i="4"/>
  <c r="R3076" i="4"/>
  <c r="R3077" i="4"/>
  <c r="R3078" i="4"/>
  <c r="R3079" i="4"/>
  <c r="R3080" i="4"/>
  <c r="R3081" i="4"/>
  <c r="R3082" i="4"/>
  <c r="R3083" i="4"/>
  <c r="R3084" i="4"/>
  <c r="R3085" i="4"/>
  <c r="R3086" i="4"/>
  <c r="R3087" i="4"/>
  <c r="R3088" i="4"/>
  <c r="R3089" i="4"/>
  <c r="R3090" i="4"/>
  <c r="R3091" i="4"/>
  <c r="R3092" i="4"/>
  <c r="R3093" i="4"/>
  <c r="R3094" i="4"/>
  <c r="R3095" i="4"/>
  <c r="R3096" i="4"/>
  <c r="R3097" i="4"/>
  <c r="R3098" i="4"/>
  <c r="R3099" i="4"/>
  <c r="R3100" i="4"/>
  <c r="R3101" i="4"/>
  <c r="R3102" i="4"/>
  <c r="R3103" i="4"/>
  <c r="R3104" i="4"/>
  <c r="R3105" i="4"/>
  <c r="R3106" i="4"/>
  <c r="R3107" i="4"/>
  <c r="R3108" i="4"/>
  <c r="R3109" i="4"/>
  <c r="R3110" i="4"/>
  <c r="R3111" i="4"/>
  <c r="R3112" i="4"/>
  <c r="R3113" i="4"/>
  <c r="R3114" i="4"/>
  <c r="R3115" i="4"/>
  <c r="R3116" i="4"/>
  <c r="R3117" i="4"/>
  <c r="R3118" i="4"/>
  <c r="R3119" i="4"/>
  <c r="R3120" i="4"/>
  <c r="R3121" i="4"/>
  <c r="R3122" i="4"/>
  <c r="R3123" i="4"/>
  <c r="R3124" i="4"/>
  <c r="R3125" i="4"/>
  <c r="R3126" i="4"/>
  <c r="R3127" i="4"/>
  <c r="R3128" i="4"/>
  <c r="R3129" i="4"/>
  <c r="R3130" i="4"/>
  <c r="R3131" i="4"/>
  <c r="R3132" i="4"/>
  <c r="R3133" i="4"/>
  <c r="R3134" i="4"/>
  <c r="R3135" i="4"/>
  <c r="R3136" i="4"/>
  <c r="R3137" i="4"/>
  <c r="R3138" i="4"/>
  <c r="R3139" i="4"/>
  <c r="R3140" i="4"/>
  <c r="R3141" i="4"/>
  <c r="R3142" i="4"/>
  <c r="R3143" i="4"/>
  <c r="R3144" i="4"/>
  <c r="R3145" i="4"/>
  <c r="R3146" i="4"/>
  <c r="R3147" i="4"/>
  <c r="R3148" i="4"/>
  <c r="R3149" i="4"/>
  <c r="R3150" i="4"/>
  <c r="R3151" i="4"/>
  <c r="R3152" i="4"/>
  <c r="R3153" i="4"/>
  <c r="R3154" i="4"/>
  <c r="R3155" i="4"/>
  <c r="R3156" i="4"/>
  <c r="R3157" i="4"/>
  <c r="R3158" i="4"/>
  <c r="R3159" i="4"/>
  <c r="R3160" i="4"/>
  <c r="R3161" i="4"/>
  <c r="R3162" i="4"/>
  <c r="R3163" i="4"/>
  <c r="R3164" i="4"/>
  <c r="R3165" i="4"/>
  <c r="R3166" i="4"/>
  <c r="R3167" i="4"/>
  <c r="R3168" i="4"/>
  <c r="R3169" i="4"/>
  <c r="R3170" i="4"/>
  <c r="R3171" i="4"/>
  <c r="R3172" i="4"/>
  <c r="R3173" i="4"/>
  <c r="R3174" i="4"/>
  <c r="R3175" i="4"/>
  <c r="R3176" i="4"/>
  <c r="R3177" i="4"/>
  <c r="R3178" i="4"/>
  <c r="R3179" i="4"/>
  <c r="R3180" i="4"/>
  <c r="R3181" i="4"/>
  <c r="R3182" i="4"/>
  <c r="R3183" i="4"/>
  <c r="R3184" i="4"/>
  <c r="R3185" i="4"/>
  <c r="R3186" i="4"/>
  <c r="R3187" i="4"/>
  <c r="R3188" i="4"/>
  <c r="R3189" i="4"/>
  <c r="R3190" i="4"/>
  <c r="R3191" i="4"/>
  <c r="R3192" i="4"/>
  <c r="R3193" i="4"/>
  <c r="R3194" i="4"/>
  <c r="R3195" i="4"/>
  <c r="R3196" i="4"/>
  <c r="R3197" i="4"/>
  <c r="R3198" i="4"/>
  <c r="R3199" i="4"/>
  <c r="R3200" i="4"/>
  <c r="R3201" i="4"/>
  <c r="R3202" i="4"/>
  <c r="R3203" i="4"/>
  <c r="R3204" i="4"/>
  <c r="R3205" i="4"/>
  <c r="R3206" i="4"/>
  <c r="R3207" i="4"/>
  <c r="R3208" i="4"/>
  <c r="R3209" i="4"/>
  <c r="R3210" i="4"/>
  <c r="R3211" i="4"/>
  <c r="R3212" i="4"/>
  <c r="R3213" i="4"/>
  <c r="R3214" i="4"/>
  <c r="R3215" i="4"/>
  <c r="R3216" i="4"/>
  <c r="R3217" i="4"/>
  <c r="R3218" i="4"/>
  <c r="R3219" i="4"/>
  <c r="R3220" i="4"/>
  <c r="R3221" i="4"/>
  <c r="R3222" i="4"/>
  <c r="R3223" i="4"/>
  <c r="R3224" i="4"/>
  <c r="R3225" i="4"/>
  <c r="R3226" i="4"/>
  <c r="R3227" i="4"/>
  <c r="R3228" i="4"/>
  <c r="R3229" i="4"/>
  <c r="R3230" i="4"/>
  <c r="R3231" i="4"/>
  <c r="R3232" i="4"/>
  <c r="R3233" i="4"/>
  <c r="R3234" i="4"/>
  <c r="R3235" i="4"/>
  <c r="R3236" i="4"/>
  <c r="R3237" i="4"/>
  <c r="R3238" i="4"/>
  <c r="R3239" i="4"/>
  <c r="R3240" i="4"/>
  <c r="R3241" i="4"/>
  <c r="R3242" i="4"/>
  <c r="R3243" i="4"/>
  <c r="R3244" i="4"/>
  <c r="R3245" i="4"/>
  <c r="R3246" i="4"/>
  <c r="R3247" i="4"/>
  <c r="R3248" i="4"/>
  <c r="R3249" i="4"/>
  <c r="R3250" i="4"/>
  <c r="R3251" i="4"/>
  <c r="R3252" i="4"/>
  <c r="R3253" i="4"/>
  <c r="R3254" i="4"/>
  <c r="R3255" i="4"/>
  <c r="R3256" i="4"/>
  <c r="R3257" i="4"/>
  <c r="R3258" i="4"/>
  <c r="R3259" i="4"/>
  <c r="R3260" i="4"/>
  <c r="R3261" i="4"/>
  <c r="R3262" i="4"/>
  <c r="R3263" i="4"/>
  <c r="R3264" i="4"/>
  <c r="R3265" i="4"/>
  <c r="R3266" i="4"/>
  <c r="R3267" i="4"/>
  <c r="R3268" i="4"/>
  <c r="R3269" i="4"/>
  <c r="R3270" i="4"/>
  <c r="R3271" i="4"/>
  <c r="R3272" i="4"/>
  <c r="R3273" i="4"/>
  <c r="R3274" i="4"/>
  <c r="R3275" i="4"/>
  <c r="R3276" i="4"/>
  <c r="R3277" i="4"/>
  <c r="R3278" i="4"/>
  <c r="R3279" i="4"/>
  <c r="R3280" i="4"/>
  <c r="R3281" i="4"/>
  <c r="R3282" i="4"/>
  <c r="R3283" i="4"/>
  <c r="R3284" i="4"/>
  <c r="R3285" i="4"/>
  <c r="R3286" i="4"/>
  <c r="R3287" i="4"/>
  <c r="R3288" i="4"/>
  <c r="R3289" i="4"/>
  <c r="R3290" i="4"/>
  <c r="R3291" i="4"/>
  <c r="R3292" i="4"/>
  <c r="R3293" i="4"/>
  <c r="R3294" i="4"/>
  <c r="R3295" i="4"/>
  <c r="R3296" i="4"/>
  <c r="R3297" i="4"/>
  <c r="R3298" i="4"/>
  <c r="R3299" i="4"/>
  <c r="R3300" i="4"/>
  <c r="R3301" i="4"/>
  <c r="R3302" i="4"/>
  <c r="R3303" i="4"/>
  <c r="R3304" i="4"/>
  <c r="R3305" i="4"/>
  <c r="R3306" i="4"/>
  <c r="R3307" i="4"/>
  <c r="R3308" i="4"/>
  <c r="R3309" i="4"/>
  <c r="R3310" i="4"/>
  <c r="R3311" i="4"/>
  <c r="R3312" i="4"/>
  <c r="R3313" i="4"/>
  <c r="R3314" i="4"/>
  <c r="R3315" i="4"/>
  <c r="R3316" i="4"/>
  <c r="R3317" i="4"/>
  <c r="R3318" i="4"/>
  <c r="R3319" i="4"/>
  <c r="R3320" i="4"/>
  <c r="R3321" i="4"/>
  <c r="R3322" i="4"/>
  <c r="R3323" i="4"/>
  <c r="R3324" i="4"/>
  <c r="R3325" i="4"/>
  <c r="R3326" i="4"/>
  <c r="R3327" i="4"/>
  <c r="R3328" i="4"/>
  <c r="R3329" i="4"/>
  <c r="R3330" i="4"/>
  <c r="R3331" i="4"/>
  <c r="R3332" i="4"/>
  <c r="R3333" i="4"/>
  <c r="R3334" i="4"/>
  <c r="R3335" i="4"/>
  <c r="R3336" i="4"/>
  <c r="R3337" i="4"/>
  <c r="R3338" i="4"/>
  <c r="R3339" i="4"/>
  <c r="R3340" i="4"/>
  <c r="R3341" i="4"/>
  <c r="R3342" i="4"/>
  <c r="R3343" i="4"/>
  <c r="R3344" i="4"/>
  <c r="R3345" i="4"/>
  <c r="R3346" i="4"/>
  <c r="R3347" i="4"/>
  <c r="R3348" i="4"/>
  <c r="R3349" i="4"/>
  <c r="R3350" i="4"/>
  <c r="R3351" i="4"/>
  <c r="R3352" i="4"/>
  <c r="R3353" i="4"/>
  <c r="R3354" i="4"/>
  <c r="R3355" i="4"/>
  <c r="R3356" i="4"/>
  <c r="R3357" i="4"/>
  <c r="R3358" i="4"/>
  <c r="R3359" i="4"/>
  <c r="R3360" i="4"/>
  <c r="R3361" i="4"/>
  <c r="R3362" i="4"/>
  <c r="R3363" i="4"/>
  <c r="R3364" i="4"/>
  <c r="R3365" i="4"/>
  <c r="R3366" i="4"/>
  <c r="R3367" i="4"/>
  <c r="R3368" i="4"/>
  <c r="R3369" i="4"/>
  <c r="R3370" i="4"/>
  <c r="R3371" i="4"/>
  <c r="R3372" i="4"/>
  <c r="R3373" i="4"/>
  <c r="R3374" i="4"/>
  <c r="R3375" i="4"/>
  <c r="R3376" i="4"/>
  <c r="R3377" i="4"/>
  <c r="R3378" i="4"/>
  <c r="R3379" i="4"/>
  <c r="R3380" i="4"/>
  <c r="R3381" i="4"/>
  <c r="R3382" i="4"/>
  <c r="R3383" i="4"/>
  <c r="R3384" i="4"/>
  <c r="R3385" i="4"/>
  <c r="R3386" i="4"/>
  <c r="R3387" i="4"/>
  <c r="R3388" i="4"/>
  <c r="R3389" i="4"/>
  <c r="B8" i="1" l="1"/>
  <c r="B9" i="1"/>
  <c r="B55" i="1" a="1"/>
  <c r="B55" i="1" s="1"/>
  <c r="B56" i="1" a="1"/>
  <c r="B56" i="1" s="1"/>
  <c r="B57" i="1" a="1"/>
  <c r="B57" i="1" s="1"/>
  <c r="B58" i="1" a="1"/>
  <c r="B58" i="1" s="1"/>
  <c r="B59" i="1" a="1"/>
  <c r="B59" i="1" s="1"/>
  <c r="B60" i="1" a="1"/>
  <c r="B60" i="1" s="1"/>
  <c r="B61" i="1" a="1"/>
  <c r="B61" i="1" s="1"/>
  <c r="B62" i="1" a="1"/>
  <c r="B62" i="1" s="1"/>
  <c r="B54" i="1" a="1"/>
  <c r="B54" i="1" s="1"/>
  <c r="A30" i="21" a="1"/>
  <c r="A30" i="21" s="1"/>
  <c r="C57" i="22"/>
  <c r="D57" i="22"/>
  <c r="E57" i="22"/>
  <c r="F57" i="22"/>
  <c r="G57" i="22"/>
  <c r="H57" i="22"/>
  <c r="I57" i="22"/>
  <c r="H58" i="22"/>
  <c r="B57" i="22"/>
  <c r="I54" i="22"/>
  <c r="H54" i="22"/>
  <c r="G54" i="22"/>
  <c r="F54" i="22"/>
  <c r="E54" i="22"/>
  <c r="D54" i="22"/>
  <c r="C54" i="22"/>
  <c r="B54" i="22"/>
  <c r="I55" i="22"/>
  <c r="H55" i="22"/>
  <c r="G55" i="22"/>
  <c r="F55" i="22"/>
  <c r="E55" i="22"/>
  <c r="D55" i="22"/>
  <c r="C55" i="22"/>
  <c r="B55" i="22"/>
  <c r="I58" i="22"/>
  <c r="G58" i="22"/>
  <c r="F58" i="22"/>
  <c r="E58" i="22"/>
  <c r="D58" i="22"/>
  <c r="C58" i="22"/>
  <c r="B58" i="22"/>
  <c r="I56" i="22"/>
  <c r="H56" i="22"/>
  <c r="G56" i="22"/>
  <c r="F56" i="22"/>
  <c r="E56" i="22"/>
  <c r="D56" i="22"/>
  <c r="C56" i="22"/>
  <c r="B56" i="22"/>
  <c r="I53" i="22"/>
  <c r="H53" i="22"/>
  <c r="G53" i="22"/>
  <c r="F53" i="22"/>
  <c r="E53" i="22"/>
  <c r="D53" i="22"/>
  <c r="C53" i="22"/>
  <c r="B53" i="22"/>
  <c r="B52" i="22"/>
  <c r="I52" i="22"/>
  <c r="H52" i="22"/>
  <c r="G52" i="22"/>
  <c r="F52" i="22"/>
  <c r="E52" i="22"/>
  <c r="D52" i="22"/>
  <c r="C52" i="22"/>
  <c r="A41" i="22" a="1"/>
  <c r="A41" i="22" s="1"/>
  <c r="B41" i="22" a="1"/>
  <c r="B41" i="22" s="1"/>
  <c r="C41" i="22" a="1"/>
  <c r="C41" i="22" s="1"/>
  <c r="D41" i="22" a="1"/>
  <c r="D41" i="22" s="1"/>
  <c r="E41" i="22" a="1"/>
  <c r="E41" i="22" s="1"/>
  <c r="F41" i="22" a="1"/>
  <c r="F41" i="22" s="1"/>
  <c r="A42" i="22" a="1"/>
  <c r="A42" i="22" s="1"/>
  <c r="B42" i="22" a="1"/>
  <c r="B42" i="22" s="1"/>
  <c r="C42" i="22" a="1"/>
  <c r="C42" i="22" s="1"/>
  <c r="D42" i="22" a="1"/>
  <c r="D42" i="22" s="1"/>
  <c r="E42" i="22" a="1"/>
  <c r="E42" i="22" s="1"/>
  <c r="F42" i="22" a="1"/>
  <c r="F42" i="22" s="1"/>
  <c r="A43" i="22" a="1"/>
  <c r="A43" i="22" s="1"/>
  <c r="B43" i="22" a="1"/>
  <c r="B43" i="22" s="1"/>
  <c r="C43" i="22" a="1"/>
  <c r="C43" i="22" s="1"/>
  <c r="D43" i="22" a="1"/>
  <c r="D43" i="22" s="1"/>
  <c r="E43" i="22" a="1"/>
  <c r="E43" i="22" s="1"/>
  <c r="F43" i="22" a="1"/>
  <c r="F43" i="22" s="1"/>
  <c r="A44" i="22" a="1"/>
  <c r="A44" i="22" s="1"/>
  <c r="B44" i="22" a="1"/>
  <c r="B44" i="22" s="1"/>
  <c r="C44" i="22" a="1"/>
  <c r="C44" i="22" s="1"/>
  <c r="D44" i="22" a="1"/>
  <c r="D44" i="22" s="1"/>
  <c r="E44" i="22" a="1"/>
  <c r="E44" i="22" s="1"/>
  <c r="F44" i="22" a="1"/>
  <c r="F44" i="22" s="1"/>
  <c r="A45" i="22" a="1"/>
  <c r="A45" i="22" s="1"/>
  <c r="B45" i="22" a="1"/>
  <c r="B45" i="22" s="1"/>
  <c r="C45" i="22" a="1"/>
  <c r="C45" i="22" s="1"/>
  <c r="D45" i="22" a="1"/>
  <c r="D45" i="22" s="1"/>
  <c r="E45" i="22" a="1"/>
  <c r="E45" i="22" s="1"/>
  <c r="F45" i="22" a="1"/>
  <c r="F45" i="22" s="1"/>
  <c r="A46" i="22" a="1"/>
  <c r="A46" i="22" s="1"/>
  <c r="B46" i="22" a="1"/>
  <c r="B46" i="22" s="1"/>
  <c r="C46" i="22" a="1"/>
  <c r="C46" i="22" s="1"/>
  <c r="D46" i="22" a="1"/>
  <c r="D46" i="22" s="1"/>
  <c r="E46" i="22" a="1"/>
  <c r="E46" i="22" s="1"/>
  <c r="F46" i="22" a="1"/>
  <c r="F46" i="22" s="1"/>
  <c r="A47" i="22" a="1"/>
  <c r="A47" i="22" s="1"/>
  <c r="B47" i="22" a="1"/>
  <c r="B47" i="22" s="1"/>
  <c r="C47" i="22" a="1"/>
  <c r="C47" i="22" s="1"/>
  <c r="D47" i="22" a="1"/>
  <c r="D47" i="22" s="1"/>
  <c r="E47" i="22" a="1"/>
  <c r="E47" i="22" s="1"/>
  <c r="F47" i="22" a="1"/>
  <c r="F47" i="22" s="1"/>
  <c r="F40" i="22" a="1"/>
  <c r="F40" i="22" s="1"/>
  <c r="E40" i="22" a="1"/>
  <c r="E40" i="22" s="1"/>
  <c r="D40" i="22" a="1"/>
  <c r="D40" i="22" s="1"/>
  <c r="C40" i="22" a="1"/>
  <c r="C40" i="22" s="1"/>
  <c r="B40" i="22" a="1"/>
  <c r="B40" i="22" s="1"/>
  <c r="A40" i="22" a="1"/>
  <c r="A40" i="22" s="1"/>
  <c r="A6" i="22" a="1"/>
  <c r="A6" i="22" s="1"/>
  <c r="B6" i="22" a="1"/>
  <c r="B6" i="22" s="1"/>
  <c r="C6" i="22" a="1"/>
  <c r="C6" i="22" s="1"/>
  <c r="D6" i="22" a="1"/>
  <c r="D6" i="22" s="1"/>
  <c r="E6" i="22" a="1"/>
  <c r="E6" i="22" s="1"/>
  <c r="F6" i="22" a="1"/>
  <c r="F6" i="22" s="1"/>
  <c r="G6" i="22" a="1"/>
  <c r="G6" i="22" s="1"/>
  <c r="H6" i="22" a="1"/>
  <c r="H6" i="22" s="1"/>
  <c r="I6" i="22" a="1"/>
  <c r="I6" i="22" s="1"/>
  <c r="A7" i="22" a="1"/>
  <c r="A7" i="22" s="1"/>
  <c r="B7" i="22" a="1"/>
  <c r="B7" i="22" s="1"/>
  <c r="C7" i="22" a="1"/>
  <c r="C7" i="22" s="1"/>
  <c r="D7" i="22" a="1"/>
  <c r="D7" i="22" s="1"/>
  <c r="E7" i="22" a="1"/>
  <c r="E7" i="22" s="1"/>
  <c r="F7" i="22" a="1"/>
  <c r="F7" i="22" s="1"/>
  <c r="G7" i="22" a="1"/>
  <c r="G7" i="22" s="1"/>
  <c r="H7" i="22" a="1"/>
  <c r="H7" i="22" s="1"/>
  <c r="I7" i="22" a="1"/>
  <c r="I7" i="22" s="1"/>
  <c r="A8" i="22" a="1"/>
  <c r="A8" i="22" s="1"/>
  <c r="B8" i="22" a="1"/>
  <c r="B8" i="22" s="1"/>
  <c r="C8" i="22" a="1"/>
  <c r="C8" i="22" s="1"/>
  <c r="D8" i="22" a="1"/>
  <c r="D8" i="22" s="1"/>
  <c r="E8" i="22" a="1"/>
  <c r="E8" i="22" s="1"/>
  <c r="F8" i="22" a="1"/>
  <c r="F8" i="22" s="1"/>
  <c r="G8" i="22" a="1"/>
  <c r="G8" i="22" s="1"/>
  <c r="H8" i="22" a="1"/>
  <c r="H8" i="22" s="1"/>
  <c r="I8" i="22" a="1"/>
  <c r="I8" i="22" s="1"/>
  <c r="A9" i="22" a="1"/>
  <c r="A9" i="22" s="1"/>
  <c r="B9" i="22" a="1"/>
  <c r="B9" i="22" s="1"/>
  <c r="C9" i="22" a="1"/>
  <c r="C9" i="22" s="1"/>
  <c r="D9" i="22" a="1"/>
  <c r="D9" i="22" s="1"/>
  <c r="E9" i="22" a="1"/>
  <c r="E9" i="22" s="1"/>
  <c r="F9" i="22" a="1"/>
  <c r="F9" i="22" s="1"/>
  <c r="G9" i="22" a="1"/>
  <c r="G9" i="22" s="1"/>
  <c r="H9" i="22" a="1"/>
  <c r="H9" i="22" s="1"/>
  <c r="I9" i="22" a="1"/>
  <c r="I9" i="22" s="1"/>
  <c r="A10" i="22" a="1"/>
  <c r="A10" i="22" s="1"/>
  <c r="B10" i="22" a="1"/>
  <c r="B10" i="22" s="1"/>
  <c r="C10" i="22" a="1"/>
  <c r="C10" i="22" s="1"/>
  <c r="D10" i="22" a="1"/>
  <c r="D10" i="22" s="1"/>
  <c r="E10" i="22" a="1"/>
  <c r="E10" i="22" s="1"/>
  <c r="F10" i="22" a="1"/>
  <c r="F10" i="22" s="1"/>
  <c r="G10" i="22" a="1"/>
  <c r="G10" i="22" s="1"/>
  <c r="H10" i="22" a="1"/>
  <c r="H10" i="22" s="1"/>
  <c r="I10" i="22" a="1"/>
  <c r="I10" i="22" s="1"/>
  <c r="A11" i="22" a="1"/>
  <c r="A11" i="22" s="1"/>
  <c r="B11" i="22" a="1"/>
  <c r="B11" i="22" s="1"/>
  <c r="C11" i="22" a="1"/>
  <c r="C11" i="22" s="1"/>
  <c r="D11" i="22" a="1"/>
  <c r="D11" i="22" s="1"/>
  <c r="E11" i="22" a="1"/>
  <c r="E11" i="22" s="1"/>
  <c r="F11" i="22" a="1"/>
  <c r="F11" i="22" s="1"/>
  <c r="G11" i="22" a="1"/>
  <c r="G11" i="22" s="1"/>
  <c r="H11" i="22" a="1"/>
  <c r="H11" i="22" s="1"/>
  <c r="I11" i="22" a="1"/>
  <c r="I11" i="22" s="1"/>
  <c r="A12" i="22" a="1"/>
  <c r="A12" i="22" s="1"/>
  <c r="B12" i="22" a="1"/>
  <c r="B12" i="22" s="1"/>
  <c r="C12" i="22" a="1"/>
  <c r="C12" i="22" s="1"/>
  <c r="D12" i="22" a="1"/>
  <c r="D12" i="22" s="1"/>
  <c r="E12" i="22" a="1"/>
  <c r="E12" i="22" s="1"/>
  <c r="F12" i="22" a="1"/>
  <c r="F12" i="22" s="1"/>
  <c r="G12" i="22" a="1"/>
  <c r="G12" i="22" s="1"/>
  <c r="H12" i="22" a="1"/>
  <c r="H12" i="22" s="1"/>
  <c r="I12" i="22" a="1"/>
  <c r="I12" i="22" s="1"/>
  <c r="A13" i="22" a="1"/>
  <c r="A13" i="22" s="1"/>
  <c r="B13" i="22" a="1"/>
  <c r="B13" i="22" s="1"/>
  <c r="C13" i="22" a="1"/>
  <c r="C13" i="22" s="1"/>
  <c r="D13" i="22" a="1"/>
  <c r="D13" i="22" s="1"/>
  <c r="E13" i="22" a="1"/>
  <c r="E13" i="22" s="1"/>
  <c r="F13" i="22" a="1"/>
  <c r="F13" i="22" s="1"/>
  <c r="G13" i="22" a="1"/>
  <c r="G13" i="22" s="1"/>
  <c r="H13" i="22" a="1"/>
  <c r="H13" i="22" s="1"/>
  <c r="I13" i="22" a="1"/>
  <c r="I13" i="22" s="1"/>
  <c r="A14" i="22" a="1"/>
  <c r="A14" i="22" s="1"/>
  <c r="B14" i="22" a="1"/>
  <c r="B14" i="22" s="1"/>
  <c r="C14" i="22" a="1"/>
  <c r="C14" i="22" s="1"/>
  <c r="D14" i="22" a="1"/>
  <c r="D14" i="22" s="1"/>
  <c r="E14" i="22" a="1"/>
  <c r="E14" i="22" s="1"/>
  <c r="F14" i="22" a="1"/>
  <c r="F14" i="22" s="1"/>
  <c r="G14" i="22" a="1"/>
  <c r="G14" i="22" s="1"/>
  <c r="H14" i="22" a="1"/>
  <c r="H14" i="22" s="1"/>
  <c r="I14" i="22" a="1"/>
  <c r="I14" i="22" s="1"/>
  <c r="A15" i="22" a="1"/>
  <c r="A15" i="22" s="1"/>
  <c r="B15" i="22" a="1"/>
  <c r="B15" i="22" s="1"/>
  <c r="C15" i="22" a="1"/>
  <c r="C15" i="22" s="1"/>
  <c r="D15" i="22" a="1"/>
  <c r="D15" i="22" s="1"/>
  <c r="E15" i="22" a="1"/>
  <c r="E15" i="22" s="1"/>
  <c r="F15" i="22" a="1"/>
  <c r="F15" i="22" s="1"/>
  <c r="G15" i="22" a="1"/>
  <c r="G15" i="22" s="1"/>
  <c r="H15" i="22" a="1"/>
  <c r="H15" i="22" s="1"/>
  <c r="I15" i="22" a="1"/>
  <c r="I15" i="22" s="1"/>
  <c r="A16" i="22" a="1"/>
  <c r="A16" i="22" s="1"/>
  <c r="B16" i="22" a="1"/>
  <c r="B16" i="22" s="1"/>
  <c r="C16" i="22" a="1"/>
  <c r="C16" i="22" s="1"/>
  <c r="D16" i="22" a="1"/>
  <c r="D16" i="22" s="1"/>
  <c r="E16" i="22" a="1"/>
  <c r="E16" i="22" s="1"/>
  <c r="F16" i="22" a="1"/>
  <c r="F16" i="22" s="1"/>
  <c r="G16" i="22" a="1"/>
  <c r="G16" i="22" s="1"/>
  <c r="H16" i="22" a="1"/>
  <c r="H16" i="22" s="1"/>
  <c r="I16" i="22" a="1"/>
  <c r="I16" i="22" s="1"/>
  <c r="A17" i="22" a="1"/>
  <c r="A17" i="22" s="1"/>
  <c r="B17" i="22" a="1"/>
  <c r="B17" i="22" s="1"/>
  <c r="C17" i="22" a="1"/>
  <c r="C17" i="22" s="1"/>
  <c r="D17" i="22" a="1"/>
  <c r="D17" i="22" s="1"/>
  <c r="E17" i="22" a="1"/>
  <c r="E17" i="22" s="1"/>
  <c r="F17" i="22" a="1"/>
  <c r="F17" i="22" s="1"/>
  <c r="G17" i="22" a="1"/>
  <c r="G17" i="22" s="1"/>
  <c r="H17" i="22" a="1"/>
  <c r="H17" i="22" s="1"/>
  <c r="I17" i="22" a="1"/>
  <c r="I17" i="22" s="1"/>
  <c r="A18" i="22" a="1"/>
  <c r="A18" i="22" s="1"/>
  <c r="B18" i="22" a="1"/>
  <c r="B18" i="22" s="1"/>
  <c r="C18" i="22" a="1"/>
  <c r="C18" i="22" s="1"/>
  <c r="D18" i="22" a="1"/>
  <c r="D18" i="22" s="1"/>
  <c r="E18" i="22" a="1"/>
  <c r="E18" i="22" s="1"/>
  <c r="F18" i="22" a="1"/>
  <c r="F18" i="22" s="1"/>
  <c r="G18" i="22" a="1"/>
  <c r="G18" i="22" s="1"/>
  <c r="H18" i="22" a="1"/>
  <c r="H18" i="22" s="1"/>
  <c r="I18" i="22" a="1"/>
  <c r="I18" i="22" s="1"/>
  <c r="A19" i="22" a="1"/>
  <c r="A19" i="22" s="1"/>
  <c r="B19" i="22" a="1"/>
  <c r="B19" i="22" s="1"/>
  <c r="C19" i="22" a="1"/>
  <c r="C19" i="22" s="1"/>
  <c r="D19" i="22" a="1"/>
  <c r="D19" i="22" s="1"/>
  <c r="E19" i="22" a="1"/>
  <c r="E19" i="22" s="1"/>
  <c r="F19" i="22" a="1"/>
  <c r="F19" i="22" s="1"/>
  <c r="G19" i="22" a="1"/>
  <c r="G19" i="22" s="1"/>
  <c r="H19" i="22" a="1"/>
  <c r="H19" i="22" s="1"/>
  <c r="I19" i="22" a="1"/>
  <c r="I19" i="22" s="1"/>
  <c r="A20" i="22" a="1"/>
  <c r="A20" i="22" s="1"/>
  <c r="B20" i="22" a="1"/>
  <c r="B20" i="22" s="1"/>
  <c r="C20" i="22" a="1"/>
  <c r="C20" i="22" s="1"/>
  <c r="D20" i="22" a="1"/>
  <c r="D20" i="22" s="1"/>
  <c r="E20" i="22" a="1"/>
  <c r="E20" i="22" s="1"/>
  <c r="F20" i="22" a="1"/>
  <c r="F20" i="22" s="1"/>
  <c r="G20" i="22" a="1"/>
  <c r="G20" i="22" s="1"/>
  <c r="H20" i="22" a="1"/>
  <c r="H20" i="22" s="1"/>
  <c r="I20" i="22" a="1"/>
  <c r="I20" i="22" s="1"/>
  <c r="A21" i="22" a="1"/>
  <c r="A21" i="22" s="1"/>
  <c r="B21" i="22" a="1"/>
  <c r="B21" i="22" s="1"/>
  <c r="C21" i="22" a="1"/>
  <c r="C21" i="22" s="1"/>
  <c r="D21" i="22" a="1"/>
  <c r="D21" i="22" s="1"/>
  <c r="E21" i="22" a="1"/>
  <c r="E21" i="22" s="1"/>
  <c r="F21" i="22" a="1"/>
  <c r="F21" i="22" s="1"/>
  <c r="G21" i="22" a="1"/>
  <c r="G21" i="22" s="1"/>
  <c r="H21" i="22" a="1"/>
  <c r="H21" i="22" s="1"/>
  <c r="I21" i="22" a="1"/>
  <c r="I21" i="22" s="1"/>
  <c r="A22" i="22" a="1"/>
  <c r="A22" i="22" s="1"/>
  <c r="B22" i="22" a="1"/>
  <c r="B22" i="22" s="1"/>
  <c r="C22" i="22" a="1"/>
  <c r="C22" i="22" s="1"/>
  <c r="D22" i="22" a="1"/>
  <c r="D22" i="22" s="1"/>
  <c r="E22" i="22" a="1"/>
  <c r="E22" i="22" s="1"/>
  <c r="F22" i="22" a="1"/>
  <c r="F22" i="22" s="1"/>
  <c r="G22" i="22" a="1"/>
  <c r="G22" i="22" s="1"/>
  <c r="H22" i="22" a="1"/>
  <c r="H22" i="22" s="1"/>
  <c r="I22" i="22" a="1"/>
  <c r="I22" i="22" s="1"/>
  <c r="A23" i="22" a="1"/>
  <c r="A23" i="22" s="1"/>
  <c r="B23" i="22" a="1"/>
  <c r="B23" i="22" s="1"/>
  <c r="C23" i="22" a="1"/>
  <c r="C23" i="22" s="1"/>
  <c r="D23" i="22" a="1"/>
  <c r="D23" i="22" s="1"/>
  <c r="E23" i="22" a="1"/>
  <c r="E23" i="22" s="1"/>
  <c r="F23" i="22" a="1"/>
  <c r="F23" i="22" s="1"/>
  <c r="G23" i="22" a="1"/>
  <c r="G23" i="22" s="1"/>
  <c r="H23" i="22" a="1"/>
  <c r="H23" i="22" s="1"/>
  <c r="I23" i="22" a="1"/>
  <c r="I23" i="22" s="1"/>
  <c r="A24" i="22" a="1"/>
  <c r="A24" i="22" s="1"/>
  <c r="B24" i="22" a="1"/>
  <c r="B24" i="22" s="1"/>
  <c r="C24" i="22" a="1"/>
  <c r="C24" i="22" s="1"/>
  <c r="D24" i="22" a="1"/>
  <c r="D24" i="22" s="1"/>
  <c r="E24" i="22" a="1"/>
  <c r="E24" i="22" s="1"/>
  <c r="F24" i="22" a="1"/>
  <c r="F24" i="22" s="1"/>
  <c r="G24" i="22" a="1"/>
  <c r="G24" i="22" s="1"/>
  <c r="H24" i="22" a="1"/>
  <c r="H24" i="22" s="1"/>
  <c r="I24" i="22" a="1"/>
  <c r="I24" i="22" s="1"/>
  <c r="A25" i="22" a="1"/>
  <c r="A25" i="22" s="1"/>
  <c r="B25" i="22" a="1"/>
  <c r="B25" i="22" s="1"/>
  <c r="C25" i="22" a="1"/>
  <c r="C25" i="22" s="1"/>
  <c r="D25" i="22" a="1"/>
  <c r="D25" i="22" s="1"/>
  <c r="E25" i="22" a="1"/>
  <c r="E25" i="22" s="1"/>
  <c r="F25" i="22" a="1"/>
  <c r="F25" i="22" s="1"/>
  <c r="G25" i="22" a="1"/>
  <c r="G25" i="22" s="1"/>
  <c r="H25" i="22" a="1"/>
  <c r="H25" i="22" s="1"/>
  <c r="I25" i="22" a="1"/>
  <c r="I25" i="22" s="1"/>
  <c r="A26" i="22" a="1"/>
  <c r="A26" i="22" s="1"/>
  <c r="B26" i="22" a="1"/>
  <c r="B26" i="22" s="1"/>
  <c r="C26" i="22" a="1"/>
  <c r="C26" i="22" s="1"/>
  <c r="D26" i="22" a="1"/>
  <c r="D26" i="22" s="1"/>
  <c r="E26" i="22" a="1"/>
  <c r="E26" i="22" s="1"/>
  <c r="F26" i="22" a="1"/>
  <c r="F26" i="22" s="1"/>
  <c r="G26" i="22" a="1"/>
  <c r="G26" i="22" s="1"/>
  <c r="H26" i="22" a="1"/>
  <c r="H26" i="22" s="1"/>
  <c r="I26" i="22" a="1"/>
  <c r="I26" i="22" s="1"/>
  <c r="A27" i="22" a="1"/>
  <c r="A27" i="22" s="1"/>
  <c r="B27" i="22" a="1"/>
  <c r="B27" i="22" s="1"/>
  <c r="C27" i="22" a="1"/>
  <c r="C27" i="22" s="1"/>
  <c r="D27" i="22" a="1"/>
  <c r="D27" i="22" s="1"/>
  <c r="E27" i="22" a="1"/>
  <c r="E27" i="22" s="1"/>
  <c r="F27" i="22" a="1"/>
  <c r="F27" i="22" s="1"/>
  <c r="G27" i="22" a="1"/>
  <c r="G27" i="22" s="1"/>
  <c r="H27" i="22" a="1"/>
  <c r="H27" i="22" s="1"/>
  <c r="I27" i="22" a="1"/>
  <c r="I27" i="22" s="1"/>
  <c r="A28" i="22" a="1"/>
  <c r="A28" i="22" s="1"/>
  <c r="B28" i="22" a="1"/>
  <c r="B28" i="22" s="1"/>
  <c r="C28" i="22" a="1"/>
  <c r="C28" i="22" s="1"/>
  <c r="D28" i="22" a="1"/>
  <c r="D28" i="22" s="1"/>
  <c r="E28" i="22" a="1"/>
  <c r="E28" i="22" s="1"/>
  <c r="F28" i="22" a="1"/>
  <c r="F28" i="22" s="1"/>
  <c r="G28" i="22" a="1"/>
  <c r="G28" i="22" s="1"/>
  <c r="H28" i="22" a="1"/>
  <c r="H28" i="22" s="1"/>
  <c r="I28" i="22" a="1"/>
  <c r="I28" i="22" s="1"/>
  <c r="A29" i="22" a="1"/>
  <c r="A29" i="22" s="1"/>
  <c r="B29" i="22" a="1"/>
  <c r="B29" i="22" s="1"/>
  <c r="C29" i="22" a="1"/>
  <c r="C29" i="22" s="1"/>
  <c r="D29" i="22" a="1"/>
  <c r="D29" i="22" s="1"/>
  <c r="E29" i="22" a="1"/>
  <c r="E29" i="22" s="1"/>
  <c r="F29" i="22" a="1"/>
  <c r="F29" i="22" s="1"/>
  <c r="G29" i="22" a="1"/>
  <c r="G29" i="22" s="1"/>
  <c r="H29" i="22" a="1"/>
  <c r="H29" i="22" s="1"/>
  <c r="I29" i="22" a="1"/>
  <c r="I29" i="22" s="1"/>
  <c r="A30" i="22" a="1"/>
  <c r="A30" i="22" s="1"/>
  <c r="B30" i="22" a="1"/>
  <c r="B30" i="22" s="1"/>
  <c r="C30" i="22" a="1"/>
  <c r="C30" i="22" s="1"/>
  <c r="D30" i="22" a="1"/>
  <c r="D30" i="22" s="1"/>
  <c r="E30" i="22" a="1"/>
  <c r="E30" i="22" s="1"/>
  <c r="F30" i="22" a="1"/>
  <c r="F30" i="22" s="1"/>
  <c r="G30" i="22" a="1"/>
  <c r="G30" i="22" s="1"/>
  <c r="H30" i="22" a="1"/>
  <c r="H30" i="22" s="1"/>
  <c r="I30" i="22" a="1"/>
  <c r="I30" i="22" s="1"/>
  <c r="A31" i="22" a="1"/>
  <c r="A31" i="22" s="1"/>
  <c r="B31" i="22" a="1"/>
  <c r="B31" i="22" s="1"/>
  <c r="C31" i="22" a="1"/>
  <c r="C31" i="22" s="1"/>
  <c r="D31" i="22" a="1"/>
  <c r="D31" i="22" s="1"/>
  <c r="E31" i="22" a="1"/>
  <c r="E31" i="22" s="1"/>
  <c r="F31" i="22" a="1"/>
  <c r="F31" i="22" s="1"/>
  <c r="G31" i="22" a="1"/>
  <c r="G31" i="22" s="1"/>
  <c r="H31" i="22" a="1"/>
  <c r="H31" i="22" s="1"/>
  <c r="I31" i="22" a="1"/>
  <c r="I31" i="22" s="1"/>
  <c r="A32" i="22" a="1"/>
  <c r="A32" i="22" s="1"/>
  <c r="B32" i="22" a="1"/>
  <c r="B32" i="22" s="1"/>
  <c r="C32" i="22" a="1"/>
  <c r="C32" i="22" s="1"/>
  <c r="D32" i="22" a="1"/>
  <c r="D32" i="22" s="1"/>
  <c r="E32" i="22" a="1"/>
  <c r="E32" i="22" s="1"/>
  <c r="F32" i="22" a="1"/>
  <c r="F32" i="22" s="1"/>
  <c r="G32" i="22" a="1"/>
  <c r="G32" i="22" s="1"/>
  <c r="H32" i="22" a="1"/>
  <c r="H32" i="22" s="1"/>
  <c r="I32" i="22" a="1"/>
  <c r="I32" i="22" s="1"/>
  <c r="A33" i="22" a="1"/>
  <c r="A33" i="22" s="1"/>
  <c r="B33" i="22" a="1"/>
  <c r="B33" i="22" s="1"/>
  <c r="C33" i="22" a="1"/>
  <c r="C33" i="22" s="1"/>
  <c r="D33" i="22" a="1"/>
  <c r="D33" i="22" s="1"/>
  <c r="E33" i="22" a="1"/>
  <c r="E33" i="22" s="1"/>
  <c r="F33" i="22" a="1"/>
  <c r="F33" i="22" s="1"/>
  <c r="G33" i="22" a="1"/>
  <c r="G33" i="22" s="1"/>
  <c r="H33" i="22" a="1"/>
  <c r="H33" i="22" s="1"/>
  <c r="I33" i="22" a="1"/>
  <c r="I33" i="22" s="1"/>
  <c r="A34" i="22" a="1"/>
  <c r="A34" i="22" s="1"/>
  <c r="B34" i="22" a="1"/>
  <c r="B34" i="22" s="1"/>
  <c r="C34" i="22" a="1"/>
  <c r="C34" i="22" s="1"/>
  <c r="D34" i="22" a="1"/>
  <c r="D34" i="22" s="1"/>
  <c r="E34" i="22" a="1"/>
  <c r="E34" i="22" s="1"/>
  <c r="F34" i="22" a="1"/>
  <c r="F34" i="22" s="1"/>
  <c r="G34" i="22" a="1"/>
  <c r="G34" i="22" s="1"/>
  <c r="H34" i="22" a="1"/>
  <c r="H34" i="22" s="1"/>
  <c r="I34" i="22" a="1"/>
  <c r="I34" i="22" s="1"/>
  <c r="A35" i="22" a="1"/>
  <c r="A35" i="22" s="1"/>
  <c r="B35" i="22" a="1"/>
  <c r="B35" i="22" s="1"/>
  <c r="C35" i="22" a="1"/>
  <c r="C35" i="22" s="1"/>
  <c r="D35" i="22" a="1"/>
  <c r="D35" i="22" s="1"/>
  <c r="E35" i="22" a="1"/>
  <c r="E35" i="22" s="1"/>
  <c r="F35" i="22" a="1"/>
  <c r="F35" i="22" s="1"/>
  <c r="G35" i="22" a="1"/>
  <c r="G35" i="22" s="1"/>
  <c r="H35" i="22" a="1"/>
  <c r="H35" i="22" s="1"/>
  <c r="I35" i="22" a="1"/>
  <c r="I35" i="22" s="1"/>
  <c r="I5" i="22" a="1"/>
  <c r="I5" i="22" s="1"/>
  <c r="H5" i="22" a="1"/>
  <c r="H5" i="22" s="1"/>
  <c r="G5" i="22" a="1"/>
  <c r="G5" i="22" s="1"/>
  <c r="F5" i="22" a="1"/>
  <c r="F5" i="22" s="1"/>
  <c r="E5" i="22" a="1"/>
  <c r="E5" i="22" s="1"/>
  <c r="D5" i="22" a="1"/>
  <c r="D5" i="22" s="1"/>
  <c r="C5" i="22" a="1"/>
  <c r="C5" i="22" s="1"/>
  <c r="B5" i="22" a="1"/>
  <c r="B5" i="22" s="1"/>
  <c r="A5" i="22" a="1"/>
  <c r="A5" i="22" s="1"/>
  <c r="C20" i="21"/>
  <c r="C21" i="21"/>
  <c r="C22" i="21"/>
  <c r="C23" i="21"/>
  <c r="C24" i="21"/>
  <c r="C25" i="21"/>
  <c r="C26" i="21"/>
  <c r="C19" i="21"/>
  <c r="B9" i="21" a="1"/>
  <c r="B9" i="21" s="1"/>
  <c r="B8" i="21" a="1"/>
  <c r="B8" i="21" s="1"/>
  <c r="E20" i="21"/>
  <c r="E21" i="21"/>
  <c r="E22" i="21"/>
  <c r="E23" i="21"/>
  <c r="E24" i="21"/>
  <c r="E25" i="21"/>
  <c r="E26" i="21"/>
  <c r="E19" i="21"/>
  <c r="B7" i="21" a="1"/>
  <c r="B7" i="21" s="1"/>
  <c r="B20" i="21"/>
  <c r="D20" i="21"/>
  <c r="F20" i="21"/>
  <c r="B21" i="21"/>
  <c r="D21" i="21"/>
  <c r="F21" i="21"/>
  <c r="B22" i="21"/>
  <c r="D22" i="21"/>
  <c r="F22" i="21"/>
  <c r="B23" i="21"/>
  <c r="D23" i="21"/>
  <c r="F23" i="21"/>
  <c r="B24" i="21"/>
  <c r="D24" i="21"/>
  <c r="F24" i="21"/>
  <c r="B25" i="21"/>
  <c r="D25" i="21"/>
  <c r="F25" i="21"/>
  <c r="B26" i="21"/>
  <c r="D26" i="21"/>
  <c r="F26" i="21"/>
  <c r="D19" i="21"/>
  <c r="F19" i="21"/>
  <c r="B19" i="21"/>
  <c r="B15" i="21"/>
  <c r="B11" i="21"/>
  <c r="B14" i="21"/>
  <c r="B13" i="21"/>
  <c r="B12" i="21"/>
  <c r="B10" i="21"/>
  <c r="B6" i="21"/>
  <c r="E50" i="1"/>
  <c r="C50" i="1"/>
  <c r="B50" i="1"/>
  <c r="A50" i="1"/>
  <c r="C41" i="1"/>
  <c r="C46" i="1"/>
  <c r="C45" i="1"/>
  <c r="C44" i="1"/>
  <c r="C43" i="1"/>
  <c r="C42" i="1"/>
  <c r="C40" i="1"/>
  <c r="C39" i="1"/>
  <c r="C38" i="1"/>
  <c r="C37" i="1"/>
  <c r="B32" i="1"/>
  <c r="B31" i="1"/>
  <c r="B30" i="1"/>
  <c r="B29" i="1"/>
  <c r="B28" i="1"/>
  <c r="B27" i="1"/>
  <c r="B26" i="1"/>
  <c r="B25" i="1"/>
  <c r="B15" i="1"/>
  <c r="C15" i="1"/>
  <c r="B16" i="1"/>
  <c r="C16" i="1"/>
  <c r="B17" i="1"/>
  <c r="C17" i="1"/>
  <c r="B18" i="1"/>
  <c r="C18" i="1"/>
  <c r="B19" i="1"/>
  <c r="C19" i="1"/>
  <c r="B20" i="1"/>
  <c r="C20" i="1"/>
  <c r="B21" i="1"/>
  <c r="C21" i="1"/>
  <c r="C14" i="1"/>
  <c r="D14" i="1" s="1"/>
  <c r="B14" i="1"/>
  <c r="B10" i="1"/>
  <c r="B7" i="1"/>
  <c r="B6" i="1"/>
  <c r="B5" i="1"/>
  <c r="B4" i="1"/>
  <c r="D15" i="1" l="1"/>
  <c r="D21" i="1"/>
  <c r="D16" i="1"/>
  <c r="D20" i="1"/>
  <c r="D17" i="1"/>
  <c r="D18" i="1"/>
  <c r="D19" i="1"/>
  <c r="E18" i="1"/>
  <c r="E21" i="1"/>
  <c r="E16" i="1"/>
  <c r="E14" i="1"/>
  <c r="B33" i="1"/>
  <c r="C32" i="1" s="1"/>
  <c r="E20" i="1"/>
  <c r="E17" i="1"/>
  <c r="E15" i="1"/>
  <c r="E19" i="1"/>
  <c r="C25" i="1" l="1"/>
  <c r="C29" i="1"/>
  <c r="C27" i="1"/>
  <c r="C26" i="1"/>
  <c r="C28" i="1"/>
  <c r="C30" i="1"/>
  <c r="C31" i="1"/>
  <c r="C3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6656C1-02A4-4E64-AD3E-B6EA26B35E89}" keepAlive="1" name="Query - Export_Analysis" description="Connection to the 'Export_Analysis' query in the workbook." type="5" refreshedVersion="8" background="1" saveData="1">
    <dbPr connection="Provider=Microsoft.Mashup.OleDb.1;Data Source=$Workbook$;Location=Export_Analysis;Extended Properties=&quot;&quot;" command="SELECT * FROM [Export_Analysis]"/>
  </connection>
  <connection id="2" xr16:uid="{5B04F370-A205-458E-BB37-B9F9C85632B1}" keepAlive="1" name="Query - Export_Core" description="Connection to the 'Export_Core' query in the workbook." type="5" refreshedVersion="8" background="1" saveData="1">
    <dbPr connection="Provider=Microsoft.Mashup.OleDb.1;Data Source=$Workbook$;Location=Export_Core;Extended Properties=&quot;&quot;" command="SELECT * FROM [Export_Core]"/>
  </connection>
  <connection id="3" xr16:uid="{19EA7F4D-EE19-462E-9C54-C84DCF692A2F}" keepAlive="1" name="Query - Export_Reference" description="Connection to the 'Export_Reference' query in the workbook." type="5" refreshedVersion="8" background="1" saveData="1">
    <dbPr connection="Provider=Microsoft.Mashup.OleDb.1;Data Source=$Workbook$;Location=Export_Reference;Extended Properties=&quot;&quot;" command="SELECT * FROM [Export_Reference]"/>
  </connection>
  <connection id="4" xr16:uid="{633BEDBC-7720-4E75-90BA-D4CAEE4C2A45}" keepAlive="1" name="Query - MD_Analysis" description="Connection to the 'MD_Analysis' query in the workbook." type="5" refreshedVersion="8" background="1" saveData="1">
    <dbPr connection="Provider=Microsoft.Mashup.OleDb.1;Data Source=$Workbook$;Location=MD_Analysis;Extended Properties=&quot;&quot;" command="SELECT * FROM [MD_Analysis]"/>
  </connection>
  <connection id="5" xr16:uid="{CBFB42A0-90A5-4292-879C-F549DDF767FF}" keepAlive="1" name="Query - MD_Core" description="Connection to the 'MD_Core' query in the workbook." type="5" refreshedVersion="8" background="1" saveData="1">
    <dbPr connection="Provider=Microsoft.Mashup.OleDb.1;Data Source=$Workbook$;Location=MD_Core;Extended Properties=&quot;&quot;" command="SELECT * FROM [MD_Core]"/>
  </connection>
  <connection id="6" xr16:uid="{B2544799-4E85-4617-9AA3-BEB884FE0712}" keepAlive="1" name="Query - MD_Reference" description="Connection to the 'MD_Reference' query in the workbook." type="5" refreshedVersion="8" background="1" saveData="1">
    <dbPr connection="Provider=Microsoft.Mashup.OleDb.1;Data Source=$Workbook$;Location=MD_Reference;Extended Properties=&quot;&quot;" command="SELECT * FROM [MD_Reference]"/>
  </connection>
  <connection id="7" xr16:uid="{1D9D3730-A7CE-4A4E-BF61-73C34C00CF27}" keepAlive="1" name="Query - Raw_Combined_Import" description="Connection to the 'Raw_Combined_Import' query in the workbook." type="5" refreshedVersion="0" background="1">
    <dbPr connection="Provider=Microsoft.Mashup.OleDb.1;Data Source=$Workbook$;Location=Raw_Combined_Import;Extended Properties=&quot;&quot;" command="SELECT * FROM [Raw_Combined_Import]"/>
  </connection>
  <connection id="8" xr16:uid="{11D4BF29-1908-470C-A475-3FE811A1A517}" keepAlive="1" name="Query - tbl_Compliance" description="Connection to the 'tbl_Compliance' query in the workbook." type="5" refreshedVersion="8" background="1" saveData="1">
    <dbPr connection="Provider=Microsoft.Mashup.OleDb.1;Data Source=$Workbook$;Location=tbl_Compliance;Extended Properties=&quot;&quot;" command="SELECT * FROM [tbl_Compliance]"/>
  </connection>
  <connection id="9" xr16:uid="{CBD45279-878E-406B-B172-CE8541DE4C23}" keepAlive="1" name="Query - tbl_Exercises" description="Connection to the 'tbl_Exercises' query in the workbook." type="5" refreshedVersion="8" background="1" saveData="1">
    <dbPr connection="Provider=Microsoft.Mashup.OleDb.1;Data Source=$Workbook$;Location=tbl_Exercises;Extended Properties=&quot;&quot;" command="SELECT * FROM [tbl_Exercises]"/>
  </connection>
  <connection id="10" xr16:uid="{A4FAF3C0-BCC3-4BE0-BCD7-5F6ECAAEA722}" keepAlive="1" name="Query - tbl_Lookup_Exercises" description="Connection to the 'tbl_Lookup_Exercises' query in the workbook." type="5" refreshedVersion="8" background="1" saveData="1">
    <dbPr connection="Provider=Microsoft.Mashup.OleDb.1;Data Source=$Workbook$;Location=tbl_Lookup_Exercises;Extended Properties=&quot;&quot;" command="SELECT * FROM [tbl_Lookup_Exercises]"/>
  </connection>
  <connection id="11" xr16:uid="{DAC4824B-7EE3-4590-A223-3DC4EEE09EF9}" keepAlive="1" name="Query - tbl_PrescribedWorkouts" description="Connection to the 'tbl_PrescribedWorkouts' query in the workbook." type="5" refreshedVersion="0" background="1">
    <dbPr connection="Provider=Microsoft.Mashup.OleDb.1;Data Source=$Workbook$;Location=tbl_PrescribedWorkouts;Extended Properties=&quot;&quot;" command="SELECT * FROM [tbl_PrescribedWorkouts]"/>
  </connection>
  <connection id="12" xr16:uid="{05C302A2-CEC3-4D0C-A871-9CF71F79C515}" keepAlive="1" name="Query - tbl_Sessions" description="Connection to the 'tbl_Sessions' query in the workbook." type="5" refreshedVersion="8" background="1" saveData="1">
    <dbPr connection="Provider=Microsoft.Mashup.OleDb.1;Data Source=$Workbook$;Location=tbl_Sessions;Extended Properties=&quot;&quot;" command="SELECT * FROM [tbl_Sessions]"/>
  </connection>
  <connection id="13" xr16:uid="{0F1F032C-C9BE-436F-9F15-0B2571F9207E}" keepAlive="1" name="Query - tbl_VolumeMonthly" description="Connection to the 'tbl_VolumeMonthly' query in the workbook." type="5" refreshedVersion="8" background="1" saveData="1">
    <dbPr connection="Provider=Microsoft.Mashup.OleDb.1;Data Source=$Workbook$;Location=tbl_VolumeMonthly;Extended Properties=&quot;&quot;" command="SELECT * FROM [tbl_VolumeMonthly]"/>
  </connection>
  <connection id="14" xr16:uid="{F59211D3-232F-4218-8491-6DB9E68CC248}" keepAlive="1" name="Query - tbl_VolumeWeekly" description="Connection to the 'tbl_VolumeWeekly' query in the workbook." type="5" refreshedVersion="8" background="1" saveData="1">
    <dbPr connection="Provider=Microsoft.Mashup.OleDb.1;Data Source=$Workbook$;Location=tbl_VolumeWeekly;Extended Properties=&quot;&quot;" command="SELECT * FROM [tbl_VolumeWeekl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<sst xmlns="http://schemas.openxmlformats.org/spreadsheetml/2006/main" count="97249" uniqueCount="16162">
  <si>
    <t>EX-FW</t>
  </si>
  <si>
    <t>Farmer's Walk</t>
  </si>
  <si>
    <t>Carry</t>
  </si>
  <si>
    <t>Forearms</t>
  </si>
  <si>
    <t>Traps; Core; Shoulders</t>
  </si>
  <si>
    <t>EQ-DB</t>
  </si>
  <si>
    <t>Bilateral</t>
  </si>
  <si>
    <t>Well tolerated</t>
  </si>
  <si>
    <t xml:space="preserve">Primary grip and carry exercise throughout all phases  </t>
  </si>
  <si>
    <t>EX-FH</t>
  </si>
  <si>
    <t>Farmer's Hold</t>
  </si>
  <si>
    <t>Hold</t>
  </si>
  <si>
    <t>Traps; Core</t>
  </si>
  <si>
    <t xml:space="preserve">Static hold version of farmer's walk  </t>
  </si>
  <si>
    <t>EX-SC</t>
  </si>
  <si>
    <t>Suitcase Carries</t>
  </si>
  <si>
    <t>Obliques; Core; Traps</t>
  </si>
  <si>
    <t>Unilateral</t>
  </si>
  <si>
    <t xml:space="preserve">Single-side carry emphasizing anti-lateral flexion  </t>
  </si>
  <si>
    <t>EX-SH</t>
  </si>
  <si>
    <t>Suitcase Holds</t>
  </si>
  <si>
    <t>Obliques; Core</t>
  </si>
  <si>
    <t xml:space="preserve">Static hold version of suitcase carry  </t>
  </si>
  <si>
    <t>EX-BR</t>
  </si>
  <si>
    <t>Body Row</t>
  </si>
  <si>
    <t>Pull</t>
  </si>
  <si>
    <t>Back</t>
  </si>
  <si>
    <t>Biceps; Forearms; Core</t>
  </si>
  <si>
    <t>EQ-BB</t>
  </si>
  <si>
    <t>Compound</t>
  </si>
  <si>
    <t xml:space="preserve">Inverted row using barbell in rack  </t>
  </si>
  <si>
    <t>EX-MR</t>
  </si>
  <si>
    <t>Machine Row</t>
  </si>
  <si>
    <t>Biceps; Forearms</t>
  </si>
  <si>
    <t>EQ-LF-MR</t>
  </si>
  <si>
    <t>EX-NGSR</t>
  </si>
  <si>
    <t xml:space="preserve">Chest-supported selectorized row  </t>
  </si>
  <si>
    <t>Neutral Grip Seated 2 Arm Row</t>
  </si>
  <si>
    <t>EQ-CAB</t>
  </si>
  <si>
    <t xml:space="preserve">Seated cable row with neutral grip attachment  </t>
  </si>
  <si>
    <t>EX-CSDR</t>
  </si>
  <si>
    <t>Chest Supported DB Row (Spider)</t>
  </si>
  <si>
    <t>Biceps; Rear Delts; Forearms</t>
  </si>
  <si>
    <t xml:space="preserve">Incline bench chest-supported dumbbell row  </t>
  </si>
  <si>
    <t>EX-SANGCP</t>
  </si>
  <si>
    <t>Single-Arm Neutral Grip Cable Pulldown</t>
  </si>
  <si>
    <t>Lats</t>
  </si>
  <si>
    <t>Biceps; Forearms; Rear Delts</t>
  </si>
  <si>
    <t>Slight lean back eliminates anterior capsule awareness</t>
  </si>
  <si>
    <t xml:space="preserve">Primary lat exercise from Phase 3 onward  </t>
  </si>
  <si>
    <t>EX-KCR</t>
  </si>
  <si>
    <t>Kneeling Cable Row</t>
  </si>
  <si>
    <t>Biceps; Core; Forearms</t>
  </si>
  <si>
    <t xml:space="preserve">Kneeling position at seated cable row  </t>
  </si>
  <si>
    <t>EX-HKSAR</t>
  </si>
  <si>
    <t>Half-Kneeling Single Arm Cable Row</t>
  </si>
  <si>
    <t>Core; Biceps; Forearms</t>
  </si>
  <si>
    <t xml:space="preserve">Half-kneeling unilateral cable row  </t>
  </si>
  <si>
    <t>EX-HKSARCR</t>
  </si>
  <si>
    <t>Half-Kneeling Single-Arm Cable Row, Low-to-High Finish</t>
  </si>
  <si>
    <t>Rear Delts; Core; Biceps</t>
  </si>
  <si>
    <t xml:space="preserve">Low-to-high finish variant  </t>
  </si>
  <si>
    <t>EX-SACRS</t>
  </si>
  <si>
    <t>Single-Arm Cable Row (Split Stance)</t>
  </si>
  <si>
    <t xml:space="preserve">Split stance cable row  </t>
  </si>
  <si>
    <t>EX-SCVNGR</t>
  </si>
  <si>
    <t>Seat Cable Row (V / Narrow Neutral Grip)</t>
  </si>
  <si>
    <t xml:space="preserve">V-grip narrow neutral cable row  </t>
  </si>
  <si>
    <t>EX-PLSR</t>
  </si>
  <si>
    <t>Plate Loaded Seated Row</t>
  </si>
  <si>
    <t>EQ-PLM</t>
  </si>
  <si>
    <t xml:space="preserve">Plate-loaded seated row machine  </t>
  </si>
  <si>
    <t>EX-FP</t>
  </si>
  <si>
    <t>Face Pull</t>
  </si>
  <si>
    <t>Rear Delts</t>
  </si>
  <si>
    <t>Traps; Rhomboids; External Rotators</t>
  </si>
  <si>
    <t>Isolation</t>
  </si>
  <si>
    <t xml:space="preserve">Standard face pull with rope  </t>
  </si>
  <si>
    <t>EX-FPWR</t>
  </si>
  <si>
    <t>Face Pull (w External Rotation)</t>
  </si>
  <si>
    <t>External Rotators; Traps; Rhomboids</t>
  </si>
  <si>
    <t>Monitor right shoulder during external rotation</t>
  </si>
  <si>
    <t xml:space="preserve">Face pull with added external rotation component  </t>
  </si>
  <si>
    <t>EX-RDCF</t>
  </si>
  <si>
    <t>Rear Delt Cable Fly</t>
  </si>
  <si>
    <t>Rhomboids; Traps</t>
  </si>
  <si>
    <t xml:space="preserve">Standing cable rear delt fly  </t>
  </si>
  <si>
    <t>EX-CSRDF</t>
  </si>
  <si>
    <t>Chest Supported Rear Delt Fly</t>
  </si>
  <si>
    <t xml:space="preserve">Incline bench chest-supported rear delt fly  </t>
  </si>
  <si>
    <t>EX-SADBC-A</t>
  </si>
  <si>
    <t>Seated Single Arm DB Curl - Anchored</t>
  </si>
  <si>
    <t>Biceps</t>
  </si>
  <si>
    <t>Forearms; Brachialis</t>
  </si>
  <si>
    <t xml:space="preserve">Seated single-arm curl with opposite hand anchored  </t>
  </si>
  <si>
    <t>EX-ADBC</t>
  </si>
  <si>
    <t>Anchored Single Arm Dumbbell Curl</t>
  </si>
  <si>
    <t xml:space="preserve">Standing or seated anchored curl  </t>
  </si>
  <si>
    <t>EX-SOAECC</t>
  </si>
  <si>
    <t>Standing One Arm Extended Cable Curls</t>
  </si>
  <si>
    <t xml:space="preserve">Cable curl with arm extended behind body  </t>
  </si>
  <si>
    <t>EX-SOABCC</t>
  </si>
  <si>
    <t>Standing One Arm Bicep Curl with Cable (Anchored)</t>
  </si>
  <si>
    <t xml:space="preserve">Cable curl with elbow anchored  </t>
  </si>
  <si>
    <t>EX-IDC</t>
  </si>
  <si>
    <t>Incline Dumbell Curl (Supinated)</t>
  </si>
  <si>
    <t xml:space="preserve">Incline bench supinated dumbbell curl  </t>
  </si>
  <si>
    <t>EX-IDCH</t>
  </si>
  <si>
    <t>Incline DB Hammer Curl</t>
  </si>
  <si>
    <t>Brachialis</t>
  </si>
  <si>
    <t xml:space="preserve">Incline bench hammer grip curl  </t>
  </si>
  <si>
    <t>EX-DSCH</t>
  </si>
  <si>
    <t>DB Spider Curl (Hammer)</t>
  </si>
  <si>
    <t xml:space="preserve">Spider curl on incline bench with hammer grip  </t>
  </si>
  <si>
    <t>EX-ASDBC</t>
  </si>
  <si>
    <t>Alternate Seated DB Curl</t>
  </si>
  <si>
    <t>Alternating</t>
  </si>
  <si>
    <t xml:space="preserve">Alternating seated dumbbell curl with supination  </t>
  </si>
  <si>
    <t>EX-SARCC</t>
  </si>
  <si>
    <t>Single Arm Rope Curl (extended Arm Position)</t>
  </si>
  <si>
    <t>Brachialis; Forearms</t>
  </si>
  <si>
    <t xml:space="preserve">Single arm cable curl with rope grip  </t>
  </si>
  <si>
    <t>EX-HCRC</t>
  </si>
  <si>
    <t>Hammer Curls with Rope and Cable</t>
  </si>
  <si>
    <t xml:space="preserve">Rope attachment hammer curl on cable  </t>
  </si>
  <si>
    <t>EX-CBCC</t>
  </si>
  <si>
    <t>Cross Body Cable Curl</t>
  </si>
  <si>
    <t xml:space="preserve">Cross-body cable curl  </t>
  </si>
  <si>
    <t>EX-SACCC</t>
  </si>
  <si>
    <t>Standing Single Arm Cable Curl</t>
  </si>
  <si>
    <t xml:space="preserve">Standard single arm cable curl  </t>
  </si>
  <si>
    <t>EX-DBC</t>
  </si>
  <si>
    <t>Dumbbell Incline Curl</t>
  </si>
  <si>
    <t xml:space="preserve">Incline dumbbell curl variant  </t>
  </si>
  <si>
    <t>EX-1ACC</t>
  </si>
  <si>
    <t>1 Arm Cable Curl</t>
  </si>
  <si>
    <t xml:space="preserve">Single arm cable curl  </t>
  </si>
  <si>
    <t>EX-DBSCN</t>
  </si>
  <si>
    <t>Dumbbell: Squeeze Curl - Neutral</t>
  </si>
  <si>
    <t xml:space="preserve">Dumbbell squeeze curl variations  </t>
  </si>
  <si>
    <t>EX-DSCH2</t>
  </si>
  <si>
    <t>Dumbbell: Squeeze Curl - Hammer</t>
  </si>
  <si>
    <t xml:space="preserve">Hammer grip squeeze curl  </t>
  </si>
  <si>
    <t>EX-DBCBH</t>
  </si>
  <si>
    <t>DB Cross Body Curl (Hammer Grip)</t>
  </si>
  <si>
    <t xml:space="preserve">Cross body hammer curl with dumbbell  </t>
  </si>
  <si>
    <t>EX-NGDFP</t>
  </si>
  <si>
    <t>Neutral Grip Dumbbell Floor Press</t>
  </si>
  <si>
    <t>Push</t>
  </si>
  <si>
    <t>Chest</t>
  </si>
  <si>
    <t>Triceps; Anterior Delts</t>
  </si>
  <si>
    <t>Right anterior capsule awareness during heavy sets; neutral grip well tolerated</t>
  </si>
  <si>
    <t xml:space="preserve">Primary pressing movement from Phase 6 onward  </t>
  </si>
  <si>
    <t>EX-SMBP</t>
  </si>
  <si>
    <t>Smith Machine Bench Press</t>
  </si>
  <si>
    <t>EQ-SM</t>
  </si>
  <si>
    <t>Right anterior capsule tightness; monitor closely</t>
  </si>
  <si>
    <t xml:space="preserve">Used in Phases 3-4  </t>
  </si>
  <si>
    <t>EX-SPML</t>
  </si>
  <si>
    <t>Supine Press Machine - Plate Loaded (Planet Fitness)</t>
  </si>
  <si>
    <t>Some right capsule tightness at higher weights</t>
  </si>
  <si>
    <t xml:space="preserve">Planet Fitness specific plate-loaded press  </t>
  </si>
  <si>
    <t>EX-DBNP</t>
  </si>
  <si>
    <t>DB Neutral Press (slight Rotate To Underhand)</t>
  </si>
  <si>
    <t>Neutral grip well tolerated</t>
  </si>
  <si>
    <t xml:space="preserve">Floor press or bench press with neutral grip and slight underhand rotation  </t>
  </si>
  <si>
    <t>EX-LIDBP</t>
  </si>
  <si>
    <t>Low-Incline DB Press (15-30°)</t>
  </si>
  <si>
    <t>Upper Chest</t>
  </si>
  <si>
    <t>Left trap compensation noted; monitor</t>
  </si>
  <si>
    <t xml:space="preserve">Low incline dumbbell press  </t>
  </si>
  <si>
    <t>EX-SACP</t>
  </si>
  <si>
    <t>Single Arm Cable Press</t>
  </si>
  <si>
    <t>Triceps; Anterior Delts; Core</t>
  </si>
  <si>
    <t>Right extension not as strong as left; some trap recruitment</t>
  </si>
  <si>
    <t xml:space="preserve">Single arm cable press in split stance  </t>
  </si>
  <si>
    <t>EX-SACPSS</t>
  </si>
  <si>
    <t>Single Arm Cable Press (split stance)</t>
  </si>
  <si>
    <t>Right extension not as strong as left</t>
  </si>
  <si>
    <t xml:space="preserve">Split stance variant  </t>
  </si>
  <si>
    <t>EX-MCP</t>
  </si>
  <si>
    <t>Machine Chest Press</t>
  </si>
  <si>
    <t>EQ-LF-CP</t>
  </si>
  <si>
    <t>Right anterior capsule awareness on eccentric</t>
  </si>
  <si>
    <t xml:space="preserve">Selectorized chest press machine  </t>
  </si>
  <si>
    <t>EX-SAVPBP</t>
  </si>
  <si>
    <t>Single-Arm Vertical Plate Balance Press</t>
  </si>
  <si>
    <t>Triceps; Stabilizers; Core</t>
  </si>
  <si>
    <t>EQ-PLT</t>
  </si>
  <si>
    <t>Left has more control than right</t>
  </si>
  <si>
    <t xml:space="preserve">Vertical plate balance floor press  </t>
  </si>
  <si>
    <t>EX-SADBP</t>
  </si>
  <si>
    <t>Single-Arm DB Balance Press</t>
  </si>
  <si>
    <t xml:space="preserve">Single arm DB balance press  </t>
  </si>
  <si>
    <t>EX-CSF</t>
  </si>
  <si>
    <t>Cable Fly (Standing)</t>
  </si>
  <si>
    <t>Anterior Delts</t>
  </si>
  <si>
    <t>Well tolerated with cuff attachment</t>
  </si>
  <si>
    <t xml:space="preserve">Standing cable fly  </t>
  </si>
  <si>
    <t>EX-CHMF</t>
  </si>
  <si>
    <t>Cable High To Mid Fly</t>
  </si>
  <si>
    <t>Right tightness at full extension; slightly shorten ROM</t>
  </si>
  <si>
    <t xml:space="preserve">High to mid cable fly  </t>
  </si>
  <si>
    <t>EX-PF</t>
  </si>
  <si>
    <t>Pec Fly</t>
  </si>
  <si>
    <t>EQ-MCH</t>
  </si>
  <si>
    <t>Right sensitive with quick movement</t>
  </si>
  <si>
    <t xml:space="preserve">Machine pec fly  </t>
  </si>
  <si>
    <t>EX-HCTP</t>
  </si>
  <si>
    <t>High Cable Tricep Pushdown</t>
  </si>
  <si>
    <t>Triceps</t>
  </si>
  <si>
    <t>Shoulders roll forward if ROM too high; keep 90-100 degree ROM</t>
  </si>
  <si>
    <t xml:space="preserve">High cable tricep pushdown with straight bar  </t>
  </si>
  <si>
    <t>EX-RPD</t>
  </si>
  <si>
    <t>Rope Push-Downs</t>
  </si>
  <si>
    <t xml:space="preserve">Rope attachment pushdown  </t>
  </si>
  <si>
    <t>EX-SAOCE</t>
  </si>
  <si>
    <t>Single-Arm Overhead Cable Extension</t>
  </si>
  <si>
    <t>None</t>
  </si>
  <si>
    <t>Feels good on anterior capsule; seems to loosen it</t>
  </si>
  <si>
    <t xml:space="preserve">Single arm overhead cable extension  </t>
  </si>
  <si>
    <t>EX-SACE</t>
  </si>
  <si>
    <t>Single Arm Cable Extensions</t>
  </si>
  <si>
    <t xml:space="preserve">General single arm cable extension  </t>
  </si>
  <si>
    <t>EX-CTE-Q</t>
  </si>
  <si>
    <t>Cable Triceps Extension - Quad</t>
  </si>
  <si>
    <t>Well tolerated; significant left-right asymmetry noted</t>
  </si>
  <si>
    <t xml:space="preserve">Four-position cable tricep extension  </t>
  </si>
  <si>
    <t>EX-KSARCE</t>
  </si>
  <si>
    <t>Kneeling Single Arm Rope Cable Extension</t>
  </si>
  <si>
    <t xml:space="preserve">Kneeling single arm rope extension  </t>
  </si>
  <si>
    <t>EX-SASED</t>
  </si>
  <si>
    <t>Standing Single Arm Extension (D-Grip)</t>
  </si>
  <si>
    <t xml:space="preserve">D-grip single arm cable extension  </t>
  </si>
  <si>
    <t>EX-SACTE-CB</t>
  </si>
  <si>
    <t>Single-Arm Cable Triceps Extension (Cross-Body)</t>
  </si>
  <si>
    <t xml:space="preserve">Cross body cable tricep extension  </t>
  </si>
  <si>
    <t>EX-CPD</t>
  </si>
  <si>
    <t>Cable Push-Downs</t>
  </si>
  <si>
    <t xml:space="preserve">General cable pushdown  </t>
  </si>
  <si>
    <t>EX-CKOE</t>
  </si>
  <si>
    <t>Cable: Kneeling 1Arm Overhead Extension</t>
  </si>
  <si>
    <t xml:space="preserve">Kneeling overhead cable extension  </t>
  </si>
  <si>
    <t>EX-IKBP</t>
  </si>
  <si>
    <t>Inverted KB Press</t>
  </si>
  <si>
    <t>Triceps; Stabilizers</t>
  </si>
  <si>
    <t>EQ-KB</t>
  </si>
  <si>
    <t xml:space="preserve">Floor press with inverted kettlebell  </t>
  </si>
  <si>
    <t>EX-DBRDL</t>
  </si>
  <si>
    <t>Dumbbell Romanian Deadlift</t>
  </si>
  <si>
    <t>Hinge</t>
  </si>
  <si>
    <t>Hamstrings</t>
  </si>
  <si>
    <t>Glutes; Lower Back; Forearms</t>
  </si>
  <si>
    <t>Well tolerated; grip limiting factor at heavy weights</t>
  </si>
  <si>
    <t xml:space="preserve">Primary hinge movement  </t>
  </si>
  <si>
    <t>EX-BSS</t>
  </si>
  <si>
    <t>Bulgarian Split Squat</t>
  </si>
  <si>
    <t>Squat</t>
  </si>
  <si>
    <t>Quads</t>
  </si>
  <si>
    <t>Glutes; Hamstrings; Core</t>
  </si>
  <si>
    <t xml:space="preserve">Rear foot elevated split squat  </t>
  </si>
  <si>
    <t>EX-SMSSQ</t>
  </si>
  <si>
    <t>Smith Machine Split Squat (rear foot elevated optional)</t>
  </si>
  <si>
    <t xml:space="preserve">Smith machine split squat  </t>
  </si>
  <si>
    <t>EX-GS</t>
  </si>
  <si>
    <t>Goblet Squat</t>
  </si>
  <si>
    <t>Glutes; Core; Hamstrings</t>
  </si>
  <si>
    <t xml:space="preserve">Dumbbell or kettlebell goblet squat  </t>
  </si>
  <si>
    <t>EX-PS</t>
  </si>
  <si>
    <t>Prisoners Squat</t>
  </si>
  <si>
    <t>Glutes; Core</t>
  </si>
  <si>
    <t>EQ-BW</t>
  </si>
  <si>
    <t>Warmup</t>
  </si>
  <si>
    <t xml:space="preserve">Bodyweight squat with hands behind head  </t>
  </si>
  <si>
    <t>EX-WL</t>
  </si>
  <si>
    <t>Walking Lunges</t>
  </si>
  <si>
    <t>Glutes; Hamstrings; Calves</t>
  </si>
  <si>
    <t xml:space="preserve">Walking lunge with dumbbells or kettlebell  </t>
  </si>
  <si>
    <t>EX-RL</t>
  </si>
  <si>
    <t>Reverse Lunge</t>
  </si>
  <si>
    <t>Glutes; Hamstrings</t>
  </si>
  <si>
    <t xml:space="preserve">Reverse stepping lunge  </t>
  </si>
  <si>
    <t>EX-FFESR</t>
  </si>
  <si>
    <t>Front-Foot-Elevated Split Squat</t>
  </si>
  <si>
    <t xml:space="preserve">Front foot on plates for increased ROM  </t>
  </si>
  <si>
    <t>EX-SCR</t>
  </si>
  <si>
    <t>Standing Calf Raise</t>
  </si>
  <si>
    <t>Calves</t>
  </si>
  <si>
    <t xml:space="preserve">Smith machine or barbell calf raise  </t>
  </si>
  <si>
    <t>EX-BSCR</t>
  </si>
  <si>
    <t>Barbell Standing Calf Raise</t>
  </si>
  <si>
    <t xml:space="preserve">Barbell calf raise on plates  </t>
  </si>
  <si>
    <t>EX-SECR</t>
  </si>
  <si>
    <t>Seated Calf Raise</t>
  </si>
  <si>
    <t xml:space="preserve">Seated calf raise machine  </t>
  </si>
  <si>
    <t>EX-CEM</t>
  </si>
  <si>
    <t>Calf Extension (Machine)</t>
  </si>
  <si>
    <t xml:space="preserve">Calf extension on leg press or machine  </t>
  </si>
  <si>
    <t>EX-GE</t>
  </si>
  <si>
    <t>Glute Extension</t>
  </si>
  <si>
    <t>Glutes</t>
  </si>
  <si>
    <t xml:space="preserve">Machine glute extension  </t>
  </si>
  <si>
    <t>EX-DLR</t>
  </si>
  <si>
    <t>Dumbbell Lateral Raise</t>
  </si>
  <si>
    <t>Lateral Delts</t>
  </si>
  <si>
    <t>Traps</t>
  </si>
  <si>
    <t>Slight right anterior capsule awareness at top; better with slight pronation</t>
  </si>
  <si>
    <t xml:space="preserve">Dumbbell lateral raise  </t>
  </si>
  <si>
    <t>EX-CLR</t>
  </si>
  <si>
    <t>Cable Lateral Raise (using elbow strap setup)</t>
  </si>
  <si>
    <t>Well tolerated with elbow strap</t>
  </si>
  <si>
    <t xml:space="preserve">Cable lateral raise using strap at elbow  </t>
  </si>
  <si>
    <t>EX-SNGDBOP</t>
  </si>
  <si>
    <t>Seated Neutral Grip DB Overhead Press</t>
  </si>
  <si>
    <t>Shoulders</t>
  </si>
  <si>
    <t>Triceps; Upper Chest</t>
  </si>
  <si>
    <t>Subtle anterior capsule awareness on descending; tolerance improving</t>
  </si>
  <si>
    <t xml:space="preserve">Seated dumbbell overhead press with neutral grip  </t>
  </si>
  <si>
    <t>EX-HKSADBP</t>
  </si>
  <si>
    <t>Half-Kneeling Single-Arm DB Press</t>
  </si>
  <si>
    <t>Triceps; Core</t>
  </si>
  <si>
    <t xml:space="preserve">Half-kneeling single arm overhead press  </t>
  </si>
  <si>
    <t>EX-PP</t>
  </si>
  <si>
    <t>Pallof Press</t>
  </si>
  <si>
    <t>Core</t>
  </si>
  <si>
    <t>Obliques</t>
  </si>
  <si>
    <t>Well tolerated; left side requires more anti-rotation effort</t>
  </si>
  <si>
    <t xml:space="preserve">Anti-rotation cable press  </t>
  </si>
  <si>
    <t>EX-SP</t>
  </si>
  <si>
    <t>Side Plank</t>
  </si>
  <si>
    <t>Core; Shoulders</t>
  </si>
  <si>
    <t>Right shoulder feels looser than left on elbow; palm better tolerated</t>
  </si>
  <si>
    <t xml:space="preserve">Isometric lateral core stability  </t>
  </si>
  <si>
    <t>EX-DH</t>
  </si>
  <si>
    <t>Dead Hang</t>
  </si>
  <si>
    <t>Lats; Shoulders</t>
  </si>
  <si>
    <t>Good scapular reset</t>
  </si>
  <si>
    <t xml:space="preserve">Passive hang from pull-up bar  </t>
  </si>
  <si>
    <t>EX-PPC</t>
  </si>
  <si>
    <t>Plate Pinch</t>
  </si>
  <si>
    <t>Fingers</t>
  </si>
  <si>
    <t xml:space="preserve">Pinch grip hold with weight plates  </t>
  </si>
  <si>
    <t>EX-CKR</t>
  </si>
  <si>
    <t>Captains Chair Knee Raises</t>
  </si>
  <si>
    <t>Hip Flexors</t>
  </si>
  <si>
    <t>Little tightness in right shoulder cap</t>
  </si>
  <si>
    <t xml:space="preserve">Hanging knee raise on captain's chair  </t>
  </si>
  <si>
    <t>EX-HKR</t>
  </si>
  <si>
    <t>Hanging Knee Raises</t>
  </si>
  <si>
    <t>Hip Flexors; Forearms</t>
  </si>
  <si>
    <t xml:space="preserve">Hanging knee raise from pull-up bar  </t>
  </si>
  <si>
    <t>EX-TF</t>
  </si>
  <si>
    <t>Tibia Flex</t>
  </si>
  <si>
    <t>Tibialis Anterior</t>
  </si>
  <si>
    <t xml:space="preserve">Plate on toe tibialis anterior flexion  </t>
  </si>
  <si>
    <t>EX-ROW</t>
  </si>
  <si>
    <t>Rowing</t>
  </si>
  <si>
    <t>Cardio</t>
  </si>
  <si>
    <t>Full Body</t>
  </si>
  <si>
    <t>Legs; Back; Arms</t>
  </si>
  <si>
    <t>EQ-C2</t>
  </si>
  <si>
    <t xml:space="preserve">Concept2 or similar rowing ergometer  </t>
  </si>
  <si>
    <t>EX-TW</t>
  </si>
  <si>
    <t>Treadmill Walking</t>
  </si>
  <si>
    <t>Legs; Core</t>
  </si>
  <si>
    <t>EQ-TM</t>
  </si>
  <si>
    <t xml:space="preserve">Treadmill walking at various inclines  </t>
  </si>
  <si>
    <t>EX-CYC</t>
  </si>
  <si>
    <t>Cycling</t>
  </si>
  <si>
    <t>Legs</t>
  </si>
  <si>
    <t>EQ-BIKE</t>
  </si>
  <si>
    <t xml:space="preserve">Stationary cycling  </t>
  </si>
  <si>
    <t>EX-ER</t>
  </si>
  <si>
    <t>Endless Rope</t>
  </si>
  <si>
    <t>Back; Shoulders; Biceps</t>
  </si>
  <si>
    <t>EQ-ER</t>
  </si>
  <si>
    <t>Slight anterior capsule trigger on right at initial reach</t>
  </si>
  <si>
    <t xml:space="preserve">Marpo Kinetics or similar endless rope machine  </t>
  </si>
  <si>
    <t>EX-PU</t>
  </si>
  <si>
    <t>Push-up</t>
  </si>
  <si>
    <t>Little anterior right tightness on lowering</t>
  </si>
  <si>
    <t xml:space="preserve">Full push-up from toes  </t>
  </si>
  <si>
    <t>EX-PUK</t>
  </si>
  <si>
    <t>Push-up On Knees</t>
  </si>
  <si>
    <t xml:space="preserve">Modified push-up from knees  </t>
  </si>
  <si>
    <t>EX-IPU</t>
  </si>
  <si>
    <t>Incline Push-up</t>
  </si>
  <si>
    <t xml:space="preserve">Push-up with hands elevated on bar or bench  </t>
  </si>
  <si>
    <t>EX-SPU</t>
  </si>
  <si>
    <t>Scap Push Ups</t>
  </si>
  <si>
    <t>Mobility</t>
  </si>
  <si>
    <t>Serratus Anterior</t>
  </si>
  <si>
    <t xml:space="preserve">Scapular protraction/retraction from push-up position  </t>
  </si>
  <si>
    <t>EX-BPA</t>
  </si>
  <si>
    <t>Band Pull Aparts</t>
  </si>
  <si>
    <t>EQ-BAND</t>
  </si>
  <si>
    <t xml:space="preserve">Band pull apart for shoulder warmup  </t>
  </si>
  <si>
    <t>EX-BER</t>
  </si>
  <si>
    <t>Band External Rotations</t>
  </si>
  <si>
    <t>External Rotators</t>
  </si>
  <si>
    <t>Rotator Cuff</t>
  </si>
  <si>
    <t xml:space="preserve">Banded external rotation warmup  </t>
  </si>
  <si>
    <t>EX-SWS</t>
  </si>
  <si>
    <t>Serratus Wall Slides (banded)</t>
  </si>
  <si>
    <t>Shoulders; Traps</t>
  </si>
  <si>
    <t xml:space="preserve">Wall slide with band around wrists  </t>
  </si>
  <si>
    <t>EX-CC</t>
  </si>
  <si>
    <t>Cat-Camel</t>
  </si>
  <si>
    <t>Spine</t>
  </si>
  <si>
    <t xml:space="preserve">Spinal flexion/extension mobilization  </t>
  </si>
  <si>
    <t>EX-CER</t>
  </si>
  <si>
    <t>Cable External Rotation</t>
  </si>
  <si>
    <t>Left has less ROM than right</t>
  </si>
  <si>
    <t xml:space="preserve">Cable external rotation  </t>
  </si>
  <si>
    <t>EX-IKBH</t>
  </si>
  <si>
    <t>Inverted KB Hold</t>
  </si>
  <si>
    <t>Forearms; Stabilizers</t>
  </si>
  <si>
    <t>Rehab</t>
  </si>
  <si>
    <t xml:space="preserve">Inverted kettlebell hold for shoulder stability  </t>
  </si>
  <si>
    <t>EX-VDBSE</t>
  </si>
  <si>
    <t>Vertical DB Scap extension</t>
  </si>
  <si>
    <t xml:space="preserve">Vertical dumbbell or plate scapular extension  </t>
  </si>
  <si>
    <t>EX-HH</t>
  </si>
  <si>
    <t>Hip Hinge</t>
  </si>
  <si>
    <t>Glutes; Lower Back</t>
  </si>
  <si>
    <t xml:space="preserve">Bodyweight hip hinge pattern warmup  </t>
  </si>
  <si>
    <t>EX-CPT</t>
  </si>
  <si>
    <t>Cable Pull-Through</t>
  </si>
  <si>
    <t>Hamstrings; Lower Back</t>
  </si>
  <si>
    <t xml:space="preserve">Cable pull-through for hip extension  </t>
  </si>
  <si>
    <t>EX-HKSACP</t>
  </si>
  <si>
    <t>Half-Kneeling Single-Arm Cable Pulldown</t>
  </si>
  <si>
    <t xml:space="preserve">Half-kneeling single arm cable pulldown  </t>
  </si>
  <si>
    <t>ExerciseID</t>
  </si>
  <si>
    <t>ExerciseName</t>
  </si>
  <si>
    <t>MovementPattern</t>
  </si>
  <si>
    <t>PrimaryMuscle</t>
  </si>
  <si>
    <t>SecondaryMuscles</t>
  </si>
  <si>
    <t>DefaultEquipmentID</t>
  </si>
  <si>
    <t>Laterality</t>
  </si>
  <si>
    <t>ExerciseCategory</t>
  </si>
  <si>
    <t>IsTimeBased</t>
  </si>
  <si>
    <t>IsDistanceBased</t>
  </si>
  <si>
    <t>PreferredReplacements</t>
  </si>
  <si>
    <t>ShoulderSafetyNotes</t>
  </si>
  <si>
    <t>Notes</t>
  </si>
  <si>
    <t>EquipmentID</t>
  </si>
  <si>
    <t>EquipmentName</t>
  </si>
  <si>
    <t>EquipmentCategory</t>
  </si>
  <si>
    <t>Manufacturer</t>
  </si>
  <si>
    <t>GymLocation</t>
  </si>
  <si>
    <t>EQ-DB	Dumbbells	Free</t>
  </si>
  <si>
    <t>Weight	Various	Multiple	Standard</t>
  </si>
  <si>
    <t>hex</t>
  </si>
  <si>
    <t>or</t>
  </si>
  <si>
    <t>iron</t>
  </si>
  <si>
    <t>grip</t>
  </si>
  <si>
    <t>dumbbells</t>
  </si>
  <si>
    <t>EQ-BB	Barbell	Free</t>
  </si>
  <si>
    <t>Olympic</t>
  </si>
  <si>
    <t>barbell</t>
  </si>
  <si>
    <t>EQ-KB	Kettlebell	Free</t>
  </si>
  <si>
    <t>kettlebell</t>
  </si>
  <si>
    <t>EQ-PLT	Weight</t>
  </si>
  <si>
    <t>Plate	Free</t>
  </si>
  <si>
    <t>Weight	Various	Multiple	Used</t>
  </si>
  <si>
    <t>for</t>
  </si>
  <si>
    <t>plate</t>
  </si>
  <si>
    <t>pinch,</t>
  </si>
  <si>
    <t>tibia</t>
  </si>
  <si>
    <t>flex,</t>
  </si>
  <si>
    <t>vertical</t>
  </si>
  <si>
    <t>press</t>
  </si>
  <si>
    <t>EQ-SM	Smith</t>
  </si>
  <si>
    <t>Machine	Plate-Loaded</t>
  </si>
  <si>
    <t>Machine	Various	Multiple	Vertical</t>
  </si>
  <si>
    <t>angled</t>
  </si>
  <si>
    <t>smith</t>
  </si>
  <si>
    <t>machine</t>
  </si>
  <si>
    <t>EQ-CAB	Adjustable</t>
  </si>
  <si>
    <t>Cable</t>
  </si>
  <si>
    <t>Pulley	Cable	Various	Multiple	Single</t>
  </si>
  <si>
    <t>dual</t>
  </si>
  <si>
    <t>adjustable</t>
  </si>
  <si>
    <t>cable</t>
  </si>
  <si>
    <t>column</t>
  </si>
  <si>
    <t>EQ-LF-MR	LifeFitness</t>
  </si>
  <si>
    <t>Machine</t>
  </si>
  <si>
    <t>Row	Selectorized</t>
  </si>
  <si>
    <t>Machine	LifeFitness	Planet</t>
  </si>
  <si>
    <t>Fitness	Chest-supported</t>
  </si>
  <si>
    <t>selectorized</t>
  </si>
  <si>
    <t>row</t>
  </si>
  <si>
    <t>EQ-LF-CP	LifeFitness</t>
  </si>
  <si>
    <t>Press	Selectorized</t>
  </si>
  <si>
    <t>Fitness	Selectorized</t>
  </si>
  <si>
    <t>chest</t>
  </si>
  <si>
    <t>with</t>
  </si>
  <si>
    <t>foot</t>
  </si>
  <si>
    <t>pedal</t>
  </si>
  <si>
    <t>assist</t>
  </si>
  <si>
    <t>EQ-LF-LR	LifeFitness</t>
  </si>
  <si>
    <t>Low</t>
  </si>
  <si>
    <t>Fitness	Seated</t>
  </si>
  <si>
    <t>low</t>
  </si>
  <si>
    <t>EQ-PRE-FTS	Precor</t>
  </si>
  <si>
    <t>FTS</t>
  </si>
  <si>
    <t>Glide	Cable	Precor	LI</t>
  </si>
  <si>
    <t>Marriott	Precor</t>
  </si>
  <si>
    <t>functional</t>
  </si>
  <si>
    <t>training</t>
  </si>
  <si>
    <t>system</t>
  </si>
  <si>
    <t>EQ-PRE-CP	Precor</t>
  </si>
  <si>
    <t>Machine	Precor	Hotel</t>
  </si>
  <si>
    <t>Gyms	Precor</t>
  </si>
  <si>
    <t>EQ-C2	Concept2</t>
  </si>
  <si>
    <t>Rower	Cardio	Concept2	Multiple	Rowing</t>
  </si>
  <si>
    <t>ergometer</t>
  </si>
  <si>
    <t>EQ-TM	Treadmill	Cardio	Various	Multiple	Standard</t>
  </si>
  <si>
    <t>treadmill</t>
  </si>
  <si>
    <t>EQ-BIKE	Stationary</t>
  </si>
  <si>
    <t>Bike	Cardio	Various	Multiple	Upright</t>
  </si>
  <si>
    <t>recumbent</t>
  </si>
  <si>
    <t>stationary</t>
  </si>
  <si>
    <t>bike</t>
  </si>
  <si>
    <t>EQ-ER	Endless</t>
  </si>
  <si>
    <t>Rope</t>
  </si>
  <si>
    <t>Machine	Cardio	Various	Planet</t>
  </si>
  <si>
    <t>Fitness	Marpo</t>
  </si>
  <si>
    <t>Kinetics</t>
  </si>
  <si>
    <t>similar</t>
  </si>
  <si>
    <t>climbing</t>
  </si>
  <si>
    <t>rope</t>
  </si>
  <si>
    <t>EQ-PLM	Plate-Loaded</t>
  </si>
  <si>
    <t>Machine	Various	Multiple	Generic</t>
  </si>
  <si>
    <t>plate-loaded</t>
  </si>
  <si>
    <t>machines</t>
  </si>
  <si>
    <t>EQ-MCH	Selectorized</t>
  </si>
  <si>
    <t>(Generic)	Selectorized</t>
  </si>
  <si>
    <t>(pec</t>
  </si>
  <si>
    <t>fly,</t>
  </si>
  <si>
    <t>calf</t>
  </si>
  <si>
    <t>raise,</t>
  </si>
  <si>
    <t>glute</t>
  </si>
  <si>
    <t>ext,</t>
  </si>
  <si>
    <t>etc.)</t>
  </si>
  <si>
    <t>EQ-BW	Bodyweight	Bodyweight	N/A	N/A	No</t>
  </si>
  <si>
    <t>external</t>
  </si>
  <si>
    <t>load</t>
  </si>
  <si>
    <t>EQ-BAND	Resistance</t>
  </si>
  <si>
    <t>Band	Band	Various	Personal	Red,</t>
  </si>
  <si>
    <t>blue,</t>
  </si>
  <si>
    <t>green</t>
  </si>
  <si>
    <t>bands</t>
  </si>
  <si>
    <t>EQ-BAND-R	Resistance</t>
  </si>
  <si>
    <t>Band</t>
  </si>
  <si>
    <t>-</t>
  </si>
  <si>
    <t>Red	Band	Various	Personal	Light</t>
  </si>
  <si>
    <t>resistance</t>
  </si>
  <si>
    <t>EQ-BAND-B	Resistance</t>
  </si>
  <si>
    <t>Blue	Band	Various	Personal	Medium</t>
  </si>
  <si>
    <t>EQ-BAND-G	Resistance</t>
  </si>
  <si>
    <t>Green	Band	Various	Personal	Heavy</t>
  </si>
  <si>
    <t>EQ-BENCH	Adjustable</t>
  </si>
  <si>
    <t>Bench	Accessory	Various	Multiple	Adjustable</t>
  </si>
  <si>
    <t>incline</t>
  </si>
  <si>
    <t>bench</t>
  </si>
  <si>
    <t>EQ-HOIST	Hoist</t>
  </si>
  <si>
    <t>Machine	Cable	Hoist	Hotel</t>
  </si>
  <si>
    <t>Gyms	Hoist</t>
  </si>
  <si>
    <t>brand</t>
  </si>
  <si>
    <t>EQ-NXGEN	NXGen</t>
  </si>
  <si>
    <t>Equipment	Various	NXGen	NXGen</t>
  </si>
  <si>
    <t>Gym	NXGen</t>
  </si>
  <si>
    <t>facility</t>
  </si>
  <si>
    <t>equipment</t>
  </si>
  <si>
    <t>Column1</t>
  </si>
  <si>
    <t>Column2</t>
  </si>
  <si>
    <t>Column3</t>
  </si>
  <si>
    <t>Column4</t>
  </si>
  <si>
    <t>Column5</t>
  </si>
  <si>
    <t>Column6</t>
  </si>
  <si>
    <t>Column7</t>
  </si>
  <si>
    <t>PhaseID</t>
  </si>
  <si>
    <t>right</t>
  </si>
  <si>
    <t>Grip</t>
  </si>
  <si>
    <t>Shoulder</t>
  </si>
  <si>
    <t>lbs</t>
  </si>
  <si>
    <t>seconds</t>
  </si>
  <si>
    <t>Phase 1 - Foundation</t>
  </si>
  <si>
    <t>Grip endurance baseline; Pull strength baseline; Push pattern safety screening</t>
  </si>
  <si>
    <t>Bicep and tricep volume introduction</t>
  </si>
  <si>
    <t>Phase 2 - Carries and Pull Focus</t>
  </si>
  <si>
    <t>Build grip endurance and pulling strength with controlled pressing</t>
  </si>
  <si>
    <t>Phase</t>
  </si>
  <si>
    <t>of</t>
  </si>
  <si>
    <t>Date</t>
  </si>
  <si>
    <t>Sessions/Week</t>
  </si>
  <si>
    <t>Right</t>
  </si>
  <si>
    <t>High</t>
  </si>
  <si>
    <t>Phase #</t>
  </si>
  <si>
    <t>Phase Name</t>
  </si>
  <si>
    <t>Start Date</t>
  </si>
  <si>
    <t>End Date</t>
  </si>
  <si>
    <t>Duration (Weeks)</t>
  </si>
  <si>
    <t>Phase Goal</t>
  </si>
  <si>
    <t>Key Exercises/Movements</t>
  </si>
  <si>
    <t>Primary Metrics Tracked</t>
  </si>
  <si>
    <t>Secondary Metrics Tracked</t>
  </si>
  <si>
    <t>Shoulder/Joint Notes</t>
  </si>
  <si>
    <t>1</t>
  </si>
  <si>
    <t>2026-01-03</t>
  </si>
  <si>
    <t>2026-01-07</t>
  </si>
  <si>
    <t>4</t>
  </si>
  <si>
    <t>Establish baseline movement patterns and load tolerance</t>
  </si>
  <si>
    <t>Test movements, find working weights, identify left-right asymmetries</t>
  </si>
  <si>
    <t>Post-surgical; anterior capsule tightness on right during pressing; manageable</t>
  </si>
  <si>
    <t>Untrained for heavy carries; grip slipping under fatigue</t>
  </si>
  <si>
    <t>2</t>
  </si>
  <si>
    <t>2026-01-12</t>
  </si>
  <si>
    <t>2026-02-07</t>
  </si>
  <si>
    <t>Farmer's walks as primary carry; machine and body rows for pull; supine press machine and DB neutral press for push; cable tricep extensions; spider curls</t>
  </si>
  <si>
    <t>3</t>
  </si>
  <si>
    <t>Phase 3 - Lower Body Introduction and Pressing Progression</t>
  </si>
  <si>
    <t>2026-02-08</t>
  </si>
  <si>
    <t>2026-03-11</t>
  </si>
  <si>
    <t>5</t>
  </si>
  <si>
    <t>Introduce lower body training; progress pressing patterns; continue grip development</t>
  </si>
  <si>
    <t>Lateral raise introduction; Pallof press for core; Side plank integration; Rowing capacity</t>
  </si>
  <si>
    <t>Right anterior capsule awareness during pressing; external rotation ROM left less than right; overhead extension seems to help capsule</t>
  </si>
  <si>
    <t>Phase 4 - Consolidation</t>
  </si>
  <si>
    <t>2026-03-18</t>
  </si>
  <si>
    <t>2026-04-02</t>
  </si>
  <si>
    <t>Consolidate movement patterns and progress loads across all patterns</t>
  </si>
  <si>
    <t>Continued DB RDL progression; chest supported DB row as primary pull; single arm cable press for push; suitcase carries progressing; incline curl introduced</t>
  </si>
  <si>
    <t>Anterior capsule awareness continues during incline curls occasionally; slight awareness during pulldowns</t>
  </si>
  <si>
    <t>Phase 5 - Volume and Strength Building</t>
  </si>
  <si>
    <t>2026-04-07</t>
  </si>
  <si>
    <t>2026-05-08</t>
  </si>
  <si>
    <t>Increase training volume and push strength boundaries across all movements</t>
  </si>
  <si>
    <t>DB neutral press as primary push; low incline DB press secondary; single arm DB balance press for stability; DB RDL at 150 lbs; Bulgarian split squat progression; chest supported row at 75 lbs</t>
  </si>
  <si>
    <t>Right posterior capsule giving out feeling during DB press noted; anterior capsule and biceps tendon feeling; slight lean back on pulldowns helps</t>
  </si>
  <si>
    <t>6</t>
  </si>
  <si>
    <t>Phase 6 - Athletic Capacity Integration</t>
  </si>
  <si>
    <t>2026-05-09</t>
  </si>
  <si>
    <t>2026-06-07</t>
  </si>
  <si>
    <t>Integrate athletic capacity work with strength training; introduce floor press and new pressing patterns</t>
  </si>
  <si>
    <t>Neutral grip DB floor press introduced; single arm cable press split stance; cable lateral raise with elbow strap; kneeling single arm rope cable extension; inverted KB hold for shoulder stability; treadmill incline walking for capacity</t>
  </si>
  <si>
    <t>Floor press strength building; Athletic capacity via treadmill intervals and rowing; Shoulder stability via inverted KB holds and scap extensions; Grip maintenance on carries</t>
  </si>
  <si>
    <t>Right anterior capsule awareness during floor press and machine press; superior humeral glide noted during single arm extensions; overhead extension continues to help</t>
  </si>
  <si>
    <t>Grip holding well; farmer's walk at 150 lbs with 1% incline; forearm fatigue preceding finger roll</t>
  </si>
  <si>
    <t>7</t>
  </si>
  <si>
    <t>Phase 7 - Strength and Grip Specialization</t>
  </si>
  <si>
    <t>2026-06-08</t>
  </si>
  <si>
    <t>2026-07-03</t>
  </si>
  <si>
    <t>Push strength limits on primary movements; specialize grip training; integrate lower body</t>
  </si>
  <si>
    <t>Floor press overload at 150 lbs attempted; machine chest press progression; cable fly progression; plate-loaded seated row; plate pinch and dead hang for grip specialization; goblet squat introduction; DB RDL at 150 lbs</t>
  </si>
  <si>
    <t>Right anterior capsule awareness consistent during floor press and machine press; cable fly tight at extension; overhead extension helpful for capsule</t>
  </si>
  <si>
    <t>8</t>
  </si>
  <si>
    <t>Phase 8 - Heavy Pull, Push Reintegration, and Hypertrophy</t>
  </si>
  <si>
    <t>2026-07-05</t>
  </si>
  <si>
    <t>2026-07-31</t>
  </si>
  <si>
    <t>Progress heavy pulling; reintegrate pressing with shoulder awareness; build hypertrophy volume on arms</t>
  </si>
  <si>
    <t>Machine row as primary heavy pull; single arm neutral grip cable pulldown; half-kneeling cable row low-to-high; floor press progression; machine chest press; cable high-to-mid fly; seated neutral grip DB overhead press; single arm overhead cable extension; high cable pushdown; alternate seated DB curl; single arm rope curl extended position</t>
  </si>
  <si>
    <t>Machine row at 200-210 lbs; Floor press at 130-140 lbs with strict tempo; Overhead press reintroduction at 40-50 lbs; Goblet squat at 75-80 lbs; DB RDL at 150-170 lbs; Farmer's walk at 150-170 lbs</t>
  </si>
  <si>
    <t>Face pull with external rotation; Farmer's hold at 150-200 lbs; Endless rope intervals; Rowing intervals; Dead hang maintenance</t>
  </si>
  <si>
    <t>Right anterior capsule awareness persistent during floor press eccentric and machine press; radial/ulnar tilt adjustments help; overhead extension continues to loosen capsule; cable fly ROM shortened to manage awareness</t>
  </si>
  <si>
    <t>AssumptionID</t>
  </si>
  <si>
    <t>Category</t>
  </si>
  <si>
    <t>Description</t>
  </si>
  <si>
    <t>Confidence</t>
  </si>
  <si>
    <t>FirstObserved</t>
  </si>
  <si>
    <t>LastValidated</t>
  </si>
  <si>
    <t>Status</t>
  </si>
  <si>
    <t>SupportingEvidence</t>
  </si>
  <si>
    <t>PhaseIDFirstObserved</t>
  </si>
  <si>
    <t>TA-001</t>
  </si>
  <si>
    <t>TA-002</t>
  </si>
  <si>
    <t>TA-003</t>
  </si>
  <si>
    <t>TA-004</t>
  </si>
  <si>
    <t>TA-005</t>
  </si>
  <si>
    <t>TA-006</t>
  </si>
  <si>
    <t>TA-0087</t>
  </si>
  <si>
    <t>TA_008</t>
  </si>
  <si>
    <t>TA-009</t>
  </si>
  <si>
    <t>TA-010</t>
  </si>
  <si>
    <t>TA-011</t>
  </si>
  <si>
    <t>TA-012</t>
  </si>
  <si>
    <t>TA-013</t>
  </si>
  <si>
    <t>TA-014</t>
  </si>
  <si>
    <t>TA-015</t>
  </si>
  <si>
    <t>TA-016</t>
  </si>
  <si>
    <t>TA-017</t>
  </si>
  <si>
    <t>TA-018</t>
  </si>
  <si>
    <t>TA-019</t>
  </si>
  <si>
    <t>TA-020</t>
  </si>
  <si>
    <t>TA-021</t>
  </si>
  <si>
    <t>TA-022</t>
  </si>
  <si>
    <t>Movement Pattern</t>
  </si>
  <si>
    <t>Programming</t>
  </si>
  <si>
    <t>Recovery</t>
  </si>
  <si>
    <t>Equipment</t>
  </si>
  <si>
    <t>Neutral grip pressing is well tolerated by the right shoulder</t>
  </si>
  <si>
    <t>Active</t>
  </si>
  <si>
    <r>
      <t xml:space="preserve">Consistent across floor press, DB neutral press, and machine press across </t>
    </r>
    <r>
      <rPr>
        <sz val="11"/>
        <color rgb="FFFF5874"/>
        <rFont val="Aptos Narrow"/>
        <family val="2"/>
        <scheme val="minor"/>
      </rPr>
      <t>all</t>
    </r>
    <r>
      <rPr>
        <sz val="11"/>
        <color theme="1"/>
        <rFont val="Aptos Narrow"/>
        <family val="2"/>
        <scheme val="minor"/>
      </rPr>
      <t xml:space="preserve"> phases</t>
    </r>
  </si>
  <si>
    <r>
      <t xml:space="preserve">Fundamental finding that guides </t>
    </r>
    <r>
      <rPr>
        <sz val="11"/>
        <color rgb="FFFF5874"/>
        <rFont val="Aptos Narrow"/>
        <family val="2"/>
        <scheme val="minor"/>
      </rPr>
      <t>all</t>
    </r>
    <r>
      <rPr>
        <sz val="11"/>
        <color theme="1"/>
        <rFont val="Aptos Narrow"/>
        <family val="2"/>
        <scheme val="minor"/>
      </rPr>
      <t xml:space="preserve"> pressing selection</t>
    </r>
  </si>
  <si>
    <t>Noted in every phase during pressing; more prominent at heavier weights and during eccentric phase</t>
  </si>
  <si>
    <t>Right anterior shoulder capsule awareness occurs during heavy pressing, especially floor press and machine press eccentric phase</t>
  </si>
  <si>
    <t>Overhead pressing tolerance has progressively improved across phases</t>
  </si>
  <si>
    <r>
      <t xml:space="preserve">Slight lean-back </t>
    </r>
    <r>
      <rPr>
        <sz val="11"/>
        <color rgb="FFFF5874"/>
        <rFont val="Aptos Narrow"/>
        <family val="2"/>
        <scheme val="minor"/>
      </rPr>
      <t>on</t>
    </r>
    <r>
      <rPr>
        <sz val="11"/>
        <color theme="1"/>
        <rFont val="Aptos Narrow"/>
        <family val="2"/>
        <scheme val="minor"/>
      </rPr>
      <t xml:space="preserve"> cable pulldowns eliminates right anterior capsule awareness</t>
    </r>
  </si>
  <si>
    <t>Overhead cable extensions seem to loosen the anterior capsule after chest pressing</t>
  </si>
  <si>
    <t>Medium</t>
  </si>
  <si>
    <r>
      <t xml:space="preserve">Grip endurance remains a limiting factor </t>
    </r>
    <r>
      <rPr>
        <sz val="11"/>
        <color rgb="FFFF5874"/>
        <rFont val="Aptos Narrow"/>
        <family val="2"/>
        <scheme val="minor"/>
      </rPr>
      <t>on</t>
    </r>
    <r>
      <rPr>
        <sz val="11"/>
        <color theme="1"/>
        <rFont val="Aptos Narrow"/>
        <family val="2"/>
        <scheme val="minor"/>
      </rPr>
      <t xml:space="preserve"> carries, rows, and RDLs</t>
    </r>
  </si>
  <si>
    <r>
      <t xml:space="preserve">Right grip tends to fail before left </t>
    </r>
    <r>
      <rPr>
        <sz val="11"/>
        <color rgb="FFFF5874"/>
        <rFont val="Aptos Narrow"/>
        <family val="2"/>
        <scheme val="minor"/>
      </rPr>
      <t>on</t>
    </r>
    <r>
      <rPr>
        <sz val="11"/>
        <color theme="1"/>
        <rFont val="Aptos Narrow"/>
        <family val="2"/>
        <scheme val="minor"/>
      </rPr>
      <t xml:space="preserve"> farmer's walks and RDLs</t>
    </r>
  </si>
  <si>
    <t>Forearm lactic acid buildup precedes finger roll during grip failure</t>
  </si>
  <si>
    <t>Left bicep contraction is slightly weaker than right, especially under fatigue</t>
  </si>
  <si>
    <t>Left trap tends to engage compensatorily during lateral raises, pressing, and overhead movements</t>
  </si>
  <si>
    <t>Strict tempo enforcement produces better muscle connection than heavier weight with loose tempo</t>
  </si>
  <si>
    <r>
      <t xml:space="preserve">Training </t>
    </r>
    <r>
      <rPr>
        <sz val="11"/>
        <color rgb="FFFF5874"/>
        <rFont val="Aptos Narrow"/>
        <family val="2"/>
        <scheme val="minor"/>
      </rPr>
      <t>on</t>
    </r>
    <r>
      <rPr>
        <sz val="11"/>
        <color theme="1"/>
        <rFont val="Aptos Narrow"/>
        <family val="2"/>
        <scheme val="minor"/>
      </rPr>
      <t xml:space="preserve"> a significant caloric deficit severely impairs performance</t>
    </r>
  </si>
  <si>
    <t>Body row grip slips from sweat accumulation during high-volume sessions</t>
  </si>
  <si>
    <t>Planet Fitness cable machines may use approximately half the plate weight displayed</t>
  </si>
  <si>
    <t>Cable external rotation: left has less ROM than right</t>
  </si>
  <si>
    <t>Nausea occurs during high-intensity compound movements, especially goblet squats and rowing finishers</t>
  </si>
  <si>
    <r>
      <t xml:space="preserve">Radial tilt </t>
    </r>
    <r>
      <rPr>
        <sz val="11"/>
        <color rgb="FFFF5874"/>
        <rFont val="Aptos Narrow"/>
        <family val="2"/>
        <scheme val="minor"/>
      </rPr>
      <t>on</t>
    </r>
    <r>
      <rPr>
        <sz val="11"/>
        <color theme="1"/>
        <rFont val="Aptos Narrow"/>
        <family val="2"/>
        <scheme val="minor"/>
      </rPr>
      <t xml:space="preserve"> floor press reduces right anterior capsule awareness</t>
    </r>
  </si>
  <si>
    <t>Superior humeral glide observed during single arm cable extensions; anchoring down resolves it</t>
  </si>
  <si>
    <t>Plate pinch grip: left hand tends to slip before right</t>
  </si>
  <si>
    <t>Single arm overhead cable extension: left arm fatigues faster than right</t>
  </si>
  <si>
    <t>Cable fly ROM should be slightly shortened to manage right anterior capsule awareness</t>
  </si>
  <si>
    <r>
      <t xml:space="preserve">High cable tricep pushdown: shoulders roll forward if ROM exceeds </t>
    </r>
    <r>
      <rPr>
        <sz val="11"/>
        <color rgb="FFF78C6C"/>
        <rFont val="Aptos Narrow"/>
        <family val="2"/>
        <scheme val="minor"/>
      </rPr>
      <t>90</t>
    </r>
    <r>
      <rPr>
        <sz val="11"/>
        <color theme="1"/>
        <rFont val="Aptos Narrow"/>
        <family val="2"/>
        <scheme val="minor"/>
      </rPr>
      <t>-</t>
    </r>
    <r>
      <rPr>
        <sz val="11"/>
        <color rgb="FFF78C6C"/>
        <rFont val="Aptos Narrow"/>
        <family val="2"/>
        <scheme val="minor"/>
      </rPr>
      <t>100</t>
    </r>
    <r>
      <rPr>
        <sz val="11"/>
        <color theme="1"/>
        <rFont val="Aptos Narrow"/>
        <family val="2"/>
        <scheme val="minor"/>
      </rPr>
      <t xml:space="preserve"> degrees</t>
    </r>
  </si>
  <si>
    <t>Not pain but consistent tightness/awareness; worsens with fatigue</t>
  </si>
  <si>
    <r>
      <t xml:space="preserve">Phase </t>
    </r>
    <r>
      <rPr>
        <sz val="11"/>
        <color rgb="FFF78C6C"/>
        <rFont val="Aptos Narrow"/>
        <family val="2"/>
        <scheme val="minor"/>
      </rPr>
      <t>3</t>
    </r>
    <r>
      <rPr>
        <sz val="11"/>
        <color theme="1"/>
        <rFont val="Aptos Narrow"/>
        <family val="2"/>
        <scheme val="minor"/>
      </rPr>
      <t xml:space="preserve">: cautious introduction; Phase </t>
    </r>
    <r>
      <rPr>
        <sz val="11"/>
        <color rgb="FFF78C6C"/>
        <rFont val="Aptos Narrow"/>
        <family val="2"/>
        <scheme val="minor"/>
      </rPr>
      <t>6</t>
    </r>
    <r>
      <rPr>
        <sz val="11"/>
        <color theme="1"/>
        <rFont val="Aptos Narrow"/>
        <family val="2"/>
        <scheme val="minor"/>
      </rPr>
      <t xml:space="preserve">: inverted KB holds; Phase </t>
    </r>
    <r>
      <rPr>
        <sz val="11"/>
        <color rgb="FFF78C6C"/>
        <rFont val="Aptos Narrow"/>
        <family val="2"/>
        <scheme val="minor"/>
      </rPr>
      <t>8</t>
    </r>
    <r>
      <rPr>
        <sz val="11"/>
        <color theme="1"/>
        <rFont val="Aptos Narrow"/>
        <family val="2"/>
        <scheme val="minor"/>
      </rPr>
      <t xml:space="preserve">: seated neutral grip DB OHP at </t>
    </r>
    <r>
      <rPr>
        <sz val="11"/>
        <color rgb="FFF78C6C"/>
        <rFont val="Aptos Narrow"/>
        <family val="2"/>
        <scheme val="minor"/>
      </rPr>
      <t>50</t>
    </r>
    <r>
      <rPr>
        <sz val="11"/>
        <color theme="1"/>
        <rFont val="Aptos Narrow"/>
        <family val="2"/>
        <scheme val="minor"/>
      </rPr>
      <t xml:space="preserve"> lbs</t>
    </r>
  </si>
  <si>
    <t>Progressed from zero overhead work to loaded overhead pressing</t>
  </si>
  <si>
    <r>
      <t xml:space="preserve">Consistent finding </t>
    </r>
    <r>
      <rPr>
        <sz val="11"/>
        <color rgb="FFFF5874"/>
        <rFont val="Aptos Narrow"/>
        <family val="2"/>
        <scheme val="minor"/>
      </rPr>
      <t>on</t>
    </r>
    <r>
      <rPr>
        <sz val="11"/>
        <color theme="1"/>
        <rFont val="Aptos Narrow"/>
        <family val="2"/>
        <scheme val="minor"/>
      </rPr>
      <t xml:space="preserve"> single arm neutral grip cable pulldowns across Phases </t>
    </r>
    <r>
      <rPr>
        <sz val="11"/>
        <color rgb="FFF78C6C"/>
        <rFont val="Aptos Narrow"/>
        <family val="2"/>
        <scheme val="minor"/>
      </rPr>
      <t>5</t>
    </r>
    <r>
      <rPr>
        <sz val="11"/>
        <color theme="1"/>
        <rFont val="Aptos Narrow"/>
        <family val="2"/>
        <scheme val="minor"/>
      </rPr>
      <t>-</t>
    </r>
    <r>
      <rPr>
        <sz val="11"/>
        <color rgb="FFF78C6C"/>
        <rFont val="Aptos Narrow"/>
        <family val="2"/>
        <scheme val="minor"/>
      </rPr>
      <t>8</t>
    </r>
  </si>
  <si>
    <r>
      <t>10</t>
    </r>
    <r>
      <rPr>
        <sz val="11"/>
        <color theme="1"/>
        <rFont val="Aptos Narrow"/>
        <family val="2"/>
        <scheme val="minor"/>
      </rPr>
      <t>-</t>
    </r>
    <r>
      <rPr>
        <sz val="11"/>
        <color rgb="FFF78C6C"/>
        <rFont val="Aptos Narrow"/>
        <family val="2"/>
        <scheme val="minor"/>
      </rPr>
      <t>15</t>
    </r>
    <r>
      <rPr>
        <sz val="11"/>
        <color theme="1"/>
        <rFont val="Aptos Narrow"/>
        <family val="2"/>
        <scheme val="minor"/>
      </rPr>
      <t xml:space="preserve"> degrees of lean back resolves the issue</t>
    </r>
  </si>
  <si>
    <t>May be a useful exercise sequencing insight</t>
  </si>
  <si>
    <r>
      <t xml:space="preserve">Noted in Phase </t>
    </r>
    <r>
      <rPr>
        <sz val="11"/>
        <color rgb="FFF78C6C"/>
        <rFont val="Aptos Narrow"/>
        <family val="2"/>
        <scheme val="minor"/>
      </rPr>
      <t>6</t>
    </r>
    <r>
      <rPr>
        <sz val="11"/>
        <color theme="1"/>
        <rFont val="Aptos Narrow"/>
        <family val="2"/>
        <scheme val="minor"/>
      </rPr>
      <t xml:space="preserve"> and Phase </t>
    </r>
    <r>
      <rPr>
        <sz val="11"/>
        <color rgb="FFF78C6C"/>
        <rFont val="Aptos Narrow"/>
        <family val="2"/>
        <scheme val="minor"/>
      </rPr>
      <t>7</t>
    </r>
    <r>
      <rPr>
        <sz val="11"/>
        <color theme="1"/>
        <rFont val="Aptos Narrow"/>
        <family val="2"/>
        <scheme val="minor"/>
      </rPr>
      <t xml:space="preserve"> that capsule feels better after overhead tricep work</t>
    </r>
  </si>
  <si>
    <r>
      <t xml:space="preserve">Grip failure occurs before target muscle failure </t>
    </r>
    <r>
      <rPr>
        <sz val="11"/>
        <color rgb="FFFF5874"/>
        <rFont val="Aptos Narrow"/>
        <family val="2"/>
        <scheme val="minor"/>
      </rPr>
      <t>on</t>
    </r>
    <r>
      <rPr>
        <sz val="11"/>
        <color theme="1"/>
        <rFont val="Aptos Narrow"/>
        <family val="2"/>
        <scheme val="minor"/>
      </rPr>
      <t xml:space="preserve"> farmer's walks, chest supported rows, and DB RDLs consistently</t>
    </r>
  </si>
  <si>
    <t>Primary training limitation alongside shoulder</t>
  </si>
  <si>
    <t>Asymmetric grip failure pattern</t>
  </si>
  <si>
    <t>Right index finger rolls first; left pinky rolls first; different failure patterns</t>
  </si>
  <si>
    <t>Burning sensation in forearms consistently precedes weight rolling to fingertips</t>
  </si>
  <si>
    <t>Suggests forearm endurance is the root cause rather than finger strength</t>
  </si>
  <si>
    <r>
      <t xml:space="preserve">Consistent across </t>
    </r>
    <r>
      <rPr>
        <sz val="11"/>
        <color rgb="FFFF5874"/>
        <rFont val="Aptos Narrow"/>
        <family val="2"/>
        <scheme val="minor"/>
      </rPr>
      <t>all</t>
    </r>
    <r>
      <rPr>
        <sz val="11"/>
        <color theme="1"/>
        <rFont val="Aptos Narrow"/>
        <family val="2"/>
        <scheme val="minor"/>
      </rPr>
      <t xml:space="preserve"> curl variations</t>
    </r>
  </si>
  <si>
    <r>
      <t xml:space="preserve">Left contraction fails first </t>
    </r>
    <r>
      <rPr>
        <sz val="11"/>
        <color rgb="FFFF5874"/>
        <rFont val="Aptos Narrow"/>
        <family val="2"/>
        <scheme val="minor"/>
      </rPr>
      <t>on</t>
    </r>
    <r>
      <rPr>
        <sz val="11"/>
        <color theme="1"/>
        <rFont val="Aptos Narrow"/>
        <family val="2"/>
        <scheme val="minor"/>
      </rPr>
      <t xml:space="preserve"> curls; left squeeze less forceful; left resists supination more</t>
    </r>
  </si>
  <si>
    <t>Left trap shrugging noted during lateral raises, DB press, and overhead press; self-corrected when noticed</t>
  </si>
  <si>
    <t xml:space="preserve">Likely compensation pattern  </t>
  </si>
  <si>
    <r>
      <t xml:space="preserve">Led to tempo re-emphasis in Phase </t>
    </r>
    <r>
      <rPr>
        <sz val="11"/>
        <color rgb="FFF78C6C"/>
        <rFont val="Aptos Narrow"/>
        <family val="2"/>
        <scheme val="minor"/>
      </rPr>
      <t>8</t>
    </r>
    <r>
      <rPr>
        <sz val="11"/>
        <color theme="1"/>
        <rFont val="Aptos Narrow"/>
        <family val="2"/>
        <scheme val="minor"/>
      </rPr>
      <t xml:space="preserve"> </t>
    </r>
  </si>
  <si>
    <t>Phase 6 spider curls at lower weight with strict 2-1-3 tempo produced better pump than heavier sets with loose tempo</t>
  </si>
  <si>
    <r>
      <t xml:space="preserve">Phase </t>
    </r>
    <r>
      <rPr>
        <sz val="11"/>
        <color rgb="FFF78C6C"/>
        <rFont val="Aptos Narrow"/>
        <family val="2"/>
        <scheme val="minor"/>
      </rPr>
      <t>5</t>
    </r>
    <r>
      <rPr>
        <sz val="11"/>
        <color theme="1"/>
        <rFont val="Aptos Narrow"/>
        <family val="2"/>
        <scheme val="minor"/>
      </rPr>
      <t xml:space="preserve"> Day </t>
    </r>
    <r>
      <rPr>
        <sz val="11"/>
        <color rgb="FFF78C6C"/>
        <rFont val="Aptos Narrow"/>
        <family val="2"/>
        <scheme val="minor"/>
      </rPr>
      <t>1</t>
    </r>
    <r>
      <rPr>
        <sz val="11"/>
        <color theme="1"/>
        <rFont val="Aptos Narrow"/>
        <family val="2"/>
        <scheme val="minor"/>
      </rPr>
      <t xml:space="preserve"> session with significant caloric deficit resulted in near-illness, carry failure, and early termination</t>
    </r>
  </si>
  <si>
    <t>Single event but dramatic enough to validate</t>
  </si>
  <si>
    <t>Addressed with paper towels; not a structural limitation</t>
  </si>
  <si>
    <r>
      <t xml:space="preserve">Grip slipping </t>
    </r>
    <r>
      <rPr>
        <sz val="11"/>
        <color rgb="FFFF5874"/>
        <rFont val="Aptos Narrow"/>
        <family val="2"/>
        <scheme val="minor"/>
      </rPr>
      <t>on</t>
    </r>
    <r>
      <rPr>
        <sz val="11"/>
        <color theme="1"/>
        <rFont val="Aptos Narrow"/>
        <family val="2"/>
        <scheme val="minor"/>
      </rPr>
      <t xml:space="preserve"> barbell during body rows when hands are sweaty from prior exercises</t>
    </r>
  </si>
  <si>
    <r>
      <t xml:space="preserve">Kneeling single arm rope extension: plate reads </t>
    </r>
    <r>
      <rPr>
        <sz val="11"/>
        <color rgb="FFF78C6C"/>
        <rFont val="Aptos Narrow"/>
        <family val="2"/>
        <scheme val="minor"/>
      </rPr>
      <t>40</t>
    </r>
    <r>
      <rPr>
        <sz val="11"/>
        <color theme="1"/>
        <rFont val="Aptos Narrow"/>
        <family val="2"/>
        <scheme val="minor"/>
      </rPr>
      <t xml:space="preserve"> but feels like </t>
    </r>
    <r>
      <rPr>
        <sz val="11"/>
        <color rgb="FFF78C6C"/>
        <rFont val="Aptos Narrow"/>
        <family val="2"/>
        <scheme val="minor"/>
      </rPr>
      <t>20</t>
    </r>
    <r>
      <rPr>
        <sz val="11"/>
        <color theme="1"/>
        <rFont val="Aptos Narrow"/>
        <family val="2"/>
        <scheme val="minor"/>
      </rPr>
      <t xml:space="preserve"> lbs; pattern noted across multiple exercises</t>
    </r>
  </si>
  <si>
    <r>
      <t xml:space="preserve">Needs systematic verification; affects </t>
    </r>
    <r>
      <rPr>
        <sz val="11"/>
        <color rgb="FFFF5874"/>
        <rFont val="Aptos Narrow"/>
        <family val="2"/>
        <scheme val="minor"/>
      </rPr>
      <t>all</t>
    </r>
    <r>
      <rPr>
        <sz val="11"/>
        <color theme="1"/>
        <rFont val="Aptos Narrow"/>
        <family val="2"/>
        <scheme val="minor"/>
      </rPr>
      <t xml:space="preserve"> PF cable weight logging </t>
    </r>
  </si>
  <si>
    <t>May be related to overall left-side compensation patterns</t>
  </si>
  <si>
    <r>
      <t xml:space="preserve">Noted during cable external rotation warmup in Phase </t>
    </r>
    <r>
      <rPr>
        <sz val="11"/>
        <color rgb="FFF78C6C"/>
        <rFont val="Aptos Narrow"/>
        <family val="2"/>
        <scheme val="minor"/>
      </rPr>
      <t>3</t>
    </r>
  </si>
  <si>
    <r>
      <t xml:space="preserve">Phase </t>
    </r>
    <r>
      <rPr>
        <sz val="11"/>
        <color rgb="FFF78C6C"/>
        <rFont val="Aptos Narrow"/>
        <family val="2"/>
        <scheme val="minor"/>
      </rPr>
      <t>8</t>
    </r>
    <r>
      <rPr>
        <sz val="11"/>
        <color theme="1"/>
        <rFont val="Aptos Narrow"/>
        <family val="2"/>
        <scheme val="minor"/>
      </rPr>
      <t xml:space="preserve"> Day </t>
    </r>
    <r>
      <rPr>
        <sz val="11"/>
        <color rgb="FFF78C6C"/>
        <rFont val="Aptos Narrow"/>
        <family val="2"/>
        <scheme val="minor"/>
      </rPr>
      <t>3</t>
    </r>
    <r>
      <rPr>
        <sz val="11"/>
        <color theme="1"/>
        <rFont val="Aptos Narrow"/>
        <family val="2"/>
        <scheme val="minor"/>
      </rPr>
      <t xml:space="preserve">: nausea after goblet squat set </t>
    </r>
    <r>
      <rPr>
        <sz val="11"/>
        <color rgb="FFF78C6C"/>
        <rFont val="Aptos Narrow"/>
        <family val="2"/>
        <scheme val="minor"/>
      </rPr>
      <t>3</t>
    </r>
    <r>
      <rPr>
        <sz val="11"/>
        <color theme="1"/>
        <rFont val="Aptos Narrow"/>
        <family val="2"/>
        <scheme val="minor"/>
      </rPr>
      <t>; diarrhea after rowing finisher</t>
    </r>
  </si>
  <si>
    <t>Sneeze/puke sensation described; resolves with short rest</t>
  </si>
  <si>
    <t>Fine-tuning of pressing grip angle</t>
  </si>
  <si>
    <r>
      <t xml:space="preserve">Shifting to slight radial tilt during neutral grip floor press felt better </t>
    </r>
    <r>
      <rPr>
        <sz val="11"/>
        <color rgb="FFFF5874"/>
        <rFont val="Aptos Narrow"/>
        <family val="2"/>
        <scheme val="minor"/>
      </rPr>
      <t>on</t>
    </r>
    <r>
      <rPr>
        <sz val="11"/>
        <color theme="1"/>
        <rFont val="Aptos Narrow"/>
        <family val="2"/>
        <scheme val="minor"/>
      </rPr>
      <t xml:space="preserve"> capsule</t>
    </r>
  </si>
  <si>
    <r>
      <t xml:space="preserve">Noted during Phase </t>
    </r>
    <r>
      <rPr>
        <sz val="11"/>
        <color rgb="FFF78C6C"/>
        <rFont val="Aptos Narrow"/>
        <family val="2"/>
        <scheme val="minor"/>
      </rPr>
      <t>6</t>
    </r>
    <r>
      <rPr>
        <sz val="11"/>
        <color theme="1"/>
        <rFont val="Aptos Narrow"/>
        <family val="2"/>
        <scheme val="minor"/>
      </rPr>
      <t xml:space="preserve"> single arm cable extensions</t>
    </r>
  </si>
  <si>
    <t>Corrected by consciously depressing humeral head</t>
  </si>
  <si>
    <t>Opposite pattern from farmer's walk (right fails first)</t>
  </si>
  <si>
    <r>
      <t xml:space="preserve">During plate pinch holds at </t>
    </r>
    <r>
      <rPr>
        <sz val="11"/>
        <color rgb="FFF78C6C"/>
        <rFont val="Aptos Narrow"/>
        <family val="2"/>
        <scheme val="minor"/>
      </rPr>
      <t>50</t>
    </r>
    <r>
      <rPr>
        <sz val="11"/>
        <color theme="1"/>
        <rFont val="Aptos Narrow"/>
        <family val="2"/>
        <scheme val="minor"/>
      </rPr>
      <t xml:space="preserve"> lbs, left hand consistently loses grip first</t>
    </r>
  </si>
  <si>
    <r>
      <t xml:space="preserve">Left side consistently reaches failure </t>
    </r>
    <r>
      <rPr>
        <sz val="11"/>
        <color rgb="FFF78C6C"/>
        <rFont val="Aptos Narrow"/>
        <family val="2"/>
        <scheme val="minor"/>
      </rPr>
      <t>2</t>
    </r>
    <r>
      <rPr>
        <sz val="11"/>
        <color theme="1"/>
        <rFont val="Aptos Narrow"/>
        <family val="2"/>
        <scheme val="minor"/>
      </rPr>
      <t>-</t>
    </r>
    <r>
      <rPr>
        <sz val="11"/>
        <color rgb="FFF78C6C"/>
        <rFont val="Aptos Narrow"/>
        <family val="2"/>
        <scheme val="minor"/>
      </rPr>
      <t>4</t>
    </r>
    <r>
      <rPr>
        <sz val="11"/>
        <color theme="1"/>
        <rFont val="Aptos Narrow"/>
        <family val="2"/>
        <scheme val="minor"/>
      </rPr>
      <t xml:space="preserve"> reps before right </t>
    </r>
    <r>
      <rPr>
        <sz val="11"/>
        <color rgb="FFFF5874"/>
        <rFont val="Aptos Narrow"/>
        <family val="2"/>
        <scheme val="minor"/>
      </rPr>
      <t>on</t>
    </r>
    <r>
      <rPr>
        <sz val="11"/>
        <color theme="1"/>
        <rFont val="Aptos Narrow"/>
        <family val="2"/>
        <scheme val="minor"/>
      </rPr>
      <t xml:space="preserve"> overhead cable extensions</t>
    </r>
  </si>
  <si>
    <t>Full cable fly extension triggers right anterior tightness; shortened ROM eliminates it</t>
  </si>
  <si>
    <r>
      <t xml:space="preserve">ROM creeping above </t>
    </r>
    <r>
      <rPr>
        <sz val="11"/>
        <color rgb="FFF78C6C"/>
        <rFont val="Aptos Narrow"/>
        <family val="2"/>
        <scheme val="minor"/>
      </rPr>
      <t>90</t>
    </r>
    <r>
      <rPr>
        <sz val="11"/>
        <color theme="1"/>
        <rFont val="Aptos Narrow"/>
        <family val="2"/>
        <scheme val="minor"/>
      </rPr>
      <t>-</t>
    </r>
    <r>
      <rPr>
        <sz val="11"/>
        <color rgb="FFF78C6C"/>
        <rFont val="Aptos Narrow"/>
        <family val="2"/>
        <scheme val="minor"/>
      </rPr>
      <t>100</t>
    </r>
    <r>
      <rPr>
        <sz val="11"/>
        <color theme="1"/>
        <rFont val="Aptos Narrow"/>
        <family val="2"/>
        <scheme val="minor"/>
      </rPr>
      <t xml:space="preserve"> degrees causes shoulder roll-forward compensation</t>
    </r>
  </si>
  <si>
    <r>
      <t xml:space="preserve">Keeping strict </t>
    </r>
    <r>
      <rPr>
        <sz val="11"/>
        <color rgb="FFF78C6C"/>
        <rFont val="Aptos Narrow"/>
        <family val="2"/>
        <scheme val="minor"/>
      </rPr>
      <t>90</t>
    </r>
    <r>
      <rPr>
        <sz val="11"/>
        <color theme="1"/>
        <rFont val="Aptos Narrow"/>
        <family val="2"/>
        <scheme val="minor"/>
      </rPr>
      <t>-</t>
    </r>
    <r>
      <rPr>
        <sz val="11"/>
        <color rgb="FFF78C6C"/>
        <rFont val="Aptos Narrow"/>
        <family val="2"/>
        <scheme val="minor"/>
      </rPr>
      <t>100</t>
    </r>
    <r>
      <rPr>
        <sz val="11"/>
        <color theme="1"/>
        <rFont val="Aptos Narrow"/>
        <family val="2"/>
        <scheme val="minor"/>
      </rPr>
      <t xml:space="preserve"> degree ROM maintains proper form </t>
    </r>
  </si>
  <si>
    <t>Matches left bicep weakness pattern; suggests left arm is generally weaker</t>
  </si>
  <si>
    <t>Effective self-management strategy</t>
  </si>
  <si>
    <t>MetricID</t>
  </si>
  <si>
    <t>MeasurementDate</t>
  </si>
  <si>
    <t>WeightLbs</t>
  </si>
  <si>
    <t>BodyFatPct</t>
  </si>
  <si>
    <t>WaistInches</t>
  </si>
  <si>
    <t>ChestInches</t>
  </si>
  <si>
    <t>LeftArmInches</t>
  </si>
  <si>
    <t>RightArmInches</t>
  </si>
  <si>
    <t>NeckInches</t>
  </si>
  <si>
    <t>LeftThighInches</t>
  </si>
  <si>
    <t>RightThighInches</t>
  </si>
  <si>
    <t>LeftCalfInches</t>
  </si>
  <si>
    <t>RightCalfInches</t>
  </si>
  <si>
    <t>LeftForearmInches</t>
  </si>
  <si>
    <t>RightForearmInches</t>
  </si>
  <si>
    <t>WaistToHipRatio</t>
  </si>
  <si>
    <t>MeasurementMethod</t>
  </si>
  <si>
    <t>BloodPressureSystolic</t>
  </si>
  <si>
    <t>BloodPressureDiastolic</t>
  </si>
  <si>
    <t>RestingHeartRate</t>
  </si>
  <si>
    <t>HRV</t>
  </si>
  <si>
    <t>VO2Max</t>
  </si>
  <si>
    <t>DEXALeanMassLbs</t>
  </si>
  <si>
    <t>DEXAFatMassLbs</t>
  </si>
  <si>
    <t>DEXABoneDensity</t>
  </si>
  <si>
    <t>GripStrengthLeftLbs</t>
  </si>
  <si>
    <t>GripStrengthRightLbs</t>
  </si>
  <si>
    <t>SessionID</t>
  </si>
  <si>
    <t>SessionDate</t>
  </si>
  <si>
    <t>PhaseWeek</t>
  </si>
  <si>
    <t>ProgramDay</t>
  </si>
  <si>
    <t>WorkoutName</t>
  </si>
  <si>
    <t>SessionStartTime</t>
  </si>
  <si>
    <t>SessionEndTime</t>
  </si>
  <si>
    <t>DurationMinutes</t>
  </si>
  <si>
    <t>BodyweightLbs</t>
  </si>
  <si>
    <t>GeneralNotes</t>
  </si>
  <si>
    <t>RPE_Overall</t>
  </si>
  <si>
    <t>ExerciseCount</t>
  </si>
  <si>
    <t>S-20260103-01</t>
  </si>
  <si>
    <t>Phase 1 -  Day 1: Carries + Pull (Strength Bias)</t>
  </si>
  <si>
    <t>2026-01-03T19:42:08.996Z</t>
  </si>
  <si>
    <t>2026-01-03T20:20:52.571Z</t>
  </si>
  <si>
    <t>S-20260104-01</t>
  </si>
  <si>
    <t>2026-01-04</t>
  </si>
  <si>
    <t>Phase 1 -  Day 2: Push + Triceps (Hypertrophy)</t>
  </si>
  <si>
    <t>2026-01-04T16:26:28.000Z</t>
  </si>
  <si>
    <t>2026-01-04T17:10:55.000Z</t>
  </si>
  <si>
    <t>S-20260106-01</t>
  </si>
  <si>
    <t>2026-01-06</t>
  </si>
  <si>
    <t>Phase 1 -  Day 3: Carries + Pull (Volume/Stability)</t>
  </si>
  <si>
    <t>2026-01-06T22:45:53.018Z</t>
  </si>
  <si>
    <t>2026-01-06T23:22:54.290Z</t>
  </si>
  <si>
    <t>S-20260107-01</t>
  </si>
  <si>
    <t>Phase 1 -  Day 4: Arms + Capacity (The Fun Day)</t>
  </si>
  <si>
    <t>2026-01-07T22:12:55.413Z</t>
  </si>
  <si>
    <t>2026-01-07T22:44:18.297Z</t>
  </si>
  <si>
    <t>S-20260112-01</t>
  </si>
  <si>
    <t>Phase 2 -  Day 1: Carries + Pull (Strength Bias)</t>
  </si>
  <si>
    <t>2026-01-12T15:57:01.738Z</t>
  </si>
  <si>
    <t>2026-01-12T16:39:39.499Z</t>
  </si>
  <si>
    <t>S-20260113-01</t>
  </si>
  <si>
    <t>2026-01-13</t>
  </si>
  <si>
    <t>Phase 2 -  Day 2: Push + Triceps (Hypertrophy)</t>
  </si>
  <si>
    <t>2026-01-13T22:34:16.459Z</t>
  </si>
  <si>
    <t>2026-01-13T23:22:07.992Z</t>
  </si>
  <si>
    <t>S-20260114-01</t>
  </si>
  <si>
    <t>2026-01-14</t>
  </si>
  <si>
    <t>Phase 2 -  Day 3: Carries + Pull (Volume/Stability)</t>
  </si>
  <si>
    <t>2026-01-14T23:16:48.897Z</t>
  </si>
  <si>
    <t>2026-01-14T23:58:56.870Z</t>
  </si>
  <si>
    <t>S-20260116-01</t>
  </si>
  <si>
    <t>2026-01-16</t>
  </si>
  <si>
    <t>Phase 2 -  Day 4: Arms + Capacity (The Fun Day)</t>
  </si>
  <si>
    <t>2026-01-16T18:31:17.479Z</t>
  </si>
  <si>
    <t>2026-01-16T18:59:10.765Z</t>
  </si>
  <si>
    <t>S-20260118-01</t>
  </si>
  <si>
    <t>2026-01-18</t>
  </si>
  <si>
    <t>2026-01-18T17:19:54.904Z</t>
  </si>
  <si>
    <t>2026-01-18T18:05:16.079Z</t>
  </si>
  <si>
    <t>S-20260119-01</t>
  </si>
  <si>
    <t>2026-01-19</t>
  </si>
  <si>
    <t>2026-01-19T18:17:12.343Z</t>
  </si>
  <si>
    <t>2026-01-19T19:08:20.405Z</t>
  </si>
  <si>
    <t>S-20260121-01</t>
  </si>
  <si>
    <t>2026-01-21</t>
  </si>
  <si>
    <t>2026-01-21T21:12:50.747Z</t>
  </si>
  <si>
    <t>2026-01-21T22:02:18.612Z</t>
  </si>
  <si>
    <t>S-20260122-01</t>
  </si>
  <si>
    <t>2026-01-22</t>
  </si>
  <si>
    <t>2026-01-22T21:43:21.867Z</t>
  </si>
  <si>
    <t>2026-01-22T22:11:17.065Z</t>
  </si>
  <si>
    <t>S-20260124-01</t>
  </si>
  <si>
    <t>2026-01-24</t>
  </si>
  <si>
    <t>2026-01-24T17:50:54.018Z</t>
  </si>
  <si>
    <t>2026-01-24T18:38:49.954Z</t>
  </si>
  <si>
    <t>S-20260125-01</t>
  </si>
  <si>
    <t>2026-01-25</t>
  </si>
  <si>
    <t>2026-01-25T17:31:52.396Z</t>
  </si>
  <si>
    <t>2026-01-25T18:19:12.155Z</t>
  </si>
  <si>
    <t>S-20260127-01</t>
  </si>
  <si>
    <t>2026-01-27</t>
  </si>
  <si>
    <t>2026-01-27T21:37:46.544Z</t>
  </si>
  <si>
    <t>2026-01-27T22:39:21.001Z</t>
  </si>
  <si>
    <t>S-20260128-01</t>
  </si>
  <si>
    <t>2026-01-28</t>
  </si>
  <si>
    <t>2026-01-28T20:35:08.477Z</t>
  </si>
  <si>
    <t>2026-01-28T21:02:43.645Z</t>
  </si>
  <si>
    <t>S-20260131-01</t>
  </si>
  <si>
    <t>2026-01-31</t>
  </si>
  <si>
    <t>2026-01-31T16:46:36.061Z</t>
  </si>
  <si>
    <t>2026-01-31T17:30:42.716Z</t>
  </si>
  <si>
    <t>S-20260203-01</t>
  </si>
  <si>
    <t>2026-02-03</t>
  </si>
  <si>
    <t>2026-02-03T22:34:53.799Z</t>
  </si>
  <si>
    <t>2026-02-03T23:18:59.663Z</t>
  </si>
  <si>
    <t>S-20260204-01</t>
  </si>
  <si>
    <t>2026-02-04</t>
  </si>
  <si>
    <t>2026-02-04T23:01:43.689Z</t>
  </si>
  <si>
    <t>2026-02-04T23:47:54.393Z</t>
  </si>
  <si>
    <t>S-20260207-01</t>
  </si>
  <si>
    <t>2026-02-07T17:44:30.017Z</t>
  </si>
  <si>
    <t>2026-02-07T18:40:33.609Z</t>
  </si>
  <si>
    <t>S-20260208-01</t>
  </si>
  <si>
    <t>Phase 3 -  Day 1: Carries + Pull (Strength Bias)</t>
  </si>
  <si>
    <t>2026-02-08T16:03:48.661Z</t>
  </si>
  <si>
    <t>2026-02-08T16:33:11.370Z</t>
  </si>
  <si>
    <t>S-20260209-01</t>
  </si>
  <si>
    <t>2026-02-09</t>
  </si>
  <si>
    <t>Phase 3 -  Day 2: Push + Triceps (Hypertrophy)</t>
  </si>
  <si>
    <t>2026-02-09T20:00:37.973Z</t>
  </si>
  <si>
    <t>2026-02-09T20:37:23.985Z</t>
  </si>
  <si>
    <t>S-20260211-01</t>
  </si>
  <si>
    <t>2026-02-11</t>
  </si>
  <si>
    <t>Phase 3 -  Day 3: Carries + Pull (Volume/Stability)</t>
  </si>
  <si>
    <t>2026-02-11T22:36:19.865Z</t>
  </si>
  <si>
    <t>2026-02-11T23:35:15.975Z</t>
  </si>
  <si>
    <t>S-20260213-01</t>
  </si>
  <si>
    <t>2026-02-13</t>
  </si>
  <si>
    <t>Phase 3 -  Day 4: Arms + Capacity (The Fun Day)</t>
  </si>
  <si>
    <t>2026-02-13T21:18:01.793Z</t>
  </si>
  <si>
    <t>2026-02-13T22:13:55.067Z</t>
  </si>
  <si>
    <t>S-20260215-01</t>
  </si>
  <si>
    <t>2026-02-15</t>
  </si>
  <si>
    <t>2026-02-15T18:08:21.572Z</t>
  </si>
  <si>
    <t>2026-02-15T18:49:43.843Z</t>
  </si>
  <si>
    <t>S-20260216-01</t>
  </si>
  <si>
    <t>2026-02-16</t>
  </si>
  <si>
    <t>2026-02-16T16:52:55.813Z</t>
  </si>
  <si>
    <t>2026-02-16T17:44:41.301Z</t>
  </si>
  <si>
    <t>S-20260218-01</t>
  </si>
  <si>
    <t>2026-02-18</t>
  </si>
  <si>
    <t>2026-02-18T20:42:14.529Z</t>
  </si>
  <si>
    <t>2026-02-18T21:32:40.890Z</t>
  </si>
  <si>
    <t>S-20260219-01</t>
  </si>
  <si>
    <t>2026-02-19</t>
  </si>
  <si>
    <t>2026-02-19T21:13:41.766Z</t>
  </si>
  <si>
    <t>2026-02-19T22:01:04.910Z</t>
  </si>
  <si>
    <t>S-20260221-01</t>
  </si>
  <si>
    <t>2026-02-21</t>
  </si>
  <si>
    <t>2026-02-21T19:48:02.163Z</t>
  </si>
  <si>
    <t>2026-02-21T20:34:30.892Z</t>
  </si>
  <si>
    <t>S-20260222-01</t>
  </si>
  <si>
    <t>2026-02-22</t>
  </si>
  <si>
    <t>2026-02-22T16:23:49.188Z</t>
  </si>
  <si>
    <t>2026-02-22T17:32:33.591Z</t>
  </si>
  <si>
    <t>S-20260224-01</t>
  </si>
  <si>
    <t>2026-02-24</t>
  </si>
  <si>
    <t>2026-02-24T21:53:54.151Z</t>
  </si>
  <si>
    <t>2026-02-24T22:35:59.347Z</t>
  </si>
  <si>
    <t>S-20260226-01</t>
  </si>
  <si>
    <t>2026-02-26</t>
  </si>
  <si>
    <t>2026-02-26T19:16:30.322Z</t>
  </si>
  <si>
    <t>2026-02-26T20:18:08.667Z</t>
  </si>
  <si>
    <t>S-20260228-01</t>
  </si>
  <si>
    <t>2026-02-28</t>
  </si>
  <si>
    <t>2026-02-28T17:08:22.936Z</t>
  </si>
  <si>
    <t>2026-02-28T18:16:21.560Z</t>
  </si>
  <si>
    <t>S-20260301-01</t>
  </si>
  <si>
    <t>2026-03-01</t>
  </si>
  <si>
    <t>2026-03-01T16:14:54.356Z</t>
  </si>
  <si>
    <t>2026-03-01T17:45:14.605Z</t>
  </si>
  <si>
    <t>S-20260303-01</t>
  </si>
  <si>
    <t>2026-03-03</t>
  </si>
  <si>
    <t>2026-03-03T22:40:59.495Z</t>
  </si>
  <si>
    <t>2026-03-03T23:57:21.654Z</t>
  </si>
  <si>
    <t>S-20260305-01</t>
  </si>
  <si>
    <t>2026-03-05</t>
  </si>
  <si>
    <t>2026-03-05T22:55:07.821Z</t>
  </si>
  <si>
    <t>2026-03-05T23:33:51.928Z</t>
  </si>
  <si>
    <t>S-20260307-01</t>
  </si>
  <si>
    <t>2026-03-07</t>
  </si>
  <si>
    <t>2026-03-07T18:27:31.884Z</t>
  </si>
  <si>
    <t>2026-03-07T19:45:15.873Z</t>
  </si>
  <si>
    <t>S-20260309-01</t>
  </si>
  <si>
    <t>2026-03-09</t>
  </si>
  <si>
    <t>2026-03-09T15:49:38.366Z</t>
  </si>
  <si>
    <t>2026-03-09T17:05:18.624Z</t>
  </si>
  <si>
    <t>S-20260310-01</t>
  </si>
  <si>
    <t>2026-03-10</t>
  </si>
  <si>
    <t>2026-03-10T21:02:56.839Z</t>
  </si>
  <si>
    <t>2026-03-10T22:11:11.782Z</t>
  </si>
  <si>
    <t>S-20260311-01</t>
  </si>
  <si>
    <t>2026-03-11T19:59:29.526Z</t>
  </si>
  <si>
    <t>2026-03-11T21:05:41.095Z</t>
  </si>
  <si>
    <t>S-20260318-01</t>
  </si>
  <si>
    <t>Phase 4 -  Day 1: Carries + Pull (Strength Bias)</t>
  </si>
  <si>
    <t>2026-03-18T19:27:13.970Z</t>
  </si>
  <si>
    <t>2026-03-18T20:47:11.435Z</t>
  </si>
  <si>
    <t>S-20260319-01</t>
  </si>
  <si>
    <t>2026-03-19</t>
  </si>
  <si>
    <t>Phase 4 -  Day 2: Push + Triceps (Hypertrophy)</t>
  </si>
  <si>
    <t>2026-03-19T20:37:04.805Z</t>
  </si>
  <si>
    <t>2026-03-20T02:02:53.932Z</t>
  </si>
  <si>
    <t>S-20260320-01</t>
  </si>
  <si>
    <t>2026-03-20</t>
  </si>
  <si>
    <t>Phase 4 -  Day 3: Carries + Pull (Volume/Stability)</t>
  </si>
  <si>
    <t>2026-03-20T19:48:48.982Z</t>
  </si>
  <si>
    <t>2026-03-20T22:05:23.339Z</t>
  </si>
  <si>
    <t>S-20260321-01</t>
  </si>
  <si>
    <t>2026-03-21</t>
  </si>
  <si>
    <t>Phase 4 -  Day 4: Arms + Capacity (The Fun Day)</t>
  </si>
  <si>
    <t>2026-03-21T16:22:08.730Z</t>
  </si>
  <si>
    <t>2026-03-21T17:44:33.349Z</t>
  </si>
  <si>
    <t>S-20260323-01</t>
  </si>
  <si>
    <t>2026-03-23</t>
  </si>
  <si>
    <t>2026-03-23T20:42:15.024Z</t>
  </si>
  <si>
    <t>2026-03-23T21:34:26.687Z</t>
  </si>
  <si>
    <t>S-20260327-01</t>
  </si>
  <si>
    <t>2026-03-27</t>
  </si>
  <si>
    <t>2026-03-27T20:30:45.929Z</t>
  </si>
  <si>
    <t>2026-03-27T21:26:57.715Z</t>
  </si>
  <si>
    <t>S-20260328-01</t>
  </si>
  <si>
    <t>2026-03-28</t>
  </si>
  <si>
    <t>2026-03-28T16:29:52.534Z</t>
  </si>
  <si>
    <t>2026-03-28T17:36:47.477Z</t>
  </si>
  <si>
    <t>S-20260329-01</t>
  </si>
  <si>
    <t>2026-03-29</t>
  </si>
  <si>
    <t>2026-03-29T16:04:37.323Z</t>
  </si>
  <si>
    <t>2026-03-29T17:26:19.848Z</t>
  </si>
  <si>
    <t>S-20260330-01</t>
  </si>
  <si>
    <t>2026-03-30</t>
  </si>
  <si>
    <t>2026-03-30T19:46:48.868Z</t>
  </si>
  <si>
    <t>2026-03-30T20:44:01.554Z</t>
  </si>
  <si>
    <t>S-20260331-01</t>
  </si>
  <si>
    <t>2026-03-31</t>
  </si>
  <si>
    <t>2026-03-31T20:23:58.712Z</t>
  </si>
  <si>
    <t>2026-03-31T21:30:52.258Z</t>
  </si>
  <si>
    <t>S-20260401-01</t>
  </si>
  <si>
    <t>2026-04-01</t>
  </si>
  <si>
    <t>2026-04-01T14:59:01.254Z</t>
  </si>
  <si>
    <t>2026-04-01T16:01:43.564Z</t>
  </si>
  <si>
    <t>S-20260402-01</t>
  </si>
  <si>
    <t>2026-04-02T17:04:31.339Z</t>
  </si>
  <si>
    <t>2026-04-02T18:09:57.525Z</t>
  </si>
  <si>
    <t>S-20260407-01</t>
  </si>
  <si>
    <t>Phase 5 - Day 1: Carries + Pull (Strength Bias)</t>
  </si>
  <si>
    <t>2026-04-07T22:09:19.411Z</t>
  </si>
  <si>
    <t>2026-04-07T23:21:22.283Z</t>
  </si>
  <si>
    <t>S-20260409-01</t>
  </si>
  <si>
    <t>2026-04-09</t>
  </si>
  <si>
    <t>Phase 5 - Day 2: Push + Triceps (Hypertrophy)</t>
  </si>
  <si>
    <t>2026-04-09T11:27:54.763Z</t>
  </si>
  <si>
    <t>2026-04-09T12:19:50.403Z</t>
  </si>
  <si>
    <t>S-20260410-01</t>
  </si>
  <si>
    <t>2026-04-10</t>
  </si>
  <si>
    <t>Phase 5 - Day 3: Carries + Pull (Volume/Stability)</t>
  </si>
  <si>
    <t>2026-04-10T20:51:32.709Z</t>
  </si>
  <si>
    <t>2026-04-10T21:50:41.008Z</t>
  </si>
  <si>
    <t>S-20260411-01</t>
  </si>
  <si>
    <t>2026-04-11</t>
  </si>
  <si>
    <t>Phase 5 - Day 4: Arms + Capacity (The Fun Day)</t>
  </si>
  <si>
    <t>2026-04-11T16:35:59.245Z</t>
  </si>
  <si>
    <t>2026-04-11T17:55:51.850Z</t>
  </si>
  <si>
    <t>S-20260412-01</t>
  </si>
  <si>
    <t>2026-04-12</t>
  </si>
  <si>
    <t>2026-04-12T15:32:47.216Z</t>
  </si>
  <si>
    <t>2026-04-12T16:56:48.304Z</t>
  </si>
  <si>
    <t>S-20260413-01</t>
  </si>
  <si>
    <t>2026-04-13</t>
  </si>
  <si>
    <t>2026-04-13T15:03:27.784Z</t>
  </si>
  <si>
    <t>2026-04-13T18:52:02.821Z</t>
  </si>
  <si>
    <t>S-20260414-01</t>
  </si>
  <si>
    <t>2026-04-14</t>
  </si>
  <si>
    <t>2026-04-14T20:39:02.164Z</t>
  </si>
  <si>
    <t>2026-04-14T21:31:30.428Z</t>
  </si>
  <si>
    <t>S-20260416-01</t>
  </si>
  <si>
    <t>2026-04-16</t>
  </si>
  <si>
    <t>2026-04-16T11:51:53.696Z</t>
  </si>
  <si>
    <t>2026-04-16T12:42:31.148Z</t>
  </si>
  <si>
    <t>S-20260417-01</t>
  </si>
  <si>
    <t>2026-04-17</t>
  </si>
  <si>
    <t>2026-04-17T18:32:51.112Z</t>
  </si>
  <si>
    <t>2026-04-17T19:49:37.757Z</t>
  </si>
  <si>
    <t>S-20260418-01</t>
  </si>
  <si>
    <t>2026-04-18</t>
  </si>
  <si>
    <t>2026-04-18T15:19:05.136Z</t>
  </si>
  <si>
    <t>2026-04-18T16:46:12.697Z</t>
  </si>
  <si>
    <t>S-20260419-01</t>
  </si>
  <si>
    <t>2026-04-19</t>
  </si>
  <si>
    <t>2026-04-19T15:07:58.039Z</t>
  </si>
  <si>
    <t>2026-04-19T16:29:52.523Z</t>
  </si>
  <si>
    <t>S-20260420-01</t>
  </si>
  <si>
    <t>2026-04-20</t>
  </si>
  <si>
    <t>2026-04-20T15:53:21.731Z</t>
  </si>
  <si>
    <t>2026-04-20T17:05:11.485Z</t>
  </si>
  <si>
    <t>S-20260422-01</t>
  </si>
  <si>
    <t>2026-04-22</t>
  </si>
  <si>
    <t>2026-04-22T20:44:27.310Z</t>
  </si>
  <si>
    <t>2026-04-22T22:03:26.963Z</t>
  </si>
  <si>
    <t>S-20260423-01</t>
  </si>
  <si>
    <t>2026-04-23</t>
  </si>
  <si>
    <t>2026-04-23T18:18:15.684Z</t>
  </si>
  <si>
    <t>2026-04-23T19:31:28.903Z</t>
  </si>
  <si>
    <t>S-20260424-01</t>
  </si>
  <si>
    <t>2026-04-24</t>
  </si>
  <si>
    <t>2026-04-24T18:53:50.611Z</t>
  </si>
  <si>
    <t>2026-04-24T20:01:44.875Z</t>
  </si>
  <si>
    <t>S-20260425-01</t>
  </si>
  <si>
    <t>2026-04-25</t>
  </si>
  <si>
    <t>2026-04-25T15:28:54.824Z</t>
  </si>
  <si>
    <t>2026-04-25T16:32:29.786Z</t>
  </si>
  <si>
    <t>S-20260427-01</t>
  </si>
  <si>
    <t>2026-04-27</t>
  </si>
  <si>
    <t>2026-04-27T14:57:30.318Z</t>
  </si>
  <si>
    <t>2026-04-27T15:55:59.399Z</t>
  </si>
  <si>
    <t>S-20260428-01</t>
  </si>
  <si>
    <t>2026-04-28</t>
  </si>
  <si>
    <t>2026-04-28T20:49:33.822Z</t>
  </si>
  <si>
    <t>2026-04-28T21:52:12.462Z</t>
  </si>
  <si>
    <t>S-20260429-01</t>
  </si>
  <si>
    <t>2026-04-29</t>
  </si>
  <si>
    <t>2026-04-29T21:04:24.147Z</t>
  </si>
  <si>
    <t>2026-04-29T21:55:24.150Z</t>
  </si>
  <si>
    <t>S-20260501-01</t>
  </si>
  <si>
    <t>2026-05-01</t>
  </si>
  <si>
    <t>2026-05-01T17:52:04.702Z</t>
  </si>
  <si>
    <t>2026-05-01T18:48:39.274Z</t>
  </si>
  <si>
    <t>S-20260503-01</t>
  </si>
  <si>
    <t>2026-05-03</t>
  </si>
  <si>
    <t>2026-05-03T18:24:54.014Z</t>
  </si>
  <si>
    <t>2026-05-03T19:30:29.803Z</t>
  </si>
  <si>
    <t>S-20260505-01</t>
  </si>
  <si>
    <t>2026-05-05</t>
  </si>
  <si>
    <t>2026-05-05T20:26:32.103Z</t>
  </si>
  <si>
    <t>2026-05-05T21:31:33.530Z</t>
  </si>
  <si>
    <t>S-20260506-01</t>
  </si>
  <si>
    <t>2026-05-06</t>
  </si>
  <si>
    <t>2026-05-06T20:59:15.324Z</t>
  </si>
  <si>
    <t>2026-05-06T22:09:45.383Z</t>
  </si>
  <si>
    <t>S-20260508-01</t>
  </si>
  <si>
    <t>2026-05-08T15:37:41.465Z</t>
  </si>
  <si>
    <t>2026-05-08T16:50:49.718Z</t>
  </si>
  <si>
    <t>S-20260509-01</t>
  </si>
  <si>
    <t>Phase 6 - Day 1: Heavy Pull plus Carry</t>
  </si>
  <si>
    <t>2026-05-09T14:35:17.118Z</t>
  </si>
  <si>
    <t>2026-05-09T15:38:03.142Z</t>
  </si>
  <si>
    <t>S-20260510-01</t>
  </si>
  <si>
    <t>2026-05-10</t>
  </si>
  <si>
    <t>Phase 6 - Day 2: Pressing plus Triceps</t>
  </si>
  <si>
    <t>2026-05-10T14:47:09.570Z</t>
  </si>
  <si>
    <t>2026-05-10T15:48:47.776Z</t>
  </si>
  <si>
    <t>S-20260511-01</t>
  </si>
  <si>
    <t>2026-05-11</t>
  </si>
  <si>
    <t>Phase 6 - Day 3: Stability Pull plus Capacity</t>
  </si>
  <si>
    <t>2026-05-11T15:00:08.899Z</t>
  </si>
  <si>
    <t>2026-05-11T15:55:26.042Z</t>
  </si>
  <si>
    <t>S-20260513-01</t>
  </si>
  <si>
    <t>2026-05-13</t>
  </si>
  <si>
    <t>Phase 6 - Day 4: Arms plus Athletic Capacity</t>
  </si>
  <si>
    <t>2026-05-13T21:33:32.451Z</t>
  </si>
  <si>
    <t>2026-05-13T22:40:41.144Z</t>
  </si>
  <si>
    <t>S-20260518-01</t>
  </si>
  <si>
    <t>2026-05-18</t>
  </si>
  <si>
    <t>2026-05-18T17:16:53.076Z</t>
  </si>
  <si>
    <t>2026-05-18T19:17:40.445Z</t>
  </si>
  <si>
    <t>S-20260519-01</t>
  </si>
  <si>
    <t>2026-05-19</t>
  </si>
  <si>
    <t>2026-05-19T20:50:05.350Z</t>
  </si>
  <si>
    <t>2026-05-19T21:58:05.725Z</t>
  </si>
  <si>
    <t>S-20260520-01</t>
  </si>
  <si>
    <t>2026-05-20</t>
  </si>
  <si>
    <t>2026-05-20T15:48:19.691Z</t>
  </si>
  <si>
    <t>2026-05-20T16:34:13.423Z</t>
  </si>
  <si>
    <t>S-20260521-01</t>
  </si>
  <si>
    <t>2026-05-21</t>
  </si>
  <si>
    <t>2026-05-21T18:29:06.910Z</t>
  </si>
  <si>
    <t>2026-05-21T19:20:45.455Z</t>
  </si>
  <si>
    <t>S-20260523-01</t>
  </si>
  <si>
    <t>2026-05-23</t>
  </si>
  <si>
    <t>2026-05-23T14:20:02.696Z</t>
  </si>
  <si>
    <t>2026-05-23T15:18:25.401Z</t>
  </si>
  <si>
    <t>S-20260524-01</t>
  </si>
  <si>
    <t>2026-05-24</t>
  </si>
  <si>
    <t>2026-05-24T14:24:21.373Z</t>
  </si>
  <si>
    <t>2026-05-24T15:44:50.177Z</t>
  </si>
  <si>
    <t>S-20260525-01</t>
  </si>
  <si>
    <t>2026-05-25</t>
  </si>
  <si>
    <t>2026-05-25T13:41:11.988Z</t>
  </si>
  <si>
    <t>2026-05-25T14:39:36.766Z</t>
  </si>
  <si>
    <t>S-20260526-01</t>
  </si>
  <si>
    <t>2026-05-26</t>
  </si>
  <si>
    <t>2026-05-26T19:16:15.129Z</t>
  </si>
  <si>
    <t>2026-05-26T20:14:07.150Z</t>
  </si>
  <si>
    <t>S-20260527-01</t>
  </si>
  <si>
    <t>2026-05-27</t>
  </si>
  <si>
    <t>2026-05-27T20:01:46.029Z</t>
  </si>
  <si>
    <t>2026-05-27T21:06:37.888Z</t>
  </si>
  <si>
    <t>S-20260528-01</t>
  </si>
  <si>
    <t>2026-05-28</t>
  </si>
  <si>
    <t>2026-05-28T18:44:15.083Z</t>
  </si>
  <si>
    <t>2026-05-28T20:01:48.909Z</t>
  </si>
  <si>
    <t>S-20260530-01</t>
  </si>
  <si>
    <t>2026-05-30</t>
  </si>
  <si>
    <t>2026-05-30T14:41:32.003Z</t>
  </si>
  <si>
    <t>2026-05-30T15:47:26.877Z</t>
  </si>
  <si>
    <t>S-20260531-01</t>
  </si>
  <si>
    <t>2026-05-31</t>
  </si>
  <si>
    <t>2026-05-31T13:30:55.652Z</t>
  </si>
  <si>
    <t>2026-05-31T14:30:12.541Z</t>
  </si>
  <si>
    <t>S-20260602-01</t>
  </si>
  <si>
    <t>2026-06-02</t>
  </si>
  <si>
    <t>2026-06-02T13:47:52.214Z</t>
  </si>
  <si>
    <t>2026-06-02T14:51:26.285Z</t>
  </si>
  <si>
    <t>S-20260604-01</t>
  </si>
  <si>
    <t>2026-06-04</t>
  </si>
  <si>
    <t>2026-06-04T13:11:25.958Z</t>
  </si>
  <si>
    <t>2026-06-04T14:20:42.077Z</t>
  </si>
  <si>
    <t>S-20260606-01</t>
  </si>
  <si>
    <t>2026-06-06</t>
  </si>
  <si>
    <t>2026-06-06T15:55:54.548Z</t>
  </si>
  <si>
    <t>2026-06-06T17:09:40.677Z</t>
  </si>
  <si>
    <t>S-20260607-01</t>
  </si>
  <si>
    <t>2026-06-07T15:31:44.412Z</t>
  </si>
  <si>
    <t>2026-06-07T16:21:58.858Z</t>
  </si>
  <si>
    <t>S-20260608-01</t>
  </si>
  <si>
    <t>Phase 7 - Day 1: Heavy Pull + Carry + Arm Specialization</t>
  </si>
  <si>
    <t>2026-06-08T13:35:56.539Z</t>
  </si>
  <si>
    <t>2026-06-08T14:47:09.084Z</t>
  </si>
  <si>
    <t>S-20260609-01</t>
  </si>
  <si>
    <t>2026-06-09</t>
  </si>
  <si>
    <t>Phase 7 - Day 2: Heavy Press + Triceps Priority</t>
  </si>
  <si>
    <t>2026-06-09T18:44:33.012Z</t>
  </si>
  <si>
    <t>2026-06-09T19:53:32.094Z</t>
  </si>
  <si>
    <t>S-20260611-01</t>
  </si>
  <si>
    <t>2026-06-11</t>
  </si>
  <si>
    <t>Phase 7 - Day 3: Lower Body + Carry Progression + Arm Support</t>
  </si>
  <si>
    <t>2026-06-11T21:01:48.721Z</t>
  </si>
  <si>
    <t>2026-06-11T22:06:10.232Z</t>
  </si>
  <si>
    <t>S-20260613-01</t>
  </si>
  <si>
    <t>2026-06-13</t>
  </si>
  <si>
    <t>Phase 7 - Day 4: Arms + Capacity + Grip</t>
  </si>
  <si>
    <t>2026-06-13T13:52:10.414Z</t>
  </si>
  <si>
    <t>2026-06-13T15:16:07.974Z</t>
  </si>
  <si>
    <t>S-20260615-01</t>
  </si>
  <si>
    <t>2026-06-15</t>
  </si>
  <si>
    <t>2026-06-15T13:48:10.000Z</t>
  </si>
  <si>
    <t>2026-06-15T15:02:05.000Z</t>
  </si>
  <si>
    <t>S-20260617-01</t>
  </si>
  <si>
    <t>2026-06-17</t>
  </si>
  <si>
    <t>2026-06-17T21:17:49.430Z</t>
  </si>
  <si>
    <t>2026-06-17T22:27:32.955Z</t>
  </si>
  <si>
    <t>S-20260618-01</t>
  </si>
  <si>
    <t>2026-06-18</t>
  </si>
  <si>
    <t>2026-06-18T21:14:56.662Z</t>
  </si>
  <si>
    <t>2026-06-18T22:25:36.718Z</t>
  </si>
  <si>
    <t>S-20260620-01</t>
  </si>
  <si>
    <t>2026-06-20</t>
  </si>
  <si>
    <t>2026-06-20T14:47:00.793Z</t>
  </si>
  <si>
    <t>2026-06-20T16:10:14.557Z</t>
  </si>
  <si>
    <t>S-20260622-01</t>
  </si>
  <si>
    <t>2026-06-22</t>
  </si>
  <si>
    <t>2026-06-22T15:07:35.515Z</t>
  </si>
  <si>
    <t>2026-06-22T16:31:09.017Z</t>
  </si>
  <si>
    <t>S-20260623-01</t>
  </si>
  <si>
    <t>2026-06-23</t>
  </si>
  <si>
    <t>2026-06-23T17:24:09.842Z</t>
  </si>
  <si>
    <t>2026-06-23T18:48:26.468Z</t>
  </si>
  <si>
    <t>S-20260625-01</t>
  </si>
  <si>
    <t>2026-06-25</t>
  </si>
  <si>
    <t>2026-06-25T14:56:24.650Z</t>
  </si>
  <si>
    <t>2026-06-25T16:12:29.446Z</t>
  </si>
  <si>
    <t>S-20260627-01</t>
  </si>
  <si>
    <t>2026-06-27</t>
  </si>
  <si>
    <t>2026-06-27T12:13:39.159Z</t>
  </si>
  <si>
    <t>2026-06-27T13:42:47.023Z</t>
  </si>
  <si>
    <t>S-20260629-01</t>
  </si>
  <si>
    <t>2026-06-29</t>
  </si>
  <si>
    <t>2026-06-29T13:52:58.855Z</t>
  </si>
  <si>
    <t>2026-06-29T15:28:14.027Z</t>
  </si>
  <si>
    <t>S-20260630-01</t>
  </si>
  <si>
    <t>2026-06-30</t>
  </si>
  <si>
    <t>2026-06-30T17:20:30.417Z</t>
  </si>
  <si>
    <t>2026-06-30T18:56:11.479Z</t>
  </si>
  <si>
    <t>S-20260702-01</t>
  </si>
  <si>
    <t>2026-07-02</t>
  </si>
  <si>
    <t>2026-07-02T16:16:06.094Z</t>
  </si>
  <si>
    <t>2026-07-02T17:28:37.346Z</t>
  </si>
  <si>
    <t>S-20260703-01</t>
  </si>
  <si>
    <t>2026-07-03T17:53:08.869Z</t>
  </si>
  <si>
    <t>2026-07-03T19:23:28.393Z</t>
  </si>
  <si>
    <t>S-20260705-01</t>
  </si>
  <si>
    <t>Phase 8 - Day 1 - Heavy Pull + Grip Strength</t>
  </si>
  <si>
    <t>2026-07-05T15:23:34.572Z</t>
  </si>
  <si>
    <t>2026-07-05T16:38:06.595Z</t>
  </si>
  <si>
    <t>S-20260706-01</t>
  </si>
  <si>
    <t>2026-07-06</t>
  </si>
  <si>
    <t>Phase 8 - Day 2 - Heavy Push + Shoulder Reintegration</t>
  </si>
  <si>
    <t>2026-07-06T17:16:39.000Z</t>
  </si>
  <si>
    <t>2026-07-06T18:39:35.989Z</t>
  </si>
  <si>
    <t>S-20260707-01</t>
  </si>
  <si>
    <t>2026-07-07</t>
  </si>
  <si>
    <t>Phase 8 - Day 3 - Lower Body + Unilateral Strength</t>
  </si>
  <si>
    <t>2026-07-07T19:54:28.000Z</t>
  </si>
  <si>
    <t>2026-07-07T21:11:46.000Z</t>
  </si>
  <si>
    <t>S-20260708-01</t>
  </si>
  <si>
    <t>2026-07-08</t>
  </si>
  <si>
    <t>Phase 8 - Day 4 - Upper Hypertrophy + Capacity</t>
  </si>
  <si>
    <t>2026-07-08T18:33:40.000Z</t>
  </si>
  <si>
    <t>2026-07-08T19:50:03.887Z</t>
  </si>
  <si>
    <t>S-20260710-01</t>
  </si>
  <si>
    <t>2026-07-10</t>
  </si>
  <si>
    <t>2026-07-10T16:15:32.998Z</t>
  </si>
  <si>
    <t>2026-07-10T17:31:50.141Z</t>
  </si>
  <si>
    <t>S-20260711-01</t>
  </si>
  <si>
    <t>2026-07-11</t>
  </si>
  <si>
    <t>2026-07-11T14:10:01.940Z</t>
  </si>
  <si>
    <t>2026-07-11T15:33:19.973Z</t>
  </si>
  <si>
    <t>S-20260713-01</t>
  </si>
  <si>
    <t>2026-07-13</t>
  </si>
  <si>
    <t>2026-07-13T14:54:08.800Z</t>
  </si>
  <si>
    <t>2026-07-13T16:10:43.388Z</t>
  </si>
  <si>
    <t>S-20260714-01</t>
  </si>
  <si>
    <t>2026-07-14</t>
  </si>
  <si>
    <t>2026-07-14T18:50:02.244Z</t>
  </si>
  <si>
    <t>2026-07-14T20:08:23.822Z</t>
  </si>
  <si>
    <t>S-20260715-01</t>
  </si>
  <si>
    <t>2026-07-15</t>
  </si>
  <si>
    <t>Travel Wildcard B</t>
  </si>
  <si>
    <t>2026-07-15T19:01:12.379Z</t>
  </si>
  <si>
    <t>2026-07-15T19:58:45.487Z</t>
  </si>
  <si>
    <t>S-20260722-01</t>
  </si>
  <si>
    <t>2026-07-22</t>
  </si>
  <si>
    <t>2026-07-22T19:11:45.098Z</t>
  </si>
  <si>
    <t>2026-07-22T20:35:26.009Z</t>
  </si>
  <si>
    <t>S-20260723-01</t>
  </si>
  <si>
    <t>2026-07-23</t>
  </si>
  <si>
    <t>2026-07-23T16:59:27.218Z</t>
  </si>
  <si>
    <t>2026-07-23T18:24:55.790Z</t>
  </si>
  <si>
    <t>S-20260725-01</t>
  </si>
  <si>
    <t>2026-07-25</t>
  </si>
  <si>
    <t>2026-07-25T15:08:15.521Z</t>
  </si>
  <si>
    <t>2026-07-25T16:34:37.489Z</t>
  </si>
  <si>
    <t>S-20260726-01</t>
  </si>
  <si>
    <t>2026-07-26</t>
  </si>
  <si>
    <t>2026-07-26T14:48:02.526Z</t>
  </si>
  <si>
    <t>2026-07-26T16:08:09.752Z</t>
  </si>
  <si>
    <t>S-20260727-01</t>
  </si>
  <si>
    <t>2026-07-27</t>
  </si>
  <si>
    <t>2026-07-27T18:41:15.665Z</t>
  </si>
  <si>
    <t>2026-07-27T20:04:54.916Z</t>
  </si>
  <si>
    <t>S-20260728-01</t>
  </si>
  <si>
    <t>2026-07-28</t>
  </si>
  <si>
    <t>2026-07-28T15:58:23.561Z</t>
  </si>
  <si>
    <t>2026-07-28T17:25:31.607Z</t>
  </si>
  <si>
    <t>S-20260730-01</t>
  </si>
  <si>
    <t>2026-07-30</t>
  </si>
  <si>
    <t>2026-07-30T18:27:30.822Z</t>
  </si>
  <si>
    <t>2026-07-30T19:53:52.515Z</t>
  </si>
  <si>
    <t>S-20260731-01</t>
  </si>
  <si>
    <t>2026-07-31T16:30:37.001Z</t>
  </si>
  <si>
    <t>2026-07-31T17:49:10.724Z</t>
  </si>
  <si>
    <t>ExerciseLogID</t>
  </si>
  <si>
    <t>SetNumber</t>
  </si>
  <si>
    <t>Reps</t>
  </si>
  <si>
    <t>DurationSeconds</t>
  </si>
  <si>
    <t>DistanceValue</t>
  </si>
  <si>
    <t>DistanceUnit</t>
  </si>
  <si>
    <t>TempoEccentric</t>
  </si>
  <si>
    <t>TempoPause</t>
  </si>
  <si>
    <t>TempoConcentric</t>
  </si>
  <si>
    <t>RIR</t>
  </si>
  <si>
    <t>SupersetGroupID</t>
  </si>
  <si>
    <t>ExerciseDateTime</t>
  </si>
  <si>
    <t>E-20260103-0001</t>
  </si>
  <si>
    <t>E-20260103-0002</t>
  </si>
  <si>
    <t>2026-01-03T19:44:16.831Z</t>
  </si>
  <si>
    <t>E-20260103-0003</t>
  </si>
  <si>
    <t>2026-01-03T19:46:31.514Z</t>
  </si>
  <si>
    <t>E-20260103-0004</t>
  </si>
  <si>
    <t>2026-01-03T19:48:31.439Z</t>
  </si>
  <si>
    <t>E-20260103-0005</t>
  </si>
  <si>
    <t>2026-01-03T19:50:30.621Z</t>
  </si>
  <si>
    <t>E-20260103-0006</t>
  </si>
  <si>
    <t>Tempo 2-1-2</t>
  </si>
  <si>
    <t>2026-01-03T19:56:10.985Z</t>
  </si>
  <si>
    <t>E-20260103-0007</t>
  </si>
  <si>
    <t>2026-01-03T19:57:44.745Z</t>
  </si>
  <si>
    <t>E-20260103-0008</t>
  </si>
  <si>
    <t>2026-01-03T19:59:28.012Z</t>
  </si>
  <si>
    <t>E-20260103-0009</t>
  </si>
  <si>
    <t>Tempo 2-1-2; grip slipping on 6-7 (sweat and a little fatigue)</t>
  </si>
  <si>
    <t>2026-01-03T20:01:51.758Z</t>
  </si>
  <si>
    <t>E-20260103-0010</t>
  </si>
  <si>
    <t>Shoulder width neutral grip (i.e., wide grip neutral attachment)</t>
  </si>
  <si>
    <t>2026-01-03T20:04:43.861Z</t>
  </si>
  <si>
    <t>E-20260103-0011</t>
  </si>
  <si>
    <t>2026-01-03T20:07:35.049Z</t>
  </si>
  <si>
    <t>E-20260103-0012</t>
  </si>
  <si>
    <t>2026-01-03T20:07:37.358Z</t>
  </si>
  <si>
    <t>E-20260103-0013</t>
  </si>
  <si>
    <t>2026-01-03T20:11:14.711Z</t>
  </si>
  <si>
    <t>E-20260103-0014</t>
  </si>
  <si>
    <t>Starting to struggle at 6th rep. More so on Left vs Right</t>
  </si>
  <si>
    <t>2026-01-03T20:13:59.650Z</t>
  </si>
  <si>
    <t>E-20260103-0015</t>
  </si>
  <si>
    <t>2026-01-03T20:16:16.993Z</t>
  </si>
  <si>
    <t>E-20260103-0016</t>
  </si>
  <si>
    <t>2026-01-03T20:16:57.919Z</t>
  </si>
  <si>
    <t>Rest/Pause superset to 8 reps</t>
  </si>
  <si>
    <t>2026-01-03T20:20:47.725Z</t>
  </si>
  <si>
    <t>E-20260103-0017</t>
  </si>
  <si>
    <t>2026-01-03T20:20:50.551Z</t>
  </si>
  <si>
    <t>E-20260103-0018</t>
  </si>
  <si>
    <t>E-20260104-0019</t>
  </si>
  <si>
    <t>Close grip, elbows tucked</t>
  </si>
  <si>
    <t>E-20260104-0020</t>
  </si>
  <si>
    <t>Close grip, elbows tucked; stop bars added just short of me reaching my chest; slight anterior cap tightness on right side</t>
  </si>
  <si>
    <t>2026-01-04T16:29:17.000Z</t>
  </si>
  <si>
    <t>E-20260104-0021</t>
  </si>
  <si>
    <t>2026-01-04T16:31:01.000Z</t>
  </si>
  <si>
    <t>E-20260104-0022</t>
  </si>
  <si>
    <t>2026-01-04T16:32:41.000Z</t>
  </si>
  <si>
    <t>E-20260104-0023</t>
  </si>
  <si>
    <t>DB Neutral Press (slight Rotate To Underhand )</t>
  </si>
  <si>
    <t>Elbows tucked. Felt good but a bit of right shoulder cap tightening again. Not painful but ‘tight’ feeing</t>
  </si>
  <si>
    <t>2026-01-04T16:35:32.000Z</t>
  </si>
  <si>
    <t>E-20260104-0024</t>
  </si>
  <si>
    <t>Noticed i was ‘shrugging’ my traps a bit on 8-9. I corrected the posture. Elbows tucked. Felt good but a bit of right shoulder cap tightening again. Not painful but ‘tight’ feeing</t>
  </si>
  <si>
    <t>2026-01-04T16:37:59.000Z</t>
  </si>
  <si>
    <t>E-20260104-0025</t>
  </si>
  <si>
    <t>2026-01-04T16:39:30.000Z</t>
  </si>
  <si>
    <t>E-20260104-0026</t>
  </si>
  <si>
    <t>2026-01-04T16:41:47.000Z</t>
  </si>
  <si>
    <t>E-20260104-0027</t>
  </si>
  <si>
    <t>2026-01-04T16:44:51.734Z</t>
  </si>
  <si>
    <t>2026-01-04T16:44:53.000Z</t>
  </si>
  <si>
    <t>E-20260104-0028</t>
  </si>
  <si>
    <t>2026-01-04T16:44:57.000Z</t>
  </si>
  <si>
    <t>E-20260104-0029</t>
  </si>
  <si>
    <t>2026-01-04T16:48:19.531Z</t>
  </si>
  <si>
    <t>2026-01-04T16:48:20.000Z</t>
  </si>
  <si>
    <t>E-20260104-0030</t>
  </si>
  <si>
    <t>Right fatigue</t>
  </si>
  <si>
    <t>2026-01-04T16:48:32.000Z</t>
  </si>
  <si>
    <t>E-20260104-0031</t>
  </si>
  <si>
    <t>2026-01-04T16:52:29.640Z</t>
  </si>
  <si>
    <t>2026-01-04T16:52:31.000Z</t>
  </si>
  <si>
    <t>E-20260104-0032</t>
  </si>
  <si>
    <t>2026-01-04T16:52:38.000Z</t>
  </si>
  <si>
    <t>E-20260104-0033</t>
  </si>
  <si>
    <t>Cable Triceps Extension - “Quad”</t>
  </si>
  <si>
    <t>2026-01-04T16:55:56.200Z</t>
  </si>
  <si>
    <t>2026-01-04T16:55:58.000Z</t>
  </si>
  <si>
    <t>E-20260104-0034</t>
  </si>
  <si>
    <t>Left</t>
  </si>
  <si>
    <t>2026-01-04T16:56:06.000Z</t>
  </si>
  <si>
    <t>E-20260104-0035</t>
  </si>
  <si>
    <t>2026-01-04T16:56:11.000Z</t>
  </si>
  <si>
    <t>E-20260104-0036</t>
  </si>
  <si>
    <t>2026-01-04T16:58:58.685Z</t>
  </si>
  <si>
    <t>2026-01-04T16:59:00.000Z</t>
  </si>
  <si>
    <t>E-20260104-0037</t>
  </si>
  <si>
    <t>2026-01-04T16:59:08.000Z</t>
  </si>
  <si>
    <t>E-20260104-0038</t>
  </si>
  <si>
    <t>2026-01-04T16:59:15.000Z</t>
  </si>
  <si>
    <t>E-20260104-0039</t>
  </si>
  <si>
    <t>2026-01-04T17:03:27.962Z</t>
  </si>
  <si>
    <t>2026-01-04T17:03:31.000Z</t>
  </si>
  <si>
    <t>E-20260104-0040</t>
  </si>
  <si>
    <t>2026-01-04T17:03:37.000Z</t>
  </si>
  <si>
    <t>E-20260104-0041</t>
  </si>
  <si>
    <t>2026-01-04T17:03:39.000Z</t>
  </si>
  <si>
    <t>E-20260104-0042</t>
  </si>
  <si>
    <t>2026-01-04T17:03:47.000Z</t>
  </si>
  <si>
    <t>E-20260104-0043</t>
  </si>
  <si>
    <t xml:space="preserve">Laying on floor (so floor press); </t>
  </si>
  <si>
    <t>2026-01-04T17:06:23.000Z</t>
  </si>
  <si>
    <t>E-20260104-0044</t>
  </si>
  <si>
    <t>2026-01-04T17:08:37.000Z</t>
  </si>
  <si>
    <t>E-20260104-0045</t>
  </si>
  <si>
    <t>E-20260106-0046</t>
  </si>
  <si>
    <t>No plates. Tried db pinch with 10lbs</t>
  </si>
  <si>
    <t>E-20260106-0047</t>
  </si>
  <si>
    <t>2026-01-06T22:48:22.857Z</t>
  </si>
  <si>
    <t>E-20260106-0048</t>
  </si>
  <si>
    <t>2026-01-06T22:50:27.410Z</t>
  </si>
  <si>
    <t>E-20260106-0049</t>
  </si>
  <si>
    <t xml:space="preserve">5lbs db pinch with off hand </t>
  </si>
  <si>
    <t>2026-01-06T22:53:02.564Z</t>
  </si>
  <si>
    <t>E-20260106-0050</t>
  </si>
  <si>
    <t>LI Marriott</t>
  </si>
  <si>
    <t>2026-01-06T22:56:30.855Z</t>
  </si>
  <si>
    <t>E-20260106-0051</t>
  </si>
  <si>
    <t>2026-01-06T22:58:32.477Z</t>
  </si>
  <si>
    <t>E-20260106-0052</t>
  </si>
  <si>
    <t>2026-01-06T23:00:48.231Z</t>
  </si>
  <si>
    <t>E-20260106-0053</t>
  </si>
  <si>
    <t>2026-01-06T23:03:52.796Z</t>
  </si>
  <si>
    <t>E-20260106-0054</t>
  </si>
  <si>
    <t xml:space="preserve">LI Marriott </t>
  </si>
  <si>
    <t>2026-01-06T23:05:42.770Z</t>
  </si>
  <si>
    <t>E-20260106-0055</t>
  </si>
  <si>
    <t>2026-01-06T23:09:49.781Z</t>
  </si>
  <si>
    <t>E-20260106-0056</t>
  </si>
  <si>
    <t>2026-01-06T23:09:52.062Z</t>
  </si>
  <si>
    <t>E-20260106-0057</t>
  </si>
  <si>
    <t>2026-01-06T23:10:44.120Z</t>
  </si>
  <si>
    <t>E-20260106-0058</t>
  </si>
  <si>
    <t>Too light. LI Marriott Precor FTS Glide for my cable work today</t>
  </si>
  <si>
    <t>2026-01-06T23:14:10.666Z</t>
  </si>
  <si>
    <t>E-20260106-0059</t>
  </si>
  <si>
    <t>2 sec squeeze on contraction and 2 sec extended hold each rep</t>
  </si>
  <si>
    <t>2026-01-06T23:17:37.599Z</t>
  </si>
  <si>
    <t>E-20260106-0060</t>
  </si>
  <si>
    <t>2026-01-06T23:19:40.086Z</t>
  </si>
  <si>
    <t>E-20260106-0061</t>
  </si>
  <si>
    <t>Extra set cause the first too were too light</t>
  </si>
  <si>
    <t>E-20260107-0062</t>
  </si>
  <si>
    <t>2026-01-07T22:12:53.773Z</t>
  </si>
  <si>
    <t>E-20260107-0063</t>
  </si>
  <si>
    <t>Rope extension; full flex and hold at extension. Precor FYS Glide selectorize weight</t>
  </si>
  <si>
    <t>2026-01-07T22:13:39.536Z</t>
  </si>
  <si>
    <t>E-20260107-0064</t>
  </si>
  <si>
    <t>2026-01-07T22:16:52.732Z</t>
  </si>
  <si>
    <t>2026-01-07T22:16:54.747Z</t>
  </si>
  <si>
    <t>E-20260107-0065</t>
  </si>
  <si>
    <t>2026-01-07T22:16:59.530Z</t>
  </si>
  <si>
    <t>E-20260107-0066</t>
  </si>
  <si>
    <t>2026-01-07T22:20:07.428Z</t>
  </si>
  <si>
    <t>2026-01-07T22:20:08.553Z</t>
  </si>
  <si>
    <t>E-20260107-0067</t>
  </si>
  <si>
    <t>2026-01-07T22:20:12.397Z</t>
  </si>
  <si>
    <t>E-20260107-0068</t>
  </si>
  <si>
    <t>2026-01-07T22:20:18.370Z</t>
  </si>
  <si>
    <t>E-20260107-0069</t>
  </si>
  <si>
    <t>2026-01-07T22:20:23.005Z</t>
  </si>
  <si>
    <t>E-20260107-0070</t>
  </si>
  <si>
    <t>2026-01-07T22:25:53.220Z</t>
  </si>
  <si>
    <t>2026-01-07T22:25:54.482Z</t>
  </si>
  <si>
    <t>E-20260107-0071</t>
  </si>
  <si>
    <t>2026-01-07T22:26:12.830Z</t>
  </si>
  <si>
    <t>E-20260107-0072</t>
  </si>
  <si>
    <t>2026-01-07T22:30:41.039Z</t>
  </si>
  <si>
    <t>2 sec squeeze each rep</t>
  </si>
  <si>
    <t>2026-01-07T22:30:42.767Z</t>
  </si>
  <si>
    <t>E-20260107-0073</t>
  </si>
  <si>
    <t>2026-01-07T22:30:45.575Z</t>
  </si>
  <si>
    <t>E-20260107-0074</t>
  </si>
  <si>
    <t>2026-01-07T22:35:05.735Z</t>
  </si>
  <si>
    <t>2026-01-07T22:35:06.458Z</t>
  </si>
  <si>
    <t>E-20260107-0075</t>
  </si>
  <si>
    <t>2026-01-07T22:35:14.436Z</t>
  </si>
  <si>
    <t>E-20260107-0076</t>
  </si>
  <si>
    <t>Farmer’s Hold</t>
  </si>
  <si>
    <t>2026-01-07T22:39:53.269Z</t>
  </si>
  <si>
    <t>E-20260107-0077</t>
  </si>
  <si>
    <t>E-20260112-0078</t>
  </si>
  <si>
    <t>E-20260112-0079</t>
  </si>
  <si>
    <t>2026-01-12T15:59:04.574Z</t>
  </si>
  <si>
    <t>E-20260112-0080</t>
  </si>
  <si>
    <t>2026-01-12T16:01:15.530Z</t>
  </si>
  <si>
    <t>E-20260112-0081</t>
  </si>
  <si>
    <t>2026-01-12T16:03:33.329Z</t>
  </si>
  <si>
    <t>E-20260112-0082</t>
  </si>
  <si>
    <t>2026-01-12T16:06:00.123Z</t>
  </si>
  <si>
    <t>E-20260112-0083</t>
  </si>
  <si>
    <t xml:space="preserve">Level setting. </t>
  </si>
  <si>
    <t>2026-01-12T16:12:08.818Z</t>
  </si>
  <si>
    <t>E-20260112-0084</t>
  </si>
  <si>
    <t>Chest plate fully out (maybe set at 8); set height at 6 so top of chest pad is just below clavicle</t>
  </si>
  <si>
    <t>2026-01-12T16:14:20.102Z</t>
  </si>
  <si>
    <t>E-20260112-0085</t>
  </si>
  <si>
    <t>Some slippage in with grip; Chest plate fully out (maybe set at 8); set height at 6 so top of chest pad is just below clavicle</t>
  </si>
  <si>
    <t>2026-01-12T16:15:40.085Z</t>
  </si>
  <si>
    <t>E-20260112-0086</t>
  </si>
  <si>
    <t>2026-01-12T16:17:18.682Z</t>
  </si>
  <si>
    <t>E-20260112-0087</t>
  </si>
  <si>
    <t>2026-01-12T16:19:33.859Z</t>
  </si>
  <si>
    <t>E-20260112-0088</t>
  </si>
  <si>
    <t>2026-01-12T16:21:57.204Z</t>
  </si>
  <si>
    <t>E-20260112-0089</t>
  </si>
  <si>
    <t>2-1-2</t>
  </si>
  <si>
    <t>2026-01-12T16:23:47.940Z</t>
  </si>
  <si>
    <t>E-20260112-0090</t>
  </si>
  <si>
    <t>2026-01-12T16:25:20.972Z</t>
  </si>
  <si>
    <t>E-20260112-0091</t>
  </si>
  <si>
    <t xml:space="preserve">2-1-2; grip fatigue </t>
  </si>
  <si>
    <t>2026-01-12T16:27:32.077Z</t>
  </si>
  <si>
    <t>E-20260112-0092</t>
  </si>
  <si>
    <t>Full squeeze on left was challenging</t>
  </si>
  <si>
    <t>2026-01-12T16:31:40.607Z</t>
  </si>
  <si>
    <t>E-20260112-0093</t>
  </si>
  <si>
    <t>9-11 weaker on left; Full squeeze on left was challenging</t>
  </si>
  <si>
    <t>2026-01-12T16:35:10.244Z</t>
  </si>
  <si>
    <t>E-20260112-0094</t>
  </si>
  <si>
    <t>2026-01-12T16:39:29.744Z</t>
  </si>
  <si>
    <t xml:space="preserve">Drop set from 35lbs  AMRAP to 30lbs AMRAP </t>
  </si>
  <si>
    <t>2026-01-12T16:39:30.752Z</t>
  </si>
  <si>
    <t>E-20260112-0095</t>
  </si>
  <si>
    <t>E-20260113-0096</t>
  </si>
  <si>
    <t>45s on each side: Level set haven’t used this machine before</t>
  </si>
  <si>
    <t>E-20260113-0097</t>
  </si>
  <si>
    <t>2x45s on each side: Level set haven’t used this machine before</t>
  </si>
  <si>
    <t>2026-01-13T22:34:28.303Z</t>
  </si>
  <si>
    <t>E-20260113-0098</t>
  </si>
  <si>
    <t>2026-01-13T22:36:13.989Z</t>
  </si>
  <si>
    <t>E-20260113-0099</t>
  </si>
  <si>
    <t xml:space="preserve">Little capsule tightness/weakness on right side but manageable </t>
  </si>
  <si>
    <t>2026-01-13T22:38:58.229Z</t>
  </si>
  <si>
    <t>E-20260113-0100</t>
  </si>
  <si>
    <t>2026-01-13T22:40:55.626Z</t>
  </si>
  <si>
    <t>E-20260113-0101</t>
  </si>
  <si>
    <t>Floor press neutral grip; single arm press</t>
  </si>
  <si>
    <t>2026-01-13T22:45:33.593Z</t>
  </si>
  <si>
    <t>E-20260113-0102</t>
  </si>
  <si>
    <t>2026-01-13T22:46:35.801Z</t>
  </si>
  <si>
    <t>E-20260113-0103</t>
  </si>
  <si>
    <t>2026-01-13T22:49:10.313Z</t>
  </si>
  <si>
    <t>E-20260113-0104</t>
  </si>
  <si>
    <t>7 w/right 6 w/left; Floor press neutral grip; single arm press</t>
  </si>
  <si>
    <t>2026-01-13T22:52:10.383Z</t>
  </si>
  <si>
    <t>E-20260113-0105</t>
  </si>
  <si>
    <t>2026-01-13T22:58:09.213Z</t>
  </si>
  <si>
    <t>Dropset 25lbs</t>
  </si>
  <si>
    <t>2026-01-13T22:58:30.001Z</t>
  </si>
  <si>
    <t>E-20260113-0106</t>
  </si>
  <si>
    <t>2026-01-13T22:58:34.436Z</t>
  </si>
  <si>
    <t>E-20260113-0107</t>
  </si>
  <si>
    <t>2026-01-13T23:02:31.846Z</t>
  </si>
  <si>
    <t>2026-01-13T23:02:34.038Z</t>
  </si>
  <si>
    <t>E-20260113-0108</t>
  </si>
  <si>
    <t>Dropset 25lbs; left has more control vs right</t>
  </si>
  <si>
    <t>2026-01-13T23:02:53.768Z</t>
  </si>
  <si>
    <t>E-20260113-0109</t>
  </si>
  <si>
    <t>2026-01-13T23:07:18.268Z</t>
  </si>
  <si>
    <t>2026-01-13T23:07:19.557Z</t>
  </si>
  <si>
    <t>E-20260113-0110</t>
  </si>
  <si>
    <t>2026-01-13T23:07:22.953Z</t>
  </si>
  <si>
    <t>E-20260113-0111</t>
  </si>
  <si>
    <t>2026-01-13T23:10:43.636Z</t>
  </si>
  <si>
    <t>E-20260113-0112</t>
  </si>
  <si>
    <t>2026-01-13T23:13:52.738Z</t>
  </si>
  <si>
    <t>E-20260113-0113</t>
  </si>
  <si>
    <t>Right achieved 15 @ 27.5 lbs; left had to drop to 15 @ 20 lbs</t>
  </si>
  <si>
    <t>2026-01-13T23:18:15.153Z</t>
  </si>
  <si>
    <t>E-20260113-0114</t>
  </si>
  <si>
    <t>E-20260114-0115</t>
  </si>
  <si>
    <t>5lb db pinched with arm not carrying 75 lbs</t>
  </si>
  <si>
    <t>E-20260114-0116</t>
  </si>
  <si>
    <t>10lb db pinched with arm not carrying 75 lbs; right grip was second and slipped a little around 50-55 sec</t>
  </si>
  <si>
    <t>2026-01-14T23:20:11.132Z</t>
  </si>
  <si>
    <t>E-20260114-0117</t>
  </si>
  <si>
    <t>10lb db pinched with arm not carrying 75 lbs; r</t>
  </si>
  <si>
    <t>2026-01-14T23:23:38.418Z</t>
  </si>
  <si>
    <t>E-20260114-0118</t>
  </si>
  <si>
    <t>2026-01-14T23:25:37.658Z</t>
  </si>
  <si>
    <t>E-20260114-0119</t>
  </si>
  <si>
    <t>Slow and controlled</t>
  </si>
  <si>
    <t>2026-01-14T23:31:32.628Z</t>
  </si>
  <si>
    <t>E-20260114-0120</t>
  </si>
  <si>
    <t>2026-01-14T23:33:54.441Z</t>
  </si>
  <si>
    <t>E-20260114-0121</t>
  </si>
  <si>
    <t>Slow and controlled; feeling a little biceps bias as I progressed on reps 9-12</t>
  </si>
  <si>
    <t>2026-01-14T23:37:11.625Z</t>
  </si>
  <si>
    <t>E-20260114-0122</t>
  </si>
  <si>
    <t>0</t>
  </si>
  <si>
    <t>Slow and controlled; feeling a little biceps bias as I progressed through reps. RIR=0</t>
  </si>
  <si>
    <t>2026-01-14T23:39:57.575Z</t>
  </si>
  <si>
    <t>E-20260114-0123</t>
  </si>
  <si>
    <t>Cable at about for head height. Thumbs up grip on rope;</t>
  </si>
  <si>
    <t>2026-01-14T23:42:47.752Z</t>
  </si>
  <si>
    <t>E-20260114-0124</t>
  </si>
  <si>
    <t>2026-01-14T23:44:36.108Z</t>
  </si>
  <si>
    <t>E-20260114-0125</t>
  </si>
  <si>
    <t>2026-01-14T23:46:59.643Z</t>
  </si>
  <si>
    <t>E-20260114-0126</t>
  </si>
  <si>
    <t xml:space="preserve">2 sec hold at contraction; 2 sec hold fully extended. </t>
  </si>
  <si>
    <t>2026-01-14T23:51:45.184Z</t>
  </si>
  <si>
    <t>E-20260114-0127</t>
  </si>
  <si>
    <t>2026-01-14T23:55:18.897Z</t>
  </si>
  <si>
    <t>E-20260114-0128</t>
  </si>
  <si>
    <t xml:space="preserve">I was GASSED after this set </t>
  </si>
  <si>
    <t>E-20260116-0129</t>
  </si>
  <si>
    <t>2026-01-16T18:31:05.865Z</t>
  </si>
  <si>
    <t>Bench at 3</t>
  </si>
  <si>
    <t>E-20260116-0130</t>
  </si>
  <si>
    <t>2026-01-16T18:31:27.117Z</t>
  </si>
  <si>
    <t>E-20260116-0131</t>
  </si>
  <si>
    <t>2026-01-16T18:35:30.214Z</t>
  </si>
  <si>
    <t>2026-01-16T18:35:32.074Z</t>
  </si>
  <si>
    <t>E-20260116-0132</t>
  </si>
  <si>
    <t>2026-01-16T18:35:34.634Z</t>
  </si>
  <si>
    <t>E-20260116-0133</t>
  </si>
  <si>
    <t>2026-01-16T18:39:49.790Z</t>
  </si>
  <si>
    <t>Bench at 3; alternating; right was a little less of a contraction on later reps</t>
  </si>
  <si>
    <t>2026-01-16T18:39:50.539Z</t>
  </si>
  <si>
    <t>E-20260116-0134</t>
  </si>
  <si>
    <t>2026-01-16T18:39:57.683Z</t>
  </si>
  <si>
    <t>E-20260116-0135</t>
  </si>
  <si>
    <t>No attachment. Just grabbed the cable the attachment slot</t>
  </si>
  <si>
    <t>2026-01-16T18:43:47.867Z</t>
  </si>
  <si>
    <t>E-20260116-0136</t>
  </si>
  <si>
    <t>2026-01-16T18:46:30.629Z</t>
  </si>
  <si>
    <t>E-20260116-0137</t>
  </si>
  <si>
    <t>2026-01-16T18:49:32.552Z</t>
  </si>
  <si>
    <t>E-20260116-0138</t>
  </si>
  <si>
    <t>2026-01-16T18:53:21.386Z</t>
  </si>
  <si>
    <t>E-20260116-0139</t>
  </si>
  <si>
    <t>2026-01-16T18:56:11.019Z</t>
  </si>
  <si>
    <t>E-20260116-0140</t>
  </si>
  <si>
    <t>Lactic acid in the forearms is massive by set 3</t>
  </si>
  <si>
    <t>E-20260118-0141</t>
  </si>
  <si>
    <t>E-20260118-0142</t>
  </si>
  <si>
    <t>2026-01-18T17:22:33.439Z</t>
  </si>
  <si>
    <t>E-20260118-0143</t>
  </si>
  <si>
    <t>2026-01-18T17:24:59.566Z</t>
  </si>
  <si>
    <t>E-20260118-0144</t>
  </si>
  <si>
    <t xml:space="preserve">Slight slippage at 40 sec on right </t>
  </si>
  <si>
    <t>2026-01-18T17:27:17.406Z</t>
  </si>
  <si>
    <t>E-20260118-0145</t>
  </si>
  <si>
    <t>2026-01-18T17:29:09.146Z</t>
  </si>
  <si>
    <t>E-20260118-0146</t>
  </si>
  <si>
    <t xml:space="preserve">Seated cable row, shoulder width neutral grip attachment. </t>
  </si>
  <si>
    <t>2026-01-18T17:33:39.459Z</t>
  </si>
  <si>
    <t>E-20260118-0147</t>
  </si>
  <si>
    <t>2026-01-18T17:35:51.640Z</t>
  </si>
  <si>
    <t>E-20260118-0148</t>
  </si>
  <si>
    <t>2026-01-18T17:38:22.884Z</t>
  </si>
  <si>
    <t>E-20260118-0149</t>
  </si>
  <si>
    <t xml:space="preserve">Partials 7 &amp; 8 difficulty to get the shoulder blades to pull fully back. Seated cable row, shoulder width neutral grip attachment. </t>
  </si>
  <si>
    <t>2026-01-18T17:41:11.815Z</t>
  </si>
  <si>
    <t>E-20260118-0150</t>
  </si>
  <si>
    <t>Feet elevated on bench.</t>
  </si>
  <si>
    <t>2026-01-18T17:43:52.845Z</t>
  </si>
  <si>
    <t>E-20260118-0151</t>
  </si>
  <si>
    <t xml:space="preserve">Feet elevated on bench. I’m not making it chest to bar at the top. Should that be my target? </t>
  </si>
  <si>
    <t>2026-01-18T17:46:43.329Z</t>
  </si>
  <si>
    <t>E-20260118-0152</t>
  </si>
  <si>
    <t xml:space="preserve">Heels on floor. Made it a bit closer to chest this set. </t>
  </si>
  <si>
    <t>2026-01-18T17:49:17.535Z</t>
  </si>
  <si>
    <t>E-20260118-0153</t>
  </si>
  <si>
    <t>Feet elevated 1-4</t>
  </si>
  <si>
    <t>2026-01-18T17:51:45.638Z</t>
  </si>
  <si>
    <t>E-20260118-0154</t>
  </si>
  <si>
    <t>Left I assisted (tapping) reps 6-8</t>
  </si>
  <si>
    <t>2026-01-18T17:56:35.001Z</t>
  </si>
  <si>
    <t>E-20260118-0155</t>
  </si>
  <si>
    <t>2026-01-18T18:00:32.056Z</t>
  </si>
  <si>
    <t>E-20260118-0156</t>
  </si>
  <si>
    <t>2026-01-18T18:00:41.040Z</t>
  </si>
  <si>
    <t>Drop set</t>
  </si>
  <si>
    <t>2026-01-18T18:03:45.636Z</t>
  </si>
  <si>
    <t>E-20260118-0157</t>
  </si>
  <si>
    <t>2026-01-18T18:05:02.809Z</t>
  </si>
  <si>
    <t>E-20260118-0158</t>
  </si>
  <si>
    <t xml:space="preserve">Partials </t>
  </si>
  <si>
    <t>2026-01-18T18:05:10.888Z</t>
  </si>
  <si>
    <t>E-20260118-0159</t>
  </si>
  <si>
    <t>E-20260119-0160</t>
  </si>
  <si>
    <t>45 lb plate on each side. Warm up</t>
  </si>
  <si>
    <t>E-20260119-0161</t>
  </si>
  <si>
    <t>45+25 each side; 2-1-2 tempo;</t>
  </si>
  <si>
    <t>2026-01-19T18:19:20.350Z</t>
  </si>
  <si>
    <t>E-20260119-0162</t>
  </si>
  <si>
    <t>1-2</t>
  </si>
  <si>
    <t>RIR = 1-2; Not sure the best way to log this. Do we want the weight per side on plate-loaded machines? 45+25 each side; 2-1-2 tempo;</t>
  </si>
  <si>
    <t>2026-01-19T18:21:49.139Z</t>
  </si>
  <si>
    <t>E-20260119-0163</t>
  </si>
  <si>
    <t>2026-01-19T18:23:49.618Z</t>
  </si>
  <si>
    <t>E-20260119-0164</t>
  </si>
  <si>
    <t>Tempo 2-1-2; elbows kept close to body</t>
  </si>
  <si>
    <t>2026-01-19T18:27:25.419Z</t>
  </si>
  <si>
    <t>E-20260119-0165</t>
  </si>
  <si>
    <t>RIR 1-2; Tempo 2-1-2; elbows kept close to body</t>
  </si>
  <si>
    <t>2026-01-19T18:29:54.250Z</t>
  </si>
  <si>
    <t>E-20260119-0166</t>
  </si>
  <si>
    <t>2026-01-19T18:32:19.752Z</t>
  </si>
  <si>
    <t>E-20260119-0167</t>
  </si>
  <si>
    <t>RIR 1; Tempo 2-1-2; elbows kept close to body</t>
  </si>
  <si>
    <t>2026-01-19T18:35:07.469Z</t>
  </si>
  <si>
    <t>E-20260119-0168</t>
  </si>
  <si>
    <t>2026-01-19T18:42:36.652Z</t>
  </si>
  <si>
    <t>Supine Vertical Plate Press to Supine DB Vertical Press superset</t>
  </si>
  <si>
    <t>2026-01-19T18:42:37.338Z</t>
  </si>
  <si>
    <t>E-20260119-0169</t>
  </si>
  <si>
    <t>2026-01-19T18:42:39.316Z</t>
  </si>
  <si>
    <t>E-20260119-0170</t>
  </si>
  <si>
    <t>2026-01-19T18:44:46.899Z</t>
  </si>
  <si>
    <t>2026-01-19T18:44:49.278Z</t>
  </si>
  <si>
    <t>E-20260119-0171</t>
  </si>
  <si>
    <t>2026-01-19T18:44:52.742Z</t>
  </si>
  <si>
    <t>E-20260119-0172</t>
  </si>
  <si>
    <t>2026-01-19T18:50:01.923Z</t>
  </si>
  <si>
    <t>2026-01-19T18:50:04.550Z</t>
  </si>
  <si>
    <t>E-20260119-0173</t>
  </si>
  <si>
    <t>2026-01-19T18:50:08.048Z</t>
  </si>
  <si>
    <t>E-20260119-0174</t>
  </si>
  <si>
    <t>Right did 15 easy; left hit a wall at 9… assisted to 11</t>
  </si>
  <si>
    <t>2026-01-19T18:54:29.686Z</t>
  </si>
  <si>
    <t>E-20260119-0175</t>
  </si>
  <si>
    <t>Right did 15 easy; left dropped to 15 lbs and did 15 easy</t>
  </si>
  <si>
    <t>2026-01-19T18:58:14.786Z</t>
  </si>
  <si>
    <t>E-20260119-0176</t>
  </si>
  <si>
    <t>Right did 15 easy; left 6@ 20, then dropped to 15 lbs for 8</t>
  </si>
  <si>
    <t>2026-01-19T19:02:15.787Z</t>
  </si>
  <si>
    <t>E-20260119-0177</t>
  </si>
  <si>
    <t>2026-01-19T19:08:15.419Z</t>
  </si>
  <si>
    <t>Drop set left 25; right 25x6, 20x5,15x6</t>
  </si>
  <si>
    <t>2026-01-19T19:08:16.289Z</t>
  </si>
  <si>
    <t>E-20260119-0178</t>
  </si>
  <si>
    <t>E-20260121-0179</t>
  </si>
  <si>
    <t xml:space="preserve">Incline 1%, 2.7mph; plate pinch of 10 lbs with ‘off’ hand </t>
  </si>
  <si>
    <t>E-20260121-0180</t>
  </si>
  <si>
    <t>2026-01-21T21:15:42.122Z</t>
  </si>
  <si>
    <t>E-20260121-0181</t>
  </si>
  <si>
    <t>Incline 1%, 2.7mph; plate pinch of 10 lbs with ‘off’ hand; dropped the plate at 60 seconds set 3 left hand</t>
  </si>
  <si>
    <t>2026-01-21T21:20:16.606Z</t>
  </si>
  <si>
    <t>E-20260121-0182</t>
  </si>
  <si>
    <t>Incline 1%, 2.7mph; plate pinch of 10 lbs with ‘off’ hand; dropped the plate at 72 seconds set 3 left hand</t>
  </si>
  <si>
    <t>2026-01-21T21:23:39.843Z</t>
  </si>
  <si>
    <t>E-20260121-0183</t>
  </si>
  <si>
    <t>2026-01-21T21:26:57.955Z</t>
  </si>
  <si>
    <t>E-20260121-0184</t>
  </si>
  <si>
    <t xml:space="preserve">70 plate on the seated cable row machine </t>
  </si>
  <si>
    <t>2026-01-21T21:33:04.884Z</t>
  </si>
  <si>
    <t>E-20260121-0185</t>
  </si>
  <si>
    <t>2026-01-21T21:35:37.185Z</t>
  </si>
  <si>
    <t>E-20260121-0186</t>
  </si>
  <si>
    <t xml:space="preserve">RIR 1; Tempo 2-1-2 for all sets; 70 plate on the seated cable row machine </t>
  </si>
  <si>
    <t>2026-01-21T21:39:09.327Z</t>
  </si>
  <si>
    <t>E-20260121-0187</t>
  </si>
  <si>
    <t xml:space="preserve">RIR 0; Tempo 2-1-2 for all sets; 70 plate on the seated cable row machine </t>
  </si>
  <si>
    <t>2026-01-21T21:41:13.397Z</t>
  </si>
  <si>
    <t>E-20260121-0188</t>
  </si>
  <si>
    <t>2 sec hold at full pull; cable set at notch 4 (~brow height )</t>
  </si>
  <si>
    <t>2026-01-21T21:45:54.475Z</t>
  </si>
  <si>
    <t>E-20260121-0189</t>
  </si>
  <si>
    <t>2026-01-21T21:47:41.183Z</t>
  </si>
  <si>
    <t>E-20260121-0190</t>
  </si>
  <si>
    <t>2026-01-21T21:49:58.315Z</t>
  </si>
  <si>
    <t>E-20260121-0191</t>
  </si>
  <si>
    <t>2 sec hold on contract and extended; 25 plate at Planet Fitness</t>
  </si>
  <si>
    <t>2026-01-21T21:54:12.129Z</t>
  </si>
  <si>
    <t>E-20260121-0192</t>
  </si>
  <si>
    <t>2 sec vs hold on contract and extended; 25 plate + 2.5 at Planet Fitness; left arm was RIR of 0 at 10th rep</t>
  </si>
  <si>
    <t>2026-01-21T21:57:48.835Z</t>
  </si>
  <si>
    <t>E-20260121-0193</t>
  </si>
  <si>
    <t>2026-01-21T21:58:41.773Z</t>
  </si>
  <si>
    <t xml:space="preserve">Rest Pause set slow and controlled. </t>
  </si>
  <si>
    <t>2026-01-21T22:02:16.420Z</t>
  </si>
  <si>
    <t>E-20260121-0194</t>
  </si>
  <si>
    <t>E-20260122-0195</t>
  </si>
  <si>
    <t>2026-01-22T21:43:20.685Z</t>
  </si>
  <si>
    <t>Not a great contraction on reps 13-14, but serviceable. Bench set at 3</t>
  </si>
  <si>
    <t>E-20260122-0196</t>
  </si>
  <si>
    <t>Feel very easy today. Plate at 40. Moving up to 45</t>
  </si>
  <si>
    <t>2026-01-22T21:43:47.047Z</t>
  </si>
  <si>
    <t>E-20260122-0197</t>
  </si>
  <si>
    <t>2026-01-22T21:47:08.004Z</t>
  </si>
  <si>
    <t xml:space="preserve">Good set. </t>
  </si>
  <si>
    <t>2026-01-22T21:47:09.381Z</t>
  </si>
  <si>
    <t>E-20260122-0198</t>
  </si>
  <si>
    <t>2026-01-22T21:47:16.622Z</t>
  </si>
  <si>
    <t>E-20260122-0199</t>
  </si>
  <si>
    <t>hit</t>
  </si>
  <si>
    <t>2026-01-22T21:50:31.161Z</t>
  </si>
  <si>
    <t>Good set. RIR hit 0. Poor flex at 10+</t>
  </si>
  <si>
    <t>2026-01-22T21:50:33.674Z</t>
  </si>
  <si>
    <t>E-20260122-0200</t>
  </si>
  <si>
    <t>RIR 0; full lockout and hold for as long as possible on last rep (only a couple seconds)</t>
  </si>
  <si>
    <t>2026-01-22T21:51:09.343Z</t>
  </si>
  <si>
    <t>E-20260122-0201</t>
  </si>
  <si>
    <t>Tempo 1-1-4</t>
  </si>
  <si>
    <t>2026-01-22T21:55:14.713Z</t>
  </si>
  <si>
    <t>E-20260122-0202</t>
  </si>
  <si>
    <t>2026-01-22T21:58:59.335Z</t>
  </si>
  <si>
    <t>E-20260122-0203</t>
  </si>
  <si>
    <t>Squeezed each rep</t>
  </si>
  <si>
    <t>2026-01-22T22:01:51.857Z</t>
  </si>
  <si>
    <t>E-20260122-0204</t>
  </si>
  <si>
    <t>Dropped once grip started to give (weight slowly rolling towards fingertip)</t>
  </si>
  <si>
    <t>2026-01-22T22:06:50.637Z</t>
  </si>
  <si>
    <t>E-20260122-0205</t>
  </si>
  <si>
    <t>2026-01-22T22:09:28.415Z</t>
  </si>
  <si>
    <t>E-20260122-0206</t>
  </si>
  <si>
    <t>E-20260124-0207</t>
  </si>
  <si>
    <t>1% incline, 3mph</t>
  </si>
  <si>
    <t>E-20260124-0208</t>
  </si>
  <si>
    <t>1% incline, 2.5 mph</t>
  </si>
  <si>
    <t>2026-01-24T17:53:44.460Z</t>
  </si>
  <si>
    <t>E-20260124-0209</t>
  </si>
  <si>
    <t>2026-01-24T17:56:20.279Z</t>
  </si>
  <si>
    <t>E-20260124-0210</t>
  </si>
  <si>
    <t>2026-01-24T17:58:20.720Z</t>
  </si>
  <si>
    <t>E-20260124-0211</t>
  </si>
  <si>
    <t>2026-01-24T18:00:58.496Z</t>
  </si>
  <si>
    <t>E-20260124-0212</t>
  </si>
  <si>
    <t>Felt too easy. Also, Coach, you say “Chest to pad”?? There is no chest pad on a seated cable row. Not sure what you are referring to</t>
  </si>
  <si>
    <t>2026-01-24T18:07:40.075Z</t>
  </si>
  <si>
    <t>E-20260124-0213</t>
  </si>
  <si>
    <t>2-3?</t>
  </si>
  <si>
    <t>Better. RIR 2-3? Concentration on keep traps relaxed. Pulling elbows straight back and squeezing scapula together</t>
  </si>
  <si>
    <t>2026-01-24T18:09:19.499Z</t>
  </si>
  <si>
    <t>E-20260124-0214</t>
  </si>
  <si>
    <t>Better. RIR 1-2.  Concentration on keep traps relaxed. Pulling elbows straight back and squeezing scapula together</t>
  </si>
  <si>
    <t>2026-01-24T18:11:40.451Z</t>
  </si>
  <si>
    <t>E-20260124-0215</t>
  </si>
  <si>
    <t>0-1</t>
  </si>
  <si>
    <t>Better. RIR 0-1.  Concentration on keep traps relaxed. Pulling elbows straight back and squeezing scapula together</t>
  </si>
  <si>
    <t>2026-01-24T18:13:51.291Z</t>
  </si>
  <si>
    <t>E-20260124-0216</t>
  </si>
  <si>
    <t>Feet elevated</t>
  </si>
  <si>
    <t>2026-01-24T18:16:24.704Z</t>
  </si>
  <si>
    <t>E-20260124-0217</t>
  </si>
  <si>
    <t>Feet on floor</t>
  </si>
  <si>
    <t>2026-01-24T18:18:31.490Z</t>
  </si>
  <si>
    <t>E-20260124-0218</t>
  </si>
  <si>
    <t>2026-01-24T18:20:26.071Z</t>
  </si>
  <si>
    <t xml:space="preserve">Feet elevated </t>
  </si>
  <si>
    <t>2026-01-24T18:20:33.484Z</t>
  </si>
  <si>
    <t>E-20260124-0219</t>
  </si>
  <si>
    <t>2026-01-24T18:20:40.243Z</t>
  </si>
  <si>
    <t>E-20260124-0220</t>
  </si>
  <si>
    <t>2026-01-24T18:23:40.192Z</t>
  </si>
  <si>
    <t>E-20260124-0221</t>
  </si>
  <si>
    <t xml:space="preserve">Helped tap /momentum reps 5,6,7. Full squeeze. </t>
  </si>
  <si>
    <t>2026-01-24T18:27:42.551Z</t>
  </si>
  <si>
    <t>E-20260124-0222</t>
  </si>
  <si>
    <t>2026-01-24T18:33:18.543Z</t>
  </si>
  <si>
    <t>Drop set to 30</t>
  </si>
  <si>
    <t>2026-01-24T18:33:28.264Z</t>
  </si>
  <si>
    <t>E-20260124-0223</t>
  </si>
  <si>
    <t>~5-6 strong reps, then partials until burned out</t>
  </si>
  <si>
    <t>2026-01-24T18:33:59.167Z</t>
  </si>
  <si>
    <t>E-20260124-0224</t>
  </si>
  <si>
    <t>2026-01-24T18:36:11.557Z</t>
  </si>
  <si>
    <t>E-20260124-0225</t>
  </si>
  <si>
    <t xml:space="preserve">Felt pretty good. </t>
  </si>
  <si>
    <t>E-20260125-0226</t>
  </si>
  <si>
    <t>2-1-2 tempo</t>
  </si>
  <si>
    <t>E-20260125-0227</t>
  </si>
  <si>
    <t>2026-01-25T17:33:31.523Z</t>
  </si>
  <si>
    <t>E-20260125-0228</t>
  </si>
  <si>
    <t>2-1-2 tempo; held the lockout on rep 7 for a few counts before finishing the 8th clean rep. Good set</t>
  </si>
  <si>
    <t>2026-01-25T17:36:06.185Z</t>
  </si>
  <si>
    <t>E-20260125-0229</t>
  </si>
  <si>
    <t>2-1-2 tempo; RIR  1;</t>
  </si>
  <si>
    <t>2026-01-25T17:39:18.981Z</t>
  </si>
  <si>
    <t>E-20260125-0230</t>
  </si>
  <si>
    <t>2026-01-25T17:42:20.857Z</t>
  </si>
  <si>
    <t>E-20260125-0231</t>
  </si>
  <si>
    <t>Tempo 2-1-2; RIR 1-2</t>
  </si>
  <si>
    <t>2026-01-25T17:44:50.013Z</t>
  </si>
  <si>
    <t>E-20260125-0232</t>
  </si>
  <si>
    <t>2026-01-25T17:46:57.844Z</t>
  </si>
  <si>
    <t>E-20260125-0233</t>
  </si>
  <si>
    <t>Tempo 2-1-2; RIR 1</t>
  </si>
  <si>
    <t>2026-01-25T17:49:39.508Z</t>
  </si>
  <si>
    <t>E-20260125-0234</t>
  </si>
  <si>
    <t>2026-01-25T17:51:27.157Z</t>
  </si>
  <si>
    <t>2026-01-25T17:54:05.047Z</t>
  </si>
  <si>
    <t>E-20260125-0235</t>
  </si>
  <si>
    <t>2026-01-25T17:54:08.611Z</t>
  </si>
  <si>
    <t>E-20260125-0236</t>
  </si>
  <si>
    <t>2026-01-25T17:58:05.374Z</t>
  </si>
  <si>
    <t>2026-01-25T17:58:05.997Z</t>
  </si>
  <si>
    <t>E-20260125-0237</t>
  </si>
  <si>
    <t>2026-01-25T17:58:08.120Z</t>
  </si>
  <si>
    <t>E-20260125-0238</t>
  </si>
  <si>
    <t>2026-01-25T18:02:32.740Z</t>
  </si>
  <si>
    <t>2026-01-25T18:02:34.865Z</t>
  </si>
  <si>
    <t>E-20260125-0239</t>
  </si>
  <si>
    <t>RIR 0-1</t>
  </si>
  <si>
    <t>2026-01-25T18:02:46.581Z</t>
  </si>
  <si>
    <t>E-20260125-0240</t>
  </si>
  <si>
    <t>Pretty consistent between sides today on set 1 👍</t>
  </si>
  <si>
    <t>2026-01-25T18:07:58.754Z</t>
  </si>
  <si>
    <t>E-20260125-0241</t>
  </si>
  <si>
    <t>Assist on left side reps 13,14,15</t>
  </si>
  <si>
    <t>2026-01-25T18:11:25.099Z</t>
  </si>
  <si>
    <t>E-20260125-0242</t>
  </si>
  <si>
    <t>Assist on left side reps 10,11,12,13,14,15</t>
  </si>
  <si>
    <t>2026-01-25T18:14:52.454Z</t>
  </si>
  <si>
    <t>E-20260125-0243</t>
  </si>
  <si>
    <t>2026-01-25T18:19:07.788Z</t>
  </si>
  <si>
    <t>Right did 20lb x 12, then 15lb x 10</t>
  </si>
  <si>
    <t>2026-01-25T18:19:08.478Z</t>
  </si>
  <si>
    <t>E-20260125-0244</t>
  </si>
  <si>
    <t>E-20260127-0245</t>
  </si>
  <si>
    <t>2026-01-27T21:37:45.626Z</t>
  </si>
  <si>
    <t xml:space="preserve">Left - 0% incline, 2.5mph, 2 10 lbs plates pinched on off hand </t>
  </si>
  <si>
    <t>E-20260127-0246</t>
  </si>
  <si>
    <t xml:space="preserve">Right - 0% incline, 2.5mph, 2 10 lbs plates pinched on off hand </t>
  </si>
  <si>
    <t>2026-01-27T21:37:54.001Z</t>
  </si>
  <si>
    <t>E-20260127-0247</t>
  </si>
  <si>
    <t>2026-01-27T21:41:15.542Z</t>
  </si>
  <si>
    <t>2026-01-27T21:41:16.144Z</t>
  </si>
  <si>
    <t>E-20260127-0248</t>
  </si>
  <si>
    <t xml:space="preserve">Right- 0% incline, 2.5mph, 2 10 lbs plates pinched on off hand </t>
  </si>
  <si>
    <t>2026-01-27T21:41:23.036Z</t>
  </si>
  <si>
    <t>E-20260127-0249</t>
  </si>
  <si>
    <t>2026-01-27T21:44:21.566Z</t>
  </si>
  <si>
    <t>E-20260127-0250</t>
  </si>
  <si>
    <t>2026-01-27T21:47:02.124Z</t>
  </si>
  <si>
    <t>E-20260127-0251</t>
  </si>
  <si>
    <t xml:space="preserve">Form stayed pretty true. A little less contraction on 10,11 both sides. </t>
  </si>
  <si>
    <t>2026-01-27T21:50:18.165Z</t>
  </si>
  <si>
    <t>E-20260127-0252</t>
  </si>
  <si>
    <t>2026-01-27T21:53:57.192Z</t>
  </si>
  <si>
    <t>E-20260127-0253</t>
  </si>
  <si>
    <t>Bench at 3 (or ~30degree).</t>
  </si>
  <si>
    <t>2026-01-27T21:58:14.895Z</t>
  </si>
  <si>
    <t>E-20260127-0254</t>
  </si>
  <si>
    <t>2-3</t>
  </si>
  <si>
    <t>RIR 2-3; Bench at 3 (or ~30degree).</t>
  </si>
  <si>
    <t>2026-01-27T21:59:45.450Z</t>
  </si>
  <si>
    <t>E-20260127-0255</t>
  </si>
  <si>
    <t>RIR 1-2; Bench at 3 (or ~30degree).</t>
  </si>
  <si>
    <t>2026-01-27T22:01:24.006Z</t>
  </si>
  <si>
    <t>E-20260127-0256</t>
  </si>
  <si>
    <t xml:space="preserve">Cable set at 8. This was too low. </t>
  </si>
  <si>
    <t>2026-01-27T22:04:59.173Z</t>
  </si>
  <si>
    <t>E-20260127-0257</t>
  </si>
  <si>
    <t xml:space="preserve">Move cable to 4. This is about brow height. A little tight / sore in right shoulder cap. Not serious but residual from Captains Chair, same spot </t>
  </si>
  <si>
    <t>2026-01-27T22:07:39.328Z</t>
  </si>
  <si>
    <t>E-20260127-0258</t>
  </si>
  <si>
    <t xml:space="preserve">Cable at 4. Squeezing on all sets for 2 seconds </t>
  </si>
  <si>
    <t>2026-01-27T22:10:04.192Z</t>
  </si>
  <si>
    <t>E-20260127-0259</t>
  </si>
  <si>
    <t>Squeeze for a 2-count. Elbow anchored</t>
  </si>
  <si>
    <t>2026-01-27T22:14:33.900Z</t>
  </si>
  <si>
    <t>E-20260127-0260</t>
  </si>
  <si>
    <t>Squeeze for a 2-count. Elbow anchored. RIR 0</t>
  </si>
  <si>
    <t>2026-01-27T22:17:38.082Z</t>
  </si>
  <si>
    <t>E-20260127-0261</t>
  </si>
  <si>
    <t>2026-01-27T22:22:25.683Z</t>
  </si>
  <si>
    <t>E-20260127-0262</t>
  </si>
  <si>
    <t>2026-01-27T22:39:12.753Z</t>
  </si>
  <si>
    <t>10 reps each side. Cable machine set at nipple line; right</t>
  </si>
  <si>
    <t>2026-01-27T22:39:13.373Z</t>
  </si>
  <si>
    <t>E-20260127-0263</t>
  </si>
  <si>
    <t>10 reps each side. Cable machine set at nipple line; left</t>
  </si>
  <si>
    <t>E-20260128-0264</t>
  </si>
  <si>
    <t>Bench at 4. Is this too high?</t>
  </si>
  <si>
    <t>E-20260128-0265</t>
  </si>
  <si>
    <t xml:space="preserve">Bench at 3. Slow and controlled pause at the bottom to try to prevent swinging or momentum </t>
  </si>
  <si>
    <t>2026-01-28T20:38:45.293Z</t>
  </si>
  <si>
    <t>E-20260128-0266</t>
  </si>
  <si>
    <t xml:space="preserve">RIR 0; Bench at 3. Slow and controlled pause at the bottom to try to prevent swinging or momentum </t>
  </si>
  <si>
    <t>2026-01-28T20:40:56.966Z</t>
  </si>
  <si>
    <t>E-20260128-0267</t>
  </si>
  <si>
    <t>Kneeling. Felt pretty easy</t>
  </si>
  <si>
    <t>2026-01-28T20:43:40.112Z</t>
  </si>
  <si>
    <t>E-20260128-0268</t>
  </si>
  <si>
    <t>RIR 1-2; Kneeling. Felt pretty easy</t>
  </si>
  <si>
    <t>2026-01-28T20:45:46.575Z</t>
  </si>
  <si>
    <t>E-20260128-0269</t>
  </si>
  <si>
    <t>RIR 0; Kneeling. Felt pretty easy</t>
  </si>
  <si>
    <t>2026-01-28T20:47:42.575Z</t>
  </si>
  <si>
    <t>E-20260128-0270</t>
  </si>
  <si>
    <t>2026-01-28T20:50:02.760Z</t>
  </si>
  <si>
    <t>E-20260128-0271</t>
  </si>
  <si>
    <t xml:space="preserve">Tapped on 11th right side </t>
  </si>
  <si>
    <t>2026-01-28T20:52:36.279Z</t>
  </si>
  <si>
    <t>E-20260128-0272</t>
  </si>
  <si>
    <t>2026-01-28T20:55:48.070Z</t>
  </si>
  <si>
    <t>E-20260128-0273</t>
  </si>
  <si>
    <t>2026-01-28T21:02:39.415Z</t>
  </si>
  <si>
    <t>E-20260128-0274</t>
  </si>
  <si>
    <t>2026-01-28T21:02:40.219Z</t>
  </si>
  <si>
    <t>E-20260128-0275</t>
  </si>
  <si>
    <t>E-20260131-0276</t>
  </si>
  <si>
    <t>2.5mph, incline 0%</t>
  </si>
  <si>
    <t>E-20260131-0277</t>
  </si>
  <si>
    <t>2026-01-31T16:47:55.158Z</t>
  </si>
  <si>
    <t>E-20260131-0278</t>
  </si>
  <si>
    <t>2026-01-31T16:50:07.293Z</t>
  </si>
  <si>
    <t>E-20260131-0279</t>
  </si>
  <si>
    <t>2026-01-31T16:51:59.169Z</t>
  </si>
  <si>
    <t>E-20260131-0280</t>
  </si>
  <si>
    <t>2026-01-31T16:54:15.144Z</t>
  </si>
  <si>
    <t>E-20260131-0281</t>
  </si>
  <si>
    <t>Warm up; cap squeeze; elbow tuck</t>
  </si>
  <si>
    <t>2026-01-31T16:59:16.254Z</t>
  </si>
  <si>
    <t>E-20260131-0282</t>
  </si>
  <si>
    <t>Tempo 2-1-2; RIR 3</t>
  </si>
  <si>
    <t>2026-01-31T17:00:49.430Z</t>
  </si>
  <si>
    <t>E-20260131-0283</t>
  </si>
  <si>
    <t>2026-01-31T17:02:40.168Z</t>
  </si>
  <si>
    <t>E-20260131-0284</t>
  </si>
  <si>
    <t>Tempo 2-1-2; RIR 1; little bit of lean back on last 2 pulls. But good hold and scap retraction</t>
  </si>
  <si>
    <t>2026-01-31T17:05:07.712Z</t>
  </si>
  <si>
    <t>E-20260131-0285</t>
  </si>
  <si>
    <t xml:space="preserve">Tempo maintains; lower back tweaked as I was getting this last set, set up; RIR 0 and lower back not feeing great now. </t>
  </si>
  <si>
    <t>2026-01-31T17:08:32.076Z</t>
  </si>
  <si>
    <t>E-20260131-0286</t>
  </si>
  <si>
    <t xml:space="preserve">Feet on floor. </t>
  </si>
  <si>
    <t>2026-01-31T17:12:02.427Z</t>
  </si>
  <si>
    <t>E-20260131-0287</t>
  </si>
  <si>
    <t xml:space="preserve">Feet on elevated; struggled </t>
  </si>
  <si>
    <t>2026-01-31T17:14:03.348Z</t>
  </si>
  <si>
    <t>E-20260131-0288</t>
  </si>
  <si>
    <t>Feet elevated. Lower back getting progressively tighter following cable rows</t>
  </si>
  <si>
    <t>2026-01-31T17:15:54.651Z</t>
  </si>
  <si>
    <t>E-20260131-0289</t>
  </si>
  <si>
    <t>2026-01-31T17:17:35.967Z</t>
  </si>
  <si>
    <t>E-20260131-0290</t>
  </si>
  <si>
    <t>8,9,10 partials</t>
  </si>
  <si>
    <t>2026-01-31T17:22:35.807Z</t>
  </si>
  <si>
    <t>E-20260131-0291</t>
  </si>
  <si>
    <t>Partials 6,7,8,9,10; feeling heavy today. Yesterday’s long row impacting?</t>
  </si>
  <si>
    <t>2026-01-31T17:25:56.278Z</t>
  </si>
  <si>
    <t>E-20260131-0292</t>
  </si>
  <si>
    <t>2026-01-31T17:26:40.710Z</t>
  </si>
  <si>
    <t>Drop sets like last week; 40 to 30</t>
  </si>
  <si>
    <t>2026-01-31T17:30:40.340Z</t>
  </si>
  <si>
    <t>E-20260131-0293</t>
  </si>
  <si>
    <t>E-20260203-0294</t>
  </si>
  <si>
    <t xml:space="preserve">No small weights available! Argh. Will focus on tempo and form. </t>
  </si>
  <si>
    <t>E-20260203-0295</t>
  </si>
  <si>
    <t xml:space="preserve">No small weights available! Argh. 180 felt good. Only 10lbs plates available. Will focus on tempo and form. </t>
  </si>
  <si>
    <t>2026-02-03T22:37:11.755Z</t>
  </si>
  <si>
    <t>E-20260203-0296</t>
  </si>
  <si>
    <t>2026-02-03T22:37:59.251Z</t>
  </si>
  <si>
    <t>E-20260203-0297</t>
  </si>
  <si>
    <t>2026-02-03T22:41:39.476Z</t>
  </si>
  <si>
    <t xml:space="preserve">Drop set? 180 &gt; 140 &gt; 90lbs; No small weights available! Argh. 180 felt good. Only 10lbs plates available. Will focus on tempo and form. </t>
  </si>
  <si>
    <t>2026-02-03T22:41:42.505Z</t>
  </si>
  <si>
    <t>E-20260203-0298</t>
  </si>
  <si>
    <t>2026-02-03T22:41:57.533Z</t>
  </si>
  <si>
    <t>E-20260203-0299</t>
  </si>
  <si>
    <t>2026-02-03T22:42:02.837Z</t>
  </si>
  <si>
    <t>E-20260203-0300</t>
  </si>
  <si>
    <t xml:space="preserve">No bench available. </t>
  </si>
  <si>
    <t>2026-02-03T22:46:00.695Z</t>
  </si>
  <si>
    <t>E-20260203-0301</t>
  </si>
  <si>
    <t>Got a bench. RIR  1-2; Tempo 2-1-2</t>
  </si>
  <si>
    <t>2026-02-03T22:48:17.961Z</t>
  </si>
  <si>
    <t>E-20260203-0302</t>
  </si>
  <si>
    <t>RIR  0; Tempo 2-1-2</t>
  </si>
  <si>
    <t>2026-02-03T22:50:53.520Z</t>
  </si>
  <si>
    <t>E-20260203-0303</t>
  </si>
  <si>
    <t>RIR 1; Tempo 2-1-2</t>
  </si>
  <si>
    <t>2026-02-03T22:53:21.902Z</t>
  </si>
  <si>
    <t>E-20260203-0304</t>
  </si>
  <si>
    <t>2026-02-03T22:56:44.306Z</t>
  </si>
  <si>
    <t>2026-02-03T22:56:51.553Z</t>
  </si>
  <si>
    <t>E-20260203-0305</t>
  </si>
  <si>
    <t>2026-02-03T22:56:57.126Z</t>
  </si>
  <si>
    <t>E-20260203-0306</t>
  </si>
  <si>
    <t>2026-02-03T23:00:50.714Z</t>
  </si>
  <si>
    <t xml:space="preserve">Tightness near AC joint, anterior shoulder cap right side. </t>
  </si>
  <si>
    <t>2026-02-03T23:00:52.894Z</t>
  </si>
  <si>
    <t>E-20260203-0307</t>
  </si>
  <si>
    <t>2026-02-03T23:00:56.923Z</t>
  </si>
  <si>
    <t>E-20260203-0308</t>
  </si>
  <si>
    <t>2026-02-03T23:05:17.316Z</t>
  </si>
  <si>
    <t>2026-02-03T23:05:44.466Z</t>
  </si>
  <si>
    <t>E-20260203-0309</t>
  </si>
  <si>
    <t>2026-02-03T23:05:48.997Z</t>
  </si>
  <si>
    <t>E-20260203-0310</t>
  </si>
  <si>
    <t xml:space="preserve">Whoops. Lost track of how many reps to do. </t>
  </si>
  <si>
    <t>2026-02-03T23:10:41.990Z</t>
  </si>
  <si>
    <t>E-20260203-0311</t>
  </si>
  <si>
    <t>2026-02-03T23:13:08.224Z</t>
  </si>
  <si>
    <t>E-20260203-0312</t>
  </si>
  <si>
    <t xml:space="preserve">Tap assist 11-15 on left. </t>
  </si>
  <si>
    <t>2026-02-03T23:16:05.236Z</t>
  </si>
  <si>
    <t>E-20260203-0313</t>
  </si>
  <si>
    <t>E-20260204-0314</t>
  </si>
  <si>
    <t>5+</t>
  </si>
  <si>
    <t>Tempo 2-1-2; RIR 5+</t>
  </si>
  <si>
    <t>E-20260204-0315</t>
  </si>
  <si>
    <t>Tempo 2-1-2; RIR 2</t>
  </si>
  <si>
    <t>2026-02-04T23:03:37.049Z</t>
  </si>
  <si>
    <t>E-20260204-0316</t>
  </si>
  <si>
    <t>2026-02-04T23:05:33.073Z</t>
  </si>
  <si>
    <t>E-20260204-0317</t>
  </si>
  <si>
    <t>2026-02-04T23:07:39.465Z</t>
  </si>
  <si>
    <t>E-20260204-0318</t>
  </si>
  <si>
    <t>Elbow to ribs. Sitting tall. Tempo 2-1-2; RIR 5+</t>
  </si>
  <si>
    <t>2026-02-04T23:11:57.011Z</t>
  </si>
  <si>
    <t>E-20260204-0319</t>
  </si>
  <si>
    <t>3-4</t>
  </si>
  <si>
    <t>Elbow to ribs. Sitting tall. Tempo 2-1-2; RIR 3-4</t>
  </si>
  <si>
    <t>2026-02-04T23:13:35.514Z</t>
  </si>
  <si>
    <t>E-20260204-0320</t>
  </si>
  <si>
    <t>2026-02-04T23:15:40.727Z</t>
  </si>
  <si>
    <t>E-20260204-0321</t>
  </si>
  <si>
    <t>Elbow to ribs. Sitting tall. Tempo 2-1-3; RIR 1</t>
  </si>
  <si>
    <t>2026-02-04T23:18:38.749Z</t>
  </si>
  <si>
    <t>E-20260204-0322</t>
  </si>
  <si>
    <t>2026-02-04T23:22:34.901Z</t>
  </si>
  <si>
    <t>E-20260204-0323</t>
  </si>
  <si>
    <t>2026-02-04T23:24:09.907Z</t>
  </si>
  <si>
    <t>E-20260204-0324</t>
  </si>
  <si>
    <t>2026-02-04T23:26:16.278Z</t>
  </si>
  <si>
    <t>E-20260204-0325</t>
  </si>
  <si>
    <t>2026-02-04T23:31:42.172Z</t>
  </si>
  <si>
    <t>E-20260204-0326</t>
  </si>
  <si>
    <t>Tempo 2-1-3; RIR 1-2</t>
  </si>
  <si>
    <t>2026-02-04T23:34:47.952Z</t>
  </si>
  <si>
    <t>E-20260204-0327</t>
  </si>
  <si>
    <t>Tempo 2-1-3; RIR 0</t>
  </si>
  <si>
    <t>2026-02-04T23:38:42.690Z</t>
  </si>
  <si>
    <t>E-20260204-0328</t>
  </si>
  <si>
    <t>; bench at ~30 degrees</t>
  </si>
  <si>
    <t>Tempo 3-1-3; RIR ; bench at ~30 degrees</t>
  </si>
  <si>
    <t>2026-02-04T23:42:37.908Z</t>
  </si>
  <si>
    <t>E-20260204-0329</t>
  </si>
  <si>
    <t>; bench at ~30 degrees; for both sets my arms were hanging straight down</t>
  </si>
  <si>
    <t>Tempo 3-1-3; RIR ; bench at ~30 degrees; for both sets my arms were hanging straight down</t>
  </si>
  <si>
    <t>E-20260207-0330</t>
  </si>
  <si>
    <t>Tempo 1-1-3; RIR 2</t>
  </si>
  <si>
    <t>E-20260207-0331</t>
  </si>
  <si>
    <t>Tempo 3-1-3; RIR 2</t>
  </si>
  <si>
    <t>2026-02-07T17:47:22.367Z</t>
  </si>
  <si>
    <t>E-20260207-0332</t>
  </si>
  <si>
    <t>Tempo 3-1-3; RIR 1</t>
  </si>
  <si>
    <t>2026-02-07T17:50:04.044Z</t>
  </si>
  <si>
    <t>E-20260207-0333</t>
  </si>
  <si>
    <t>Tempo 3-1-3; RIR 0; contraction was more difficult at 7+, but squeezed as much as possible and stayed true to the tempo</t>
  </si>
  <si>
    <t>2026-02-07T17:54:28.282Z</t>
  </si>
  <si>
    <t>E-20260207-0334</t>
  </si>
  <si>
    <t xml:space="preserve">Kneeling. Tempo 2-1-2; RIR 1-2; High cable machine (as opposed to the adjustable height cable spots. </t>
  </si>
  <si>
    <t>2026-02-07T17:57:02.628Z</t>
  </si>
  <si>
    <t>E-20260207-0335</t>
  </si>
  <si>
    <t xml:space="preserve">Kneeling. Tempo 2-1-2; RIR 0; High cable machine (as opposed to the adjustable height cable spots. </t>
  </si>
  <si>
    <t>2026-02-07T17:59:05.809Z</t>
  </si>
  <si>
    <t>E-20260207-0336</t>
  </si>
  <si>
    <t xml:space="preserve">Kneeling. Tempo 2-1-2; RIR 1; High cable machine (as opposed to the adjustable height cable spots. </t>
  </si>
  <si>
    <t>2026-02-07T18:01:04.131Z</t>
  </si>
  <si>
    <t>E-20260207-0337</t>
  </si>
  <si>
    <t xml:space="preserve">Kneeling. Tempo 2-1-2 (tempo wasn’t specified on today’s plan, so maybe 2-1-2 was too slow and controlled?); RIR 1; High cable machine (as opposed to the adjustable height cable spots. </t>
  </si>
  <si>
    <t>2026-02-07T18:03:31.295Z</t>
  </si>
  <si>
    <t>E-20260207-0338</t>
  </si>
  <si>
    <t>Squeeze at full extension. Cable set at height 17</t>
  </si>
  <si>
    <t>2026-02-07T18:08:51.280Z</t>
  </si>
  <si>
    <t>E-20260207-0339</t>
  </si>
  <si>
    <t>2026-02-07T18:08:56.633Z</t>
  </si>
  <si>
    <t>E-20260207-0340</t>
  </si>
  <si>
    <t>RIR 1; Squeeze at full extension. Cable set at height 17</t>
  </si>
  <si>
    <t>2026-02-07T18:10:39.673Z</t>
  </si>
  <si>
    <t>E-20260207-0341</t>
  </si>
  <si>
    <t>Tempo 1-1-3; RIR 1; bench at ~30degrees</t>
  </si>
  <si>
    <t>2026-02-07T18:14:00.635Z</t>
  </si>
  <si>
    <t>E-20260207-0342</t>
  </si>
  <si>
    <t>2026-02-07T18:16:16.169Z</t>
  </si>
  <si>
    <t>E-20260207-0343</t>
  </si>
  <si>
    <t>2026-02-07T18:19:07.653Z</t>
  </si>
  <si>
    <t>E-20260207-0344</t>
  </si>
  <si>
    <t>2026-02-07T18:22:20.048Z</t>
  </si>
  <si>
    <t>E-20260207-0345</t>
  </si>
  <si>
    <t>2026-02-07T18:24:48.981Z</t>
  </si>
  <si>
    <t>E-20260207-0346</t>
  </si>
  <si>
    <t>2026-02-07T18:27:31.138Z</t>
  </si>
  <si>
    <t>E-20260207-0347</t>
  </si>
  <si>
    <t>mi</t>
  </si>
  <si>
    <t>Damper at 5</t>
  </si>
  <si>
    <t>E-20260208-0348</t>
  </si>
  <si>
    <t>Per side. Rear foot elevated on 2 plates</t>
  </si>
  <si>
    <t>E-20260208-0349</t>
  </si>
  <si>
    <t>Extreme tightness on Left side during descending; Per side. Rear foot elevated on 2 plates</t>
  </si>
  <si>
    <t>2026-02-08T16:04:26.036Z</t>
  </si>
  <si>
    <t>E-20260208-0350</t>
  </si>
  <si>
    <t>Extreme tightness on Left hamstring side during descending; Per side. Rear foot elevated on 2 plates</t>
  </si>
  <si>
    <t>2026-02-08T16:06:07.050Z</t>
  </si>
  <si>
    <t>E-20260208-0351</t>
  </si>
  <si>
    <t xml:space="preserve">Slow controlled movement for all sets. </t>
  </si>
  <si>
    <t>2026-02-08T16:06:35.854Z</t>
  </si>
  <si>
    <t>E-20260208-0352</t>
  </si>
  <si>
    <t>30lbs dbs</t>
  </si>
  <si>
    <t>2026-02-08T16:10:51.318Z</t>
  </si>
  <si>
    <t>E-20260208-0353</t>
  </si>
  <si>
    <t>2026-02-08T16:12:50.312Z</t>
  </si>
  <si>
    <t>E-20260208-0354</t>
  </si>
  <si>
    <t>Tempo 2-0-1</t>
  </si>
  <si>
    <t>2026-02-08T16:14:36.441Z</t>
  </si>
  <si>
    <t>E-20260208-0355</t>
  </si>
  <si>
    <t>Tempo 2-0-1; RIR 1-2</t>
  </si>
  <si>
    <t>2026-02-08T16:16:56.171Z</t>
  </si>
  <si>
    <t>E-20260208-0356</t>
  </si>
  <si>
    <t>Incline 0; 2.5mph</t>
  </si>
  <si>
    <t>2026-02-08T16:20:55.317Z</t>
  </si>
  <si>
    <t>E-20260208-0357</t>
  </si>
  <si>
    <t xml:space="preserve">Incline 0; 2.5mph; stopped as soon as a roll to fingertips </t>
  </si>
  <si>
    <t>2026-02-08T16:23:17.189Z</t>
  </si>
  <si>
    <t>E-20260208-0358</t>
  </si>
  <si>
    <t>2026-02-08T16:25:07.547Z</t>
  </si>
  <si>
    <t>E-20260208-0359</t>
  </si>
  <si>
    <t>3+</t>
  </si>
  <si>
    <t>Tempo 2-1-2; RIR 3+</t>
  </si>
  <si>
    <t>2026-02-08T16:30:32.198Z</t>
  </si>
  <si>
    <t>E-20260208-0360</t>
  </si>
  <si>
    <t>E-20260209-0361</t>
  </si>
  <si>
    <t xml:space="preserve">Tempo slow and control; RIR 3+; Elbows tucked, moderate grip width, stopped just above chest; slow and controlled </t>
  </si>
  <si>
    <t>E-20260209-0362</t>
  </si>
  <si>
    <t xml:space="preserve">Tempo slow and control; RIR 1-2; Elbows tucked, moderate grip width, stopped just above chest; slow and controlled </t>
  </si>
  <si>
    <t>2026-02-09T20:00:48.614Z</t>
  </si>
  <si>
    <t>E-20260209-0363</t>
  </si>
  <si>
    <t xml:space="preserve">Tempo slow and control; RIR 1; Elbows tucked, moderate grip width, stopped just above chest; slow and controlled </t>
  </si>
  <si>
    <t>2026-02-09T20:01:41.268Z</t>
  </si>
  <si>
    <t>E-20260209-0364</t>
  </si>
  <si>
    <t>2026-02-09T20:04:01.474Z</t>
  </si>
  <si>
    <t>E-20260209-0365</t>
  </si>
  <si>
    <t>Tempo 1-1; RIR 3+</t>
  </si>
  <si>
    <t>2026-02-09T20:07:20.818Z</t>
  </si>
  <si>
    <t>E-20260209-0366</t>
  </si>
  <si>
    <t>2+</t>
  </si>
  <si>
    <t>Tempo 2-0-1; RIR 2+</t>
  </si>
  <si>
    <t>2026-02-09T20:09:33.681Z</t>
  </si>
  <si>
    <t>E-20260209-0367</t>
  </si>
  <si>
    <t>2026-02-09T20:12:01.813Z</t>
  </si>
  <si>
    <t>E-20260209-0368</t>
  </si>
  <si>
    <t>Low-Incline DB Press (15–30°)</t>
  </si>
  <si>
    <t>Tempo 3-1-3; RIR 2+; bench at 2 (~15 deg)</t>
  </si>
  <si>
    <t>2026-02-09T20:15:10.566Z</t>
  </si>
  <si>
    <t>E-20260209-0369</t>
  </si>
  <si>
    <t>2026-02-09T20:17:25.531Z</t>
  </si>
  <si>
    <t>E-20260209-0370</t>
  </si>
  <si>
    <t>Tempo 3-1-3; RIR 1; bench at 2 (~15 deg)</t>
  </si>
  <si>
    <t>2026-02-09T20:20:38.016Z</t>
  </si>
  <si>
    <t>E-20260209-0371</t>
  </si>
  <si>
    <t>Straight bar; adjustable cable rack; tempo 3-1-2; RIR 2</t>
  </si>
  <si>
    <t>2026-02-09T20:24:12.148Z</t>
  </si>
  <si>
    <t>E-20260209-0372</t>
  </si>
  <si>
    <t>Straight bar; adjustable cable rack; tempo 2-1-3; RIR 0-1</t>
  </si>
  <si>
    <t>2026-02-09T20:26:25.119Z</t>
  </si>
  <si>
    <t>E-20260209-0373</t>
  </si>
  <si>
    <t>2026-02-09T20:27:59.159Z</t>
  </si>
  <si>
    <t>E-20260209-0374</t>
  </si>
  <si>
    <t>2026-02-09T20:30:05.166Z</t>
  </si>
  <si>
    <t>E-20260209-0375</t>
  </si>
  <si>
    <t>Tempo 1-1-3; RIR 2+; standing</t>
  </si>
  <si>
    <t>2026-02-09T20:34:23.436Z</t>
  </si>
  <si>
    <t>E-20260209-0376</t>
  </si>
  <si>
    <t>Tempo 1-1-3; RIR 0-1; standing</t>
  </si>
  <si>
    <t>E-20260211-0377</t>
  </si>
  <si>
    <t>Tempo 2-1-2  ;RIR 1-2</t>
  </si>
  <si>
    <t>E-20260211-0378</t>
  </si>
  <si>
    <t>2026-02-11T22:38:11.669Z</t>
  </si>
  <si>
    <t>E-20260211-0379</t>
  </si>
  <si>
    <t>2026-02-11T22:40:14.992Z</t>
  </si>
  <si>
    <t>E-20260211-0380</t>
  </si>
  <si>
    <t>Tempo 2-1-2; RIR 1-2; better at the slower eccentric vs slow contraction, but held good form and tempo for all sets</t>
  </si>
  <si>
    <t>2026-02-11T22:42:10.981Z</t>
  </si>
  <si>
    <t>E-20260211-0381</t>
  </si>
  <si>
    <t xml:space="preserve">Tempo 2-1-2; RIR 1-2; residual anterior capsule ‘feeling’ </t>
  </si>
  <si>
    <t>2026-02-11T22:51:51.735Z</t>
  </si>
  <si>
    <t>E-20260211-0382</t>
  </si>
  <si>
    <t>2026-02-11T22:51:54.798Z</t>
  </si>
  <si>
    <t>E-20260211-0383</t>
  </si>
  <si>
    <t>Tempo 2-1-3; RIR 1-2; residual anterior capsule feel on full extension</t>
  </si>
  <si>
    <t>2026-02-11T22:55:15.661Z</t>
  </si>
  <si>
    <t>E-20260211-0384</t>
  </si>
  <si>
    <t>Tempo 2-1-3; RIR 0-1; residual anterior capsule feel on full extension</t>
  </si>
  <si>
    <t>2026-02-11T22:57:58.487Z</t>
  </si>
  <si>
    <t>E-20260211-0385</t>
  </si>
  <si>
    <t>Tempo 2-1-3; RIR 2; tightness/twinge in anterior capsule. Reduce my ROM very slightly to prevent anterior involvement during pull 👍</t>
  </si>
  <si>
    <t>2026-02-11T23:01:28.639Z</t>
  </si>
  <si>
    <t>E-20260211-0386</t>
  </si>
  <si>
    <t xml:space="preserve">Tempo 2-1-3; RIR 2; twinge is is weird it only hits in one slot of the movement otherwise no feeling before or after </t>
  </si>
  <si>
    <t>2026-02-11T23:04:43.528Z</t>
  </si>
  <si>
    <t>E-20260211-0387</t>
  </si>
  <si>
    <t>Tempo 2-1-3; RIR 1; no twinge 🤔</t>
  </si>
  <si>
    <t>2026-02-11T23:07:29.831Z</t>
  </si>
  <si>
    <t>E-20260211-0388</t>
  </si>
  <si>
    <t>2026-02-11T23:10:56.472Z</t>
  </si>
  <si>
    <t>E-20260211-0389</t>
  </si>
  <si>
    <t>Tempo 2-1-3; RIR 1</t>
  </si>
  <si>
    <t>2026-02-11T23:13:42.337Z</t>
  </si>
  <si>
    <t>E-20260211-0390</t>
  </si>
  <si>
    <t>2026-02-11T23:17:31.068Z</t>
  </si>
  <si>
    <t>E-20260211-0391</t>
  </si>
  <si>
    <t>Tempo 3-1-3; RIR 1-2</t>
  </si>
  <si>
    <t>2026-02-11T23:21:26.949Z</t>
  </si>
  <si>
    <t>E-20260211-0392</t>
  </si>
  <si>
    <t>Tempo 3-1-3; RIR 1-2; up the weight next time?</t>
  </si>
  <si>
    <t>2026-02-11T23:25:11.816Z</t>
  </si>
  <si>
    <t>E-20260211-0393</t>
  </si>
  <si>
    <t>2026-02-11T23:34:26.208Z</t>
  </si>
  <si>
    <t>2.0 mph; 0 incline; Right</t>
  </si>
  <si>
    <t>2026-02-11T23:34:27.292Z</t>
  </si>
  <si>
    <t>E-20260211-0394</t>
  </si>
  <si>
    <t>2.0 mph; 0 incline; Left</t>
  </si>
  <si>
    <t>2026-02-11T23:34:32.250Z</t>
  </si>
  <si>
    <t>E-20260211-0395</t>
  </si>
  <si>
    <t>2026-02-11T23:34:38.304Z</t>
  </si>
  <si>
    <t xml:space="preserve">2.0 mph; 0 incline; right </t>
  </si>
  <si>
    <t>2026-02-11T23:34:39.191Z</t>
  </si>
  <si>
    <t>E-20260211-0396</t>
  </si>
  <si>
    <t>2.0 mph; 0 incline; left</t>
  </si>
  <si>
    <t>2026-02-11T23:34:45.316Z</t>
  </si>
  <si>
    <t>E-20260211-0397</t>
  </si>
  <si>
    <t>2026-02-11T23:35:09.031Z</t>
  </si>
  <si>
    <t>Right 56 seconds</t>
  </si>
  <si>
    <t>2026-02-11T23:35:10.399Z</t>
  </si>
  <si>
    <t>E-20260211-0398</t>
  </si>
  <si>
    <t>E-20260213-0399</t>
  </si>
  <si>
    <t xml:space="preserve">Tempo 2-1-3; RIR 1-2; good eccentric </t>
  </si>
  <si>
    <t>E-20260213-0400</t>
  </si>
  <si>
    <t>Tempo 1-1-3; RIR 1; good eccentric; tried bench incline 1 notch lower</t>
  </si>
  <si>
    <t>2026-02-13T21:21:07.120Z</t>
  </si>
  <si>
    <t>E-20260213-0401</t>
  </si>
  <si>
    <t>Controlled. Focus on squeeze up bs any momentum; tempo closest to 1-1-3; RIR 0-1</t>
  </si>
  <si>
    <t>2026-02-13T21:24:07.529Z</t>
  </si>
  <si>
    <t>E-20260213-0402</t>
  </si>
  <si>
    <t>2026-02-13T21:26:33.643Z</t>
  </si>
  <si>
    <t>E-20260213-0403</t>
  </si>
  <si>
    <t>Tempo is 2-1-2; RIR 1-2</t>
  </si>
  <si>
    <t>2026-02-13T21:30:12.736Z</t>
  </si>
  <si>
    <t>E-20260213-0404</t>
  </si>
  <si>
    <t>Tempo is 2-1-2; RIR 1</t>
  </si>
  <si>
    <t>2026-02-13T21:32:23.660Z</t>
  </si>
  <si>
    <t>E-20260213-0405</t>
  </si>
  <si>
    <t>Tempo is 2-1-2; RIR 0</t>
  </si>
  <si>
    <t>2026-02-13T21:34:55.165Z</t>
  </si>
  <si>
    <t>E-20260213-0406</t>
  </si>
  <si>
    <t>2026-02-13T21:37:07.229Z</t>
  </si>
  <si>
    <t>E-20260213-0407</t>
  </si>
  <si>
    <t>2026-02-13T21:39:09.874Z</t>
  </si>
  <si>
    <t>E-20260213-0408</t>
  </si>
  <si>
    <t>Tempo 1-1-3; RIR 1-2</t>
  </si>
  <si>
    <t>2026-02-13T21:41:52.516Z</t>
  </si>
  <si>
    <t>E-20260213-0409</t>
  </si>
  <si>
    <t>Tempo 1-1-3; RIR 1</t>
  </si>
  <si>
    <t>2026-02-13T21:44:17.892Z</t>
  </si>
  <si>
    <t>E-20260213-0410</t>
  </si>
  <si>
    <t>1-1</t>
  </si>
  <si>
    <t>Bench at ~30 deg; tempo 1-1-3; RIR 1-1</t>
  </si>
  <si>
    <t>2026-02-13T21:48:01.397Z</t>
  </si>
  <si>
    <t>E-20260213-0411</t>
  </si>
  <si>
    <t>Bench at ~30 deg; tempo 1-1-3; RIR 1</t>
  </si>
  <si>
    <t>2026-02-13T21:50:40.780Z</t>
  </si>
  <si>
    <t>E-20260213-0412</t>
  </si>
  <si>
    <t>2026-02-13T21:53:17.119Z</t>
  </si>
  <si>
    <t>E-20260213-0413</t>
  </si>
  <si>
    <t>2026-02-13T21:59:34.902Z</t>
  </si>
  <si>
    <t>E-20260213-0414</t>
  </si>
  <si>
    <t>2026-02-13T21:59:36.420Z</t>
  </si>
  <si>
    <t>E-20260213-0415</t>
  </si>
  <si>
    <t>2026-02-13T22:01:45.419Z</t>
  </si>
  <si>
    <t>E-20260213-0416</t>
  </si>
  <si>
    <t>E-20260215-0417</t>
  </si>
  <si>
    <t xml:space="preserve">Tempo 2-1-2; RIR 2+; Back foot on 1 plate on the floor. </t>
  </si>
  <si>
    <t>E-20260215-0418</t>
  </si>
  <si>
    <t xml:space="preserve">Tight through left ham and glute; Tempo 2-1-2; RIR 2; Back foot on 1 plate on the floor. </t>
  </si>
  <si>
    <t>2026-02-15T18:14:35.426Z</t>
  </si>
  <si>
    <t>E-20260215-0419</t>
  </si>
  <si>
    <t xml:space="preserve">Tight through left ham and glute; Tempo 2-1-2; RIR 1-2; Back foot on 1 plate on the floor. </t>
  </si>
  <si>
    <t>2026-02-15T18:14:46.203Z</t>
  </si>
  <si>
    <t>E-20260215-0420</t>
  </si>
  <si>
    <t xml:space="preserve">Tight through left ham and glute; Tempo 2-1-2; RIR 1; Back foot on 1 plate on the floor. </t>
  </si>
  <si>
    <t>2026-02-15T18:17:04.101Z</t>
  </si>
  <si>
    <t>E-20260215-0421</t>
  </si>
  <si>
    <t>55# dbs; tempo 2-1-2</t>
  </si>
  <si>
    <t>2026-02-15T18:21:00.841Z</t>
  </si>
  <si>
    <t>E-20260215-0422</t>
  </si>
  <si>
    <t>55# dbs; tempo 2-1-2; trying hard to keep shoulders from rounding at the bottom/stretch</t>
  </si>
  <si>
    <t>2026-02-15T18:22:38.735Z</t>
  </si>
  <si>
    <t>E-20260215-0423</t>
  </si>
  <si>
    <t>2026-02-15T18:24:20.262Z</t>
  </si>
  <si>
    <t>E-20260215-0424</t>
  </si>
  <si>
    <t xml:space="preserve">10 strides per side. </t>
  </si>
  <si>
    <t>2026-02-15T18:27:29.062Z</t>
  </si>
  <si>
    <t>E-20260215-0425</t>
  </si>
  <si>
    <t>10 strides per side. Kb held on side lunging / forward foot</t>
  </si>
  <si>
    <t>2026-02-15T18:30:22.307Z</t>
  </si>
  <si>
    <t>E-20260215-0426</t>
  </si>
  <si>
    <t>2026-02-15T18:33:56.171Z</t>
  </si>
  <si>
    <t>E-20260215-0427</t>
  </si>
  <si>
    <t xml:space="preserve">Tempo 1-1-3; RIR 1; shaking </t>
  </si>
  <si>
    <t>2026-02-15T18:36:12.505Z</t>
  </si>
  <si>
    <t>E-20260215-0428</t>
  </si>
  <si>
    <t xml:space="preserve">Tempo 1-1-3; RIR 0; shaking </t>
  </si>
  <si>
    <t>2026-02-15T18:38:12.441Z</t>
  </si>
  <si>
    <t>E-20260215-0429</t>
  </si>
  <si>
    <t>2026-02-15T18:43:40.489Z</t>
  </si>
  <si>
    <t>E-20260215-0430</t>
  </si>
  <si>
    <t>2026-02-15T18:46:40.123Z</t>
  </si>
  <si>
    <t>E-20260215-0431</t>
  </si>
  <si>
    <t>E-20260216-0432</t>
  </si>
  <si>
    <t>Tempo 1-1-2; RIR 1</t>
  </si>
  <si>
    <t>E-20260216-0433</t>
  </si>
  <si>
    <t>Tempo 1-1-2; RIR 1; first rep I increased incline to slot one on the bench. Got 1 rep and needed to flatten the bench. Got 3 more</t>
  </si>
  <si>
    <t>2026-02-16T16:57:10.027Z</t>
  </si>
  <si>
    <t>E-20260216-0434</t>
  </si>
  <si>
    <t>1–2</t>
  </si>
  <si>
    <t xml:space="preserve">Tempo 2-1-2; RIR 1–2 </t>
  </si>
  <si>
    <t>2026-02-16T17:00:33.258Z</t>
  </si>
  <si>
    <t>E-20260216-0435</t>
  </si>
  <si>
    <t>Tempo 2-1-2; RIR 1–2; focuses in on good db path (up and slight arc more over head</t>
  </si>
  <si>
    <t>2026-02-16T17:03:38.005Z</t>
  </si>
  <si>
    <t>E-20260216-0436</t>
  </si>
  <si>
    <t>2026-02-16T17:07:07.675Z</t>
  </si>
  <si>
    <t>E-20260216-0437</t>
  </si>
  <si>
    <t>Tempo 2-1-2 RIR 1–2 ; seat set at 8 (shoulders slightly higher than hand grips)</t>
  </si>
  <si>
    <t>2026-02-16T17:11:40.803Z</t>
  </si>
  <si>
    <t>E-20260216-0438</t>
  </si>
  <si>
    <t>2026-02-16T17:13:12.748Z</t>
  </si>
  <si>
    <t>E-20260216-0439</t>
  </si>
  <si>
    <t xml:space="preserve">Tempo 2-1-2 RIR 0-1 ; seat set at 8 (shoulders slightly higher than hand grips); right sensitive with quick movement. Better with pause and press after full extension </t>
  </si>
  <si>
    <t>2026-02-16T17:18:21.305Z</t>
  </si>
  <si>
    <t>E-20260216-0440</t>
  </si>
  <si>
    <t>2026-02-16T17:20:42.708Z</t>
  </si>
  <si>
    <t>E-20260216-0441</t>
  </si>
  <si>
    <t>Tempo 2-1-2; RIR 0-1</t>
  </si>
  <si>
    <t>2026-02-16T17:22:12.981Z</t>
  </si>
  <si>
    <t>E-20260216-0442</t>
  </si>
  <si>
    <t>2026-02-16T17:24:29.635Z</t>
  </si>
  <si>
    <t>E-20260216-0443</t>
  </si>
  <si>
    <t>Tempo 2-1-2; RIR 0-1; hand La came together during extension, separated during hold</t>
  </si>
  <si>
    <t>2026-02-16T17:27:27.904Z</t>
  </si>
  <si>
    <t>E-20260216-0444</t>
  </si>
  <si>
    <t>Tempo 1-1-3 Smooth lockout; left RIR 1, right 2</t>
  </si>
  <si>
    <t>2026-02-16T17:31:40.148Z</t>
  </si>
  <si>
    <t>E-20260216-0445</t>
  </si>
  <si>
    <t>Tempo 1-1-3 Smooth lockout; RIR 1</t>
  </si>
  <si>
    <t>2026-02-16T17:34:41.036Z</t>
  </si>
  <si>
    <t>E-20260216-0446</t>
  </si>
  <si>
    <t>2026-02-16T17:38:16.336Z</t>
  </si>
  <si>
    <t>E-20260216-0447</t>
  </si>
  <si>
    <t>5# dbs; tempo 1-1-2</t>
  </si>
  <si>
    <t>2026-02-16T17:42:15.189Z</t>
  </si>
  <si>
    <t>E-20260216-0448</t>
  </si>
  <si>
    <t>5# dbs; tempo 2-1-2</t>
  </si>
  <si>
    <t>E-20260218-0449</t>
  </si>
  <si>
    <t>Tempo 2-1-2 1-second squeeze at top; RIR 2+</t>
  </si>
  <si>
    <t>E-20260218-0450</t>
  </si>
  <si>
    <t>Tempo 2-1-2 1-second squeeze at top; RIR 1-2</t>
  </si>
  <si>
    <t>2026-02-18T20:44:10.616Z</t>
  </si>
  <si>
    <t>E-20260218-0451</t>
  </si>
  <si>
    <t>Tempo 2-1-2 1-second squeeze at top; RIR 1</t>
  </si>
  <si>
    <t>2026-02-18T20:46:32.153Z</t>
  </si>
  <si>
    <t>E-20260218-0452</t>
  </si>
  <si>
    <t>2026-02-18T20:48:51.700Z</t>
  </si>
  <si>
    <t>E-20260218-0453</t>
  </si>
  <si>
    <t>Tempo 2-1-1 Slight lean back, 10–15 degrees Pull elbows toward ribs, not hands to chest; RIR2; right cap sensitive; tempo a bit weird too to pull down for 2, hold for 1, then extend on 1? That seems like a quick extension</t>
  </si>
  <si>
    <t>2026-02-18T20:54:11.721Z</t>
  </si>
  <si>
    <t>E-20260218-0454</t>
  </si>
  <si>
    <t>Tempo 2-1-1 Slight lean back, 10–15 degrees Pull elbows toward ribs, not hands to chest; RIR2; right cap sensitive</t>
  </si>
  <si>
    <t>2026-02-18T20:56:25.073Z</t>
  </si>
  <si>
    <t>E-20260218-0455</t>
  </si>
  <si>
    <t>Tempo 2-1-1 Slight lean back, 10–15 degrees Pull elbows toward ribs, not hands to chest; RIR 1</t>
  </si>
  <si>
    <t>2026-02-18T20:59:12.048Z</t>
  </si>
  <si>
    <t>E-20260218-0456</t>
  </si>
  <si>
    <t>Tempo 2-1-2; RIR 2+</t>
  </si>
  <si>
    <t>2026-02-18T21:01:12.717Z</t>
  </si>
  <si>
    <t>E-20260218-0457</t>
  </si>
  <si>
    <t>2026-02-18T21:03:18.560Z</t>
  </si>
  <si>
    <t>E-20260218-0458</t>
  </si>
  <si>
    <t>2026-02-18T21:05:19.725Z</t>
  </si>
  <si>
    <t>E-20260218-0459</t>
  </si>
  <si>
    <t>Bumping up weight; tempo 3-1-3; RIR 2</t>
  </si>
  <si>
    <t>2026-02-18T21:09:48.538Z</t>
  </si>
  <si>
    <t>E-20260218-0460</t>
  </si>
  <si>
    <t>2026-02-18T21:12:34.582Z</t>
  </si>
  <si>
    <t>E-20260218-0461</t>
  </si>
  <si>
    <t>2026-02-18T21:16:13.009Z</t>
  </si>
  <si>
    <t>E-20260218-0462</t>
  </si>
  <si>
    <t>Cable set just about shoulder height. Tempo 2-1-2; RIR 1-2</t>
  </si>
  <si>
    <t>2026-02-18T21:18:51.731Z</t>
  </si>
  <si>
    <t>E-20260218-0463</t>
  </si>
  <si>
    <t>2026-02-18T21:21:21.806Z</t>
  </si>
  <si>
    <t>E-20260218-0464</t>
  </si>
  <si>
    <t>Move cable from slot 16 to 17 (1 notch higher); removed grips and grabbed the cable itself; Tempo 2-1-2; RIR 1</t>
  </si>
  <si>
    <t>2026-02-18T21:24:05.229Z</t>
  </si>
  <si>
    <t>E-20260218-0465</t>
  </si>
  <si>
    <t xml:space="preserve">Left started rolling to fingertips at 70 seconds </t>
  </si>
  <si>
    <t>2026-02-18T21:28:28.263Z</t>
  </si>
  <si>
    <t>E-20260218-0466</t>
  </si>
  <si>
    <t>2026-02-18T21:30:25.233Z</t>
  </si>
  <si>
    <t>E-20260218-0467</t>
  </si>
  <si>
    <t>E-20260219-0468</t>
  </si>
  <si>
    <t>Tempo 3-1-2. RIR 1 . Tempo is tough!</t>
  </si>
  <si>
    <t>E-20260219-0469</t>
  </si>
  <si>
    <t>2026-02-19T21:15:22.264Z</t>
  </si>
  <si>
    <t>E-20260219-0470</t>
  </si>
  <si>
    <t>Tempo 3-1-2. RIR 0 . Tempo is tough!</t>
  </si>
  <si>
    <t>2026-02-19T21:17:42.138Z</t>
  </si>
  <si>
    <t>E-20260219-0471</t>
  </si>
  <si>
    <t xml:space="preserve">Tempo 3-1-2. RIR 0 . Tempo is tough! Not sure how you were expecting me to beat total rep count from last week when you said to stay the same weight but you added seconds to the tempo. Please explain that rationale. </t>
  </si>
  <si>
    <t>2026-02-19T21:19:34.621Z</t>
  </si>
  <si>
    <t>E-20260219-0472</t>
  </si>
  <si>
    <t>2026-02-19T21:25:06.209Z</t>
  </si>
  <si>
    <t>E-20260219-0473</t>
  </si>
  <si>
    <t>2026-02-19T21:28:08.277Z</t>
  </si>
  <si>
    <t>E-20260219-0474</t>
  </si>
  <si>
    <t>2026-02-19T21:31:34.467Z</t>
  </si>
  <si>
    <t>E-20260219-0475</t>
  </si>
  <si>
    <t>2026-02-19T21:33:47.367Z</t>
  </si>
  <si>
    <t>E-20260219-0476</t>
  </si>
  <si>
    <t>2026-02-19T21:35:57.468Z</t>
  </si>
  <si>
    <t>E-20260219-0477</t>
  </si>
  <si>
    <t>2026-02-19T21:38:03.623Z</t>
  </si>
  <si>
    <t>E-20260219-0478</t>
  </si>
  <si>
    <t>Tempo 2-1-2; RIR 0</t>
  </si>
  <si>
    <t>2026-02-19T21:40:01.295Z</t>
  </si>
  <si>
    <t>E-20260219-0479</t>
  </si>
  <si>
    <t>2026-02-19T21:44:34.408Z</t>
  </si>
  <si>
    <t>E-20260219-0480</t>
  </si>
  <si>
    <t>2026-02-19T21:47:54.222Z</t>
  </si>
  <si>
    <t>E-20260219-0481</t>
  </si>
  <si>
    <t>2026-02-19T21:51:16.212Z</t>
  </si>
  <si>
    <t>E-20260219-0482</t>
  </si>
  <si>
    <t>2026-02-19T21:55:43.678Z</t>
  </si>
  <si>
    <t>E-20260219-0483</t>
  </si>
  <si>
    <t xml:space="preserve">Tempo 2-1-2; RIR 1; little shrug/trap involved rep 13,14 left side. </t>
  </si>
  <si>
    <t>2026-02-19T21:58:40.212Z</t>
  </si>
  <si>
    <t>E-20260219-0484</t>
  </si>
  <si>
    <t>Tempo 2-1-2; RIR 1; little shrug/trap self corrected</t>
  </si>
  <si>
    <t>E-20260221-0485</t>
  </si>
  <si>
    <t>Tempo 3-2-1; tough</t>
  </si>
  <si>
    <t>E-20260221-0486</t>
  </si>
  <si>
    <t xml:space="preserve">Tempo 3-2-1; tough! Focus on pushing through heels </t>
  </si>
  <si>
    <t>2026-02-21T19:50:45.722Z</t>
  </si>
  <si>
    <t>E-20260221-0487</t>
  </si>
  <si>
    <t>Tempo 3-1-1; RIR 2</t>
  </si>
  <si>
    <t>2026-02-21T19:55:24.702Z</t>
  </si>
  <si>
    <t>E-20260221-0488</t>
  </si>
  <si>
    <t>Tempo 3-1-1; RIR 2; focus on keeping dbs close to shins. Stopped at slight bend in knee/full hamstring stretch/mid shin</t>
  </si>
  <si>
    <t>2026-02-21T19:58:18.192Z</t>
  </si>
  <si>
    <t>E-20260221-0489</t>
  </si>
  <si>
    <t>2026-02-21T20:00:30.551Z</t>
  </si>
  <si>
    <t>E-20260221-0490</t>
  </si>
  <si>
    <t xml:space="preserve">Tempo 2-1-1; RIR 1-2; rear foot on bench </t>
  </si>
  <si>
    <t>2026-02-21T20:05:46.007Z</t>
  </si>
  <si>
    <t>E-20260221-0491</t>
  </si>
  <si>
    <t>Tempo 2-1-2; RIR 1-2; rear foot on bench</t>
  </si>
  <si>
    <t>2026-02-21T20:08:43.261Z</t>
  </si>
  <si>
    <t>E-20260221-0492</t>
  </si>
  <si>
    <t>Left was weaker but made it. Tempo 2-1-2; RIR 1-2; rear foot on bench</t>
  </si>
  <si>
    <t>2026-02-21T20:12:12.257Z</t>
  </si>
  <si>
    <t>E-20260221-0493</t>
  </si>
  <si>
    <t>2026-02-21T20:15:16.176Z</t>
  </si>
  <si>
    <t>E-20260221-0494</t>
  </si>
  <si>
    <t>2026-02-21T20:17:30.836Z</t>
  </si>
  <si>
    <t>E-20260221-0495</t>
  </si>
  <si>
    <t>Tempo 2-1-2; RIR 2; smith machine</t>
  </si>
  <si>
    <t>2026-02-21T20:22:10.508Z</t>
  </si>
  <si>
    <t>E-20260221-0496</t>
  </si>
  <si>
    <t>2026-02-21T20:24:34.634Z</t>
  </si>
  <si>
    <t>E-20260221-0497</t>
  </si>
  <si>
    <t>2026-02-21T20:27:30.713Z</t>
  </si>
  <si>
    <t>E-20260221-0498</t>
  </si>
  <si>
    <t xml:space="preserve">Tempo slow and controlled. Placed 1 45# plate on my toe and flexed </t>
  </si>
  <si>
    <t>2026-02-21T20:29:56.001Z</t>
  </si>
  <si>
    <t>E-20260221-0499</t>
  </si>
  <si>
    <t>2026-02-21T20:29:56.738Z</t>
  </si>
  <si>
    <t>E-20260221-0500</t>
  </si>
  <si>
    <t xml:space="preserve">30 sec per side. Right shoulder felt weird / looser? Compared to left </t>
  </si>
  <si>
    <t>2026-02-21T20:32:27.550Z</t>
  </si>
  <si>
    <t>E-20260221-0501</t>
  </si>
  <si>
    <t xml:space="preserve">30 sec per side. At AC joint Right shoulder felt weird / looser? Compared to left </t>
  </si>
  <si>
    <t>E-20260222-0502</t>
  </si>
  <si>
    <t>E-20260222-0503</t>
  </si>
  <si>
    <t>2026-02-22T16:24:55.159Z</t>
  </si>
  <si>
    <t>E-20260222-0504</t>
  </si>
  <si>
    <t>Left doesn’t have as much rom</t>
  </si>
  <si>
    <t>2026-02-22T16:26:45.292Z</t>
  </si>
  <si>
    <t>E-20260222-0505</t>
  </si>
  <si>
    <t>2026-02-22T16:28:42.960Z</t>
  </si>
  <si>
    <t>E-20260222-0506</t>
  </si>
  <si>
    <t>Grey band</t>
  </si>
  <si>
    <t>2026-02-22T16:31:24.442Z</t>
  </si>
  <si>
    <t>E-20260222-0507</t>
  </si>
  <si>
    <t>Smith machine. Bar = 25; 45 plate on each side; tempo 3-1-1; RIR 1-2</t>
  </si>
  <si>
    <t>2026-02-22T16:36:56.319Z</t>
  </si>
  <si>
    <t>E-20260222-0508</t>
  </si>
  <si>
    <t>Smith machine. Bar = 25; 45 plate on each side; tempo 3-1-1; RIR 1; focused in on arm path and elbow tuck/angle; zero ego</t>
  </si>
  <si>
    <t>2026-02-22T16:39:40.665Z</t>
  </si>
  <si>
    <t>E-20260222-0509</t>
  </si>
  <si>
    <t>2026-02-22T16:41:42.714Z</t>
  </si>
  <si>
    <t>E-20260222-0510</t>
  </si>
  <si>
    <t>2026-02-22T16:43:29.255Z</t>
  </si>
  <si>
    <t>E-20260222-0511</t>
  </si>
  <si>
    <t>Tempo 2-1-2; RIR 1-2; slight right capsule tightening at hold/press</t>
  </si>
  <si>
    <t>2026-02-22T16:47:17.932Z</t>
  </si>
  <si>
    <t>E-20260222-0512</t>
  </si>
  <si>
    <t>2026-02-22T16:49:30.052Z</t>
  </si>
  <si>
    <t>E-20260222-0513</t>
  </si>
  <si>
    <t>2026-02-22T16:52:48.232Z</t>
  </si>
  <si>
    <t>E-20260222-0514</t>
  </si>
  <si>
    <t>Tempo 2-2-2; RIR 1-2</t>
  </si>
  <si>
    <t>2026-02-22T16:55:56.095Z</t>
  </si>
  <si>
    <t>E-20260222-0515</t>
  </si>
  <si>
    <t>2026-02-22T16:58:32.172Z</t>
  </si>
  <si>
    <t>E-20260222-0516</t>
  </si>
  <si>
    <t>2026-02-22T17:00:49.559Z</t>
  </si>
  <si>
    <t>E-20260222-0517</t>
  </si>
  <si>
    <t xml:space="preserve">Tempo 2-1-2; RIR 1-2; left trap trying hard to shrug lol. Corrected at the moment. </t>
  </si>
  <si>
    <t>2026-02-22T17:04:31.545Z</t>
  </si>
  <si>
    <t>E-20260222-0518</t>
  </si>
  <si>
    <t xml:space="preserve">Tempo 2-1-2; RIR 1-2; left trap trying hard to shrug. Corrected at the moment. Held iron cross pose for 5 seconds last rep. </t>
  </si>
  <si>
    <t>2026-02-22T17:07:48.278Z</t>
  </si>
  <si>
    <t>E-20260222-0519</t>
  </si>
  <si>
    <t xml:space="preserve">No 4# dbs. Only 3 and 5#. Tempo 2-1-2; RIR 1-2; left trap trying hard to shrug. Corrected at the moment. Held iron cross pose for 5 seconds last rep. </t>
  </si>
  <si>
    <t>2026-02-22T17:10:50.968Z</t>
  </si>
  <si>
    <t>E-20260222-0520</t>
  </si>
  <si>
    <t>2026-02-22T17:14:45.720Z</t>
  </si>
  <si>
    <t>Tempo 1-1-1; RIR 1-2</t>
  </si>
  <si>
    <t>2026-02-22T17:15:10.164Z</t>
  </si>
  <si>
    <t>E-20260222-0521</t>
  </si>
  <si>
    <t>2026-02-22T17:17:44.291Z</t>
  </si>
  <si>
    <t>Little anterior right tight on lowering good with push and after completion no pain</t>
  </si>
  <si>
    <t>2026-02-22T17:17:49.622Z</t>
  </si>
  <si>
    <t>E-20260222-0522</t>
  </si>
  <si>
    <t>2026-02-22T17:17:55.226Z</t>
  </si>
  <si>
    <t>E-20260222-0523</t>
  </si>
  <si>
    <t>Feet at 7; damper at 4</t>
  </si>
  <si>
    <t>E-20260224-0524</t>
  </si>
  <si>
    <t>E-20260224-0525</t>
  </si>
  <si>
    <t>2026-02-24T21:55:57.468Z</t>
  </si>
  <si>
    <t>E-20260224-0526</t>
  </si>
  <si>
    <t xml:space="preserve">Tempo 2-1-2; RIR 1; stopped when pull shortened </t>
  </si>
  <si>
    <t>2026-02-24T21:58:02.673Z</t>
  </si>
  <si>
    <t>E-20260224-0527</t>
  </si>
  <si>
    <t>Tempo 2-1-2; RIR 1-2; found the anterior ‘feeling’ is more pronounced if my wrist drifts internal rotation (I.e., away from neutral)</t>
  </si>
  <si>
    <t>2026-02-24T22:02:51.793Z</t>
  </si>
  <si>
    <t>E-20260224-0528</t>
  </si>
  <si>
    <t>Tempo 2-1-2; RIR 1-2;</t>
  </si>
  <si>
    <t>2026-02-24T22:05:15.839Z</t>
  </si>
  <si>
    <t>E-20260224-0529</t>
  </si>
  <si>
    <t>2026-02-24T22:08:07.386Z</t>
  </si>
  <si>
    <t>E-20260224-0530</t>
  </si>
  <si>
    <t>Tempo 2-1-2; RIR 2; had to improvise and use the lat pull down but used v-grip and leaned back so I was pulling like seated row</t>
  </si>
  <si>
    <t>2026-02-24T22:13:08.349Z</t>
  </si>
  <si>
    <t>E-20260224-0531</t>
  </si>
  <si>
    <t>Tempo 2-1-2; RIR 1; had to improvise and use the lat pull down but used v-grip and leaned back so I was pulling like seated row</t>
  </si>
  <si>
    <t>2026-02-24T22:15:09.706Z</t>
  </si>
  <si>
    <t>E-20260224-0532</t>
  </si>
  <si>
    <t>Tempo 2-1-2; RIR 1; had to improvise and use the lat pull down but used v-grip and leaned back so I was pulling like seated row; Charlie horse in my left glute on reps 7-8</t>
  </si>
  <si>
    <t>2026-02-24T22:18:54.060Z</t>
  </si>
  <si>
    <t>E-20260224-0533</t>
  </si>
  <si>
    <t>2026-02-24T22:24:22.802Z</t>
  </si>
  <si>
    <t>E-20260224-0534</t>
  </si>
  <si>
    <t>Tempo 2-1-2; RIR 1; tempo drift at 11, 12</t>
  </si>
  <si>
    <t>2026-02-24T22:26:47.400Z</t>
  </si>
  <si>
    <t>E-20260224-0535</t>
  </si>
  <si>
    <t>2026-02-24T22:28:57.059Z</t>
  </si>
  <si>
    <t>E-20260224-0536</t>
  </si>
  <si>
    <t>2026-02-24T22:34:01.264Z</t>
  </si>
  <si>
    <t>E-20260224-0537</t>
  </si>
  <si>
    <t>2026-02-24T22:34:05.983Z</t>
  </si>
  <si>
    <t>E-20260224-0538</t>
  </si>
  <si>
    <t>E-20260226-0539</t>
  </si>
  <si>
    <t>Tempo 3-1-2; RIR 1-2; bench at 3</t>
  </si>
  <si>
    <t>E-20260226-0540</t>
  </si>
  <si>
    <t>Slightly less strong of a contraction 8-10; Tempo 3-1-2; RIR 1-2; bench at 3</t>
  </si>
  <si>
    <t>2026-02-26T19:19:10.568Z</t>
  </si>
  <si>
    <t>E-20260226-0541</t>
  </si>
  <si>
    <t>2026-02-26T19:21:17.371Z</t>
  </si>
  <si>
    <t>E-20260226-0542</t>
  </si>
  <si>
    <t>Slightly less strong of a contraction 8-10; Tempo 3-1-2; RIR 0-1; bench at 3 by</t>
  </si>
  <si>
    <t>2026-02-26T19:23:39.332Z</t>
  </si>
  <si>
    <t>E-20260226-0543</t>
  </si>
  <si>
    <t>2026-02-26T19:27:34.148Z</t>
  </si>
  <si>
    <t>E-20260226-0544</t>
  </si>
  <si>
    <t>2026-02-26T19:30:40.457Z</t>
  </si>
  <si>
    <t>E-20260226-0545</t>
  </si>
  <si>
    <t>2026-02-26T19:34:03.644Z</t>
  </si>
  <si>
    <t>E-20260226-0546</t>
  </si>
  <si>
    <t>Tempo 2-1-2 RIR 1</t>
  </si>
  <si>
    <t>2026-02-26T19:36:39.475Z</t>
  </si>
  <si>
    <t>E-20260226-0547</t>
  </si>
  <si>
    <t>Tempo 2-1-2 RIR 0</t>
  </si>
  <si>
    <t>2026-02-26T19:38:41.588Z</t>
  </si>
  <si>
    <t>E-20260226-0548</t>
  </si>
  <si>
    <t>Tempo 2-1-2 RIR 1; longer rest due to a call</t>
  </si>
  <si>
    <t>2026-02-26T19:47:01.305Z</t>
  </si>
  <si>
    <t>E-20260226-0549</t>
  </si>
  <si>
    <t>2026-02-26T19:47:04.171Z</t>
  </si>
  <si>
    <t>E-20260226-0550</t>
  </si>
  <si>
    <t>2026-02-26T19:56:00.016Z</t>
  </si>
  <si>
    <t>E-20260226-0551</t>
  </si>
  <si>
    <t>2026-02-26T19:56:01.305Z</t>
  </si>
  <si>
    <t>E-20260226-0552</t>
  </si>
  <si>
    <t>2026-02-26T19:57:13.588Z</t>
  </si>
  <si>
    <t>E-20260226-0553</t>
  </si>
  <si>
    <t>2026-02-26T19:59:38.010Z</t>
  </si>
  <si>
    <t>E-20260226-0554</t>
  </si>
  <si>
    <t>Tempo 2-2-2; RIR 1-2; 2 sec hold at top</t>
  </si>
  <si>
    <t>2026-02-26T20:02:54.070Z</t>
  </si>
  <si>
    <t>E-20260226-0555</t>
  </si>
  <si>
    <t>2026-02-26T20:05:31.160Z</t>
  </si>
  <si>
    <t>E-20260226-0556</t>
  </si>
  <si>
    <t>E-20260228-0557</t>
  </si>
  <si>
    <t>A. Bodyweight Split Squat 2 × 8 per side Tempo 3-2-1; 2 plates on the ground for my back foot</t>
  </si>
  <si>
    <t>E-20260228-0558</t>
  </si>
  <si>
    <t>2026-02-28T17:10:30.395Z</t>
  </si>
  <si>
    <t>E-20260228-0559</t>
  </si>
  <si>
    <t>Slow and controlled reps</t>
  </si>
  <si>
    <t>2026-02-28T17:13:34.251Z</t>
  </si>
  <si>
    <t>E-20260228-0560</t>
  </si>
  <si>
    <t>2026-02-28T17:15:55.333Z</t>
  </si>
  <si>
    <t>E-20260228-0561</t>
  </si>
  <si>
    <t>60# dbs; Tempo 3-1-1 RIR 1-2</t>
  </si>
  <si>
    <t>2026-02-28T17:19:20.108Z</t>
  </si>
  <si>
    <t>E-20260228-0562</t>
  </si>
  <si>
    <t>2026-02-28T17:21:21.077Z</t>
  </si>
  <si>
    <t>E-20260228-0563</t>
  </si>
  <si>
    <t>2026-02-28T17:23:39.229Z</t>
  </si>
  <si>
    <t>E-20260228-0564</t>
  </si>
  <si>
    <t>Tempo 2-1-2; tough. RIR 1; Cramp in right arch while doing left leg</t>
  </si>
  <si>
    <t>2026-02-28T17:27:42.935Z</t>
  </si>
  <si>
    <t>E-20260228-0565</t>
  </si>
  <si>
    <t>2026-02-28T17:30:37.766Z</t>
  </si>
  <si>
    <t>E-20260228-0566</t>
  </si>
  <si>
    <t>Tempo 2-1-2; RIR right 1-2; RIR left 1</t>
  </si>
  <si>
    <t>2026-02-28T17:35:15.680Z</t>
  </si>
  <si>
    <t>E-20260228-0567</t>
  </si>
  <si>
    <t>Tempo 2-1-1</t>
  </si>
  <si>
    <t>2026-02-28T17:38:20.238Z</t>
  </si>
  <si>
    <t>E-20260228-0568</t>
  </si>
  <si>
    <t>2026-02-28T17:42:49.244Z</t>
  </si>
  <si>
    <t>E-20260228-0569</t>
  </si>
  <si>
    <t>2026-02-28T17:44:54.455Z</t>
  </si>
  <si>
    <t>E-20260228-0570</t>
  </si>
  <si>
    <t>2026-02-28T17:47:08.129Z</t>
  </si>
  <si>
    <t>E-20260228-0571</t>
  </si>
  <si>
    <t>2026-02-28T17:50:17.819Z</t>
  </si>
  <si>
    <t>E-20260228-0572</t>
  </si>
  <si>
    <t>Instead of elbow I tried palm of hand / extended arm to see if that was more comfortable. It was easier on my right shoulder compared to leaning on my elbow</t>
  </si>
  <si>
    <t>2026-02-28T17:55:30.042Z</t>
  </si>
  <si>
    <t>E-20260228-0573</t>
  </si>
  <si>
    <t>This set on elbow away from floor; left felt okay; right was okay. Don’t love the feeing but no pain today. Maybe feeling a bit of instability yet. Focused on not ‘sinking’ into the shoulder</t>
  </si>
  <si>
    <t>2026-02-28T17:59:25.683Z</t>
  </si>
  <si>
    <t>E-20260228-0574</t>
  </si>
  <si>
    <t>2026-02-28T18:14:13.126Z</t>
  </si>
  <si>
    <t xml:space="preserve">Erg C2 WOD: 5,4,3,2,1 min intervals. 2 min rest between intervals </t>
  </si>
  <si>
    <t>2026-02-28T18:14:19.784Z</t>
  </si>
  <si>
    <t>E-20260228-0575</t>
  </si>
  <si>
    <t>2026-02-28T18:14:34.374Z</t>
  </si>
  <si>
    <t>E-20260228-0576</t>
  </si>
  <si>
    <t>E-20260301-0577</t>
  </si>
  <si>
    <t>Warm up</t>
  </si>
  <si>
    <t>E-20260301-0578</t>
  </si>
  <si>
    <t>Red band</t>
  </si>
  <si>
    <t>2026-03-01T16:19:50.943Z</t>
  </si>
  <si>
    <t>E-20260301-0579</t>
  </si>
  <si>
    <t>2026-03-01T16:22:23.634Z</t>
  </si>
  <si>
    <t>E-20260301-0580</t>
  </si>
  <si>
    <t>Red band double up</t>
  </si>
  <si>
    <t>2026-03-01T16:24:17.017Z</t>
  </si>
  <si>
    <t>E-20260301-0581</t>
  </si>
  <si>
    <t>2026-03-01T16:26:21.100Z</t>
  </si>
  <si>
    <t>E-20260301-0582</t>
  </si>
  <si>
    <t>High bar; tempo 4-1-1</t>
  </si>
  <si>
    <t>2026-03-01T16:29:22.207Z</t>
  </si>
  <si>
    <t>E-20260301-0583</t>
  </si>
  <si>
    <t>Flat bench; tempo 4-1-1</t>
  </si>
  <si>
    <t>2026-03-01T16:30:58.113Z</t>
  </si>
  <si>
    <t>E-20260301-0584</t>
  </si>
  <si>
    <t>2026-03-01T16:33:51.541Z</t>
  </si>
  <si>
    <t>E-20260301-0585</t>
  </si>
  <si>
    <t>Felt good. Tempo strict 3-1-1; RIR 2; focused on squeezing shoulder blades together a bit to keep the right should locked in plane</t>
  </si>
  <si>
    <t>2026-03-01T16:36:51.660Z</t>
  </si>
  <si>
    <t>E-20260301-0586</t>
  </si>
  <si>
    <t>2026-03-01T16:38:47.817Z</t>
  </si>
  <si>
    <t>E-20260301-0587</t>
  </si>
  <si>
    <t>Tempo strict 3-1-1; RIR 1-2</t>
  </si>
  <si>
    <t>2026-03-01T16:41:22.021Z</t>
  </si>
  <si>
    <t>E-20260301-0588</t>
  </si>
  <si>
    <t>Tempo strict 3-1-1; RIR 1</t>
  </si>
  <si>
    <t>2026-03-01T16:43:48.182Z</t>
  </si>
  <si>
    <t>E-20260301-0589</t>
  </si>
  <si>
    <t>Bench at 2 (~15-30 degrees?); tempo 2-1-1; RIR 1</t>
  </si>
  <si>
    <t>2026-03-01T16:47:49.080Z</t>
  </si>
  <si>
    <t>E-20260301-0590</t>
  </si>
  <si>
    <t>Trap started getting involved so I stopped; Bench at 2 (~15-30 degrees?); tempo 2-1-1; RIR 1</t>
  </si>
  <si>
    <t>2026-03-01T16:50:46.455Z</t>
  </si>
  <si>
    <t>E-20260301-0591</t>
  </si>
  <si>
    <t xml:space="preserve">Dropped weight to prevent trap shrug; tempo 2-1-2; RIR 1-2; slight right ant tightness but no pain of note right now. </t>
  </si>
  <si>
    <t>2026-03-01T16:54:20.576Z</t>
  </si>
  <si>
    <t>E-20260301-0592</t>
  </si>
  <si>
    <t xml:space="preserve">Tempo 2-2-1; RIR 1-2; Plate at 15; cable height at 10; right ant capsule tight on reps 1-3, then no issues. I think self corrected the path plane </t>
  </si>
  <si>
    <t>2026-03-01T16:59:50.293Z</t>
  </si>
  <si>
    <t>E-20260301-0593</t>
  </si>
  <si>
    <t>2026-03-01T17:01:58.235Z</t>
  </si>
  <si>
    <t>E-20260301-0594</t>
  </si>
  <si>
    <t xml:space="preserve">Tempo 2-2-1; RIR 0-1; Plate at 15; cable height at 10; right ant capsule tight on reps 1-3, then no issues. I think self corrected the path plane </t>
  </si>
  <si>
    <t>2026-03-01T17:05:06.014Z</t>
  </si>
  <si>
    <t>E-20260301-0595</t>
  </si>
  <si>
    <t>Tempo 2–2-2; RIR 1-2; cable height at 15</t>
  </si>
  <si>
    <t>2026-03-01T17:09:21.541Z</t>
  </si>
  <si>
    <t>E-20260301-0596</t>
  </si>
  <si>
    <t>2026-03-01T17:12:03.898Z</t>
  </si>
  <si>
    <t>E-20260301-0597</t>
  </si>
  <si>
    <t>2026-03-01T17:14:43.799Z</t>
  </si>
  <si>
    <t>E-20260301-0598</t>
  </si>
  <si>
    <t>Tempo 2-1-2, RIR 1-2</t>
  </si>
  <si>
    <t>2026-03-01T17:18:06.399Z</t>
  </si>
  <si>
    <t>E-20260301-0599</t>
  </si>
  <si>
    <t>Tempo 2-1-2, RIR 1</t>
  </si>
  <si>
    <t>2026-03-01T17:20:23.380Z</t>
  </si>
  <si>
    <t>E-20260301-0600</t>
  </si>
  <si>
    <t>Tempo 2-1-2, RIR 0</t>
  </si>
  <si>
    <t>2026-03-01T17:22:37.881Z</t>
  </si>
  <si>
    <t>E-20260301-0601</t>
  </si>
  <si>
    <t>2026-03-01T17:26:41.622Z</t>
  </si>
  <si>
    <t xml:space="preserve">Tempo 3-1-2; RIR 1-2; superset to hit reps. </t>
  </si>
  <si>
    <t>2026-03-01T17:27:26.952Z</t>
  </si>
  <si>
    <t>E-20260301-0602</t>
  </si>
  <si>
    <t>2026-03-01T17:27:29.851Z</t>
  </si>
  <si>
    <t>E-20260301-0603</t>
  </si>
  <si>
    <t>2026-03-01T17:31:17.243Z</t>
  </si>
  <si>
    <t>2026-03-01T17:31:19.787Z</t>
  </si>
  <si>
    <t>E-20260301-0604</t>
  </si>
  <si>
    <t>2026-03-01T17:31:21.744Z</t>
  </si>
  <si>
    <t>E-20260301-0605</t>
  </si>
  <si>
    <t>2026-03-01T17:36:24.200Z</t>
  </si>
  <si>
    <t xml:space="preserve">Tempo 3-1-2; RIR 0-1; superset to hit reps. </t>
  </si>
  <si>
    <t>2026-03-01T17:36:39.065Z</t>
  </si>
  <si>
    <t>E-20260301-0606</t>
  </si>
  <si>
    <t>2026-03-01T17:36:47.277Z</t>
  </si>
  <si>
    <t>E-20260301-0607</t>
  </si>
  <si>
    <t>2026-03-01T17:44:29.815Z</t>
  </si>
  <si>
    <t>E-20260301-0608</t>
  </si>
  <si>
    <t xml:space="preserve">Started to roll down fingers </t>
  </si>
  <si>
    <t>E-20260303-0609</t>
  </si>
  <si>
    <t>Warm up; nose breathing only</t>
  </si>
  <si>
    <t>E-20260303-0610</t>
  </si>
  <si>
    <t>2026-03-03T22:46:20.455Z</t>
  </si>
  <si>
    <t>E-20260303-0611</t>
  </si>
  <si>
    <t xml:space="preserve">Warm up </t>
  </si>
  <si>
    <t>2026-03-03T22:46:50.403Z</t>
  </si>
  <si>
    <t>E-20260303-0612</t>
  </si>
  <si>
    <t>2026-03-03T22:46:51.308Z</t>
  </si>
  <si>
    <t>E-20260303-0613</t>
  </si>
  <si>
    <t>2026-03-03T22:46:57.715Z</t>
  </si>
  <si>
    <t>E-20260303-0614</t>
  </si>
  <si>
    <t>2026-03-03T23:03:31.895Z</t>
  </si>
  <si>
    <t xml:space="preserve">2.5 mph; 0 miles incline; went continuously 1 min left then immediately right then right back to left and so on. </t>
  </si>
  <si>
    <t>2026-03-03T23:03:34.020Z</t>
  </si>
  <si>
    <t>E-20260303-0615</t>
  </si>
  <si>
    <t>2026-03-03T23:03:35.430Z</t>
  </si>
  <si>
    <t>E-20260303-0616</t>
  </si>
  <si>
    <t>2026-03-03T23:03:37.348Z</t>
  </si>
  <si>
    <t>2026-03-03T23:03:37.887Z</t>
  </si>
  <si>
    <t>E-20260303-0617</t>
  </si>
  <si>
    <t>2026-03-03T23:03:39.008Z</t>
  </si>
  <si>
    <t>E-20260303-0618</t>
  </si>
  <si>
    <t>2026-03-03T23:03:41.112Z</t>
  </si>
  <si>
    <t>2026-03-03T23:03:41.680Z</t>
  </si>
  <si>
    <t>E-20260303-0619</t>
  </si>
  <si>
    <t>2026-03-03T23:03:42.902Z</t>
  </si>
  <si>
    <t>E-20260303-0620</t>
  </si>
  <si>
    <t>2026-03-03T23:03:48.008Z</t>
  </si>
  <si>
    <t>2026-03-03T23:03:49.007Z</t>
  </si>
  <si>
    <t>E-20260303-0621</t>
  </si>
  <si>
    <t>2026-03-03T23:03:50.129Z</t>
  </si>
  <si>
    <t>E-20260303-0622</t>
  </si>
  <si>
    <t>2026-03-03T23:03:51.048Z</t>
  </si>
  <si>
    <t>E-20260303-0623</t>
  </si>
  <si>
    <t>2026-03-03T23:03:52.021Z</t>
  </si>
  <si>
    <t>E-20260303-0624</t>
  </si>
  <si>
    <t>Tempo 2-1-2 RIR 1-2</t>
  </si>
  <si>
    <t>2026-03-03T23:04:08.832Z</t>
  </si>
  <si>
    <t>E-20260303-0625</t>
  </si>
  <si>
    <t>Tempo 2-1-2 RIR 1; super humid in the gym today</t>
  </si>
  <si>
    <t>2026-03-03T23:06:46.071Z</t>
  </si>
  <si>
    <t>E-20260303-0626</t>
  </si>
  <si>
    <t>2026-03-03T23:09:33.853Z</t>
  </si>
  <si>
    <t>E-20260303-0627</t>
  </si>
  <si>
    <t>2026-03-03T23:12:23.331Z</t>
  </si>
  <si>
    <t>E-20260303-0628</t>
  </si>
  <si>
    <t>2-1-2 tempo; RIR 1-2; bench at 30 degrees</t>
  </si>
  <si>
    <t>2026-03-03T23:16:25.651Z</t>
  </si>
  <si>
    <t>E-20260303-0629</t>
  </si>
  <si>
    <t>2-1-2 tempo; RIR 1; bench at 30 degrees</t>
  </si>
  <si>
    <t>2026-03-03T23:18:59.284Z</t>
  </si>
  <si>
    <t>E-20260303-0630</t>
  </si>
  <si>
    <t>Tempo 2-1-2; RIR 1; 1-second squeeze at top; RIR 1</t>
  </si>
  <si>
    <t>2026-03-03T23:21:37.368Z</t>
  </si>
  <si>
    <t>E-20260303-0631</t>
  </si>
  <si>
    <t xml:space="preserve">Real. Not warmup; 2 second hold </t>
  </si>
  <si>
    <t>2026-03-03T23:30:29.440Z</t>
  </si>
  <si>
    <t>E-20260303-0632</t>
  </si>
  <si>
    <t>2026-03-03T23:30:33.828Z</t>
  </si>
  <si>
    <t>E-20260303-0633</t>
  </si>
  <si>
    <t xml:space="preserve">Real. Not warmup; RIR 1-2; 2 second hold </t>
  </si>
  <si>
    <t>2026-03-03T23:30:52.851Z</t>
  </si>
  <si>
    <t>E-20260303-0634</t>
  </si>
  <si>
    <t>2026-03-03T23:35:03.019Z</t>
  </si>
  <si>
    <t>E-20260303-0635</t>
  </si>
  <si>
    <t xml:space="preserve">Tempo 2-2-2; RIR 2; 2 second squeeze </t>
  </si>
  <si>
    <t>2026-03-03T23:39:26.792Z</t>
  </si>
  <si>
    <t>E-20260303-0636</t>
  </si>
  <si>
    <t>2026-03-03T23:42:58.092Z</t>
  </si>
  <si>
    <t>E-20260303-0637</t>
  </si>
  <si>
    <t>Tempo 2-1-2; RIR 1-2; left felt like a little more of a fight to anti rotate. Not much but a little</t>
  </si>
  <si>
    <t>2026-03-03T23:46:18.656Z</t>
  </si>
  <si>
    <t>E-20260303-0638</t>
  </si>
  <si>
    <t>Tempo 2-1-2; 2 sec hold; RIR 1-2; left felt like a little more of a fight to anti rotate. Not much but a little</t>
  </si>
  <si>
    <t>2026-03-03T23:48:43.036Z</t>
  </si>
  <si>
    <t>E-20260303-0639</t>
  </si>
  <si>
    <t>2026-03-03T23:51:53.790Z</t>
  </si>
  <si>
    <t>E-20260303-0640</t>
  </si>
  <si>
    <t>2026-03-03T23:55:21.748Z</t>
  </si>
  <si>
    <t>E-20260303-0641</t>
  </si>
  <si>
    <t>E-20260305-0642</t>
  </si>
  <si>
    <t>Tempo 3-1-2; RIR 1-2</t>
  </si>
  <si>
    <t>E-20260305-0643</t>
  </si>
  <si>
    <t>2026-03-05T22:57:16.384Z</t>
  </si>
  <si>
    <t>E-20260305-0644</t>
  </si>
  <si>
    <t>Tempo 3-1-2; RIR 1</t>
  </si>
  <si>
    <t>2026-03-05T22:59:16.438Z</t>
  </si>
  <si>
    <t>E-20260305-0645</t>
  </si>
  <si>
    <t>2026-03-05T23:01:39.755Z</t>
  </si>
  <si>
    <t>E-20260305-0646</t>
  </si>
  <si>
    <t>Tempo 2-3-2; RIR 1-2</t>
  </si>
  <si>
    <t>2026-03-05T23:05:41.012Z</t>
  </si>
  <si>
    <t>E-20260305-0647</t>
  </si>
  <si>
    <t>1-2…</t>
  </si>
  <si>
    <t xml:space="preserve">Tempo 2-1-2; RIR 1-2… I only changed the tempo because I misread the table. Not due to fatigue or anything. Just following what’s prescribed </t>
  </si>
  <si>
    <t>2026-03-05T23:09:25.242Z</t>
  </si>
  <si>
    <t>E-20260305-0648</t>
  </si>
  <si>
    <t>2026-03-05T23:13:32.611Z</t>
  </si>
  <si>
    <t>E-20260305-0649</t>
  </si>
  <si>
    <t>This PF don’t have 2.5 weights. Just a 7.5# option; tempo 2-1-2; RIR 1-2</t>
  </si>
  <si>
    <t>2026-03-05T23:15:31.535Z</t>
  </si>
  <si>
    <t>E-20260305-0650</t>
  </si>
  <si>
    <t>This PF don’t have 2.5 weights. Just a 7.5# option; tempo 2-1-2; RIR 1</t>
  </si>
  <si>
    <t>2026-03-05T23:17:03.885Z</t>
  </si>
  <si>
    <t>E-20260305-0651</t>
  </si>
  <si>
    <t>2026-03-05T23:18:45.934Z</t>
  </si>
  <si>
    <t>E-20260305-0652</t>
  </si>
  <si>
    <t>2026-03-05T23:20:23.586Z</t>
  </si>
  <si>
    <t>E-20260305-0653</t>
  </si>
  <si>
    <t>Tempo 1-1-3</t>
  </si>
  <si>
    <t>2026-03-05T23:25:54.568Z</t>
  </si>
  <si>
    <t>E-20260305-0654</t>
  </si>
  <si>
    <t>2026-03-05T23:25:57.964Z</t>
  </si>
  <si>
    <t>E-20260305-0655</t>
  </si>
  <si>
    <t>2026-03-05T23:28:42.433Z</t>
  </si>
  <si>
    <t>E-20260305-0656</t>
  </si>
  <si>
    <t>2026-03-05T23:31:21.133Z</t>
  </si>
  <si>
    <t>E-20260305-0657</t>
  </si>
  <si>
    <t>2026-03-05T23:33:45.686Z</t>
  </si>
  <si>
    <t>E-20260305-0658</t>
  </si>
  <si>
    <t>E-20260307-0659</t>
  </si>
  <si>
    <t>E-20260307-0660</t>
  </si>
  <si>
    <t>2026-03-07T18:41:27.073Z</t>
  </si>
  <si>
    <t>E-20260307-0661</t>
  </si>
  <si>
    <t>2026-03-07T18:43:51.596Z</t>
  </si>
  <si>
    <t>E-20260307-0662</t>
  </si>
  <si>
    <t>Tempo 3-1-1; RIR 2; pulled my core in after 3-4. Noticed my belly was out vs core engaged / flexed</t>
  </si>
  <si>
    <t>2026-03-07T18:46:36.780Z</t>
  </si>
  <si>
    <t>E-20260307-0663</t>
  </si>
  <si>
    <t xml:space="preserve">Tempo 3-1-1; RIR 1-2; core engaged throughout. Felt good. </t>
  </si>
  <si>
    <t>2026-03-07T18:50:08.473Z</t>
  </si>
  <si>
    <t>E-20260307-0664</t>
  </si>
  <si>
    <t>2026-03-07T18:53:59.526Z</t>
  </si>
  <si>
    <t>E-20260307-0665</t>
  </si>
  <si>
    <t>2026-03-07T18:56:59.596Z</t>
  </si>
  <si>
    <t>E-20260307-0666</t>
  </si>
  <si>
    <t>Tempo 2-1-2; RIR 1-2; I feel a little more tired in left glute during 3rd set; added 1 rep as Smith wasn’t available for split squat today so I repeated last weeks Bulgarian and added 1 rep</t>
  </si>
  <si>
    <t>2026-03-07T18:59:05.771Z</t>
  </si>
  <si>
    <t>E-20260307-0667</t>
  </si>
  <si>
    <t>Tempo 2-1-2; RIR 2; toes on 2 stacked plates</t>
  </si>
  <si>
    <t>2026-03-07T19:05:36.123Z</t>
  </si>
  <si>
    <t>E-20260307-0668</t>
  </si>
  <si>
    <t>Tempo 2-1-2; RIR 1; toes on 2 stacked plates</t>
  </si>
  <si>
    <t>2026-03-07T19:08:22.302Z</t>
  </si>
  <si>
    <t>E-20260307-0669</t>
  </si>
  <si>
    <t>2026-03-07T19:11:42.616Z</t>
  </si>
  <si>
    <t>E-20260307-0670</t>
  </si>
  <si>
    <t>2026-03-07T19:18:07.267Z</t>
  </si>
  <si>
    <t>E-20260307-0671</t>
  </si>
  <si>
    <t>2026-03-07T19:20:25.955Z</t>
  </si>
  <si>
    <t>E-20260307-0672</t>
  </si>
  <si>
    <t>2026-03-07T19:23:18.520Z</t>
  </si>
  <si>
    <t>E-20260307-0673</t>
  </si>
  <si>
    <t>Cable at nipple height; adjustable single cable machine at PF; tempo 2-2-1; RIR 1-2</t>
  </si>
  <si>
    <t>2026-03-07T19:27:55.873Z</t>
  </si>
  <si>
    <t>E-20260307-0674</t>
  </si>
  <si>
    <t>2026-03-07T19:30:35.488Z</t>
  </si>
  <si>
    <t>E-20260307-0675</t>
  </si>
  <si>
    <t>Felt it a little in my groin, and internal oblique following last set left side ; Cable at nipple height; adjustable single cable machine at PF; tempo 2-2-1; RIR 1-2</t>
  </si>
  <si>
    <t>2026-03-07T19:34:34.658Z</t>
  </si>
  <si>
    <t>E-20260307-0676</t>
  </si>
  <si>
    <t>2.5 mph; 0 incline</t>
  </si>
  <si>
    <t>2026-03-07T19:39:11.718Z</t>
  </si>
  <si>
    <t>E-20260307-0677</t>
  </si>
  <si>
    <t>2026-03-07T19:42:09.513Z</t>
  </si>
  <si>
    <t>E-20260307-0678</t>
  </si>
  <si>
    <t>E-20260309-0679</t>
  </si>
  <si>
    <t>E-20260309-0680</t>
  </si>
  <si>
    <t>2026-03-09T15:55:53.263Z</t>
  </si>
  <si>
    <t>E-20260309-0681</t>
  </si>
  <si>
    <t>2026-03-09T15:55:53.904Z</t>
  </si>
  <si>
    <t>E-20260309-0682</t>
  </si>
  <si>
    <t xml:space="preserve">Red band </t>
  </si>
  <si>
    <t>2026-03-09T15:56:16.416Z</t>
  </si>
  <si>
    <t>E-20260309-0683</t>
  </si>
  <si>
    <t>2026-03-09T15:56:17.755Z</t>
  </si>
  <si>
    <t>E-20260309-0684</t>
  </si>
  <si>
    <t>Tempo 4-1-1; high bar</t>
  </si>
  <si>
    <t>2026-03-09T15:59:58.623Z</t>
  </si>
  <si>
    <t>E-20260309-0685</t>
  </si>
  <si>
    <t>2026-03-09T16:01:25.493Z</t>
  </si>
  <si>
    <t>E-20260309-0686</t>
  </si>
  <si>
    <t>Tempo 3-1-1; RIR 1-2</t>
  </si>
  <si>
    <t>2026-03-09T16:04:30.488Z</t>
  </si>
  <si>
    <t>E-20260309-0687</t>
  </si>
  <si>
    <t>2026-03-09T16:06:43.367Z</t>
  </si>
  <si>
    <t>E-20260309-0688</t>
  </si>
  <si>
    <t>2026-03-09T16:09:22.938Z</t>
  </si>
  <si>
    <t>E-20260309-0689</t>
  </si>
  <si>
    <t>Tempo 3-1-1; RIR 1</t>
  </si>
  <si>
    <t>2026-03-09T16:11:55.356Z</t>
  </si>
  <si>
    <t>E-20260309-0690</t>
  </si>
  <si>
    <t>Tempo 2-1-2; RIR 2; left trap tried to engage</t>
  </si>
  <si>
    <t>2026-03-09T16:16:57.262Z</t>
  </si>
  <si>
    <t>E-20260309-0691</t>
  </si>
  <si>
    <t>2026-03-09T16:19:04.822Z</t>
  </si>
  <si>
    <t>E-20260309-0692</t>
  </si>
  <si>
    <t>Tempo 2-1-2; RIR 1; left trap tried to engage</t>
  </si>
  <si>
    <t>2026-03-09T16:21:54.852Z</t>
  </si>
  <si>
    <t>E-20260309-0693</t>
  </si>
  <si>
    <t>Tempo 2-2-1; RIR 1-2</t>
  </si>
  <si>
    <t>2026-03-09T16:25:06.902Z</t>
  </si>
  <si>
    <t>E-20260309-0694</t>
  </si>
  <si>
    <t>Tempo 2-2-1; RIR 1-2; left hold seemed expose some posterior shoulder stabilizer involved during hold at extension</t>
  </si>
  <si>
    <t>2026-03-09T16:28:40.309Z</t>
  </si>
  <si>
    <t>E-20260309-0695</t>
  </si>
  <si>
    <t>Tempo 2-2-1; RIR 2; left hold seemed expose some posterior shoulder stabilizer involved during hold at extension</t>
  </si>
  <si>
    <t>2026-03-09T16:31:32.323Z</t>
  </si>
  <si>
    <t>E-20260309-0696</t>
  </si>
  <si>
    <t>2026-03-09T16:34:07.567Z</t>
  </si>
  <si>
    <t>E-20260309-0697</t>
  </si>
  <si>
    <t>2026-03-09T16:36:50.844Z</t>
  </si>
  <si>
    <t>E-20260309-0698</t>
  </si>
  <si>
    <t>2026-03-09T16:40:06.282Z</t>
  </si>
  <si>
    <t>E-20260309-0699</t>
  </si>
  <si>
    <t>Tempo 2-1-2; squeeze contraction at bottom; RIR 1-2</t>
  </si>
  <si>
    <t>2026-03-09T16:42:33.907Z</t>
  </si>
  <si>
    <t>E-20260309-0700</t>
  </si>
  <si>
    <t>Tempo 2-1-2; squeeze contraction at bottom; RIR 1</t>
  </si>
  <si>
    <t>2026-03-09T16:45:21.741Z</t>
  </si>
  <si>
    <t>E-20260309-0701</t>
  </si>
  <si>
    <t>Tempo 2-1-2; squeeze contraction at bottom; RIR 1 felt sloppy last rep</t>
  </si>
  <si>
    <t>2026-03-09T16:47:40.933Z</t>
  </si>
  <si>
    <t>E-20260309-0702</t>
  </si>
  <si>
    <t xml:space="preserve">Tempo 3-1-2; RIR 1 to 2 </t>
  </si>
  <si>
    <t>2026-03-09T16:51:14.973Z</t>
  </si>
  <si>
    <t>E-20260309-0703</t>
  </si>
  <si>
    <t>Tempo 3-1-2; RIR 1 to 2; little taps to help extend on 7-8</t>
  </si>
  <si>
    <t>2026-03-09T16:54:31.738Z</t>
  </si>
  <si>
    <t>E-20260309-0704</t>
  </si>
  <si>
    <t>2026-03-09T16:57:30.698Z</t>
  </si>
  <si>
    <t>E-20260309-0705</t>
  </si>
  <si>
    <t>2026-03-09T17:02:13.210Z</t>
  </si>
  <si>
    <t>E-20260309-0706</t>
  </si>
  <si>
    <t>E-20260310-0707</t>
  </si>
  <si>
    <t xml:space="preserve">Warmup light activity </t>
  </si>
  <si>
    <t>E-20260310-0708</t>
  </si>
  <si>
    <t xml:space="preserve">Tempo 3-1-1; RIR 2; 60# dbs were unavailable. </t>
  </si>
  <si>
    <t>2026-03-10T21:07:24.907Z</t>
  </si>
  <si>
    <t>E-20260310-0709</t>
  </si>
  <si>
    <t>2026-03-10T21:09:38.644Z</t>
  </si>
  <si>
    <t>E-20260310-0710</t>
  </si>
  <si>
    <t xml:space="preserve">Tempo 3-1-1; RIR 1; 60# dbs were unavailable. </t>
  </si>
  <si>
    <t>2026-03-10T21:12:09.963Z</t>
  </si>
  <si>
    <t>E-20260310-0711</t>
  </si>
  <si>
    <t>2026-03-10T21:14:09.562Z</t>
  </si>
  <si>
    <t>E-20260310-0712</t>
  </si>
  <si>
    <t>2026-03-10T21:21:14.965Z</t>
  </si>
  <si>
    <t>E-20260310-0713</t>
  </si>
  <si>
    <t>2026-03-10T21:23:36.922Z</t>
  </si>
  <si>
    <t>E-20260310-0714</t>
  </si>
  <si>
    <t>2026-03-10T21:27:18.553Z</t>
  </si>
  <si>
    <t>E-20260310-0715</t>
  </si>
  <si>
    <t>2026-03-10T21:30:30.843Z</t>
  </si>
  <si>
    <t>E-20260310-0716</t>
  </si>
  <si>
    <t>Tempo 2-1-2; squeeze contraction; RIR 2</t>
  </si>
  <si>
    <t>2026-03-10T21:34:33.994Z</t>
  </si>
  <si>
    <t>E-20260310-0717</t>
  </si>
  <si>
    <t>2026-03-10T21:37:17.185Z</t>
  </si>
  <si>
    <t>E-20260310-0718</t>
  </si>
  <si>
    <t>2026-03-10T21:40:02.068Z</t>
  </si>
  <si>
    <t>E-20260310-0719</t>
  </si>
  <si>
    <t>15# per side; tempo 2-2-2; RIR 1-2; No d grip available. Held the cable</t>
  </si>
  <si>
    <t>2026-03-10T21:42:54.701Z</t>
  </si>
  <si>
    <t>E-20260310-0720</t>
  </si>
  <si>
    <t>20# per side; tempo 2-2-2; RIR 1-2; No d grip available. Held the cable</t>
  </si>
  <si>
    <t>2026-03-10T21:45:03.168Z</t>
  </si>
  <si>
    <t>E-20260310-0721</t>
  </si>
  <si>
    <t>25# per side; tempo 2-2-2; RIR 1-2; No d grip available. Held the cable</t>
  </si>
  <si>
    <t>2026-03-10T21:47:30.334Z</t>
  </si>
  <si>
    <t>E-20260310-0722</t>
  </si>
  <si>
    <t>Tempo 3-1-3; RIR 2 bench at 30deg</t>
  </si>
  <si>
    <t>2026-03-10T21:51:44.046Z</t>
  </si>
  <si>
    <t>E-20260310-0723</t>
  </si>
  <si>
    <t>2026-03-10T21:54:32.350Z</t>
  </si>
  <si>
    <t>E-20260310-0724</t>
  </si>
  <si>
    <t>2026-03-10T22:00:03.452Z</t>
  </si>
  <si>
    <t>E-20260310-0725</t>
  </si>
  <si>
    <t>Fat grip handles at this gym</t>
  </si>
  <si>
    <t>2026-03-10T22:04:24.719Z</t>
  </si>
  <si>
    <t>E-20260310-0726</t>
  </si>
  <si>
    <t>2026-03-10T22:07:56.012Z</t>
  </si>
  <si>
    <t>E-20260310-0727</t>
  </si>
  <si>
    <t>.5 = 30 seconds. Grip was maxed after farmers. Good scapula reset though</t>
  </si>
  <si>
    <t>E-20260311-0728</t>
  </si>
  <si>
    <t>E-20260311-0729</t>
  </si>
  <si>
    <t>2026-03-11T20:02:04.600Z</t>
  </si>
  <si>
    <t>E-20260311-0730</t>
  </si>
  <si>
    <t>Tempo 2-1-3; RIR 2</t>
  </si>
  <si>
    <t>2026-03-11T20:06:29.035Z</t>
  </si>
  <si>
    <t>E-20260311-0731</t>
  </si>
  <si>
    <t>Warmup; tempo 2-1-3; RIR 2+</t>
  </si>
  <si>
    <t>2026-03-11T20:06:56.909Z</t>
  </si>
  <si>
    <t>E-20260311-0732</t>
  </si>
  <si>
    <t xml:space="preserve"> tempo 2-1-2; RIR 2+</t>
  </si>
  <si>
    <t>2026-03-11T20:08:30.821Z</t>
  </si>
  <si>
    <t>E-20260311-0733</t>
  </si>
  <si>
    <t xml:space="preserve"> tempo 2-1-2; RIR 2</t>
  </si>
  <si>
    <t>2026-03-11T20:10:53.961Z</t>
  </si>
  <si>
    <t>E-20260311-0734</t>
  </si>
  <si>
    <t xml:space="preserve"> tempo 2-1-2; RIR 0-1</t>
  </si>
  <si>
    <t>2026-03-11T20:13:34.127Z</t>
  </si>
  <si>
    <t>E-20260311-0735</t>
  </si>
  <si>
    <t>2026-03-11T20:16:50.449Z</t>
  </si>
  <si>
    <t>E-20260311-0736</t>
  </si>
  <si>
    <t>2026-03-11T20:20:00.426Z</t>
  </si>
  <si>
    <t>E-20260311-0737</t>
  </si>
  <si>
    <t>2026-03-11T20:23:21.280Z</t>
  </si>
  <si>
    <t>E-20260311-0738</t>
  </si>
  <si>
    <t>Tempo 3-1-2; RIR 2+</t>
  </si>
  <si>
    <t>2026-03-11T20:26:44.853Z</t>
  </si>
  <si>
    <t>E-20260311-0739</t>
  </si>
  <si>
    <t>Tempo 3-1-2; RIR 2</t>
  </si>
  <si>
    <t>2026-03-11T20:29:45.900Z</t>
  </si>
  <si>
    <t>E-20260311-0740</t>
  </si>
  <si>
    <t>2026-03-11T20:33:20.247Z</t>
  </si>
  <si>
    <t>E-20260311-0741</t>
  </si>
  <si>
    <t>Tempo 2-2-2; RIR 2</t>
  </si>
  <si>
    <t>2026-03-11T20:36:38.264Z</t>
  </si>
  <si>
    <t>E-20260311-0742</t>
  </si>
  <si>
    <t>2026-03-11T20:38:42.026Z</t>
  </si>
  <si>
    <t>E-20260311-0743</t>
  </si>
  <si>
    <t>2026-03-11T20:41:02.186Z</t>
  </si>
  <si>
    <t>E-20260311-0744</t>
  </si>
  <si>
    <t xml:space="preserve">1 min left and right; 2.5mph, 0 incline </t>
  </si>
  <si>
    <t>2026-03-11T20:50:07.594Z</t>
  </si>
  <si>
    <t>E-20260311-0745</t>
  </si>
  <si>
    <t>2026-03-11T20:50:08.950Z</t>
  </si>
  <si>
    <t>E-20260311-0746</t>
  </si>
  <si>
    <t xml:space="preserve">1 min left and right; starting trying to roll to fingers around 50-52 seconds but fought it; fat grip dbs today too; 2.5mph, 0 incline </t>
  </si>
  <si>
    <t>2026-03-11T20:53:30.414Z</t>
  </si>
  <si>
    <t>E-20260311-0747</t>
  </si>
  <si>
    <t>2 75# dbs; fat grip dbs;</t>
  </si>
  <si>
    <t>2026-03-11T21:03:29.927Z</t>
  </si>
  <si>
    <t>E-20260311-0748</t>
  </si>
  <si>
    <t xml:space="preserve">2 75# dbs; fat grip dbs; tough! Finger roll right at 1 minute. </t>
  </si>
  <si>
    <t>2026-03-11T21:03:46.604Z</t>
  </si>
  <si>
    <t>E-20260311-0749</t>
  </si>
  <si>
    <t>Body weight</t>
  </si>
  <si>
    <t>E-20260318-0750</t>
  </si>
  <si>
    <t xml:space="preserve">Warmup </t>
  </si>
  <si>
    <t>E-20260318-0751</t>
  </si>
  <si>
    <t xml:space="preserve">2.5mph, 0 incline </t>
  </si>
  <si>
    <t>2026-03-18T19:36:41.112Z</t>
  </si>
  <si>
    <t>E-20260318-0752</t>
  </si>
  <si>
    <t>2026-03-18T19:39:43.494Z</t>
  </si>
  <si>
    <t>E-20260318-0753</t>
  </si>
  <si>
    <t>2.5mph, 0 incline; felt good all sets. Right felt a little fatigued around 55-60 but did not finger roll</t>
  </si>
  <si>
    <t>2026-03-18T19:43:58.828Z</t>
  </si>
  <si>
    <t>E-20260318-0754</t>
  </si>
  <si>
    <t>Tempo 3-1-1; RIR 2; no 67.5 dbs</t>
  </si>
  <si>
    <t>2026-03-18T19:46:28.630Z</t>
  </si>
  <si>
    <t>E-20260318-0755</t>
  </si>
  <si>
    <t>2026-03-18T19:48:54.945Z</t>
  </si>
  <si>
    <t>E-20260318-0756</t>
  </si>
  <si>
    <t>70# dbs; Tempo 3-1-1; RIR 1-2; slight right finger roll at 6 so stopped but had fuel in the tank for glutes/hamstrings, no 67.5 dbs</t>
  </si>
  <si>
    <t>2026-03-18T19:52:06.841Z</t>
  </si>
  <si>
    <t>E-20260318-0757</t>
  </si>
  <si>
    <t>2026-03-18T19:54:41.632Z</t>
  </si>
  <si>
    <t>E-20260318-0758</t>
  </si>
  <si>
    <t>2-1-2; 1 second squeeze; grip started to fail on right at 10-11; RIR 2 (but zero for grip)</t>
  </si>
  <si>
    <t>2026-03-18T19:58:59.822Z</t>
  </si>
  <si>
    <t>E-20260318-0759</t>
  </si>
  <si>
    <t>2-1-2; 1 second squeeze; grip started to fail on right at 9-10; RIR 2 (but zero for grip)</t>
  </si>
  <si>
    <t>2026-03-18T20:01:34.483Z</t>
  </si>
  <si>
    <t>E-20260318-0760</t>
  </si>
  <si>
    <t>2026-03-18T20:04:26.372Z</t>
  </si>
  <si>
    <t>E-20260318-0761</t>
  </si>
  <si>
    <t>2026-03-18T20:14:26.359Z</t>
  </si>
  <si>
    <t>E-20260318-0762</t>
  </si>
  <si>
    <t>Adjustable cable weight stack (20# plate); tempo 2-2-2; RIR 2</t>
  </si>
  <si>
    <t>2026-03-18T20:28:51.525Z</t>
  </si>
  <si>
    <t>E-20260318-0763</t>
  </si>
  <si>
    <t>Adjustable cable weight stack (25# plate); tempo 2-2-2; RIR 2</t>
  </si>
  <si>
    <t>2026-03-18T20:31:41.361Z</t>
  </si>
  <si>
    <t>E-20260318-0764</t>
  </si>
  <si>
    <t>Adjustable cable weight stack (30# plate); tempo 2-2-2; RIR 2</t>
  </si>
  <si>
    <t>2026-03-18T20:35:19.075Z</t>
  </si>
  <si>
    <t>E-20260318-0765</t>
  </si>
  <si>
    <t>Bench at 3 (~15 degrees); tempo 3-1-1; RIR 1-2</t>
  </si>
  <si>
    <t>2026-03-18T20:40:32.029Z</t>
  </si>
  <si>
    <t>E-20260318-0766</t>
  </si>
  <si>
    <t>Bench at 3 (~15 degrees); tempo 3-1-1; RIR 1</t>
  </si>
  <si>
    <t>2026-03-18T20:43:05.422Z</t>
  </si>
  <si>
    <t>E-20260318-0767</t>
  </si>
  <si>
    <t>Little right capsule awareness on last set; Bench at 3 (~15 degrees); tempo 3-1-1; RIR 1</t>
  </si>
  <si>
    <t>E-20260319-0768</t>
  </si>
  <si>
    <t>E-20260319-0769</t>
  </si>
  <si>
    <t>Tempo 3-1-1, RIR 2+</t>
  </si>
  <si>
    <t>2026-03-19T20:46:36.534Z</t>
  </si>
  <si>
    <t>E-20260319-0770</t>
  </si>
  <si>
    <t>Tempo 3-1-1, RIR 2</t>
  </si>
  <si>
    <t>2026-03-19T20:49:05.046Z</t>
  </si>
  <si>
    <t>E-20260319-0771</t>
  </si>
  <si>
    <t>Tempo 3-1-1, RIR 1-2</t>
  </si>
  <si>
    <t>2026-03-19T20:51:39.365Z</t>
  </si>
  <si>
    <t>E-20260319-0772</t>
  </si>
  <si>
    <t>Tempo 2-2-2; RIR 2; left did 10 clean before slight trap involved, right did 12 with ease</t>
  </si>
  <si>
    <t>2026-03-19T20:58:43.887Z</t>
  </si>
  <si>
    <t>E-20260319-0773</t>
  </si>
  <si>
    <t>2026-03-19T21:01:41.095Z</t>
  </si>
  <si>
    <t>E-20260319-0774</t>
  </si>
  <si>
    <t>Tempo 2-2-2; RIR 2;</t>
  </si>
  <si>
    <t>2026-03-19T21:05:17.726Z</t>
  </si>
  <si>
    <t>E-20260319-0775</t>
  </si>
  <si>
    <t>2026-03-19T21:07:43.249Z</t>
  </si>
  <si>
    <t>E-20260319-0776</t>
  </si>
  <si>
    <t>2026-03-19T21:10:00.891Z</t>
  </si>
  <si>
    <t>E-20260319-0777</t>
  </si>
  <si>
    <t>Tempo 2-1-2; RIR 1; stopped once shoulder roll began</t>
  </si>
  <si>
    <t>2026-03-19T21:11:58.767Z</t>
  </si>
  <si>
    <t>E-20260319-0778</t>
  </si>
  <si>
    <t>2026-03-19T21:14:37.395Z</t>
  </si>
  <si>
    <t>E-20260319-0779</t>
  </si>
  <si>
    <t>Tempo 3-1-2; RIR 2;</t>
  </si>
  <si>
    <t>2026-03-19T21:18:12.463Z</t>
  </si>
  <si>
    <t>E-20260319-0780</t>
  </si>
  <si>
    <t>Tempo 3-1-2; RIR 1-2; tap assist 9-11</t>
  </si>
  <si>
    <t>2026-03-19T21:21:33.926Z</t>
  </si>
  <si>
    <t>E-20260319-0781</t>
  </si>
  <si>
    <t>Tempo 3-1-2; RIR 1-2; tap assist 8-10</t>
  </si>
  <si>
    <t>2026-03-19T21:27:38.851Z</t>
  </si>
  <si>
    <t>E-20260319-0782</t>
  </si>
  <si>
    <t>2026-03-19T21:30:26.198Z</t>
  </si>
  <si>
    <t>E-20260319-0783</t>
  </si>
  <si>
    <t>Tempo 2-1-2; RIR 1-2; no 4# dbs exist at my gym. Jumped to 5#</t>
  </si>
  <si>
    <t>2026-03-19T21:33:05.911Z</t>
  </si>
  <si>
    <t>E-20260319-0784</t>
  </si>
  <si>
    <t>Tempo 2-1-2; RIR 1; no 4# dbs exist at my gym. Jumped to 5#</t>
  </si>
  <si>
    <t>2026-03-19T21:36:03.160Z</t>
  </si>
  <si>
    <t>E-20260319-0785</t>
  </si>
  <si>
    <t>2007m</t>
  </si>
  <si>
    <t>2026-03-19T21:48:36.229Z</t>
  </si>
  <si>
    <t>E-20260319-0786</t>
  </si>
  <si>
    <t>E-20260320-0787</t>
  </si>
  <si>
    <t>Warmup, 1250m,</t>
  </si>
  <si>
    <t>E-20260320-0788</t>
  </si>
  <si>
    <t>Tempo 2-1-2; RIR 2; 1 sec squeeze each rep</t>
  </si>
  <si>
    <t>2026-03-20T19:57:32.466Z</t>
  </si>
  <si>
    <t>E-20260320-0789</t>
  </si>
  <si>
    <t>Tempo 2-1-1; still got a decent 1 sec squeeze but the jump to 75# is feeling tough; RIR 1</t>
  </si>
  <si>
    <t>2026-03-20T20:00:50.199Z</t>
  </si>
  <si>
    <t>E-20260320-0790</t>
  </si>
  <si>
    <t>2026-03-20T20:02:43.319Z</t>
  </si>
  <si>
    <t>E-20260320-0791</t>
  </si>
  <si>
    <t>Tempo 2-1-1; tempo got a little sloppy; still got a decent 1 sec squeeze but the jump to 75# is feeling tough; RIR 0-1</t>
  </si>
  <si>
    <t>2026-03-20T20:06:16.467Z</t>
  </si>
  <si>
    <t>E-20260320-0792</t>
  </si>
  <si>
    <t>Tempo 2-1-2; long hold/squeeze; RIR 1-2; using high cable single stack at 70 + 2.5</t>
  </si>
  <si>
    <t>2026-03-20T20:10:41.514Z</t>
  </si>
  <si>
    <t>E-20260320-0793</t>
  </si>
  <si>
    <t>2026-03-20T20:12:56.153Z</t>
  </si>
  <si>
    <t>E-20260320-0794</t>
  </si>
  <si>
    <t>Tempo 2-1-2; long hold/squeeze; RIR 0-1; using high cable single stack at 70 + 2.5</t>
  </si>
  <si>
    <t>2026-03-20T20:15:55.259Z</t>
  </si>
  <si>
    <t>E-20260320-0795</t>
  </si>
  <si>
    <t>Dual Pulley Row was the only setup available. I was on the 42.5 plate. Felt like 120ish; tempo 3-2-2; RIR 2</t>
  </si>
  <si>
    <t>2026-03-20T20:20:03.560Z</t>
  </si>
  <si>
    <t>E-20260320-0796</t>
  </si>
  <si>
    <t>Tempo 3-2-2; RIR 1-2; 50# plate on dual pulley machine stack</t>
  </si>
  <si>
    <t>2026-03-20T20:23:01.980Z</t>
  </si>
  <si>
    <t>E-20260320-0797</t>
  </si>
  <si>
    <t>Tempo 3-2-1; RIR 1-2; 60# plate on dual pulley machine stack</t>
  </si>
  <si>
    <t>2026-03-20T20:25:38.642Z</t>
  </si>
  <si>
    <t>E-20260320-0798</t>
  </si>
  <si>
    <t xml:space="preserve">Tempo 2-2-2; RIR 2; single arm as the adjustable cable pulley was the only available </t>
  </si>
  <si>
    <t>2026-03-20T20:33:09.656Z</t>
  </si>
  <si>
    <t>E-20260320-0799</t>
  </si>
  <si>
    <t xml:space="preserve">Noticed my left trap was engaging around rep 11. I self corrected. Tempo 2-2-2; RIR 2; single arm as the adjustable cable pulley was the only available </t>
  </si>
  <si>
    <t>2026-03-20T20:37:02.773Z</t>
  </si>
  <si>
    <t>E-20260320-0800</t>
  </si>
  <si>
    <t>2026-03-20T20:41:19.371Z</t>
  </si>
  <si>
    <t>E-20260320-0801</t>
  </si>
  <si>
    <t xml:space="preserve">2.5 mph, 0 incline </t>
  </si>
  <si>
    <t>2026-03-20T20:46:57.607Z</t>
  </si>
  <si>
    <t>E-20260320-0802</t>
  </si>
  <si>
    <t xml:space="preserve">2.5 mph, 0 incline; made it to 59 seconds on right. Rolled to fingers </t>
  </si>
  <si>
    <t>2026-03-20T20:49:07.794Z</t>
  </si>
  <si>
    <t>E-20260320-0803</t>
  </si>
  <si>
    <t>Tempo 3-1-2; RIR 2; bench at 3</t>
  </si>
  <si>
    <t>2026-03-20T20:53:52.058Z</t>
  </si>
  <si>
    <t>E-20260320-0804</t>
  </si>
  <si>
    <t>2026-03-20T20:57:00.707Z</t>
  </si>
  <si>
    <t>E-20260320-0805</t>
  </si>
  <si>
    <t xml:space="preserve">116 strokes </t>
  </si>
  <si>
    <t>E-20260321-0806</t>
  </si>
  <si>
    <t>E-20260321-0807</t>
  </si>
  <si>
    <t>Tempo 3-1-2; RIR 2; moving up to 30# per your instruction; bench incline set at 3</t>
  </si>
  <si>
    <t>2026-03-21T16:32:07.945Z</t>
  </si>
  <si>
    <t>E-20260321-0808</t>
  </si>
  <si>
    <t xml:space="preserve">Tempo 3-1-2; RIR 1-2; </t>
  </si>
  <si>
    <t>2026-03-21T16:34:39.576Z</t>
  </si>
  <si>
    <t>E-20260321-0809</t>
  </si>
  <si>
    <t>2026-03-21T16:37:27.246Z</t>
  </si>
  <si>
    <t>E-20260321-0810</t>
  </si>
  <si>
    <t>2026-03-21T16:39:46.976Z</t>
  </si>
  <si>
    <t>E-20260321-0811</t>
  </si>
  <si>
    <t>Bench at 3; tempo 2-1-1; RIR 1-2; switched to alternating left/right at 8th rep</t>
  </si>
  <si>
    <t>2026-03-21T16:42:58.834Z</t>
  </si>
  <si>
    <t>E-20260321-0812</t>
  </si>
  <si>
    <t>Bench at 3; tempo 2-1-1; RIR 1-2; alternating left/right</t>
  </si>
  <si>
    <t>2026-03-21T16:45:43.358Z</t>
  </si>
  <si>
    <t>E-20260321-0813</t>
  </si>
  <si>
    <t>2026-03-21T16:49:25.908Z</t>
  </si>
  <si>
    <t>E-20260321-0814</t>
  </si>
  <si>
    <t>2026-03-21T16:52:41.293Z</t>
  </si>
  <si>
    <t>E-20260321-0815</t>
  </si>
  <si>
    <t>2026-03-21T16:55:08.219Z</t>
  </si>
  <si>
    <t>E-20260321-0816</t>
  </si>
  <si>
    <t>2026-03-21T16:57:28.669Z</t>
  </si>
  <si>
    <t>E-20260321-0817</t>
  </si>
  <si>
    <t>Tempo 2-1-2; RIR 1; hands started coming together 8-9</t>
  </si>
  <si>
    <t>2026-03-21T17:00:26.853Z</t>
  </si>
  <si>
    <t>E-20260321-0818</t>
  </si>
  <si>
    <t>Watts above 200; stroke rate ~13-15; 116 strokes total</t>
  </si>
  <si>
    <t>2026-03-21T17:39:59.601Z</t>
  </si>
  <si>
    <t>E-20260321-0819</t>
  </si>
  <si>
    <t>2026-03-21T17:43:39.515Z</t>
  </si>
  <si>
    <t>E-20260321-0820</t>
  </si>
  <si>
    <t>2026-03-21T17:43:42.757Z</t>
  </si>
  <si>
    <t>E-20260321-0821</t>
  </si>
  <si>
    <t>2026-03-21T17:43:47.626Z</t>
  </si>
  <si>
    <t>E-20260321-0822</t>
  </si>
  <si>
    <t>Treadmill 2.5 mph, 0 incline</t>
  </si>
  <si>
    <t>2026-03-21T17:44:24.046Z</t>
  </si>
  <si>
    <t>E-20260321-0823</t>
  </si>
  <si>
    <t>2026-03-21T17:44:28.598Z</t>
  </si>
  <si>
    <t>E-20260321-0824</t>
  </si>
  <si>
    <t>2026-03-21T17:44:31.225Z</t>
  </si>
  <si>
    <t>E-20260321-0825</t>
  </si>
  <si>
    <t>E-20260323-0826</t>
  </si>
  <si>
    <t>E-20260323-0827</t>
  </si>
  <si>
    <t>2.5 mph, 0 incline</t>
  </si>
  <si>
    <t>2026-03-23T20:45:52.088Z</t>
  </si>
  <si>
    <t>E-20260323-0828</t>
  </si>
  <si>
    <t>2026-03-23T20:48:52.305Z</t>
  </si>
  <si>
    <t>E-20260323-0829</t>
  </si>
  <si>
    <t xml:space="preserve">2.5 mph, 0 incline; </t>
  </si>
  <si>
    <t>2026-03-23T20:51:46.799Z</t>
  </si>
  <si>
    <t>E-20260323-0830</t>
  </si>
  <si>
    <t>2026-03-23T20:54:31.219Z</t>
  </si>
  <si>
    <t>E-20260323-0831</t>
  </si>
  <si>
    <t>2026-03-23T20:57:01.576Z</t>
  </si>
  <si>
    <t>E-20260323-0832</t>
  </si>
  <si>
    <t>Tempo 3-1-1; RIR 2; right grip started to give after the 7th rep</t>
  </si>
  <si>
    <t>2026-03-23T20:59:34.229Z</t>
  </si>
  <si>
    <t>E-20260323-0833</t>
  </si>
  <si>
    <t>2026-03-23T21:02:16.608Z</t>
  </si>
  <si>
    <t>E-20260323-0834</t>
  </si>
  <si>
    <t>Tempo 2-1-2; RIR 1; right grip tired still</t>
  </si>
  <si>
    <t>2026-03-23T21:05:43.961Z</t>
  </si>
  <si>
    <t>E-20260323-0835</t>
  </si>
  <si>
    <t>Tempo 2-1-2; RIR 1-2; right grip tired still</t>
  </si>
  <si>
    <t>2026-03-23T21:07:50.241Z</t>
  </si>
  <si>
    <t>E-20260323-0836</t>
  </si>
  <si>
    <t>Tempo 2-1-2; RIR 1; right and left grip getting taxed</t>
  </si>
  <si>
    <t>2026-03-23T21:10:25.374Z</t>
  </si>
  <si>
    <t>E-20260323-0837</t>
  </si>
  <si>
    <t>2026-03-23T21:12:24.268Z</t>
  </si>
  <si>
    <t>E-20260323-0838</t>
  </si>
  <si>
    <t>Tempo 2-2-2; RIR 2; cable at 4</t>
  </si>
  <si>
    <t>2026-03-23T21:16:59.634Z</t>
  </si>
  <si>
    <t>E-20260323-0839</t>
  </si>
  <si>
    <t>2026-03-23T21:20:05.849Z</t>
  </si>
  <si>
    <t>E-20260323-0840</t>
  </si>
  <si>
    <t>2026-03-23T21:22:58.153Z</t>
  </si>
  <si>
    <t>E-20260323-0841</t>
  </si>
  <si>
    <t>Tempo 3-1-2; RIR 1; bench at 3</t>
  </si>
  <si>
    <t>2026-03-23T21:26:57.966Z</t>
  </si>
  <si>
    <t>E-20260323-0842</t>
  </si>
  <si>
    <t>2026-03-23T21:34:24.797Z</t>
  </si>
  <si>
    <t>E-20260323-0843</t>
  </si>
  <si>
    <t>E-20260327-0844</t>
  </si>
  <si>
    <t>E-20260327-0845</t>
  </si>
  <si>
    <t>2026-03-27T20:35:48.451Z</t>
  </si>
  <si>
    <t>E-20260327-0846</t>
  </si>
  <si>
    <t>2026-03-27T20:37:15.115Z</t>
  </si>
  <si>
    <t>E-20260327-0847</t>
  </si>
  <si>
    <t>2026-03-27T20:39:14.620Z</t>
  </si>
  <si>
    <t>E-20260327-0848</t>
  </si>
  <si>
    <t>2026-03-27T20:41:29.642Z</t>
  </si>
  <si>
    <t>E-20260327-0849</t>
  </si>
  <si>
    <t>2026-03-27T20:43:24.745Z</t>
  </si>
  <si>
    <t>E-20260327-0850</t>
  </si>
  <si>
    <t>2026-03-27T20:48:26.391Z</t>
  </si>
  <si>
    <t>E-20260327-0851</t>
  </si>
  <si>
    <t>2026-03-27T20:51:51.699Z</t>
  </si>
  <si>
    <t>E-20260327-0852</t>
  </si>
  <si>
    <t>2026-03-27T20:55:53.926Z</t>
  </si>
  <si>
    <t>E-20260327-0853</t>
  </si>
  <si>
    <t>2026-03-27T20:58:35.098Z</t>
  </si>
  <si>
    <t>E-20260327-0854</t>
  </si>
  <si>
    <t>2026-03-27T21:00:36.060Z</t>
  </si>
  <si>
    <t>E-20260327-0855</t>
  </si>
  <si>
    <t>2026-03-27T21:02:57.634Z</t>
  </si>
  <si>
    <t>E-20260327-0856</t>
  </si>
  <si>
    <t>2026-03-27T21:05:30.587Z</t>
  </si>
  <si>
    <t>2026-03-27T21:05:35.862Z</t>
  </si>
  <si>
    <t>E-20260327-0857</t>
  </si>
  <si>
    <t>2026-03-27T21:05:41.167Z</t>
  </si>
  <si>
    <t>E-20260327-0858</t>
  </si>
  <si>
    <t>Tempo 3-1-2; RIR 1; seated row pulley as all other cables were taken; 10# plate</t>
  </si>
  <si>
    <t>2026-03-27T21:10:47.504Z</t>
  </si>
  <si>
    <t>E-20260327-0859</t>
  </si>
  <si>
    <t>2026-03-27T21:14:08.200Z</t>
  </si>
  <si>
    <t>E-20260327-0860</t>
  </si>
  <si>
    <t>Assisted 9-12; Tempo 3-1-2; RIR 1; seated row pulley as all other cables were taken; 10# plate</t>
  </si>
  <si>
    <t>2026-03-27T21:18:36.458Z</t>
  </si>
  <si>
    <t>E-20260327-0861</t>
  </si>
  <si>
    <t>Tempo 2-2-2;RIR 1-2</t>
  </si>
  <si>
    <t>2026-03-27T21:20:59.125Z</t>
  </si>
  <si>
    <t>E-20260327-0862</t>
  </si>
  <si>
    <t>2026-03-27T21:23:42.293Z</t>
  </si>
  <si>
    <t>E-20260327-0863</t>
  </si>
  <si>
    <t>Tempo 2-2-2;RIR 0-1</t>
  </si>
  <si>
    <t>E-20260328-0864</t>
  </si>
  <si>
    <t xml:space="preserve">Warmup: 1300m=4,265 ft 1.102 in </t>
  </si>
  <si>
    <t>E-20260328-0865</t>
  </si>
  <si>
    <t>2026-03-28T16:38:16.953Z</t>
  </si>
  <si>
    <t>E-20260328-0866</t>
  </si>
  <si>
    <t>2026-03-28T16:40:11.769Z</t>
  </si>
  <si>
    <t>E-20260328-0867</t>
  </si>
  <si>
    <t>2026-03-28T16:42:12.355Z</t>
  </si>
  <si>
    <t>E-20260328-0868</t>
  </si>
  <si>
    <t>2026-03-28T16:44:25.436Z</t>
  </si>
  <si>
    <t>E-20260328-0869</t>
  </si>
  <si>
    <t>Tempo 2-1-2; RIR 1-2; lat pulldown pulley</t>
  </si>
  <si>
    <t>2026-03-28T16:50:18.346Z</t>
  </si>
  <si>
    <t>E-20260328-0870</t>
  </si>
  <si>
    <t>70# plate + 2 2.5lbs plates; Tempo 2-1-2; RIR 1-2; lat pulldown pulley</t>
  </si>
  <si>
    <t>2026-03-28T16:53:40.060Z</t>
  </si>
  <si>
    <t>E-20260328-0871</t>
  </si>
  <si>
    <t>85# plate; Tempo 2-1-2; RIR 1; lat pulldown pulley; tapped assist on 10</t>
  </si>
  <si>
    <t>2026-03-28T16:57:07.345Z</t>
  </si>
  <si>
    <t>E-20260328-0872</t>
  </si>
  <si>
    <t>Tempo; 2-1-2; RIR 1-2; triceps hitting lats on the pullback seeming to limit ROM</t>
  </si>
  <si>
    <t>2026-03-28T17:02:13.253Z</t>
  </si>
  <si>
    <t>E-20260328-0873</t>
  </si>
  <si>
    <t>Tempo; 3-1.5-1;</t>
  </si>
  <si>
    <t>2026-03-28T17:04:58.358Z</t>
  </si>
  <si>
    <t>E-20260328-0874</t>
  </si>
  <si>
    <t>Tempo; 3-1.5-1; grip starting to give out</t>
  </si>
  <si>
    <t>2026-03-28T17:07:32.682Z</t>
  </si>
  <si>
    <t>E-20260328-0875</t>
  </si>
  <si>
    <t>Tempo 2-2-2; RIR 2+</t>
  </si>
  <si>
    <t>2026-03-28T17:13:10.551Z</t>
  </si>
  <si>
    <t>E-20260328-0876</t>
  </si>
  <si>
    <t>2026-03-28T17:15:53.344Z</t>
  </si>
  <si>
    <t>E-20260328-0877</t>
  </si>
  <si>
    <t>2026-03-28T17:19:10.628Z</t>
  </si>
  <si>
    <t>E-20260328-0878</t>
  </si>
  <si>
    <t xml:space="preserve">2.5 mph; 0 incline; 50/60=0.833 </t>
  </si>
  <si>
    <t>2026-03-28T17:23:24.049Z</t>
  </si>
  <si>
    <t>E-20260328-0879</t>
  </si>
  <si>
    <t xml:space="preserve">2.5 mph; 0 incline; 45/60=0.75 </t>
  </si>
  <si>
    <t>2026-03-28T17:25:58.075Z</t>
  </si>
  <si>
    <t>E-20260328-0880</t>
  </si>
  <si>
    <t>2026-03-28T17:28:43.493Z</t>
  </si>
  <si>
    <t>E-20260328-0881</t>
  </si>
  <si>
    <t>2026-03-28T17:32:31.311Z</t>
  </si>
  <si>
    <t>E-20260328-0882</t>
  </si>
  <si>
    <t>E-20260329-0883</t>
  </si>
  <si>
    <t>Warmup; 1307m=4,288 ft 0.693 in</t>
  </si>
  <si>
    <t>E-20260329-0884</t>
  </si>
  <si>
    <t>2026-03-29T16:11:46.218Z</t>
  </si>
  <si>
    <t>E-20260329-0885</t>
  </si>
  <si>
    <t>2026-03-29T16:14:42.749Z</t>
  </si>
  <si>
    <t>E-20260329-0886</t>
  </si>
  <si>
    <t>2026-03-29T16:17:11.809Z</t>
  </si>
  <si>
    <t>E-20260329-0887</t>
  </si>
  <si>
    <t>2026-03-29T16:23:01.010Z</t>
  </si>
  <si>
    <t>E-20260329-0888</t>
  </si>
  <si>
    <t>Tempo 2-1-2; RIR 1-2; did alternating left/right</t>
  </si>
  <si>
    <t>2026-03-29T16:23:37.552Z</t>
  </si>
  <si>
    <t>E-20260329-0889</t>
  </si>
  <si>
    <t>Tempo 2-1.5-1.5; RIR 1-2; did alternating left/right</t>
  </si>
  <si>
    <t>2026-03-29T16:26:53.359Z</t>
  </si>
  <si>
    <t>E-20260329-0890</t>
  </si>
  <si>
    <t>2026-03-29T16:30:34.017Z</t>
  </si>
  <si>
    <t>E-20260329-0891</t>
  </si>
  <si>
    <t>2026-03-29T16:34:23.429Z</t>
  </si>
  <si>
    <t>E-20260329-0892</t>
  </si>
  <si>
    <t>2026-03-29T16:36:58.589Z</t>
  </si>
  <si>
    <t>E-20260329-0893</t>
  </si>
  <si>
    <t>2026-03-29T16:39:21.749Z</t>
  </si>
  <si>
    <t>E-20260329-0894</t>
  </si>
  <si>
    <t>2026-03-29T16:41:42.888Z</t>
  </si>
  <si>
    <t>E-20260329-0895</t>
  </si>
  <si>
    <t>2026-03-29T16:46:26.693Z</t>
  </si>
  <si>
    <t>E-20260329-0896</t>
  </si>
  <si>
    <t>2026-03-29T16:49:54.048Z</t>
  </si>
  <si>
    <t>E-20260329-0897</t>
  </si>
  <si>
    <t>Tempo 3-1-3; RIR 0-1</t>
  </si>
  <si>
    <t>2026-03-29T16:53:33.833Z</t>
  </si>
  <si>
    <t>E-20260329-0898</t>
  </si>
  <si>
    <t>2026-03-29T16:57:32.009Z</t>
  </si>
  <si>
    <t>E-20260329-0899</t>
  </si>
  <si>
    <t>2026-03-29T17:00:37.715Z</t>
  </si>
  <si>
    <t>E-20260329-0900</t>
  </si>
  <si>
    <t>Tempo 2-2-2; RIR 1</t>
  </si>
  <si>
    <t>2026-03-29T17:04:14.899Z</t>
  </si>
  <si>
    <t>E-20260329-0901</t>
  </si>
  <si>
    <t xml:space="preserve">2.5 mph; 0 incline </t>
  </si>
  <si>
    <t>2026-03-29T17:09:10.979Z</t>
  </si>
  <si>
    <t>E-20260329-0902</t>
  </si>
  <si>
    <t>2026-03-29T17:11:26.052Z</t>
  </si>
  <si>
    <t>E-20260329-0903</t>
  </si>
  <si>
    <t>2026-03-29T17:14:07.885Z</t>
  </si>
  <si>
    <t>E-20260329-0904</t>
  </si>
  <si>
    <t xml:space="preserve">2041m=6,696 ft 2.331 in </t>
  </si>
  <si>
    <t>E-20260330-0905</t>
  </si>
  <si>
    <t xml:space="preserve">1318m=4,324 ft 1.764 in </t>
  </si>
  <si>
    <t>E-20260330-0906</t>
  </si>
  <si>
    <t>2.5mph; 0 incline; 75 sec between rounds</t>
  </si>
  <si>
    <t>2026-03-30T19:55:48.554Z</t>
  </si>
  <si>
    <t>E-20260330-0907</t>
  </si>
  <si>
    <t>2026-03-30T19:59:08.311Z</t>
  </si>
  <si>
    <t>E-20260330-0908</t>
  </si>
  <si>
    <t>2026-03-30T20:02:03.112Z</t>
  </si>
  <si>
    <t>E-20260330-0909</t>
  </si>
  <si>
    <t>2026-03-30T20:06:20.835Z</t>
  </si>
  <si>
    <t>E-20260330-0910</t>
  </si>
  <si>
    <t>2026-03-30T20:08:30.775Z</t>
  </si>
  <si>
    <t>E-20260330-0911</t>
  </si>
  <si>
    <t xml:space="preserve">Tempo 3-1-1; RIR 2; right grip slip on 8 on right </t>
  </si>
  <si>
    <t>2026-03-30T20:11:30.441Z</t>
  </si>
  <si>
    <t>E-20260330-0912</t>
  </si>
  <si>
    <t xml:space="preserve">Tempo 3-1-1; RIR 2; no slip. Clean set </t>
  </si>
  <si>
    <t>2026-03-30T20:13:57.440Z</t>
  </si>
  <si>
    <t>E-20260330-0913</t>
  </si>
  <si>
    <t xml:space="preserve">Tempo 2-1-2; RIR 2; grip was tired from DB RDL and Suitcase. Will take a little bit longer between sets as I don’t have straps. </t>
  </si>
  <si>
    <t>2026-03-30T20:17:16.651Z</t>
  </si>
  <si>
    <t>E-20260330-0914</t>
  </si>
  <si>
    <t>2026-03-30T20:18:56.439Z</t>
  </si>
  <si>
    <t>E-20260330-0915</t>
  </si>
  <si>
    <t>2026-03-30T20:21:15.716Z</t>
  </si>
  <si>
    <t>E-20260330-0916</t>
  </si>
  <si>
    <t xml:space="preserve">Tempo 2-1-2; RIR 1; grip on right tires </t>
  </si>
  <si>
    <t>2026-03-30T20:23:42.904Z</t>
  </si>
  <si>
    <t>E-20260330-0917</t>
  </si>
  <si>
    <t>2026-03-30T20:27:36.389Z</t>
  </si>
  <si>
    <t>E-20260330-0918</t>
  </si>
  <si>
    <t>2026-03-30T20:30:45.646Z</t>
  </si>
  <si>
    <t>E-20260330-0919</t>
  </si>
  <si>
    <t>2026-03-30T20:33:46.062Z</t>
  </si>
  <si>
    <t>E-20260330-0920</t>
  </si>
  <si>
    <t>2026-03-30T20:38:41.407Z</t>
  </si>
  <si>
    <t>E-20260330-0921</t>
  </si>
  <si>
    <t>2026-03-30T20:41:09.983Z</t>
  </si>
  <si>
    <t>E-20260330-0922</t>
  </si>
  <si>
    <t>Tempo 3-1-3; RIR 1-2; partial 7-10</t>
  </si>
  <si>
    <t>E-20260331-0923</t>
  </si>
  <si>
    <t xml:space="preserve">Warmup 1322m=4,337 ft 3.244 in </t>
  </si>
  <si>
    <t>E-20260331-0924</t>
  </si>
  <si>
    <t>2026-03-31T20:29:46.669Z</t>
  </si>
  <si>
    <t>E-20260331-0925</t>
  </si>
  <si>
    <t>2026-03-31T20:31:19.042Z</t>
  </si>
  <si>
    <t>E-20260331-0926</t>
  </si>
  <si>
    <t>2026-03-31T20:33:34.463Z</t>
  </si>
  <si>
    <t>E-20260331-0927</t>
  </si>
  <si>
    <t>2026-03-31T20:36:02.626Z</t>
  </si>
  <si>
    <t>E-20260331-0928</t>
  </si>
  <si>
    <t>2026-03-31T20:38:36.011Z</t>
  </si>
  <si>
    <t>E-20260331-0929</t>
  </si>
  <si>
    <t>2026-03-31T20:45:45.221Z</t>
  </si>
  <si>
    <t>E-20260331-0930</t>
  </si>
  <si>
    <t>2026-03-31T20:48:42.404Z</t>
  </si>
  <si>
    <t>E-20260331-0931</t>
  </si>
  <si>
    <t>2026-03-31T20:52:12.511Z</t>
  </si>
  <si>
    <t>E-20260331-0932</t>
  </si>
  <si>
    <t>2026-03-31T20:55:24.252Z</t>
  </si>
  <si>
    <t>E-20260331-0933</t>
  </si>
  <si>
    <t>2026-03-31T20:57:40.323Z</t>
  </si>
  <si>
    <t>E-20260331-0934</t>
  </si>
  <si>
    <t>2026-03-31T20:59:48.155Z</t>
  </si>
  <si>
    <t>Tempo 2-1-2; RIR 1-2; rest pause</t>
  </si>
  <si>
    <t>2026-03-31T20:59:52.823Z</t>
  </si>
  <si>
    <t>E-20260331-0935</t>
  </si>
  <si>
    <t>2026-03-31T21:00:25.308Z</t>
  </si>
  <si>
    <t>E-20260331-0936</t>
  </si>
  <si>
    <t>2026-03-31T21:02:32.111Z</t>
  </si>
  <si>
    <t>2026-03-31T21:02:32.814Z</t>
  </si>
  <si>
    <t>E-20260331-0937</t>
  </si>
  <si>
    <t>2026-03-31T21:03:08.887Z</t>
  </si>
  <si>
    <t>E-20260331-0938</t>
  </si>
  <si>
    <t>Tempo 3-1-3; RIR 1; tapped 9-10</t>
  </si>
  <si>
    <t>2026-03-31T21:06:47.494Z</t>
  </si>
  <si>
    <t>E-20260331-0939</t>
  </si>
  <si>
    <t>2026-03-31T21:10:02.380Z</t>
  </si>
  <si>
    <t>E-20260331-0940</t>
  </si>
  <si>
    <t>2026-03-31T21:13:33.491Z</t>
  </si>
  <si>
    <t>E-20260331-0941</t>
  </si>
  <si>
    <t>2026-03-31T21:20:32.709Z</t>
  </si>
  <si>
    <t>E-20260331-0942</t>
  </si>
  <si>
    <t>2026-03-31T21:23:26.506Z</t>
  </si>
  <si>
    <t>E-20260331-0943</t>
  </si>
  <si>
    <t>Cable Chest Press (2 Arm)</t>
  </si>
  <si>
    <t xml:space="preserve">Burnout; tempo 2-2-2; RIR 1-2; 15# plates per side </t>
  </si>
  <si>
    <t>2026-03-31T21:24:06.413Z</t>
  </si>
  <si>
    <t>E-20260331-0944</t>
  </si>
  <si>
    <t>2026-03-31T21:26:33.094Z</t>
  </si>
  <si>
    <t>E-20260331-0945</t>
  </si>
  <si>
    <t>Burnout set; tempo 2-2-2; RIR 1</t>
  </si>
  <si>
    <t>E-20260401-0946</t>
  </si>
  <si>
    <t>E-20260401-0947</t>
  </si>
  <si>
    <t>2026-04-01T15:07:27.390Z</t>
  </si>
  <si>
    <t>E-20260401-0948</t>
  </si>
  <si>
    <t>Tempo 2-1-2; RIR 1-2; I didn’t love the ROM / contraction at 9 but I was able to hold</t>
  </si>
  <si>
    <t>2026-04-01T15:10:01.941Z</t>
  </si>
  <si>
    <t>E-20260401-0949</t>
  </si>
  <si>
    <t>2026-04-01T15:12:15.275Z</t>
  </si>
  <si>
    <t>E-20260401-0950</t>
  </si>
  <si>
    <t>Tempo 2-1-2; RIR 1; partials to 10</t>
  </si>
  <si>
    <t>2026-04-01T15:16:06.329Z</t>
  </si>
  <si>
    <t>E-20260401-0951</t>
  </si>
  <si>
    <t>Lay pulldown machine; tempo 2-2-1; RIR 1-2</t>
  </si>
  <si>
    <t>2026-04-01T15:18:51.260Z</t>
  </si>
  <si>
    <t>E-20260401-0952</t>
  </si>
  <si>
    <t>2026-04-01T15:20:44.513Z</t>
  </si>
  <si>
    <t>E-20260401-0953</t>
  </si>
  <si>
    <t>Lay pulldown machine; tempo 2-2-1; RIR 1-2; right weaker</t>
  </si>
  <si>
    <t>2026-04-01T15:22:08.516Z</t>
  </si>
  <si>
    <t>E-20260401-0954</t>
  </si>
  <si>
    <t>Slight right anterior capsule awareness; Lat pulldown machine; tempo 2-2-1; RIR 0-1; right weaker</t>
  </si>
  <si>
    <t>2026-04-01T15:24:17.194Z</t>
  </si>
  <si>
    <t>E-20260401-0955</t>
  </si>
  <si>
    <t>Wider grip attachment (neutral shoulder width); Tempo 2-2-2; RIR 2; 70# plate</t>
  </si>
  <si>
    <t>2026-04-01T15:29:01.172Z</t>
  </si>
  <si>
    <t>E-20260401-0956</t>
  </si>
  <si>
    <t>2026-04-01T15:33:00.026Z</t>
  </si>
  <si>
    <t>E-20260401-0957</t>
  </si>
  <si>
    <t>Wider grip attachment (neutral shoulder width); Tempo 2-2-2; RIR 2; 100# plate</t>
  </si>
  <si>
    <t>2026-04-01T15:34:56.994Z</t>
  </si>
  <si>
    <t>E-20260401-0958</t>
  </si>
  <si>
    <t xml:space="preserve">Tempo 2-2-2; RIR 1-2; </t>
  </si>
  <si>
    <t>2026-04-01T15:39:26.529Z</t>
  </si>
  <si>
    <t>E-20260401-0959</t>
  </si>
  <si>
    <t>2026-04-01T15:42:05.577Z</t>
  </si>
  <si>
    <t>E-20260401-0960</t>
  </si>
  <si>
    <t>2026-04-01T15:44:39.474Z</t>
  </si>
  <si>
    <t>E-20260401-0961</t>
  </si>
  <si>
    <t>2026-04-01T15:48:59.822Z</t>
  </si>
  <si>
    <t>E-20260401-0962</t>
  </si>
  <si>
    <t>2026-04-01T15:52:14.862Z</t>
  </si>
  <si>
    <t>E-20260401-0963</t>
  </si>
  <si>
    <t>2026-04-01T15:55:01.239Z</t>
  </si>
  <si>
    <t>E-20260401-0964</t>
  </si>
  <si>
    <t>2026-04-01T15:58:52.012Z</t>
  </si>
  <si>
    <t>E-20260401-0965</t>
  </si>
  <si>
    <t>E-20260402-0966</t>
  </si>
  <si>
    <t>E-20260402-0967</t>
  </si>
  <si>
    <t>2026-04-02T17:06:07.553Z</t>
  </si>
  <si>
    <t>E-20260402-0968</t>
  </si>
  <si>
    <t>2026-04-02T17:09:17.706Z</t>
  </si>
  <si>
    <t>E-20260402-0969</t>
  </si>
  <si>
    <t>2026-04-02T17:11:47.648Z</t>
  </si>
  <si>
    <t>E-20260402-0970</t>
  </si>
  <si>
    <t>2026-04-02T17:14:33.953Z</t>
  </si>
  <si>
    <t>E-20260402-0971</t>
  </si>
  <si>
    <t>Alternating; tempo 2-1-2; RIR 1-2; will try 40 next set</t>
  </si>
  <si>
    <t>2026-04-02T17:18:33.228Z</t>
  </si>
  <si>
    <t>E-20260402-0972</t>
  </si>
  <si>
    <t>Alternating; tempo 2-1-1; RIR 1-2; didn’t love the contraction but decent for 40#</t>
  </si>
  <si>
    <t>2026-04-02T17:22:37.904Z</t>
  </si>
  <si>
    <t>E-20260402-0973</t>
  </si>
  <si>
    <t>2026-04-02T17:26:06.676Z</t>
  </si>
  <si>
    <t>E-20260402-0974</t>
  </si>
  <si>
    <t>2026-04-02T17:28:33.257Z</t>
  </si>
  <si>
    <t>E-20260402-0975</t>
  </si>
  <si>
    <t>2026-04-02T17:31:00.279Z</t>
  </si>
  <si>
    <t>E-20260402-0976</t>
  </si>
  <si>
    <t>2026-04-02T17:33:21.744Z</t>
  </si>
  <si>
    <t>E-20260402-0977</t>
  </si>
  <si>
    <t>2026-04-02T17:36:23.899Z</t>
  </si>
  <si>
    <t>E-20260402-0978</t>
  </si>
  <si>
    <t>2026-04-02T17:49:25.889Z</t>
  </si>
  <si>
    <t>E-20260402-0979</t>
  </si>
  <si>
    <t>2026-04-02T17:52:15.294Z</t>
  </si>
  <si>
    <t>E-20260402-0980</t>
  </si>
  <si>
    <t>D-grip and supinated this week instead of rope / pronated grip; tempo 3-1-2; RIR 1-2</t>
  </si>
  <si>
    <t>2026-04-02T17:53:20.661Z</t>
  </si>
  <si>
    <t>E-20260402-0981</t>
  </si>
  <si>
    <t>2026-04-02T17:53:25.190Z</t>
  </si>
  <si>
    <t>E-20260402-0982</t>
  </si>
  <si>
    <t>2026-04-02T17:53:28.892Z</t>
  </si>
  <si>
    <t>E-20260402-0983</t>
  </si>
  <si>
    <t>Tempo 2-2-2; RIR 0-1</t>
  </si>
  <si>
    <t>2026-04-02T17:55:51.228Z</t>
  </si>
  <si>
    <t>E-20260402-0984</t>
  </si>
  <si>
    <t xml:space="preserve">2.5mph; 0 incline </t>
  </si>
  <si>
    <t>2026-04-02T17:59:31.743Z</t>
  </si>
  <si>
    <t>E-20260402-0985</t>
  </si>
  <si>
    <t>2.5mph; 0 incline; grip started failing</t>
  </si>
  <si>
    <t>2026-04-02T18:02:12.293Z</t>
  </si>
  <si>
    <t>E-20260402-0986</t>
  </si>
  <si>
    <t>2026-04-02T18:04:29.941Z</t>
  </si>
  <si>
    <t>E-20260402-0987</t>
  </si>
  <si>
    <t>Burnout tempo 2-1-2; RIR 0-1</t>
  </si>
  <si>
    <t>E-20260407-0988</t>
  </si>
  <si>
    <t>E-20260407-0989</t>
  </si>
  <si>
    <t>2026-04-07T22:11:18.299Z</t>
  </si>
  <si>
    <t>E-20260407-0990</t>
  </si>
  <si>
    <t>2026-04-07T22:14:29.026Z</t>
  </si>
  <si>
    <t>E-20260407-0991</t>
  </si>
  <si>
    <t>2026-04-07T22:16:51.379Z</t>
  </si>
  <si>
    <t>E-20260407-0992</t>
  </si>
  <si>
    <t>2026-04-07T22:20:28.151Z</t>
  </si>
  <si>
    <t>E-20260407-0993</t>
  </si>
  <si>
    <t>2026-04-07T22:22:34.077Z</t>
  </si>
  <si>
    <t>E-20260407-0994</t>
  </si>
  <si>
    <t>2026-04-07T22:25:33.146Z</t>
  </si>
  <si>
    <t>E-20260407-0995</t>
  </si>
  <si>
    <t xml:space="preserve">Tempo 2-1-2; RIR 1-2; I misread the prescribed reps. Thought it was straight 8. </t>
  </si>
  <si>
    <t>2026-04-07T22:28:16.670Z</t>
  </si>
  <si>
    <t>E-20260407-0996</t>
  </si>
  <si>
    <t>2026-04-07T22:30:20.900Z</t>
  </si>
  <si>
    <t>E-20260407-0997</t>
  </si>
  <si>
    <t>2026-04-07T22:32:37.182Z</t>
  </si>
  <si>
    <t>E-20260407-0998</t>
  </si>
  <si>
    <t>2026-04-07T22:35:30.059Z</t>
  </si>
  <si>
    <t>E-20260407-0999</t>
  </si>
  <si>
    <t>2026-04-07T22:41:33.397Z</t>
  </si>
  <si>
    <t>E-20260407-1000</t>
  </si>
  <si>
    <t>2026-04-07T22:43:59.206Z</t>
  </si>
  <si>
    <t>E-20260407-1001</t>
  </si>
  <si>
    <t>2026-04-07T22:47:13.464Z</t>
  </si>
  <si>
    <t>E-20260407-1002</t>
  </si>
  <si>
    <t>2.5mph; grip started to fail; no energy. Significant caloric deficit coming into this workout. Not a great idea</t>
  </si>
  <si>
    <t>2026-04-07T22:53:54.502Z</t>
  </si>
  <si>
    <t>E-20260407-1003</t>
  </si>
  <si>
    <t>2026-04-07T22:56:32.379Z</t>
  </si>
  <si>
    <t>E-20260407-1004</t>
  </si>
  <si>
    <t>2026-04-07T22:59:49.572Z</t>
  </si>
  <si>
    <t>E-20260407-1005</t>
  </si>
  <si>
    <t>2026-04-07T23:04:59.331Z</t>
  </si>
  <si>
    <t>E-20260407-1006</t>
  </si>
  <si>
    <t>2026-04-07T23:07:35.443Z</t>
  </si>
  <si>
    <t>E-20260407-1007</t>
  </si>
  <si>
    <t>On Palm vs elbow</t>
  </si>
  <si>
    <t>2026-04-07T23:10:19.389Z</t>
  </si>
  <si>
    <t>E-20260407-1008</t>
  </si>
  <si>
    <t>Cool down. I was completely spent and feeing sick. Not enough calories today</t>
  </si>
  <si>
    <t>E-20260409-1009</t>
  </si>
  <si>
    <t>E-20260409-1010</t>
  </si>
  <si>
    <t>2026-04-09T11:27:55.279Z</t>
  </si>
  <si>
    <t>E-20260409-1011</t>
  </si>
  <si>
    <t>2026-04-09T11:28:00.336Z</t>
  </si>
  <si>
    <t>E-20260409-1012</t>
  </si>
  <si>
    <t>2026-04-09T11:28:00.834Z</t>
  </si>
  <si>
    <t>E-20260409-1013</t>
  </si>
  <si>
    <t>Towel</t>
  </si>
  <si>
    <t>2026-04-09T11:28:14.579Z</t>
  </si>
  <si>
    <t>E-20260409-1014</t>
  </si>
  <si>
    <t>2026-04-09T11:28:15.431Z</t>
  </si>
  <si>
    <t>E-20260409-1015</t>
  </si>
  <si>
    <t>2-1</t>
  </si>
  <si>
    <t>Flat bench; tempo 3-1-1; RIR 2-1</t>
  </si>
  <si>
    <t>2026-04-09T11:28:54.585Z</t>
  </si>
  <si>
    <t>E-20260409-1016</t>
  </si>
  <si>
    <t>2026-04-09T11:30:26.844Z</t>
  </si>
  <si>
    <t>E-20260409-1017</t>
  </si>
  <si>
    <t>Flat bench; tempo 3-1-2; RIR 1</t>
  </si>
  <si>
    <t>2026-04-09T11:33:08.721Z</t>
  </si>
  <si>
    <t>E-20260409-1018</t>
  </si>
  <si>
    <t>Flat bench; tempo 3-1-1; RIR 1</t>
  </si>
  <si>
    <t>2026-04-09T11:35:47.894Z</t>
  </si>
  <si>
    <t>E-20260409-1019</t>
  </si>
  <si>
    <t>Incline ~30; tempo 3-1-2; RIR 2</t>
  </si>
  <si>
    <t>2026-04-09T11:38:43.171Z</t>
  </si>
  <si>
    <t>E-20260409-1020</t>
  </si>
  <si>
    <t>2026-04-09T11:41:01.616Z</t>
  </si>
  <si>
    <t>E-20260409-1021</t>
  </si>
  <si>
    <t>2026-04-09T11:43:46.849Z</t>
  </si>
  <si>
    <t>E-20260409-1022</t>
  </si>
  <si>
    <t>Tempo 3-1-2; RIR 2-1; used lower db weight as these are longer/wider dbs than typical (I.e., different from Planet Fitness)</t>
  </si>
  <si>
    <t>2026-04-09T11:47:52.729Z</t>
  </si>
  <si>
    <t>E-20260409-1023</t>
  </si>
  <si>
    <t>2026-04-09T11:50:41.395Z</t>
  </si>
  <si>
    <t>E-20260409-1024</t>
  </si>
  <si>
    <t>2026-04-09T11:54:43.117Z</t>
  </si>
  <si>
    <t>E-20260409-1025</t>
  </si>
  <si>
    <t>Tempo 2-1-2; RIR 2-1</t>
  </si>
  <si>
    <t>2026-04-09T11:56:38.110Z</t>
  </si>
  <si>
    <t>E-20260409-1026</t>
  </si>
  <si>
    <t>Tempo 2-1-2; RIR 2-1; strict form</t>
  </si>
  <si>
    <t>2026-04-09T11:58:40.315Z</t>
  </si>
  <si>
    <t>E-20260409-1027</t>
  </si>
  <si>
    <t>Tempo 2-1-2; RIR 1; strict form</t>
  </si>
  <si>
    <t>2026-04-09T12:00:42.088Z</t>
  </si>
  <si>
    <t>E-20260409-1028</t>
  </si>
  <si>
    <t>Tempo 2-1-2; RIR 0; strict form</t>
  </si>
  <si>
    <t>2026-04-09T12:02:33.016Z</t>
  </si>
  <si>
    <t>E-20260409-1029</t>
  </si>
  <si>
    <t xml:space="preserve">Tempo 2-1-2; RIR 2; warmup </t>
  </si>
  <si>
    <t>2026-04-09T12:05:15.237Z</t>
  </si>
  <si>
    <t>E-20260409-1030</t>
  </si>
  <si>
    <t>2026-04-09T12:07:56.336Z</t>
  </si>
  <si>
    <t>E-20260409-1031</t>
  </si>
  <si>
    <t xml:space="preserve">Tempo 3-1-1; RIR 2; </t>
  </si>
  <si>
    <t>2026-04-09T12:11:03.478Z</t>
  </si>
  <si>
    <t>E-20260409-1032</t>
  </si>
  <si>
    <t>2026-04-09T12:13:50.637Z</t>
  </si>
  <si>
    <t>E-20260409-1033</t>
  </si>
  <si>
    <t>2026-04-09T12:16:44.505Z</t>
  </si>
  <si>
    <t>E-20260409-1034</t>
  </si>
  <si>
    <t>Tempo 2-1-2; RIR 2-1; slight ‘feeling’ in right anterior capsule on 12th rep/hold</t>
  </si>
  <si>
    <t>2026-04-09T12:19:33.158Z</t>
  </si>
  <si>
    <t>E-20260409-1035</t>
  </si>
  <si>
    <t>E-20260410-1036</t>
  </si>
  <si>
    <t>E-20260410-1037</t>
  </si>
  <si>
    <t>2026-04-10T20:54:49.528Z</t>
  </si>
  <si>
    <t>E-20260410-1038</t>
  </si>
  <si>
    <t>2026-04-10T20:58:22.611Z</t>
  </si>
  <si>
    <t>E-20260410-1039</t>
  </si>
  <si>
    <t>2026-04-10T21:01:39.692Z</t>
  </si>
  <si>
    <t>E-20260410-1040</t>
  </si>
  <si>
    <t>2026-04-10T21:03:43.220Z</t>
  </si>
  <si>
    <t>E-20260410-1041</t>
  </si>
  <si>
    <t>Tempo 2-1-2; RIR 1; might’ve hit 9 but the scap contraction is getting tough/looser</t>
  </si>
  <si>
    <t>2026-04-10T21:06:46.327Z</t>
  </si>
  <si>
    <t>E-20260410-1042</t>
  </si>
  <si>
    <t>Tempo 2-1-2; RIR 1; might’ve hit 8 but the scap contraction is getting tough/looser</t>
  </si>
  <si>
    <t>2026-04-10T21:09:01.762Z</t>
  </si>
  <si>
    <t>E-20260410-1043</t>
  </si>
  <si>
    <t xml:space="preserve">70 plate on high cable stack; tempo 2-1-2; RIR 1; </t>
  </si>
  <si>
    <t>2026-04-10T21:14:39.657Z</t>
  </si>
  <si>
    <t>E-20260410-1044</t>
  </si>
  <si>
    <t>2026-04-10T21:17:40.549Z</t>
  </si>
  <si>
    <t>E-20260410-1045</t>
  </si>
  <si>
    <t>1-0</t>
  </si>
  <si>
    <t>70 plate + 2(2.5) on high cable stack; tempo 2-1-2; RIR 1-0; tempo may have been closer to 3-2-1.5</t>
  </si>
  <si>
    <t>2026-04-10T21:21:51.403Z</t>
  </si>
  <si>
    <t>E-20260410-1046</t>
  </si>
  <si>
    <t>Tempo 1-2-1; RIR 2+</t>
  </si>
  <si>
    <t>2026-04-10T21:24:36.372Z</t>
  </si>
  <si>
    <t>E-20260410-1047</t>
  </si>
  <si>
    <t>Tempo 1-2-1; RIR 2</t>
  </si>
  <si>
    <t>2026-04-10T21:27:10.096Z</t>
  </si>
  <si>
    <t>E-20260410-1048</t>
  </si>
  <si>
    <t>Tempo 1-2-1; RIR 2-1</t>
  </si>
  <si>
    <t>2026-04-10T21:30:22.414Z</t>
  </si>
  <si>
    <t>E-20260410-1049</t>
  </si>
  <si>
    <t>Tempo 2-1-2; RIR 1; left began to pronate on 10th rep</t>
  </si>
  <si>
    <t>2026-04-10T21:34:20.085Z</t>
  </si>
  <si>
    <t>E-20260410-1050</t>
  </si>
  <si>
    <t>2026-04-10T21:37:49.182Z</t>
  </si>
  <si>
    <t>E-20260410-1051</t>
  </si>
  <si>
    <t xml:space="preserve">1 min for left AND right </t>
  </si>
  <si>
    <t>2026-04-10T21:42:38.043Z</t>
  </si>
  <si>
    <t>E-20260410-1052</t>
  </si>
  <si>
    <t>2026-04-10T21:45:20.344Z</t>
  </si>
  <si>
    <t>E-20260410-1053</t>
  </si>
  <si>
    <t>2026-04-10T21:48:49.935Z</t>
  </si>
  <si>
    <t>E-20260410-1054</t>
  </si>
  <si>
    <t xml:space="preserve">2000m=6,561 ft 8.157 in </t>
  </si>
  <si>
    <t>E-20260411-1055</t>
  </si>
  <si>
    <t>km</t>
  </si>
  <si>
    <t>E-20260411-1056</t>
  </si>
  <si>
    <t>Tempo ~2-2-2; dual curl through 6th then switched to alternating; RIR 2-1</t>
  </si>
  <si>
    <t>2026-04-11T16:44:41.237Z</t>
  </si>
  <si>
    <t>E-20260411-1057</t>
  </si>
  <si>
    <t>Tempo ~2-2-1; alternating; RIR 2-1</t>
  </si>
  <si>
    <t>2026-04-11T16:47:53.463Z</t>
  </si>
  <si>
    <t>E-20260411-1058</t>
  </si>
  <si>
    <t>2026-04-11T16:50:19.860Z</t>
  </si>
  <si>
    <t>E-20260411-1059</t>
  </si>
  <si>
    <t>Tempo strict 2-1-2 w squeeze/ hold; RIR 2+; high pulley 40+2.5</t>
  </si>
  <si>
    <t>2026-04-11T16:54:29.654Z</t>
  </si>
  <si>
    <t>E-20260411-1060</t>
  </si>
  <si>
    <t>Tempo strict 2-1-2 w squeeze/ hold; RIR 2-1; high pulley 40+2.5(x2)</t>
  </si>
  <si>
    <t>2026-04-11T16:57:12.568Z</t>
  </si>
  <si>
    <t>E-20260411-1061</t>
  </si>
  <si>
    <t>Tempo strict 2-1-2 w squeeze/ hold; RIR 1;   high pulley 40+2.5(x2)</t>
  </si>
  <si>
    <t>2026-04-11T16:59:25.570Z</t>
  </si>
  <si>
    <t>E-20260411-1062</t>
  </si>
  <si>
    <t>Hands came together a little on 8-9 but locked out and squeezed; Tempo strict 2-1-2 w squeeze/ hold; RIR 2-1; high pulley 50 plate</t>
  </si>
  <si>
    <t>2026-04-11T17:02:19.192Z</t>
  </si>
  <si>
    <t>E-20260411-1063</t>
  </si>
  <si>
    <t>Overhead with rope; tempo 3-1-3; RIR 1-0</t>
  </si>
  <si>
    <t>2026-04-11T17:06:30.356Z</t>
  </si>
  <si>
    <t>E-20260411-1064</t>
  </si>
  <si>
    <t>Overhead with rope; tempo 3-1-3; RIR 2-1</t>
  </si>
  <si>
    <t>2026-04-11T17:10:06.801Z</t>
  </si>
  <si>
    <t>E-20260411-1065</t>
  </si>
  <si>
    <t>2026-04-11T17:13:51.714Z</t>
  </si>
  <si>
    <t>E-20260411-1066</t>
  </si>
  <si>
    <t>Alternating; tempo 2-1-2; RIR 1</t>
  </si>
  <si>
    <t>2026-04-11T17:18:10.620Z</t>
  </si>
  <si>
    <t>E-20260411-1067</t>
  </si>
  <si>
    <t>tempo 2-1-2; RIR 2-1</t>
  </si>
  <si>
    <t>2026-04-11T17:20:22.495Z</t>
  </si>
  <si>
    <t>E-20260411-1068</t>
  </si>
  <si>
    <t>tempo 2-1-2; RIR 1; partials 7-9th reps</t>
  </si>
  <si>
    <t>2026-04-11T17:23:47.871Z</t>
  </si>
  <si>
    <t>E-20260411-1069</t>
  </si>
  <si>
    <t>Tempo 2-2-2; RIR 2-1</t>
  </si>
  <si>
    <t>2026-04-11T17:26:20.911Z</t>
  </si>
  <si>
    <t>E-20260411-1070</t>
  </si>
  <si>
    <t>2026-04-11T17:29:17.657Z</t>
  </si>
  <si>
    <t>E-20260411-1071</t>
  </si>
  <si>
    <t>2026-04-11T17:32:42.514Z</t>
  </si>
  <si>
    <t>E-20260411-1072</t>
  </si>
  <si>
    <t>2026-04-11T17:35:27.505Z</t>
  </si>
  <si>
    <t>E-20260411-1073</t>
  </si>
  <si>
    <t>2026-04-11T17:38:08.745Z</t>
  </si>
  <si>
    <t>E-20260411-1074</t>
  </si>
  <si>
    <t>2026-04-11T17:40:45.398Z</t>
  </si>
  <si>
    <t>E-20260411-1075</t>
  </si>
  <si>
    <t>Cooldown</t>
  </si>
  <si>
    <t>E-20260412-1076</t>
  </si>
  <si>
    <t>E-20260412-1077</t>
  </si>
  <si>
    <t>Tempo 3-1-1; RIR 2-1</t>
  </si>
  <si>
    <t>2026-04-12T15:39:12.550Z</t>
  </si>
  <si>
    <t>E-20260412-1078</t>
  </si>
  <si>
    <t>2026-04-12T15:42:13.381Z</t>
  </si>
  <si>
    <t>E-20260412-1079</t>
  </si>
  <si>
    <t>2026-04-12T15:45:23.166Z</t>
  </si>
  <si>
    <t>E-20260412-1080</t>
  </si>
  <si>
    <t>2026-04-12T15:48:47.225Z</t>
  </si>
  <si>
    <t>E-20260412-1081</t>
  </si>
  <si>
    <t>2026-04-12T15:53:37.586Z</t>
  </si>
  <si>
    <t>E-20260412-1082</t>
  </si>
  <si>
    <t>2026-04-12T15:57:33.964Z</t>
  </si>
  <si>
    <t>E-20260412-1083</t>
  </si>
  <si>
    <t>2026-04-12T16:03:08.514Z</t>
  </si>
  <si>
    <t>E-20260412-1084</t>
  </si>
  <si>
    <t xml:space="preserve">Tempo 2-1-2; RIR 2-1; scap squeeze on all reps. </t>
  </si>
  <si>
    <t>2026-04-12T16:05:37.033Z</t>
  </si>
  <si>
    <t>E-20260412-1085</t>
  </si>
  <si>
    <t>2026-04-12T16:07:45.281Z</t>
  </si>
  <si>
    <t>E-20260412-1086</t>
  </si>
  <si>
    <t>Tempo 2-1-2; RIR 1-0; scap squeeze on all reps. Not full ROM in 7 but held squeeze and control full set / reps</t>
  </si>
  <si>
    <t>2026-04-12T16:10:25.830Z</t>
  </si>
  <si>
    <t>E-20260412-1087</t>
  </si>
  <si>
    <t>Tempo 2-1-2; RIR 1-0; scap squeeze on all reps. Not full ROM in 7 but held squeeze and control full set / reps; partials 7/8</t>
  </si>
  <si>
    <t>2026-04-12T16:13:07.219Z</t>
  </si>
  <si>
    <t>E-20260412-1088</t>
  </si>
  <si>
    <t>Tempo 2-1-2; right weaker at 9, 10</t>
  </si>
  <si>
    <t>2026-04-12T16:18:31.157Z</t>
  </si>
  <si>
    <t>E-20260412-1089</t>
  </si>
  <si>
    <t>Tempo 2-1-2; RIR 1; right weaker at 9</t>
  </si>
  <si>
    <t>2026-04-12T16:21:37.527Z</t>
  </si>
  <si>
    <t>E-20260412-1090</t>
  </si>
  <si>
    <t>Solid! Tempo 2-1-2; RIR 1; right weaker at 9</t>
  </si>
  <si>
    <t>2026-04-12T16:24:27.443Z</t>
  </si>
  <si>
    <t>E-20260412-1091</t>
  </si>
  <si>
    <t>2.5mph; 0 incline</t>
  </si>
  <si>
    <t>2026-04-12T16:31:04.725Z</t>
  </si>
  <si>
    <t>E-20260412-1092</t>
  </si>
  <si>
    <t>2026-04-12T16:33:41.079Z</t>
  </si>
  <si>
    <t>E-20260412-1093</t>
  </si>
  <si>
    <t>2026-04-12T16:36:21.258Z</t>
  </si>
  <si>
    <t>E-20260412-1094</t>
  </si>
  <si>
    <t>Elbow</t>
  </si>
  <si>
    <t>2026-04-12T16:39:21.635Z</t>
  </si>
  <si>
    <t>E-20260412-1095</t>
  </si>
  <si>
    <t>2026-04-12T16:42:13.791Z</t>
  </si>
  <si>
    <t>E-20260412-1096</t>
  </si>
  <si>
    <t>Palm</t>
  </si>
  <si>
    <t>2026-04-12T16:44:07.364Z</t>
  </si>
  <si>
    <t>E-20260412-1097</t>
  </si>
  <si>
    <t>Cool down</t>
  </si>
  <si>
    <t>E-20260413-1098</t>
  </si>
  <si>
    <t>E-20260413-1099</t>
  </si>
  <si>
    <t>2026-04-13T15:03:51.631Z</t>
  </si>
  <si>
    <t>E-20260413-1100</t>
  </si>
  <si>
    <t>2026-04-13T15:03:52.616Z</t>
  </si>
  <si>
    <t>E-20260413-1101</t>
  </si>
  <si>
    <t>2026-04-13T15:04:41.173Z</t>
  </si>
  <si>
    <t>E-20260413-1102</t>
  </si>
  <si>
    <t>2026-04-13T15:06:26.010Z</t>
  </si>
  <si>
    <t>E-20260413-1103</t>
  </si>
  <si>
    <t>2026-04-13T15:09:06.102Z</t>
  </si>
  <si>
    <t>E-20260413-1104</t>
  </si>
  <si>
    <t>2026-04-13T15:12:37.815Z</t>
  </si>
  <si>
    <t>E-20260413-1105</t>
  </si>
  <si>
    <t>Bench at 3; tempo 2-1-2; RIR 2-1</t>
  </si>
  <si>
    <t>2026-04-13T15:14:53.530Z</t>
  </si>
  <si>
    <t>E-20260413-1106</t>
  </si>
  <si>
    <t>Bench at 3; tempo 2-1-2; RIR 1</t>
  </si>
  <si>
    <t>2026-04-13T15:17:15.974Z</t>
  </si>
  <si>
    <t>E-20260413-1107</t>
  </si>
  <si>
    <t>Bench at 3; tempo 2-1-2; RIR 1; think i learned the best arm path on set 3 👍</t>
  </si>
  <si>
    <t>2026-04-13T15:20:14.179Z</t>
  </si>
  <si>
    <t>E-20260413-1108</t>
  </si>
  <si>
    <t>2026-04-13T15:23:29.291Z</t>
  </si>
  <si>
    <t>E-20260413-1109</t>
  </si>
  <si>
    <t>Tempo 3-1-2; RIR 2-1</t>
  </si>
  <si>
    <t>2026-04-13T15:26:32.609Z</t>
  </si>
  <si>
    <t>E-20260413-1110</t>
  </si>
  <si>
    <t>2026-04-13T15:30:15.072Z</t>
  </si>
  <si>
    <t>E-20260413-1111</t>
  </si>
  <si>
    <t>Tempo 2-1-2; RIR 1-0; 50 feeling tough; focus on strict form</t>
  </si>
  <si>
    <t>2026-04-13T15:32:55.236Z</t>
  </si>
  <si>
    <t>E-20260413-1112</t>
  </si>
  <si>
    <t>2026-04-13T15:34:52.654Z</t>
  </si>
  <si>
    <t>E-20260413-1113</t>
  </si>
  <si>
    <t>Tempo 2-1-2; RIR 1; 50 feeling tough; focus on strict form</t>
  </si>
  <si>
    <t>2026-04-13T15:37:08.383Z</t>
  </si>
  <si>
    <t>E-20260413-1114</t>
  </si>
  <si>
    <t>2026-04-13T15:39:25.270Z</t>
  </si>
  <si>
    <t>E-20260413-1115</t>
  </si>
  <si>
    <t>Tempo 3-1-3; RIR 2-1</t>
  </si>
  <si>
    <t>2026-04-13T15:42:42.062Z</t>
  </si>
  <si>
    <t>E-20260413-1116</t>
  </si>
  <si>
    <t>2026-04-13T15:46:02.674Z</t>
  </si>
  <si>
    <t>E-20260413-1117</t>
  </si>
  <si>
    <t>Tempo 3-1-3; RIR 1-0</t>
  </si>
  <si>
    <t>2026-04-13T15:50:12.825Z</t>
  </si>
  <si>
    <t>E-20260413-1118</t>
  </si>
  <si>
    <t>2026-04-13T15:53:43.170Z</t>
  </si>
  <si>
    <t>E-20260413-1119</t>
  </si>
  <si>
    <t>2026-04-13T15:55:44.185Z</t>
  </si>
  <si>
    <t>E-20260413-1120</t>
  </si>
  <si>
    <t>Tempo 2-2-2; RIR 2-1; tried alternating felt good too</t>
  </si>
  <si>
    <t>2026-04-13T15:58:35.938Z</t>
  </si>
  <si>
    <t>E-20260413-1121</t>
  </si>
  <si>
    <t>E-20260414-1122</t>
  </si>
  <si>
    <t xml:space="preserve">Pace: 2.5 mph; 0 incline </t>
  </si>
  <si>
    <t>E-20260414-1123</t>
  </si>
  <si>
    <t>2026-04-14T20:42:21.468Z</t>
  </si>
  <si>
    <t>E-20260414-1124</t>
  </si>
  <si>
    <t>2026-04-14T20:45:35.398Z</t>
  </si>
  <si>
    <t>E-20260414-1125</t>
  </si>
  <si>
    <t>Tempo 2-1-2: RIR 2-1</t>
  </si>
  <si>
    <t>2026-04-14T20:49:01.975Z</t>
  </si>
  <si>
    <t>E-20260414-1126</t>
  </si>
  <si>
    <t>Tempo 2-1-2: RIR 1</t>
  </si>
  <si>
    <t>2026-04-14T20:51:11.229Z</t>
  </si>
  <si>
    <t>E-20260414-1127</t>
  </si>
  <si>
    <t>2026-04-14T20:53:20.054Z</t>
  </si>
  <si>
    <t>E-20260414-1128</t>
  </si>
  <si>
    <t>Feeling a good tired / pump; Tempo 2-1-2: RIR 0</t>
  </si>
  <si>
    <t>2026-04-14T20:56:41.789Z</t>
  </si>
  <si>
    <t>E-20260414-1129</t>
  </si>
  <si>
    <t>2026-04-14T20:59:25.997Z</t>
  </si>
  <si>
    <t>E-20260414-1130</t>
  </si>
  <si>
    <t>2026-04-14T21:02:31.060Z</t>
  </si>
  <si>
    <t>E-20260414-1131</t>
  </si>
  <si>
    <t>2026-04-14T21:05:50.226Z</t>
  </si>
  <si>
    <t>E-20260414-1132</t>
  </si>
  <si>
    <t>2026-04-14T21:08:28.917Z</t>
  </si>
  <si>
    <t>E-20260414-1133</t>
  </si>
  <si>
    <t>2026-04-14T21:10:55.607Z</t>
  </si>
  <si>
    <t>E-20260414-1134</t>
  </si>
  <si>
    <t>2026-04-14T21:13:41.998Z</t>
  </si>
  <si>
    <t>E-20260414-1135</t>
  </si>
  <si>
    <t>Tempo 2-1-2; RIR 2-1; left tried to rotate on 10</t>
  </si>
  <si>
    <t>2026-04-14T21:17:16.773Z</t>
  </si>
  <si>
    <t>E-20260414-1136</t>
  </si>
  <si>
    <t>Tempo 2-1-2; RIR 1; left tried to rotate on 10</t>
  </si>
  <si>
    <t>2026-04-14T21:19:55.788Z</t>
  </si>
  <si>
    <t>E-20260414-1137</t>
  </si>
  <si>
    <t>2026-04-14T21:22:07.709Z</t>
  </si>
  <si>
    <t>E-20260414-1138</t>
  </si>
  <si>
    <t>2026-04-14T21:25:27.932Z</t>
  </si>
  <si>
    <t>E-20260414-1139</t>
  </si>
  <si>
    <t>2026-04-14T21:28:27.530Z</t>
  </si>
  <si>
    <t>E-20260414-1140</t>
  </si>
  <si>
    <t>E-20260416-1141</t>
  </si>
  <si>
    <t xml:space="preserve">Tempo 2-2-2; RIR 2-1; alternated on 12th rep </t>
  </si>
  <si>
    <t>E-20260416-1142</t>
  </si>
  <si>
    <t>Tempo 2-2-2; RIR 2-1; alternated all reps</t>
  </si>
  <si>
    <t>2026-04-16T11:54:44.576Z</t>
  </si>
  <si>
    <t>E-20260416-1143</t>
  </si>
  <si>
    <t>Tempo 1-1-1; RIR 2-1; alternated  all reps</t>
  </si>
  <si>
    <t>2026-04-16T11:58:35.230Z</t>
  </si>
  <si>
    <t>E-20260416-1144</t>
  </si>
  <si>
    <t>2026-04-16T12:00:12.488Z</t>
  </si>
  <si>
    <t>E-20260416-1145</t>
  </si>
  <si>
    <t>2026-04-16T12:02:19.510Z</t>
  </si>
  <si>
    <t>E-20260416-1146</t>
  </si>
  <si>
    <t xml:space="preserve">Tempo 2-1-2; RIR 2-1; keeping strict form. Feels like I can’t get over this weight jump. Frustrating </t>
  </si>
  <si>
    <t>2026-04-16T12:04:51.773Z</t>
  </si>
  <si>
    <t>E-20260416-1147</t>
  </si>
  <si>
    <t xml:space="preserve">Tempo 2-1-2; RIR 2-1; keeping strict form. From broke on 8; Feels like I can’t get over this weight jump. Frustrating </t>
  </si>
  <si>
    <t>2026-04-16T12:07:03.905Z</t>
  </si>
  <si>
    <t>E-20260416-1148</t>
  </si>
  <si>
    <t>2026-04-16T12:10:16.429Z</t>
  </si>
  <si>
    <t>E-20260416-1149</t>
  </si>
  <si>
    <t>Tempo 3-1-3; RIR 2; right fatigued at 10 so matched with left. Bit asymmetrical today so matching reps per arm</t>
  </si>
  <si>
    <t>2026-04-16T12:14:03.058Z</t>
  </si>
  <si>
    <t>E-20260416-1150</t>
  </si>
  <si>
    <t>2026-04-16T12:16:49.471Z</t>
  </si>
  <si>
    <t>E-20260416-1151</t>
  </si>
  <si>
    <t xml:space="preserve">Tempo 2-1-2; RIR 2; mindset “lead with your pinky finger” to counter any desire to pronate. </t>
  </si>
  <si>
    <t>2026-04-16T12:20:17.596Z</t>
  </si>
  <si>
    <t>E-20260416-1152</t>
  </si>
  <si>
    <t xml:space="preserve">Tempo 2-1-2; RIR 1; mindset “lead with your pinky finger” to counter any desire to pronate. </t>
  </si>
  <si>
    <t>2026-04-16T12:22:29.321Z</t>
  </si>
  <si>
    <t>E-20260416-1153</t>
  </si>
  <si>
    <t>2026-04-16T12:25:51.579Z</t>
  </si>
  <si>
    <t>E-20260416-1154</t>
  </si>
  <si>
    <t>2026-04-16T12:26:03.825Z</t>
  </si>
  <si>
    <t>E-20260416-1155</t>
  </si>
  <si>
    <t xml:space="preserve">Tempo 2-1-2; RIR 0; mindset “lead with your pinky finger” to counter any desire to pronate. </t>
  </si>
  <si>
    <t>2026-04-16T12:26:16.054Z</t>
  </si>
  <si>
    <t>E-20260416-1156</t>
  </si>
  <si>
    <t>2026-04-16T12:29:32.163Z</t>
  </si>
  <si>
    <t>E-20260416-1157</t>
  </si>
  <si>
    <t>2026-04-16T12:31:59.083Z</t>
  </si>
  <si>
    <t>E-20260416-1158</t>
  </si>
  <si>
    <t>2026-04-16T12:34:47.937Z</t>
  </si>
  <si>
    <t>E-20260416-1159</t>
  </si>
  <si>
    <t>Fat grip db. No 80’s available</t>
  </si>
  <si>
    <t>2026-04-16T12:37:29.417Z</t>
  </si>
  <si>
    <t>E-20260416-1160</t>
  </si>
  <si>
    <t>Fat grip db. Barely held through 60. Good set No 80’s available</t>
  </si>
  <si>
    <t>2026-04-16T12:40:15.242Z</t>
  </si>
  <si>
    <t>E-20260416-1161</t>
  </si>
  <si>
    <t>E-20260417-1162</t>
  </si>
  <si>
    <t>E-20260417-1163</t>
  </si>
  <si>
    <t>2026-04-17T18:38:00.698Z</t>
  </si>
  <si>
    <t>E-20260417-1164</t>
  </si>
  <si>
    <t>2026-04-17T18:40:53.718Z</t>
  </si>
  <si>
    <t>E-20260417-1165</t>
  </si>
  <si>
    <t>2026-04-17T18:43:03.391Z</t>
  </si>
  <si>
    <t>E-20260417-1166</t>
  </si>
  <si>
    <t>2026-04-17T18:45:33.436Z</t>
  </si>
  <si>
    <t>E-20260417-1167</t>
  </si>
  <si>
    <t>2026-04-17T18:49:01.458Z</t>
  </si>
  <si>
    <t>E-20260417-1168</t>
  </si>
  <si>
    <t>2026-04-17T18:52:06.882Z</t>
  </si>
  <si>
    <t>E-20260417-1169</t>
  </si>
  <si>
    <t>Tempo 2-1-2; RIR 1-0</t>
  </si>
  <si>
    <t>2026-04-17T18:53:57.869Z</t>
  </si>
  <si>
    <t>E-20260417-1170</t>
  </si>
  <si>
    <t xml:space="preserve">Tempo 2-1-2; RIR 2; full scap engaged; </t>
  </si>
  <si>
    <t>2026-04-17T18:58:25.279Z</t>
  </si>
  <si>
    <t>E-20260417-1171</t>
  </si>
  <si>
    <t>2026-04-17T19:00:32.071Z</t>
  </si>
  <si>
    <t>E-20260417-1172</t>
  </si>
  <si>
    <t xml:space="preserve">Tempo 2-1-2; RIR 1; full squeeze but was not as strong; </t>
  </si>
  <si>
    <t>2026-04-17T19:03:51.289Z</t>
  </si>
  <si>
    <t>E-20260417-1173</t>
  </si>
  <si>
    <t xml:space="preserve">Tempo 2-1-2; RIR 1-0; full squeeze but was not as strong; </t>
  </si>
  <si>
    <t>2026-04-17T19:07:05.488Z</t>
  </si>
  <si>
    <t>E-20260417-1174</t>
  </si>
  <si>
    <t>Tempo 2-1-2; RIR 1; right weaker w slight anterior capsule awareness</t>
  </si>
  <si>
    <t>2026-04-17T19:11:47.465Z</t>
  </si>
  <si>
    <t>E-20260417-1175</t>
  </si>
  <si>
    <t>2026-04-17T19:14:56.747Z</t>
  </si>
  <si>
    <t>E-20260417-1176</t>
  </si>
  <si>
    <t>2026-04-17T19:17:49.872Z</t>
  </si>
  <si>
    <t>E-20260417-1177</t>
  </si>
  <si>
    <t>2.3mph; 0 incline; 2 sec pause q 15 sec</t>
  </si>
  <si>
    <t>2026-04-17T19:22:55.634Z</t>
  </si>
  <si>
    <t>E-20260417-1178</t>
  </si>
  <si>
    <t>2026-04-17T19:24:53.667Z</t>
  </si>
  <si>
    <t>E-20260417-1179</t>
  </si>
  <si>
    <t>2026-04-17T19:28:55.461Z</t>
  </si>
  <si>
    <t>E-20260417-1180</t>
  </si>
  <si>
    <t>2026-04-17T19:34:19.864Z</t>
  </si>
  <si>
    <t>E-20260417-1181</t>
  </si>
  <si>
    <t>2026-04-17T19:37:38.997Z</t>
  </si>
  <si>
    <t>E-20260417-1182</t>
  </si>
  <si>
    <t>2026-04-17T19:41:34.814Z</t>
  </si>
  <si>
    <t>E-20260417-1183</t>
  </si>
  <si>
    <t>E-20260418-1184</t>
  </si>
  <si>
    <t>E-20260418-1185</t>
  </si>
  <si>
    <t>2026-04-18T15:36:59.446Z</t>
  </si>
  <si>
    <t>E-20260418-1186</t>
  </si>
  <si>
    <t>2026-04-18T15:37:00.026Z</t>
  </si>
  <si>
    <t>E-20260418-1187</t>
  </si>
  <si>
    <t>2026-04-18T15:37:14.348Z</t>
  </si>
  <si>
    <t>E-20260418-1188</t>
  </si>
  <si>
    <t>2026-04-18T15:37:15.073Z</t>
  </si>
  <si>
    <t>E-20260418-1189</t>
  </si>
  <si>
    <t>2026-04-18T15:37:21.946Z</t>
  </si>
  <si>
    <t>E-20260418-1190</t>
  </si>
  <si>
    <t>2026-04-18T15:37:22.453Z</t>
  </si>
  <si>
    <t>E-20260418-1191</t>
  </si>
  <si>
    <t>2026-04-18T15:37:41.265Z</t>
  </si>
  <si>
    <t>E-20260418-1192</t>
  </si>
  <si>
    <t>Tempo 3-1-1; RIR 2; trying to find the pec stimulus</t>
  </si>
  <si>
    <t>2026-04-18T15:40:12.248Z</t>
  </si>
  <si>
    <t>E-20260418-1193</t>
  </si>
  <si>
    <t>Tempo 3-1-1; RIR 1; trying to find the pec stimulus</t>
  </si>
  <si>
    <t>2026-04-18T15:42:27.264Z</t>
  </si>
  <si>
    <t>E-20260418-1194</t>
  </si>
  <si>
    <t xml:space="preserve">Tempo 3-1-1; RIR 1; felt a bit of a fatigue collapse on 6th attempt </t>
  </si>
  <si>
    <t>2026-04-18T15:45:35.045Z</t>
  </si>
  <si>
    <t>E-20260418-1195</t>
  </si>
  <si>
    <t>Tempo 2-1-2; RIR 2; bench at 2 (15^)</t>
  </si>
  <si>
    <t>2026-04-18T15:49:48.460Z</t>
  </si>
  <si>
    <t>E-20260418-1196</t>
  </si>
  <si>
    <t>Tempo 2-1-2; RIR 2-1; bench at 2 (15^)</t>
  </si>
  <si>
    <t>2026-04-18T15:52:51.768Z</t>
  </si>
  <si>
    <t>E-20260418-1197</t>
  </si>
  <si>
    <t>Tempo 2-1-2; RIR 1; bench at 2 (15^)</t>
  </si>
  <si>
    <t>2026-04-18T15:53:16.898Z</t>
  </si>
  <si>
    <t>E-20260418-1198</t>
  </si>
  <si>
    <t>2026-04-18T15:56:04.902Z</t>
  </si>
  <si>
    <t>E-20260418-1199</t>
  </si>
  <si>
    <t>Tempo 3-1-2; RIR 1; right 6, left got 7</t>
  </si>
  <si>
    <t>2026-04-18T15:59:18.157Z</t>
  </si>
  <si>
    <t>E-20260418-1200</t>
  </si>
  <si>
    <t>Tempo 3-1-2; RIR 1; remembered total 45s between arms on the last set</t>
  </si>
  <si>
    <t>2026-04-18T16:01:21.727Z</t>
  </si>
  <si>
    <t>E-20260418-1201</t>
  </si>
  <si>
    <t>2026-04-18T16:06:38.170Z</t>
  </si>
  <si>
    <t>E-20260418-1202</t>
  </si>
  <si>
    <t>2026-04-18T16:08:26.873Z</t>
  </si>
  <si>
    <t>E-20260418-1203</t>
  </si>
  <si>
    <t>2026-04-18T16:10:05.017Z</t>
  </si>
  <si>
    <t>E-20260418-1204</t>
  </si>
  <si>
    <t>2026-04-18T16:12:31.064Z</t>
  </si>
  <si>
    <t>E-20260418-1205</t>
  </si>
  <si>
    <t>Tempo 3-1-3; RIR 1; forgot to rest 30 between arms</t>
  </si>
  <si>
    <t>2026-04-18T16:15:13.274Z</t>
  </si>
  <si>
    <t>E-20260418-1206</t>
  </si>
  <si>
    <t>Tempo 3-1-3; RIR 1;left feels slightly weaker today</t>
  </si>
  <si>
    <t>2026-04-18T16:18:39.073Z</t>
  </si>
  <si>
    <t>E-20260418-1207</t>
  </si>
  <si>
    <t>Tempo 3-1-3; RIR 1; taps on 9-10 for both</t>
  </si>
  <si>
    <t>2026-04-18T16:22:48.382Z</t>
  </si>
  <si>
    <t>E-20260418-1208</t>
  </si>
  <si>
    <t>2026-04-18T16:25:44.595Z</t>
  </si>
  <si>
    <t>E-20260418-1209</t>
  </si>
  <si>
    <t>2026-04-18T16:28:17.319Z</t>
  </si>
  <si>
    <t>E-20260418-1210</t>
  </si>
  <si>
    <t>2026-04-18T16:30:50.902Z</t>
  </si>
  <si>
    <t>E-20260418-1211</t>
  </si>
  <si>
    <t>2026-04-18T16:34:07.374Z</t>
  </si>
  <si>
    <t>2026-04-18T16:34:08.361Z</t>
  </si>
  <si>
    <t>E-20260418-1212</t>
  </si>
  <si>
    <t>2026-04-18T16:34:13.937Z</t>
  </si>
  <si>
    <t>E-20260418-1213</t>
  </si>
  <si>
    <t>E-20260419-1214</t>
  </si>
  <si>
    <t>E-20260419-1215</t>
  </si>
  <si>
    <t>2.3mph; 2s pause each 15s; 0 incline</t>
  </si>
  <si>
    <t>2026-04-19T15:20:03.966Z</t>
  </si>
  <si>
    <t>E-20260419-1216</t>
  </si>
  <si>
    <t>2026-04-19T15:23:10.645Z</t>
  </si>
  <si>
    <t>E-20260419-1217</t>
  </si>
  <si>
    <t>2.3mph; 2s pause each 15s; 0 incline; right grip didn’t roll but the weight was dropping off the back side around 56s</t>
  </si>
  <si>
    <t>2026-04-19T15:26:46.684Z</t>
  </si>
  <si>
    <t>E-20260419-1218</t>
  </si>
  <si>
    <t>Tempo 2-1-2; RIR 2;</t>
  </si>
  <si>
    <t>2026-04-19T15:30:38.833Z</t>
  </si>
  <si>
    <t>E-20260419-1219</t>
  </si>
  <si>
    <t>2026-04-19T15:32:52.653Z</t>
  </si>
  <si>
    <t>E-20260419-1220</t>
  </si>
  <si>
    <t xml:space="preserve">Tempo 2-1-2; RIR 1; scap contract was strong through 6. Little fatigue 7,8 but full squeeze at contraction </t>
  </si>
  <si>
    <t>2026-04-19T15:36:01.611Z</t>
  </si>
  <si>
    <t>E-20260419-1221</t>
  </si>
  <si>
    <t>2026-04-19T15:39:19.082Z</t>
  </si>
  <si>
    <t>E-20260419-1222</t>
  </si>
  <si>
    <t>Starting with Right; tempo 2-1-2; RIR 2-1</t>
  </si>
  <si>
    <t>2026-04-19T15:42:59.431Z</t>
  </si>
  <si>
    <t>E-20260419-1223</t>
  </si>
  <si>
    <t>2026-04-19T15:46:47.847Z</t>
  </si>
  <si>
    <t>E-20260419-1224</t>
  </si>
  <si>
    <t xml:space="preserve"> Right was the limiter this set;  tempo 2-1-2; RIR 2-1</t>
  </si>
  <si>
    <t>2026-04-19T15:50:23.117Z</t>
  </si>
  <si>
    <t>E-20260419-1225</t>
  </si>
  <si>
    <t>Tempo 1-2–1; RIR 2-1; adjustable pulley 3</t>
  </si>
  <si>
    <t>2026-04-19T15:54:29.016Z</t>
  </si>
  <si>
    <t>E-20260419-1226</t>
  </si>
  <si>
    <t>Tempo 1-2–1; RIR 1; adjustable pulley 3</t>
  </si>
  <si>
    <t>2026-04-19T15:57:22.704Z</t>
  </si>
  <si>
    <t>E-20260419-1227</t>
  </si>
  <si>
    <t>Grip started to fail ; Tempo 1-2–1; RIR 1; adjustable pulley 3</t>
  </si>
  <si>
    <t>2026-04-19T16:00:28.432Z</t>
  </si>
  <si>
    <t>E-20260419-1228</t>
  </si>
  <si>
    <t>2026-04-19T16:04:27.519Z</t>
  </si>
  <si>
    <t>E-20260419-1229</t>
  </si>
  <si>
    <t>2026-04-19T16:06:57.403Z</t>
  </si>
  <si>
    <t>E-20260419-1230</t>
  </si>
  <si>
    <t>Tempo 2-1-2; RIR 2-1; alternate at 6,7,8</t>
  </si>
  <si>
    <t>2026-04-19T16:11:04.532Z</t>
  </si>
  <si>
    <t>E-20260419-1231</t>
  </si>
  <si>
    <t>2026-04-19T16:14:02.185Z</t>
  </si>
  <si>
    <t>E-20260419-1232</t>
  </si>
  <si>
    <t>2026-04-19T16:17:22.334Z</t>
  </si>
  <si>
    <t>E-20260419-1233</t>
  </si>
  <si>
    <t>2026-04-19T16:21:10.735Z</t>
  </si>
  <si>
    <t>E-20260419-1234</t>
  </si>
  <si>
    <t>E-20260420-1235</t>
  </si>
  <si>
    <t>E-20260420-1236</t>
  </si>
  <si>
    <t>Tempo 2-1-2; RIR 2-1; alternated after 6th rep</t>
  </si>
  <si>
    <t>2026-04-20T16:05:53.920Z</t>
  </si>
  <si>
    <t>E-20260420-1237</t>
  </si>
  <si>
    <t>Tempo 2-1-2; RIR 2-1; alternated after 5th rep; I don’t LOVE the ROM but hitting 90 degree on contraction</t>
  </si>
  <si>
    <t>2026-04-20T16:09:01.901Z</t>
  </si>
  <si>
    <t>E-20260420-1238</t>
  </si>
  <si>
    <t>Tempo 2-1-2; RIR 2-1; alternated after 5th rep; I don’t LOVE the ROM but hitting 90 degree on contraction; extended partials 12-15</t>
  </si>
  <si>
    <t>2026-04-20T16:13:01.668Z</t>
  </si>
  <si>
    <t>E-20260420-1239</t>
  </si>
  <si>
    <t>2026-04-20T16:15:34.451Z</t>
  </si>
  <si>
    <t>E-20260420-1240</t>
  </si>
  <si>
    <t>2026-04-20T16:17:36.381Z</t>
  </si>
  <si>
    <t>E-20260420-1241</t>
  </si>
  <si>
    <t>2026-04-20T16:20:22.537Z</t>
  </si>
  <si>
    <t>E-20260420-1242</t>
  </si>
  <si>
    <t>2026-04-20T16:22:02.837Z</t>
  </si>
  <si>
    <t>E-20260420-1243</t>
  </si>
  <si>
    <t>2026-04-20T16:25:06.998Z</t>
  </si>
  <si>
    <t>E-20260420-1244</t>
  </si>
  <si>
    <t>2026-04-20T16:28:21.254Z</t>
  </si>
  <si>
    <t>E-20260420-1245</t>
  </si>
  <si>
    <t>2026-04-20T16:31:24.966Z</t>
  </si>
  <si>
    <t>E-20260420-1246</t>
  </si>
  <si>
    <t>2026-04-20T16:34:38.213Z</t>
  </si>
  <si>
    <t>E-20260420-1247</t>
  </si>
  <si>
    <t>2026-04-20T16:37:50.349Z</t>
  </si>
  <si>
    <t>E-20260420-1248</t>
  </si>
  <si>
    <t>Tempo 2-1-2; RIR 1; extended partials 9,10,11</t>
  </si>
  <si>
    <t>2026-04-20T16:41:26.446Z</t>
  </si>
  <si>
    <t>E-20260420-1249</t>
  </si>
  <si>
    <t xml:space="preserve">Tempo 2-1-2; RIR 2; </t>
  </si>
  <si>
    <t>2026-04-20T16:43:39.970Z</t>
  </si>
  <si>
    <t>E-20260420-1250</t>
  </si>
  <si>
    <t>Tempo 2-1-2; RIR 2; slight right anterior awareness</t>
  </si>
  <si>
    <t>2026-04-20T16:45:18.852Z</t>
  </si>
  <si>
    <t>E-20260420-1251</t>
  </si>
  <si>
    <t>Tempo 2-1-2; RIR 1; slight right anterior awareness</t>
  </si>
  <si>
    <t>2026-04-20T16:47:28.872Z</t>
  </si>
  <si>
    <t>E-20260420-1252</t>
  </si>
  <si>
    <t>2026-04-20T16:54:17.381Z</t>
  </si>
  <si>
    <t>E-20260420-1253</t>
  </si>
  <si>
    <t>2026-04-20T16:54:18.017Z</t>
  </si>
  <si>
    <t>E-20260420-1254</t>
  </si>
  <si>
    <t>2026-04-20T16:54:21.381Z</t>
  </si>
  <si>
    <t>E-20260420-1255</t>
  </si>
  <si>
    <t>E-20260422-1256</t>
  </si>
  <si>
    <t>1.338</t>
  </si>
  <si>
    <t>E-20260422-1257</t>
  </si>
  <si>
    <t>2026-04-22T20:53:36.947Z</t>
  </si>
  <si>
    <t>E-20260422-1258</t>
  </si>
  <si>
    <t>2026-04-22T20:56:32.463Z</t>
  </si>
  <si>
    <t>E-20260422-1259</t>
  </si>
  <si>
    <t>2026-04-22T20:59:23.969Z</t>
  </si>
  <si>
    <t>E-20260422-1260</t>
  </si>
  <si>
    <t>Tempo 3-1-1; RIR 1; did an extra rep to check full ceiling. I could have done 10-11 👍</t>
  </si>
  <si>
    <t>2026-04-22T21:02:50.074Z</t>
  </si>
  <si>
    <t>E-20260422-1261</t>
  </si>
  <si>
    <t>2-1-2; RIR 2-1; please note this is 50# total (25 per hand).</t>
  </si>
  <si>
    <t>2026-04-22T21:06:16.265Z</t>
  </si>
  <si>
    <t>E-20260422-1262</t>
  </si>
  <si>
    <t xml:space="preserve">2-1-2; RIR 2-1; left glute feeling taxed / tighter. Seeing that posterior chain creep in now that I’m plateau on RDLs. I’m sure we’ll see this get better and then I’ll have a jump in both Bulgarian and Romanian DB lifts </t>
  </si>
  <si>
    <t>2026-04-22T21:09:58.903Z</t>
  </si>
  <si>
    <t>E-20260422-1263</t>
  </si>
  <si>
    <t xml:space="preserve">Tempo 2-1-2; a little faster but the tempo was the same; RIR 2-1; this set felt better / less deficient </t>
  </si>
  <si>
    <t>2026-04-22T21:11:57.785Z</t>
  </si>
  <si>
    <t>E-20260422-1264</t>
  </si>
  <si>
    <t>2026-04-22T21:15:40.407Z</t>
  </si>
  <si>
    <t>E-20260422-1265</t>
  </si>
  <si>
    <t>2026-04-22T21:18:13.229Z</t>
  </si>
  <si>
    <t>E-20260422-1266</t>
  </si>
  <si>
    <t>2026-04-22T21:19:59.485Z</t>
  </si>
  <si>
    <t>E-20260422-1267</t>
  </si>
  <si>
    <t>2026-04-22T21:22:42.332Z</t>
  </si>
  <si>
    <t>E-20260422-1268</t>
  </si>
  <si>
    <t xml:space="preserve">70plate at PF; tempo 2-1-2; RIR 2-1; started with right arm. Slight anterior capsule awareness but feels more biceps tendon. Shortened rom and that helped immediate </t>
  </si>
  <si>
    <t>2026-04-22T21:26:53.906Z</t>
  </si>
  <si>
    <t>E-20260422-1269</t>
  </si>
  <si>
    <t xml:space="preserve">70plate plus 2.5 at PF; tempo 2-1-2; RIR 2-1; started with right arm. Slight anterior capsule awareness but feels more biceps tendon. Shortened rom and that helped immediate </t>
  </si>
  <si>
    <t>2026-04-22T21:28:42.244Z</t>
  </si>
  <si>
    <t>E-20260422-1270</t>
  </si>
  <si>
    <t xml:space="preserve">I think I was leaning forward and that was causing some awareness. As soon as I leaned back, slightly, there was no tightness; 70plate plus 2.5 at PF; tempo 2-1-2; RIR 2-1; started with right arm. Slight anterior capsule awareness but feels more biceps tendon. Shortened rom and that helped immediate </t>
  </si>
  <si>
    <t>2026-04-22T21:32:37.571Z</t>
  </si>
  <si>
    <t>E-20260422-1271</t>
  </si>
  <si>
    <t xml:space="preserve">2.3 mph, 0 incline, 10s pause q 15s; woo-hoo! 🙌 </t>
  </si>
  <si>
    <t>2026-04-22T21:38:02.207Z</t>
  </si>
  <si>
    <t>E-20260422-1272</t>
  </si>
  <si>
    <t>2026-04-22T21:41:21.284Z</t>
  </si>
  <si>
    <t>E-20260422-1273</t>
  </si>
  <si>
    <t>2.3mph; 0 incline</t>
  </si>
  <si>
    <t>2026-04-22T21:44:50.369Z</t>
  </si>
  <si>
    <t>E-20260422-1274</t>
  </si>
  <si>
    <t>Body weight (45s =0.75 mins)</t>
  </si>
  <si>
    <t>2026-04-22T21:47:52.824Z</t>
  </si>
  <si>
    <t>E-20260422-1275</t>
  </si>
  <si>
    <t>Body weight (50s)</t>
  </si>
  <si>
    <t>2026-04-22T21:50:37.061Z</t>
  </si>
  <si>
    <t>E-20260422-1276</t>
  </si>
  <si>
    <t xml:space="preserve">Body weight (50s); right capsule feeling a little bit towards the end of that set. </t>
  </si>
  <si>
    <t>2026-04-22T21:53:58.641Z</t>
  </si>
  <si>
    <t>E-20260422-1277</t>
  </si>
  <si>
    <t xml:space="preserve">Cooldown </t>
  </si>
  <si>
    <t>E-20260423-1278</t>
  </si>
  <si>
    <t>E-20260423-1279</t>
  </si>
  <si>
    <t>Red</t>
  </si>
  <si>
    <t>2026-04-23T18:28:02.040Z</t>
  </si>
  <si>
    <t>E-20260423-1280</t>
  </si>
  <si>
    <t>2026-04-23T18:28:10.135Z</t>
  </si>
  <si>
    <t>E-20260423-1281</t>
  </si>
  <si>
    <t>2026-04-23T18:29:33.121Z</t>
  </si>
  <si>
    <t>E-20260423-1282</t>
  </si>
  <si>
    <t>2026-04-23T18:32:25.339Z</t>
  </si>
  <si>
    <t>E-20260423-1283</t>
  </si>
  <si>
    <t>Tempo 3-1-1; RIR 1; good fight on 8th</t>
  </si>
  <si>
    <t>2026-04-23T18:35:52.018Z</t>
  </si>
  <si>
    <t>E-20260423-1284</t>
  </si>
  <si>
    <t>2026-04-23T18:39:06.109Z</t>
  </si>
  <si>
    <t>E-20260423-1285</t>
  </si>
  <si>
    <t>Bench at 2; Tempo 2-1-2; RIR 2; note I’m using 30# db per hand</t>
  </si>
  <si>
    <t>2026-04-23T18:41:29.855Z</t>
  </si>
  <si>
    <t>E-20260423-1286</t>
  </si>
  <si>
    <t>2026-04-23T18:43:52.988Z</t>
  </si>
  <si>
    <t>E-20260423-1287</t>
  </si>
  <si>
    <t>Bench at 2; Tempo 2-1-2; RIR 2; note I’m using 35# db per hand</t>
  </si>
  <si>
    <t>2026-04-23T18:46:31.276Z</t>
  </si>
  <si>
    <t>E-20260423-1288</t>
  </si>
  <si>
    <t>Tempo 3-1-2; RIR 2; anterior capsule awareness. Feels more like biceps tendon still</t>
  </si>
  <si>
    <t>2026-04-23T18:50:01.409Z</t>
  </si>
  <si>
    <t>E-20260423-1289</t>
  </si>
  <si>
    <t>Tempo 3-1-2; RIR 2; ant cap felt better stopped ROM at pec</t>
  </si>
  <si>
    <t>2026-04-23T18:53:16.283Z</t>
  </si>
  <si>
    <t>E-20260423-1290</t>
  </si>
  <si>
    <t>2026-04-23T18:56:27.546Z</t>
  </si>
  <si>
    <t>E-20260423-1291</t>
  </si>
  <si>
    <t>2026-04-23T18:58:33.599Z</t>
  </si>
  <si>
    <t>E-20260423-1292</t>
  </si>
  <si>
    <t>2026-04-23T19:00:30.878Z</t>
  </si>
  <si>
    <t>E-20260423-1293</t>
  </si>
  <si>
    <t>Tempo 2-1-2; RIR 1-0; struggle but clean 7th</t>
  </si>
  <si>
    <t>2026-04-23T19:02:35.153Z</t>
  </si>
  <si>
    <t>E-20260423-1294</t>
  </si>
  <si>
    <t xml:space="preserve">Tempo 2-1-2; RIR 1-0; struggle but hit 7 and slow eccentric </t>
  </si>
  <si>
    <t>2026-04-23T19:05:13.545Z</t>
  </si>
  <si>
    <t>E-20260423-1295</t>
  </si>
  <si>
    <t>Tempo: 3-1-3 Rest: 20 sec between arms</t>
  </si>
  <si>
    <t>2026-04-23T19:07:57.512Z</t>
  </si>
  <si>
    <t>E-20260423-1296</t>
  </si>
  <si>
    <t>2026-04-23T19:10:41.679Z</t>
  </si>
  <si>
    <t>E-20260423-1297</t>
  </si>
  <si>
    <t>Did 10 with assist; Tempo: 3-1-3 Rest: 20 sec between arms</t>
  </si>
  <si>
    <t>2026-04-23T19:14:07.549Z</t>
  </si>
  <si>
    <t>E-20260423-1298</t>
  </si>
  <si>
    <t xml:space="preserve">Temp 2-2-2; RIR 2; improved arm slot following scap plane </t>
  </si>
  <si>
    <t>2026-04-23T19:17:18.359Z</t>
  </si>
  <si>
    <t>E-20260423-1299</t>
  </si>
  <si>
    <t>2026-04-23T19:19:22.416Z</t>
  </si>
  <si>
    <t>E-20260423-1300</t>
  </si>
  <si>
    <t xml:space="preserve">New plane equals left trap trying to sneak in after fatiguing; Temp 2-2-2; RIR 2; improved arm slot following scap plane </t>
  </si>
  <si>
    <t>2026-04-23T19:21:58.365Z</t>
  </si>
  <si>
    <t>E-20260423-1301</t>
  </si>
  <si>
    <t>2026-04-23T19:22:06.645Z</t>
  </si>
  <si>
    <t>2026-04-23T19:23:45.843Z</t>
  </si>
  <si>
    <t>E-20260423-1302</t>
  </si>
  <si>
    <t>2026-04-23T19:23:48.889Z</t>
  </si>
  <si>
    <t>E-20260423-1303</t>
  </si>
  <si>
    <t>E-20260424-1304</t>
  </si>
  <si>
    <t>E-20260424-1305</t>
  </si>
  <si>
    <t xml:space="preserve">2.3mph; 15 sec walk, 10 sec hold, did 3 walking and 3 hold per arm per set. </t>
  </si>
  <si>
    <t>2026-04-24T19:04:22.836Z</t>
  </si>
  <si>
    <t>E-20260424-1306</t>
  </si>
  <si>
    <t xml:space="preserve">This is an awkward setup standing on the treadmill railing for 10 q 15 walking; 2.3mph; 15 sec walk, 10 sec hold, did 3 walking and 3 hold per arm per set. </t>
  </si>
  <si>
    <t>2026-04-24T19:07:52.357Z</t>
  </si>
  <si>
    <t>E-20260424-1307</t>
  </si>
  <si>
    <t>2026-04-24T19:10:46.301Z</t>
  </si>
  <si>
    <t>E-20260424-1308</t>
  </si>
  <si>
    <t>2026-04-24T19:13:40.293Z</t>
  </si>
  <si>
    <t>E-20260424-1309</t>
  </si>
  <si>
    <t>2026-04-24T19:15:29.227Z</t>
  </si>
  <si>
    <t>E-20260424-1310</t>
  </si>
  <si>
    <t>2026-04-24T19:17:24.291Z</t>
  </si>
  <si>
    <t>E-20260424-1311</t>
  </si>
  <si>
    <t>2026-04-24T19:19:05.830Z</t>
  </si>
  <si>
    <t>E-20260424-1312</t>
  </si>
  <si>
    <t>Tempo 2-1-2; RIR 2; slight lean back removed any ant cap tightness 👍</t>
  </si>
  <si>
    <t>2026-04-24T19:23:22.694Z</t>
  </si>
  <si>
    <t>E-20260424-1313</t>
  </si>
  <si>
    <t>Tempo 2-1-2; RIR 2-1; slight lean back removed any ant cap tightness 👍</t>
  </si>
  <si>
    <t>2026-04-24T19:26:14.050Z</t>
  </si>
  <si>
    <t>E-20260424-1314</t>
  </si>
  <si>
    <t>85 plate on high pulley; Tempo 2-1-2; RIR 1; slight lean back removed any ant cap tightness 👍</t>
  </si>
  <si>
    <t>2026-04-24T19:29:59.100Z</t>
  </si>
  <si>
    <t>E-20260424-1315</t>
  </si>
  <si>
    <t xml:space="preserve">Tempo 1-2-1; RIR 2+; </t>
  </si>
  <si>
    <t>2026-04-24T19:32:38.333Z</t>
  </si>
  <si>
    <t>E-20260424-1316</t>
  </si>
  <si>
    <t>2026-04-24T19:35:05.283Z</t>
  </si>
  <si>
    <t>E-20260424-1317</t>
  </si>
  <si>
    <t>2026-04-24T19:37:35.199Z</t>
  </si>
  <si>
    <t>E-20260424-1318</t>
  </si>
  <si>
    <t>2026-04-24T19:40:46.909Z</t>
  </si>
  <si>
    <t>E-20260424-1319</t>
  </si>
  <si>
    <t>2026-04-24T19:42:41.386Z</t>
  </si>
  <si>
    <t>E-20260424-1320</t>
  </si>
  <si>
    <t xml:space="preserve">Tempo 2-1-2; RIR 1-0; </t>
  </si>
  <si>
    <t>2026-04-24T19:45:37.790Z</t>
  </si>
  <si>
    <t>E-20260424-1321</t>
  </si>
  <si>
    <t>2026-04-24T19:49:03.929Z</t>
  </si>
  <si>
    <t>E-20260424-1322</t>
  </si>
  <si>
    <t xml:space="preserve">50/60=0.833 </t>
  </si>
  <si>
    <t>2026-04-24T19:51:54.327Z</t>
  </si>
  <si>
    <t>E-20260424-1323</t>
  </si>
  <si>
    <t xml:space="preserve">55/60=0.917 </t>
  </si>
  <si>
    <t>2026-04-24T19:55:08.516Z</t>
  </si>
  <si>
    <t>E-20260424-1324</t>
  </si>
  <si>
    <t>E-20260425-1325</t>
  </si>
  <si>
    <t>E-20260425-1326</t>
  </si>
  <si>
    <t>Tempo 2-1-2; RIR 1; alternate 11-15</t>
  </si>
  <si>
    <t>2026-04-25T15:37:57.112Z</t>
  </si>
  <si>
    <t>E-20260425-1327</t>
  </si>
  <si>
    <t>Tempo 2-1-2; RIR 1; alternate 8-12</t>
  </si>
  <si>
    <t>2026-04-25T15:40:15.598Z</t>
  </si>
  <si>
    <t>E-20260425-1328</t>
  </si>
  <si>
    <t>2026-04-25T15:42:42.585Z</t>
  </si>
  <si>
    <t>E-20260425-1329</t>
  </si>
  <si>
    <t>2026-04-25T15:45:33.228Z</t>
  </si>
  <si>
    <t>E-20260425-1330</t>
  </si>
  <si>
    <t xml:space="preserve">Tempo 2-1-2; RIR 2; tempo might have been closer to 2-1-4 as I’ve noticed I am very slowly controlling the eccentric when performing rope push downs. </t>
  </si>
  <si>
    <t>2026-04-25T15:48:16.632Z</t>
  </si>
  <si>
    <t>E-20260425-1331</t>
  </si>
  <si>
    <t>Tempo 2-1-3; RIR 1; full squeeze for a sec or two on 10</t>
  </si>
  <si>
    <t>2026-04-25T15:50:45.799Z</t>
  </si>
  <si>
    <t>E-20260425-1332</t>
  </si>
  <si>
    <t>2026-04-25T15:53:07.471Z</t>
  </si>
  <si>
    <t>E-20260425-1333</t>
  </si>
  <si>
    <t>Tempo 3-1-3; RIR 2; did not allow myself to tap an assist</t>
  </si>
  <si>
    <t>2026-04-25T15:55:25.420Z</t>
  </si>
  <si>
    <t>E-20260425-1334</t>
  </si>
  <si>
    <t>2026-04-25T15:58:01.574Z</t>
  </si>
  <si>
    <t>E-20260425-1335</t>
  </si>
  <si>
    <t>2026-04-25T16:01:01.990Z</t>
  </si>
  <si>
    <t>E-20260425-1336</t>
  </si>
  <si>
    <t>2026-04-25T16:04:21.721Z</t>
  </si>
  <si>
    <t>E-20260425-1337</t>
  </si>
  <si>
    <t>2026-04-25T16:06:36.726Z</t>
  </si>
  <si>
    <t>E-20260425-1338</t>
  </si>
  <si>
    <t xml:space="preserve">Sorry. Did fully extended partials for 8,9,10th rep on last set. Was feeling good. </t>
  </si>
  <si>
    <t>2026-04-25T16:10:32.788Z</t>
  </si>
  <si>
    <t>E-20260425-1339</t>
  </si>
  <si>
    <t xml:space="preserve">Tried with bent elbow w focus on pulling humerus up with delta; is this okay? </t>
  </si>
  <si>
    <t>2026-04-25T16:12:33.647Z</t>
  </si>
  <si>
    <t>E-20260425-1340</t>
  </si>
  <si>
    <t>Arms more fully extended but did a slight pronation at top which felt good on my right side 👍</t>
  </si>
  <si>
    <t>2026-04-25T16:14:46.155Z</t>
  </si>
  <si>
    <t>E-20260425-1341</t>
  </si>
  <si>
    <t>2026-04-25T16:16:38.545Z</t>
  </si>
  <si>
    <t>E-20260425-1342</t>
  </si>
  <si>
    <t>2026-04-25T16:21:35.773Z</t>
  </si>
  <si>
    <t>E-20260425-1343</t>
  </si>
  <si>
    <t>2026-04-25T16:23:40.055Z</t>
  </si>
  <si>
    <t>E-20260425-1344</t>
  </si>
  <si>
    <t>2026-04-25T16:23:50.861Z</t>
  </si>
  <si>
    <t>E-20260425-1345</t>
  </si>
  <si>
    <t>E-20260427-1346</t>
  </si>
  <si>
    <t>E-20260427-1347</t>
  </si>
  <si>
    <t>2026-04-27T15:04:31.546Z</t>
  </si>
  <si>
    <t>E-20260427-1348</t>
  </si>
  <si>
    <t>2026-04-27T15:06:21.544Z</t>
  </si>
  <si>
    <t>E-20260427-1349</t>
  </si>
  <si>
    <t>2026-04-27T15:08:25.563Z</t>
  </si>
  <si>
    <t>E-20260427-1350</t>
  </si>
  <si>
    <t xml:space="preserve">Tempo 3-1-1; RIR 2-1; </t>
  </si>
  <si>
    <t>2026-04-27T15:10:43.080Z</t>
  </si>
  <si>
    <t>E-20260427-1351</t>
  </si>
  <si>
    <t>Tempo 2-1-2; RIR 2; no posterior chain tightness today</t>
  </si>
  <si>
    <t>2026-04-27T15:14:00.539Z</t>
  </si>
  <si>
    <t>E-20260427-1352</t>
  </si>
  <si>
    <t>2026-04-27T15:16:20.030Z</t>
  </si>
  <si>
    <t>E-20260427-1353</t>
  </si>
  <si>
    <t>2026-04-27T15:20:03.149Z</t>
  </si>
  <si>
    <t>E-20260427-1354</t>
  </si>
  <si>
    <t>2026-04-27T15:21:54.330Z</t>
  </si>
  <si>
    <t>E-20260427-1355</t>
  </si>
  <si>
    <t>2026-04-27T15:23:51.487Z</t>
  </si>
  <si>
    <t>E-20260427-1356</t>
  </si>
  <si>
    <t>2026-04-27T15:25:45.376Z</t>
  </si>
  <si>
    <t>E-20260427-1357</t>
  </si>
  <si>
    <t>Tempo 2-1-2; RIR 2-1; good squeeze on 8</t>
  </si>
  <si>
    <t>2026-04-27T15:27:44.214Z</t>
  </si>
  <si>
    <t>E-20260427-1358</t>
  </si>
  <si>
    <t>Tempo 2-1-2; RIR 2; slight lean back for best arm path for ant. shoulder</t>
  </si>
  <si>
    <t>2026-04-27T15:32:29.106Z</t>
  </si>
  <si>
    <t>E-20260427-1359</t>
  </si>
  <si>
    <t>Tempo 2-1-2; RIR 1; slight lean back for best arm path for ant. shoulder</t>
  </si>
  <si>
    <t>2026-04-27T15:35:08.061Z</t>
  </si>
  <si>
    <t>E-20260427-1360</t>
  </si>
  <si>
    <t>2026-04-27T15:38:21.326Z</t>
  </si>
  <si>
    <t>E-20260427-1361</t>
  </si>
  <si>
    <t>2.3mph; 0 incline; 15 sec walk 10 sec standstill for as long as possible</t>
  </si>
  <si>
    <t>2026-04-27T15:43:34.684Z</t>
  </si>
  <si>
    <t>E-20260427-1362</t>
  </si>
  <si>
    <t>2026-04-27T15:46:09.265Z</t>
  </si>
  <si>
    <t>E-20260427-1363</t>
  </si>
  <si>
    <t>2026-04-27T15:49:23.144Z</t>
  </si>
  <si>
    <t>E-20260427-1364</t>
  </si>
  <si>
    <t>E-20260428-1365</t>
  </si>
  <si>
    <t>E-20260428-1366</t>
  </si>
  <si>
    <t>2026-04-28T20:49:41.985Z</t>
  </si>
  <si>
    <t>E-20260428-1367</t>
  </si>
  <si>
    <t>2026-04-28T20:49:46.625Z</t>
  </si>
  <si>
    <t>E-20260428-1368</t>
  </si>
  <si>
    <t>Tempo 3-1-1; RIR 2-1; Thicker, wider dbs at LI Marriott</t>
  </si>
  <si>
    <t>2026-04-28T20:51:51.742Z</t>
  </si>
  <si>
    <t>E-20260428-1369</t>
  </si>
  <si>
    <t>2026-04-28T20:54:02.311Z</t>
  </si>
  <si>
    <t>E-20260428-1370</t>
  </si>
  <si>
    <t>Tempo 3-1-1; RIR 1; Thicker, wider dbs at LI Marriott</t>
  </si>
  <si>
    <t>2026-04-28T20:56:42.371Z</t>
  </si>
  <si>
    <t>E-20260428-1371</t>
  </si>
  <si>
    <t>2026-04-28T20:59:56.454Z</t>
  </si>
  <si>
    <t>E-20260428-1372</t>
  </si>
  <si>
    <t>Bench at ~30 degrees; tempo 2-1-2; RIR 2</t>
  </si>
  <si>
    <t>2026-04-28T21:02:12.635Z</t>
  </si>
  <si>
    <t>E-20260428-1373</t>
  </si>
  <si>
    <t>2026-04-28T21:04:47.838Z</t>
  </si>
  <si>
    <t>E-20260428-1374</t>
  </si>
  <si>
    <t>No 35’s available; Bench at ~30 degrees; tempo 2-1-2; RIR 2</t>
  </si>
  <si>
    <t>2026-04-28T21:07:27.233Z</t>
  </si>
  <si>
    <t>E-20260428-1375</t>
  </si>
  <si>
    <t>Tempo 3-1-2; RIR 2+; 35s and 40s taken; used 30 with these longer dbs for set 1</t>
  </si>
  <si>
    <t>2026-04-28T21:10:23.879Z</t>
  </si>
  <si>
    <t>E-20260428-1376</t>
  </si>
  <si>
    <t>2026-04-28T21:13:42.541Z</t>
  </si>
  <si>
    <t>E-20260428-1377</t>
  </si>
  <si>
    <t>Tempo 3-1-2; RIR 2-1; the width/height of the 45s is tough!</t>
  </si>
  <si>
    <t>2026-04-28T21:16:30.707Z</t>
  </si>
  <si>
    <t>E-20260428-1378</t>
  </si>
  <si>
    <t>2026-04-28T21:20:49.958Z</t>
  </si>
  <si>
    <t>E-20260428-1379</t>
  </si>
  <si>
    <t>2026-04-28T21:22:37.679Z</t>
  </si>
  <si>
    <t>E-20260428-1380</t>
  </si>
  <si>
    <t>2026-04-28T21:24:46.240Z</t>
  </si>
  <si>
    <t>E-20260428-1381</t>
  </si>
  <si>
    <t>2026-04-28T21:27:06.092Z</t>
  </si>
  <si>
    <t>E-20260428-1382</t>
  </si>
  <si>
    <t>LI Marriott 25 plate; tempo 3-1-3; RIR 2</t>
  </si>
  <si>
    <t>2026-04-28T21:30:15.304Z</t>
  </si>
  <si>
    <t>E-20260428-1383</t>
  </si>
  <si>
    <t>LI Marriott 30 plate; tempo 3-1-3; RIR 2</t>
  </si>
  <si>
    <t>2026-04-28T21:33:04.133Z</t>
  </si>
  <si>
    <t>E-20260428-1384</t>
  </si>
  <si>
    <t>2026-04-28T21:36:26.605Z</t>
  </si>
  <si>
    <t>E-20260428-1385</t>
  </si>
  <si>
    <t>2026-04-28T21:38:32.812Z</t>
  </si>
  <si>
    <t>E-20260428-1386</t>
  </si>
  <si>
    <t>2026-04-28T21:40:57.942Z</t>
  </si>
  <si>
    <t>E-20260428-1387</t>
  </si>
  <si>
    <t>2026-04-28T21:41:06.992Z</t>
  </si>
  <si>
    <t>Dropset; Tempo 2-2-2; RIR 2</t>
  </si>
  <si>
    <t>2026-04-28T21:43:34.286Z</t>
  </si>
  <si>
    <t>E-20260428-1388</t>
  </si>
  <si>
    <t>2026-04-28T21:43:37.666Z</t>
  </si>
  <si>
    <t>E-20260428-1389</t>
  </si>
  <si>
    <t>2026-04-28T21:45:17.747Z</t>
  </si>
  <si>
    <t>2026-04-28T21:45:18.346Z</t>
  </si>
  <si>
    <t>E-20260428-1390</t>
  </si>
  <si>
    <t>2026-04-28T21:46:00.032Z</t>
  </si>
  <si>
    <t>E-20260428-1391</t>
  </si>
  <si>
    <t xml:space="preserve">1.4miles=2.253 kilometers </t>
  </si>
  <si>
    <t>2026-04-28T21:52:10.018Z</t>
  </si>
  <si>
    <t>E-20260428-1392</t>
  </si>
  <si>
    <t>E-20260429-1393</t>
  </si>
  <si>
    <t>Warmup; 4mph, 1% incline; .33 miles= LI Marriott treadmill</t>
  </si>
  <si>
    <t>E-20260429-1394</t>
  </si>
  <si>
    <t>Marriott dbs; 2.3 mph; 0 incline; 60s straight per arm (2min tot for set)</t>
  </si>
  <si>
    <t>2026-04-29T21:09:20.852Z</t>
  </si>
  <si>
    <t>E-20260429-1395</t>
  </si>
  <si>
    <t>2026-04-29T21:12:05.534Z</t>
  </si>
  <si>
    <t>E-20260429-1396</t>
  </si>
  <si>
    <t xml:space="preserve">Marriott dbs; 2.3 mph; 0 incline; 15 seconds walk, 10 seconds stand still, repeat) did 3 walking and 2 standstill per arm. </t>
  </si>
  <si>
    <t>2026-04-29T21:16:47.281Z</t>
  </si>
  <si>
    <t>E-20260429-1397</t>
  </si>
  <si>
    <t>Marriott DBs; tempo 2-1-2; RIR 2; bench at 3rd hole</t>
  </si>
  <si>
    <t>2026-04-29T21:19:39.541Z</t>
  </si>
  <si>
    <t>E-20260429-1398</t>
  </si>
  <si>
    <t>Marriott DBs; tempo 2-1-2; RIR 2-1; squeeze getting tough; bench at 3rd hole</t>
  </si>
  <si>
    <t>2026-04-29T21:21:49.056Z</t>
  </si>
  <si>
    <t>E-20260429-1399</t>
  </si>
  <si>
    <t>2026-04-29T21:23:43.794Z</t>
  </si>
  <si>
    <t>E-20260429-1400</t>
  </si>
  <si>
    <t>2026-04-29T21:25:27.544Z</t>
  </si>
  <si>
    <t>E-20260429-1401</t>
  </si>
  <si>
    <t>Marriott: 140 plate; tempo 2-1-2; RIR 2</t>
  </si>
  <si>
    <t>2026-04-29T21:28:18.664Z</t>
  </si>
  <si>
    <t>E-20260429-1402</t>
  </si>
  <si>
    <t>Marriott: 150 plate; tempo 2-1-2; RIR 2</t>
  </si>
  <si>
    <t>2026-04-29T21:30:35.962Z</t>
  </si>
  <si>
    <t>E-20260429-1403</t>
  </si>
  <si>
    <t>Marriott: 160 plate; tempo 2-1-2; RIR 2</t>
  </si>
  <si>
    <t>2026-04-29T21:32:56.583Z</t>
  </si>
  <si>
    <t>E-20260429-1404</t>
  </si>
  <si>
    <t>60 plate at Marriott; tempo 1-2-1: RIR 2</t>
  </si>
  <si>
    <t>2026-04-29T21:35:13.935Z</t>
  </si>
  <si>
    <t>E-20260429-1405</t>
  </si>
  <si>
    <t>70 plate at Marriott; tempo 1-2-1: RIR 2</t>
  </si>
  <si>
    <t>2026-04-29T21:37:41.012Z</t>
  </si>
  <si>
    <t>E-20260429-1406</t>
  </si>
  <si>
    <t>80 plate at Marriott; tempo 1-2-1: RIR 2</t>
  </si>
  <si>
    <t>2026-04-29T21:40:09.693Z</t>
  </si>
  <si>
    <t>E-20260429-1407</t>
  </si>
  <si>
    <t>Marriott DBs (bit wider and thicker grip); tempo 2-1-2; RIR 2</t>
  </si>
  <si>
    <t>2026-04-29T21:43:11.145Z</t>
  </si>
  <si>
    <t>E-20260429-1408</t>
  </si>
  <si>
    <t>Marriott DBs (bit wider and thicker grip); tempo 2-1-2; RIR 1</t>
  </si>
  <si>
    <t>2026-04-29T21:45:12.153Z</t>
  </si>
  <si>
    <t>E-20260429-1409</t>
  </si>
  <si>
    <t>2026-04-29T21:47:13.459Z</t>
  </si>
  <si>
    <t>E-20260429-1410</t>
  </si>
  <si>
    <t>Plenty of room in the tank but your instructions were for 30-45s so stuck to Rx</t>
  </si>
  <si>
    <t>2026-04-29T21:50:46.061Z</t>
  </si>
  <si>
    <t>E-20260429-1411</t>
  </si>
  <si>
    <t>2026-04-29T21:55:22.173Z</t>
  </si>
  <si>
    <t>E-20260429-1412</t>
  </si>
  <si>
    <t>E-20260501-1413</t>
  </si>
  <si>
    <t>E-20260501-1414</t>
  </si>
  <si>
    <t xml:space="preserve">Tempo 2-1-2; RIR 2-1; alternated 11-15th reps. </t>
  </si>
  <si>
    <t>2026-05-01T17:57:59.521Z</t>
  </si>
  <si>
    <t>E-20260501-1415</t>
  </si>
  <si>
    <t>2026-05-01T18:00:19.407Z</t>
  </si>
  <si>
    <t>E-20260501-1416</t>
  </si>
  <si>
    <t>2026-05-01T18:03:06.810Z</t>
  </si>
  <si>
    <t>E-20260501-1417</t>
  </si>
  <si>
    <t>Standing high pulley at a different PF with back padding; tempo 2-1-2; RIR 2</t>
  </si>
  <si>
    <t>2026-05-01T18:05:55.311Z</t>
  </si>
  <si>
    <t>E-20260501-1418</t>
  </si>
  <si>
    <t>Standing high pulley at a different PF with back padding; tempo 2-1-3 RIR 2</t>
  </si>
  <si>
    <t>2026-05-01T18:07:42.559Z</t>
  </si>
  <si>
    <t>E-20260501-1419</t>
  </si>
  <si>
    <t>2026-05-01T18:09:46.791Z</t>
  </si>
  <si>
    <t>E-20260501-1420</t>
  </si>
  <si>
    <t>2026-05-01T18:11:55.304Z</t>
  </si>
  <si>
    <t>E-20260501-1421</t>
  </si>
  <si>
    <t xml:space="preserve">Temp 3-1-3; RIR 2-1; no option for 12.5. Only 15 or 10 </t>
  </si>
  <si>
    <t>2026-05-01T18:15:19.178Z</t>
  </si>
  <si>
    <t>E-20260501-1422</t>
  </si>
  <si>
    <t>2026-05-01T18:17:59.339Z</t>
  </si>
  <si>
    <t>E-20260501-1423</t>
  </si>
  <si>
    <t xml:space="preserve">Temp 3-1-3; RIR 1; no option for 12.5. Only 15 or 10 </t>
  </si>
  <si>
    <t>2026-05-01T18:21:07.779Z</t>
  </si>
  <si>
    <t>E-20260501-1424</t>
  </si>
  <si>
    <t>2026-05-01T18:23:33.659Z</t>
  </si>
  <si>
    <t>E-20260501-1425</t>
  </si>
  <si>
    <t>2026-05-01T18:25:25.554Z</t>
  </si>
  <si>
    <t>E-20260501-1426</t>
  </si>
  <si>
    <t>2026-05-01T18:27:48.654Z</t>
  </si>
  <si>
    <t>E-20260501-1427</t>
  </si>
  <si>
    <t>2026-05-01T18:29:48.027Z</t>
  </si>
  <si>
    <t>E-20260501-1428</t>
  </si>
  <si>
    <t>Tempo 2-1-2; RIR 1 (10# per arm feels. Bit too much but there are no 7.5lb dbs)</t>
  </si>
  <si>
    <t>2026-05-01T18:32:44.595Z</t>
  </si>
  <si>
    <t>E-20260501-1429</t>
  </si>
  <si>
    <t>2026-05-01T18:34:46.930Z</t>
  </si>
  <si>
    <t>E-20260501-1430</t>
  </si>
  <si>
    <t>Room in the tank</t>
  </si>
  <si>
    <t>2026-05-01T18:37:08.480Z</t>
  </si>
  <si>
    <t>E-20260501-1431</t>
  </si>
  <si>
    <t>No room in the tank</t>
  </si>
  <si>
    <t>2026-05-01T18:39:04.280Z</t>
  </si>
  <si>
    <t>E-20260501-1432</t>
  </si>
  <si>
    <t>52/60=0.867</t>
  </si>
  <si>
    <t>2026-05-01T18:42:24.300Z</t>
  </si>
  <si>
    <t>E-20260501-1433</t>
  </si>
  <si>
    <t>E-20260503-1434</t>
  </si>
  <si>
    <t>E-20260503-1435</t>
  </si>
  <si>
    <t>Tempo 3-1-1; RIR 2; Iron Grip 80# dbs at new gym (The Marsh)</t>
  </si>
  <si>
    <t>2026-05-03T18:35:08.357Z</t>
  </si>
  <si>
    <t>E-20260503-1436</t>
  </si>
  <si>
    <t>2026-05-03T18:36:56.339Z</t>
  </si>
  <si>
    <t>E-20260503-1437</t>
  </si>
  <si>
    <t>2026-05-03T18:39:02.249Z</t>
  </si>
  <si>
    <t>E-20260503-1438</t>
  </si>
  <si>
    <t>Tempo 3-1-1; RIR 1; Iron Grip 80# dbs at new gym (The Marsh)</t>
  </si>
  <si>
    <t>2026-05-03T18:42:16.424Z</t>
  </si>
  <si>
    <t>E-20260503-1439</t>
  </si>
  <si>
    <t>2026-05-03T18:45:08.970Z</t>
  </si>
  <si>
    <t>E-20260503-1440</t>
  </si>
  <si>
    <t>2026-05-03T18:47:37.375Z</t>
  </si>
  <si>
    <t>E-20260503-1441</t>
  </si>
  <si>
    <t>2026-05-03T18:50:42.530Z</t>
  </si>
  <si>
    <t>E-20260503-1442</t>
  </si>
  <si>
    <t>Tempo 2-1-2; RIR 2; different adjustment style compared to PF but bench says it’s at 30 degree (feels slightly higher than typical)</t>
  </si>
  <si>
    <t>2026-05-03T18:53:24.585Z</t>
  </si>
  <si>
    <t>E-20260503-1443</t>
  </si>
  <si>
    <t>2026-05-03T18:55:09.749Z</t>
  </si>
  <si>
    <t>E-20260503-1444</t>
  </si>
  <si>
    <t>Tempo 2-1-2; RIR 1; different adjustment style compared to PF but bench says it’s at 30 degree (feels slightly higher than typical)</t>
  </si>
  <si>
    <t>2026-05-03T18:57:04.872Z</t>
  </si>
  <si>
    <t>E-20260503-1445</t>
  </si>
  <si>
    <t>Tempo 2-1-2; RIR  1;Squeeze getting tough! But holding well</t>
  </si>
  <si>
    <t>2026-05-03T18:59:11.020Z</t>
  </si>
  <si>
    <t>E-20260503-1446</t>
  </si>
  <si>
    <t>TechnoGym Kinesis machine; plate @ 14; tempo 2-1-2; RIR 2</t>
  </si>
  <si>
    <t>2026-05-03T19:05:00.570Z</t>
  </si>
  <si>
    <t>E-20260503-1447</t>
  </si>
  <si>
    <t>TechnoGym Kinesis machine; plate @ 15; tempo 2-1-2; RIR 2</t>
  </si>
  <si>
    <t>2026-05-03T19:07:19.407Z</t>
  </si>
  <si>
    <t>E-20260503-1448</t>
  </si>
  <si>
    <t>TechnoGym Kinesis machine; plate @ 16 (all the plates in this stack); tempo 2-1-2; RIR 2</t>
  </si>
  <si>
    <t>2026-05-03T19:09:58.530Z</t>
  </si>
  <si>
    <t>E-20260503-1449</t>
  </si>
  <si>
    <t>2026-05-03T19:15:18.519Z</t>
  </si>
  <si>
    <t>E-20260503-1450</t>
  </si>
  <si>
    <t>48/60=0.8</t>
  </si>
  <si>
    <t>2026-05-03T19:18:08.727Z</t>
  </si>
  <si>
    <t>E-20260503-1451</t>
  </si>
  <si>
    <t>2026-05-03T19:21:00.536Z</t>
  </si>
  <si>
    <t>E-20260503-1452</t>
  </si>
  <si>
    <t>2026-05-03T19:23:54.847Z</t>
  </si>
  <si>
    <t>E-20260503-1453</t>
  </si>
  <si>
    <t>2026-05-03T19:26:20.171Z</t>
  </si>
  <si>
    <t>E-20260503-1454</t>
  </si>
  <si>
    <t>2026-05-03T19:30:16.347Z</t>
  </si>
  <si>
    <t>E-20260503-1455</t>
  </si>
  <si>
    <t>E-20260505-1456</t>
  </si>
  <si>
    <t>LF Rower; warmup</t>
  </si>
  <si>
    <t>E-20260505-1457</t>
  </si>
  <si>
    <t>2026-05-05T20:31:01.544Z</t>
  </si>
  <si>
    <t>E-20260505-1458</t>
  </si>
  <si>
    <t>2026-05-05T20:33:33.881Z</t>
  </si>
  <si>
    <t>E-20260505-1459</t>
  </si>
  <si>
    <t>Tempo 3-1-1; RIR 1; no pain or issue, just a note that it sometimes feels a bit like my posterior capsule just gives out or there is no muscle engaged on the right posterior cap during db press</t>
  </si>
  <si>
    <t>2026-05-05T20:37:02.805Z</t>
  </si>
  <si>
    <t>E-20260505-1460</t>
  </si>
  <si>
    <t>2026-05-05T20:39:48.819Z</t>
  </si>
  <si>
    <t>E-20260505-1461</t>
  </si>
  <si>
    <t>Tempo 2-1-2; RIR 2; slow and controlled 👍; bench at 2</t>
  </si>
  <si>
    <t>2026-05-05T20:42:56.574Z</t>
  </si>
  <si>
    <t>E-20260505-1462</t>
  </si>
  <si>
    <t>2026-05-05T20:45:01.862Z</t>
  </si>
  <si>
    <t>E-20260505-1463</t>
  </si>
  <si>
    <t>Tempo 2-1-2; RIR 1; slow and controlled 👍; bench at 2</t>
  </si>
  <si>
    <t>2026-05-05T20:48:25.883Z</t>
  </si>
  <si>
    <t>E-20260505-1464</t>
  </si>
  <si>
    <t>2026-05-05T20:51:13.757Z</t>
  </si>
  <si>
    <t>E-20260505-1465</t>
  </si>
  <si>
    <t>2026-05-05T20:54:08.146Z</t>
  </si>
  <si>
    <t>E-20260505-1466</t>
  </si>
  <si>
    <t>2026-05-05T20:57:35.780Z</t>
  </si>
  <si>
    <t>E-20260505-1467</t>
  </si>
  <si>
    <t>2026-05-05T20:59:15.065Z</t>
  </si>
  <si>
    <t>E-20260505-1468</t>
  </si>
  <si>
    <t>2026-05-05T21:01:33.932Z</t>
  </si>
  <si>
    <t>E-20260505-1469</t>
  </si>
  <si>
    <t>Tempo 2-1-2; RIR 1; tough</t>
  </si>
  <si>
    <t>2026-05-05T21:03:40.214Z</t>
  </si>
  <si>
    <t>E-20260505-1470</t>
  </si>
  <si>
    <t>2026-05-05T21:05:51.334Z</t>
  </si>
  <si>
    <t>E-20260505-1471</t>
  </si>
  <si>
    <t>Tempo 3-1-3; RIR 2-1; Had to use seated row with dual cable.</t>
  </si>
  <si>
    <t>2026-05-05T21:09:42.370Z</t>
  </si>
  <si>
    <t>E-20260505-1472</t>
  </si>
  <si>
    <t>2026-05-05T21:12:19.921Z</t>
  </si>
  <si>
    <t>E-20260505-1473</t>
  </si>
  <si>
    <t>Tapped on 10, 11; Tempo 3-1-3; RIR 2-1; Had to use seated row with dual cable.</t>
  </si>
  <si>
    <t>2026-05-05T21:15:58.592Z</t>
  </si>
  <si>
    <t>E-20260505-1474</t>
  </si>
  <si>
    <t>2026-05-05T21:17:46.035Z</t>
  </si>
  <si>
    <t>E-20260505-1475</t>
  </si>
  <si>
    <t>2026-05-05T21:19:51.235Z</t>
  </si>
  <si>
    <t>E-20260505-1476</t>
  </si>
  <si>
    <t>2026-05-05T21:22:20.706Z</t>
  </si>
  <si>
    <t>E-20260505-1477</t>
  </si>
  <si>
    <t>2026-05-05T21:24:32.616Z</t>
  </si>
  <si>
    <t>2026-05-05T21:24:34.992Z</t>
  </si>
  <si>
    <t>E-20260505-1478</t>
  </si>
  <si>
    <t>2026-05-05T21:24:38.088Z</t>
  </si>
  <si>
    <t>E-20260505-1479</t>
  </si>
  <si>
    <t>Cool down LF Rower</t>
  </si>
  <si>
    <t>E-20260506-1480</t>
  </si>
  <si>
    <t>Warmup 1.337</t>
  </si>
  <si>
    <t>E-20260506-1481</t>
  </si>
  <si>
    <t>2.3 mph, 0 incline; room in the tank 👍</t>
  </si>
  <si>
    <t>2026-05-06T21:09:58.589Z</t>
  </si>
  <si>
    <t>E-20260506-1482</t>
  </si>
  <si>
    <t>2026-05-06T21:12:41.239Z</t>
  </si>
  <si>
    <t>E-20260506-1483</t>
  </si>
  <si>
    <t>2026-05-06T21:16:47.911Z</t>
  </si>
  <si>
    <t>E-20260506-1484</t>
  </si>
  <si>
    <t>2026-05-06T21:20:01.028Z</t>
  </si>
  <si>
    <t>E-20260506-1485</t>
  </si>
  <si>
    <t>2026-05-06T21:21:23.581Z</t>
  </si>
  <si>
    <t>E-20260506-1486</t>
  </si>
  <si>
    <t>2026-05-06T21:23:08.122Z</t>
  </si>
  <si>
    <t>E-20260506-1487</t>
  </si>
  <si>
    <t>Tempo 2-1-2; RIR 1; did 8 but squeeze was poor</t>
  </si>
  <si>
    <t>2026-05-06T21:24:56.022Z</t>
  </si>
  <si>
    <t>E-20260506-1488</t>
  </si>
  <si>
    <t>2026-05-06T21:28:50.316Z</t>
  </si>
  <si>
    <t>E-20260506-1489</t>
  </si>
  <si>
    <t>Tempo 2-1-2; RIR 2; no 150 option today</t>
  </si>
  <si>
    <t>2026-05-06T21:31:26.556Z</t>
  </si>
  <si>
    <t>E-20260506-1490</t>
  </si>
  <si>
    <t>Tempo 2-1-2; RIR 1; no 150 option today</t>
  </si>
  <si>
    <t>2026-05-06T21:37:06.655Z</t>
  </si>
  <si>
    <t>E-20260506-1491</t>
  </si>
  <si>
    <t>2026-05-06T21:37:24.476Z</t>
  </si>
  <si>
    <t>E-20260506-1492</t>
  </si>
  <si>
    <t>2026-05-06T21:40:11.339Z</t>
  </si>
  <si>
    <t>E-20260506-1493</t>
  </si>
  <si>
    <t>2026-05-06T21:42:40.081Z</t>
  </si>
  <si>
    <t>E-20260506-1494</t>
  </si>
  <si>
    <t>2026-05-06T21:47:44.041Z</t>
  </si>
  <si>
    <t>E-20260506-1495</t>
  </si>
  <si>
    <t>2026-05-06T21:48:54.667Z</t>
  </si>
  <si>
    <t>E-20260506-1496</t>
  </si>
  <si>
    <t>Tempo 2-1-2; RIR 2-1; partial in extended 8,9,10</t>
  </si>
  <si>
    <t>2026-05-06T21:51:41.820Z</t>
  </si>
  <si>
    <t>E-20260506-1497</t>
  </si>
  <si>
    <t>2026-05-06T21:56:18.135Z</t>
  </si>
  <si>
    <t>E-20260506-1498</t>
  </si>
  <si>
    <t>53/60=0.883</t>
  </si>
  <si>
    <t>2026-05-06T21:59:24.031Z</t>
  </si>
  <si>
    <t>E-20260506-1499</t>
  </si>
  <si>
    <t>2026-05-06T22:02:30.808Z</t>
  </si>
  <si>
    <t>E-20260506-1500</t>
  </si>
  <si>
    <t xml:space="preserve">Cool down </t>
  </si>
  <si>
    <t>E-20260508-1501</t>
  </si>
  <si>
    <t>E-20260508-1502</t>
  </si>
  <si>
    <t>2026-05-08T15:44:44.843Z</t>
  </si>
  <si>
    <t>E-20260508-1503</t>
  </si>
  <si>
    <t>2026-05-08T15:47:24.270Z</t>
  </si>
  <si>
    <t>E-20260508-1504</t>
  </si>
  <si>
    <t>2026-05-08T15:50:05.643Z</t>
  </si>
  <si>
    <t>E-20260508-1505</t>
  </si>
  <si>
    <t>2026-05-08T15:53:34.379Z</t>
  </si>
  <si>
    <t>E-20260508-1506</t>
  </si>
  <si>
    <t>2026-05-08T15:55:41.958Z</t>
  </si>
  <si>
    <t>E-20260508-1507</t>
  </si>
  <si>
    <t>2026-05-08T15:57:54.663Z</t>
  </si>
  <si>
    <t>E-20260508-1508</t>
  </si>
  <si>
    <t>2026-05-08T16:00:21.639Z</t>
  </si>
  <si>
    <t>E-20260508-1509</t>
  </si>
  <si>
    <t>2026-05-08T16:07:24.615Z</t>
  </si>
  <si>
    <t>E-20260508-1510</t>
  </si>
  <si>
    <t>2026-05-08T16:07:29.339Z</t>
  </si>
  <si>
    <t>E-20260508-1511</t>
  </si>
  <si>
    <t>2026-05-08T16:10:43.392Z</t>
  </si>
  <si>
    <t>E-20260508-1512</t>
  </si>
  <si>
    <t xml:space="preserve">Tempo 2-1-2; RIR 2; accidentally did 12 reps. It wasn’t an ego move. I misread the reps (I looked at the previous exercise goal). </t>
  </si>
  <si>
    <t>2026-05-08T16:14:13.152Z</t>
  </si>
  <si>
    <t>E-20260508-1513</t>
  </si>
  <si>
    <t>2026-05-08T16:16:50.031Z</t>
  </si>
  <si>
    <t>E-20260508-1514</t>
  </si>
  <si>
    <t>2026-05-08T16:19:58.639Z</t>
  </si>
  <si>
    <t>E-20260508-1515</t>
  </si>
  <si>
    <t>10 per hand; Tempo 2-2-2; RIR 2; slight right anterior capsule awareness/tightness</t>
  </si>
  <si>
    <t>2026-05-08T16:22:51.158Z</t>
  </si>
  <si>
    <t>E-20260508-1516</t>
  </si>
  <si>
    <t xml:space="preserve">10 per hand; Tempo 2-2-2; RIR 2; slight right anterior capsule awareness/tightness, but I seem to mitigate by moving my arm slot more forward </t>
  </si>
  <si>
    <t>2026-05-08T16:25:35.304Z</t>
  </si>
  <si>
    <t>E-20260508-1517</t>
  </si>
  <si>
    <t>10 per hand</t>
  </si>
  <si>
    <t>2026-05-08T16:28:16.065Z</t>
  </si>
  <si>
    <t>E-20260508-1518</t>
  </si>
  <si>
    <t>75/60=1.25; lots of room in the tank today</t>
  </si>
  <si>
    <t>2026-05-08T16:37:43.534Z</t>
  </si>
  <si>
    <t>E-20260508-1519</t>
  </si>
  <si>
    <t>64/60=1.0667</t>
  </si>
  <si>
    <t>2026-05-08T16:39:38.036Z</t>
  </si>
  <si>
    <t>E-20260508-1520</t>
  </si>
  <si>
    <t>2026-05-08T16:50:34.755Z</t>
  </si>
  <si>
    <t>E-20260508-1521</t>
  </si>
  <si>
    <t>E-20260509-1522</t>
  </si>
  <si>
    <t>Warmup, 5% incline, 3mph</t>
  </si>
  <si>
    <t>E-20260509-1523</t>
  </si>
  <si>
    <t>2026-05-09T14:37:18.794Z</t>
  </si>
  <si>
    <t>E-20260509-1524</t>
  </si>
  <si>
    <t>2026-05-09T14:37:23.276Z</t>
  </si>
  <si>
    <t>E-20260509-1525</t>
  </si>
  <si>
    <t>20 sec</t>
  </si>
  <si>
    <t>2026-05-09T14:38:33.554Z</t>
  </si>
  <si>
    <t>E-20260509-1526</t>
  </si>
  <si>
    <t>2026-05-09T14:40:06.776Z</t>
  </si>
  <si>
    <t>E-20260509-1527</t>
  </si>
  <si>
    <t>2026-05-09T14:40:09.325Z</t>
  </si>
  <si>
    <t>E-20260509-1528</t>
  </si>
  <si>
    <t>2026-05-09T14:40:53.509Z</t>
  </si>
  <si>
    <t>E-20260509-1529</t>
  </si>
  <si>
    <t>60 sec. 0.5% incline, 2.3mph</t>
  </si>
  <si>
    <t>2026-05-09T14:44:30.876Z</t>
  </si>
  <si>
    <t>E-20260509-1530</t>
  </si>
  <si>
    <t>2026-05-09T14:46:55.872Z</t>
  </si>
  <si>
    <t>E-20260509-1531</t>
  </si>
  <si>
    <t>50 sec. 0.5% incline, 2.3mph</t>
  </si>
  <si>
    <t>2026-05-09T14:50:14.944Z</t>
  </si>
  <si>
    <t>E-20260509-1532</t>
  </si>
  <si>
    <t>0.5% incline, 2.3mph</t>
  </si>
  <si>
    <t>2026-05-09T14:52:40.782Z</t>
  </si>
  <si>
    <t>E-20260509-1533</t>
  </si>
  <si>
    <t xml:space="preserve"> 0.5% incline, 2.3mph</t>
  </si>
  <si>
    <t>2026-05-09T14:55:19.623Z</t>
  </si>
  <si>
    <t>E-20260509-1534</t>
  </si>
  <si>
    <t>Moderate warmup</t>
  </si>
  <si>
    <t>2026-05-09T14:58:55.630Z</t>
  </si>
  <si>
    <t>E-20260509-1535</t>
  </si>
  <si>
    <t>Heavier warmup</t>
  </si>
  <si>
    <t>2026-05-09T15:00:29.704Z</t>
  </si>
  <si>
    <t>E-20260509-1536</t>
  </si>
  <si>
    <t>Working set; tempo 2-1-2; RIR 2; squeeze on each contraction</t>
  </si>
  <si>
    <t>2026-05-09T15:03:08.319Z</t>
  </si>
  <si>
    <t>E-20260509-1537</t>
  </si>
  <si>
    <t>2026-05-09T15:04:53.702Z</t>
  </si>
  <si>
    <t>E-20260509-1538</t>
  </si>
  <si>
    <t>Working set; tempo 2-1-2; RIR 1; squeeze on each contraction</t>
  </si>
  <si>
    <t>2026-05-09T15:06:49.036Z</t>
  </si>
  <si>
    <t>E-20260509-1539</t>
  </si>
  <si>
    <t>2026-05-09T15:09:20.615Z</t>
  </si>
  <si>
    <t>E-20260509-1540</t>
  </si>
  <si>
    <t>Tempo 1-2-1; RIR 2-1; Feet elevated on bench; 8,9,10 the squeeze wasn’t as strong</t>
  </si>
  <si>
    <t>2026-05-09T15:11:51.845Z</t>
  </si>
  <si>
    <t>E-20260509-1541</t>
  </si>
  <si>
    <t>Tempo 1-2-1; RIR 2-1; feet elevated</t>
  </si>
  <si>
    <t>2026-05-09T15:14:04.948Z</t>
  </si>
  <si>
    <t>E-20260509-1542</t>
  </si>
  <si>
    <t>Tempo 1-2-1; RIR 2-1; feet on floor</t>
  </si>
  <si>
    <t>2026-05-09T15:17:01.437Z</t>
  </si>
  <si>
    <t>E-20260509-1543</t>
  </si>
  <si>
    <t>Test set: Decline bench for anchor; tempo 2-1-2; RIR 1</t>
  </si>
  <si>
    <t>2026-05-09T15:22:37.429Z</t>
  </si>
  <si>
    <t>E-20260509-1544</t>
  </si>
  <si>
    <t>Working set: Calf raise machine for anchor; tempo 2-1-2; RIR 1</t>
  </si>
  <si>
    <t>2026-05-09T15:23:50.954Z</t>
  </si>
  <si>
    <t>E-20260509-1545</t>
  </si>
  <si>
    <t>Working set: Left weaker on 8,9; Calf raise machine for anchor; tempo 2-1-2; RIR 1</t>
  </si>
  <si>
    <t>2026-05-09T15:25:36.648Z</t>
  </si>
  <si>
    <t>E-20260509-1546</t>
  </si>
  <si>
    <t>2026-05-09T15:28:34.772Z</t>
  </si>
  <si>
    <t>E-20260509-1547</t>
  </si>
  <si>
    <t>E-20260510-1548</t>
  </si>
  <si>
    <t>Warmup; 3mph, 5% incline</t>
  </si>
  <si>
    <t>E-20260510-1549</t>
  </si>
  <si>
    <t>2026-05-10T14:53:54.775Z</t>
  </si>
  <si>
    <t>E-20260510-1550</t>
  </si>
  <si>
    <t xml:space="preserve">Red </t>
  </si>
  <si>
    <t>2026-05-10T14:54:02.519Z</t>
  </si>
  <si>
    <t>E-20260510-1551</t>
  </si>
  <si>
    <t>2026-05-10T14:54:08.375Z</t>
  </si>
  <si>
    <t>E-20260510-1552</t>
  </si>
  <si>
    <t>2026-05-10T14:54:10.518Z</t>
  </si>
  <si>
    <t>E-20260510-1553</t>
  </si>
  <si>
    <t>2026-05-10T14:54:11.822Z</t>
  </si>
  <si>
    <t>E-20260510-1554</t>
  </si>
  <si>
    <t>2026-05-10T14:54:13.043Z</t>
  </si>
  <si>
    <t>E-20260510-1555</t>
  </si>
  <si>
    <t>Warmup moderate</t>
  </si>
  <si>
    <t>2026-05-10T14:57:04.653Z</t>
  </si>
  <si>
    <t>E-20260510-1556</t>
  </si>
  <si>
    <t>Warmup heavier</t>
  </si>
  <si>
    <t>2026-05-10T14:59:16.861Z</t>
  </si>
  <si>
    <t>E-20260510-1557</t>
  </si>
  <si>
    <t>Working set 1: tempo 2-1-*-1; RIR 2</t>
  </si>
  <si>
    <t>2026-05-10T15:01:24.775Z</t>
  </si>
  <si>
    <t>E-20260510-1558</t>
  </si>
  <si>
    <t xml:space="preserve">Working set 1: tempo 2-1-*-1; RIR 2-1; slight weakness on right posterior capsule on push; better if/when I squeeze my scaps together </t>
  </si>
  <si>
    <t>2026-05-10T15:04:15.503Z</t>
  </si>
  <si>
    <t>E-20260510-1559</t>
  </si>
  <si>
    <t>2026-05-10T15:06:23.741Z</t>
  </si>
  <si>
    <t>E-20260510-1560</t>
  </si>
  <si>
    <t>2026-05-10T15:09:16.206Z</t>
  </si>
  <si>
    <t>E-20260510-1561</t>
  </si>
  <si>
    <t xml:space="preserve">Warmup/test weight; 25 plate; cable at 8; tempo 2-1-2; RIR 2+; right awareness until I rotate to full neutral grip and come more to midline on extension </t>
  </si>
  <si>
    <t>2026-05-10T15:12:35.697Z</t>
  </si>
  <si>
    <t>E-20260510-1562</t>
  </si>
  <si>
    <t>2026-05-10T15:15:11.276Z</t>
  </si>
  <si>
    <t>E-20260510-1563</t>
  </si>
  <si>
    <t>2026-05-10T15:17:11.088Z</t>
  </si>
  <si>
    <t>E-20260510-1564</t>
  </si>
  <si>
    <t>2026-05-10T15:20:09.534Z</t>
  </si>
  <si>
    <t>E-20260510-1565</t>
  </si>
  <si>
    <t>2026-05-10T15:22:23.276Z</t>
  </si>
  <si>
    <t>E-20260510-1566</t>
  </si>
  <si>
    <t>2026-05-10T15:26:10.249Z</t>
  </si>
  <si>
    <t>E-20260510-1567</t>
  </si>
  <si>
    <t>2026-05-10T15:29:08.261Z</t>
  </si>
  <si>
    <t>E-20260510-1568</t>
  </si>
  <si>
    <t>Tempo 3-1-3; RIR 2+</t>
  </si>
  <si>
    <t>2026-05-10T15:32:13.672Z</t>
  </si>
  <si>
    <t>E-20260510-1569</t>
  </si>
  <si>
    <t>2026-05-10T15:35:36.147Z</t>
  </si>
  <si>
    <t>E-20260510-1570</t>
  </si>
  <si>
    <t>2026-05-10T15:38:51.861Z</t>
  </si>
  <si>
    <t>E-20260510-1571</t>
  </si>
  <si>
    <t>Held for as long as it took for me to perform 20 scap extensions with inverted kb</t>
  </si>
  <si>
    <t>2026-05-10T15:43:28.665Z</t>
  </si>
  <si>
    <t>E-20260510-1572</t>
  </si>
  <si>
    <t>Scap extension hold as long as it takes to perform 20 ext</t>
  </si>
  <si>
    <t>E-20260511-1573</t>
  </si>
  <si>
    <t>2.3mph, 1% incline</t>
  </si>
  <si>
    <t>E-20260511-1574</t>
  </si>
  <si>
    <t>2026-05-11T15:03:00.318Z</t>
  </si>
  <si>
    <t>E-20260511-1575</t>
  </si>
  <si>
    <t>2026-05-11T15:06:13.980Z</t>
  </si>
  <si>
    <t>E-20260511-1576</t>
  </si>
  <si>
    <t>2026-05-11T15:09:38.142Z</t>
  </si>
  <si>
    <t>E-20260511-1577</t>
  </si>
  <si>
    <t>2026-05-11T15:13:57.354Z</t>
  </si>
  <si>
    <t>E-20260511-1578</t>
  </si>
  <si>
    <t>Tempo 2-1(squeeze)-2; RIR 2+</t>
  </si>
  <si>
    <t>2026-05-11T15:17:14.562Z</t>
  </si>
  <si>
    <t>E-20260511-1579</t>
  </si>
  <si>
    <t>2026-05-11T15:19:59.730Z</t>
  </si>
  <si>
    <t>E-20260511-1580</t>
  </si>
  <si>
    <t>Tempo 2-1(squeeze)-2; RIR 1</t>
  </si>
  <si>
    <t>2026-05-11T15:23:10.161Z</t>
  </si>
  <si>
    <t>E-20260511-1581</t>
  </si>
  <si>
    <t>2026-05-11T15:24:48.286Z</t>
  </si>
  <si>
    <t>E-20260511-1582</t>
  </si>
  <si>
    <t>2026-05-11T15:27:42.965Z</t>
  </si>
  <si>
    <t>E-20260511-1583</t>
  </si>
  <si>
    <t>Tempo 2-2-2; RIR 2; didn’t love the external rotation. Felt weird. Shortened ROMto help. There was tightness in right cap</t>
  </si>
  <si>
    <t>2026-05-11T15:29:59.439Z</t>
  </si>
  <si>
    <t>E-20260511-1584</t>
  </si>
  <si>
    <t>2026-05-11T15:33:44.559Z</t>
  </si>
  <si>
    <t>E-20260511-1585</t>
  </si>
  <si>
    <t>Tempo 2-1-3; RIR 2-1</t>
  </si>
  <si>
    <t>2026-05-11T15:36:50.339Z</t>
  </si>
  <si>
    <t>E-20260511-1586</t>
  </si>
  <si>
    <t>2026-05-11T15:40:26.350Z</t>
  </si>
  <si>
    <t>E-20260511-1587</t>
  </si>
  <si>
    <t>E-20260513-1588</t>
  </si>
  <si>
    <t>30# per hand; huge focus on tempo. Tempo was 2-1-3 with a strong squeeze. RIR 2+</t>
  </si>
  <si>
    <t>E-20260513-1589</t>
  </si>
  <si>
    <t>30# per hand; huge focus on tempo. Tempo was 2-1-3 STRICT (2 sec up, squeeze for a count, 3 sec eccentric) with a strong squeeze. RIR 2</t>
  </si>
  <si>
    <t>2026-05-13T21:36:39.198Z</t>
  </si>
  <si>
    <t>E-20260513-1590</t>
  </si>
  <si>
    <t xml:space="preserve">Same tempo; RIR 1; great pump with this lower weight but strict tempo enforcement </t>
  </si>
  <si>
    <t>2026-05-13T21:39:57.549Z</t>
  </si>
  <si>
    <t>E-20260513-1591</t>
  </si>
  <si>
    <t>Strict tempo 3-1-3; RIR 2+; plate reads 40 but feels like 20#</t>
  </si>
  <si>
    <t>2026-05-13T21:45:38.681Z</t>
  </si>
  <si>
    <t>E-20260513-1592</t>
  </si>
  <si>
    <t>Strict tempo 3-1-3; RIR 2-1; plate reads 45 but feels like 22.5#</t>
  </si>
  <si>
    <t>2026-05-13T21:49:40.346Z</t>
  </si>
  <si>
    <t>E-20260513-1593</t>
  </si>
  <si>
    <t>Strict tempo 3-1-3; RIR 1; plate reads 45 but feels like 22.5#</t>
  </si>
  <si>
    <t>2026-05-13T21:53:44.445Z</t>
  </si>
  <si>
    <t>E-20260513-1594</t>
  </si>
  <si>
    <t>2026-05-13T21:58:49.631Z</t>
  </si>
  <si>
    <t>Strict tempo 2-1-2; RIR 2; plate reads 45 but feels like 22.5</t>
  </si>
  <si>
    <t>2026-05-13T21:58:54.452Z</t>
  </si>
  <si>
    <t>E-20260513-1595</t>
  </si>
  <si>
    <t>Strict tempo 2-1-2; RIR 2</t>
  </si>
  <si>
    <t>2026-05-13T21:59:10.286Z</t>
  </si>
  <si>
    <t>E-20260513-1596</t>
  </si>
  <si>
    <t>2026-05-13T22:03:05.298Z</t>
  </si>
  <si>
    <t>Strict tempo 2-1-2; RIR 2-1; plate reads 50 but feels like 25</t>
  </si>
  <si>
    <t>2026-05-13T22:03:26.783Z</t>
  </si>
  <si>
    <t>E-20260513-1597</t>
  </si>
  <si>
    <t>2026-05-13T22:03:32.053Z</t>
  </si>
  <si>
    <t>E-20260513-1598</t>
  </si>
  <si>
    <t>2026-05-13T22:08:45.021Z</t>
  </si>
  <si>
    <t>Strict tempo 2-1-2; RIR 1; plate reads 55 but feels like 27.5</t>
  </si>
  <si>
    <t>2026-05-13T22:08:46.377Z</t>
  </si>
  <si>
    <t>E-20260513-1599</t>
  </si>
  <si>
    <t>Strict tempo 2-1-2; RIR 2-1</t>
  </si>
  <si>
    <t>2026-05-13T22:09:00.038Z</t>
  </si>
  <si>
    <t>E-20260513-1600</t>
  </si>
  <si>
    <t>2026-05-13T22:12:42.589Z</t>
  </si>
  <si>
    <t>E-20260513-1601</t>
  </si>
  <si>
    <t>2026-05-13T22:14:28.340Z</t>
  </si>
  <si>
    <t>E-20260513-1602</t>
  </si>
  <si>
    <t>47/60=0.783</t>
  </si>
  <si>
    <t>2026-05-13T22:17:11.053Z</t>
  </si>
  <si>
    <t>E-20260513-1603</t>
  </si>
  <si>
    <t>12% incline; 4mph; 45 sec walk then 45 sec rest x 6 sets</t>
  </si>
  <si>
    <t>2026-05-13T22:40:36.823Z</t>
  </si>
  <si>
    <t>E-20260513-1604</t>
  </si>
  <si>
    <t>2026-05-13T22:40:38.151Z</t>
  </si>
  <si>
    <t>E-20260513-1605</t>
  </si>
  <si>
    <t>2026-05-13T22:40:38.981Z</t>
  </si>
  <si>
    <t>E-20260513-1606</t>
  </si>
  <si>
    <t>2026-05-13T22:40:39.755Z</t>
  </si>
  <si>
    <t>E-20260513-1607</t>
  </si>
  <si>
    <t>2026-05-13T22:40:40.437Z</t>
  </si>
  <si>
    <t>E-20260513-1608</t>
  </si>
  <si>
    <t>E-20260518-1609</t>
  </si>
  <si>
    <t xml:space="preserve">Warmup, 5% incline, 3mph </t>
  </si>
  <si>
    <t>E-20260518-1610</t>
  </si>
  <si>
    <t>2026-05-18T17:23:43.862Z</t>
  </si>
  <si>
    <t>E-20260518-1611</t>
  </si>
  <si>
    <t>2026-05-18T17:23:44.600Z</t>
  </si>
  <si>
    <t>E-20260518-1612</t>
  </si>
  <si>
    <t>2026-05-18T17:24:01.948Z</t>
  </si>
  <si>
    <t>E-20260518-1613</t>
  </si>
  <si>
    <t>2026-05-18T17:24:02.451Z</t>
  </si>
  <si>
    <t>E-20260518-1614</t>
  </si>
  <si>
    <t>2026-05-18T17:24:08.725Z</t>
  </si>
  <si>
    <t>E-20260518-1615</t>
  </si>
  <si>
    <t>2026-05-18T17:24:13.060Z</t>
  </si>
  <si>
    <t>E-20260518-1616</t>
  </si>
  <si>
    <t xml:space="preserve">2 mph, 0 incline </t>
  </si>
  <si>
    <t>2026-05-18T17:26:30.650Z</t>
  </si>
  <si>
    <t>E-20260518-1617</t>
  </si>
  <si>
    <t>2026-05-18T17:28:52.352Z</t>
  </si>
  <si>
    <t>E-20260518-1618</t>
  </si>
  <si>
    <t>2 mph, 0 incline 51/60=0.85</t>
  </si>
  <si>
    <t>2026-05-18T17:31:28.020Z</t>
  </si>
  <si>
    <t>E-20260518-1619</t>
  </si>
  <si>
    <t>2 mph, 0 incline 47/60=0.783</t>
  </si>
  <si>
    <t>2026-05-18T17:33:54.359Z</t>
  </si>
  <si>
    <t>E-20260518-1620</t>
  </si>
  <si>
    <t>2026-05-18T17:36:16.738Z</t>
  </si>
  <si>
    <t>E-20260518-1621</t>
  </si>
  <si>
    <t>Tempo 2-1-2; RIR 2-1; grip pretty fatigued from Farmers</t>
  </si>
  <si>
    <t>2026-05-18T17:40:03.481Z</t>
  </si>
  <si>
    <t>E-20260518-1622</t>
  </si>
  <si>
    <t>Tempo 2-1-2; RIR 2-1; used paper towel to help with slippery grips on machine</t>
  </si>
  <si>
    <t>2026-05-18T17:42:34.338Z</t>
  </si>
  <si>
    <t>E-20260518-1623</t>
  </si>
  <si>
    <t>Tempo 2-1-2; RIR 1; used paper towel to help with slippery grips on machine</t>
  </si>
  <si>
    <t>2026-05-18T17:44:50.542Z</t>
  </si>
  <si>
    <t>E-20260518-1624</t>
  </si>
  <si>
    <t>2026-05-18T17:46:41.405Z</t>
  </si>
  <si>
    <t>E-20260518-1625</t>
  </si>
  <si>
    <t>Elevated feet; tempo 1-2-1; RIR 1</t>
  </si>
  <si>
    <t>2026-05-18T17:49:01.107Z</t>
  </si>
  <si>
    <t>E-20260518-1626</t>
  </si>
  <si>
    <t>2026-05-18T17:51:05.540Z</t>
  </si>
  <si>
    <t>E-20260518-1627</t>
  </si>
  <si>
    <t>2026-05-18T17:54:09.788Z</t>
  </si>
  <si>
    <t>E-20260518-1628</t>
  </si>
  <si>
    <t>Tempo 2-1-2; RIR 1-2; started with left. Left was weaker</t>
  </si>
  <si>
    <t>2026-05-18T17:56:24.919Z</t>
  </si>
  <si>
    <t>E-20260518-1629</t>
  </si>
  <si>
    <t>2026-05-18T17:58:47.594Z</t>
  </si>
  <si>
    <t>E-20260518-1630</t>
  </si>
  <si>
    <t xml:space="preserve">Damper at 1. 28 spm 207 strokes. </t>
  </si>
  <si>
    <t>2026-05-18T18:15:47.363Z</t>
  </si>
  <si>
    <t>E-20260518-1631</t>
  </si>
  <si>
    <t>E-20260519-1632</t>
  </si>
  <si>
    <t>.3 miles =0.483 kilometers</t>
  </si>
  <si>
    <t>E-20260519-1633</t>
  </si>
  <si>
    <t>2026-05-19T20:57:30.449Z</t>
  </si>
  <si>
    <t>E-20260519-1634</t>
  </si>
  <si>
    <t>2026-05-19T20:57:31.371Z</t>
  </si>
  <si>
    <t>E-20260519-1635</t>
  </si>
  <si>
    <t>2026-05-19T20:57:34.013Z</t>
  </si>
  <si>
    <t>E-20260519-1636</t>
  </si>
  <si>
    <t>2026-05-19T20:57:38.380Z</t>
  </si>
  <si>
    <t>E-20260519-1637</t>
  </si>
  <si>
    <t>2026-05-19T20:57:43.533Z</t>
  </si>
  <si>
    <t>E-20260519-1638</t>
  </si>
  <si>
    <t>2026-05-19T20:57:44.225Z</t>
  </si>
  <si>
    <t>E-20260519-1639</t>
  </si>
  <si>
    <t>Tempo 2-1-x-1; RIR 2</t>
  </si>
  <si>
    <t>2026-05-19T21:00:44.625Z</t>
  </si>
  <si>
    <t>E-20260519-1640</t>
  </si>
  <si>
    <t>2026-05-19T21:02:49.745Z</t>
  </si>
  <si>
    <t>E-20260519-1641</t>
  </si>
  <si>
    <t>Tempo 2-1-x-1; RIR 1</t>
  </si>
  <si>
    <t>2026-05-19T21:06:18.668Z</t>
  </si>
  <si>
    <t>E-20260519-1642</t>
  </si>
  <si>
    <t>2026-05-19T21:09:49.662Z</t>
  </si>
  <si>
    <t>E-20260519-1643</t>
  </si>
  <si>
    <t>Half kneeling; tempo 2-1-x-1; RIR 2+</t>
  </si>
  <si>
    <t>2026-05-19T21:13:57.093Z</t>
  </si>
  <si>
    <t>E-20260519-1644</t>
  </si>
  <si>
    <t>Half kneeling; tempo 2-1-x-1; RIR 2</t>
  </si>
  <si>
    <t>2026-05-19T21:17:23.912Z</t>
  </si>
  <si>
    <t>E-20260519-1645</t>
  </si>
  <si>
    <t>Half kneeling; tempo 2-1-x-1; RIR 2-1</t>
  </si>
  <si>
    <t>2026-05-19T21:20:51.400Z</t>
  </si>
  <si>
    <t>E-20260519-1646</t>
  </si>
  <si>
    <t>Tempo 1-1-1; RIR 1; 15 was too heavy for the tempo I want. Going to reduce weight to improve intent</t>
  </si>
  <si>
    <t>2026-05-19T21:24:06.788Z</t>
  </si>
  <si>
    <t>E-20260519-1647</t>
  </si>
  <si>
    <t>Tempo 1-2-2; RIR 2-1</t>
  </si>
  <si>
    <t>2026-05-19T21:28:18.251Z</t>
  </si>
  <si>
    <t>E-20260519-1648</t>
  </si>
  <si>
    <t>2026-05-19T21:31:32.443Z</t>
  </si>
  <si>
    <t>E-20260519-1649</t>
  </si>
  <si>
    <t>2026-05-19T21:40:06.690Z</t>
  </si>
  <si>
    <t>E-20260519-1650</t>
  </si>
  <si>
    <t>2026-05-19T21:40:09.102Z</t>
  </si>
  <si>
    <t>E-20260519-1651</t>
  </si>
  <si>
    <t>2026-05-19T21:44:45.674Z</t>
  </si>
  <si>
    <t>E-20260519-1652</t>
  </si>
  <si>
    <t>2026-05-19T21:48:32.426Z</t>
  </si>
  <si>
    <t>E-20260519-1653</t>
  </si>
  <si>
    <t>Vertical plate</t>
  </si>
  <si>
    <t>2026-05-19T21:50:48.895Z</t>
  </si>
  <si>
    <t>E-20260519-1654</t>
  </si>
  <si>
    <t>Vertical db</t>
  </si>
  <si>
    <t>2026-05-19T21:57:39.104Z</t>
  </si>
  <si>
    <t>E-20260519-1655</t>
  </si>
  <si>
    <t xml:space="preserve">Vertical db full slow press w vertical plate </t>
  </si>
  <si>
    <t>E-20260520-1656</t>
  </si>
  <si>
    <t>Warmup .5mph, 0 incline .34 miles =0.547 kilometers</t>
  </si>
  <si>
    <t>E-20260520-1657</t>
  </si>
  <si>
    <t>2026-05-20T15:51:21.491Z</t>
  </si>
  <si>
    <t>E-20260520-1658</t>
  </si>
  <si>
    <t>2026-05-20T15:54:20.408Z</t>
  </si>
  <si>
    <t>E-20260520-1659</t>
  </si>
  <si>
    <t>2026-05-20T15:57:40.481Z</t>
  </si>
  <si>
    <t>E-20260520-1660</t>
  </si>
  <si>
    <t>2026-05-20T16:00:48.398Z</t>
  </si>
  <si>
    <t>E-20260520-1661</t>
  </si>
  <si>
    <t>Tempo 2-1.5-2; RIR 2</t>
  </si>
  <si>
    <t>2026-05-20T16:05:30.931Z</t>
  </si>
  <si>
    <t>E-20260520-1662</t>
  </si>
  <si>
    <t>Tempo 2-1.5-2; RIR 2-1</t>
  </si>
  <si>
    <t>2026-05-20T16:08:25.917Z</t>
  </si>
  <si>
    <t>E-20260520-1663</t>
  </si>
  <si>
    <t>2026-05-20T16:11:10.206Z</t>
  </si>
  <si>
    <t>E-20260520-1664</t>
  </si>
  <si>
    <t>Tempo 2-1.5-2; RIR 1</t>
  </si>
  <si>
    <t>2026-05-20T16:13:55.030Z</t>
  </si>
  <si>
    <t>E-20260520-1665</t>
  </si>
  <si>
    <t>Warmup; tempo 1-1-1;</t>
  </si>
  <si>
    <t>2026-05-20T16:16:19.975Z</t>
  </si>
  <si>
    <t>E-20260520-1666</t>
  </si>
  <si>
    <t>Working set; tempo 2-2-2; RIR 2</t>
  </si>
  <si>
    <t>2026-05-20T16:18:26.514Z</t>
  </si>
  <si>
    <t>E-20260520-1667</t>
  </si>
  <si>
    <t>2026-05-20T16:20:14.654Z</t>
  </si>
  <si>
    <t>E-20260520-1668</t>
  </si>
  <si>
    <t>Working set; tempo 2-2-2; RIR 1</t>
  </si>
  <si>
    <t>2026-05-20T16:22:35.441Z</t>
  </si>
  <si>
    <t>E-20260520-1669</t>
  </si>
  <si>
    <t>2026-05-20T16:27:06.212Z</t>
  </si>
  <si>
    <t>E-20260520-1670</t>
  </si>
  <si>
    <t>2026-05-20T16:30:48.476Z</t>
  </si>
  <si>
    <t>E-20260520-1671</t>
  </si>
  <si>
    <t>E-20260521-1672</t>
  </si>
  <si>
    <t>Tempo 2-1-3; RIR 2+</t>
  </si>
  <si>
    <t>E-20260521-1673</t>
  </si>
  <si>
    <t>2026-05-21T18:31:15.816Z</t>
  </si>
  <si>
    <t>E-20260521-1674</t>
  </si>
  <si>
    <t>2026-05-21T18:34:48.752Z</t>
  </si>
  <si>
    <t>E-20260521-1675</t>
  </si>
  <si>
    <t>Tempo 3-1-3; RIR 2-1; right a rep or so ‘weaker’ but completed all reps</t>
  </si>
  <si>
    <t>2026-05-21T18:39:46.153Z</t>
  </si>
  <si>
    <t>E-20260521-1676</t>
  </si>
  <si>
    <t>Tempo 3-1-3; RIR 1; right a rep or so ‘weaker’ but completed all reps</t>
  </si>
  <si>
    <t>2026-05-21T18:43:22.162Z</t>
  </si>
  <si>
    <t>E-20260521-1677</t>
  </si>
  <si>
    <t>2026-05-21T18:46:45.884Z</t>
  </si>
  <si>
    <t>E-20260521-1678</t>
  </si>
  <si>
    <t>2026-05-21T18:51:33.015Z</t>
  </si>
  <si>
    <t>2026-05-21T18:51:33.780Z</t>
  </si>
  <si>
    <t>E-20260521-1679</t>
  </si>
  <si>
    <t xml:space="preserve">Tempo 2-1-2; RIR 2; right a little ‘weaker’ but completed all reps. Definitely fatigued from single arm rope extension </t>
  </si>
  <si>
    <t>2026-05-21T18:52:14.410Z</t>
  </si>
  <si>
    <t>E-20260521-1680</t>
  </si>
  <si>
    <t>2026-05-21T18:57:01.164Z</t>
  </si>
  <si>
    <t>2026-05-21T18:57:02.287Z</t>
  </si>
  <si>
    <t>E-20260521-1681</t>
  </si>
  <si>
    <t xml:space="preserve">Tempo 2-1-2; RIR 1; right a little ‘weaker’ but completed all reps. Definitely fatigued from single arm rope extension </t>
  </si>
  <si>
    <t>2026-05-21T18:57:14.953Z</t>
  </si>
  <si>
    <t>E-20260521-1682</t>
  </si>
  <si>
    <t>2026-05-21T19:01:54.470Z</t>
  </si>
  <si>
    <t>2026-05-21T19:01:56.190Z</t>
  </si>
  <si>
    <t>E-20260521-1683</t>
  </si>
  <si>
    <t>2026-05-21T19:02:02.984Z</t>
  </si>
  <si>
    <t>E-20260521-1684</t>
  </si>
  <si>
    <t>2026-05-21T19:07:54.744Z</t>
  </si>
  <si>
    <t>E-20260521-1685</t>
  </si>
  <si>
    <t>2026-05-21T19:07:58.993Z</t>
  </si>
  <si>
    <t>E-20260521-1686</t>
  </si>
  <si>
    <t>55/60=0.917</t>
  </si>
  <si>
    <t>2026-05-21T19:10:55.795Z</t>
  </si>
  <si>
    <t>E-20260521-1687</t>
  </si>
  <si>
    <t xml:space="preserve">12% incline, 4.2 mph; </t>
  </si>
  <si>
    <t>2026-05-21T19:15:57.708Z</t>
  </si>
  <si>
    <t>E-20260521-1688</t>
  </si>
  <si>
    <t>2026-05-21T19:15:58.868Z</t>
  </si>
  <si>
    <t>E-20260521-1689</t>
  </si>
  <si>
    <t>2026-05-21T19:16:00.055Z</t>
  </si>
  <si>
    <t>E-20260521-1690</t>
  </si>
  <si>
    <t>2026-05-21T19:17:23.220Z</t>
  </si>
  <si>
    <t>E-20260521-1691</t>
  </si>
  <si>
    <t>2026-05-21T19:18:54.088Z</t>
  </si>
  <si>
    <t>E-20260521-1692</t>
  </si>
  <si>
    <t>E-20260523-1693</t>
  </si>
  <si>
    <t xml:space="preserve">Warmup, 5% incline, 3.2 mph </t>
  </si>
  <si>
    <t>E-20260523-1694</t>
  </si>
  <si>
    <t>2026-05-23T14:21:44.631Z</t>
  </si>
  <si>
    <t>E-20260523-1695</t>
  </si>
  <si>
    <t>2026-05-23T14:22:29.827Z</t>
  </si>
  <si>
    <t>E-20260523-1696</t>
  </si>
  <si>
    <t>2026-05-23T14:25:26.007Z</t>
  </si>
  <si>
    <t>E-20260523-1697</t>
  </si>
  <si>
    <t>2026-05-23T14:25:29.804Z</t>
  </si>
  <si>
    <t>E-20260523-1698</t>
  </si>
  <si>
    <t>2026-05-23T14:25:31.174Z</t>
  </si>
  <si>
    <t>E-20260523-1699</t>
  </si>
  <si>
    <t>2026-05-23T14:25:32.814Z</t>
  </si>
  <si>
    <t>E-20260523-1700</t>
  </si>
  <si>
    <t>2026-05-23T14:28:36.911Z</t>
  </si>
  <si>
    <t>E-20260523-1701</t>
  </si>
  <si>
    <t>2 mph, 0 incline; 55/60=0.917</t>
  </si>
  <si>
    <t>2026-05-23T14:31:02.656Z</t>
  </si>
  <si>
    <t>E-20260523-1702</t>
  </si>
  <si>
    <t>2026-05-23T14:33:14.511Z</t>
  </si>
  <si>
    <t>E-20260523-1703</t>
  </si>
  <si>
    <t>2026-05-23T14:35:44.938Z</t>
  </si>
  <si>
    <t>E-20260523-1704</t>
  </si>
  <si>
    <t>2026-05-23T14:37:32.720Z</t>
  </si>
  <si>
    <t>E-20260523-1705</t>
  </si>
  <si>
    <t>2026-05-23T14:41:14.443Z</t>
  </si>
  <si>
    <t>E-20260523-1706</t>
  </si>
  <si>
    <t>2026-05-23T14:43:46.151Z</t>
  </si>
  <si>
    <t>E-20260523-1707</t>
  </si>
  <si>
    <t xml:space="preserve">Tempo 2-1-2; RIR 2-1; contraction wasn’t as strong on 7 so stopped. Felt good though. Just fatigue overall from Farmers today. </t>
  </si>
  <si>
    <t>2026-05-23T14:46:59.390Z</t>
  </si>
  <si>
    <t>E-20260523-1708</t>
  </si>
  <si>
    <t>2026-05-23T14:50:39.123Z</t>
  </si>
  <si>
    <t>E-20260523-1709</t>
  </si>
  <si>
    <t xml:space="preserve">Tempo 1-2-1; RIR 2-1; elevated </t>
  </si>
  <si>
    <t>2026-05-23T14:51:45.671Z</t>
  </si>
  <si>
    <t>E-20260523-1710</t>
  </si>
  <si>
    <t>2026-05-23T14:53:33.907Z</t>
  </si>
  <si>
    <t>E-20260523-1711</t>
  </si>
  <si>
    <t>2026-05-23T14:55:44.614Z</t>
  </si>
  <si>
    <t>E-20260523-1712</t>
  </si>
  <si>
    <t>Warmup set: Strict tempo 2-1-2; RIR 2-1</t>
  </si>
  <si>
    <t>2026-05-23T14:58:28.994Z</t>
  </si>
  <si>
    <t>E-20260523-1713</t>
  </si>
  <si>
    <t>Strict tempo 2-1-2; RIR 2-1; left fatigued at 6</t>
  </si>
  <si>
    <t>2026-05-23T15:01:37.396Z</t>
  </si>
  <si>
    <t>E-20260523-1714</t>
  </si>
  <si>
    <t>2026-05-23T15:04:24.616Z</t>
  </si>
  <si>
    <t>E-20260523-1715</t>
  </si>
  <si>
    <t>Strict tempo 2-1-2; RIR 1</t>
  </si>
  <si>
    <t>2026-05-23T15:07:49.819Z</t>
  </si>
  <si>
    <t>E-20260523-1716</t>
  </si>
  <si>
    <t>182 strokes</t>
  </si>
  <si>
    <t>E-20260523-1717</t>
  </si>
  <si>
    <t>2026-05-23T15:25:42.337Z</t>
  </si>
  <si>
    <t>Alternating superset supinated</t>
  </si>
  <si>
    <t>2026-05-23T15:25:43.178Z</t>
  </si>
  <si>
    <t>E-20260523-1718</t>
  </si>
  <si>
    <t>Alternating superset hammer</t>
  </si>
  <si>
    <t>2026-05-23T15:25:50.371Z</t>
  </si>
  <si>
    <t>E-20260523-1719</t>
  </si>
  <si>
    <t xml:space="preserve">Alternating superset reverse </t>
  </si>
  <si>
    <t>2026-05-23T15:26:03.496Z</t>
  </si>
  <si>
    <t>E-20260524-1720</t>
  </si>
  <si>
    <t>Warmup 3.5mph, 5% incline</t>
  </si>
  <si>
    <t>E-20260524-1721</t>
  </si>
  <si>
    <t>Red band 2-1-2</t>
  </si>
  <si>
    <t>2026-05-24T14:33:14.913Z</t>
  </si>
  <si>
    <t>E-20260524-1722</t>
  </si>
  <si>
    <t>2026-05-24T14:33:22.712Z</t>
  </si>
  <si>
    <t>E-20260524-1723</t>
  </si>
  <si>
    <t>2026-05-24T14:33:49.859Z</t>
  </si>
  <si>
    <t>E-20260524-1724</t>
  </si>
  <si>
    <t>2026-05-24T14:33:52.609Z</t>
  </si>
  <si>
    <t>E-20260524-1725</t>
  </si>
  <si>
    <t>2026-05-24T14:33:56.587Z</t>
  </si>
  <si>
    <t>E-20260524-1726</t>
  </si>
  <si>
    <t>2026-05-24T14:34:08.022Z</t>
  </si>
  <si>
    <t>E-20260524-1727</t>
  </si>
  <si>
    <t>Tempo 2-1–x-2; explosive RIR 2-1</t>
  </si>
  <si>
    <t>2026-05-24T14:36:58.586Z</t>
  </si>
  <si>
    <t>E-20260524-1728</t>
  </si>
  <si>
    <t xml:space="preserve">Tempo 2-1–x-2; RIR 2-1 explosive </t>
  </si>
  <si>
    <t>2026-05-24T14:40:25.107Z</t>
  </si>
  <si>
    <t>E-20260524-1729</t>
  </si>
  <si>
    <t xml:space="preserve">Tempo 2-1–x-2; explosive </t>
  </si>
  <si>
    <t>2026-05-24T14:43:53.579Z</t>
  </si>
  <si>
    <t>E-20260524-1730</t>
  </si>
  <si>
    <t xml:space="preserve">Tempo 2-1–x-2; RIR 1 explosive </t>
  </si>
  <si>
    <t>2026-05-24T14:53:24.078Z</t>
  </si>
  <si>
    <t>E-20260524-1731</t>
  </si>
  <si>
    <t>Tempo 2-1-x-2; RIR 2-1</t>
  </si>
  <si>
    <t>2026-05-24T14:53:49.112Z</t>
  </si>
  <si>
    <t>E-20260524-1732</t>
  </si>
  <si>
    <t>2026-05-24T14:56:17.476Z</t>
  </si>
  <si>
    <t>E-20260524-1733</t>
  </si>
  <si>
    <t>Tempo 2-1-x-2; RIR 1</t>
  </si>
  <si>
    <t>2026-05-24T15:01:09.854Z</t>
  </si>
  <si>
    <t>E-20260524-1734</t>
  </si>
  <si>
    <t>2026-05-24T15:04:00.855Z</t>
  </si>
  <si>
    <t>E-20260524-1735</t>
  </si>
  <si>
    <t>2026-05-24T15:07:21.250Z</t>
  </si>
  <si>
    <t>E-20260524-1736</t>
  </si>
  <si>
    <t>2026-05-24T15:12:10.572Z</t>
  </si>
  <si>
    <t>E-20260524-1737</t>
  </si>
  <si>
    <t>Tempo 3-1-3; RIR 2-1; right a little more fatigued</t>
  </si>
  <si>
    <t>2026-05-24T15:19:37.627Z</t>
  </si>
  <si>
    <t>E-20260524-1738</t>
  </si>
  <si>
    <t>2026-05-24T15:27:50.081Z</t>
  </si>
  <si>
    <t>E-20260524-1739</t>
  </si>
  <si>
    <t>2026-05-24T15:27:58.319Z</t>
  </si>
  <si>
    <t>E-20260524-1740</t>
  </si>
  <si>
    <t>2026-05-24T15:32:26.741Z</t>
  </si>
  <si>
    <t>E-20260524-1741</t>
  </si>
  <si>
    <t>2026-05-24T15:35:46.749Z</t>
  </si>
  <si>
    <t>E-20260524-1742</t>
  </si>
  <si>
    <t>10 Scap extension followed by 5 press</t>
  </si>
  <si>
    <t>2026-05-24T15:41:35.038Z</t>
  </si>
  <si>
    <t>E-20260524-1743</t>
  </si>
  <si>
    <t>E-20260525-1744</t>
  </si>
  <si>
    <t>Room in the tank; 2mph, 1% incline</t>
  </si>
  <si>
    <t>E-20260525-1745</t>
  </si>
  <si>
    <t>2026-05-25T13:44:24.684Z</t>
  </si>
  <si>
    <t>E-20260525-1746</t>
  </si>
  <si>
    <t>2mph, 1% incline</t>
  </si>
  <si>
    <t>2026-05-25T13:48:07.149Z</t>
  </si>
  <si>
    <t>E-20260525-1747</t>
  </si>
  <si>
    <t>2mph, 1% incline; barely made it, but did it!</t>
  </si>
  <si>
    <t>2026-05-25T13:51:39.040Z</t>
  </si>
  <si>
    <t>E-20260525-1748</t>
  </si>
  <si>
    <t>2026-05-25T13:56:33.983Z</t>
  </si>
  <si>
    <t>E-20260525-1749</t>
  </si>
  <si>
    <t>2026-05-25T13:59:31.644Z</t>
  </si>
  <si>
    <t>E-20260525-1750</t>
  </si>
  <si>
    <t>2026-05-25T14:03:17.184Z</t>
  </si>
  <si>
    <t>E-20260525-1751</t>
  </si>
  <si>
    <t>2026-05-25T14:07:47.079Z</t>
  </si>
  <si>
    <t>E-20260525-1752</t>
  </si>
  <si>
    <t>Warmup; Tempo 1-2-1; RIR 2+; plate at 15 Planet Fitness</t>
  </si>
  <si>
    <t>2026-05-25T14:09:45.870Z</t>
  </si>
  <si>
    <t>E-20260525-1753</t>
  </si>
  <si>
    <t>Working; Tempo 2-2-2; RIR 2+; plate at 15 Planet Fitness</t>
  </si>
  <si>
    <t>2026-05-25T14:11:44.157Z</t>
  </si>
  <si>
    <t>E-20260525-1754</t>
  </si>
  <si>
    <t>2026-05-25T14:14:15.521Z</t>
  </si>
  <si>
    <t>E-20260525-1755</t>
  </si>
  <si>
    <t>2026-05-25T14:16:34.216Z</t>
  </si>
  <si>
    <t>E-20260525-1756</t>
  </si>
  <si>
    <t>Tempo 2-1-3; RIR 2-1; left RIR was closer to 1</t>
  </si>
  <si>
    <t>2026-05-25T14:20:38.953Z</t>
  </si>
  <si>
    <t>E-20260525-1757</t>
  </si>
  <si>
    <t>Tempo 2-1-3; RIR 2-1 both</t>
  </si>
  <si>
    <t>2026-05-25T14:24:36.752Z</t>
  </si>
  <si>
    <t>E-20260525-1758</t>
  </si>
  <si>
    <t>2026-05-25T14:28:30.864Z</t>
  </si>
  <si>
    <t>E-20260525-1759</t>
  </si>
  <si>
    <t>Cooldown; damper 3</t>
  </si>
  <si>
    <t>E-20260526-1760</t>
  </si>
  <si>
    <t>E-20260526-1761</t>
  </si>
  <si>
    <t>2026-05-26T19:20:00.686Z</t>
  </si>
  <si>
    <t>E-20260526-1762</t>
  </si>
  <si>
    <t>2026-05-26T19:23:39.500Z</t>
  </si>
  <si>
    <t>E-20260526-1763</t>
  </si>
  <si>
    <t>2026-05-26T19:32:03.144Z</t>
  </si>
  <si>
    <t>Test set: high pulley non adjustable; no grip available; tempo 2-1-2; RIR 1 slippage</t>
  </si>
  <si>
    <t>2026-05-26T19:32:07.089Z</t>
  </si>
  <si>
    <t>E-20260526-1764</t>
  </si>
  <si>
    <t>Test set: moved over to adjustable; rope single arm grip available; tempo 2-1-2; RIR 1 slippage</t>
  </si>
  <si>
    <t>2026-05-26T19:32:30.900Z</t>
  </si>
  <si>
    <t>E-20260526-1765</t>
  </si>
  <si>
    <t>Working set: single arm rope grip; tempo 2-1-2; RIR 1</t>
  </si>
  <si>
    <t>2026-05-26T19:33:09.867Z</t>
  </si>
  <si>
    <t>E-20260526-1766</t>
  </si>
  <si>
    <t>2026-05-26T19:35:05.623Z</t>
  </si>
  <si>
    <t>E-20260526-1767</t>
  </si>
  <si>
    <t>Working set: single arm rope grip; tempo 2-1-2; RIR 1-0</t>
  </si>
  <si>
    <t>2026-05-26T19:38:47.761Z</t>
  </si>
  <si>
    <t>E-20260526-1768</t>
  </si>
  <si>
    <t>2026-05-26T19:42:54.712Z</t>
  </si>
  <si>
    <t>2026-05-26T19:42:55.732Z</t>
  </si>
  <si>
    <t>E-20260526-1769</t>
  </si>
  <si>
    <t>2026-05-26T19:43:19.174Z</t>
  </si>
  <si>
    <t>E-20260526-1770</t>
  </si>
  <si>
    <t>2026-05-26T19:43:26.903Z</t>
  </si>
  <si>
    <t>E-20260526-1771</t>
  </si>
  <si>
    <t>2026-05-26T19:47:46.082Z</t>
  </si>
  <si>
    <t>2026-05-26T19:47:46.868Z</t>
  </si>
  <si>
    <t>E-20260526-1772</t>
  </si>
  <si>
    <t>2026-05-26T19:47:53.578Z</t>
  </si>
  <si>
    <t>E-20260526-1773</t>
  </si>
  <si>
    <t>2026-05-26T19:52:30.013Z</t>
  </si>
  <si>
    <t>E-20260526-1774</t>
  </si>
  <si>
    <t>2026-05-26T19:57:18.560Z</t>
  </si>
  <si>
    <t>E-20260526-1775</t>
  </si>
  <si>
    <t>65/60=1.0833</t>
  </si>
  <si>
    <t>2026-05-26T20:00:48.199Z</t>
  </si>
  <si>
    <t>E-20260526-1776</t>
  </si>
  <si>
    <t>I did more like 65 seconds again but it was starting to roll to my tips</t>
  </si>
  <si>
    <t>2026-05-26T20:03:20.324Z</t>
  </si>
  <si>
    <t>E-20260526-1777</t>
  </si>
  <si>
    <t>12% incline, 4.5 mph</t>
  </si>
  <si>
    <t>2026-05-26T20:06:44.051Z</t>
  </si>
  <si>
    <t>E-20260526-1778</t>
  </si>
  <si>
    <t>2026-05-26T20:07:57.550Z</t>
  </si>
  <si>
    <t>E-20260526-1779</t>
  </si>
  <si>
    <t>2026-05-26T20:09:32.751Z</t>
  </si>
  <si>
    <t>E-20260526-1780</t>
  </si>
  <si>
    <t>2026-05-26T20:11:03.791Z</t>
  </si>
  <si>
    <t>E-20260526-1781</t>
  </si>
  <si>
    <t>2026-05-26T20:12:29.389Z</t>
  </si>
  <si>
    <t>E-20260526-1782</t>
  </si>
  <si>
    <t>E-20260527-1783</t>
  </si>
  <si>
    <t>Incline 5%, 3.5 mph</t>
  </si>
  <si>
    <t>E-20260527-1784</t>
  </si>
  <si>
    <t xml:space="preserve">Green thick band </t>
  </si>
  <si>
    <t>2026-05-27T20:03:17.741Z</t>
  </si>
  <si>
    <t>E-20260527-1785</t>
  </si>
  <si>
    <t>2026-05-27T20:07:12.487Z</t>
  </si>
  <si>
    <t>E-20260527-1786</t>
  </si>
  <si>
    <t>2026-05-27T20:07:26.508Z</t>
  </si>
  <si>
    <t>E-20260527-1787</t>
  </si>
  <si>
    <t>2026-05-27T20:07:29.686Z</t>
  </si>
  <si>
    <t>E-20260527-1788</t>
  </si>
  <si>
    <t>2026-05-27T20:07:33.434Z</t>
  </si>
  <si>
    <t>E-20260527-1789</t>
  </si>
  <si>
    <t>2026-05-27T20:07:34.559Z</t>
  </si>
  <si>
    <t>E-20260527-1790</t>
  </si>
  <si>
    <t>Incline 1%, 2 mph</t>
  </si>
  <si>
    <t>2026-05-27T20:12:40.695Z</t>
  </si>
  <si>
    <t>E-20260527-1791</t>
  </si>
  <si>
    <t>2026-05-27T20:14:49.073Z</t>
  </si>
  <si>
    <t>E-20260527-1792</t>
  </si>
  <si>
    <t>2026-05-27T20:17:36.172Z</t>
  </si>
  <si>
    <t>E-20260527-1793</t>
  </si>
  <si>
    <t>2026-05-27T20:19:36.022Z</t>
  </si>
  <si>
    <t>E-20260527-1794</t>
  </si>
  <si>
    <t>2026-05-27T20:21:48.101Z</t>
  </si>
  <si>
    <t>E-20260527-1795</t>
  </si>
  <si>
    <t xml:space="preserve">Tempo 2-1-2; RIR 2+; controlled but tried to explode the pullback </t>
  </si>
  <si>
    <t>2026-05-27T20:26:04.733Z</t>
  </si>
  <si>
    <t>E-20260527-1796</t>
  </si>
  <si>
    <t xml:space="preserve">Tempo 2-1-2; RIR 2-1; leading with scap </t>
  </si>
  <si>
    <t>2026-05-27T20:28:19.179Z</t>
  </si>
  <si>
    <t>E-20260527-1797</t>
  </si>
  <si>
    <t xml:space="preserve">Tempo 2-1-2; RIR 1; leading with scap </t>
  </si>
  <si>
    <t>2026-05-27T20:30:54.768Z</t>
  </si>
  <si>
    <t>E-20260527-1798</t>
  </si>
  <si>
    <t>2026-05-27T20:33:10.343Z</t>
  </si>
  <si>
    <t>E-20260527-1799</t>
  </si>
  <si>
    <t>2026-05-27T20:37:09.965Z</t>
  </si>
  <si>
    <t>E-20260527-1800</t>
  </si>
  <si>
    <t>2026-05-27T20:40:39.145Z</t>
  </si>
  <si>
    <t>E-20260527-1801</t>
  </si>
  <si>
    <t>Tempo 1-2-1; RIR 1</t>
  </si>
  <si>
    <t>2026-05-27T20:40:43.592Z</t>
  </si>
  <si>
    <t>E-20260527-1802</t>
  </si>
  <si>
    <t>No anchor or spot available. Transitioned to single arm preacher curl with 35# db. Bench at 4</t>
  </si>
  <si>
    <t>2026-05-27T20:45:25.843Z</t>
  </si>
  <si>
    <t>E-20260527-1803</t>
  </si>
  <si>
    <t xml:space="preserve">No anchor or spot available. Transitioned to single arm preacher curl with 35# db. Bench at 5; armpit pressed into seat top </t>
  </si>
  <si>
    <t>2026-05-27T20:48:10.060Z</t>
  </si>
  <si>
    <t>E-20260527-1804</t>
  </si>
  <si>
    <t>Bench at 7. This felt like the correct height; tempo 2-1-2; RIR 1</t>
  </si>
  <si>
    <t>2026-05-27T20:51:51.409Z</t>
  </si>
  <si>
    <t>E-20260527-1805</t>
  </si>
  <si>
    <t>Bench at 7; anterior right didn’t love this position. No pain but could tell it was an unfamiliar or uncomfortable anchor and hinge</t>
  </si>
  <si>
    <t>2026-05-27T20:57:33.695Z</t>
  </si>
  <si>
    <t>E-20260527-1806</t>
  </si>
  <si>
    <t>E-20260528-1807</t>
  </si>
  <si>
    <t xml:space="preserve">Blue band </t>
  </si>
  <si>
    <t>E-20260528-1808</t>
  </si>
  <si>
    <t>2026-05-28T18:44:15.991Z</t>
  </si>
  <si>
    <t>E-20260528-1809</t>
  </si>
  <si>
    <t>Blue band</t>
  </si>
  <si>
    <t>2026-05-28T18:44:23.132Z</t>
  </si>
  <si>
    <t>E-20260528-1810</t>
  </si>
  <si>
    <t>2026-05-28T18:44:23.885Z</t>
  </si>
  <si>
    <t>E-20260528-1811</t>
  </si>
  <si>
    <t>2026-05-28T18:44:30.092Z</t>
  </si>
  <si>
    <t>E-20260528-1812</t>
  </si>
  <si>
    <t>2026-05-28T18:44:30.981Z</t>
  </si>
  <si>
    <t>E-20260528-1813</t>
  </si>
  <si>
    <t>2026-05-28T18:49:47.622Z</t>
  </si>
  <si>
    <t>E-20260528-1814</t>
  </si>
  <si>
    <t>2026-05-28T18:54:58.178Z</t>
  </si>
  <si>
    <t>E-20260528-1815</t>
  </si>
  <si>
    <t>2026-05-28T18:56:58.419Z</t>
  </si>
  <si>
    <t>E-20260528-1816</t>
  </si>
  <si>
    <t>2026-05-28T19:00:30.823Z</t>
  </si>
  <si>
    <t>E-20260528-1817</t>
  </si>
  <si>
    <t>2026-05-28T19:03:12.854Z</t>
  </si>
  <si>
    <t>E-20260528-1818</t>
  </si>
  <si>
    <t>2026-05-28T19:11:40.352Z</t>
  </si>
  <si>
    <t>E-20260528-1819</t>
  </si>
  <si>
    <t>2026-05-28T19:15:00.379Z</t>
  </si>
  <si>
    <t>E-20260528-1820</t>
  </si>
  <si>
    <t>2026-05-28T19:19:04.546Z</t>
  </si>
  <si>
    <t>E-20260528-1821</t>
  </si>
  <si>
    <t>2026-05-28T19:22:18.610Z</t>
  </si>
  <si>
    <t>E-20260528-1822</t>
  </si>
  <si>
    <t>2026-05-28T19:25:38.123Z</t>
  </si>
  <si>
    <t>E-20260528-1823</t>
  </si>
  <si>
    <t>2026-05-28T19:29:27.670Z</t>
  </si>
  <si>
    <t>E-20260528-1824</t>
  </si>
  <si>
    <t>Tempo 3-1-3; RIR 1 (right)</t>
  </si>
  <si>
    <t>2026-05-28T19:32:35.011Z</t>
  </si>
  <si>
    <t>E-20260528-1825</t>
  </si>
  <si>
    <t>Tempo 3-1-3; RIR 1; observed superior humoral glide mid set. Anchoring down removed all ‘awareness’</t>
  </si>
  <si>
    <t>2026-05-28T19:35:23.834Z</t>
  </si>
  <si>
    <t>E-20260528-1826</t>
  </si>
  <si>
    <t>Temp 3-1-3; RIR 1-0</t>
  </si>
  <si>
    <t>2026-05-28T19:39:01.493Z</t>
  </si>
  <si>
    <t>E-20260528-1827</t>
  </si>
  <si>
    <t>20 seconds slow count; followed by 5 scap extension while holding inverted KB</t>
  </si>
  <si>
    <t>2026-05-28T19:42:26.263Z</t>
  </si>
  <si>
    <t>E-20260528-1828</t>
  </si>
  <si>
    <t>2026-05-28T19:45:02.742Z</t>
  </si>
  <si>
    <t>E-20260528-1829</t>
  </si>
  <si>
    <t>10 scap extensions + 5 controlled presses</t>
  </si>
  <si>
    <t>2026-05-28T19:53:39.210Z</t>
  </si>
  <si>
    <t>E-20260528-1830</t>
  </si>
  <si>
    <t>2026-05-28T19:53:40.448Z</t>
  </si>
  <si>
    <t>E-20260528-1831</t>
  </si>
  <si>
    <t>2026-05-28T20:00:27.788Z</t>
  </si>
  <si>
    <t>E-20260528-1832</t>
  </si>
  <si>
    <t>2026-05-28T20:00:29.412Z</t>
  </si>
  <si>
    <t>E-20260528-1833</t>
  </si>
  <si>
    <t>2026-05-28T20:00:29.913Z</t>
  </si>
  <si>
    <t>E-20260528-1834</t>
  </si>
  <si>
    <t>2026-05-28T20:00:41.074Z</t>
  </si>
  <si>
    <t>E-20260528-1835</t>
  </si>
  <si>
    <t>E-20260530-1836</t>
  </si>
  <si>
    <t>5% incline; 3.5 mph</t>
  </si>
  <si>
    <t>E-20260530-1837</t>
  </si>
  <si>
    <t>2026-05-30T14:49:12.393Z</t>
  </si>
  <si>
    <t>E-20260530-1838</t>
  </si>
  <si>
    <t>75 sec between set; 2mph, 1% incline</t>
  </si>
  <si>
    <t>2026-05-30T14:52:24.805Z</t>
  </si>
  <si>
    <t>E-20260530-1839</t>
  </si>
  <si>
    <t>2026-05-30T14:55:40.398Z</t>
  </si>
  <si>
    <t>E-20260530-1840</t>
  </si>
  <si>
    <t>2026-05-30T14:58:55.573Z</t>
  </si>
  <si>
    <t>E-20260530-1841</t>
  </si>
  <si>
    <t>Dual pulley seated cable back row machine. Half kneeling position behind the seat; Tempo 2-2-2; RIR 2</t>
  </si>
  <si>
    <t>2026-05-30T15:03:42.082Z</t>
  </si>
  <si>
    <t>E-20260530-1842</t>
  </si>
  <si>
    <t>2026-05-30T15:07:08.641Z</t>
  </si>
  <si>
    <t>E-20260530-1843</t>
  </si>
  <si>
    <t>2026-05-30T15:11:14.089Z</t>
  </si>
  <si>
    <t>E-20260530-1844</t>
  </si>
  <si>
    <t>2026-05-30T15:14:31.721Z</t>
  </si>
  <si>
    <t>E-20260530-1845</t>
  </si>
  <si>
    <t>2026-05-30T15:17:36.342Z</t>
  </si>
  <si>
    <t>E-20260530-1846</t>
  </si>
  <si>
    <t>2026-05-30T15:20:11.067Z</t>
  </si>
  <si>
    <t>E-20260530-1847</t>
  </si>
  <si>
    <t>2026-05-30T15:22:26.407Z</t>
  </si>
  <si>
    <t>E-20260530-1848</t>
  </si>
  <si>
    <t>2026-05-30T15:27:09.612Z</t>
  </si>
  <si>
    <t>E-20260530-1849</t>
  </si>
  <si>
    <t>2026-05-30T15:31:04.553Z</t>
  </si>
  <si>
    <t>E-20260530-1850</t>
  </si>
  <si>
    <t>2026-05-30T15:36:08.149Z</t>
  </si>
  <si>
    <t>E-20260530-1851</t>
  </si>
  <si>
    <t>Felt tough today. But maintaining rpm at 22-24, damper at 6</t>
  </si>
  <si>
    <t>E-20260531-1852</t>
  </si>
  <si>
    <t>Warmup: 5% incline, 3.6mph</t>
  </si>
  <si>
    <t>E-20260531-1853</t>
  </si>
  <si>
    <t>Temp 2-1-3; RIR 2</t>
  </si>
  <si>
    <t>2026-05-31T13:39:03.658Z</t>
  </si>
  <si>
    <t>E-20260531-1854</t>
  </si>
  <si>
    <t>Strict rest at 75 second; Temp 2-1-3; RIR 1</t>
  </si>
  <si>
    <t>2026-05-31T13:41:53.577Z</t>
  </si>
  <si>
    <t>E-20260531-1855</t>
  </si>
  <si>
    <t>2026-05-31T13:44:21.888Z</t>
  </si>
  <si>
    <t>E-20260531-1856</t>
  </si>
  <si>
    <t>Tempo 3-1-3: RIR 2; right fatigued quicker than left</t>
  </si>
  <si>
    <t>2026-05-31T13:49:00.828Z</t>
  </si>
  <si>
    <t>E-20260531-1857</t>
  </si>
  <si>
    <t>Tempo 3-1-3: RIR 1; right fatigued quicker than left</t>
  </si>
  <si>
    <t>2026-05-31T13:52:47.848Z</t>
  </si>
  <si>
    <t>E-20260531-1858</t>
  </si>
  <si>
    <t>2026-05-31T13:56:04.917Z</t>
  </si>
  <si>
    <t>E-20260531-1859</t>
  </si>
  <si>
    <t>2026-05-31T14:01:03.829Z</t>
  </si>
  <si>
    <t>D-Grip; tempo 3-1-3; RIR 2-1</t>
  </si>
  <si>
    <t>2026-05-31T14:01:06.122Z</t>
  </si>
  <si>
    <t>E-20260531-1860</t>
  </si>
  <si>
    <t>2026-05-31T14:01:23.874Z</t>
  </si>
  <si>
    <t>E-20260531-1861</t>
  </si>
  <si>
    <t>2026-05-31T14:05:15.526Z</t>
  </si>
  <si>
    <t>D-Grip; tempo 2-1-2; RIR 1</t>
  </si>
  <si>
    <t>2026-05-31T14:05:16.128Z</t>
  </si>
  <si>
    <t>E-20260531-1862</t>
  </si>
  <si>
    <t>2026-05-31T14:05:34.380Z</t>
  </si>
  <si>
    <t>E-20260531-1863</t>
  </si>
  <si>
    <t>2026-05-31T14:09:59.975Z</t>
  </si>
  <si>
    <t>2026-05-31T14:10:00.849Z</t>
  </si>
  <si>
    <t>E-20260531-1864</t>
  </si>
  <si>
    <t>2026-05-31T14:10:04.496Z</t>
  </si>
  <si>
    <t>E-20260531-1865</t>
  </si>
  <si>
    <t>70/60=1.167; strict 90 sec rest</t>
  </si>
  <si>
    <t>2026-05-31T14:19:36.981Z</t>
  </si>
  <si>
    <t>E-20260531-1866</t>
  </si>
  <si>
    <t>2026-05-31T14:19:38.325Z</t>
  </si>
  <si>
    <t>E-20260531-1867</t>
  </si>
  <si>
    <t>; strict 90 sec rest</t>
  </si>
  <si>
    <t>2026-05-31T14:19:48.158Z</t>
  </si>
  <si>
    <t>E-20260531-1868</t>
  </si>
  <si>
    <t xml:space="preserve">Athletic capacity finish </t>
  </si>
  <si>
    <t>2026-05-31T14:23:27.656Z</t>
  </si>
  <si>
    <t>E-20260531-1869</t>
  </si>
  <si>
    <t>2026-05-31T14:23:28.661Z</t>
  </si>
  <si>
    <t>E-20260531-1870</t>
  </si>
  <si>
    <t>2026-05-31T14:25:21.736Z</t>
  </si>
  <si>
    <t>E-20260531-1871</t>
  </si>
  <si>
    <t>2026-05-31T14:26:50.466Z</t>
  </si>
  <si>
    <t>E-20260531-1872</t>
  </si>
  <si>
    <t>2026-05-31T14:28:20.215Z</t>
  </si>
  <si>
    <t>E-20260531-1873</t>
  </si>
  <si>
    <t>E-20260602-1874</t>
  </si>
  <si>
    <t>Warmup: Incline 5%, 3.5mph</t>
  </si>
  <si>
    <t>E-20260602-1875</t>
  </si>
  <si>
    <t>Green band</t>
  </si>
  <si>
    <t>2026-06-02T13:55:40.689Z</t>
  </si>
  <si>
    <t>E-20260602-1876</t>
  </si>
  <si>
    <t>2026-06-02T13:55:41.455Z</t>
  </si>
  <si>
    <t>E-20260602-1877</t>
  </si>
  <si>
    <t>2026-06-02T13:55:48.031Z</t>
  </si>
  <si>
    <t>E-20260602-1878</t>
  </si>
  <si>
    <t>2026-06-02T13:55:48.902Z</t>
  </si>
  <si>
    <t>E-20260602-1879</t>
  </si>
  <si>
    <t>2026-06-02T13:56:23.640Z</t>
  </si>
  <si>
    <t>E-20260602-1880</t>
  </si>
  <si>
    <t>2026-06-02T13:56:24.231Z</t>
  </si>
  <si>
    <t>E-20260602-1881</t>
  </si>
  <si>
    <t>1% incline, 2mph</t>
  </si>
  <si>
    <t>2026-06-02T13:58:17.542Z</t>
  </si>
  <si>
    <t>E-20260602-1882</t>
  </si>
  <si>
    <t>2026-06-02T14:00:36.543Z</t>
  </si>
  <si>
    <t>E-20260602-1883</t>
  </si>
  <si>
    <t>1% incline, 2mph; 55/60=0.917</t>
  </si>
  <si>
    <t>2026-06-02T14:03:14.002Z</t>
  </si>
  <si>
    <t>E-20260602-1884</t>
  </si>
  <si>
    <t>1% incline, 2mph; 46/60=0.767</t>
  </si>
  <si>
    <t>2026-06-02T14:05:47.373Z</t>
  </si>
  <si>
    <t>E-20260602-1885</t>
  </si>
  <si>
    <t>2026-06-02T14:07:56.210Z</t>
  </si>
  <si>
    <t>E-20260602-1886</t>
  </si>
  <si>
    <t>RIR 2; tempo 2-1-2</t>
  </si>
  <si>
    <t>2026-06-02T14:12:37.921Z</t>
  </si>
  <si>
    <t>E-20260602-1887</t>
  </si>
  <si>
    <t>RIR 2-1; tempo 2-1-2</t>
  </si>
  <si>
    <t>2026-06-02T14:15:01.224Z</t>
  </si>
  <si>
    <t>E-20260602-1888</t>
  </si>
  <si>
    <t>RIR 1; tempo 2-1-2</t>
  </si>
  <si>
    <t>2026-06-02T14:17:41.694Z</t>
  </si>
  <si>
    <t>E-20260602-1889</t>
  </si>
  <si>
    <t>2026-06-02T14:20:06.606Z</t>
  </si>
  <si>
    <t>E-20260602-1890</t>
  </si>
  <si>
    <t>2026-06-02T14:22:45.079Z</t>
  </si>
  <si>
    <t>E-20260602-1891</t>
  </si>
  <si>
    <t xml:space="preserve">Focused on hold/contraction and smooth controlled eccentric </t>
  </si>
  <si>
    <t>2026-06-02T14:25:24.895Z</t>
  </si>
  <si>
    <t>E-20260602-1892</t>
  </si>
  <si>
    <t xml:space="preserve">Forearm fatigue. Lactic acid buildup. Focused on hold/contraction and smooth controlled eccentric </t>
  </si>
  <si>
    <t>2026-06-02T14:27:40.544Z</t>
  </si>
  <si>
    <t>E-20260602-1893</t>
  </si>
  <si>
    <t>RIR 2-1; Tempo 2-1-2; left fatigued quicker</t>
  </si>
  <si>
    <t>2026-06-02T14:32:05.196Z</t>
  </si>
  <si>
    <t>E-20260602-1894</t>
  </si>
  <si>
    <t>2026-06-02T14:34:42.187Z</t>
  </si>
  <si>
    <t>E-20260602-1895</t>
  </si>
  <si>
    <t>2026-06-02T14:38:02.870Z</t>
  </si>
  <si>
    <t>E-20260602-1896</t>
  </si>
  <si>
    <t>RIR 1; Tempo 2-1-2; left fatigued quicker</t>
  </si>
  <si>
    <t>2026-06-02T14:40:41.579Z</t>
  </si>
  <si>
    <t>E-20260602-1897</t>
  </si>
  <si>
    <t xml:space="preserve">Aerobic capacity </t>
  </si>
  <si>
    <t>E-20260604-1898</t>
  </si>
  <si>
    <t>Warmup 5% incline, 3.7 mph</t>
  </si>
  <si>
    <t>E-20260604-1899</t>
  </si>
  <si>
    <t>2026-06-04T13:17:52.471Z</t>
  </si>
  <si>
    <t>E-20260604-1900</t>
  </si>
  <si>
    <t>2026-06-04T13:17:53.187Z</t>
  </si>
  <si>
    <t>E-20260604-1901</t>
  </si>
  <si>
    <t>2026-06-04T13:18:03.847Z</t>
  </si>
  <si>
    <t>E-20260604-1902</t>
  </si>
  <si>
    <t>2026-06-04T13:18:04.784Z</t>
  </si>
  <si>
    <t>E-20260604-1903</t>
  </si>
  <si>
    <t>2026-06-04T13:18:17.685Z</t>
  </si>
  <si>
    <t>E-20260604-1904</t>
  </si>
  <si>
    <t>2026-06-04T13:18:21.752Z</t>
  </si>
  <si>
    <t>E-20260604-1905</t>
  </si>
  <si>
    <t>RIR 2; tempo 2-1-X-2</t>
  </si>
  <si>
    <t>2026-06-04T13:21:33.784Z</t>
  </si>
  <si>
    <t>E-20260604-1906</t>
  </si>
  <si>
    <t>RIR 2-1; tempo 2-1-X-2</t>
  </si>
  <si>
    <t>2026-06-04T13:24:04.362Z</t>
  </si>
  <si>
    <t>E-20260604-1907</t>
  </si>
  <si>
    <t>RIR 1; tempo 2-1-X-2</t>
  </si>
  <si>
    <t>2026-06-04T13:27:18.054Z</t>
  </si>
  <si>
    <t>E-20260604-1908</t>
  </si>
  <si>
    <t>RIR 1; tempo 2-1-X-2; slow eccentric on 5.5</t>
  </si>
  <si>
    <t>2026-06-04T13:30:49.680Z</t>
  </si>
  <si>
    <t>E-20260604-1909</t>
  </si>
  <si>
    <t>Tempo 2-1-x-1; RIR 2-1</t>
  </si>
  <si>
    <t>2026-06-04T13:34:07.990Z</t>
  </si>
  <si>
    <t>E-20260604-1910</t>
  </si>
  <si>
    <t>Tempo 2-1-x-1; RIR 2-1; right extension not as strong as left. Maybe a little more trap engagement/recruitment. Still good tempo under control</t>
  </si>
  <si>
    <t>2026-06-04T13:37:57.994Z</t>
  </si>
  <si>
    <t>E-20260604-1911</t>
  </si>
  <si>
    <t>Tempo 2-1-x-1; RIR 1; right extension not as strong as left. Maybe a little more trap engagement/recruitment. Still good tempo under control</t>
  </si>
  <si>
    <t>2026-06-04T13:41:44.146Z</t>
  </si>
  <si>
    <t>E-20260604-1912</t>
  </si>
  <si>
    <t>RIR 2-1; tempo 3-1-3; rope grip (I.e., hammer/neutral</t>
  </si>
  <si>
    <t>2026-06-04T13:45:54.923Z</t>
  </si>
  <si>
    <t>E-20260604-1913</t>
  </si>
  <si>
    <t>RIR 1; tempo 3-1-3; rope grip (I.e., hammer/neutral); some tap assist on 8-10 but minimal and eccentric was a strong hold; may want to consider 22.5 lbs until all reps hit. Will finish today as-is though. Still feeling very good muscle connection and maintaining form</t>
  </si>
  <si>
    <t>2026-06-04T13:50:21.927Z</t>
  </si>
  <si>
    <t>E-20260604-1914</t>
  </si>
  <si>
    <t>2026-06-04T13:53:01.939Z</t>
  </si>
  <si>
    <t>E-20260604-1915</t>
  </si>
  <si>
    <t>RIR 2-1; tempo 2-2-2</t>
  </si>
  <si>
    <t>2026-06-04T13:57:20.113Z</t>
  </si>
  <si>
    <t>E-20260604-1916</t>
  </si>
  <si>
    <t xml:space="preserve">RIR 1; tempo 2-2-2; too much trap recruitment </t>
  </si>
  <si>
    <t>2026-06-04T14:00:01.745Z</t>
  </si>
  <si>
    <t>E-20260604-1917</t>
  </si>
  <si>
    <t>2026-06-04T14:03:22.493Z</t>
  </si>
  <si>
    <t>E-20260604-1918</t>
  </si>
  <si>
    <t>20 slow sec hold; 5 scap extension; 5 inverted kb floor press</t>
  </si>
  <si>
    <t>2026-06-04T14:09:35.608Z</t>
  </si>
  <si>
    <t>E-20260604-1919</t>
  </si>
  <si>
    <t>2026-06-04T14:09:38.711Z</t>
  </si>
  <si>
    <t>E-20260604-1920</t>
  </si>
  <si>
    <t xml:space="preserve">Capacity </t>
  </si>
  <si>
    <t>2026-06-04T14:15:03.773Z</t>
  </si>
  <si>
    <t>E-20260604-1921</t>
  </si>
  <si>
    <t>2026-06-04T14:16:08.504Z</t>
  </si>
  <si>
    <t>E-20260604-1922</t>
  </si>
  <si>
    <t>2026-06-04T14:17:34.472Z</t>
  </si>
  <si>
    <t>E-20260604-1923</t>
  </si>
  <si>
    <t>2026-06-04T14:18:46.892Z</t>
  </si>
  <si>
    <t>E-20260604-1924</t>
  </si>
  <si>
    <t>E-20260606-1925</t>
  </si>
  <si>
    <t>Warmup 6.1 kph, 5% incline</t>
  </si>
  <si>
    <t>E-20260606-1926</t>
  </si>
  <si>
    <t>Single pulley, adjustable, set at 14 (nipple height when kneeling); Tempo 2-2-2; RIR 2+</t>
  </si>
  <si>
    <t>2026-06-06T16:04:06.396Z</t>
  </si>
  <si>
    <t>E-20260606-1927</t>
  </si>
  <si>
    <t>2026-06-06T16:07:04.295Z</t>
  </si>
  <si>
    <t>E-20260606-1928</t>
  </si>
  <si>
    <t>Single pulley, adjustable, set at 14 (nipple height when kneeling); Tempo 2-2-2; RIR 1</t>
  </si>
  <si>
    <t>2026-06-06T16:10:26.243Z</t>
  </si>
  <si>
    <t>E-20260606-1929</t>
  </si>
  <si>
    <t>Warmup set - 5 lbs dbs. Bench at 3.</t>
  </si>
  <si>
    <t>2026-06-06T16:14:23.730Z</t>
  </si>
  <si>
    <t>E-20260606-1930</t>
  </si>
  <si>
    <t>Working set- tempo 2-2-2; RIR 1;  10lbs dbs. Bench at 3.</t>
  </si>
  <si>
    <t>2026-06-06T16:16:33.972Z</t>
  </si>
  <si>
    <t>E-20260606-1931</t>
  </si>
  <si>
    <t>2026-06-06T16:18:48.909Z</t>
  </si>
  <si>
    <t>E-20260606-1932</t>
  </si>
  <si>
    <t>2026-06-06T16:25:11.180Z</t>
  </si>
  <si>
    <t>E-20260606-1933</t>
  </si>
  <si>
    <t>2026-06-06T16:28:14.265Z</t>
  </si>
  <si>
    <t>E-20260606-1934</t>
  </si>
  <si>
    <t>Tempo 2-2-2; RIR 2-1; slight subluxation on left when fatigue hit around 14 and 18 rep but paused and reset</t>
  </si>
  <si>
    <t>2026-06-06T16:32:36.373Z</t>
  </si>
  <si>
    <t>E-20260606-1935</t>
  </si>
  <si>
    <t>Tempo 2-2-2 (strict slow count); RIR 2</t>
  </si>
  <si>
    <t>2026-06-06T16:35:59.339Z</t>
  </si>
  <si>
    <t>E-20260606-1936</t>
  </si>
  <si>
    <t>Left quicker to fatigue; Tempo 2-2-2 (strict slow count); RIR 2</t>
  </si>
  <si>
    <t>2026-06-06T16:40:59.255Z</t>
  </si>
  <si>
    <t>E-20260606-1937</t>
  </si>
  <si>
    <t>Left quicker to fatigue; Tempo 2-2-2 (strict slow count); RIR 1-0</t>
  </si>
  <si>
    <t>2026-06-06T16:44:41.082Z</t>
  </si>
  <si>
    <t>E-20260606-1938</t>
  </si>
  <si>
    <t>2.5 mph, 1% incline</t>
  </si>
  <si>
    <t>2026-06-06T16:50:32.909Z</t>
  </si>
  <si>
    <t>E-20260606-1939</t>
  </si>
  <si>
    <t>2.5 mph, 1% incline; right starting to fail/roll to tips</t>
  </si>
  <si>
    <t>2026-06-06T16:53:21.730Z</t>
  </si>
  <si>
    <t>E-20260606-1940</t>
  </si>
  <si>
    <t>Today feel like I’m pushing g cardio capacity too. Mph might be too fast; 2.5 mph, 1% incline; right starting to fail/roll to tips</t>
  </si>
  <si>
    <t>2026-06-06T16:55:54.484Z</t>
  </si>
  <si>
    <t>E-20260606-1941</t>
  </si>
  <si>
    <t>2026-06-06T16:58:23.766Z</t>
  </si>
  <si>
    <t>E-20260606-1942</t>
  </si>
  <si>
    <t>Capacity finisher</t>
  </si>
  <si>
    <t>E-20260607-1943</t>
  </si>
  <si>
    <t>Warmup: 6.1kph, 5% incline</t>
  </si>
  <si>
    <t>E-20260607-1944</t>
  </si>
  <si>
    <t>2026-06-07T15:31:59.174Z</t>
  </si>
  <si>
    <t>E-20260607-1945</t>
  </si>
  <si>
    <t>Tempo 2-1-3; RIR 1; contraction tough bit squeezed as much as possible and held eccentric for solid 3 count</t>
  </si>
  <si>
    <t>2026-06-07T15:35:39.074Z</t>
  </si>
  <si>
    <t>E-20260607-1946</t>
  </si>
  <si>
    <t>2026-06-07T15:38:09.746Z</t>
  </si>
  <si>
    <t>E-20260607-1947</t>
  </si>
  <si>
    <t>Tempo 3-1-3; RIR: 1-2</t>
  </si>
  <si>
    <t>2026-06-07T15:43:46.821Z</t>
  </si>
  <si>
    <t>E-20260607-1948</t>
  </si>
  <si>
    <t>Tempo 3-1-3; RIR: 1-0</t>
  </si>
  <si>
    <t>2026-06-07T15:46:59.614Z</t>
  </si>
  <si>
    <t>E-20260607-1949</t>
  </si>
  <si>
    <t>2026-06-07T15:49:57.307Z</t>
  </si>
  <si>
    <t>E-20260607-1950</t>
  </si>
  <si>
    <t>2026-06-07T15:54:16.434Z</t>
  </si>
  <si>
    <t>2026-06-07T15:54:17.041Z</t>
  </si>
  <si>
    <t>E-20260607-1951</t>
  </si>
  <si>
    <t>2026-06-07T15:54:28.550Z</t>
  </si>
  <si>
    <t>E-20260607-1952</t>
  </si>
  <si>
    <t>2026-06-07T15:58:49.901Z</t>
  </si>
  <si>
    <t>2026-06-07T15:58:58.084Z</t>
  </si>
  <si>
    <t>E-20260607-1953</t>
  </si>
  <si>
    <t>2026-06-07T15:59:03.166Z</t>
  </si>
  <si>
    <t>E-20260607-1954</t>
  </si>
  <si>
    <t>2026-06-07T16:04:11.492Z</t>
  </si>
  <si>
    <t>Tempo 2-1-2; RIR 2-1; tap at 7.5</t>
  </si>
  <si>
    <t>2026-06-07T16:04:22.435Z</t>
  </si>
  <si>
    <t>E-20260607-1955</t>
  </si>
  <si>
    <t>2026-06-07T16:04:28.108Z</t>
  </si>
  <si>
    <t>E-20260607-1956</t>
  </si>
  <si>
    <t>80/60=1.333</t>
  </si>
  <si>
    <t>2026-06-07T16:07:29.938Z</t>
  </si>
  <si>
    <t>E-20260607-1957</t>
  </si>
  <si>
    <t>70/60=1.167</t>
  </si>
  <si>
    <t>2026-06-07T16:10:11.502Z</t>
  </si>
  <si>
    <t>E-20260607-1958</t>
  </si>
  <si>
    <t>50/60=0.833; forearms burning</t>
  </si>
  <si>
    <t>2026-06-07T16:13:08.085Z</t>
  </si>
  <si>
    <t>E-20260607-1959</t>
  </si>
  <si>
    <t xml:space="preserve">Athletic capacity; 12% incline, 4.8 mph </t>
  </si>
  <si>
    <t>2026-06-07T16:16:00.046Z</t>
  </si>
  <si>
    <t>E-20260607-1960</t>
  </si>
  <si>
    <t>2026-06-07T16:17:24.301Z</t>
  </si>
  <si>
    <t>E-20260607-1961</t>
  </si>
  <si>
    <t>2026-06-07T16:18:57.345Z</t>
  </si>
  <si>
    <t>E-20260607-1962</t>
  </si>
  <si>
    <t>2026-06-07T16:20:22.762Z</t>
  </si>
  <si>
    <t>E-20260607-1963</t>
  </si>
  <si>
    <t>E-20260608-1964</t>
  </si>
  <si>
    <t>Warmup: 5% incline, 3.8mph</t>
  </si>
  <si>
    <t>E-20260608-1965</t>
  </si>
  <si>
    <t>2026-06-08T13:38:30.207Z</t>
  </si>
  <si>
    <t>E-20260608-1966</t>
  </si>
  <si>
    <t>2026-06-08T13:38:40.687Z</t>
  </si>
  <si>
    <t>E-20260608-1967</t>
  </si>
  <si>
    <t>2026-06-08T13:39:47.031Z</t>
  </si>
  <si>
    <t>E-20260608-1968</t>
  </si>
  <si>
    <t>2026-06-08T13:40:36.612Z</t>
  </si>
  <si>
    <t>E-20260608-1969</t>
  </si>
  <si>
    <t>2026-06-08T13:40:38.214Z</t>
  </si>
  <si>
    <t>E-20260608-1970</t>
  </si>
  <si>
    <t>2 mph, 0 incline</t>
  </si>
  <si>
    <t>2026-06-08T13:43:42.679Z</t>
  </si>
  <si>
    <t>E-20260608-1971</t>
  </si>
  <si>
    <t>2 min strict rest; 2 mph, 0 incline</t>
  </si>
  <si>
    <t>2026-06-08T13:46:38.646Z</t>
  </si>
  <si>
    <t>E-20260608-1972</t>
  </si>
  <si>
    <t>2026-06-08T13:49:41.082Z</t>
  </si>
  <si>
    <t>E-20260608-1973</t>
  </si>
  <si>
    <t>2026-06-08T13:52:38.978Z</t>
  </si>
  <si>
    <t>E-20260608-1974</t>
  </si>
  <si>
    <t>2026-06-08T13:55:28.553Z</t>
  </si>
  <si>
    <t>E-20260608-1975</t>
  </si>
  <si>
    <t>Tempo 2-1-1; RIR 2-1</t>
  </si>
  <si>
    <t>2026-06-08T13:58:54.253Z</t>
  </si>
  <si>
    <t>E-20260608-1976</t>
  </si>
  <si>
    <t>Tempo 2-1-1; RIR 1</t>
  </si>
  <si>
    <t>2026-06-08T14:01:06.657Z</t>
  </si>
  <si>
    <t>E-20260608-1977</t>
  </si>
  <si>
    <t>2026-06-08T14:03:16.339Z</t>
  </si>
  <si>
    <t>E-20260608-1978</t>
  </si>
  <si>
    <t>2026-06-08T14:05:29.061Z</t>
  </si>
  <si>
    <t>E-20260608-1979</t>
  </si>
  <si>
    <t>Elevated feet; tempo 2-2-1: RIR 2-1</t>
  </si>
  <si>
    <t>2026-06-08T14:07:56.312Z</t>
  </si>
  <si>
    <t>E-20260608-1980</t>
  </si>
  <si>
    <t>2026-06-08T14:09:48.304Z</t>
  </si>
  <si>
    <t>E-20260608-1981</t>
  </si>
  <si>
    <t>Contract and hold began to fail; Elevated feet; tempo 2-2-1: RIR 2-1</t>
  </si>
  <si>
    <t>2026-06-08T14:12:13.077Z</t>
  </si>
  <si>
    <t>E-20260608-1982</t>
  </si>
  <si>
    <t>Strict Tempo: 2-2-2; RIR 2+ (left contraction a little looser)</t>
  </si>
  <si>
    <t>2026-06-08T14:18:21.749Z</t>
  </si>
  <si>
    <t>E-20260608-1983</t>
  </si>
  <si>
    <t>2026-06-08T14:18:33.441Z</t>
  </si>
  <si>
    <t>E-20260608-1984</t>
  </si>
  <si>
    <t>Strict Tempo: 2-2-2; RIR 1-2 (left contraction a little looser)</t>
  </si>
  <si>
    <t>2026-06-08T14:20:42.143Z</t>
  </si>
  <si>
    <t>E-20260608-1985</t>
  </si>
  <si>
    <t>2026-06-08T14:23:04.768Z</t>
  </si>
  <si>
    <t>E-20260608-1986</t>
  </si>
  <si>
    <t>2026-06-08T14:28:05.935Z</t>
  </si>
  <si>
    <t>E-20260608-1987</t>
  </si>
  <si>
    <t>2026-06-08T14:31:24.725Z</t>
  </si>
  <si>
    <t>E-20260608-1988</t>
  </si>
  <si>
    <t>2026-06-08T14:34:48.043Z</t>
  </si>
  <si>
    <t>E-20260608-1989</t>
  </si>
  <si>
    <t>2026-06-08T14:38:06.877Z</t>
  </si>
  <si>
    <t>E-20260608-1990</t>
  </si>
  <si>
    <t xml:space="preserve">30 sec, 25# plate per hand </t>
  </si>
  <si>
    <t>2026-06-08T14:42:16.770Z</t>
  </si>
  <si>
    <t>E-20260608-1991</t>
  </si>
  <si>
    <t>2026-06-08T14:42:18.038Z</t>
  </si>
  <si>
    <t>E-20260608-1992</t>
  </si>
  <si>
    <t>2026-06-08T14:45:51.724Z</t>
  </si>
  <si>
    <t>E-20260608-1993</t>
  </si>
  <si>
    <t>25 sec</t>
  </si>
  <si>
    <t>2026-06-08T14:46:08.094Z</t>
  </si>
  <si>
    <t>E-20260608-1994</t>
  </si>
  <si>
    <t>30</t>
  </si>
  <si>
    <t>E-20260609-1995</t>
  </si>
  <si>
    <t>3.8 mph, 5% incline</t>
  </si>
  <si>
    <t>E-20260609-1996</t>
  </si>
  <si>
    <t>2026-06-09T18:50:14.166Z</t>
  </si>
  <si>
    <t>E-20260609-1997</t>
  </si>
  <si>
    <t>2026-06-09T18:50:14.664Z</t>
  </si>
  <si>
    <t>E-20260609-1998</t>
  </si>
  <si>
    <t>2026-06-09T18:50:18.078Z</t>
  </si>
  <si>
    <t>E-20260609-1999</t>
  </si>
  <si>
    <t>2026-06-09T18:50:18.698Z</t>
  </si>
  <si>
    <t>E-20260609-2000</t>
  </si>
  <si>
    <t>Tempo strict 3-1-x-1; RIR 2</t>
  </si>
  <si>
    <t>2026-06-09T18:53:50.716Z</t>
  </si>
  <si>
    <t>E-20260609-2001</t>
  </si>
  <si>
    <t>Tempo strict 3-1-x-1; RIR 2-1</t>
  </si>
  <si>
    <t>2026-06-09T18:55:19.353Z</t>
  </si>
  <si>
    <t>E-20260609-2002</t>
  </si>
  <si>
    <t>2026-06-09T18:58:22.049Z</t>
  </si>
  <si>
    <t>E-20260609-2003</t>
  </si>
  <si>
    <t>Tempo strict 3-1-x-1; RIR 1</t>
  </si>
  <si>
    <t>2026-06-09T19:02:13.768Z</t>
  </si>
  <si>
    <t>E-20260609-2004</t>
  </si>
  <si>
    <t>Tempo 3-2-2; RIR 2+; need to figure out best seat position. Seat at 5 feels a little too high but could be because I’m not used to machine press feeling/path</t>
  </si>
  <si>
    <t>2026-06-09T19:08:10.745Z</t>
  </si>
  <si>
    <t>E-20260609-2005</t>
  </si>
  <si>
    <t>Tempo 2-1-2; RIR 2+; need to figure out best seat position. Seat at 5 feels a little too high but could be because I’m not used to machine press feeling/path</t>
  </si>
  <si>
    <t>2026-06-09T19:09:46.952Z</t>
  </si>
  <si>
    <t>E-20260609-2006</t>
  </si>
  <si>
    <t>2026-06-09T19:11:52.092Z</t>
  </si>
  <si>
    <t>E-20260609-2007</t>
  </si>
  <si>
    <t xml:space="preserve">Tempo 2-1-2; RIR 2-1; back to be a little more uptight. </t>
  </si>
  <si>
    <t>2026-06-09T19:14:37.721Z</t>
  </si>
  <si>
    <t>E-20260609-2008</t>
  </si>
  <si>
    <t>Single arm as dual pulleys were taken. Slide my arm through d-grip handle to my elbow (like lateral raises) focus on pure pec, tempo 2-2-2; RIR 2+</t>
  </si>
  <si>
    <t>2026-06-09T19:17:45.867Z</t>
  </si>
  <si>
    <t>E-20260609-2009</t>
  </si>
  <si>
    <t>2026-06-09T19:20:46.579Z</t>
  </si>
  <si>
    <t>E-20260609-2010</t>
  </si>
  <si>
    <t>2026-06-09T19:23:54.793Z</t>
  </si>
  <si>
    <t>E-20260609-2011</t>
  </si>
  <si>
    <t>D-grip; tempo 3-1-3; RIR 2+</t>
  </si>
  <si>
    <t>2026-06-09T19:28:19.091Z</t>
  </si>
  <si>
    <t>E-20260609-2012</t>
  </si>
  <si>
    <t>D-grip; tempo 3-1-3; RIR 1-2</t>
  </si>
  <si>
    <t>2026-06-09T19:31:14.872Z</t>
  </si>
  <si>
    <t>E-20260609-2013</t>
  </si>
  <si>
    <t>2026-06-09T19:34:00.304Z</t>
  </si>
  <si>
    <t>E-20260609-2014</t>
  </si>
  <si>
    <t>D-grip; tempo 3-1-3; RIR 1</t>
  </si>
  <si>
    <t>2026-06-09T19:36:44.480Z</t>
  </si>
  <si>
    <t>E-20260609-2015</t>
  </si>
  <si>
    <t>2026-06-09T19:40:09.850Z</t>
  </si>
  <si>
    <t>E-20260609-2016</t>
  </si>
  <si>
    <t>2026-06-09T19:42:30.147Z</t>
  </si>
  <si>
    <t>E-20260609-2017</t>
  </si>
  <si>
    <t>2026-06-09T19:44:57.610Z</t>
  </si>
  <si>
    <t>E-20260609-2018</t>
  </si>
  <si>
    <t xml:space="preserve">40 seconds with slick plates 25 lbs per hand </t>
  </si>
  <si>
    <t>2026-06-09T19:51:53.002Z</t>
  </si>
  <si>
    <t>E-20260609-2019</t>
  </si>
  <si>
    <t xml:space="preserve">28 seconds with slick plates 25 lbs per hand </t>
  </si>
  <si>
    <t>2026-06-09T19:52:02.740Z</t>
  </si>
  <si>
    <t>E-20260609-2020</t>
  </si>
  <si>
    <t xml:space="preserve">27 seconds with slick plates 25 lbs per hand </t>
  </si>
  <si>
    <t>2026-06-09T19:52:08.383Z</t>
  </si>
  <si>
    <t>E-20260609-2021</t>
  </si>
  <si>
    <t xml:space="preserve">30 sec with scap retraction </t>
  </si>
  <si>
    <t>2026-06-09T19:52:30.900Z</t>
  </si>
  <si>
    <t>E-20260609-2022</t>
  </si>
  <si>
    <t>E-20260611-2023</t>
  </si>
  <si>
    <t xml:space="preserve">3.8 mph, 5% incline </t>
  </si>
  <si>
    <t>E-20260611-2024</t>
  </si>
  <si>
    <t>Tempo 3-1-1; RIR 2+</t>
  </si>
  <si>
    <t>2026-06-11T21:03:54.005Z</t>
  </si>
  <si>
    <t>E-20260611-2025</t>
  </si>
  <si>
    <t>2026-06-11T21:06:33.546Z</t>
  </si>
  <si>
    <t>E-20260611-2026</t>
  </si>
  <si>
    <t>2026-06-11T21:09:05.714Z</t>
  </si>
  <si>
    <t>E-20260611-2027</t>
  </si>
  <si>
    <t>DB Romanian Deadlift (RDL)</t>
  </si>
  <si>
    <t>2026-06-11T21:11:14.633Z</t>
  </si>
  <si>
    <t>E-20260611-2028</t>
  </si>
  <si>
    <t>2026-06-11T21:13:43.026Z</t>
  </si>
  <si>
    <t>E-20260611-2029</t>
  </si>
  <si>
    <t>2026-06-11T21:16:38.768Z</t>
  </si>
  <si>
    <t>E-20260611-2030</t>
  </si>
  <si>
    <t xml:space="preserve">Tempo 2-1-1; RIR 2; single 20 lb db; </t>
  </si>
  <si>
    <t>2026-06-11T21:19:55.419Z</t>
  </si>
  <si>
    <t>E-20260611-2031</t>
  </si>
  <si>
    <t>2026-06-11T21:22:32.457Z</t>
  </si>
  <si>
    <t>E-20260611-2032</t>
  </si>
  <si>
    <t xml:space="preserve">2 mph; 0 incline </t>
  </si>
  <si>
    <t>2026-06-11T21:24:52.488Z</t>
  </si>
  <si>
    <t>E-20260611-2033</t>
  </si>
  <si>
    <t xml:space="preserve">2 mph; 0 incline; </t>
  </si>
  <si>
    <t>2026-06-11T21:27:49.018Z</t>
  </si>
  <si>
    <t>E-20260611-2034</t>
  </si>
  <si>
    <t xml:space="preserve">2 mph; 0 incline; legs getting a little wobbly keeping form good though but grip rolling </t>
  </si>
  <si>
    <t>2026-06-11T21:30:55.223Z</t>
  </si>
  <si>
    <t>E-20260611-2035</t>
  </si>
  <si>
    <t xml:space="preserve">2 mph, 0 incline; </t>
  </si>
  <si>
    <t>2026-06-11T21:33:24.165Z</t>
  </si>
  <si>
    <t>E-20260611-2036</t>
  </si>
  <si>
    <t>2026-06-11T21:36:25.647Z</t>
  </si>
  <si>
    <t>E-20260611-2037</t>
  </si>
  <si>
    <t>2026-06-11T21:52:48.775Z</t>
  </si>
  <si>
    <t>E-20260611-2038</t>
  </si>
  <si>
    <t>2026-06-11T21:52:51.138Z</t>
  </si>
  <si>
    <t>E-20260611-2039</t>
  </si>
  <si>
    <t>Strict tempo 2-2-2; RIR 2</t>
  </si>
  <si>
    <t>2026-06-11T21:53:40.892Z</t>
  </si>
  <si>
    <t>E-20260611-2040</t>
  </si>
  <si>
    <t>Strict tempo 2-2-2; RIR 1-2</t>
  </si>
  <si>
    <t>2026-06-11T21:54:00.126Z</t>
  </si>
  <si>
    <t>E-20260611-2041</t>
  </si>
  <si>
    <t>Strict tempo 2-2-2; RIR 1</t>
  </si>
  <si>
    <t>2026-06-11T21:54:04.107Z</t>
  </si>
  <si>
    <t>E-20260611-2042</t>
  </si>
  <si>
    <t>2026-06-11T21:55:43.182Z</t>
  </si>
  <si>
    <t>E-20260611-2043</t>
  </si>
  <si>
    <t>60 seconds; rubber plates a bit easier than the slick plastic from earlier this week. Those were not available. The plates today are universal at Planet Fitness</t>
  </si>
  <si>
    <t>2026-06-11T21:59:41.863Z</t>
  </si>
  <si>
    <t>E-20260611-2044</t>
  </si>
  <si>
    <t>45 seconds; rubber plates a bit easier than the slick plastic from earlier this week. Those were not available. The plates today are universal at Planet Fitness</t>
  </si>
  <si>
    <t>2026-06-11T22:00:55.297Z</t>
  </si>
  <si>
    <t>E-20260611-2045</t>
  </si>
  <si>
    <t>35 seconds; rubber plates a bit easier than the slick plastic from earlier this week. Those were not available. The plates today are universal at Planet Fitness</t>
  </si>
  <si>
    <t>2026-06-11T22:02:22.464Z</t>
  </si>
  <si>
    <t>E-20260611-2046</t>
  </si>
  <si>
    <t xml:space="preserve">20 scap pull-ups </t>
  </si>
  <si>
    <t>2026-06-11T22:04:16.464Z</t>
  </si>
  <si>
    <t>E-20260611-2047</t>
  </si>
  <si>
    <t>15 scap pull-ups ; cramp in my left glute</t>
  </si>
  <si>
    <t>E-20260613-2048</t>
  </si>
  <si>
    <t>4 mph, 5% incline</t>
  </si>
  <si>
    <t>E-20260613-2049</t>
  </si>
  <si>
    <t>2 mph, 0 incline; 65/60=1.0833</t>
  </si>
  <si>
    <t>2026-06-13T14:02:49.068Z</t>
  </si>
  <si>
    <t>E-20260613-2050</t>
  </si>
  <si>
    <t xml:space="preserve">2 mph, .5% incline; </t>
  </si>
  <si>
    <t>2026-06-13T14:05:41.708Z</t>
  </si>
  <si>
    <t>E-20260613-2051</t>
  </si>
  <si>
    <t>2 mph, .5% incline; 55/60=0.917</t>
  </si>
  <si>
    <t>2026-06-13T14:08:38.451Z</t>
  </si>
  <si>
    <t>E-20260613-2052</t>
  </si>
  <si>
    <t>2 mph, .5% incline; 50/60=0.833</t>
  </si>
  <si>
    <t>2026-06-13T14:11:29.156Z</t>
  </si>
  <si>
    <t>E-20260613-2053</t>
  </si>
  <si>
    <t>2 mph, .5% incline; 49/60=0.817</t>
  </si>
  <si>
    <t>2026-06-13T14:14:38.737Z</t>
  </si>
  <si>
    <t>E-20260613-2054</t>
  </si>
  <si>
    <t>2026-06-13T14:18:06.594Z</t>
  </si>
  <si>
    <t>E-20260613-2055</t>
  </si>
  <si>
    <t>Tempo 2-2-2; RIR 1-2; left tired quicker</t>
  </si>
  <si>
    <t>2026-06-13T14:21:00.870Z</t>
  </si>
  <si>
    <t>E-20260613-2056</t>
  </si>
  <si>
    <t xml:space="preserve">Tempo 2-2-2; RIR 1; left squeeze is not as strong after 5,6 but fought through </t>
  </si>
  <si>
    <t>2026-06-13T14:24:13.109Z</t>
  </si>
  <si>
    <t>E-20260613-2057</t>
  </si>
  <si>
    <t>2026-06-13T14:27:12.951Z</t>
  </si>
  <si>
    <t>E-20260613-2058</t>
  </si>
  <si>
    <t>D-Grip; tempo 3-1-3; 2; right tired more quickly</t>
  </si>
  <si>
    <t>2026-06-13T14:31:15.716Z</t>
  </si>
  <si>
    <t>E-20260613-2059</t>
  </si>
  <si>
    <t>D-Grip; tempo 3-1-3; RIR 1-2; right tired more quickly</t>
  </si>
  <si>
    <t>2026-06-13T14:34:35.357Z</t>
  </si>
  <si>
    <t>E-20260613-2060</t>
  </si>
  <si>
    <t xml:space="preserve">D-Grip; tempo 3-1-3; RIR 1; </t>
  </si>
  <si>
    <t>2026-06-13T14:37:50.868Z</t>
  </si>
  <si>
    <t>E-20260613-2061</t>
  </si>
  <si>
    <t>2026-06-13T14:40:53.857Z</t>
  </si>
  <si>
    <t>E-20260613-2062</t>
  </si>
  <si>
    <t>2026-06-13T14:43:40.807Z</t>
  </si>
  <si>
    <t>E-20260613-2063</t>
  </si>
  <si>
    <t>2026-06-13T14:45:55.878Z</t>
  </si>
  <si>
    <t>E-20260613-2064</t>
  </si>
  <si>
    <t>2026-06-13T14:48:13.388Z</t>
  </si>
  <si>
    <t>E-20260613-2065</t>
  </si>
  <si>
    <t xml:space="preserve">Single arm hammer curl with single rope grip; tempo 2-1-2 slow and control; RIR 2; little left elbow awareness on eccentric </t>
  </si>
  <si>
    <t>2026-06-13T14:53:01.731Z</t>
  </si>
  <si>
    <t>E-20260613-2066</t>
  </si>
  <si>
    <t>Single arm hammer curl with single rope grip; tempo 2-1-2 slow and control; RIR 2;</t>
  </si>
  <si>
    <t>2026-06-13T14:55:53.653Z</t>
  </si>
  <si>
    <t>E-20260613-2067</t>
  </si>
  <si>
    <t>Single arm hammer curl with single rope grip; tempo 2-1-2 slow and control; RIR 1;</t>
  </si>
  <si>
    <t>2026-06-13T14:59:34.699Z</t>
  </si>
  <si>
    <t>E-20260613-2068</t>
  </si>
  <si>
    <t>40 sec; 25lbs plate per hand. Standard PF plate</t>
  </si>
  <si>
    <t>2026-06-13T15:03:41.414Z</t>
  </si>
  <si>
    <t>E-20260613-2069</t>
  </si>
  <si>
    <t>2026-06-13T15:05:44.508Z</t>
  </si>
  <si>
    <t>E-20260613-2070</t>
  </si>
  <si>
    <t>2026-06-13T15:05:48.015Z</t>
  </si>
  <si>
    <t>E-20260613-2071</t>
  </si>
  <si>
    <t>45 sec</t>
  </si>
  <si>
    <t>2026-06-13T15:09:38.007Z</t>
  </si>
  <si>
    <t>E-20260613-2072</t>
  </si>
  <si>
    <t>2026-06-13T15:12:19.826Z</t>
  </si>
  <si>
    <t>E-20260613-2073</t>
  </si>
  <si>
    <t xml:space="preserve">Battle rope </t>
  </si>
  <si>
    <t>2026-06-13T15:14:18.999Z</t>
  </si>
  <si>
    <t>E-20260613-2074</t>
  </si>
  <si>
    <t>E-20260615-2075</t>
  </si>
  <si>
    <t>E-20260615-2076</t>
  </si>
  <si>
    <t>2026-06-15T13:50:35.000Z</t>
  </si>
  <si>
    <t>E-20260615-2077</t>
  </si>
  <si>
    <t>2026-06-15T13:50:38.000Z</t>
  </si>
  <si>
    <t>E-20260615-2078</t>
  </si>
  <si>
    <t>2026-06-15T13:53:28.000Z</t>
  </si>
  <si>
    <t>E-20260615-2079</t>
  </si>
  <si>
    <t>2026-06-15T13:53:30.000Z</t>
  </si>
  <si>
    <t>E-20260615-2080</t>
  </si>
  <si>
    <t>2 mph, .5% incline</t>
  </si>
  <si>
    <t>2026-06-15T13:55:25.000Z</t>
  </si>
  <si>
    <t>E-20260615-2081</t>
  </si>
  <si>
    <t>2026-06-15T13:58:26.000Z</t>
  </si>
  <si>
    <t>E-20260615-2082</t>
  </si>
  <si>
    <t>2026-06-15T14:01:26.000Z</t>
  </si>
  <si>
    <t>E-20260615-2083</t>
  </si>
  <si>
    <t>2026-06-15T14:04:29.000Z</t>
  </si>
  <si>
    <t>E-20260615-2084</t>
  </si>
  <si>
    <t>2 mph, .5% incline; 47/60=0.783</t>
  </si>
  <si>
    <t>2026-06-15T14:07:25.000Z</t>
  </si>
  <si>
    <t>E-20260615-2085</t>
  </si>
  <si>
    <t>Tempo 2-1-1; RIR 2</t>
  </si>
  <si>
    <t>2026-06-15T14:11:11.000Z</t>
  </si>
  <si>
    <t>E-20260615-2086</t>
  </si>
  <si>
    <t>Tempo 2-1-1; RIR 1-2</t>
  </si>
  <si>
    <t>2026-06-15T14:13:42.000Z</t>
  </si>
  <si>
    <t>E-20260615-2087</t>
  </si>
  <si>
    <t>2026-06-15T14:15:43.000Z</t>
  </si>
  <si>
    <t>E-20260615-2088</t>
  </si>
  <si>
    <t>Tempo 2-1-1; RIR 1-0; tough hold</t>
  </si>
  <si>
    <t>2026-06-15T14:18:34.000Z</t>
  </si>
  <si>
    <t>E-20260615-2089</t>
  </si>
  <si>
    <t>Elevated feet; tempo 1-2-1; RIR 1-2</t>
  </si>
  <si>
    <t>2026-06-15T14:19:59.000Z</t>
  </si>
  <si>
    <t>E-20260615-2090</t>
  </si>
  <si>
    <t xml:space="preserve">Elevated feet; tempo 2-2-1; RIR 1-2; sweaty grip slipping </t>
  </si>
  <si>
    <t>2026-06-15T14:22:07.000Z</t>
  </si>
  <si>
    <t>E-20260615-2091</t>
  </si>
  <si>
    <t>2026-06-15T14:23:50.000Z</t>
  </si>
  <si>
    <t>E-20260615-2092</t>
  </si>
  <si>
    <t>Tempo 2-2-2; RIR 1-2; l</t>
  </si>
  <si>
    <t>2026-06-15T14:27:17.000Z</t>
  </si>
  <si>
    <t>E-20260615-2093</t>
  </si>
  <si>
    <t>2026-06-15T14:30:16.000Z</t>
  </si>
  <si>
    <t>E-20260615-2094</t>
  </si>
  <si>
    <t>2026-06-15T14:33:02.000Z</t>
  </si>
  <si>
    <t>E-20260615-2095</t>
  </si>
  <si>
    <t>2026-06-15T14:35:33.000Z</t>
  </si>
  <si>
    <t>E-20260615-2096</t>
  </si>
  <si>
    <t>D-Grip; tempo 3-1-3; RIR 2</t>
  </si>
  <si>
    <t>2026-06-15T14:39:48.000Z</t>
  </si>
  <si>
    <t>E-20260615-2097</t>
  </si>
  <si>
    <t>D-Grip; tempo 3-1-3; RIR 1-2</t>
  </si>
  <si>
    <t>2026-06-15T14:43:04.000Z</t>
  </si>
  <si>
    <t>E-20260615-2098</t>
  </si>
  <si>
    <t>2026-06-15T14:46:37.000Z</t>
  </si>
  <si>
    <t>E-20260615-2099</t>
  </si>
  <si>
    <t>2026-06-15T14:50:00.000Z</t>
  </si>
  <si>
    <t>E-20260615-2100</t>
  </si>
  <si>
    <t xml:space="preserve">40 seconds; 25# per hand </t>
  </si>
  <si>
    <t>2026-06-15T14:52:11.000Z</t>
  </si>
  <si>
    <t>E-20260615-2101</t>
  </si>
  <si>
    <t xml:space="preserve">45 seconds; 25# per hand </t>
  </si>
  <si>
    <t>2026-06-15T14:53:38.000Z</t>
  </si>
  <si>
    <t>E-20260615-2102</t>
  </si>
  <si>
    <t>2026-06-15T14:55:39.000Z</t>
  </si>
  <si>
    <t>E-20260615-2103</t>
  </si>
  <si>
    <t>50 seconds. Cramp/charlie horse in left glute again</t>
  </si>
  <si>
    <t>2026-06-15T15:00:25.000Z</t>
  </si>
  <si>
    <t>E-20260615-2104</t>
  </si>
  <si>
    <t>45 seconds. Cramp/charlie horse in left glute again</t>
  </si>
  <si>
    <t>E-20260617-2105</t>
  </si>
  <si>
    <t>E-20260617-2106</t>
  </si>
  <si>
    <t>2026-06-17T21:22:19.998Z</t>
  </si>
  <si>
    <t>E-20260617-2107</t>
  </si>
  <si>
    <t>2026-06-17T21:22:24.736Z</t>
  </si>
  <si>
    <t>E-20260617-2108</t>
  </si>
  <si>
    <t>2026-06-17T21:22:25.742Z</t>
  </si>
  <si>
    <t>E-20260617-2109</t>
  </si>
  <si>
    <t>Tempo 3-1-x-1; RIR 2</t>
  </si>
  <si>
    <t>2026-06-17T21:25:11.349Z</t>
  </si>
  <si>
    <t>E-20260617-2110</t>
  </si>
  <si>
    <t>2026-06-17T21:28:11.980Z</t>
  </si>
  <si>
    <t>E-20260617-2111</t>
  </si>
  <si>
    <t>Tempo 3-1-x-1; RIR 1</t>
  </si>
  <si>
    <t>2026-06-17T21:31:10.553Z</t>
  </si>
  <si>
    <t>E-20260617-2112</t>
  </si>
  <si>
    <t>2026-06-17T21:34:46.353Z</t>
  </si>
  <si>
    <t>E-20260617-2113</t>
  </si>
  <si>
    <t>Tempo 2-1-2; RIR 2+; seat at 3</t>
  </si>
  <si>
    <t>2026-06-17T21:37:16.986Z</t>
  </si>
  <si>
    <t>E-20260617-2114</t>
  </si>
  <si>
    <t>Tempo 2-1-2; RIR 2; seat at 2</t>
  </si>
  <si>
    <t>2026-06-17T21:39:12.699Z</t>
  </si>
  <si>
    <t>E-20260617-2115</t>
  </si>
  <si>
    <t>Tempo 2-1-2; RIR 1; seat at 2</t>
  </si>
  <si>
    <t>2026-06-17T21:41:55.158Z</t>
  </si>
  <si>
    <t>E-20260617-2116</t>
  </si>
  <si>
    <t>Right Anterior capsule awareness following floor press. Little tender on machine but more tight capsule feeling cs ligament or tendon;  Tempo 2-1-2; RIR 1; seat at 2</t>
  </si>
  <si>
    <t>2026-06-17T21:44:11.947Z</t>
  </si>
  <si>
    <t>E-20260617-2117</t>
  </si>
  <si>
    <t>Cable at 12; felt a little low. Tempo 2-2-2; RIR 2</t>
  </si>
  <si>
    <t>2026-06-17T21:49:44.756Z</t>
  </si>
  <si>
    <t>E-20260617-2118</t>
  </si>
  <si>
    <t>Cable at 12; felt a little low. Tempo 2-2-2; RIR 1-2</t>
  </si>
  <si>
    <t>2026-06-17T21:53:19.100Z</t>
  </si>
  <si>
    <t>E-20260617-2119</t>
  </si>
  <si>
    <t>2026-06-17T21:56:50.936Z</t>
  </si>
  <si>
    <t>E-20260617-2120</t>
  </si>
  <si>
    <t>D-Grip; Tempo 3-1-3; RIR 1-2</t>
  </si>
  <si>
    <t>2026-06-17T22:00:42.618Z</t>
  </si>
  <si>
    <t>E-20260617-2121</t>
  </si>
  <si>
    <t>The overhead extension feels good on the anterior capsule. Seems to have ‘loosened’ following the chest work; D-Grip; Tempo 3-1-3; RIR 1-2</t>
  </si>
  <si>
    <t>2026-06-17T22:03:38.811Z</t>
  </si>
  <si>
    <t>E-20260617-2122</t>
  </si>
  <si>
    <t>The overhead extension feels good on the anterior capsule. Seems to have ‘loosened’ following the chest work; D-Grip; Tempo 3-1-3; RIR 1</t>
  </si>
  <si>
    <t>2026-06-17T22:06:08.515Z</t>
  </si>
  <si>
    <t>E-20260617-2123</t>
  </si>
  <si>
    <t>D-Grip; Tempo 3-1-3; RIR 1</t>
  </si>
  <si>
    <t>2026-06-17T22:09:47.971Z</t>
  </si>
  <si>
    <t>E-20260617-2124</t>
  </si>
  <si>
    <t xml:space="preserve">Tempo 2-1-2; RIR 1-2; how should be wrist break or bend? </t>
  </si>
  <si>
    <t>2026-06-17T22:11:27.419Z</t>
  </si>
  <si>
    <t>E-20260617-2125</t>
  </si>
  <si>
    <t>2026-06-17T22:12:59.910Z</t>
  </si>
  <si>
    <t>E-20260617-2126</t>
  </si>
  <si>
    <t>Tempo 2-1-2; RIR 1-2; I think I’m doing too much ROM</t>
  </si>
  <si>
    <t>2026-06-17T22:15:13.690Z</t>
  </si>
  <si>
    <t>E-20260617-2127</t>
  </si>
  <si>
    <t>60 sec</t>
  </si>
  <si>
    <t>2026-06-17T22:18:14.902Z</t>
  </si>
  <si>
    <t>E-20260617-2128</t>
  </si>
  <si>
    <t>2026-06-17T22:20:19.074Z</t>
  </si>
  <si>
    <t>E-20260617-2129</t>
  </si>
  <si>
    <t>50 sec</t>
  </si>
  <si>
    <t>2026-06-17T22:22:35.698Z</t>
  </si>
  <si>
    <t>E-20260617-2130</t>
  </si>
  <si>
    <t>55 sec</t>
  </si>
  <si>
    <t>2026-06-17T22:24:52.589Z</t>
  </si>
  <si>
    <t>E-20260617-2131</t>
  </si>
  <si>
    <t>50 sec barely!</t>
  </si>
  <si>
    <t>E-20260618-2132</t>
  </si>
  <si>
    <t>4.1 mph, 5% incline</t>
  </si>
  <si>
    <t>E-20260618-2133</t>
  </si>
  <si>
    <t>Tempo: 3-1-1; RIR 2</t>
  </si>
  <si>
    <t>2026-06-18T21:17:13.640Z</t>
  </si>
  <si>
    <t>E-20260618-2134</t>
  </si>
  <si>
    <t>2026-06-18T21:19:18.853Z</t>
  </si>
  <si>
    <t>E-20260618-2135</t>
  </si>
  <si>
    <t>Tempo: 3-1-1; RIR 1-2</t>
  </si>
  <si>
    <t>2026-06-18T21:21:39.161Z</t>
  </si>
  <si>
    <t>E-20260618-2136</t>
  </si>
  <si>
    <t>2026-06-18T21:24:27.965Z</t>
  </si>
  <si>
    <t>E-20260618-2137</t>
  </si>
  <si>
    <t>2026-06-18T21:27:22.153Z</t>
  </si>
  <si>
    <t>E-20260618-2138</t>
  </si>
  <si>
    <t>2026-06-18T21:30:23.275Z</t>
  </si>
  <si>
    <t>E-20260618-2139</t>
  </si>
  <si>
    <t>12 per leg; tempo 2-1-1; RIR 2</t>
  </si>
  <si>
    <t>2026-06-18T21:34:23.016Z</t>
  </si>
  <si>
    <t>E-20260618-2140</t>
  </si>
  <si>
    <t>2026-06-18T21:37:16.871Z</t>
  </si>
  <si>
    <t>E-20260618-2141</t>
  </si>
  <si>
    <t>2026-06-18T21:41:39.086Z</t>
  </si>
  <si>
    <t>E-20260618-2142</t>
  </si>
  <si>
    <t>2026-06-18T21:44:41.702Z</t>
  </si>
  <si>
    <t>E-20260618-2143</t>
  </si>
  <si>
    <t>Right grip forearm failing today</t>
  </si>
  <si>
    <t>2026-06-18T21:47:29.420Z</t>
  </si>
  <si>
    <t>E-20260618-2144</t>
  </si>
  <si>
    <t>Fatigue in mid back; Right grip forearm failing today</t>
  </si>
  <si>
    <t>2026-06-18T21:50:24.515Z</t>
  </si>
  <si>
    <t>E-20260618-2145</t>
  </si>
  <si>
    <t>Focused all sets on deliberately walking a slow steady pace; Fatigue in mid back; Right grip forearm failing today</t>
  </si>
  <si>
    <t>2026-06-18T21:54:02.885Z</t>
  </si>
  <si>
    <t>E-20260618-2146</t>
  </si>
  <si>
    <t>2026-06-18T21:58:33.244Z</t>
  </si>
  <si>
    <t>E-20260618-2147</t>
  </si>
  <si>
    <t>2026-06-18T22:02:10.540Z</t>
  </si>
  <si>
    <t>E-20260618-2148</t>
  </si>
  <si>
    <t>2026-06-18T22:04:32.250Z</t>
  </si>
  <si>
    <t>E-20260618-2149</t>
  </si>
  <si>
    <t>2026-06-18T22:05:33.941Z</t>
  </si>
  <si>
    <t>E-20260618-2150</t>
  </si>
  <si>
    <t xml:space="preserve">Tempo 2-1-2; RIR 1-2; ROM 90-100 degree on eccentric </t>
  </si>
  <si>
    <t>2026-06-18T22:09:06.318Z</t>
  </si>
  <si>
    <t>E-20260618-2151</t>
  </si>
  <si>
    <t>2026-06-18T22:10:58.598Z</t>
  </si>
  <si>
    <t>E-20260618-2152</t>
  </si>
  <si>
    <t xml:space="preserve">Kept focus on maintaining tension; Tempo 2-1-2; RIR 1-2; ROM 90-100 degree on eccentric </t>
  </si>
  <si>
    <t>2026-06-18T22:14:06.515Z</t>
  </si>
  <si>
    <t>E-20260618-2153</t>
  </si>
  <si>
    <t>55 seconds</t>
  </si>
  <si>
    <t>2026-06-18T22:16:31.109Z</t>
  </si>
  <si>
    <t>E-20260618-2154</t>
  </si>
  <si>
    <t>2026-06-18T22:18:28.198Z</t>
  </si>
  <si>
    <t>E-20260618-2155</t>
  </si>
  <si>
    <t>40 seconds</t>
  </si>
  <si>
    <t>2026-06-18T22:21:21.863Z</t>
  </si>
  <si>
    <t>E-20260618-2156</t>
  </si>
  <si>
    <t>52 seconds</t>
  </si>
  <si>
    <t>2026-06-18T22:23:24.586Z</t>
  </si>
  <si>
    <t>E-20260618-2157</t>
  </si>
  <si>
    <t>40 seconds; grip slipped</t>
  </si>
  <si>
    <t>E-20260620-2158</t>
  </si>
  <si>
    <t>E-20260620-2159</t>
  </si>
  <si>
    <t>2026-06-20T14:57:53.345Z</t>
  </si>
  <si>
    <t>E-20260620-2160</t>
  </si>
  <si>
    <t>2026-06-20T14:59:58.050Z</t>
  </si>
  <si>
    <t>E-20260620-2161</t>
  </si>
  <si>
    <t>2026-06-20T15:02:55.999Z</t>
  </si>
  <si>
    <t>E-20260620-2162</t>
  </si>
  <si>
    <t>2026-06-20T15:05:47.411Z</t>
  </si>
  <si>
    <t>E-20260620-2163</t>
  </si>
  <si>
    <t>2026-06-20T15:08:48.721Z</t>
  </si>
  <si>
    <t>E-20260620-2164</t>
  </si>
  <si>
    <t>Tempo 2-2-2; RIR 1-2; started w left</t>
  </si>
  <si>
    <t>2026-06-20T15:13:46.523Z</t>
  </si>
  <si>
    <t>E-20260620-2165</t>
  </si>
  <si>
    <t>Tempo 2-2-2; RIR 1; started w left</t>
  </si>
  <si>
    <t>2026-06-20T15:16:34.977Z</t>
  </si>
  <si>
    <t>E-20260620-2166</t>
  </si>
  <si>
    <t>2026-06-20T15:19:02.498Z</t>
  </si>
  <si>
    <t>E-20260620-2167</t>
  </si>
  <si>
    <t xml:space="preserve">Tempo 2-2-2; RIR 1; started w left; left contraction still a little less force than right </t>
  </si>
  <si>
    <t>2026-06-20T15:22:11.889Z</t>
  </si>
  <si>
    <t>E-20260620-2168</t>
  </si>
  <si>
    <t>2026-06-20T15:25:07.701Z</t>
  </si>
  <si>
    <t>E-20260620-2169</t>
  </si>
  <si>
    <t>2026-06-20T15:28:18.479Z</t>
  </si>
  <si>
    <t>E-20260620-2170</t>
  </si>
  <si>
    <t>2026-06-20T15:31:15.940Z</t>
  </si>
  <si>
    <t>E-20260620-2171</t>
  </si>
  <si>
    <t>2026-06-20T15:34:14.793Z</t>
  </si>
  <si>
    <t>E-20260620-2172</t>
  </si>
  <si>
    <t xml:space="preserve">Tempo 2-1-2; RIR 2; shoulder started rolling forward as ROM started creeping higher toward 7-8; stopped when shoulder roll started </t>
  </si>
  <si>
    <t>2026-06-20T15:39:56.363Z</t>
  </si>
  <si>
    <t>E-20260620-2173</t>
  </si>
  <si>
    <t>2026-06-20T15:40:05.258Z</t>
  </si>
  <si>
    <t>E-20260620-2174</t>
  </si>
  <si>
    <t>Kneeling position and lowered weight took on ROM fora set; my ROM is still too far but 90-100 feels like cheating</t>
  </si>
  <si>
    <t>2026-06-20T15:42:15.272Z</t>
  </si>
  <si>
    <t>E-20260620-2175</t>
  </si>
  <si>
    <t>Stopped around 90 degrees; Kneeling position and lowered weight took on ROM fora set; my ROM is still too far but 90-100 feels like cheating</t>
  </si>
  <si>
    <t>2026-06-20T15:44:49.361Z</t>
  </si>
  <si>
    <t>E-20260620-2176</t>
  </si>
  <si>
    <t>2026-06-20T15:48:10.481Z</t>
  </si>
  <si>
    <t>E-20260620-2177</t>
  </si>
  <si>
    <t>2026-06-20T15:52:05.357Z</t>
  </si>
  <si>
    <t>E-20260620-2178</t>
  </si>
  <si>
    <t>2026-06-20T15:55:35.316Z</t>
  </si>
  <si>
    <t>E-20260620-2179</t>
  </si>
  <si>
    <t>65/60</t>
  </si>
  <si>
    <t>2026-06-20T15:58:51.852Z</t>
  </si>
  <si>
    <t>E-20260620-2180</t>
  </si>
  <si>
    <t>2026-06-20T16:01:04.033Z</t>
  </si>
  <si>
    <t>E-20260620-2181</t>
  </si>
  <si>
    <t>2026-06-20T16:03:20.559Z</t>
  </si>
  <si>
    <t>E-20260620-2182</t>
  </si>
  <si>
    <t>50/60=0.833; slipping grip no tread on bar</t>
  </si>
  <si>
    <t>2026-06-20T16:05:40.117Z</t>
  </si>
  <si>
    <t>E-20260620-2183</t>
  </si>
  <si>
    <t>; slipping grip no tread on bar</t>
  </si>
  <si>
    <t>2026-06-20T16:07:29.660Z</t>
  </si>
  <si>
    <t>E-20260620-2184</t>
  </si>
  <si>
    <t xml:space="preserve">Slight anterior capsule trigger on right side at the initial reach/grab/pull on the rope. </t>
  </si>
  <si>
    <t>2026-06-20T16:09:09.942Z</t>
  </si>
  <si>
    <t>E-20260620-2185</t>
  </si>
  <si>
    <t>E-20260622-2186</t>
  </si>
  <si>
    <t xml:space="preserve">4.2mph, 5% incline </t>
  </si>
  <si>
    <t>E-20260622-2187</t>
  </si>
  <si>
    <t>2026-06-22T15:10:06.536Z</t>
  </si>
  <si>
    <t>E-20260622-2188</t>
  </si>
  <si>
    <t>2026-06-22T15:10:17.647Z</t>
  </si>
  <si>
    <t>E-20260622-2189</t>
  </si>
  <si>
    <t>2026-06-22T15:12:24.991Z</t>
  </si>
  <si>
    <t>E-20260622-2190</t>
  </si>
  <si>
    <t>2026-06-22T15:12:28.222Z</t>
  </si>
  <si>
    <t>E-20260622-2191</t>
  </si>
  <si>
    <t>2 mph, .5% incline 65/60=1.0833</t>
  </si>
  <si>
    <t>2026-06-22T15:16:31.642Z</t>
  </si>
  <si>
    <t>E-20260622-2192</t>
  </si>
  <si>
    <t xml:space="preserve">2 mph, .5% incline </t>
  </si>
  <si>
    <t>2026-06-22T15:19:18.044Z</t>
  </si>
  <si>
    <t>E-20260622-2193</t>
  </si>
  <si>
    <t>2 mph, .5% incline 56/60=0.933</t>
  </si>
  <si>
    <t>2026-06-22T15:22:20.927Z</t>
  </si>
  <si>
    <t>E-20260622-2194</t>
  </si>
  <si>
    <t>2 mph, .5% incline 52/60=0.867</t>
  </si>
  <si>
    <t>2026-06-22T15:25:13.136Z</t>
  </si>
  <si>
    <t>E-20260622-2195</t>
  </si>
  <si>
    <t>2026-06-22T15:28:09.634Z</t>
  </si>
  <si>
    <t>E-20260622-2196</t>
  </si>
  <si>
    <t>2026-06-22T15:32:28.206Z</t>
  </si>
  <si>
    <t>E-20260622-2197</t>
  </si>
  <si>
    <t>2026-06-22T15:36:03.747Z</t>
  </si>
  <si>
    <t>E-20260622-2198</t>
  </si>
  <si>
    <t>2026-06-22T15:39:36.613Z</t>
  </si>
  <si>
    <t>E-20260622-2199</t>
  </si>
  <si>
    <t>Tempo 2-1-1; RIR 1; poor squeeze on 6</t>
  </si>
  <si>
    <t>2026-06-22T15:43:17.782Z</t>
  </si>
  <si>
    <t>E-20260622-2200</t>
  </si>
  <si>
    <t>2026-06-22T15:45:30.568Z</t>
  </si>
  <si>
    <t>E-20260622-2201</t>
  </si>
  <si>
    <t>2026-06-22T15:47:25.205Z</t>
  </si>
  <si>
    <t>E-20260622-2202</t>
  </si>
  <si>
    <t xml:space="preserve">Tempo 2-2-1; RIR 1-2; right slipping from sweat fatigue </t>
  </si>
  <si>
    <t>2026-06-22T15:49:44.140Z</t>
  </si>
  <si>
    <t>E-20260622-2203</t>
  </si>
  <si>
    <t>Started with left; tempo 2-2-2; RIR 1-2</t>
  </si>
  <si>
    <t>2026-06-22T15:54:01.882Z</t>
  </si>
  <si>
    <t>E-20260622-2204</t>
  </si>
  <si>
    <t>2026-06-22T16:02:07.884Z</t>
  </si>
  <si>
    <t>E-20260622-2205</t>
  </si>
  <si>
    <t>Started with left; tempo 2-2-2; RIR 1</t>
  </si>
  <si>
    <t>2026-06-22T16:02:13.153Z</t>
  </si>
  <si>
    <t>E-20260622-2206</t>
  </si>
  <si>
    <t>2026-06-22T16:04:58.686Z</t>
  </si>
  <si>
    <t>E-20260622-2207</t>
  </si>
  <si>
    <t>2026-06-22T16:08:18.829Z</t>
  </si>
  <si>
    <t>E-20260622-2208</t>
  </si>
  <si>
    <t>2026-06-22T16:12:34.737Z</t>
  </si>
  <si>
    <t>E-20260622-2209</t>
  </si>
  <si>
    <t>2026-06-22T16:16:00.714Z</t>
  </si>
  <si>
    <t>E-20260622-2210</t>
  </si>
  <si>
    <t>2026-06-22T16:18:49.475Z</t>
  </si>
  <si>
    <t>E-20260622-2211</t>
  </si>
  <si>
    <t>2026-06-22T16:27:07.810Z</t>
  </si>
  <si>
    <t>E-20260622-2212</t>
  </si>
  <si>
    <t xml:space="preserve">Left slipped first </t>
  </si>
  <si>
    <t>2026-06-22T16:27:17.526Z</t>
  </si>
  <si>
    <t>E-20260622-2213</t>
  </si>
  <si>
    <t>2026-06-22T16:27:20.270Z</t>
  </si>
  <si>
    <t>E-20260622-2214</t>
  </si>
  <si>
    <t>2026-06-22T16:29:09.062Z</t>
  </si>
  <si>
    <t>E-20260622-2215</t>
  </si>
  <si>
    <t>E-20260623-2216</t>
  </si>
  <si>
    <t xml:space="preserve">4.2 mph, 5% incline </t>
  </si>
  <si>
    <t>E-20260623-2217</t>
  </si>
  <si>
    <t>2026-06-23T17:26:16.392Z</t>
  </si>
  <si>
    <t>E-20260623-2218</t>
  </si>
  <si>
    <t>2026-06-23T17:26:18.322Z</t>
  </si>
  <si>
    <t>E-20260623-2219</t>
  </si>
  <si>
    <t>2026-06-23T17:26:20.492Z</t>
  </si>
  <si>
    <t>E-20260623-2220</t>
  </si>
  <si>
    <t>2026-06-23T17:26:21.746Z</t>
  </si>
  <si>
    <t>E-20260623-2221</t>
  </si>
  <si>
    <t>2026-06-23T17:31:48.724Z</t>
  </si>
  <si>
    <t>E-20260623-2222</t>
  </si>
  <si>
    <t>2026-06-23T17:34:56.974Z</t>
  </si>
  <si>
    <t>E-20260623-2223</t>
  </si>
  <si>
    <t>2026-06-23T17:37:52.367Z</t>
  </si>
  <si>
    <t>E-20260623-2224</t>
  </si>
  <si>
    <t>2026-06-23T17:41:06.027Z</t>
  </si>
  <si>
    <t>E-20260623-2225</t>
  </si>
  <si>
    <t>Tempo 2-1-2; RIR 2; seat at 3</t>
  </si>
  <si>
    <t>2026-06-23T17:46:06.475Z</t>
  </si>
  <si>
    <t>E-20260623-2226</t>
  </si>
  <si>
    <t>Tempo 2-1-2; RIR 1; seat at 3; bars at 2 (slightly different chest press machine from weeks 1 &amp; 2)</t>
  </si>
  <si>
    <t>2026-06-23T17:48:11.526Z</t>
  </si>
  <si>
    <t>E-20260623-2227</t>
  </si>
  <si>
    <t>2026-06-23T17:49:44.689Z</t>
  </si>
  <si>
    <t>E-20260623-2228</t>
  </si>
  <si>
    <t>Strict no Tempo 2-1-2; RIR 1; seat at 3; bars at 2 (slightly different chest press machine from weeks 1 &amp; 2)</t>
  </si>
  <si>
    <t>2026-06-23T17:51:37.742Z</t>
  </si>
  <si>
    <t>E-20260623-2229</t>
  </si>
  <si>
    <t xml:space="preserve">Tempo 2-2-2; RIR 2+; had the cuff available today so it was much more comfortable </t>
  </si>
  <si>
    <t>2026-06-23T17:55:49.115Z</t>
  </si>
  <si>
    <t>E-20260623-2230</t>
  </si>
  <si>
    <t xml:space="preserve">Split stance for a bit more balance to control the fly; Tempo 2-2-2; RIR 2+; had the cuff available today so it was much more comfortable </t>
  </si>
  <si>
    <t>2026-06-23T17:59:05.693Z</t>
  </si>
  <si>
    <t>E-20260623-2231</t>
  </si>
  <si>
    <t>1+</t>
  </si>
  <si>
    <t xml:space="preserve">Tempo 2-2-2; RIR 1+; had the cuff available today so it was much more comfortable </t>
  </si>
  <si>
    <t>2026-06-23T18:03:15.177Z</t>
  </si>
  <si>
    <t>E-20260623-2232</t>
  </si>
  <si>
    <t>Left fatigued quicker; tempo 3-1-3; RIR 1-2</t>
  </si>
  <si>
    <t>2026-06-23T18:06:36.755Z</t>
  </si>
  <si>
    <t>E-20260623-2233</t>
  </si>
  <si>
    <t>tempo 3-1-3; RIR 1-2</t>
  </si>
  <si>
    <t>2026-06-23T18:09:58.410Z</t>
  </si>
  <si>
    <t>E-20260623-2234</t>
  </si>
  <si>
    <t>2026-06-23T18:12:47.383Z</t>
  </si>
  <si>
    <t>E-20260623-2235</t>
  </si>
  <si>
    <t>tempo 3-1-3; RIR 1</t>
  </si>
  <si>
    <t>2026-06-23T18:15:47.468Z</t>
  </si>
  <si>
    <t>E-20260623-2236</t>
  </si>
  <si>
    <t>2026-06-23T18:18:24.484Z</t>
  </si>
  <si>
    <t>E-20260623-2237</t>
  </si>
  <si>
    <t xml:space="preserve">Slow control Tempo 2-1-2; RIR 1-2; free standing. No back support like the other PFnot sure if that matters but this feels much more controlled with better ROM regardless of previous weight this feels more like time under tension in the shortened position </t>
  </si>
  <si>
    <t>2026-06-23T18:22:09.819Z</t>
  </si>
  <si>
    <t>E-20260623-2238</t>
  </si>
  <si>
    <t xml:space="preserve">Slow control Tempo 2-1-2; RIR 1; free standing. No back support like the other PFnot sure if that matters but this feels much more controlled with better ROM regardless of previous weight this feels more like time under tension in the shortened position </t>
  </si>
  <si>
    <t>2026-06-23T18:23:06.096Z</t>
  </si>
  <si>
    <t>E-20260623-2239</t>
  </si>
  <si>
    <t xml:space="preserve">More an engagement too; Slow control Tempo 2-1-2; RIR 1; free standing. No back support like the other PFnot sure if that matters but this feels much more controlled with better ROM regardless of previous weight this feels more like time under tension in the shortened position </t>
  </si>
  <si>
    <t>2026-06-23T18:24:55.563Z</t>
  </si>
  <si>
    <t>E-20260623-2240</t>
  </si>
  <si>
    <t xml:space="preserve">75/60=1.25 minutes </t>
  </si>
  <si>
    <t>2026-06-23T18:28:09.001Z</t>
  </si>
  <si>
    <t>E-20260623-2241</t>
  </si>
  <si>
    <t>Left slip</t>
  </si>
  <si>
    <t>2026-06-23T18:29:45.146Z</t>
  </si>
  <si>
    <t>E-20260623-2242</t>
  </si>
  <si>
    <t>2026-06-23T18:32:17.052Z</t>
  </si>
  <si>
    <t>E-20260623-2243</t>
  </si>
  <si>
    <t xml:space="preserve">60 seconds </t>
  </si>
  <si>
    <t>2026-06-23T18:34:40.378Z</t>
  </si>
  <si>
    <t>E-20260623-2244</t>
  </si>
  <si>
    <t>2026-06-23T18:37:09.640Z</t>
  </si>
  <si>
    <t>E-20260623-2245</t>
  </si>
  <si>
    <t>Capacity finish</t>
  </si>
  <si>
    <t>E-20260625-2246</t>
  </si>
  <si>
    <t>4.2 mph, 5% incline</t>
  </si>
  <si>
    <t>E-20260625-2247</t>
  </si>
  <si>
    <t>2026-06-25T15:01:48.950Z</t>
  </si>
  <si>
    <t>E-20260625-2248</t>
  </si>
  <si>
    <t>2026-06-25T15:04:38.769Z</t>
  </si>
  <si>
    <t>E-20260625-2249</t>
  </si>
  <si>
    <t>2026-06-25T15:07:54.246Z</t>
  </si>
  <si>
    <t>E-20260625-2250</t>
  </si>
  <si>
    <t>2026-06-25T15:10:07.862Z</t>
  </si>
  <si>
    <t>E-20260625-2251</t>
  </si>
  <si>
    <t>2026-06-25T15:12:59.461Z</t>
  </si>
  <si>
    <t>E-20260625-2252</t>
  </si>
  <si>
    <t>2026-06-25T15:16:11.319Z</t>
  </si>
  <si>
    <t>E-20260625-2253</t>
  </si>
  <si>
    <t>Tempo 2-1–1; RIR 2</t>
  </si>
  <si>
    <t>2026-06-25T15:19:02.492Z</t>
  </si>
  <si>
    <t>E-20260625-2254</t>
  </si>
  <si>
    <t>2026-06-25T15:21:56.073Z</t>
  </si>
  <si>
    <t>E-20260625-2255</t>
  </si>
  <si>
    <t xml:space="preserve">2 mph, 0.5% incline </t>
  </si>
  <si>
    <t>2026-06-25T15:26:06.719Z</t>
  </si>
  <si>
    <t>E-20260625-2256</t>
  </si>
  <si>
    <t>2 mph, 0.5% incline 54/60=0.9</t>
  </si>
  <si>
    <t>2026-06-25T15:29:20.595Z</t>
  </si>
  <si>
    <t>E-20260625-2257</t>
  </si>
  <si>
    <t>2 mph, 0.5% incline 46/60=0.767</t>
  </si>
  <si>
    <t>2026-06-25T15:32:13.578Z</t>
  </si>
  <si>
    <t>E-20260625-2258</t>
  </si>
  <si>
    <t>2 mph, 0.5% incline /60=</t>
  </si>
  <si>
    <t>2026-06-25T15:34:57.100Z</t>
  </si>
  <si>
    <t>E-20260625-2259</t>
  </si>
  <si>
    <t>Lower back getting a little fatigued but good to go. It’s expected fatigue given the earlier exercises; 2 mph, 0.5% incline /60=</t>
  </si>
  <si>
    <t>2026-06-25T15:38:02.656Z</t>
  </si>
  <si>
    <t>E-20260625-2260</t>
  </si>
  <si>
    <t>Left side first; tempo 2-2-2; RIR 1-2</t>
  </si>
  <si>
    <t>2026-06-25T15:42:32.290Z</t>
  </si>
  <si>
    <t>E-20260625-2261</t>
  </si>
  <si>
    <t>2026-06-25T15:45:23.947Z</t>
  </si>
  <si>
    <t>E-20260625-2262</t>
  </si>
  <si>
    <t>2026-06-25T15:47:54.006Z</t>
  </si>
  <si>
    <t>E-20260625-2263</t>
  </si>
  <si>
    <t>2026-06-25T15:50:59.382Z</t>
  </si>
  <si>
    <t>E-20260625-2264</t>
  </si>
  <si>
    <t>ROM 90-100 degrees; tempo 2-1-2; RIR 2</t>
  </si>
  <si>
    <t>2026-06-25T15:53:20.806Z</t>
  </si>
  <si>
    <t>E-20260625-2265</t>
  </si>
  <si>
    <t>2026-06-25T15:55:33.164Z</t>
  </si>
  <si>
    <t>E-20260625-2266</t>
  </si>
  <si>
    <t>ROM 90-100 degrees; tempo 2-1-2; RIR 1-2</t>
  </si>
  <si>
    <t>2026-06-25T15:57:35.740Z</t>
  </si>
  <si>
    <t>E-20260625-2267</t>
  </si>
  <si>
    <t>2026-06-25T15:59:53.256Z</t>
  </si>
  <si>
    <t>E-20260625-2268</t>
  </si>
  <si>
    <t>2026-06-25T16:03:43.751Z</t>
  </si>
  <si>
    <t>E-20260625-2269</t>
  </si>
  <si>
    <t xml:space="preserve">53/60=0.883 right slipping first </t>
  </si>
  <si>
    <t>2026-06-25T16:05:41.911Z</t>
  </si>
  <si>
    <t>E-20260625-2270</t>
  </si>
  <si>
    <t xml:space="preserve">      right slipping first </t>
  </si>
  <si>
    <t>2026-06-25T16:08:56.859Z</t>
  </si>
  <si>
    <t>E-20260625-2271</t>
  </si>
  <si>
    <t>50/60=0.833</t>
  </si>
  <si>
    <t>2026-06-25T16:10:37.399Z</t>
  </si>
  <si>
    <t>E-20260625-2272</t>
  </si>
  <si>
    <t xml:space="preserve">Left slip </t>
  </si>
  <si>
    <t>E-20260627-2273</t>
  </si>
  <si>
    <t>4.3 mph, 5% incline; nostril breathing only</t>
  </si>
  <si>
    <t>E-20260627-2274</t>
  </si>
  <si>
    <t>2 mph, 0.5% incline. Room on the tank</t>
  </si>
  <si>
    <t>2026-06-27T12:23:02.917Z</t>
  </si>
  <si>
    <t>E-20260627-2275</t>
  </si>
  <si>
    <t>2 mph, 0.5% incline. 65/60=1.0833</t>
  </si>
  <si>
    <t>2026-06-27T12:26:42.455Z</t>
  </si>
  <si>
    <t>E-20260627-2276</t>
  </si>
  <si>
    <t>2 mph, 0.5% incline</t>
  </si>
  <si>
    <t>2026-06-27T12:30:11.941Z</t>
  </si>
  <si>
    <t>E-20260627-2277</t>
  </si>
  <si>
    <t>2026-06-27T12:33:15.946Z</t>
  </si>
  <si>
    <t>E-20260627-2278</t>
  </si>
  <si>
    <t>2026-06-27T12:36:42.368Z</t>
  </si>
  <si>
    <t>E-20260627-2279</t>
  </si>
  <si>
    <t>Tempo 2-2-2; RIR 1-2; left first</t>
  </si>
  <si>
    <t>2026-06-27T12:40:19.147Z</t>
  </si>
  <si>
    <t>E-20260627-2280</t>
  </si>
  <si>
    <t>2026-06-27T12:43:03.440Z</t>
  </si>
  <si>
    <t>E-20260627-2281</t>
  </si>
  <si>
    <t>Tempo 2-2-2; RIR 1; left contraction failed first on 6 but got a good squeeze ROM</t>
  </si>
  <si>
    <t>2026-06-27T12:46:31.592Z</t>
  </si>
  <si>
    <t>E-20260627-2282</t>
  </si>
  <si>
    <t>2026-06-27T12:49:35.219Z</t>
  </si>
  <si>
    <t>E-20260627-2283</t>
  </si>
  <si>
    <t>2026-06-27T12:52:36.618Z</t>
  </si>
  <si>
    <t>E-20260627-2284</t>
  </si>
  <si>
    <t>2026-06-27T12:56:00.163Z</t>
  </si>
  <si>
    <t>E-20260627-2285</t>
  </si>
  <si>
    <t>2026-06-27T12:59:16.877Z</t>
  </si>
  <si>
    <t>E-20260627-2286</t>
  </si>
  <si>
    <t>2026-06-27T13:02:23.672Z</t>
  </si>
  <si>
    <t>E-20260627-2287</t>
  </si>
  <si>
    <t>2026-06-27T13:04:30.073Z</t>
  </si>
  <si>
    <t>E-20260627-2288</t>
  </si>
  <si>
    <t>2026-06-27T13:06:24.047Z</t>
  </si>
  <si>
    <t>E-20260627-2289</t>
  </si>
  <si>
    <t>2026-06-27T13:08:18.328Z</t>
  </si>
  <si>
    <t>E-20260627-2290</t>
  </si>
  <si>
    <t>2026-06-27T13:09:59.926Z</t>
  </si>
  <si>
    <t>E-20260627-2291</t>
  </si>
  <si>
    <t>2026-06-27T13:13:28.701Z</t>
  </si>
  <si>
    <t>E-20260627-2292</t>
  </si>
  <si>
    <t>2026-06-27T13:16:31.253Z</t>
  </si>
  <si>
    <t>E-20260627-2293</t>
  </si>
  <si>
    <t>2026-06-27T13:19:06.895Z</t>
  </si>
  <si>
    <t>E-20260627-2294</t>
  </si>
  <si>
    <t>73/60=1.217</t>
  </si>
  <si>
    <t>2026-06-27T13:22:25.370Z</t>
  </si>
  <si>
    <t>E-20260627-2295</t>
  </si>
  <si>
    <t>59/60=0.983 left slipped first</t>
  </si>
  <si>
    <t>2026-06-27T13:24:38.583Z</t>
  </si>
  <si>
    <t>E-20260627-2296</t>
  </si>
  <si>
    <t>2026-06-27T13:27:31.892Z</t>
  </si>
  <si>
    <t>E-20260627-2297</t>
  </si>
  <si>
    <t>2026-06-27T13:29:45.163Z</t>
  </si>
  <si>
    <t>E-20260627-2298</t>
  </si>
  <si>
    <t>2026-06-27T13:32:03.932Z</t>
  </si>
  <si>
    <t>E-20260627-2299</t>
  </si>
  <si>
    <t xml:space="preserve">Capacity finish </t>
  </si>
  <si>
    <t>E-20260629-2300</t>
  </si>
  <si>
    <t>4.3 mph; 5% incline</t>
  </si>
  <si>
    <t>E-20260629-2301</t>
  </si>
  <si>
    <t>2026-06-29T14:02:26.401Z</t>
  </si>
  <si>
    <t>E-20260629-2302</t>
  </si>
  <si>
    <t>2026-06-29T14:02:27.628Z</t>
  </si>
  <si>
    <t>E-20260629-2303</t>
  </si>
  <si>
    <t>2026-06-29T14:02:29.581Z</t>
  </si>
  <si>
    <t>E-20260629-2304</t>
  </si>
  <si>
    <t>2026-06-29T14:02:30.271Z</t>
  </si>
  <si>
    <t>E-20260629-2305</t>
  </si>
  <si>
    <t>2026-06-29T14:04:47.707Z</t>
  </si>
  <si>
    <t>E-20260629-2306</t>
  </si>
  <si>
    <t>2026-06-29T14:08:06.513Z</t>
  </si>
  <si>
    <t>E-20260629-2307</t>
  </si>
  <si>
    <t>2026-06-29T14:11:31.165Z</t>
  </si>
  <si>
    <t>E-20260629-2308</t>
  </si>
  <si>
    <t>2026-06-29T14:14:59.201Z</t>
  </si>
  <si>
    <t>E-20260629-2309</t>
  </si>
  <si>
    <t>2026-06-29T14:18:08.946Z</t>
  </si>
  <si>
    <t>E-20260629-2310</t>
  </si>
  <si>
    <t>Machine says “starting resistance is 25 lbs” but I added 70 lbs per arm; tempo 2-1-2; RIR 2</t>
  </si>
  <si>
    <t>2026-06-29T14:26:58.723Z</t>
  </si>
  <si>
    <t>E-20260629-2311</t>
  </si>
  <si>
    <t xml:space="preserve">80 lbs per arm; tempo 2-1-2; RIR 1-2; difficult. </t>
  </si>
  <si>
    <t>2026-06-29T14:28:45.603Z</t>
  </si>
  <si>
    <t>E-20260629-2312</t>
  </si>
  <si>
    <t>2026-06-29T14:30:42.009Z</t>
  </si>
  <si>
    <t>E-20260629-2313</t>
  </si>
  <si>
    <t>2026-06-29T14:34:04.783Z</t>
  </si>
  <si>
    <t>E-20260629-2314</t>
  </si>
  <si>
    <t xml:space="preserve">Tempo 2-2-1; RIR 1-2; feet elevated </t>
  </si>
  <si>
    <t>2026-06-29T14:35:48.914Z</t>
  </si>
  <si>
    <t>E-20260629-2315</t>
  </si>
  <si>
    <t>2026-06-29T14:37:45.974Z</t>
  </si>
  <si>
    <t>E-20260629-2316</t>
  </si>
  <si>
    <t>2026-06-29T14:39:40.175Z</t>
  </si>
  <si>
    <t>E-20260629-2317</t>
  </si>
  <si>
    <t xml:space="preserve">Yikes. Maybe too quick a transition from body rows to curls but the lactic acid build up is more today. </t>
  </si>
  <si>
    <t>2026-06-29T14:42:05.351Z</t>
  </si>
  <si>
    <t>E-20260629-2318</t>
  </si>
  <si>
    <t>Tempo controlled 2-2-2; RIR 1-2; is this a regression? Feels good but the reps aren’t there today</t>
  </si>
  <si>
    <t>2026-06-29T14:45:18.190Z</t>
  </si>
  <si>
    <t>E-20260629-2319</t>
  </si>
  <si>
    <t>2026-06-29T14:47:47.456Z</t>
  </si>
  <si>
    <t>E-20260629-2320</t>
  </si>
  <si>
    <t>2026-06-29T14:50:31.044Z</t>
  </si>
  <si>
    <t>E-20260629-2321</t>
  </si>
  <si>
    <t>2026-06-29T14:53:35.441Z</t>
  </si>
  <si>
    <t>E-20260629-2322</t>
  </si>
  <si>
    <t>Tempo 3-1-3; RIR 1-2; ego lift</t>
  </si>
  <si>
    <t>2026-06-29T14:57:02.774Z</t>
  </si>
  <si>
    <t>E-20260629-2323</t>
  </si>
  <si>
    <t xml:space="preserve">Tempo 3-1-3; RIR 1-2; </t>
  </si>
  <si>
    <t>2026-06-29T15:00:22.853Z</t>
  </si>
  <si>
    <t>E-20260629-2324</t>
  </si>
  <si>
    <t>2026-06-29T15:04:56.236Z</t>
  </si>
  <si>
    <t>E-20260629-2325</t>
  </si>
  <si>
    <t xml:space="preserve">74/60=1.233; fyi Coach I’m holding / pinching both simultaneously </t>
  </si>
  <si>
    <t>2026-06-29T15:07:43.706Z</t>
  </si>
  <si>
    <t>E-20260629-2326</t>
  </si>
  <si>
    <t>62/60=1.0333</t>
  </si>
  <si>
    <t>2026-06-29T15:10:20.114Z</t>
  </si>
  <si>
    <t>E-20260629-2327</t>
  </si>
  <si>
    <t>2026-06-29T15:13:03.834Z</t>
  </si>
  <si>
    <t>E-20260629-2328</t>
  </si>
  <si>
    <t>2026-06-29T15:15:20.466Z</t>
  </si>
  <si>
    <t>E-20260629-2329</t>
  </si>
  <si>
    <t>2026-06-29T15:17:31.251Z</t>
  </si>
  <si>
    <t>E-20260629-2330</t>
  </si>
  <si>
    <t>E-20260630-2331</t>
  </si>
  <si>
    <t>4.3 mph, 5% incline</t>
  </si>
  <si>
    <t>E-20260630-2332</t>
  </si>
  <si>
    <t>2026-06-30T17:25:22.643Z</t>
  </si>
  <si>
    <t>E-20260630-2333</t>
  </si>
  <si>
    <t>2026-06-30T17:25:23.249Z</t>
  </si>
  <si>
    <t>E-20260630-2334</t>
  </si>
  <si>
    <t>2026-06-30T17:25:25.102Z</t>
  </si>
  <si>
    <t>E-20260630-2335</t>
  </si>
  <si>
    <t>2026-06-30T17:25:25.687Z</t>
  </si>
  <si>
    <t>E-20260630-2336</t>
  </si>
  <si>
    <t>2026-06-30T17:29:06.577Z</t>
  </si>
  <si>
    <t>E-20260630-2337</t>
  </si>
  <si>
    <t>2026-06-30T17:33:52.210Z</t>
  </si>
  <si>
    <t>E-20260630-2338</t>
  </si>
  <si>
    <t>Tempo 3-1-1; RIR 1-2; I thought we were doing an overload. Had to farmer carry the dbs a good 30 sec walk to get to the right bench, so will push through 75s per hand. Let’s go!! 🙌</t>
  </si>
  <si>
    <t>2026-06-30T17:37:31.715Z</t>
  </si>
  <si>
    <t>E-20260630-2339</t>
  </si>
  <si>
    <t>2026-06-30T17:40:42.993Z</t>
  </si>
  <si>
    <t>E-20260630-2340</t>
  </si>
  <si>
    <t xml:space="preserve">Tempo 2-1-2; RIR 1-2; Precor - Chest Press machine; seat at 3, Little bit different machine chest press. Has a foot pedal to help get the handles in a safer shoulder starting point </t>
  </si>
  <si>
    <t>2026-06-30T17:45:31.103Z</t>
  </si>
  <si>
    <t>E-20260630-2341</t>
  </si>
  <si>
    <t xml:space="preserve">Tempo 2-1-2; RIR 1-2; seat at 3, Little bit different machine chest press. Has a foot pedal to help get the handles in a safer shoulder starting point </t>
  </si>
  <si>
    <t>2026-06-30T17:47:27.314Z</t>
  </si>
  <si>
    <t>E-20260630-2342</t>
  </si>
  <si>
    <t xml:space="preserve">Tempo 2-1-2; RIR 1; Precor - Chest Press machine; seat at 3, Little bit different machine chest press. Has a foot pedal to help get the handles in a safer shoulder starting point </t>
  </si>
  <si>
    <t>2026-06-30T17:50:37.189Z</t>
  </si>
  <si>
    <t>E-20260630-2343</t>
  </si>
  <si>
    <t>2026-06-30T17:53:30.221Z</t>
  </si>
  <si>
    <t>E-20260630-2344</t>
  </si>
  <si>
    <t>Warm up. No padded cuff today</t>
  </si>
  <si>
    <t>2026-06-30T17:57:48.405Z</t>
  </si>
  <si>
    <t>E-20260630-2345</t>
  </si>
  <si>
    <t>Working set. Tempo 2-2-2; RIR 2; No padded cuff today</t>
  </si>
  <si>
    <t>2026-06-30T18:03:08.780Z</t>
  </si>
  <si>
    <t>E-20260630-2346</t>
  </si>
  <si>
    <t>Tempo 2-2-2; RIR 1-2; Working set. No padded cuff today</t>
  </si>
  <si>
    <t>2026-06-30T18:07:13.625Z</t>
  </si>
  <si>
    <t>E-20260630-2347</t>
  </si>
  <si>
    <t>Working set. Tempo 2-2-2; RIR 1-2; No padded cuff today</t>
  </si>
  <si>
    <t>2026-06-30T18:11:34.259Z</t>
  </si>
  <si>
    <t>E-20260630-2348</t>
  </si>
  <si>
    <t>Tempo 3-1-3: RIR 1-2; left fatigued at 11</t>
  </si>
  <si>
    <t>2026-06-30T18:16:20.900Z</t>
  </si>
  <si>
    <t>E-20260630-2349</t>
  </si>
  <si>
    <t>Tempo 3-1-3: RIR 1; left fatigued at 11</t>
  </si>
  <si>
    <t>2026-06-30T18:19:51.821Z</t>
  </si>
  <si>
    <t>E-20260630-2350</t>
  </si>
  <si>
    <t>2026-06-30T18:23:20.978Z</t>
  </si>
  <si>
    <t>E-20260630-2351</t>
  </si>
  <si>
    <t>2026-06-30T18:25:54.373Z</t>
  </si>
  <si>
    <t>E-20260630-2352</t>
  </si>
  <si>
    <t>Tempo 2-1-2; RIR 1-2; 90-100 degree ROM</t>
  </si>
  <si>
    <t>2026-06-30T18:28:01.865Z</t>
  </si>
  <si>
    <t>E-20260630-2353</t>
  </si>
  <si>
    <t>2026-06-30T18:30:00.237Z</t>
  </si>
  <si>
    <t>E-20260630-2354</t>
  </si>
  <si>
    <t>2026-06-30T18:32:00.065Z</t>
  </si>
  <si>
    <t>E-20260630-2355</t>
  </si>
  <si>
    <t>2026-06-30T18:33:37.356Z</t>
  </si>
  <si>
    <t>E-20260630-2356</t>
  </si>
  <si>
    <t>2026-06-30T18:33:57.490Z</t>
  </si>
  <si>
    <t>E-20260630-2357</t>
  </si>
  <si>
    <t>84/60=1.4</t>
  </si>
  <si>
    <t>2026-06-30T18:37:06.941Z</t>
  </si>
  <si>
    <t>E-20260630-2358</t>
  </si>
  <si>
    <t xml:space="preserve">59/60=0.983 left slipped first </t>
  </si>
  <si>
    <t>2026-06-30T18:39:46.036Z</t>
  </si>
  <si>
    <t>E-20260630-2359</t>
  </si>
  <si>
    <t>2026-06-30T18:42:08.829Z</t>
  </si>
  <si>
    <t>E-20260630-2360</t>
  </si>
  <si>
    <t>61/60=1.0167</t>
  </si>
  <si>
    <t>2026-06-30T18:44:18.476Z</t>
  </si>
  <si>
    <t>E-20260630-2361</t>
  </si>
  <si>
    <t>51/60=0.85</t>
  </si>
  <si>
    <t>2026-06-30T18:46:41.227Z</t>
  </si>
  <si>
    <t>E-20260630-2362</t>
  </si>
  <si>
    <t>E-20260702-2363</t>
  </si>
  <si>
    <t>E-20260702-2364</t>
  </si>
  <si>
    <t>2026-07-02T16:20:30.705Z</t>
  </si>
  <si>
    <t>E-20260702-2365</t>
  </si>
  <si>
    <t>2026-07-02T16:23:24.454Z</t>
  </si>
  <si>
    <t>E-20260702-2366</t>
  </si>
  <si>
    <t>2026-07-02T16:26:28.708Z</t>
  </si>
  <si>
    <t>E-20260702-2367</t>
  </si>
  <si>
    <t>2026-07-02T16:28:48.508Z</t>
  </si>
  <si>
    <t>E-20260702-2368</t>
  </si>
  <si>
    <t>2026-07-02T16:31:55.125Z</t>
  </si>
  <si>
    <t>E-20260702-2369</t>
  </si>
  <si>
    <t>2026-07-02T16:35:28.525Z</t>
  </si>
  <si>
    <t>E-20260702-2370</t>
  </si>
  <si>
    <t>Tempo 2-1-1; RIR 2+</t>
  </si>
  <si>
    <t>2026-07-02T16:38:10.936Z</t>
  </si>
  <si>
    <t>E-20260702-2371</t>
  </si>
  <si>
    <t>2026-07-02T16:40:50.730Z</t>
  </si>
  <si>
    <t>E-20260702-2372</t>
  </si>
  <si>
    <t>2026-07-02T16:44:37.492Z</t>
  </si>
  <si>
    <t>E-20260702-2373</t>
  </si>
  <si>
    <t>2026-07-02T16:47:17.839Z</t>
  </si>
  <si>
    <t>E-20260702-2374</t>
  </si>
  <si>
    <t>2026-07-02T16:50:28.846Z</t>
  </si>
  <si>
    <t>E-20260702-2375</t>
  </si>
  <si>
    <t>2026-07-02T16:53:04.361Z</t>
  </si>
  <si>
    <t>E-20260702-2376</t>
  </si>
  <si>
    <t>2026-07-02T16:55:22.567Z</t>
  </si>
  <si>
    <t>E-20260702-2377</t>
  </si>
  <si>
    <t>Left side first, tempo 2-2-2; RIR 2</t>
  </si>
  <si>
    <t>2026-07-02T16:59:45.329Z</t>
  </si>
  <si>
    <t>E-20260702-2378</t>
  </si>
  <si>
    <t>Left side first, tempo 2-2-2; RIR 1-2</t>
  </si>
  <si>
    <t>2026-07-02T17:02:39.223Z</t>
  </si>
  <si>
    <t>E-20260702-2379</t>
  </si>
  <si>
    <t>Left side first, tempo 2-2-2; RIR 1</t>
  </si>
  <si>
    <t>2026-07-02T17:06:12.730Z</t>
  </si>
  <si>
    <t>E-20260702-2380</t>
  </si>
  <si>
    <t>2026-07-02T17:08:45.714Z</t>
  </si>
  <si>
    <t>E-20260702-2381</t>
  </si>
  <si>
    <t>Warm up: Hoist cable machine; 120 lb plate; tempo 2-2-2; RIR 2+</t>
  </si>
  <si>
    <t>2026-07-02T17:12:26.241Z</t>
  </si>
  <si>
    <t>E-20260702-2382</t>
  </si>
  <si>
    <t>Working set: Hoist cable machine; 120 lb plate + 5 lb block; tempo 2-2-2; RIR 2+</t>
  </si>
  <si>
    <t>2026-07-02T17:13:45.544Z</t>
  </si>
  <si>
    <t>E-20260702-2383</t>
  </si>
  <si>
    <t>Working set: Hoist cable machine; 135 lb plate; tempo 2-2-2; RIR 1-2</t>
  </si>
  <si>
    <t>2026-07-02T17:15:40.265Z</t>
  </si>
  <si>
    <t>E-20260702-2384</t>
  </si>
  <si>
    <t>2026-07-02T17:17:36.462Z</t>
  </si>
  <si>
    <t>E-20260702-2385</t>
  </si>
  <si>
    <t>25 lb each hand. I’ve never done 50 lbs per hand like you prescribed   65/60=1.0833</t>
  </si>
  <si>
    <t>2026-07-02T17:20:21.016Z</t>
  </si>
  <si>
    <t>E-20260702-2386</t>
  </si>
  <si>
    <t>Umax plates at the hotel gym. Plastic covering  little slicker than the rubber Planet Fitness plates. 25 lb each hand. I’ve never done 50 lbs per hand like you prescribed   65/60=1.0833</t>
  </si>
  <si>
    <t>2026-07-02T17:22:28.002Z</t>
  </si>
  <si>
    <t>E-20260702-2387</t>
  </si>
  <si>
    <t>2026-07-02T17:24:43.199Z</t>
  </si>
  <si>
    <t>E-20260702-2388</t>
  </si>
  <si>
    <t xml:space="preserve">Thicker handles on Hoist machine / pull up bar </t>
  </si>
  <si>
    <t>2026-07-02T17:26:40.916Z</t>
  </si>
  <si>
    <t>E-20260702-2389</t>
  </si>
  <si>
    <t>E-20260703-2390</t>
  </si>
  <si>
    <t>E-20260703-2391</t>
  </si>
  <si>
    <t>2 mph, 0.5% incline; 70/60=1.167</t>
  </si>
  <si>
    <t>2026-07-03T18:02:42.258Z</t>
  </si>
  <si>
    <t>E-20260703-2392</t>
  </si>
  <si>
    <t xml:space="preserve">2 mph, 0.5% incline; </t>
  </si>
  <si>
    <t>2026-07-03T18:05:45.743Z</t>
  </si>
  <si>
    <t>E-20260703-2393</t>
  </si>
  <si>
    <t>2 mph, 0.5% incline; 50/60=0.833</t>
  </si>
  <si>
    <t>2026-07-03T18:08:32.726Z</t>
  </si>
  <si>
    <t>E-20260703-2394</t>
  </si>
  <si>
    <t>2 mph, 0.5% incline; 47/60=0.783</t>
  </si>
  <si>
    <t>2026-07-03T18:11:19.500Z</t>
  </si>
  <si>
    <t>E-20260703-2395</t>
  </si>
  <si>
    <t>2026-07-03T18:13:53.237Z</t>
  </si>
  <si>
    <t>E-20260703-2396</t>
  </si>
  <si>
    <t>Tempo 2-2-2; RIR 1-2; left side first</t>
  </si>
  <si>
    <t>2026-07-03T18:20:32.895Z</t>
  </si>
  <si>
    <t>E-20260703-2397</t>
  </si>
  <si>
    <t>2026-07-03T18:20:34.068Z</t>
  </si>
  <si>
    <t>E-20260703-2398</t>
  </si>
  <si>
    <t>2026-07-03T18:23:03.693Z</t>
  </si>
  <si>
    <t>E-20260703-2399</t>
  </si>
  <si>
    <t>Tempo 2-2-2; RIR 1; left side first</t>
  </si>
  <si>
    <t>2026-07-03T18:26:12.128Z</t>
  </si>
  <si>
    <t>E-20260703-2400</t>
  </si>
  <si>
    <t>Tempo 3–1-3; RIR 2+ (maybe RIR 1-2 on left)</t>
  </si>
  <si>
    <t>2026-07-03T18:29:54.462Z</t>
  </si>
  <si>
    <t>E-20260703-2401</t>
  </si>
  <si>
    <t>Tempo 3–1-3; RIR 2</t>
  </si>
  <si>
    <t>2026-07-03T18:33:18.758Z</t>
  </si>
  <si>
    <t>E-20260703-2402</t>
  </si>
  <si>
    <t>Tempo 3–1-3; RIR 1-2</t>
  </si>
  <si>
    <t>2026-07-03T18:36:05.753Z</t>
  </si>
  <si>
    <t>E-20260703-2403</t>
  </si>
  <si>
    <t>2026-07-03T18:39:27.510Z</t>
  </si>
  <si>
    <t>E-20260703-2404</t>
  </si>
  <si>
    <t>2026-07-03T18:41:31.255Z</t>
  </si>
  <si>
    <t>E-20260703-2405</t>
  </si>
  <si>
    <t>2026-07-03T18:43:28.504Z</t>
  </si>
  <si>
    <t>E-20260703-2406</t>
  </si>
  <si>
    <t>2026-07-03T18:45:39.524Z</t>
  </si>
  <si>
    <t>E-20260703-2407</t>
  </si>
  <si>
    <t>2026-07-03T18:47:58.503Z</t>
  </si>
  <si>
    <t>E-20260703-2408</t>
  </si>
  <si>
    <t>Tough! Tempo 2-2-2; RIR 1</t>
  </si>
  <si>
    <t>2026-07-03T18:52:14.190Z</t>
  </si>
  <si>
    <t>E-20260703-2409</t>
  </si>
  <si>
    <t>2026-07-03T18:55:08.655Z</t>
  </si>
  <si>
    <t>E-20260703-2410</t>
  </si>
  <si>
    <t>2026-07-03T18:58:14.816Z</t>
  </si>
  <si>
    <t>E-20260703-2411</t>
  </si>
  <si>
    <t>61/60=1.0167; slick XULT plates at this Planet Fitness</t>
  </si>
  <si>
    <t>2026-07-03T19:01:51.898Z</t>
  </si>
  <si>
    <t>E-20260703-2412</t>
  </si>
  <si>
    <t>62/60=; slick XULT plates at this Planet Fitness</t>
  </si>
  <si>
    <t>2026-07-03T19:04:19.225Z</t>
  </si>
  <si>
    <t>E-20260703-2413</t>
  </si>
  <si>
    <t>53/60=  ; slick XULT plates at this Planet Fitness</t>
  </si>
  <si>
    <t>2026-07-03T19:06:54.238Z</t>
  </si>
  <si>
    <t>E-20260703-2414</t>
  </si>
  <si>
    <t>2026-07-03T19:10:00.243Z</t>
  </si>
  <si>
    <t>E-20260703-2415</t>
  </si>
  <si>
    <t>2026-07-03T19:12:34.085Z</t>
  </si>
  <si>
    <t>E-20260703-2416</t>
  </si>
  <si>
    <t>E-20260705-2417</t>
  </si>
  <si>
    <t>4.3 mph, incline 5%</t>
  </si>
  <si>
    <t>E-20260705-2418</t>
  </si>
  <si>
    <t>2026-07-05T15:28:04.334Z</t>
  </si>
  <si>
    <t>E-20260705-2419</t>
  </si>
  <si>
    <t>2026-07-05T15:28:10.726Z</t>
  </si>
  <si>
    <t>E-20260705-2420</t>
  </si>
  <si>
    <t>2026-07-05T15:28:17.486Z</t>
  </si>
  <si>
    <t>E-20260705-2421</t>
  </si>
  <si>
    <t xml:space="preserve">Extend and depress shoulder girdle </t>
  </si>
  <si>
    <t>2026-07-05T15:29:43.179Z</t>
  </si>
  <si>
    <t>E-20260705-2422</t>
  </si>
  <si>
    <t>2026-07-05T15:34:44.431Z</t>
  </si>
  <si>
    <t>E-20260705-2423</t>
  </si>
  <si>
    <t>2026-07-05T15:34:46.316Z</t>
  </si>
  <si>
    <t>E-20260705-2424</t>
  </si>
  <si>
    <t>2026-07-05T15:34:49.529Z</t>
  </si>
  <si>
    <t>E-20260705-2425</t>
  </si>
  <si>
    <t>2026-07-05T15:34:51.352Z</t>
  </si>
  <si>
    <t>E-20260705-2426</t>
  </si>
  <si>
    <t xml:space="preserve">30 seconds </t>
  </si>
  <si>
    <t>2026-07-05T15:35:55.730Z</t>
  </si>
  <si>
    <t>E-20260705-2427</t>
  </si>
  <si>
    <t>2026-07-05T15:40:04.646Z</t>
  </si>
  <si>
    <t>E-20260705-2428</t>
  </si>
  <si>
    <t>2 mph, 0.5% incline; 65/60=1.0833</t>
  </si>
  <si>
    <t>2026-07-05T15:43:31.392Z</t>
  </si>
  <si>
    <t>E-20260705-2429</t>
  </si>
  <si>
    <t>2 mph, 0.5% incline; 55/60=0.917</t>
  </si>
  <si>
    <t>2026-07-05T15:46:38.610Z</t>
  </si>
  <si>
    <t>E-20260705-2430</t>
  </si>
  <si>
    <t>2 mph, 0.5% incline; 49/60=0.817</t>
  </si>
  <si>
    <t>2026-07-05T15:49:49.892Z</t>
  </si>
  <si>
    <t>E-20260705-2431</t>
  </si>
  <si>
    <t>2026-07-05T15:52:55.810Z</t>
  </si>
  <si>
    <t>E-20260705-2432</t>
  </si>
  <si>
    <t>Tempo 3-1-2; RIR 2; chest pad at 7, seat at 5 (LifeFitness machine)</t>
  </si>
  <si>
    <t>2026-07-05T15:57:42.419Z</t>
  </si>
  <si>
    <t>E-20260705-2433</t>
  </si>
  <si>
    <t>Tempo 3-1-2; RIR 1-2; chest pad at 7, seat at 5 (LifeFitness machine)</t>
  </si>
  <si>
    <t>2026-07-05T15:59:49.641Z</t>
  </si>
  <si>
    <t>E-20260705-2434</t>
  </si>
  <si>
    <t>2026-07-05T16:01:53.472Z</t>
  </si>
  <si>
    <t>E-20260705-2435</t>
  </si>
  <si>
    <t>2026-07-05T16:05:00.181Z</t>
  </si>
  <si>
    <t>E-20260705-2436</t>
  </si>
  <si>
    <t>Strict tempo 2-1-3; RIR 2; grip/forearms have some lactic acid build up</t>
  </si>
  <si>
    <t>2026-07-05T16:09:11.120Z</t>
  </si>
  <si>
    <t>E-20260705-2437</t>
  </si>
  <si>
    <t>Strict tempo 2-1-3; RIR 1-2; grip/forearms have some lactic acid build up</t>
  </si>
  <si>
    <t>2026-07-05T16:12:25.923Z</t>
  </si>
  <si>
    <t>E-20260705-2438</t>
  </si>
  <si>
    <t>2026-07-05T16:15:45.233Z</t>
  </si>
  <si>
    <t>E-20260705-2439</t>
  </si>
  <si>
    <t xml:space="preserve">Tempo 2-1-3; RIR 1-2; forearms are tired; Matrix adjustable bench at 3 (~30 degrees); tempo </t>
  </si>
  <si>
    <t>2026-07-05T16:20:24.681Z</t>
  </si>
  <si>
    <t>E-20260705-2440</t>
  </si>
  <si>
    <t xml:space="preserve">Wrist on left began to break form; Tempo 2-1-3; RIR 1-2; forearms are tired; Matrix adjustable bench at 3 (~30 degrees); tempo </t>
  </si>
  <si>
    <t>2026-07-05T16:22:58.930Z</t>
  </si>
  <si>
    <t>E-20260705-2441</t>
  </si>
  <si>
    <t>2026-07-05T16:25:40.662Z</t>
  </si>
  <si>
    <t>E-20260705-2442</t>
  </si>
  <si>
    <t>2026-07-05T16:28:17.597Z</t>
  </si>
  <si>
    <t>E-20260705-2443</t>
  </si>
  <si>
    <t>Tempo 2-2-3; RIR 2</t>
  </si>
  <si>
    <t>2026-07-05T16:30:28.368Z</t>
  </si>
  <si>
    <t>E-20260705-2444</t>
  </si>
  <si>
    <t>2026-07-05T16:33:02.279Z</t>
  </si>
  <si>
    <t>E-20260705-2445</t>
  </si>
  <si>
    <t>56 strokes</t>
  </si>
  <si>
    <t>E-20260706-2446</t>
  </si>
  <si>
    <t xml:space="preserve">4.3 mph, 5% incline </t>
  </si>
  <si>
    <t>E-20260706-2447</t>
  </si>
  <si>
    <t>2026-07-06T17:26:38.000Z</t>
  </si>
  <si>
    <t>E-20260706-2448</t>
  </si>
  <si>
    <t>2026-07-06T17:26:45.000Z</t>
  </si>
  <si>
    <t>E-20260706-2449</t>
  </si>
  <si>
    <t>2026-07-06T17:26:52.000Z</t>
  </si>
  <si>
    <t>E-20260706-2450</t>
  </si>
  <si>
    <t>2026-07-06T17:26:55.000Z</t>
  </si>
  <si>
    <t>E-20260706-2451</t>
  </si>
  <si>
    <t>2026-07-06T17:26:59.000Z</t>
  </si>
  <si>
    <t>E-20260706-2452</t>
  </si>
  <si>
    <t>2026-07-06T17:27:00.000Z</t>
  </si>
  <si>
    <t>E-20260706-2453</t>
  </si>
  <si>
    <t>2026-07-06T17:27:06.000Z</t>
  </si>
  <si>
    <t>E-20260706-2454</t>
  </si>
  <si>
    <t>2026-07-06T17:27:07.000Z</t>
  </si>
  <si>
    <t>E-20260706-2455</t>
  </si>
  <si>
    <t>Light w slow and controlled tempo</t>
  </si>
  <si>
    <t>2026-07-06T17:29:23.000Z</t>
  </si>
  <si>
    <t>E-20260706-2456</t>
  </si>
  <si>
    <t>Tempo strict 3-1-2; RIR 1-2; re focusing on strict tempo with phase 8</t>
  </si>
  <si>
    <t>2026-07-06T17:32:47.000Z</t>
  </si>
  <si>
    <t>E-20260706-2457</t>
  </si>
  <si>
    <t>Tempo strict 3-1-2; RIR 2; re focusing on strict tempo with phase 8</t>
  </si>
  <si>
    <t>2026-07-06T17:37:15.000Z</t>
  </si>
  <si>
    <t>E-20260706-2458</t>
  </si>
  <si>
    <t>2026-07-06T17:41:01.000Z</t>
  </si>
  <si>
    <t>E-20260706-2459</t>
  </si>
  <si>
    <t>Slight anterior awareness/tighness on right; Tempo strict 3-1-2; RIR 1-2; re focusing on strict tempo with phase 8</t>
  </si>
  <si>
    <t>2026-07-06T17:45:09.000Z</t>
  </si>
  <si>
    <t>E-20260706-2460</t>
  </si>
  <si>
    <t>LifeFitness machine; Seat at 3, handles at 2; Warmup: Tempo 2-2-2; RIR 5</t>
  </si>
  <si>
    <t>2026-07-06T17:48:06.000Z</t>
  </si>
  <si>
    <t>E-20260706-2461</t>
  </si>
  <si>
    <t>2026-07-06T17:50:11.000Z</t>
  </si>
  <si>
    <t>E-20260706-2462</t>
  </si>
  <si>
    <t>2026-07-06T17:52:56.000Z</t>
  </si>
  <si>
    <t>E-20260706-2463</t>
  </si>
  <si>
    <t>2026-07-06T17:55:29.000Z</t>
  </si>
  <si>
    <t>E-20260706-2464</t>
  </si>
  <si>
    <t>15 lbs per hand; Tempo 2-2-2; RIR 2; very tight at right extension</t>
  </si>
  <si>
    <t>2026-07-06T17:59:36.000Z</t>
  </si>
  <si>
    <t>E-20260706-2465</t>
  </si>
  <si>
    <t>15 lbs per hand; Tempo 2-1-3; RIR 2; very tight at right extension</t>
  </si>
  <si>
    <t>2026-07-06T18:02:16.000Z</t>
  </si>
  <si>
    <t>E-20260706-2466</t>
  </si>
  <si>
    <t>2026-07-06T18:04:46.000Z</t>
  </si>
  <si>
    <t>E-20260706-2467</t>
  </si>
  <si>
    <t>Tempo 2-1-3; RIR 3+; Right Very tight after flys; 10 lbs per hand</t>
  </si>
  <si>
    <t>2026-07-06T18:08:15.000Z</t>
  </si>
  <si>
    <t>E-20260706-2468</t>
  </si>
  <si>
    <t>Tempo 2-1-3; RIR 2+; Right Very tight after flys; 15 lbs per hand</t>
  </si>
  <si>
    <t>2026-07-06T18:10:57.000Z</t>
  </si>
  <si>
    <t>E-20260706-2469</t>
  </si>
  <si>
    <t>Tempo 2-1-3; RIR 2+; Right Very tight after flys; 20 lbs per hand</t>
  </si>
  <si>
    <t>2026-07-06T18:13:43.000Z</t>
  </si>
  <si>
    <t>E-20260706-2470</t>
  </si>
  <si>
    <t>2026-07-06T18:17:49.000Z</t>
  </si>
  <si>
    <t>E-20260706-2471</t>
  </si>
  <si>
    <t>2026-07-06T18:20:41.000Z</t>
  </si>
  <si>
    <t>E-20260706-2472</t>
  </si>
  <si>
    <t>2026-07-06T18:23:29.000Z</t>
  </si>
  <si>
    <t>E-20260706-2473</t>
  </si>
  <si>
    <t>Warmup; 2-1-2; RIR 1-2</t>
  </si>
  <si>
    <t>2026-07-06T18:25:20.000Z</t>
  </si>
  <si>
    <t>E-20260706-2474</t>
  </si>
  <si>
    <t>Working; 2-1-3; RIR 1-2</t>
  </si>
  <si>
    <t>2026-07-06T18:28:32.000Z</t>
  </si>
  <si>
    <t>E-20260706-2475</t>
  </si>
  <si>
    <t>2026-07-06T18:29:29.000Z</t>
  </si>
  <si>
    <t>E-20260706-2476</t>
  </si>
  <si>
    <t>2026-07-06T18:31:19.000Z</t>
  </si>
  <si>
    <t>E-20260706-2477</t>
  </si>
  <si>
    <t>20 sec hard ; 40 sec rest</t>
  </si>
  <si>
    <t>2026-07-06T18:38:39.000Z</t>
  </si>
  <si>
    <t>E-20260706-2478</t>
  </si>
  <si>
    <t>2026-07-06T18:38:41.000Z</t>
  </si>
  <si>
    <t>E-20260706-2479</t>
  </si>
  <si>
    <t>2026-07-06T18:39:33.614Z</t>
  </si>
  <si>
    <t>E-20260706-2480</t>
  </si>
  <si>
    <t>2026-07-06T18:39:34.471Z</t>
  </si>
  <si>
    <t>E-20260706-2481</t>
  </si>
  <si>
    <t>2026-07-06T18:39:35.086Z</t>
  </si>
  <si>
    <t>E-20260706-2482</t>
  </si>
  <si>
    <t>E-20260707-2483</t>
  </si>
  <si>
    <t xml:space="preserve">Warmup: 4.3 mph 5% incline </t>
  </si>
  <si>
    <t>E-20260707-2484</t>
  </si>
  <si>
    <t>2026-07-07T20:01:51.000Z</t>
  </si>
  <si>
    <t>E-20260707-2485</t>
  </si>
  <si>
    <t>2026-07-07T20:01:56.000Z</t>
  </si>
  <si>
    <t>E-20260707-2486</t>
  </si>
  <si>
    <t>Per leg</t>
  </si>
  <si>
    <t>2026-07-07T20:02:07.000Z</t>
  </si>
  <si>
    <t>E-20260707-2487</t>
  </si>
  <si>
    <t>2026-07-07T20:03:10.000Z</t>
  </si>
  <si>
    <t>E-20260707-2488</t>
  </si>
  <si>
    <t>2026-07-07T20:03:13.000Z</t>
  </si>
  <si>
    <t>E-20260707-2489</t>
  </si>
  <si>
    <t>2026-07-07T20:03:17.000Z</t>
  </si>
  <si>
    <t>E-20260707-2490</t>
  </si>
  <si>
    <t>2026-07-07T20:03:18.000Z</t>
  </si>
  <si>
    <t>E-20260707-2491</t>
  </si>
  <si>
    <t>2026-07-07T20:03:20.000Z</t>
  </si>
  <si>
    <t>E-20260707-2492</t>
  </si>
  <si>
    <t>2026-07-07T20:04:00.000Z</t>
  </si>
  <si>
    <t>E-20260707-2493</t>
  </si>
  <si>
    <t>2026-07-07T20:04:38.000Z</t>
  </si>
  <si>
    <t>E-20260707-2494</t>
  </si>
  <si>
    <t>2026-07-07T20:07:53.000Z</t>
  </si>
  <si>
    <t>E-20260707-2495</t>
  </si>
  <si>
    <t>2026-07-07T20:11:18.000Z</t>
  </si>
  <si>
    <t>E-20260707-2496</t>
  </si>
  <si>
    <t>2026-07-07T20:14:52.000Z</t>
  </si>
  <si>
    <t>E-20260707-2497</t>
  </si>
  <si>
    <t>Lower back beginning to feel a little fatigue; Tempo 3-1-2; RIR 1-2</t>
  </si>
  <si>
    <t>2026-07-07T20:17:56.000Z</t>
  </si>
  <si>
    <t>E-20260707-2498</t>
  </si>
  <si>
    <t>2026-07-07T20:20:31.000Z</t>
  </si>
  <si>
    <t>E-20260707-2499</t>
  </si>
  <si>
    <t>2026-07-07T20:23:31.000Z</t>
  </si>
  <si>
    <t>E-20260707-2500</t>
  </si>
  <si>
    <t>2026-07-07T20:26:32.000Z</t>
  </si>
  <si>
    <t>E-20260707-2501</t>
  </si>
  <si>
    <t>2 mph, 0.5% incline; forearms fatigue from RDLs</t>
  </si>
  <si>
    <t>2026-07-07T20:31:04.000Z</t>
  </si>
  <si>
    <t>E-20260707-2502</t>
  </si>
  <si>
    <t>50/60=   2 mph, 0.5% incline; forearms fatigue from RDLs</t>
  </si>
  <si>
    <t>2026-07-07T20:33:50.000Z</t>
  </si>
  <si>
    <t>E-20260707-2503</t>
  </si>
  <si>
    <t>48/60=   2 mph, 0.5% incline; forearms fatigue from RDLs</t>
  </si>
  <si>
    <t>2026-07-07T20:36:39.000Z</t>
  </si>
  <si>
    <t>E-20260707-2504</t>
  </si>
  <si>
    <t>Tough after essentially 4 minutes of farmer “hold” via RDLs; =   2 mph, 0.5% incline; forearms fatigue from RDLs</t>
  </si>
  <si>
    <t>2026-07-07T20:39:23.000Z</t>
  </si>
  <si>
    <t>E-20260707-2505</t>
  </si>
  <si>
    <t>Warmup: Lower back getting pretty tight; slightly left of vertebrae; tempo 3-1-2; RIR 3+</t>
  </si>
  <si>
    <t>2026-07-07T20:44:16.000Z</t>
  </si>
  <si>
    <t>E-20260707-2506</t>
  </si>
  <si>
    <t>Working set: tempo 3-1-2; RIR 2+</t>
  </si>
  <si>
    <t>2026-07-07T20:46:48.000Z</t>
  </si>
  <si>
    <t>E-20260707-2507</t>
  </si>
  <si>
    <t>Working set: tempo 3-1-2; RIR 2</t>
  </si>
  <si>
    <t>2026-07-07T20:49:17.000Z</t>
  </si>
  <si>
    <t>E-20260707-2508</t>
  </si>
  <si>
    <t>30 lbs kettlebell on working leg side, 10 lb kb on offside; Working set: tempo 3-1-2; RIR 2</t>
  </si>
  <si>
    <t>2026-07-07T20:54:04.000Z</t>
  </si>
  <si>
    <t>E-20260707-2509</t>
  </si>
  <si>
    <t>Warmup: tempo 2-1-3; RIR 3+</t>
  </si>
  <si>
    <t>2026-07-07T20:57:04.000Z</t>
  </si>
  <si>
    <t>E-20260707-2510</t>
  </si>
  <si>
    <t>Working set: tempo 2-1-3; RIR 3+</t>
  </si>
  <si>
    <t>2026-07-07T20:59:00.000Z</t>
  </si>
  <si>
    <t>E-20260707-2511</t>
  </si>
  <si>
    <t>Working set: tempo 2-1-3; RIR 2+</t>
  </si>
  <si>
    <t>2026-07-07T21:01:39.000Z</t>
  </si>
  <si>
    <t>E-20260707-2512</t>
  </si>
  <si>
    <t>2026-07-07T21:05:17.000Z</t>
  </si>
  <si>
    <t>E-20260707-2513</t>
  </si>
  <si>
    <t>E-20260708-2514</t>
  </si>
  <si>
    <t>E-20260708-2515</t>
  </si>
  <si>
    <t>2026-07-08T18:38:23.000Z</t>
  </si>
  <si>
    <t>E-20260708-2516</t>
  </si>
  <si>
    <t>2026-07-08T18:38:32.000Z</t>
  </si>
  <si>
    <t>E-20260708-2517</t>
  </si>
  <si>
    <t>2026-07-08T18:38:39.000Z</t>
  </si>
  <si>
    <t>E-20260708-2518</t>
  </si>
  <si>
    <t>2026-07-08T18:38:43.000Z</t>
  </si>
  <si>
    <t>E-20260708-2519</t>
  </si>
  <si>
    <t>2026-07-08T18:42:53.000Z</t>
  </si>
  <si>
    <t>E-20260708-2520</t>
  </si>
  <si>
    <t>2026-07-08T18:42:55.000Z</t>
  </si>
  <si>
    <t>E-20260708-2521</t>
  </si>
  <si>
    <t>2026-07-08T18:42:56.000Z</t>
  </si>
  <si>
    <t>E-20260708-2522</t>
  </si>
  <si>
    <t>2026-07-08T18:43:03.000Z</t>
  </si>
  <si>
    <t>E-20260708-2523</t>
  </si>
  <si>
    <t>2026-07-08T18:46:29.000Z</t>
  </si>
  <si>
    <t>E-20260708-2524</t>
  </si>
  <si>
    <t>Tempo 2-1-3; RIR 2; left contraction a little lacking on 10</t>
  </si>
  <si>
    <t>2026-07-08T18:49:19.000Z</t>
  </si>
  <si>
    <t>E-20260708-2525</t>
  </si>
  <si>
    <t>Tempo 2-1-3; RIR 1-2; left contraction a little lacking on 10</t>
  </si>
  <si>
    <t>2026-07-08T18:52:36.000Z</t>
  </si>
  <si>
    <t>E-20260708-2526</t>
  </si>
  <si>
    <t>2026-07-08T18:56:24.000Z</t>
  </si>
  <si>
    <t>E-20260708-2527</t>
  </si>
  <si>
    <t>2026-07-08T18:59:12.000Z</t>
  </si>
  <si>
    <t>E-20260708-2528</t>
  </si>
  <si>
    <t>Tempo 2-1-3; RIR 1-2; left fatigued at 8-9</t>
  </si>
  <si>
    <t>2026-07-08T19:02:31.000Z</t>
  </si>
  <si>
    <t>E-20260708-2529</t>
  </si>
  <si>
    <t>Single Arm Rope Curl (extended Arm Position )</t>
  </si>
  <si>
    <t>2026-07-08T19:06:18.000Z</t>
  </si>
  <si>
    <t>E-20260708-2530</t>
  </si>
  <si>
    <t>2026-07-08T19:09:44.000Z</t>
  </si>
  <si>
    <t>E-20260708-2531</t>
  </si>
  <si>
    <t>2026-07-08T19:14:18.000Z</t>
  </si>
  <si>
    <t>E-20260708-2532</t>
  </si>
  <si>
    <t>2026-07-08T19:16:06.000Z</t>
  </si>
  <si>
    <t>E-20260708-2533</t>
  </si>
  <si>
    <t>2026-07-08T19:18:18.000Z</t>
  </si>
  <si>
    <t>E-20260708-2534</t>
  </si>
  <si>
    <t>2026-07-08T19:20:22.000Z</t>
  </si>
  <si>
    <t>E-20260708-2535</t>
  </si>
  <si>
    <t>2026-07-08T19:24:25.000Z</t>
  </si>
  <si>
    <t>E-20260708-2536</t>
  </si>
  <si>
    <t>2026-07-08T19:26:49.000Z</t>
  </si>
  <si>
    <t>E-20260708-2537</t>
  </si>
  <si>
    <t>2026-07-08T19:29:22.000Z</t>
  </si>
  <si>
    <t>E-20260708-2538</t>
  </si>
  <si>
    <t>2026-07-08T19:34:36.000Z</t>
  </si>
  <si>
    <t>E-20260708-2539</t>
  </si>
  <si>
    <t>60 second rest btwn set 1 &amp; 2; 55/60=0.917</t>
  </si>
  <si>
    <t>2026-07-08T19:35:07.000Z</t>
  </si>
  <si>
    <t>E-20260708-2540</t>
  </si>
  <si>
    <t xml:space="preserve">90 second rest btwn set 2 &amp; 3; </t>
  </si>
  <si>
    <t>2026-07-08T19:37:11.000Z</t>
  </si>
  <si>
    <t>E-20260708-2541</t>
  </si>
  <si>
    <t xml:space="preserve">Left started rolling to fingers </t>
  </si>
  <si>
    <t>2026-07-08T19:40:05.000Z</t>
  </si>
  <si>
    <t>E-20260708-2542</t>
  </si>
  <si>
    <t>20 sec sprint, 40 sec controlled smooth</t>
  </si>
  <si>
    <t>2026-07-08T19:48:50.000Z</t>
  </si>
  <si>
    <t>E-20260708-2543</t>
  </si>
  <si>
    <t>2026-07-08T19:48:57.000Z</t>
  </si>
  <si>
    <t>E-20260708-2544</t>
  </si>
  <si>
    <t>2026-07-08T19:48:58.000Z</t>
  </si>
  <si>
    <t>E-20260708-2545</t>
  </si>
  <si>
    <t>2026-07-08T19:48:59.000Z</t>
  </si>
  <si>
    <t>E-20260708-2546</t>
  </si>
  <si>
    <t>2026-07-08T19:49:00.000Z</t>
  </si>
  <si>
    <t>E-20260708-2547</t>
  </si>
  <si>
    <t>E-20260710-2548</t>
  </si>
  <si>
    <t>E-20260710-2549</t>
  </si>
  <si>
    <t>2026-07-10T16:25:37.211Z</t>
  </si>
  <si>
    <t>E-20260710-2550</t>
  </si>
  <si>
    <t>2026-07-10T16:25:43.535Z</t>
  </si>
  <si>
    <t>E-20260710-2551</t>
  </si>
  <si>
    <t>2026-07-10T16:25:46.984Z</t>
  </si>
  <si>
    <t>E-20260710-2552</t>
  </si>
  <si>
    <t>2026-07-10T16:25:49.053Z</t>
  </si>
  <si>
    <t>E-20260710-2553</t>
  </si>
  <si>
    <t>2026-07-10T16:25:52.048Z</t>
  </si>
  <si>
    <t>E-20260710-2554</t>
  </si>
  <si>
    <t>2026-07-10T16:25:53.253Z</t>
  </si>
  <si>
    <t>E-20260710-2555</t>
  </si>
  <si>
    <t>2026-07-10T16:25:54.424Z</t>
  </si>
  <si>
    <t>E-20260710-2556</t>
  </si>
  <si>
    <t>2026-07-10T16:25:55.998Z</t>
  </si>
  <si>
    <t>E-20260710-2557</t>
  </si>
  <si>
    <t>2mph, 0.5% incline</t>
  </si>
  <si>
    <t>2026-07-10T16:30:16.532Z</t>
  </si>
  <si>
    <t>E-20260710-2558</t>
  </si>
  <si>
    <t>67/60=   2mph, 0.5% incline</t>
  </si>
  <si>
    <t>2026-07-10T16:32:51.163Z</t>
  </si>
  <si>
    <t>E-20260710-2559</t>
  </si>
  <si>
    <t xml:space="preserve"> Both grips failed at same time; 55/60=   2mph, 0.5% incline</t>
  </si>
  <si>
    <t>2026-07-10T16:35:32.708Z</t>
  </si>
  <si>
    <t>E-20260710-2560</t>
  </si>
  <si>
    <t xml:space="preserve"> 52/60=   Both grips failed at same time; 55/60=   2mph, 0.5% incline</t>
  </si>
  <si>
    <t>2026-07-10T16:38:30.498Z</t>
  </si>
  <si>
    <t>E-20260710-2561</t>
  </si>
  <si>
    <t>Chest pad at 7, seat at 5; Tempo 3-1-2; RIR 1-2</t>
  </si>
  <si>
    <t>2026-07-10T16:42:50.776Z</t>
  </si>
  <si>
    <t>E-20260710-2562</t>
  </si>
  <si>
    <t>2026-07-10T16:45:26.569Z</t>
  </si>
  <si>
    <t>E-20260710-2563</t>
  </si>
  <si>
    <t>2026-07-10T16:47:45.393Z</t>
  </si>
  <si>
    <t>E-20260710-2564</t>
  </si>
  <si>
    <t>2026-07-10T16:51:21.509Z</t>
  </si>
  <si>
    <t>E-20260710-2565</t>
  </si>
  <si>
    <t>Strict tempo 2-1-3; RIR 2; grip/forearms have some lactic acid build up; grip failed first on left</t>
  </si>
  <si>
    <t>2026-07-10T16:56:02.852Z</t>
  </si>
  <si>
    <t>E-20260710-2566</t>
  </si>
  <si>
    <t>2026-07-10T17:00:04.272Z</t>
  </si>
  <si>
    <t>E-20260710-2567</t>
  </si>
  <si>
    <t>Strict tempo 2-1-3; RIR 1-2; grip/forearms have some lactic acid build up; grip failed first on left</t>
  </si>
  <si>
    <t>2026-07-10T17:04:04.865Z</t>
  </si>
  <si>
    <t>E-20260710-2568</t>
  </si>
  <si>
    <t>Whoops. Thought this was alternate curl. First set was flow and controlled alternating curl. Tempo 2-1-3; RIR 1-2</t>
  </si>
  <si>
    <t>2026-07-10T17:08:55.099Z</t>
  </si>
  <si>
    <t>E-20260710-2569</t>
  </si>
  <si>
    <t>2026-07-10T17:11:41.146Z</t>
  </si>
  <si>
    <t>E-20260710-2570</t>
  </si>
  <si>
    <t>2026-07-10T17:15:12.400Z</t>
  </si>
  <si>
    <t>E-20260710-2571</t>
  </si>
  <si>
    <t>Tempo 2-2-3; RIR 2+</t>
  </si>
  <si>
    <t>2026-07-10T17:18:13.475Z</t>
  </si>
  <si>
    <t>E-20260710-2572</t>
  </si>
  <si>
    <t>2026-07-10T17:20:33.176Z</t>
  </si>
  <si>
    <t>E-20260710-2573</t>
  </si>
  <si>
    <t>2026-07-10T17:23:16.260Z</t>
  </si>
  <si>
    <t>E-20260710-2574</t>
  </si>
  <si>
    <t>E-20260711-2575</t>
  </si>
  <si>
    <t>E-20260711-2576</t>
  </si>
  <si>
    <t>2026-07-11T14:15:42.542Z</t>
  </si>
  <si>
    <t>E-20260711-2577</t>
  </si>
  <si>
    <t>2026-07-11T14:15:49.453Z</t>
  </si>
  <si>
    <t>E-20260711-2578</t>
  </si>
  <si>
    <t>2026-07-11T14:15:53.407Z</t>
  </si>
  <si>
    <t>E-20260711-2579</t>
  </si>
  <si>
    <t>2026-07-11T14:15:55.176Z</t>
  </si>
  <si>
    <t>E-20260711-2580</t>
  </si>
  <si>
    <t>2026-07-11T14:20:42.241Z</t>
  </si>
  <si>
    <t>E-20260711-2581</t>
  </si>
  <si>
    <t>2026-07-11T14:20:43.685Z</t>
  </si>
  <si>
    <t>E-20260711-2582</t>
  </si>
  <si>
    <t>2026-07-11T14:20:44.889Z</t>
  </si>
  <si>
    <t>E-20260711-2583</t>
  </si>
  <si>
    <t>2026-07-11T14:20:46.542Z</t>
  </si>
  <si>
    <t>E-20260711-2584</t>
  </si>
  <si>
    <t>2026-07-11T14:22:34.997Z</t>
  </si>
  <si>
    <t>E-20260711-2585</t>
  </si>
  <si>
    <t>Tempo 3-1-2; RIR 1-2; right anterior tight at eccentric and pause/press. Not pain but definitely a more tightness below the anterior cap</t>
  </si>
  <si>
    <t>2026-07-11T14:27:46.507Z</t>
  </si>
  <si>
    <t>E-20260711-2586</t>
  </si>
  <si>
    <t>2026-07-11T14:30:27.463Z</t>
  </si>
  <si>
    <t>E-20260711-2587</t>
  </si>
  <si>
    <t>2026-07-11T14:34:53.760Z</t>
  </si>
  <si>
    <t>E-20260711-2588</t>
  </si>
  <si>
    <t>Tempo 3-1-2; RIR 1; shifted to a slight radial tilt and it felt better in my capsule</t>
  </si>
  <si>
    <t>2026-07-11T14:39:25.744Z</t>
  </si>
  <si>
    <t>E-20260711-2589</t>
  </si>
  <si>
    <t>Slight ulnar tilt with these fixed grips felt better on right cap; tempo 3-1-2; RIR 2</t>
  </si>
  <si>
    <t>2026-07-11T14:41:42.659Z</t>
  </si>
  <si>
    <t>E-20260711-2590</t>
  </si>
  <si>
    <t>2026-07-11T14:43:42.765Z</t>
  </si>
  <si>
    <t>E-20260711-2591</t>
  </si>
  <si>
    <t>Slight ulnar tilt with these fixed grips felt better on right cap; tempo 3-1-2; RIR 1-2</t>
  </si>
  <si>
    <t>2026-07-11T14:46:48.398Z</t>
  </si>
  <si>
    <t>E-20260711-2592</t>
  </si>
  <si>
    <t>Tempo 2-2-3; RIR 2; cap right on superior; slightly shortened ROM</t>
  </si>
  <si>
    <t>2026-07-11T14:51:16.652Z</t>
  </si>
  <si>
    <t>E-20260711-2593</t>
  </si>
  <si>
    <t>Tempo 2-2-3; RIR 2;</t>
  </si>
  <si>
    <t>2026-07-11T14:54:21.879Z</t>
  </si>
  <si>
    <t>E-20260711-2594</t>
  </si>
  <si>
    <t>Tempo 2-2-3; RIR 2; I think I found the correct movement path and effective ROM</t>
  </si>
  <si>
    <t>2026-07-11T14:57:44.168Z</t>
  </si>
  <si>
    <t>E-20260711-2595</t>
  </si>
  <si>
    <t>2026-07-11T15:01:08.408Z</t>
  </si>
  <si>
    <t>E-20260711-2596</t>
  </si>
  <si>
    <t>2026-07-11T15:04:04.144Z</t>
  </si>
  <si>
    <t>E-20260711-2597</t>
  </si>
  <si>
    <t>2026-07-11T15:06:45.440Z</t>
  </si>
  <si>
    <t>E-20260711-2598</t>
  </si>
  <si>
    <t>Left fatigued first at 5. Switched to right and did 9 then finished remaining 4 without issue on left. Tempo 2-1-3; RIR 1-2</t>
  </si>
  <si>
    <t>2026-07-11T15:10:17.428Z</t>
  </si>
  <si>
    <t>E-20260711-2599</t>
  </si>
  <si>
    <t>Left fatigued first at 8. Tempo 2-1-3; RIR 1-2</t>
  </si>
  <si>
    <t>2026-07-11T15:13:36.775Z</t>
  </si>
  <si>
    <t>E-20260711-2600</t>
  </si>
  <si>
    <t>Not happy with today’s overhead extensions; Left fatigued first. Tempo 2-1-3; RIR 1-2</t>
  </si>
  <si>
    <t>2026-07-11T15:16:53.934Z</t>
  </si>
  <si>
    <t>E-20260711-2601</t>
  </si>
  <si>
    <t>2026-07-11T15:20:44.805Z</t>
  </si>
  <si>
    <t>E-20260711-2602</t>
  </si>
  <si>
    <t>Tempo 2-1-3; RIR 1-2; I got sucked into increasing the weight cause set 1 was very easy</t>
  </si>
  <si>
    <t>2026-07-11T15:23:10.109Z</t>
  </si>
  <si>
    <t>E-20260711-2603</t>
  </si>
  <si>
    <t>Tempo 2-1-3; RIR 1-2;</t>
  </si>
  <si>
    <t>2026-07-11T15:25:29.132Z</t>
  </si>
  <si>
    <t>E-20260711-2604</t>
  </si>
  <si>
    <t>2026-07-11T15:33:16.476Z</t>
  </si>
  <si>
    <t>E-20260711-2605</t>
  </si>
  <si>
    <t>2026-07-11T15:33:17.157Z</t>
  </si>
  <si>
    <t>E-20260711-2606</t>
  </si>
  <si>
    <t>2026-07-11T15:33:17.926Z</t>
  </si>
  <si>
    <t>E-20260711-2607</t>
  </si>
  <si>
    <t>2026-07-11T15:33:18.595Z</t>
  </si>
  <si>
    <t>E-20260711-2608</t>
  </si>
  <si>
    <t>2026-07-11T15:33:19.282Z</t>
  </si>
  <si>
    <t>E-20260711-2609</t>
  </si>
  <si>
    <t>E-20260713-2610</t>
  </si>
  <si>
    <t>4.3mph, 5% incline</t>
  </si>
  <si>
    <t>E-20260713-2611</t>
  </si>
  <si>
    <t>2026-07-13T15:02:03.482Z</t>
  </si>
  <si>
    <t>E-20260713-2612</t>
  </si>
  <si>
    <t>2026-07-13T15:02:05.087Z</t>
  </si>
  <si>
    <t>E-20260713-2613</t>
  </si>
  <si>
    <t>2026-07-13T15:02:06.827Z</t>
  </si>
  <si>
    <t>E-20260713-2614</t>
  </si>
  <si>
    <t>2026-07-13T15:02:08.283Z</t>
  </si>
  <si>
    <t>E-20260713-2615</t>
  </si>
  <si>
    <t>2026-07-13T15:02:09.706Z</t>
  </si>
  <si>
    <t>E-20260713-2616</t>
  </si>
  <si>
    <t>2026-07-13T15:03:37.270Z</t>
  </si>
  <si>
    <t>E-20260713-2617</t>
  </si>
  <si>
    <t>2026-07-13T15:03:38.863Z</t>
  </si>
  <si>
    <t>E-20260713-2618</t>
  </si>
  <si>
    <t>2026-07-13T15:04:17.963Z</t>
  </si>
  <si>
    <t>E-20260713-2619</t>
  </si>
  <si>
    <t>2026-07-13T15:05:08.226Z</t>
  </si>
  <si>
    <t>E-20260713-2620</t>
  </si>
  <si>
    <t>2026-07-13T15:05:50.690Z</t>
  </si>
  <si>
    <t>E-20260713-2621</t>
  </si>
  <si>
    <t>2026-07-13T15:08:51.860Z</t>
  </si>
  <si>
    <t>E-20260713-2622</t>
  </si>
  <si>
    <t>2026-07-13T15:11:32.020Z</t>
  </si>
  <si>
    <t>E-20260713-2623</t>
  </si>
  <si>
    <t>2026-07-13T15:14:14.666Z</t>
  </si>
  <si>
    <t>E-20260713-2624</t>
  </si>
  <si>
    <t xml:space="preserve">Tempo 3-1-2; RIR 1; feeing nauseous after set 3; same sneeze / puke sensation we’ve previously discussed; goes away after a short rest </t>
  </si>
  <si>
    <t>2026-07-13T15:17:36.696Z</t>
  </si>
  <si>
    <t>E-20260713-2625</t>
  </si>
  <si>
    <t>2026-07-13T15:22:16.771Z</t>
  </si>
  <si>
    <t>E-20260713-2626</t>
  </si>
  <si>
    <t>Forearms fatiguing on both. Maybe a little more on left. Able to maintain hold with slight ulnar deviation at 60 sec; 2 mph, 0.5% incline; 70/60=1.167</t>
  </si>
  <si>
    <t>2026-07-13T15:25:00.188Z</t>
  </si>
  <si>
    <t>E-20260713-2627</t>
  </si>
  <si>
    <t>50/60=   2 mph, 0.5% incline; 70/60=1.167</t>
  </si>
  <si>
    <t>2026-07-13T15:28:05.554Z</t>
  </si>
  <si>
    <t>E-20260713-2628</t>
  </si>
  <si>
    <t>Very frustrating that grip is failing.   2 mph, 0.5% incline; 70/60=1.167</t>
  </si>
  <si>
    <t>2026-07-13T15:30:45.175Z</t>
  </si>
  <si>
    <t>E-20260713-2629</t>
  </si>
  <si>
    <t>Tempo 3-1-2; RIR 1-2 grip started failing at 9</t>
  </si>
  <si>
    <t>2026-07-13T15:34:34.889Z</t>
  </si>
  <si>
    <t>E-20260713-2630</t>
  </si>
  <si>
    <t>Tempo 3-1-2; RIR 1-2 grip started failing at 9; right side rolled to finger first</t>
  </si>
  <si>
    <t>2026-07-13T15:37:13.312Z</t>
  </si>
  <si>
    <t>E-20260713-2631</t>
  </si>
  <si>
    <t>Tempo 3-1-2; RIR 1 grip started failing at 8; right side rolled to finger first</t>
  </si>
  <si>
    <t>2026-07-13T15:40:29.177Z</t>
  </si>
  <si>
    <t>E-20260713-2632</t>
  </si>
  <si>
    <t>2026-07-13T15:44:03.619Z</t>
  </si>
  <si>
    <t>E-20260713-2633</t>
  </si>
  <si>
    <t>Feeling nauseous again after that first set; Tempo 3-1-2; RIR 2</t>
  </si>
  <si>
    <t>2026-07-13T15:45:04.825Z</t>
  </si>
  <si>
    <t>E-20260713-2634</t>
  </si>
  <si>
    <t>2026-07-13T15:54:04.887Z</t>
  </si>
  <si>
    <t>E-20260713-2635</t>
  </si>
  <si>
    <t>Tempo: 2-1-3; RIR 2</t>
  </si>
  <si>
    <t>2026-07-13T15:54:30.431Z</t>
  </si>
  <si>
    <t>E-20260713-2636</t>
  </si>
  <si>
    <t>Tempo: 2-1-3; RIR 2 (4-25lb plates on the smith machine rack)</t>
  </si>
  <si>
    <t>2026-07-13T15:54:52.014Z</t>
  </si>
  <si>
    <t>E-20260713-2637</t>
  </si>
  <si>
    <t>Tempo: 2-1-3; RIR 1 (4-25lb plates on the smith machine rack)</t>
  </si>
  <si>
    <t>2026-07-13T15:58:58.941Z</t>
  </si>
  <si>
    <t>E-20260713-2638</t>
  </si>
  <si>
    <t>Nausea during at about 4 min. Diarrhea immediate after the row</t>
  </si>
  <si>
    <t>E-20260714-2639</t>
  </si>
  <si>
    <t>4.4 mph, 5% incline</t>
  </si>
  <si>
    <t>E-20260714-2640</t>
  </si>
  <si>
    <t>2026-07-14T18:57:07.721Z</t>
  </si>
  <si>
    <t>2026-07-14T18:57:09.060Z</t>
  </si>
  <si>
    <t>E-20260714-2641</t>
  </si>
  <si>
    <t xml:space="preserve">Red bands </t>
  </si>
  <si>
    <t>2026-07-14T18:57:22.680Z</t>
  </si>
  <si>
    <t>E-20260714-2642</t>
  </si>
  <si>
    <t>2026-07-14T18:57:25.291Z</t>
  </si>
  <si>
    <t>E-20260714-2643</t>
  </si>
  <si>
    <t>2026-07-14T18:57:27.783Z</t>
  </si>
  <si>
    <t>E-20260714-2644</t>
  </si>
  <si>
    <t>2026-07-14T19:02:34.566Z</t>
  </si>
  <si>
    <t>2026-07-14T19:02:35.152Z</t>
  </si>
  <si>
    <t>E-20260714-2645</t>
  </si>
  <si>
    <t>2026-07-14T19:02:36.641Z</t>
  </si>
  <si>
    <t>E-20260714-2646</t>
  </si>
  <si>
    <t>2026-07-14T19:02:37.929Z</t>
  </si>
  <si>
    <t>E-20260714-2647</t>
  </si>
  <si>
    <t>2026-07-14T19:02:39.569Z</t>
  </si>
  <si>
    <t>E-20260714-2648</t>
  </si>
  <si>
    <t>2-1-3; RIR 2+; breathing was interesting. Just normal breathing no counts or holding</t>
  </si>
  <si>
    <t>2026-07-14T19:06:47.200Z</t>
  </si>
  <si>
    <t>E-20260714-2649</t>
  </si>
  <si>
    <t>Tempo 2-1-3; RIR 1; left contraction slightly less</t>
  </si>
  <si>
    <t>2026-07-14T19:10:03.160Z</t>
  </si>
  <si>
    <t>E-20260714-2650</t>
  </si>
  <si>
    <t>0(left)</t>
  </si>
  <si>
    <t>Tempo 2-1-3; RIR 0(left) 1 (right); left contraction slightly less</t>
  </si>
  <si>
    <t>2026-07-14T19:14:16.008Z</t>
  </si>
  <si>
    <t>E-20260714-2651</t>
  </si>
  <si>
    <t xml:space="preserve">Tempo 2-1-3; RIR 1-2; breathing is a quick inhale and hold on the press then normal breathing on eccentric </t>
  </si>
  <si>
    <t>2026-07-14T19:16:58.935Z</t>
  </si>
  <si>
    <t>E-20260714-2652</t>
  </si>
  <si>
    <t>Tempo 2-1-3; RIR 2; breathing is all over the place. I sometimes to exhales on extending sometime (and most often) I’m breathing ‘normal’</t>
  </si>
  <si>
    <t>2026-07-14T19:20:43.680Z</t>
  </si>
  <si>
    <t>E-20260714-2653</t>
  </si>
  <si>
    <t>Tempo 2-1-3; RIR 0-1; breathing (general) - forced exhale when pressing with a count in my head (e.g., 1-1-1, 2-2-2)</t>
  </si>
  <si>
    <t>2026-07-14T19:24:54.097Z</t>
  </si>
  <si>
    <t>E-20260714-2654</t>
  </si>
  <si>
    <t>2026-07-14T19:28:16.181Z</t>
  </si>
  <si>
    <t>E-20260714-2655</t>
  </si>
  <si>
    <t>2026-07-14T19:31:12.459Z</t>
  </si>
  <si>
    <t>E-20260714-2656</t>
  </si>
  <si>
    <t>2026-07-14T19:34:47.000Z</t>
  </si>
  <si>
    <t>E-20260714-2657</t>
  </si>
  <si>
    <t>Thinking “Shoulders down”; tempo 2-1-3; RIR 1-2</t>
  </si>
  <si>
    <t>2026-07-14T19:37:07.788Z</t>
  </si>
  <si>
    <t>E-20260714-2658</t>
  </si>
  <si>
    <t>2026-07-14T19:39:18.429Z</t>
  </si>
  <si>
    <t>E-20260714-2659</t>
  </si>
  <si>
    <t>Thinking “Shoulders down”; tempo 2-1-3; RIR 0-1</t>
  </si>
  <si>
    <t>2026-07-14T19:41:46.561Z</t>
  </si>
  <si>
    <t>E-20260714-2660</t>
  </si>
  <si>
    <t>2026-07-14T19:44:58.105Z</t>
  </si>
  <si>
    <t>E-20260714-2661</t>
  </si>
  <si>
    <t>2026-07-14T19:47:23.619Z</t>
  </si>
  <si>
    <t>E-20260714-2662</t>
  </si>
  <si>
    <t>2026-07-14T19:49:41.865Z</t>
  </si>
  <si>
    <t>E-20260714-2663</t>
  </si>
  <si>
    <t>Plenty of room left in the grip tank</t>
  </si>
  <si>
    <t>2026-07-14T19:52:55.474Z</t>
  </si>
  <si>
    <t>E-20260714-2664</t>
  </si>
  <si>
    <t>Forearm started failing first, then slowly the weight on left side seemed to move toward my index finger and at 60 seconds I lost grip</t>
  </si>
  <si>
    <t>2026-07-14T19:56:01.127Z</t>
  </si>
  <si>
    <t>E-20260714-2665</t>
  </si>
  <si>
    <t>57/60=Forearm started failing first, then slowly the weight on left side seemed to move toward my index finger and at 60 seconds I lost grip</t>
  </si>
  <si>
    <t>2026-07-14T19:58:33.842Z</t>
  </si>
  <si>
    <t>E-20260714-2666</t>
  </si>
  <si>
    <t>57/60= rolling starting at ~47 sec, burning around 37 sec; Forearm started failing first, then slowly the weight on left side seemed to move toward my index finger and at 60 seconds I lost grip</t>
  </si>
  <si>
    <t>2026-07-14T20:01:03.893Z</t>
  </si>
  <si>
    <t>E-20260714-2667</t>
  </si>
  <si>
    <t>20 seconds HARD! 40 sec rest</t>
  </si>
  <si>
    <t>2026-07-14T20:08:17.564Z</t>
  </si>
  <si>
    <t>E-20260714-2668</t>
  </si>
  <si>
    <t>2026-07-14T20:08:19.643Z</t>
  </si>
  <si>
    <t>E-20260714-2669</t>
  </si>
  <si>
    <t>2026-07-14T20:08:20.927Z</t>
  </si>
  <si>
    <t>E-20260714-2670</t>
  </si>
  <si>
    <t>2026-07-14T20:08:21.747Z</t>
  </si>
  <si>
    <t>E-20260714-2671</t>
  </si>
  <si>
    <t>2026-07-14T20:08:22.504Z</t>
  </si>
  <si>
    <t>E-20260714-2672</t>
  </si>
  <si>
    <t>E-20260715-2673</t>
  </si>
  <si>
    <t>Warmup: 4.3 mph, 5% incline</t>
  </si>
  <si>
    <t>E-20260715-2674</t>
  </si>
  <si>
    <t>2026-07-15T19:06:17.012Z</t>
  </si>
  <si>
    <t>E-20260715-2675</t>
  </si>
  <si>
    <t>5 per leg</t>
  </si>
  <si>
    <t>2026-07-15T19:06:25.615Z</t>
  </si>
  <si>
    <t>E-20260715-2676</t>
  </si>
  <si>
    <t>2026-07-15T19:06:28.074Z</t>
  </si>
  <si>
    <t>E-20260715-2677</t>
  </si>
  <si>
    <t>2026-07-15T19:06:35.380Z</t>
  </si>
  <si>
    <t>E-20260715-2678</t>
  </si>
  <si>
    <t>Body weight; 2 plates on the ground; tempo 3-1-1; RIR 3+</t>
  </si>
  <si>
    <t>2026-07-15T19:11:43.533Z</t>
  </si>
  <si>
    <t>E-20260715-2679</t>
  </si>
  <si>
    <t>1 30 lbs db carried iso g opposite of working leg; 2 plates on the ground; tempo 3-1-1; RIR 2-3</t>
  </si>
  <si>
    <t>2026-07-15T19:14:48.517Z</t>
  </si>
  <si>
    <t>E-20260715-2680</t>
  </si>
  <si>
    <t>1 40 lbs db carried iso g opposite of working leg; 2 plates on the ground; tempo 3-1-1; RIR 3</t>
  </si>
  <si>
    <t>2026-07-15T19:17:11.984Z</t>
  </si>
  <si>
    <t>E-20260715-2681</t>
  </si>
  <si>
    <t>1 50 lbs db carried iso g opposite of working leg; 2 plates on the ground; tempo 3-1-1; RIR 3</t>
  </si>
  <si>
    <t>2026-07-15T19:20:00.670Z</t>
  </si>
  <si>
    <t>E-20260715-2682</t>
  </si>
  <si>
    <t>Half-Kneeling Single-Arm Cable Pulldow</t>
  </si>
  <si>
    <t>Tempo 2-1-3; RIR 3+; unable to fully extend as my reach is too far so shortened ROM to prevent stack from hitting</t>
  </si>
  <si>
    <t>2026-07-15T19:26:27.321Z</t>
  </si>
  <si>
    <t>E-20260715-2683</t>
  </si>
  <si>
    <t>2026-07-15T19:28:46.351Z</t>
  </si>
  <si>
    <t>E-20260715-2684</t>
  </si>
  <si>
    <t>What’s the difference between half kneeling and single arm pulldown? Tempo 2-1-3; RIR 3+; unable to fully extend as my reach is too far so shortened ROM to prevent stack from hitting</t>
  </si>
  <si>
    <t>2026-07-15T19:31:45.129Z</t>
  </si>
  <si>
    <t>E-20260715-2685</t>
  </si>
  <si>
    <t>Warmup tempo 1-1-1; RIR 5+</t>
  </si>
  <si>
    <t>2026-07-15T19:34:43.464Z</t>
  </si>
  <si>
    <t>E-20260715-2686</t>
  </si>
  <si>
    <t>Working: tempo 3-1-1; RIR 3</t>
  </si>
  <si>
    <t>2026-07-15T19:36:52.665Z</t>
  </si>
  <si>
    <t>E-20260715-2687</t>
  </si>
  <si>
    <t>2026-07-15T19:39:10.849Z</t>
  </si>
  <si>
    <t>E-20260715-2688</t>
  </si>
  <si>
    <t>2026-07-15T19:41:52.831Z</t>
  </si>
  <si>
    <t>E-20260715-2689</t>
  </si>
  <si>
    <t>Cable set at 19; tempo 2-1-3; RIR 5+</t>
  </si>
  <si>
    <t>2026-07-15T19:46:05.286Z</t>
  </si>
  <si>
    <t>E-20260715-2690</t>
  </si>
  <si>
    <t>Cable set at 20(slightly lower starting point; tempo 2-1-3; RIR 3+</t>
  </si>
  <si>
    <t>2026-07-15T19:49:11.594Z</t>
  </si>
  <si>
    <t>E-20260715-2691</t>
  </si>
  <si>
    <t>2026-07-15T19:51:32.723Z</t>
  </si>
  <si>
    <t>E-20260715-2692</t>
  </si>
  <si>
    <t>Tempo 3-1-3; RIR 3</t>
  </si>
  <si>
    <t>2026-07-15T19:56:03.923Z</t>
  </si>
  <si>
    <t>E-20260715-2693</t>
  </si>
  <si>
    <t>E-20260722-2694</t>
  </si>
  <si>
    <t>E-20260722-2695</t>
  </si>
  <si>
    <t>2026-07-22T19:16:20.938Z</t>
  </si>
  <si>
    <t>2026-07-22T19:16:21.490Z</t>
  </si>
  <si>
    <t>E-20260722-2696</t>
  </si>
  <si>
    <t>2026-07-22T19:16:23.330Z</t>
  </si>
  <si>
    <t>E-20260722-2697</t>
  </si>
  <si>
    <t>2026-07-22T19:16:24.773Z</t>
  </si>
  <si>
    <t>E-20260722-2698</t>
  </si>
  <si>
    <t>2026-07-22T19:16:26.124Z</t>
  </si>
  <si>
    <t>E-20260722-2699</t>
  </si>
  <si>
    <t>2026-07-22T19:20:32.506Z</t>
  </si>
  <si>
    <t>2026-07-22T19:20:32.953Z</t>
  </si>
  <si>
    <t>E-20260722-2700</t>
  </si>
  <si>
    <t>2026-07-22T19:20:34.710Z</t>
  </si>
  <si>
    <t>E-20260722-2701</t>
  </si>
  <si>
    <t>2026-07-22T19:20:36.503Z</t>
  </si>
  <si>
    <t>E-20260722-2702</t>
  </si>
  <si>
    <t>2026-07-22T19:20:38.038Z</t>
  </si>
  <si>
    <t>E-20260722-2703</t>
  </si>
  <si>
    <t>2026-07-22T19:21:53.551Z</t>
  </si>
  <si>
    <t>E-20260722-2704</t>
  </si>
  <si>
    <t>2026-07-22T19:25:34.256Z</t>
  </si>
  <si>
    <t>E-20260722-2705</t>
  </si>
  <si>
    <t>2026-07-22T19:28:32.779Z</t>
  </si>
  <si>
    <t>E-20260722-2706</t>
  </si>
  <si>
    <t>2 mph, 0.5% incline; right rolled first at 55</t>
  </si>
  <si>
    <t>2026-07-22T19:31:57.532Z</t>
  </si>
  <si>
    <t>E-20260722-2707</t>
  </si>
  <si>
    <t>2026-07-22T19:35:16.692Z</t>
  </si>
  <si>
    <t>E-20260722-2708</t>
  </si>
  <si>
    <t>Tempo 2-1-3; RIR 1-2; seat 5/chest 7</t>
  </si>
  <si>
    <t>2026-07-22T19:40:00.062Z</t>
  </si>
  <si>
    <t>E-20260722-2709</t>
  </si>
  <si>
    <t>2026-07-22T19:42:48.083Z</t>
  </si>
  <si>
    <t>E-20260722-2710</t>
  </si>
  <si>
    <t>2026-07-22T19:45:35.205Z</t>
  </si>
  <si>
    <t>E-20260722-2711</t>
  </si>
  <si>
    <t>2026-07-22T19:48:37.403Z</t>
  </si>
  <si>
    <t>E-20260722-2712</t>
  </si>
  <si>
    <t>Left arm first; 15 sec between arms; tempo 2-1-3; RIR 1-2; grip SUPER limiting at 10-12 but made it cleanly</t>
  </si>
  <si>
    <t>2026-07-22T19:53:38.424Z</t>
  </si>
  <si>
    <t>E-20260722-2713</t>
  </si>
  <si>
    <t>2026-07-22T19:56:57.619Z</t>
  </si>
  <si>
    <t>E-20260722-2714</t>
  </si>
  <si>
    <t>2026-07-22T20:00:32.687Z</t>
  </si>
  <si>
    <t>E-20260722-2715</t>
  </si>
  <si>
    <t>Tempo 2-1-3; RIR 2+; LifeFitness Low Row machine; half kneeling</t>
  </si>
  <si>
    <t>2026-07-22T20:09:04.556Z</t>
  </si>
  <si>
    <t>E-20260722-2716</t>
  </si>
  <si>
    <t>2026-07-22T20:12:28.114Z</t>
  </si>
  <si>
    <t>E-20260722-2717</t>
  </si>
  <si>
    <t>2026-07-22T20:17:21.991Z</t>
  </si>
  <si>
    <t>E-20260722-2718</t>
  </si>
  <si>
    <t>Tempo 2-1-3; RIR 1-2; bench at 3 (15-30 degree)</t>
  </si>
  <si>
    <t>2026-07-22T20:20:13.614Z</t>
  </si>
  <si>
    <t>E-20260722-2719</t>
  </si>
  <si>
    <t>Tempo 2-1-3; RIR 1; bench at 3 (15-30 degree)</t>
  </si>
  <si>
    <t>2026-07-22T20:22:57.026Z</t>
  </si>
  <si>
    <t>E-20260722-2720</t>
  </si>
  <si>
    <t>2026-07-22T20:26:36.320Z</t>
  </si>
  <si>
    <t>E-20260722-2721</t>
  </si>
  <si>
    <t>Tempo 2-1-3; RIR 2+; adjustable cable rack at 30 plate</t>
  </si>
  <si>
    <t>2026-07-22T20:30:05.554Z</t>
  </si>
  <si>
    <t>E-20260722-2722</t>
  </si>
  <si>
    <t>2026-07-22T20:32:23.321Z</t>
  </si>
  <si>
    <t>E-20260722-2723</t>
  </si>
  <si>
    <t>Tempo 2-1-3; RIR 1-2; adjustable cable rack at 30 plate</t>
  </si>
  <si>
    <t>E-20260723-2724</t>
  </si>
  <si>
    <t>E-20260723-2725</t>
  </si>
  <si>
    <t>2026-07-23T16:59:37.526Z</t>
  </si>
  <si>
    <t>2026-07-23T16:59:38.362Z</t>
  </si>
  <si>
    <t>E-20260723-2726</t>
  </si>
  <si>
    <t>2026-07-23T16:59:43.164Z</t>
  </si>
  <si>
    <t>E-20260723-2727</t>
  </si>
  <si>
    <t>2026-07-23T16:59:47.030Z</t>
  </si>
  <si>
    <t>E-20260723-2728</t>
  </si>
  <si>
    <t>2026-07-23T16:59:50.712Z</t>
  </si>
  <si>
    <t>E-20260723-2729</t>
  </si>
  <si>
    <t>2026-07-23T17:04:22.256Z</t>
  </si>
  <si>
    <t>2026-07-23T17:04:22.774Z</t>
  </si>
  <si>
    <t>E-20260723-2730</t>
  </si>
  <si>
    <t>2026-07-23T17:04:24.481Z</t>
  </si>
  <si>
    <t>E-20260723-2731</t>
  </si>
  <si>
    <t>2026-07-23T17:04:26.439Z</t>
  </si>
  <si>
    <t>E-20260723-2732</t>
  </si>
  <si>
    <t>2026-07-23T17:04:28.652Z</t>
  </si>
  <si>
    <t>E-20260723-2733</t>
  </si>
  <si>
    <t>2026-07-23T17:07:22.709Z</t>
  </si>
  <si>
    <t>E-20260723-2734</t>
  </si>
  <si>
    <t>Tempo 2-1-3; RIR 1; Accidentally grabbed a 60 and 65. Right arm did 65. Right anterior capsule tightness. A little sore today on that side. Maybe from sleeping on that side? I’ll continue to monitor</t>
  </si>
  <si>
    <t>2026-07-23T17:11:43.987Z</t>
  </si>
  <si>
    <t>E-20260723-2735</t>
  </si>
  <si>
    <t>Tempo 2-1-3, RIR 1-2; Less stiffness / awareness set 2 but definitely anterior capsule tightness - awareness</t>
  </si>
  <si>
    <t>2026-07-23T17:16:39.680Z</t>
  </si>
  <si>
    <t>E-20260723-2736</t>
  </si>
  <si>
    <t>Tempo 2-1-3; RIR 1; Less stiffness / awareness set 2 but definitely anterior capsule tightness - awareness</t>
  </si>
  <si>
    <t>2026-07-23T17:20:37.162Z</t>
  </si>
  <si>
    <t>E-20260723-2737</t>
  </si>
  <si>
    <t>2026-07-23T17:25:25.069Z</t>
  </si>
  <si>
    <t>E-20260723-2738</t>
  </si>
  <si>
    <t xml:space="preserve">Tempo 2-1-3; RIR 2; LifeFitness seat at 3 handles at 2; tempo </t>
  </si>
  <si>
    <t>2026-07-23T17:28:32.115Z</t>
  </si>
  <si>
    <t>E-20260723-2739</t>
  </si>
  <si>
    <t>2026-07-23T17:31:26.707Z</t>
  </si>
  <si>
    <t>E-20260723-2740</t>
  </si>
  <si>
    <t xml:space="preserve">Tempo 2-1-3; RIR 1; LifeFitness seat at 3 handles at 2; tempo </t>
  </si>
  <si>
    <t>2026-07-23T17:35:34.156Z</t>
  </si>
  <si>
    <t>E-20260723-2741</t>
  </si>
  <si>
    <t>Warmup and test to ensure tightness in anterior capsule isn’t pain. Gtg after warmup. Focus on low finish as that feels a bit better on anterior</t>
  </si>
  <si>
    <t>2026-07-23T17:38:42.299Z</t>
  </si>
  <si>
    <t>E-20260723-2742</t>
  </si>
  <si>
    <t xml:space="preserve">Tempo 2-1-3; RIR 2; feels more difficult today. Cables at highest setting. Slow controlled movement. Finishing around belly button </t>
  </si>
  <si>
    <t>2026-07-23T17:41:45.504Z</t>
  </si>
  <si>
    <t>E-20260723-2743</t>
  </si>
  <si>
    <t xml:space="preserve">Tempo 2-1-3; RIR 1-2; feels more difficult today. Cables at highest setting. Slow controlled movement. Finishing around belly button </t>
  </si>
  <si>
    <t>2026-07-23T17:43:03.403Z</t>
  </si>
  <si>
    <t>E-20260723-2744</t>
  </si>
  <si>
    <t>2026-07-23T17:45:44.606Z</t>
  </si>
  <si>
    <t>E-20260723-2745</t>
  </si>
  <si>
    <t>2026-07-23T17:51:20.045Z</t>
  </si>
  <si>
    <t>E-20260723-2746</t>
  </si>
  <si>
    <t>2026-07-23T17:53:53.643Z</t>
  </si>
  <si>
    <t>E-20260723-2747</t>
  </si>
  <si>
    <t>2026-07-23T17:57:11.677Z</t>
  </si>
  <si>
    <t>E-20260723-2748</t>
  </si>
  <si>
    <t>Tempo 2-1-3; RIR 1; D-Grip; WTF 🤬 feels weak today. Fucker. Left failed at 5 again. Did 9 on right then finished 4 on left for full 9 reps</t>
  </si>
  <si>
    <t>2026-07-23T18:00:26.591Z</t>
  </si>
  <si>
    <t>E-20260723-2749</t>
  </si>
  <si>
    <t>Tempo 2-1-3; RIR 1; D-Grip;</t>
  </si>
  <si>
    <t>2026-07-23T18:05:49.813Z</t>
  </si>
  <si>
    <t>E-20260723-2750</t>
  </si>
  <si>
    <t>2026-07-23T18:08:57.538Z</t>
  </si>
  <si>
    <t>E-20260723-2751</t>
  </si>
  <si>
    <t>2026-07-23T18:11:22.605Z</t>
  </si>
  <si>
    <t>E-20260723-2752</t>
  </si>
  <si>
    <t>2026-07-23T18:13:15.856Z</t>
  </si>
  <si>
    <t>E-20260723-2753</t>
  </si>
  <si>
    <t>2026-07-23T18:16:13.380Z</t>
  </si>
  <si>
    <t>E-20260723-2754</t>
  </si>
  <si>
    <t>2026-07-23T18:17:53.333Z</t>
  </si>
  <si>
    <t>E-20260723-2755</t>
  </si>
  <si>
    <t>2026-07-23T18:19:13.102Z</t>
  </si>
  <si>
    <t>E-20260723-2756</t>
  </si>
  <si>
    <t>2026-07-23T18:20:19.842Z</t>
  </si>
  <si>
    <t>E-20260723-2757</t>
  </si>
  <si>
    <t>2026-07-23T18:21:24.127Z</t>
  </si>
  <si>
    <t>E-20260723-2758</t>
  </si>
  <si>
    <t>2026-07-23T18:22:28.604Z</t>
  </si>
  <si>
    <t>E-20260723-2759</t>
  </si>
  <si>
    <t>2026-07-23T18:24:55.359Z</t>
  </si>
  <si>
    <t>E-20260723-2760</t>
  </si>
  <si>
    <t>E-20260725-2761</t>
  </si>
  <si>
    <t>E-20260725-2762</t>
  </si>
  <si>
    <t>2026-07-25T15:09:24.845Z</t>
  </si>
  <si>
    <t>2026-07-25T15:09:25.296Z</t>
  </si>
  <si>
    <t>E-20260725-2763</t>
  </si>
  <si>
    <t>2026-07-25T15:10:08.848Z</t>
  </si>
  <si>
    <t>E-20260725-2764</t>
  </si>
  <si>
    <t>2026-07-25T15:10:51.615Z</t>
  </si>
  <si>
    <t>E-20260725-2765</t>
  </si>
  <si>
    <t>2026-07-25T15:11:34.904Z</t>
  </si>
  <si>
    <t>E-20260725-2766</t>
  </si>
  <si>
    <t>2026-07-25T15:12:08.856Z</t>
  </si>
  <si>
    <t>E-20260725-2767</t>
  </si>
  <si>
    <t>2026-07-25T15:13:37.042Z</t>
  </si>
  <si>
    <t>2026-07-25T15:13:37.730Z</t>
  </si>
  <si>
    <t>E-20260725-2768</t>
  </si>
  <si>
    <t>2026-07-25T15:14:23.267Z</t>
  </si>
  <si>
    <t>E-20260725-2769</t>
  </si>
  <si>
    <t>2026-07-25T15:15:04.361Z</t>
  </si>
  <si>
    <t>E-20260725-2770</t>
  </si>
  <si>
    <t>2026-07-25T15:15:38.074Z</t>
  </si>
  <si>
    <t>E-20260725-2771</t>
  </si>
  <si>
    <t>2026-07-25T15:16:10.157Z</t>
  </si>
  <si>
    <t>E-20260725-2772</t>
  </si>
  <si>
    <t>2026-07-25T15:22:04.930Z</t>
  </si>
  <si>
    <t>E-20260725-2773</t>
  </si>
  <si>
    <t xml:space="preserve">2 mph, 0.5% incline; 67/60=1.117; right index finger roll first </t>
  </si>
  <si>
    <t>2026-07-25T15:26:08.925Z</t>
  </si>
  <si>
    <t>E-20260725-2774</t>
  </si>
  <si>
    <t>2 mph, 0.5% incline;;  index finger roll right, pinky on left first</t>
  </si>
  <si>
    <t>2026-07-25T15:29:33.011Z</t>
  </si>
  <si>
    <t>E-20260725-2775</t>
  </si>
  <si>
    <t>Left rolled first, all fingers; 55/60=0.917</t>
  </si>
  <si>
    <t>2026-07-25T15:34:07.158Z</t>
  </si>
  <si>
    <t>E-20260725-2776</t>
  </si>
  <si>
    <t>Tempo 2-1-3; RIR 1-2; practicing proper breathing (inhale, brace, slow exhale to stand)</t>
  </si>
  <si>
    <t>2026-07-25T15:39:10.480Z</t>
  </si>
  <si>
    <t>E-20260725-2777</t>
  </si>
  <si>
    <t>2026-07-25T15:42:24.649Z</t>
  </si>
  <si>
    <t>E-20260725-2778</t>
  </si>
  <si>
    <t>2026-07-25T15:45:24.652Z</t>
  </si>
  <si>
    <t>E-20260725-2779</t>
  </si>
  <si>
    <t>2026-07-25T15:49:57.786Z</t>
  </si>
  <si>
    <t>E-20260725-2780</t>
  </si>
  <si>
    <t>2026-07-25T15:52:07.383Z</t>
  </si>
  <si>
    <t>E-20260725-2781</t>
  </si>
  <si>
    <t>2026-07-25T15:55:27.013Z</t>
  </si>
  <si>
    <t>E-20260725-2782</t>
  </si>
  <si>
    <t xml:space="preserve">Tempo 2-1-3; RIR 1; rolled to fingertips </t>
  </si>
  <si>
    <t>2026-07-25T15:58:42.824Z</t>
  </si>
  <si>
    <t>E-20260725-2783</t>
  </si>
  <si>
    <t xml:space="preserve">Tempo 3-1-2; RIR 2; contralateral load with single 40 lb DB </t>
  </si>
  <si>
    <t>2026-07-25T16:03:15.335Z</t>
  </si>
  <si>
    <t>E-20260725-2784</t>
  </si>
  <si>
    <t xml:space="preserve">Tempo 3-1-2; RIR 1-2; contralateral load with single 40 lb DB </t>
  </si>
  <si>
    <t>2026-07-25T16:05:33.813Z</t>
  </si>
  <si>
    <t>E-20260725-2785</t>
  </si>
  <si>
    <t xml:space="preserve">Left fatigue around 6-7; Tempo 3-1-2; RIR 1-2; contralateral load with single 40 lb DB </t>
  </si>
  <si>
    <t>2026-07-25T16:09:23.817Z</t>
  </si>
  <si>
    <t>E-20260725-2786</t>
  </si>
  <si>
    <t>Tempo 2-1-3; RIR 2; 45 + 10s on each side of vertical Smith Rack; slight lower back ‘tweak’ when spinning the bar to re-rack</t>
  </si>
  <si>
    <t>2026-07-25T16:15:35.896Z</t>
  </si>
  <si>
    <t>E-20260725-2787</t>
  </si>
  <si>
    <t>Tempo 2-1-3; RIR 2; 45 + 10s on each side of vertical Smith Rack;</t>
  </si>
  <si>
    <t>2026-07-25T16:17:03.779Z</t>
  </si>
  <si>
    <t>E-20260725-2788</t>
  </si>
  <si>
    <t>Tempo 2-1-3; RIR 1-2; 45 + 10s + 5s on each side of vertical Smith Rack;</t>
  </si>
  <si>
    <t>2026-07-25T16:21:15.299Z</t>
  </si>
  <si>
    <t>E-20260725-2789</t>
  </si>
  <si>
    <t>20 sec sprint followed by 40 sec easy</t>
  </si>
  <si>
    <t>2026-07-25T16:34:03.991Z</t>
  </si>
  <si>
    <t>E-20260725-2790</t>
  </si>
  <si>
    <t>2026-07-25T16:34:05.598Z</t>
  </si>
  <si>
    <t>E-20260725-2791</t>
  </si>
  <si>
    <t>2026-07-25T16:34:06.388Z</t>
  </si>
  <si>
    <t>E-20260725-2792</t>
  </si>
  <si>
    <t>2026-07-25T16:34:07.053Z</t>
  </si>
  <si>
    <t>E-20260725-2793</t>
  </si>
  <si>
    <t>2026-07-25T16:34:07.705Z</t>
  </si>
  <si>
    <t>E-20260725-2794</t>
  </si>
  <si>
    <t>2026-07-25T16:34:08.325Z</t>
  </si>
  <si>
    <t>E-20260725-2795</t>
  </si>
  <si>
    <t xml:space="preserve">20 sec sprint followed by 40 sec easy stroke </t>
  </si>
  <si>
    <t>2026-07-25T16:34:36.134Z</t>
  </si>
  <si>
    <t>E-20260725-2796</t>
  </si>
  <si>
    <t>2001 meters by the completion of 8 sets; 20 sec sprint followed by 40 sec easy</t>
  </si>
  <si>
    <t>E-20260726-2797</t>
  </si>
  <si>
    <t>E-20260726-2798</t>
  </si>
  <si>
    <t>2026-07-26T14:52:06.671Z</t>
  </si>
  <si>
    <t>2026-07-26T14:52:15.076Z</t>
  </si>
  <si>
    <t>E-20260726-2799</t>
  </si>
  <si>
    <t>2026-07-26T14:52:19.428Z</t>
  </si>
  <si>
    <t>E-20260726-2800</t>
  </si>
  <si>
    <t>2026-07-26T14:52:23.467Z</t>
  </si>
  <si>
    <t>E-20260726-2801</t>
  </si>
  <si>
    <t>2026-07-26T14:53:21.533Z</t>
  </si>
  <si>
    <t>E-20260726-2802</t>
  </si>
  <si>
    <t>2026-07-26T14:57:58.406Z</t>
  </si>
  <si>
    <t>2026-07-26T14:57:59.699Z</t>
  </si>
  <si>
    <t>E-20260726-2803</t>
  </si>
  <si>
    <t>2026-07-26T14:58:01.452Z</t>
  </si>
  <si>
    <t>E-20260726-2804</t>
  </si>
  <si>
    <t>2026-07-26T14:58:02.958Z</t>
  </si>
  <si>
    <t>E-20260726-2805</t>
  </si>
  <si>
    <t>2026-07-26T14:58:04.783Z</t>
  </si>
  <si>
    <t>E-20260726-2806</t>
  </si>
  <si>
    <t>2026-07-26T15:02:52.439Z</t>
  </si>
  <si>
    <t>E-20260726-2807</t>
  </si>
  <si>
    <t>2026-07-26T15:05:41.563Z</t>
  </si>
  <si>
    <t>E-20260726-2808</t>
  </si>
  <si>
    <t>2026-07-26T15:09:35.410Z</t>
  </si>
  <si>
    <t>E-20260726-2809</t>
  </si>
  <si>
    <t xml:space="preserve">Tempo 2-1-3; RIR 1-2; good symmetry </t>
  </si>
  <si>
    <t>2026-07-26T15:15:06.139Z</t>
  </si>
  <si>
    <t>E-20260726-2810</t>
  </si>
  <si>
    <t xml:space="preserve">Tempo 2-1-3; RIR 1; good </t>
  </si>
  <si>
    <t>2026-07-26T15:15:13.552Z</t>
  </si>
  <si>
    <t>E-20260726-2811</t>
  </si>
  <si>
    <t xml:space="preserve">Left slowed at 6, right at 7; Tempo 2-1-3; RIR 1-2; good symmetry </t>
  </si>
  <si>
    <t>2026-07-26T15:18:29.081Z</t>
  </si>
  <si>
    <t>E-20260726-2812</t>
  </si>
  <si>
    <t>2026-07-26T15:22:08.659Z</t>
  </si>
  <si>
    <t>E-20260726-2813</t>
  </si>
  <si>
    <t>2026-07-26T15:25:44.115Z</t>
  </si>
  <si>
    <t>E-20260726-2814</t>
  </si>
  <si>
    <t>2026-07-26T15:29:27.577Z</t>
  </si>
  <si>
    <t>E-20260726-2815</t>
  </si>
  <si>
    <t>2026-07-26T15:32:16.991Z</t>
  </si>
  <si>
    <t>E-20260726-2816</t>
  </si>
  <si>
    <t>2026-07-26T15:34:35.629Z</t>
  </si>
  <si>
    <t>E-20260726-2817</t>
  </si>
  <si>
    <t>2026-07-26T15:37:00.141Z</t>
  </si>
  <si>
    <t>E-20260726-2818</t>
  </si>
  <si>
    <t>2026-07-26T15:40:02.381Z</t>
  </si>
  <si>
    <t>E-20260726-2819</t>
  </si>
  <si>
    <t>2026-07-26T15:42:48.609Z</t>
  </si>
  <si>
    <t>E-20260726-2820</t>
  </si>
  <si>
    <t>2026-07-26T15:45:11.831Z</t>
  </si>
  <si>
    <t>E-20260726-2821</t>
  </si>
  <si>
    <t>2026-07-26T15:49:47.694Z</t>
  </si>
  <si>
    <t>E-20260726-2822</t>
  </si>
  <si>
    <t>2026-07-26T15:53:24.530Z</t>
  </si>
  <si>
    <t>E-20260726-2823</t>
  </si>
  <si>
    <t>65/60=1.0833; forearms burning first, then finger roll</t>
  </si>
  <si>
    <t>2026-07-26T15:56:38.584Z</t>
  </si>
  <si>
    <t>E-20260726-2824</t>
  </si>
  <si>
    <t>63/60=; forearms burning first, then finger roll</t>
  </si>
  <si>
    <t>2026-07-26T15:59:59.467Z</t>
  </si>
  <si>
    <t>E-20260726-2825</t>
  </si>
  <si>
    <t>2026-07-26T16:02:16.899Z</t>
  </si>
  <si>
    <t>E-20260726-2826</t>
  </si>
  <si>
    <t>2026-07-26T16:03:20.496Z</t>
  </si>
  <si>
    <t>E-20260726-2827</t>
  </si>
  <si>
    <t>2026-07-26T16:04:28.940Z</t>
  </si>
  <si>
    <t>E-20260726-2828</t>
  </si>
  <si>
    <t>2026-07-26T16:05:40.952Z</t>
  </si>
  <si>
    <t>E-20260726-2829</t>
  </si>
  <si>
    <t>2026-07-26T16:06:47.583Z</t>
  </si>
  <si>
    <t>E-20260726-2830</t>
  </si>
  <si>
    <t>E-20260727-2831</t>
  </si>
  <si>
    <t>4.4 mph, 5% incline, warmup</t>
  </si>
  <si>
    <t>E-20260727-2832</t>
  </si>
  <si>
    <t>2026-07-27T18:53:18.357Z</t>
  </si>
  <si>
    <t>2026-07-27T18:53:19.012Z</t>
  </si>
  <si>
    <t>E-20260727-2833</t>
  </si>
  <si>
    <t>2026-07-27T18:53:22.503Z</t>
  </si>
  <si>
    <t>E-20260727-2834</t>
  </si>
  <si>
    <t>2026-07-27T18:53:26.172Z</t>
  </si>
  <si>
    <t>E-20260727-2835</t>
  </si>
  <si>
    <t>2026-07-27T18:53:28.916Z</t>
  </si>
  <si>
    <t>E-20260727-2836</t>
  </si>
  <si>
    <t>2026-07-27T18:53:33.881Z</t>
  </si>
  <si>
    <t>2026-07-27T18:53:34.350Z</t>
  </si>
  <si>
    <t>E-20260727-2837</t>
  </si>
  <si>
    <t>2026-07-27T18:53:35.755Z</t>
  </si>
  <si>
    <t>E-20260727-2838</t>
  </si>
  <si>
    <t>2026-07-27T18:53:37.044Z</t>
  </si>
  <si>
    <t>E-20260727-2839</t>
  </si>
  <si>
    <t>2026-07-27T18:53:39.604Z</t>
  </si>
  <si>
    <t>E-20260727-2840</t>
  </si>
  <si>
    <t>2026-07-27T18:53:45.159Z</t>
  </si>
  <si>
    <t>E-20260727-2841</t>
  </si>
  <si>
    <t>2026-07-27T18:57:15.069Z</t>
  </si>
  <si>
    <t>E-20260727-2842</t>
  </si>
  <si>
    <t>65/60=1.0833; 2 mph, 0.5% incline</t>
  </si>
  <si>
    <t>2026-07-27T19:00:41.231Z</t>
  </si>
  <si>
    <t>E-20260727-2843</t>
  </si>
  <si>
    <t>2026-07-27T19:04:05.747Z</t>
  </si>
  <si>
    <t>E-20260727-2844</t>
  </si>
  <si>
    <t>2 mph, 0.5% incline; 56/60=0.933</t>
  </si>
  <si>
    <t>2026-07-27T19:07:29.417Z</t>
  </si>
  <si>
    <t>E-20260727-2845</t>
  </si>
  <si>
    <t>Tempo 2-1-3; RIR 2; seat/chest at 5/7</t>
  </si>
  <si>
    <t>2026-07-27T19:11:34.490Z</t>
  </si>
  <si>
    <t>E-20260727-2846</t>
  </si>
  <si>
    <t>2026-07-27T19:14:27.336Z</t>
  </si>
  <si>
    <t>E-20260727-2847</t>
  </si>
  <si>
    <t>Tempo 2-1-3; RIR 1-2; seat/chest at 5/7</t>
  </si>
  <si>
    <t>2026-07-27T19:17:29.119Z</t>
  </si>
  <si>
    <t>E-20260727-2848</t>
  </si>
  <si>
    <t>Tempo 2-1-3; RIR 1; seat/chest at 5/7</t>
  </si>
  <si>
    <t>2026-07-27T19:21:23.593Z</t>
  </si>
  <si>
    <t>E-20260727-2849</t>
  </si>
  <si>
    <t>Left first; tempo 2-1-3; RIR 2</t>
  </si>
  <si>
    <t>2026-07-27T19:25:06.620Z</t>
  </si>
  <si>
    <t>E-20260727-2850</t>
  </si>
  <si>
    <t>Nausea after that set. Left first; tempo 2-1-3; RIR 2</t>
  </si>
  <si>
    <t>2026-07-27T19:28:43.856Z</t>
  </si>
  <si>
    <t>E-20260727-2851</t>
  </si>
  <si>
    <t>. Left first to fail rolled to finger tip grip at 10; tempo 2-1-3; RIR 2</t>
  </si>
  <si>
    <t>2026-07-27T19:33:13.779Z</t>
  </si>
  <si>
    <t>E-20260727-2852</t>
  </si>
  <si>
    <t>LifeFitness Low Row machine; tempo 2-1-3; RIR 1-2</t>
  </si>
  <si>
    <t>2026-07-27T19:38:31.230Z</t>
  </si>
  <si>
    <t>E-20260727-2853</t>
  </si>
  <si>
    <t>2026-07-27T19:42:19.160Z</t>
  </si>
  <si>
    <t>E-20260727-2854</t>
  </si>
  <si>
    <t>2026-07-27T19:45:37.405Z</t>
  </si>
  <si>
    <t>E-20260727-2855</t>
  </si>
  <si>
    <t>Tempo 2-1-3; RIR 1; bench at 3</t>
  </si>
  <si>
    <t>2026-07-27T19:49:41.562Z</t>
  </si>
  <si>
    <t>E-20260727-2856</t>
  </si>
  <si>
    <t>2026-07-27T19:52:12.602Z</t>
  </si>
  <si>
    <t>E-20260727-2857</t>
  </si>
  <si>
    <t>2026-07-27T19:55:12.403Z</t>
  </si>
  <si>
    <t>E-20260727-2858</t>
  </si>
  <si>
    <t>2026-07-27T19:59:43.279Z</t>
  </si>
  <si>
    <t>E-20260727-2859</t>
  </si>
  <si>
    <t>2026-07-27T20:02:07.503Z</t>
  </si>
  <si>
    <t>E-20260727-2860</t>
  </si>
  <si>
    <t>E-20260728-2861</t>
  </si>
  <si>
    <t>Warmup: 4.5mph, 5% incline; must be a pretty fast walking speed, no?</t>
  </si>
  <si>
    <t>E-20260728-2862</t>
  </si>
  <si>
    <t>2026-07-28T16:03:50.706Z</t>
  </si>
  <si>
    <t>2026-07-28T16:03:52.475Z</t>
  </si>
  <si>
    <t>E-20260728-2863</t>
  </si>
  <si>
    <t>2026-07-28T16:03:56.514Z</t>
  </si>
  <si>
    <t>E-20260728-2864</t>
  </si>
  <si>
    <t>2026-07-28T16:04:01.950Z</t>
  </si>
  <si>
    <t>E-20260728-2865</t>
  </si>
  <si>
    <t>2026-07-28T16:04:04.727Z</t>
  </si>
  <si>
    <t>E-20260728-2866</t>
  </si>
  <si>
    <t>2026-07-28T16:08:43.944Z</t>
  </si>
  <si>
    <t>2026-07-28T16:08:44.803Z</t>
  </si>
  <si>
    <t>E-20260728-2867</t>
  </si>
  <si>
    <t>2026-07-28T16:08:47.844Z</t>
  </si>
  <si>
    <t>E-20260728-2868</t>
  </si>
  <si>
    <t>2026-07-28T16:08:49.769Z</t>
  </si>
  <si>
    <t>E-20260728-2869</t>
  </si>
  <si>
    <t>2026-07-28T16:08:51.198Z</t>
  </si>
  <si>
    <t>E-20260728-2870</t>
  </si>
  <si>
    <t>2026-07-28T16:11:15.994Z</t>
  </si>
  <si>
    <t>E-20260728-2871</t>
  </si>
  <si>
    <t xml:space="preserve">Tempo 2-1-3; RIR 1-2; right anterior capsule awareness as soon as I pressed. Ang capsule and bicep tendon feeling </t>
  </si>
  <si>
    <t>2026-07-28T16:16:59.274Z</t>
  </si>
  <si>
    <t>E-20260728-2872</t>
  </si>
  <si>
    <t xml:space="preserve">Tempo 2-1-3; RIR 1-2; right felt a bit better but anterior capsule awareness as soon as I pressed. Ang capsule and bicep tendon feeling </t>
  </si>
  <si>
    <t>2026-07-28T16:24:37.965Z</t>
  </si>
  <si>
    <t>E-20260728-2873</t>
  </si>
  <si>
    <t>7; tempo 2-1-3; RIR 1-2, no 67.5 lb DB to do 135 lbs</t>
  </si>
  <si>
    <t>2026-07-28T16:28:03.704Z</t>
  </si>
  <si>
    <t>E-20260728-2874</t>
  </si>
  <si>
    <t>tempo 2-1-3; RIR 1-2, no 67.5 lb DB to do 135 lbs</t>
  </si>
  <si>
    <t>2026-07-28T16:31:43.791Z</t>
  </si>
  <si>
    <t>E-20260728-2875</t>
  </si>
  <si>
    <t>2026-07-28T16:35:27.591Z</t>
  </si>
  <si>
    <t>E-20260728-2876</t>
  </si>
  <si>
    <t>Tempo 2-1-3; RIR 2; tightness and awareness in right cap on eccentric as well as initial press</t>
  </si>
  <si>
    <t>2026-07-28T16:38:43.523Z</t>
  </si>
  <si>
    <t>E-20260728-2877</t>
  </si>
  <si>
    <t>Tempo 2-1-3; RIR 1; tightness and awareness in right cap on eccentric as well as initial press</t>
  </si>
  <si>
    <t>2026-07-28T16:41:19.424Z</t>
  </si>
  <si>
    <t>E-20260728-2878</t>
  </si>
  <si>
    <t>Tempo 2-1-3; RIR 2; cable set at highest setting</t>
  </si>
  <si>
    <t>2026-07-28T16:44:56.448Z</t>
  </si>
  <si>
    <t>E-20260728-2879</t>
  </si>
  <si>
    <t>20 lb plate for 6 clean reps, then lengthened partials until 9th rep; Tempo 2-1-3; RIR 2; cable set at highest setting</t>
  </si>
  <si>
    <t>2026-07-28T16:48:01.724Z</t>
  </si>
  <si>
    <t>E-20260728-2880</t>
  </si>
  <si>
    <t>Tempo strict 2-1-3; RIR 1-2</t>
  </si>
  <si>
    <t>2026-07-28T16:50:22.356Z</t>
  </si>
  <si>
    <t>E-20260728-2881</t>
  </si>
  <si>
    <t>2026-07-28T16:52:12.605Z</t>
  </si>
  <si>
    <t>E-20260728-2882</t>
  </si>
  <si>
    <t>2026-07-28T16:55:47.270Z</t>
  </si>
  <si>
    <t>E-20260728-2883</t>
  </si>
  <si>
    <t>Tempo 2-1-3; RIR 1-2; subtle ant cap awareness on descending. Very slight</t>
  </si>
  <si>
    <t>2026-07-28T16:58:33.452Z</t>
  </si>
  <si>
    <t>E-20260728-2884</t>
  </si>
  <si>
    <t>Tempo 2-1-3; RIR 1; left shoulder slightly slower</t>
  </si>
  <si>
    <t>2026-07-28T17:02:48.754Z</t>
  </si>
  <si>
    <t>E-20260728-2885</t>
  </si>
  <si>
    <t>Left slowed at 6-7; switched to right and did 10 then finished left; tempo 2-1-3; RIR 1-2</t>
  </si>
  <si>
    <t>2026-07-28T17:05:52.430Z</t>
  </si>
  <si>
    <t>E-20260728-2886</t>
  </si>
  <si>
    <t>2026-07-28T17:09:04.669Z</t>
  </si>
  <si>
    <t>E-20260728-2887</t>
  </si>
  <si>
    <t>2026-07-28T17:11:57.256Z</t>
  </si>
  <si>
    <t>E-20260728-2888</t>
  </si>
  <si>
    <t>2026-07-28T17:14:36.836Z</t>
  </si>
  <si>
    <t>E-20260728-2889</t>
  </si>
  <si>
    <t>2026-07-28T17:16:50.943Z</t>
  </si>
  <si>
    <t>E-20260728-2890</t>
  </si>
  <si>
    <t>2026-07-28T17:19:05.044Z</t>
  </si>
  <si>
    <t>E-20260728-2891</t>
  </si>
  <si>
    <t>2026-07-28T17:20:05.590Z</t>
  </si>
  <si>
    <t>E-20260728-2892</t>
  </si>
  <si>
    <t>2026-07-28T17:21:08.302Z</t>
  </si>
  <si>
    <t>E-20260728-2893</t>
  </si>
  <si>
    <t>2026-07-28T17:22:10.947Z</t>
  </si>
  <si>
    <t>E-20260728-2894</t>
  </si>
  <si>
    <t>2026-07-28T17:23:19.181Z</t>
  </si>
  <si>
    <t>E-20260728-2895</t>
  </si>
  <si>
    <t>2026-07-28T17:24:23.299Z</t>
  </si>
  <si>
    <t>E-20260728-2896</t>
  </si>
  <si>
    <t>E-20260730-2897</t>
  </si>
  <si>
    <t xml:space="preserve">4.5 mph, 5% incline </t>
  </si>
  <si>
    <t>E-20260730-2898</t>
  </si>
  <si>
    <t>2026-07-30T18:32:15.214Z</t>
  </si>
  <si>
    <t>2026-07-30T18:32:17.828Z</t>
  </si>
  <si>
    <t>E-20260730-2899</t>
  </si>
  <si>
    <t>2026-07-30T18:32:19.210Z</t>
  </si>
  <si>
    <t>E-20260730-2900</t>
  </si>
  <si>
    <t>2026-07-30T18:32:21.538Z</t>
  </si>
  <si>
    <t>E-20260730-2901</t>
  </si>
  <si>
    <t>2026-07-30T18:32:23.434Z</t>
  </si>
  <si>
    <t>E-20260730-2902</t>
  </si>
  <si>
    <t>2026-07-30T18:32:24.870Z</t>
  </si>
  <si>
    <t>E-20260730-2903</t>
  </si>
  <si>
    <t>2026-07-30T18:36:39.315Z</t>
  </si>
  <si>
    <t>2026-07-30T18:36:40.002Z</t>
  </si>
  <si>
    <t>E-20260730-2904</t>
  </si>
  <si>
    <t>2026-07-30T18:36:41.345Z</t>
  </si>
  <si>
    <t>E-20260730-2905</t>
  </si>
  <si>
    <t>2026-07-30T18:36:44.671Z</t>
  </si>
  <si>
    <t>E-20260730-2906</t>
  </si>
  <si>
    <t>2026-07-30T18:36:46.579Z</t>
  </si>
  <si>
    <t>E-20260730-2907</t>
  </si>
  <si>
    <t>2026-07-30T18:36:48.185Z</t>
  </si>
  <si>
    <t>E-20260730-2908</t>
  </si>
  <si>
    <t xml:space="preserve">55/60=. New gym; NXGen; much more selection; started with 85s per hand </t>
  </si>
  <si>
    <t>2026-07-30T18:41:44.042Z</t>
  </si>
  <si>
    <t>E-20260730-2909</t>
  </si>
  <si>
    <t xml:space="preserve">48/60=. New gym; NXGen; much more selection; started with 85s per hand </t>
  </si>
  <si>
    <t>2026-07-30T18:45:02.528Z</t>
  </si>
  <si>
    <t>E-20260730-2910</t>
  </si>
  <si>
    <t xml:space="preserve">. New gym; NXGen; much more selection; started with 85s per hand </t>
  </si>
  <si>
    <t>2026-07-30T18:47:57.700Z</t>
  </si>
  <si>
    <t>E-20260730-2911</t>
  </si>
  <si>
    <t>2026-07-30T18:50:45.581Z</t>
  </si>
  <si>
    <t>E-20260730-2912</t>
  </si>
  <si>
    <t>Tempo 2-1-3; RIR 1-2; breathing = inhale &gt; brace &gt; descend &gt; slight exhale and stand</t>
  </si>
  <si>
    <t>2026-07-30T18:56:54.146Z</t>
  </si>
  <si>
    <t>E-20260730-2913</t>
  </si>
  <si>
    <t>2026-07-30T18:59:34.020Z</t>
  </si>
  <si>
    <t>E-20260730-2914</t>
  </si>
  <si>
    <t>2026-07-30T19:02:25.341Z</t>
  </si>
  <si>
    <t>E-20260730-2915</t>
  </si>
  <si>
    <t>2026-07-30T19:05:26.067Z</t>
  </si>
  <si>
    <t>E-20260730-2916</t>
  </si>
  <si>
    <t>80 lb DBs; tempo 2-1-3; RIR 1-2</t>
  </si>
  <si>
    <t>2026-07-30T19:08:18.545Z</t>
  </si>
  <si>
    <t>E-20260730-2917</t>
  </si>
  <si>
    <t>85 lb DBs; tempo 2-1-3; RIR 1-2</t>
  </si>
  <si>
    <t>2026-07-30T19:11:29.286Z</t>
  </si>
  <si>
    <t>E-20260730-2918</t>
  </si>
  <si>
    <t>Right sweaty slip; 85 lb DBs; tempo 2-1-3; RIR 1-2</t>
  </si>
  <si>
    <t>2026-07-30T19:14:45.785Z</t>
  </si>
  <si>
    <t>E-20260730-2919</t>
  </si>
  <si>
    <t>2026-07-30T19:19:33.530Z</t>
  </si>
  <si>
    <t>E-20260730-2920</t>
  </si>
  <si>
    <t>2026-07-30T19:21:45.643Z</t>
  </si>
  <si>
    <t>E-20260730-2921</t>
  </si>
  <si>
    <t>2026-07-30T19:26:39.498Z</t>
  </si>
  <si>
    <t>E-20260730-2922</t>
  </si>
  <si>
    <t>Temp 2-1-3; RIR 2+</t>
  </si>
  <si>
    <t>2026-07-30T19:28:47.668Z</t>
  </si>
  <si>
    <t>E-20260730-2923</t>
  </si>
  <si>
    <t>Temp 2-1-3; RIR 1-2</t>
  </si>
  <si>
    <t>2026-07-30T19:32:07.439Z</t>
  </si>
  <si>
    <t>E-20260730-2924</t>
  </si>
  <si>
    <t>2026-07-30T19:35:56.801Z</t>
  </si>
  <si>
    <t>E-20260730-2925</t>
  </si>
  <si>
    <t>100m+ each 20; about 150m each easy 40</t>
  </si>
  <si>
    <t>2026-07-30T19:50:44.837Z</t>
  </si>
  <si>
    <t>E-20260730-2926</t>
  </si>
  <si>
    <t>2026-07-30T19:50:45.887Z</t>
  </si>
  <si>
    <t>E-20260730-2927</t>
  </si>
  <si>
    <t>2026-07-30T19:50:46.522Z</t>
  </si>
  <si>
    <t>E-20260730-2928</t>
  </si>
  <si>
    <t>2026-07-30T19:50:46.995Z</t>
  </si>
  <si>
    <t>E-20260730-2929</t>
  </si>
  <si>
    <t>2026-07-30T19:50:47.465Z</t>
  </si>
  <si>
    <t>E-20260730-2930</t>
  </si>
  <si>
    <t>2026-07-30T19:50:47.928Z</t>
  </si>
  <si>
    <t>E-20260730-2931</t>
  </si>
  <si>
    <t>30 sec</t>
  </si>
  <si>
    <t>2026-07-30T19:52:42.210Z</t>
  </si>
  <si>
    <t>E-20260730-2932</t>
  </si>
  <si>
    <t>E-20260731-2933</t>
  </si>
  <si>
    <t>4.5mph, 5% incline warmup</t>
  </si>
  <si>
    <t>E-20260731-2934</t>
  </si>
  <si>
    <t>2026-07-31T16:34:58.118Z</t>
  </si>
  <si>
    <t>2026-07-31T16:34:59.272Z</t>
  </si>
  <si>
    <t>E-20260731-2935</t>
  </si>
  <si>
    <t>2026-07-31T16:35:01.164Z</t>
  </si>
  <si>
    <t>E-20260731-2936</t>
  </si>
  <si>
    <t>2026-07-31T16:35:02.670Z</t>
  </si>
  <si>
    <t>E-20260731-2937</t>
  </si>
  <si>
    <t>2026-07-31T16:35:05.568Z</t>
  </si>
  <si>
    <t>E-20260731-2938</t>
  </si>
  <si>
    <t>2026-07-31T16:38:56.650Z</t>
  </si>
  <si>
    <t>2026-07-31T16:38:58.324Z</t>
  </si>
  <si>
    <t>E-20260731-2939</t>
  </si>
  <si>
    <t>2026-07-31T16:38:59.642Z</t>
  </si>
  <si>
    <t>E-20260731-2940</t>
  </si>
  <si>
    <t>2026-07-31T16:39:01.031Z</t>
  </si>
  <si>
    <t>E-20260731-2941</t>
  </si>
  <si>
    <t>2026-07-31T16:39:02.538Z</t>
  </si>
  <si>
    <t>E-20260731-2942</t>
  </si>
  <si>
    <t>4+</t>
  </si>
  <si>
    <t>Warmup. Tempo 2-1-2; RIR 4+</t>
  </si>
  <si>
    <t>2026-07-31T16:41:51.019Z</t>
  </si>
  <si>
    <t>E-20260731-2943</t>
  </si>
  <si>
    <t>Warmup. Tempo 3-1-2; RIR 2</t>
  </si>
  <si>
    <t>2026-07-31T16:44:21.828Z</t>
  </si>
  <si>
    <t>E-20260731-2944</t>
  </si>
  <si>
    <t>0-1(left</t>
  </si>
  <si>
    <t>Warmup. Tempo 3-1-2; RIR 0-1(left resisted supination)</t>
  </si>
  <si>
    <t>2026-07-31T16:48:11.204Z</t>
  </si>
  <si>
    <t>E-20260731-2945</t>
  </si>
  <si>
    <t>2026-07-31T16:50:53.015Z</t>
  </si>
  <si>
    <t>E-20260731-2946</t>
  </si>
  <si>
    <t>2026-07-31T16:53:57.736Z</t>
  </si>
  <si>
    <t>E-20260731-2947</t>
  </si>
  <si>
    <t xml:space="preserve">Tempo 2-1-3; RIR 2 left fatigued first </t>
  </si>
  <si>
    <t>2026-07-31T16:56:27.428Z</t>
  </si>
  <si>
    <t>E-20260731-2948</t>
  </si>
  <si>
    <t>2026-07-31T17:05:59.067Z</t>
  </si>
  <si>
    <t>E-20260731-2949</t>
  </si>
  <si>
    <t>2026-07-31T17:06:16.638Z</t>
  </si>
  <si>
    <t>E-20260731-2950</t>
  </si>
  <si>
    <t>2026-07-31T17:06:25.206Z</t>
  </si>
  <si>
    <t>E-20260731-2951</t>
  </si>
  <si>
    <t>2026-07-31T17:09:21.421Z</t>
  </si>
  <si>
    <t>E-20260731-2952</t>
  </si>
  <si>
    <t>2026-07-31T17:12:21.151Z</t>
  </si>
  <si>
    <t>E-20260731-2953</t>
  </si>
  <si>
    <t>2026-07-31T17:14:46.856Z</t>
  </si>
  <si>
    <t>E-20260731-2954</t>
  </si>
  <si>
    <t>2026-07-31T17:17:15.081Z</t>
  </si>
  <si>
    <t>E-20260731-2955</t>
  </si>
  <si>
    <t>2026-07-31T17:19:32.526Z</t>
  </si>
  <si>
    <t>E-20260731-2956</t>
  </si>
  <si>
    <t>2026-07-31T17:21:47.672Z</t>
  </si>
  <si>
    <t>E-20260731-2957</t>
  </si>
  <si>
    <t>2026-07-31T17:24:10.223Z</t>
  </si>
  <si>
    <t>E-20260731-2958</t>
  </si>
  <si>
    <t>100 lbs per hand; 49/60=0.817</t>
  </si>
  <si>
    <t>2026-07-31T17:27:28.879Z</t>
  </si>
  <si>
    <t>E-20260731-2959</t>
  </si>
  <si>
    <t>100 lbs per hand;</t>
  </si>
  <si>
    <t>2026-07-31T17:30:18.410Z</t>
  </si>
  <si>
    <t>E-20260731-2960</t>
  </si>
  <si>
    <t>100 lbs per hand; 42/60=0.7</t>
  </si>
  <si>
    <t>2026-07-31T17:33:26.307Z</t>
  </si>
  <si>
    <t>E-20260731-2961</t>
  </si>
  <si>
    <t>100 lbs per hand; 36/60=0.6</t>
  </si>
  <si>
    <t>2026-07-31T17:36:15.388Z</t>
  </si>
  <si>
    <t>E-20260731-2962</t>
  </si>
  <si>
    <t>2026-07-31T17:43:17.592Z</t>
  </si>
  <si>
    <t>E-20260731-2963</t>
  </si>
  <si>
    <t>2026-07-31T17:44:22.350Z</t>
  </si>
  <si>
    <t>E-20260731-2964</t>
  </si>
  <si>
    <t>2026-07-31T17:45:35.373Z</t>
  </si>
  <si>
    <t>E-20260731-2965</t>
  </si>
  <si>
    <t>2026-07-31T17:46:45.340Z</t>
  </si>
  <si>
    <t>E-20260731-2966</t>
  </si>
  <si>
    <t>2026-07-31T17:47:59.083Z</t>
  </si>
  <si>
    <t>E-20260731-2967</t>
  </si>
  <si>
    <t>PRID</t>
  </si>
  <si>
    <t>PRType</t>
  </si>
  <si>
    <t>PRValue</t>
  </si>
  <si>
    <t>PRUnit</t>
  </si>
  <si>
    <t>PRDate</t>
  </si>
  <si>
    <t>PreviousBest</t>
  </si>
  <si>
    <t>PreviousBestDate</t>
  </si>
  <si>
    <t>SetDetails</t>
  </si>
  <si>
    <t>Curl</t>
  </si>
  <si>
    <t>Calf</t>
  </si>
  <si>
    <t>Fly</t>
  </si>
  <si>
    <t>PR-001</t>
  </si>
  <si>
    <t>PR-002</t>
  </si>
  <si>
    <t>PR-003</t>
  </si>
  <si>
    <t>PR-004</t>
  </si>
  <si>
    <t>PR-005</t>
  </si>
  <si>
    <t>PR-006</t>
  </si>
  <si>
    <t>PR-007</t>
  </si>
  <si>
    <t>PR-008</t>
  </si>
  <si>
    <t>PR-009</t>
  </si>
  <si>
    <t>PR-010</t>
  </si>
  <si>
    <t>PR-011</t>
  </si>
  <si>
    <t>PR-013</t>
  </si>
  <si>
    <t>PR-014</t>
  </si>
  <si>
    <t>PR-015</t>
  </si>
  <si>
    <t>PR-016</t>
  </si>
  <si>
    <t>PR-017</t>
  </si>
  <si>
    <t>PR-018</t>
  </si>
  <si>
    <t>PR-019</t>
  </si>
  <si>
    <t>PR-020</t>
  </si>
  <si>
    <t>PR-021</t>
  </si>
  <si>
    <t>PR-022</t>
  </si>
  <si>
    <t>PR-023</t>
  </si>
  <si>
    <t>PR-024</t>
  </si>
  <si>
    <t>PR-025</t>
  </si>
  <si>
    <t>PR-026</t>
  </si>
  <si>
    <t>PR-027</t>
  </si>
  <si>
    <t>PR-028</t>
  </si>
  <si>
    <t>PR-029</t>
  </si>
  <si>
    <t>PR-030</t>
  </si>
  <si>
    <t>PR-031</t>
  </si>
  <si>
    <t>PR-032</t>
  </si>
  <si>
    <t>Incline Dumbell Curl (Supinated</t>
  </si>
  <si>
    <r>
      <t>Low-Incline DB Press (</t>
    </r>
    <r>
      <rPr>
        <sz val="11"/>
        <color rgb="FFF78C6C"/>
        <rFont val="Aptos Narrow"/>
        <family val="2"/>
        <scheme val="minor"/>
      </rPr>
      <t>15</t>
    </r>
    <r>
      <rPr>
        <sz val="11"/>
        <color theme="1"/>
        <rFont val="Aptos Narrow"/>
        <family val="2"/>
        <scheme val="minor"/>
      </rPr>
      <t>-</t>
    </r>
    <r>
      <rPr>
        <sz val="11"/>
        <color rgb="FFF78C6C"/>
        <rFont val="Aptos Narrow"/>
        <family val="2"/>
        <scheme val="minor"/>
      </rPr>
      <t>30</t>
    </r>
    <r>
      <rPr>
        <sz val="11"/>
        <color theme="1"/>
        <rFont val="Aptos Narrow"/>
        <family val="2"/>
        <scheme val="minor"/>
      </rPr>
      <t>°)</t>
    </r>
  </si>
  <si>
    <r>
      <t>Rowing (</t>
    </r>
    <r>
      <rPr>
        <sz val="11"/>
        <color rgb="FFF78C6C"/>
        <rFont val="Aptos Narrow"/>
        <family val="2"/>
        <scheme val="minor"/>
      </rPr>
      <t>2</t>
    </r>
    <r>
      <rPr>
        <sz val="11"/>
        <color theme="1"/>
        <rFont val="Aptos Narrow"/>
        <family val="2"/>
        <scheme val="minor"/>
      </rPr>
      <t>K)</t>
    </r>
  </si>
  <si>
    <t>Seated Neutral Grip DB Overhead Pres</t>
  </si>
  <si>
    <t>Heaviest Weight</t>
  </si>
  <si>
    <t>Longest Duration</t>
  </si>
  <si>
    <t>Best Time</t>
  </si>
  <si>
    <r>
      <t>S-</t>
    </r>
    <r>
      <rPr>
        <sz val="11"/>
        <color rgb="FFF78C6C"/>
        <rFont val="Aptos Narrow"/>
        <family val="2"/>
        <scheme val="minor"/>
      </rPr>
      <t>20260622</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</si>
  <si>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20260630</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</si>
  <si>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20260730</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</si>
  <si>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20260705</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</si>
  <si>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20260607</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</si>
  <si>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20260731</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</si>
  <si>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20260401</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</si>
  <si>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20260424</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</si>
  <si>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20260118</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</si>
  <si>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20260420</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</si>
  <si>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20260725</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</si>
  <si>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20260216</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</si>
  <si>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20260203</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</si>
  <si>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20260427</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</si>
  <si>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20260411</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</si>
  <si>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20260505</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</si>
  <si>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20260303</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</si>
  <si>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20260213</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</si>
  <si>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20260728</t>
    </r>
    <r>
      <rPr>
        <sz val="11"/>
        <color theme="1"/>
        <rFont val="Aptos Narrow"/>
        <family val="2"/>
        <scheme val="minor"/>
      </rPr>
      <t>-</t>
    </r>
    <r>
      <rPr>
        <sz val="11"/>
        <color rgb="FFF78C6C"/>
        <rFont val="Aptos Narrow"/>
        <family val="2"/>
        <scheme val="minor"/>
      </rPr>
      <t>0</t>
    </r>
    <r>
      <rPr>
        <sz val="11"/>
        <color theme="1"/>
        <rFont val="Aptos Narrow"/>
        <family val="2"/>
        <scheme val="minor"/>
      </rPr>
      <t>1</t>
    </r>
  </si>
  <si>
    <r>
      <t>S-</t>
    </r>
    <r>
      <rPr>
        <sz val="11"/>
        <color rgb="FFF78C6C"/>
        <rFont val="Aptos Narrow"/>
        <family val="2"/>
        <scheme val="minor"/>
      </rPr>
      <t>20260414</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</si>
  <si>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20260606</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</si>
  <si>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20260509</t>
    </r>
    <r>
      <rPr>
        <sz val="11"/>
        <color theme="1"/>
        <rFont val="Aptos Narrow"/>
        <family val="2"/>
        <scheme val="minor"/>
      </rPr>
      <t>-</t>
    </r>
    <r>
      <rPr>
        <sz val="11"/>
        <color rgb="FFF78C6C"/>
        <rFont val="Aptos Narrow"/>
        <family val="2"/>
        <scheme val="minor"/>
      </rPr>
      <t>01</t>
    </r>
  </si>
  <si>
    <r>
      <t>84</t>
    </r>
    <r>
      <rPr>
        <sz val="11"/>
        <color theme="1"/>
        <rFont val="Aptos Narrow"/>
        <family val="2"/>
        <scheme val="minor"/>
      </rPr>
      <t xml:space="preserve"> sec @ </t>
    </r>
    <r>
      <rPr>
        <sz val="11"/>
        <color rgb="FFF78C6C"/>
        <rFont val="Aptos Narrow"/>
        <family val="2"/>
        <scheme val="minor"/>
      </rPr>
      <t>50</t>
    </r>
    <r>
      <rPr>
        <sz val="11"/>
        <color theme="1"/>
        <rFont val="Aptos Narrow"/>
        <family val="2"/>
        <scheme val="minor"/>
      </rPr>
      <t xml:space="preserve"> lbs total (</t>
    </r>
    <r>
      <rPr>
        <sz val="11"/>
        <color rgb="FFF78C6C"/>
        <rFont val="Aptos Narrow"/>
        <family val="2"/>
        <scheme val="minor"/>
      </rPr>
      <t>25</t>
    </r>
    <r>
      <rPr>
        <sz val="11"/>
        <color theme="1"/>
        <rFont val="Aptos Narrow"/>
        <family val="2"/>
        <scheme val="minor"/>
      </rPr>
      <t xml:space="preserve"> per hand)</t>
    </r>
  </si>
  <si>
    <r>
      <t>61</t>
    </r>
    <r>
      <rPr>
        <sz val="11"/>
        <color theme="1"/>
        <rFont val="Aptos Narrow"/>
        <family val="2"/>
        <scheme val="minor"/>
      </rPr>
      <t xml:space="preserve"> sec bodyweight</t>
    </r>
  </si>
  <si>
    <r>
      <t>12</t>
    </r>
    <r>
      <rPr>
        <sz val="11"/>
        <color theme="1"/>
        <rFont val="Aptos Narrow"/>
        <family val="2"/>
        <scheme val="minor"/>
      </rPr>
      <t xml:space="preserve"> reps @ </t>
    </r>
    <r>
      <rPr>
        <sz val="11"/>
        <color rgb="FFF78C6C"/>
        <rFont val="Aptos Narrow"/>
        <family val="2"/>
        <scheme val="minor"/>
      </rPr>
      <t>32</t>
    </r>
    <r>
      <rPr>
        <sz val="11"/>
        <color theme="1"/>
        <rFont val="Aptos Narrow"/>
        <family val="2"/>
        <scheme val="minor"/>
      </rPr>
      <t>.</t>
    </r>
    <r>
      <rPr>
        <sz val="11"/>
        <color rgb="FFF78C6C"/>
        <rFont val="Aptos Narrow"/>
        <family val="2"/>
        <scheme val="minor"/>
      </rPr>
      <t>5</t>
    </r>
    <r>
      <rPr>
        <sz val="11"/>
        <color theme="1"/>
        <rFont val="Aptos Narrow"/>
        <family val="2"/>
        <scheme val="minor"/>
      </rPr>
      <t xml:space="preserve"> lbs per side</t>
    </r>
  </si>
  <si>
    <r>
      <t>12</t>
    </r>
    <r>
      <rPr>
        <sz val="11"/>
        <color theme="1"/>
        <rFont val="Aptos Narrow"/>
        <family val="2"/>
        <scheme val="minor"/>
      </rPr>
      <t xml:space="preserve"> reps @ </t>
    </r>
    <r>
      <rPr>
        <sz val="11"/>
        <color rgb="FFF78C6C"/>
        <rFont val="Aptos Narrow"/>
        <family val="2"/>
        <scheme val="minor"/>
      </rPr>
      <t>50</t>
    </r>
    <r>
      <rPr>
        <sz val="11"/>
        <color theme="1"/>
        <rFont val="Aptos Narrow"/>
        <family val="2"/>
        <scheme val="minor"/>
      </rPr>
      <t xml:space="preserve"> lbs total (</t>
    </r>
    <r>
      <rPr>
        <sz val="11"/>
        <color rgb="FFF78C6C"/>
        <rFont val="Aptos Narrow"/>
        <family val="2"/>
        <scheme val="minor"/>
      </rPr>
      <t>25</t>
    </r>
    <r>
      <rPr>
        <sz val="11"/>
        <color theme="1"/>
        <rFont val="Aptos Narrow"/>
        <family val="2"/>
        <scheme val="minor"/>
      </rPr>
      <t xml:space="preserve"> per hand)</t>
    </r>
  </si>
  <si>
    <r>
      <t>9</t>
    </r>
    <r>
      <rPr>
        <sz val="11"/>
        <color theme="1"/>
        <rFont val="Aptos Narrow"/>
        <family val="2"/>
        <scheme val="minor"/>
      </rPr>
      <t xml:space="preserve"> reps @ </t>
    </r>
    <r>
      <rPr>
        <sz val="11"/>
        <color rgb="FFF78C6C"/>
        <rFont val="Aptos Narrow"/>
        <family val="2"/>
        <scheme val="minor"/>
      </rPr>
      <t>125</t>
    </r>
    <r>
      <rPr>
        <sz val="11"/>
        <color theme="1"/>
        <rFont val="Aptos Narrow"/>
        <family val="2"/>
        <scheme val="minor"/>
      </rPr>
      <t xml:space="preserve"> lbs</t>
    </r>
  </si>
  <si>
    <r>
      <t>7</t>
    </r>
    <r>
      <rPr>
        <sz val="11"/>
        <color theme="1"/>
        <rFont val="Aptos Narrow"/>
        <family val="2"/>
        <scheme val="minor"/>
      </rPr>
      <t>:</t>
    </r>
    <r>
      <rPr>
        <sz val="11"/>
        <color rgb="FFF78C6C"/>
        <rFont val="Aptos Narrow"/>
        <family val="2"/>
        <scheme val="minor"/>
      </rPr>
      <t>42</t>
    </r>
    <r>
      <rPr>
        <sz val="11"/>
        <color theme="1"/>
        <rFont val="Aptos Narrow"/>
        <family val="2"/>
        <scheme val="minor"/>
      </rPr>
      <t xml:space="preserve"> (</t>
    </r>
    <r>
      <rPr>
        <sz val="11"/>
        <color rgb="FFF78C6C"/>
        <rFont val="Aptos Narrow"/>
        <family val="2"/>
        <scheme val="minor"/>
      </rPr>
      <t>462</t>
    </r>
    <r>
      <rPr>
        <sz val="11"/>
        <color theme="1"/>
        <rFont val="Aptos Narrow"/>
        <family val="2"/>
        <scheme val="minor"/>
      </rPr>
      <t xml:space="preserve"> sec) for </t>
    </r>
    <r>
      <rPr>
        <sz val="11"/>
        <color rgb="FFF78C6C"/>
        <rFont val="Aptos Narrow"/>
        <family val="2"/>
        <scheme val="minor"/>
      </rPr>
      <t>2</t>
    </r>
    <r>
      <rPr>
        <sz val="11"/>
        <color theme="1"/>
        <rFont val="Aptos Narrow"/>
        <family val="2"/>
        <scheme val="minor"/>
      </rPr>
      <t>K</t>
    </r>
  </si>
  <si>
    <r>
      <t>5</t>
    </r>
    <r>
      <rPr>
        <sz val="11"/>
        <color theme="1"/>
        <rFont val="Aptos Narrow"/>
        <family val="2"/>
        <scheme val="minor"/>
      </rPr>
      <t>.</t>
    </r>
    <r>
      <rPr>
        <sz val="11"/>
        <color rgb="FFF78C6C"/>
        <rFont val="Aptos Narrow"/>
        <family val="2"/>
        <scheme val="minor"/>
      </rPr>
      <t>5</t>
    </r>
    <r>
      <rPr>
        <sz val="11"/>
        <color theme="1"/>
        <rFont val="Aptos Narrow"/>
        <family val="2"/>
        <scheme val="minor"/>
      </rPr>
      <t xml:space="preserve"> reps @ </t>
    </r>
    <r>
      <rPr>
        <sz val="11"/>
        <color rgb="FFF78C6C"/>
        <rFont val="Aptos Narrow"/>
        <family val="2"/>
        <scheme val="minor"/>
      </rPr>
      <t>210</t>
    </r>
    <r>
      <rPr>
        <sz val="11"/>
        <color theme="1"/>
        <rFont val="Aptos Narrow"/>
        <family val="2"/>
        <scheme val="minor"/>
      </rPr>
      <t xml:space="preserve"> lbs</t>
    </r>
  </si>
  <si>
    <r>
      <t xml:space="preserve">Phase </t>
    </r>
    <r>
      <rPr>
        <sz val="11"/>
        <color rgb="FFF78C6C"/>
        <rFont val="Aptos Narrow"/>
        <family val="2"/>
        <scheme val="minor"/>
      </rPr>
      <t>7</t>
    </r>
    <r>
      <rPr>
        <sz val="11"/>
        <color theme="1"/>
        <rFont val="Aptos Narrow"/>
        <family val="2"/>
        <scheme val="minor"/>
      </rPr>
      <t xml:space="preserve"> peak; progressive build from </t>
    </r>
    <r>
      <rPr>
        <sz val="11"/>
        <color rgb="FFF78C6C"/>
        <rFont val="Aptos Narrow"/>
        <family val="2"/>
        <scheme val="minor"/>
      </rPr>
      <t>130</t>
    </r>
    <r>
      <rPr>
        <sz val="11"/>
        <color theme="1"/>
        <rFont val="Aptos Narrow"/>
        <family val="2"/>
        <scheme val="minor"/>
      </rPr>
      <t xml:space="preserve"> lbs in Phase </t>
    </r>
    <r>
      <rPr>
        <sz val="11"/>
        <color rgb="FFF78C6C"/>
        <rFont val="Aptos Narrow"/>
        <family val="2"/>
        <scheme val="minor"/>
      </rPr>
      <t>2</t>
    </r>
    <r>
      <rPr>
        <sz val="11"/>
        <color theme="1"/>
        <rFont val="Aptos Narrow"/>
        <family val="2"/>
        <scheme val="minor"/>
      </rPr>
      <t xml:space="preserve"> </t>
    </r>
  </si>
  <si>
    <r>
      <t xml:space="preserve">Phase </t>
    </r>
    <r>
      <rPr>
        <sz val="11"/>
        <color rgb="FFF78C6C"/>
        <rFont val="Aptos Narrow"/>
        <family val="2"/>
        <scheme val="minor"/>
      </rPr>
      <t>7</t>
    </r>
    <r>
      <rPr>
        <sz val="11"/>
        <color theme="1"/>
        <rFont val="Aptos Narrow"/>
        <family val="2"/>
        <scheme val="minor"/>
      </rPr>
      <t xml:space="preserve"> overload attempt; primary pressing PR </t>
    </r>
  </si>
  <si>
    <r>
      <t>6</t>
    </r>
    <r>
      <rPr>
        <sz val="11"/>
        <color theme="1"/>
        <rFont val="Aptos Narrow"/>
        <family val="2"/>
        <scheme val="minor"/>
      </rPr>
      <t>.</t>
    </r>
    <r>
      <rPr>
        <sz val="11"/>
        <color rgb="FFF78C6C"/>
        <rFont val="Aptos Narrow"/>
        <family val="2"/>
        <scheme val="minor"/>
      </rPr>
      <t>5</t>
    </r>
    <r>
      <rPr>
        <sz val="11"/>
        <color theme="1"/>
        <rFont val="Aptos Narrow"/>
        <family val="2"/>
        <scheme val="minor"/>
      </rPr>
      <t xml:space="preserve"> reps @ </t>
    </r>
    <r>
      <rPr>
        <sz val="11"/>
        <color rgb="FFF78C6C"/>
        <rFont val="Aptos Narrow"/>
        <family val="2"/>
        <scheme val="minor"/>
      </rPr>
      <t>150</t>
    </r>
    <r>
      <rPr>
        <sz val="11"/>
        <color theme="1"/>
        <rFont val="Aptos Narrow"/>
        <family val="2"/>
        <scheme val="minor"/>
      </rPr>
      <t xml:space="preserve"> lbs (</t>
    </r>
    <r>
      <rPr>
        <sz val="11"/>
        <color rgb="FFF78C6C"/>
        <rFont val="Aptos Narrow"/>
        <family val="2"/>
        <scheme val="minor"/>
      </rPr>
      <t>75</t>
    </r>
    <r>
      <rPr>
        <sz val="11"/>
        <color theme="1"/>
        <rFont val="Aptos Narrow"/>
        <family val="2"/>
        <scheme val="minor"/>
      </rPr>
      <t xml:space="preserve"> per hand)</t>
    </r>
  </si>
  <si>
    <r>
      <t>8</t>
    </r>
    <r>
      <rPr>
        <sz val="11"/>
        <color theme="1"/>
        <rFont val="Aptos Narrow"/>
        <family val="2"/>
        <scheme val="minor"/>
      </rPr>
      <t xml:space="preserve"> reps @ </t>
    </r>
    <r>
      <rPr>
        <sz val="11"/>
        <color rgb="FFF78C6C"/>
        <rFont val="Aptos Narrow"/>
        <family val="2"/>
        <scheme val="minor"/>
      </rPr>
      <t>170</t>
    </r>
    <r>
      <rPr>
        <sz val="11"/>
        <color theme="1"/>
        <rFont val="Aptos Narrow"/>
        <family val="2"/>
        <scheme val="minor"/>
      </rPr>
      <t xml:space="preserve"> lbs (</t>
    </r>
    <r>
      <rPr>
        <sz val="11"/>
        <color rgb="FFF78C6C"/>
        <rFont val="Aptos Narrow"/>
        <family val="2"/>
        <scheme val="minor"/>
      </rPr>
      <t>85</t>
    </r>
    <r>
      <rPr>
        <sz val="11"/>
        <color theme="1"/>
        <rFont val="Aptos Narrow"/>
        <family val="2"/>
        <scheme val="minor"/>
      </rPr>
      <t xml:space="preserve"> per hand)</t>
    </r>
  </si>
  <si>
    <r>
      <t xml:space="preserve">Phase </t>
    </r>
    <r>
      <rPr>
        <sz val="11"/>
        <color rgb="FFF78C6C"/>
        <rFont val="Aptos Narrow"/>
        <family val="2"/>
        <scheme val="minor"/>
      </rPr>
      <t>8</t>
    </r>
    <r>
      <rPr>
        <sz val="11"/>
        <color theme="1"/>
        <rFont val="Aptos Narrow"/>
        <family val="2"/>
        <scheme val="minor"/>
      </rPr>
      <t xml:space="preserve">; progressive from </t>
    </r>
    <r>
      <rPr>
        <sz val="11"/>
        <color rgb="FFF78C6C"/>
        <rFont val="Aptos Narrow"/>
        <family val="2"/>
        <scheme val="minor"/>
      </rPr>
      <t>110</t>
    </r>
    <r>
      <rPr>
        <sz val="11"/>
        <color theme="1"/>
        <rFont val="Aptos Narrow"/>
        <family val="2"/>
        <scheme val="minor"/>
      </rPr>
      <t xml:space="preserve"> in Phase </t>
    </r>
    <r>
      <rPr>
        <sz val="11"/>
        <color rgb="FFF78C6C"/>
        <rFont val="Aptos Narrow"/>
        <family val="2"/>
        <scheme val="minor"/>
      </rPr>
      <t>3</t>
    </r>
    <r>
      <rPr>
        <sz val="11"/>
        <color theme="1"/>
        <rFont val="Aptos Narrow"/>
        <family val="2"/>
        <scheme val="minor"/>
      </rPr>
      <t xml:space="preserve"> </t>
    </r>
  </si>
  <si>
    <r>
      <t>7</t>
    </r>
    <r>
      <rPr>
        <sz val="11"/>
        <color theme="1"/>
        <rFont val="Aptos Narrow"/>
        <family val="2"/>
        <scheme val="minor"/>
      </rPr>
      <t xml:space="preserve"> reps @ </t>
    </r>
    <r>
      <rPr>
        <sz val="11"/>
        <color rgb="FFF78C6C"/>
        <rFont val="Aptos Narrow"/>
        <family val="2"/>
        <scheme val="minor"/>
      </rPr>
      <t>75</t>
    </r>
    <r>
      <rPr>
        <sz val="11"/>
        <color theme="1"/>
        <rFont val="Aptos Narrow"/>
        <family val="2"/>
        <scheme val="minor"/>
      </rPr>
      <t xml:space="preserve"> lbs per hand</t>
    </r>
  </si>
  <si>
    <r>
      <t>75</t>
    </r>
    <r>
      <rPr>
        <sz val="11"/>
        <color theme="1"/>
        <rFont val="Aptos Narrow"/>
        <family val="2"/>
        <scheme val="minor"/>
      </rPr>
      <t xml:space="preserve"> sec @ </t>
    </r>
    <r>
      <rPr>
        <sz val="11"/>
        <color rgb="FFF78C6C"/>
        <rFont val="Aptos Narrow"/>
        <family val="2"/>
        <scheme val="minor"/>
      </rPr>
      <t>150</t>
    </r>
    <r>
      <rPr>
        <sz val="11"/>
        <color theme="1"/>
        <rFont val="Aptos Narrow"/>
        <family val="2"/>
        <scheme val="minor"/>
      </rPr>
      <t xml:space="preserve"> lbs at </t>
    </r>
    <r>
      <rPr>
        <sz val="11"/>
        <color rgb="FFF78C6C"/>
        <rFont val="Aptos Narrow"/>
        <family val="2"/>
        <scheme val="minor"/>
      </rPr>
      <t>2</t>
    </r>
    <r>
      <rPr>
        <sz val="11"/>
        <color theme="1"/>
        <rFont val="Aptos Narrow"/>
        <family val="2"/>
        <scheme val="minor"/>
      </rPr>
      <t xml:space="preserve"> mph </t>
    </r>
    <r>
      <rPr>
        <sz val="11"/>
        <color rgb="FFF78C6C"/>
        <rFont val="Aptos Narrow"/>
        <family val="2"/>
        <scheme val="minor"/>
      </rPr>
      <t>0</t>
    </r>
    <r>
      <rPr>
        <sz val="11"/>
        <color theme="1"/>
        <rFont val="Aptos Narrow"/>
        <family val="2"/>
        <scheme val="minor"/>
      </rPr>
      <t>.</t>
    </r>
    <r>
      <rPr>
        <sz val="11"/>
        <color rgb="FFF78C6C"/>
        <rFont val="Aptos Narrow"/>
        <family val="2"/>
        <scheme val="minor"/>
      </rPr>
      <t>5</t>
    </r>
    <r>
      <rPr>
        <sz val="11"/>
        <color theme="1"/>
        <rFont val="Aptos Narrow"/>
        <family val="2"/>
        <scheme val="minor"/>
      </rPr>
      <t>% incline</t>
    </r>
  </si>
  <si>
    <r>
      <t xml:space="preserve">Phase </t>
    </r>
    <r>
      <rPr>
        <sz val="11"/>
        <color rgb="FFF78C6C"/>
        <rFont val="Aptos Narrow"/>
        <family val="2"/>
        <scheme val="minor"/>
      </rPr>
      <t>6</t>
    </r>
    <r>
      <rPr>
        <sz val="11"/>
        <color theme="1"/>
        <rFont val="Aptos Narrow"/>
        <family val="2"/>
        <scheme val="minor"/>
      </rPr>
      <t xml:space="preserve"> peak</t>
    </r>
  </si>
  <si>
    <r>
      <t>80</t>
    </r>
    <r>
      <rPr>
        <sz val="11"/>
        <color theme="1"/>
        <rFont val="Aptos Narrow"/>
        <family val="2"/>
        <scheme val="minor"/>
      </rPr>
      <t xml:space="preserve"> sec @ </t>
    </r>
    <r>
      <rPr>
        <sz val="11"/>
        <color rgb="FFF78C6C"/>
        <rFont val="Aptos Narrow"/>
        <family val="2"/>
        <scheme val="minor"/>
      </rPr>
      <t>150</t>
    </r>
    <r>
      <rPr>
        <sz val="11"/>
        <color theme="1"/>
        <rFont val="Aptos Narrow"/>
        <family val="2"/>
        <scheme val="minor"/>
      </rPr>
      <t xml:space="preserve"> lbs</t>
    </r>
  </si>
  <si>
    <r>
      <t>4</t>
    </r>
    <r>
      <rPr>
        <sz val="11"/>
        <color theme="1"/>
        <rFont val="Aptos Narrow"/>
        <family val="2"/>
        <scheme val="minor"/>
      </rPr>
      <t xml:space="preserve"> reps @ </t>
    </r>
    <r>
      <rPr>
        <sz val="11"/>
        <color rgb="FFF78C6C"/>
        <rFont val="Aptos Narrow"/>
        <family val="2"/>
        <scheme val="minor"/>
      </rPr>
      <t>40</t>
    </r>
    <r>
      <rPr>
        <sz val="11"/>
        <color theme="1"/>
        <rFont val="Aptos Narrow"/>
        <family val="2"/>
        <scheme val="minor"/>
      </rPr>
      <t xml:space="preserve"> lbs Test set; working weight remained at </t>
    </r>
    <r>
      <rPr>
        <sz val="11"/>
        <color rgb="FFF78C6C"/>
        <rFont val="Aptos Narrow"/>
        <family val="2"/>
        <scheme val="minor"/>
      </rPr>
      <t>35</t>
    </r>
    <r>
      <rPr>
        <sz val="11"/>
        <color theme="1"/>
        <rFont val="Aptos Narrow"/>
        <family val="2"/>
        <scheme val="minor"/>
      </rPr>
      <t xml:space="preserve"> lbs</t>
    </r>
  </si>
  <si>
    <r>
      <t>11</t>
    </r>
    <r>
      <rPr>
        <sz val="11"/>
        <color theme="1"/>
        <rFont val="Aptos Narrow"/>
        <family val="2"/>
        <scheme val="minor"/>
      </rPr>
      <t xml:space="preserve"> reps @ </t>
    </r>
    <r>
      <rPr>
        <sz val="11"/>
        <color rgb="FFF78C6C"/>
        <rFont val="Aptos Narrow"/>
        <family val="2"/>
        <scheme val="minor"/>
      </rPr>
      <t>67</t>
    </r>
    <r>
      <rPr>
        <sz val="11"/>
        <color theme="1"/>
        <rFont val="Aptos Narrow"/>
        <family val="2"/>
        <scheme val="minor"/>
      </rPr>
      <t>.</t>
    </r>
    <r>
      <rPr>
        <sz val="11"/>
        <color rgb="FFF78C6C"/>
        <rFont val="Aptos Narrow"/>
        <family val="2"/>
        <scheme val="minor"/>
      </rPr>
      <t>5</t>
    </r>
    <r>
      <rPr>
        <sz val="11"/>
        <color theme="1"/>
        <rFont val="Aptos Narrow"/>
        <family val="2"/>
        <scheme val="minor"/>
      </rPr>
      <t xml:space="preserve"> lbs</t>
    </r>
  </si>
  <si>
    <r>
      <t xml:space="preserve">Phases </t>
    </r>
    <r>
      <rPr>
        <sz val="11"/>
        <color rgb="FFF78C6C"/>
        <rFont val="Aptos Narrow"/>
        <family val="2"/>
        <scheme val="minor"/>
      </rPr>
      <t>5</t>
    </r>
    <r>
      <rPr>
        <sz val="11"/>
        <color theme="1"/>
        <rFont val="Aptos Narrow"/>
        <family val="2"/>
        <scheme val="minor"/>
      </rPr>
      <t>-</t>
    </r>
    <r>
      <rPr>
        <sz val="11"/>
        <color rgb="FFF78C6C"/>
        <rFont val="Aptos Narrow"/>
        <family val="2"/>
        <scheme val="minor"/>
      </rPr>
      <t>8</t>
    </r>
    <r>
      <rPr>
        <sz val="11"/>
        <color theme="1"/>
        <rFont val="Aptos Narrow"/>
        <family val="2"/>
        <scheme val="minor"/>
      </rPr>
      <t xml:space="preserve"> </t>
    </r>
  </si>
  <si>
    <r>
      <t>20</t>
    </r>
    <r>
      <rPr>
        <sz val="11"/>
        <color theme="1"/>
        <rFont val="Aptos Narrow"/>
        <family val="2"/>
        <scheme val="minor"/>
      </rPr>
      <t xml:space="preserve"> reps @ </t>
    </r>
    <r>
      <rPr>
        <sz val="11"/>
        <color rgb="FFF78C6C"/>
        <rFont val="Aptos Narrow"/>
        <family val="2"/>
        <scheme val="minor"/>
      </rPr>
      <t>50</t>
    </r>
    <r>
      <rPr>
        <sz val="11"/>
        <color theme="1"/>
        <rFont val="Aptos Narrow"/>
        <family val="2"/>
        <scheme val="minor"/>
      </rPr>
      <t xml:space="preserve"> lbs</t>
    </r>
  </si>
  <si>
    <r>
      <t xml:space="preserve">Phase </t>
    </r>
    <r>
      <rPr>
        <sz val="11"/>
        <color rgb="FFF78C6C"/>
        <rFont val="Aptos Narrow"/>
        <family val="2"/>
        <scheme val="minor"/>
      </rPr>
      <t>7</t>
    </r>
    <r>
      <rPr>
        <sz val="11"/>
        <color theme="1"/>
        <rFont val="Aptos Narrow"/>
        <family val="2"/>
        <scheme val="minor"/>
      </rPr>
      <t xml:space="preserve"> peak</t>
    </r>
  </si>
  <si>
    <r>
      <t xml:space="preserve">Phase </t>
    </r>
    <r>
      <rPr>
        <sz val="11"/>
        <color rgb="FFF78C6C"/>
        <rFont val="Aptos Narrow"/>
        <family val="2"/>
        <scheme val="minor"/>
      </rPr>
      <t>8</t>
    </r>
    <r>
      <rPr>
        <sz val="11"/>
        <color theme="1"/>
        <rFont val="Aptos Narrow"/>
        <family val="2"/>
        <scheme val="minor"/>
      </rPr>
      <t xml:space="preserve">; OHP reintroduction success </t>
    </r>
  </si>
  <si>
    <r>
      <t xml:space="preserve">Phase </t>
    </r>
    <r>
      <rPr>
        <sz val="11"/>
        <color rgb="FFF78C6C"/>
        <rFont val="Aptos Narrow"/>
        <family val="2"/>
        <scheme val="minor"/>
      </rPr>
      <t>3</t>
    </r>
    <r>
      <rPr>
        <sz val="11"/>
        <color theme="1"/>
        <rFont val="Aptos Narrow"/>
        <family val="2"/>
        <scheme val="minor"/>
      </rPr>
      <t xml:space="preserve">; </t>
    </r>
    <r>
      <rPr>
        <sz val="11"/>
        <color rgb="FFF78C6C"/>
        <rFont val="Aptos Narrow"/>
        <family val="2"/>
        <scheme val="minor"/>
      </rPr>
      <t>7</t>
    </r>
    <r>
      <rPr>
        <sz val="11"/>
        <color theme="1"/>
        <rFont val="Aptos Narrow"/>
        <family val="2"/>
        <scheme val="minor"/>
      </rPr>
      <t xml:space="preserve"> min </t>
    </r>
    <r>
      <rPr>
        <sz val="11"/>
        <color rgb="FFF78C6C"/>
        <rFont val="Aptos Narrow"/>
        <family val="2"/>
        <scheme val="minor"/>
      </rPr>
      <t>42</t>
    </r>
    <r>
      <rPr>
        <sz val="11"/>
        <color theme="1"/>
        <rFont val="Aptos Narrow"/>
        <family val="2"/>
        <scheme val="minor"/>
      </rPr>
      <t xml:space="preserve"> sec </t>
    </r>
  </si>
  <si>
    <r>
      <t xml:space="preserve">Phase </t>
    </r>
    <r>
      <rPr>
        <sz val="11"/>
        <color rgb="FFF78C6C"/>
        <rFont val="Aptos Narrow"/>
        <family val="2"/>
        <scheme val="minor"/>
      </rPr>
      <t>3</t>
    </r>
    <r>
      <rPr>
        <sz val="11"/>
        <color theme="1"/>
        <rFont val="Aptos Narrow"/>
        <family val="2"/>
        <scheme val="minor"/>
      </rPr>
      <t xml:space="preserve"> peak; transitioned to other row variations</t>
    </r>
  </si>
  <si>
    <r>
      <t>11</t>
    </r>
    <r>
      <rPr>
        <sz val="11"/>
        <color theme="1"/>
        <rFont val="Aptos Narrow"/>
        <family val="2"/>
        <scheme val="minor"/>
      </rPr>
      <t xml:space="preserve"> reps @ </t>
    </r>
    <r>
      <rPr>
        <sz val="11"/>
        <color rgb="FFF78C6C"/>
        <rFont val="Aptos Narrow"/>
        <family val="2"/>
        <scheme val="minor"/>
      </rPr>
      <t>150</t>
    </r>
    <r>
      <rPr>
        <sz val="11"/>
        <color theme="1"/>
        <rFont val="Aptos Narrow"/>
        <family val="2"/>
        <scheme val="minor"/>
      </rPr>
      <t xml:space="preserve"> lbs</t>
    </r>
  </si>
  <si>
    <r>
      <t>10</t>
    </r>
    <r>
      <rPr>
        <sz val="11"/>
        <color theme="1"/>
        <rFont val="Aptos Narrow"/>
        <family val="2"/>
        <scheme val="minor"/>
      </rPr>
      <t xml:space="preserve"> reps @ </t>
    </r>
    <r>
      <rPr>
        <sz val="11"/>
        <color rgb="FFF78C6C"/>
        <rFont val="Aptos Narrow"/>
        <family val="2"/>
        <scheme val="minor"/>
      </rPr>
      <t>80</t>
    </r>
    <r>
      <rPr>
        <sz val="11"/>
        <color theme="1"/>
        <rFont val="Aptos Narrow"/>
        <family val="2"/>
        <scheme val="minor"/>
      </rPr>
      <t xml:space="preserve"> lbs total (</t>
    </r>
    <r>
      <rPr>
        <sz val="11"/>
        <color rgb="FFF78C6C"/>
        <rFont val="Aptos Narrow"/>
        <family val="2"/>
        <scheme val="minor"/>
      </rPr>
      <t>40</t>
    </r>
    <r>
      <rPr>
        <sz val="11"/>
        <color theme="1"/>
        <rFont val="Aptos Narrow"/>
        <family val="2"/>
        <scheme val="minor"/>
      </rPr>
      <t xml:space="preserve"> per hand)</t>
    </r>
  </si>
  <si>
    <r>
      <t xml:space="preserve">Phase </t>
    </r>
    <r>
      <rPr>
        <sz val="11"/>
        <color rgb="FFF78C6C"/>
        <rFont val="Aptos Narrow"/>
        <family val="2"/>
        <scheme val="minor"/>
      </rPr>
      <t>5</t>
    </r>
    <r>
      <rPr>
        <sz val="11"/>
        <color theme="1"/>
        <rFont val="Aptos Narrow"/>
        <family val="2"/>
        <scheme val="minor"/>
      </rPr>
      <t xml:space="preserve"> peak</t>
    </r>
  </si>
  <si>
    <r>
      <t>6</t>
    </r>
    <r>
      <rPr>
        <sz val="11"/>
        <color theme="1"/>
        <rFont val="Aptos Narrow"/>
        <family val="2"/>
        <scheme val="minor"/>
      </rPr>
      <t xml:space="preserve"> reps @ </t>
    </r>
    <r>
      <rPr>
        <sz val="11"/>
        <color rgb="FFF78C6C"/>
        <rFont val="Aptos Narrow"/>
        <family val="2"/>
        <scheme val="minor"/>
      </rPr>
      <t>40</t>
    </r>
    <r>
      <rPr>
        <sz val="11"/>
        <color theme="1"/>
        <rFont val="Aptos Narrow"/>
        <family val="2"/>
        <scheme val="minor"/>
      </rPr>
      <t xml:space="preserve"> lbs per hand alternating</t>
    </r>
  </si>
  <si>
    <r>
      <t xml:space="preserve">Phase </t>
    </r>
    <r>
      <rPr>
        <sz val="11"/>
        <color rgb="FFF78C6C"/>
        <rFont val="Aptos Narrow"/>
        <family val="2"/>
        <scheme val="minor"/>
      </rPr>
      <t>8</t>
    </r>
    <r>
      <rPr>
        <sz val="11"/>
        <color theme="1"/>
        <rFont val="Aptos Narrow"/>
        <family val="2"/>
        <scheme val="minor"/>
      </rPr>
      <t xml:space="preserve"> peak</t>
    </r>
  </si>
  <si>
    <r>
      <t>15</t>
    </r>
    <r>
      <rPr>
        <sz val="11"/>
        <color theme="1"/>
        <rFont val="Aptos Narrow"/>
        <family val="2"/>
        <scheme val="minor"/>
      </rPr>
      <t xml:space="preserve"> reps @ </t>
    </r>
    <r>
      <rPr>
        <sz val="11"/>
        <color rgb="FFF78C6C"/>
        <rFont val="Aptos Narrow"/>
        <family val="2"/>
        <scheme val="minor"/>
      </rPr>
      <t>120</t>
    </r>
    <r>
      <rPr>
        <sz val="11"/>
        <color theme="1"/>
        <rFont val="Aptos Narrow"/>
        <family val="2"/>
        <scheme val="minor"/>
      </rPr>
      <t xml:space="preserve"> lbs barbell</t>
    </r>
  </si>
  <si>
    <r>
      <t>8</t>
    </r>
    <r>
      <rPr>
        <sz val="11"/>
        <color theme="1"/>
        <rFont val="Aptos Narrow"/>
        <family val="2"/>
        <scheme val="minor"/>
      </rPr>
      <t xml:space="preserve"> reps @ </t>
    </r>
    <r>
      <rPr>
        <sz val="11"/>
        <color rgb="FFF78C6C"/>
        <rFont val="Aptos Narrow"/>
        <family val="2"/>
        <scheme val="minor"/>
      </rPr>
      <t>50</t>
    </r>
    <r>
      <rPr>
        <sz val="11"/>
        <color theme="1"/>
        <rFont val="Aptos Narrow"/>
        <family val="2"/>
        <scheme val="minor"/>
      </rPr>
      <t xml:space="preserve"> lbs total (</t>
    </r>
    <r>
      <rPr>
        <sz val="11"/>
        <color rgb="FFF78C6C"/>
        <rFont val="Aptos Narrow"/>
        <family val="2"/>
        <scheme val="minor"/>
      </rPr>
      <t>25</t>
    </r>
    <r>
      <rPr>
        <sz val="11"/>
        <color theme="1"/>
        <rFont val="Aptos Narrow"/>
        <family val="2"/>
        <scheme val="minor"/>
      </rPr>
      <t xml:space="preserve"> per hand)</t>
    </r>
  </si>
  <si>
    <r>
      <t xml:space="preserve">Phase </t>
    </r>
    <r>
      <rPr>
        <sz val="11"/>
        <color rgb="FFF78C6C"/>
        <rFont val="Aptos Narrow"/>
        <family val="2"/>
        <scheme val="minor"/>
      </rPr>
      <t>5</t>
    </r>
    <r>
      <rPr>
        <sz val="11"/>
        <color theme="1"/>
        <rFont val="Aptos Narrow"/>
        <family val="2"/>
        <scheme val="minor"/>
      </rPr>
      <t xml:space="preserve"> peak load</t>
    </r>
  </si>
  <si>
    <r>
      <t xml:space="preserve">Phase </t>
    </r>
    <r>
      <rPr>
        <sz val="11"/>
        <color rgb="FFF78C6C"/>
        <rFont val="Aptos Narrow"/>
        <family val="2"/>
        <scheme val="minor"/>
      </rPr>
      <t>8</t>
    </r>
    <r>
      <rPr>
        <sz val="11"/>
        <color theme="1"/>
        <rFont val="Aptos Narrow"/>
        <family val="2"/>
        <scheme val="minor"/>
      </rPr>
      <t xml:space="preserve">; introduced in Phase </t>
    </r>
    <r>
      <rPr>
        <sz val="11"/>
        <color rgb="FFF78C6C"/>
        <rFont val="Aptos Narrow"/>
        <family val="2"/>
        <scheme val="minor"/>
      </rPr>
      <t>7</t>
    </r>
    <r>
      <rPr>
        <sz val="11"/>
        <color theme="1"/>
        <rFont val="Aptos Narrow"/>
        <family val="2"/>
        <scheme val="minor"/>
      </rPr>
      <t xml:space="preserve"> </t>
    </r>
  </si>
  <si>
    <r>
      <t>10</t>
    </r>
    <r>
      <rPr>
        <sz val="11"/>
        <color theme="1"/>
        <rFont val="Aptos Narrow"/>
        <family val="2"/>
        <scheme val="minor"/>
      </rPr>
      <t xml:space="preserve"> reps @ </t>
    </r>
    <r>
      <rPr>
        <sz val="11"/>
        <color rgb="FFF78C6C"/>
        <rFont val="Aptos Narrow"/>
        <family val="2"/>
        <scheme val="minor"/>
      </rPr>
      <t>80</t>
    </r>
    <r>
      <rPr>
        <sz val="11"/>
        <color theme="1"/>
        <rFont val="Aptos Narrow"/>
        <family val="2"/>
        <scheme val="minor"/>
      </rPr>
      <t xml:space="preserve"> lbs</t>
    </r>
  </si>
  <si>
    <r>
      <t>6</t>
    </r>
    <r>
      <rPr>
        <sz val="11"/>
        <color theme="1"/>
        <rFont val="Aptos Narrow"/>
        <family val="2"/>
        <scheme val="minor"/>
      </rPr>
      <t xml:space="preserve"> reps @ </t>
    </r>
    <r>
      <rPr>
        <sz val="11"/>
        <color rgb="FFF78C6C"/>
        <rFont val="Aptos Narrow"/>
        <family val="2"/>
        <scheme val="minor"/>
      </rPr>
      <t>200</t>
    </r>
    <r>
      <rPr>
        <sz val="11"/>
        <color theme="1"/>
        <rFont val="Aptos Narrow"/>
        <family val="2"/>
        <scheme val="minor"/>
      </rPr>
      <t xml:space="preserve"> lbs</t>
    </r>
  </si>
  <si>
    <r>
      <t xml:space="preserve">Phase </t>
    </r>
    <r>
      <rPr>
        <sz val="11"/>
        <color rgb="FFF78C6C"/>
        <rFont val="Aptos Narrow"/>
        <family val="2"/>
        <scheme val="minor"/>
      </rPr>
      <t>2</t>
    </r>
    <r>
      <rPr>
        <sz val="11"/>
        <color theme="1"/>
        <rFont val="Aptos Narrow"/>
        <family val="2"/>
        <scheme val="minor"/>
      </rPr>
      <t xml:space="preserve"> peak</t>
    </r>
  </si>
  <si>
    <r>
      <t xml:space="preserve">Phase </t>
    </r>
    <r>
      <rPr>
        <sz val="11"/>
        <color rgb="FFF78C6C"/>
        <rFont val="Aptos Narrow"/>
        <family val="2"/>
        <scheme val="minor"/>
      </rPr>
      <t>3</t>
    </r>
    <r>
      <rPr>
        <sz val="11"/>
        <color theme="1"/>
        <rFont val="Aptos Narrow"/>
        <family val="2"/>
        <scheme val="minor"/>
      </rPr>
      <t>; transitioned away from Smith bench</t>
    </r>
  </si>
  <si>
    <r>
      <t>5</t>
    </r>
    <r>
      <rPr>
        <sz val="11"/>
        <color theme="1"/>
        <rFont val="Aptos Narrow"/>
        <family val="2"/>
        <scheme val="minor"/>
      </rPr>
      <t xml:space="preserve"> reps @ </t>
    </r>
    <r>
      <rPr>
        <sz val="11"/>
        <color rgb="FFF78C6C"/>
        <rFont val="Aptos Narrow"/>
        <family val="2"/>
        <scheme val="minor"/>
      </rPr>
      <t>185</t>
    </r>
    <r>
      <rPr>
        <sz val="11"/>
        <color theme="1"/>
        <rFont val="Aptos Narrow"/>
        <family val="2"/>
        <scheme val="minor"/>
      </rPr>
      <t xml:space="preserve"> lbs</t>
    </r>
  </si>
  <si>
    <r>
      <t>8</t>
    </r>
    <r>
      <rPr>
        <sz val="11"/>
        <color theme="1"/>
        <rFont val="Aptos Narrow"/>
        <family val="2"/>
        <scheme val="minor"/>
      </rPr>
      <t xml:space="preserve"> reps @ </t>
    </r>
    <r>
      <rPr>
        <sz val="11"/>
        <color rgb="FFF78C6C"/>
        <rFont val="Aptos Narrow"/>
        <family val="2"/>
        <scheme val="minor"/>
      </rPr>
      <t>75</t>
    </r>
    <r>
      <rPr>
        <sz val="11"/>
        <color theme="1"/>
        <rFont val="Aptos Narrow"/>
        <family val="2"/>
        <scheme val="minor"/>
      </rPr>
      <t xml:space="preserve"> lbs Phase </t>
    </r>
    <r>
      <rPr>
        <sz val="11"/>
        <color rgb="FFF78C6C"/>
        <rFont val="Aptos Narrow"/>
        <family val="2"/>
        <scheme val="minor"/>
      </rPr>
      <t>8</t>
    </r>
    <r>
      <rPr>
        <sz val="11"/>
        <color theme="1"/>
        <rFont val="Aptos Narrow"/>
        <family val="2"/>
        <scheme val="minor"/>
      </rPr>
      <t xml:space="preserve"> peak </t>
    </r>
  </si>
  <si>
    <r>
      <t>10</t>
    </r>
    <r>
      <rPr>
        <sz val="11"/>
        <color theme="1"/>
        <rFont val="Aptos Narrow"/>
        <family val="2"/>
        <scheme val="minor"/>
      </rPr>
      <t xml:space="preserve"> reps @ </t>
    </r>
    <r>
      <rPr>
        <sz val="11"/>
        <color rgb="FFF78C6C"/>
        <rFont val="Aptos Narrow"/>
        <family val="2"/>
        <scheme val="minor"/>
      </rPr>
      <t>27</t>
    </r>
    <r>
      <rPr>
        <sz val="11"/>
        <color theme="1"/>
        <rFont val="Aptos Narrow"/>
        <family val="2"/>
        <scheme val="minor"/>
      </rPr>
      <t>.</t>
    </r>
    <r>
      <rPr>
        <sz val="11"/>
        <color rgb="FFF78C6C"/>
        <rFont val="Aptos Narrow"/>
        <family val="2"/>
        <scheme val="minor"/>
      </rPr>
      <t>5</t>
    </r>
    <r>
      <rPr>
        <sz val="11"/>
        <color theme="1"/>
        <rFont val="Aptos Narrow"/>
        <family val="2"/>
        <scheme val="minor"/>
      </rPr>
      <t xml:space="preserve"> lbs</t>
    </r>
  </si>
  <si>
    <r>
      <t xml:space="preserve">Maintained through Phases </t>
    </r>
    <r>
      <rPr>
        <sz val="11"/>
        <color rgb="FFF78C6C"/>
        <rFont val="Aptos Narrow"/>
        <family val="2"/>
        <scheme val="minor"/>
      </rPr>
      <t>5</t>
    </r>
    <r>
      <rPr>
        <sz val="11"/>
        <color theme="1"/>
        <rFont val="Aptos Narrow"/>
        <family val="2"/>
        <scheme val="minor"/>
      </rPr>
      <t>-</t>
    </r>
    <r>
      <rPr>
        <sz val="11"/>
        <color rgb="FFF78C6C"/>
        <rFont val="Aptos Narrow"/>
        <family val="2"/>
        <scheme val="minor"/>
      </rPr>
      <t>8</t>
    </r>
    <r>
      <rPr>
        <sz val="11"/>
        <color theme="1"/>
        <rFont val="Aptos Narrow"/>
        <family val="2"/>
        <scheme val="minor"/>
      </rPr>
      <t xml:space="preserve"> </t>
    </r>
  </si>
  <si>
    <r>
      <t>13</t>
    </r>
    <r>
      <rPr>
        <sz val="11"/>
        <color theme="1"/>
        <rFont val="Aptos Narrow"/>
        <family val="2"/>
        <scheme val="minor"/>
      </rPr>
      <t xml:space="preserve"> reps @ </t>
    </r>
    <r>
      <rPr>
        <sz val="11"/>
        <color rgb="FFF78C6C"/>
        <rFont val="Aptos Narrow"/>
        <family val="2"/>
        <scheme val="minor"/>
      </rPr>
      <t>50</t>
    </r>
    <r>
      <rPr>
        <sz val="11"/>
        <color theme="1"/>
        <rFont val="Aptos Narrow"/>
        <family val="2"/>
        <scheme val="minor"/>
      </rPr>
      <t xml:space="preserve"> lbs</t>
    </r>
  </si>
  <si>
    <r>
      <t>15</t>
    </r>
    <r>
      <rPr>
        <sz val="11"/>
        <color theme="1"/>
        <rFont val="Aptos Narrow"/>
        <family val="2"/>
        <scheme val="minor"/>
      </rPr>
      <t xml:space="preserve"> reps @ </t>
    </r>
    <r>
      <rPr>
        <sz val="11"/>
        <color rgb="FFF78C6C"/>
        <rFont val="Aptos Narrow"/>
        <family val="2"/>
        <scheme val="minor"/>
      </rPr>
      <t>80</t>
    </r>
    <r>
      <rPr>
        <sz val="11"/>
        <color theme="1"/>
        <rFont val="Aptos Narrow"/>
        <family val="2"/>
        <scheme val="minor"/>
      </rPr>
      <t xml:space="preserve"> lbs total (</t>
    </r>
    <r>
      <rPr>
        <sz val="11"/>
        <color rgb="FFF78C6C"/>
        <rFont val="Aptos Narrow"/>
        <family val="2"/>
        <scheme val="minor"/>
      </rPr>
      <t>40</t>
    </r>
    <r>
      <rPr>
        <sz val="11"/>
        <color theme="1"/>
        <rFont val="Aptos Narrow"/>
        <family val="2"/>
        <scheme val="minor"/>
      </rPr>
      <t xml:space="preserve"> per hand)</t>
    </r>
  </si>
  <si>
    <r>
      <t xml:space="preserve">Phase </t>
    </r>
    <r>
      <rPr>
        <sz val="11"/>
        <color rgb="FFF78C6C"/>
        <rFont val="Aptos Narrow"/>
        <family val="2"/>
        <scheme val="minor"/>
      </rPr>
      <t>6</t>
    </r>
    <r>
      <rPr>
        <sz val="11"/>
        <color theme="1"/>
        <rFont val="Aptos Narrow"/>
        <family val="2"/>
        <scheme val="minor"/>
      </rPr>
      <t xml:space="preserve"> peak volume set</t>
    </r>
  </si>
  <si>
    <r>
      <t>5</t>
    </r>
    <r>
      <rPr>
        <sz val="11"/>
        <color theme="1"/>
        <rFont val="Aptos Narrow"/>
        <family val="2"/>
        <scheme val="minor"/>
      </rPr>
      <t xml:space="preserve"> reps @ </t>
    </r>
    <r>
      <rPr>
        <sz val="11"/>
        <color rgb="FFF78C6C"/>
        <rFont val="Aptos Narrow"/>
        <family val="2"/>
        <scheme val="minor"/>
      </rPr>
      <t>45</t>
    </r>
    <r>
      <rPr>
        <sz val="11"/>
        <color theme="1"/>
        <rFont val="Aptos Narrow"/>
        <family val="2"/>
        <scheme val="minor"/>
      </rPr>
      <t xml:space="preserve"> lbs Phase </t>
    </r>
    <r>
      <rPr>
        <sz val="11"/>
        <color rgb="FFF78C6C"/>
        <rFont val="Aptos Narrow"/>
        <family val="2"/>
        <scheme val="minor"/>
      </rPr>
      <t>2</t>
    </r>
    <r>
      <rPr>
        <sz val="11"/>
        <color theme="1"/>
        <rFont val="Aptos Narrow"/>
        <family val="2"/>
        <scheme val="minor"/>
      </rPr>
      <t xml:space="preserve"> peak; transitioned to other curl variations </t>
    </r>
  </si>
  <si>
    <r>
      <t>75</t>
    </r>
    <r>
      <rPr>
        <sz val="11"/>
        <color theme="1"/>
        <rFont val="Aptos Narrow"/>
        <family val="2"/>
        <scheme val="minor"/>
      </rPr>
      <t xml:space="preserve"> sec @ </t>
    </r>
    <r>
      <rPr>
        <sz val="11"/>
        <color rgb="FFF78C6C"/>
        <rFont val="Aptos Narrow"/>
        <family val="2"/>
        <scheme val="minor"/>
      </rPr>
      <t>75</t>
    </r>
    <r>
      <rPr>
        <sz val="11"/>
        <color theme="1"/>
        <rFont val="Aptos Narrow"/>
        <family val="2"/>
        <scheme val="minor"/>
      </rPr>
      <t xml:space="preserve"> lbs per hand</t>
    </r>
  </si>
  <si>
    <r>
      <t>10</t>
    </r>
    <r>
      <rPr>
        <sz val="11"/>
        <color theme="1"/>
        <rFont val="Aptos Narrow"/>
        <family val="2"/>
        <scheme val="minor"/>
      </rPr>
      <t xml:space="preserve"> reps @ </t>
    </r>
    <r>
      <rPr>
        <sz val="11"/>
        <color rgb="FFF78C6C"/>
        <rFont val="Aptos Narrow"/>
        <family val="2"/>
        <scheme val="minor"/>
      </rPr>
      <t>170</t>
    </r>
    <r>
      <rPr>
        <sz val="11"/>
        <color theme="1"/>
        <rFont val="Aptos Narrow"/>
        <family val="2"/>
        <scheme val="minor"/>
      </rPr>
      <t xml:space="preserve"> lbs</t>
    </r>
  </si>
  <si>
    <r>
      <t xml:space="preserve">Phase </t>
    </r>
    <r>
      <rPr>
        <sz val="11"/>
        <color rgb="FFF78C6C"/>
        <rFont val="Aptos Narrow"/>
        <family val="2"/>
        <scheme val="minor"/>
      </rPr>
      <t>8</t>
    </r>
    <r>
      <rPr>
        <sz val="11"/>
        <color theme="1"/>
        <rFont val="Aptos Narrow"/>
        <family val="2"/>
        <scheme val="minor"/>
      </rPr>
      <t xml:space="preserve"> heavy hold attempt </t>
    </r>
  </si>
  <si>
    <r>
      <t>49</t>
    </r>
    <r>
      <rPr>
        <sz val="11"/>
        <color theme="1"/>
        <rFont val="Aptos Narrow"/>
        <family val="2"/>
        <scheme val="minor"/>
      </rPr>
      <t xml:space="preserve"> sec @ </t>
    </r>
    <r>
      <rPr>
        <sz val="11"/>
        <color rgb="FFF78C6C"/>
        <rFont val="Aptos Narrow"/>
        <family val="2"/>
        <scheme val="minor"/>
      </rPr>
      <t>200</t>
    </r>
    <r>
      <rPr>
        <sz val="11"/>
        <color theme="1"/>
        <rFont val="Aptos Narrow"/>
        <family val="2"/>
        <scheme val="minor"/>
      </rPr>
      <t xml:space="preserve"> lbs (</t>
    </r>
    <r>
      <rPr>
        <sz val="11"/>
        <color rgb="FFF78C6C"/>
        <rFont val="Aptos Narrow"/>
        <family val="2"/>
        <scheme val="minor"/>
      </rPr>
      <t>100</t>
    </r>
    <r>
      <rPr>
        <sz val="11"/>
        <color theme="1"/>
        <rFont val="Aptos Narrow"/>
        <family val="2"/>
        <scheme val="minor"/>
      </rPr>
      <t xml:space="preserve"> per hand)</t>
    </r>
  </si>
  <si>
    <r>
      <t>55</t>
    </r>
    <r>
      <rPr>
        <sz val="11"/>
        <color theme="1"/>
        <rFont val="Aptos Narrow"/>
        <family val="2"/>
        <scheme val="minor"/>
      </rPr>
      <t xml:space="preserve"> sec @ </t>
    </r>
    <r>
      <rPr>
        <sz val="11"/>
        <color rgb="FFF78C6C"/>
        <rFont val="Aptos Narrow"/>
        <family val="2"/>
        <scheme val="minor"/>
      </rPr>
      <t>170</t>
    </r>
    <r>
      <rPr>
        <sz val="11"/>
        <color theme="1"/>
        <rFont val="Aptos Narrow"/>
        <family val="2"/>
        <scheme val="minor"/>
      </rPr>
      <t xml:space="preserve"> lbs (</t>
    </r>
    <r>
      <rPr>
        <sz val="11"/>
        <color rgb="FFF78C6C"/>
        <rFont val="Aptos Narrow"/>
        <family val="2"/>
        <scheme val="minor"/>
      </rPr>
      <t>85</t>
    </r>
    <r>
      <rPr>
        <sz val="11"/>
        <color theme="1"/>
        <rFont val="Aptos Narrow"/>
        <family val="2"/>
        <scheme val="minor"/>
      </rPr>
      <t xml:space="preserve"> per hand)</t>
    </r>
  </si>
  <si>
    <r>
      <t xml:space="preserve">Phase </t>
    </r>
    <r>
      <rPr>
        <sz val="11"/>
        <color rgb="FFF78C6C"/>
        <rFont val="Aptos Narrow"/>
        <family val="2"/>
        <scheme val="minor"/>
      </rPr>
      <t>8</t>
    </r>
    <r>
      <rPr>
        <sz val="11"/>
        <color theme="1"/>
        <rFont val="Aptos Narrow"/>
        <family val="2"/>
        <scheme val="minor"/>
      </rPr>
      <t xml:space="preserve"> at NXGen gym with heavier DBs </t>
    </r>
  </si>
  <si>
    <r>
      <t xml:space="preserve">Phase </t>
    </r>
    <r>
      <rPr>
        <sz val="11"/>
        <color rgb="FFF78C6C"/>
        <rFont val="Aptos Narrow"/>
        <family val="2"/>
        <scheme val="minor"/>
      </rPr>
      <t>8</t>
    </r>
    <r>
      <rPr>
        <sz val="11"/>
        <color theme="1"/>
        <rFont val="Aptos Narrow"/>
        <family val="2"/>
        <scheme val="minor"/>
      </rPr>
      <t xml:space="preserve">; consistent </t>
    </r>
    <r>
      <rPr>
        <sz val="11"/>
        <color rgb="FFF78C6C"/>
        <rFont val="Aptos Narrow"/>
        <family val="2"/>
        <scheme val="minor"/>
      </rPr>
      <t>150</t>
    </r>
    <r>
      <rPr>
        <sz val="11"/>
        <color theme="1"/>
        <rFont val="Aptos Narrow"/>
        <family val="2"/>
        <scheme val="minor"/>
      </rPr>
      <t xml:space="preserve"> lbs load </t>
    </r>
  </si>
  <si>
    <r>
      <t xml:space="preserve">Maintained through Phases </t>
    </r>
    <r>
      <rPr>
        <sz val="11"/>
        <color rgb="FFF78C6C"/>
        <rFont val="Aptos Narrow"/>
        <family val="2"/>
        <scheme val="minor"/>
      </rPr>
      <t>5</t>
    </r>
    <r>
      <rPr>
        <sz val="11"/>
        <color theme="1"/>
        <rFont val="Aptos Narrow"/>
        <family val="2"/>
        <scheme val="minor"/>
      </rPr>
      <t>-</t>
    </r>
    <r>
      <rPr>
        <sz val="11"/>
        <color rgb="FFF78C6C"/>
        <rFont val="Aptos Narrow"/>
        <family val="2"/>
        <scheme val="minor"/>
      </rPr>
      <t>8</t>
    </r>
  </si>
  <si>
    <r>
      <t xml:space="preserve">Phase </t>
    </r>
    <r>
      <rPr>
        <sz val="11"/>
        <color rgb="FFF78C6C"/>
        <rFont val="Aptos Narrow"/>
        <family val="2"/>
        <scheme val="minor"/>
      </rPr>
      <t>6</t>
    </r>
    <r>
      <rPr>
        <sz val="11"/>
        <color theme="1"/>
        <rFont val="Aptos Narrow"/>
        <family val="2"/>
        <scheme val="minor"/>
      </rPr>
      <t xml:space="preserve"> peak </t>
    </r>
  </si>
  <si>
    <t>15x70</t>
  </si>
  <si>
    <t>WeekStartDate</t>
  </si>
  <si>
    <t>WeekEndDate</t>
  </si>
  <si>
    <t>TotalSets</t>
  </si>
  <si>
    <t>PullSets</t>
  </si>
  <si>
    <t>PushSets</t>
  </si>
  <si>
    <t>LegSets</t>
  </si>
  <si>
    <t>ArmSets_Biceps</t>
  </si>
  <si>
    <t>ArmSets_Triceps</t>
  </si>
  <si>
    <t>CoreSets</t>
  </si>
  <si>
    <t>CarrySets</t>
  </si>
  <si>
    <t>CardioSets</t>
  </si>
  <si>
    <t>TotalWeightVolume</t>
  </si>
  <si>
    <t>TotalReps</t>
  </si>
  <si>
    <t>SessionCount</t>
  </si>
  <si>
    <t>AvgSetsPerSession</t>
  </si>
  <si>
    <t>MonthLabel</t>
  </si>
  <si>
    <t>MonthStartDate</t>
  </si>
  <si>
    <t>MonthEndDate</t>
  </si>
  <si>
    <t>WeeksInMonth</t>
  </si>
  <si>
    <t>AvgSetsPerWeek</t>
  </si>
  <si>
    <t>2025-12</t>
  </si>
  <si>
    <t>2026-01</t>
  </si>
  <si>
    <t>1, 2</t>
  </si>
  <si>
    <t>2026-02</t>
  </si>
  <si>
    <t>2026-03</t>
  </si>
  <si>
    <t>3, 4</t>
  </si>
  <si>
    <t>2026-04</t>
  </si>
  <si>
    <t>2026-05</t>
  </si>
  <si>
    <t>2026-06</t>
  </si>
  <si>
    <t>6, 7, 8</t>
  </si>
  <si>
    <t>2026-07</t>
  </si>
  <si>
    <t>Extension</t>
  </si>
  <si>
    <t>Barbell</t>
  </si>
  <si>
    <t>MuscleGroup</t>
  </si>
  <si>
    <t>EquipmentType</t>
  </si>
  <si>
    <t>IsUnilateral</t>
  </si>
  <si>
    <t>IsTimed</t>
  </si>
  <si>
    <t>Upper Arms</t>
  </si>
  <si>
    <t>Arms_Biceps</t>
  </si>
  <si>
    <t/>
  </si>
  <si>
    <t>Other</t>
  </si>
  <si>
    <t>Bodyweight</t>
  </si>
  <si>
    <t>Dumbbells</t>
  </si>
  <si>
    <t>Dumbbells;Bench</t>
  </si>
  <si>
    <t>Arms_Triceps</t>
  </si>
  <si>
    <t>Hips;Other</t>
  </si>
  <si>
    <t>Hang</t>
  </si>
  <si>
    <t>Pinch</t>
  </si>
  <si>
    <t>Squat/Lunge</t>
  </si>
  <si>
    <t>Back;Thighs</t>
  </si>
  <si>
    <t>Calves;Hips;Thighs</t>
  </si>
  <si>
    <t>Hips;Thighs</t>
  </si>
  <si>
    <t>Back;Chest;Neck;Waist</t>
  </si>
  <si>
    <t>Horizontal Press</t>
  </si>
  <si>
    <t>Bench;Machine</t>
  </si>
  <si>
    <t>Lateral Raise</t>
  </si>
  <si>
    <t>Other;Shoulders</t>
  </si>
  <si>
    <t>Dumbbells;Other</t>
  </si>
  <si>
    <t>Chest;Shoulders;Upper Arms</t>
  </si>
  <si>
    <t>Machine;Other</t>
  </si>
  <si>
    <t>Activation</t>
  </si>
  <si>
    <t>Stability</t>
  </si>
  <si>
    <t>TRAINING DATABASE — OVERVIEW DASHBOARD</t>
  </si>
  <si>
    <t>Program Summary</t>
  </si>
  <si>
    <t>Total Sessions</t>
  </si>
  <si>
    <t>Total Working Sets</t>
  </si>
  <si>
    <t>Total Unique Exercises</t>
  </si>
  <si>
    <t>Training Phases Completed</t>
  </si>
  <si>
    <t>First Session</t>
  </si>
  <si>
    <t>Last Session</t>
  </si>
  <si>
    <t>Total Personal Records</t>
  </si>
  <si>
    <t>Phase Breakdown</t>
  </si>
  <si>
    <t>Sessions</t>
  </si>
  <si>
    <t>Total Sets</t>
  </si>
  <si>
    <t>Avg Sets/Session</t>
  </si>
  <si>
    <t>Volume by Category (All Phases)</t>
  </si>
  <si>
    <t>% of Total</t>
  </si>
  <si>
    <t>Carry/Grip</t>
  </si>
  <si>
    <t>TOTAL</t>
  </si>
  <si>
    <t>Top 10 Most Performed Exercises</t>
  </si>
  <si>
    <t>Rank</t>
  </si>
  <si>
    <t>Exercise</t>
  </si>
  <si>
    <t>Recent PRs (Last 3 Phases)</t>
  </si>
  <si>
    <t>PR Type</t>
  </si>
  <si>
    <t>Value</t>
  </si>
  <si>
    <t>EXERCISE DETAIL DASHBOARD</t>
  </si>
  <si>
    <t>Select Exercise:</t>
  </si>
  <si>
    <t>Exercise Summary</t>
  </si>
  <si>
    <t>Total Sets Performed</t>
  </si>
  <si>
    <t>Total Sessions with Exercise</t>
  </si>
  <si>
    <t>First Performed</t>
  </si>
  <si>
    <t>Last Performed</t>
  </si>
  <si>
    <t>Heaviest Weight (lbs)</t>
  </si>
  <si>
    <t>Max Reps (single set)</t>
  </si>
  <si>
    <t>Max Duration (seconds)</t>
  </si>
  <si>
    <t>Unilateral?</t>
  </si>
  <si>
    <t>Phase-by-Phase Progression</t>
  </si>
  <si>
    <t>Sets</t>
  </si>
  <si>
    <t>Avg Weight</t>
  </si>
  <si>
    <t>Max Weight</t>
  </si>
  <si>
    <t>Avg Reps</t>
  </si>
  <si>
    <t>Max Reps</t>
  </si>
  <si>
    <t>All Sets for Selected Exercise</t>
  </si>
  <si>
    <t>Set#</t>
  </si>
  <si>
    <t>Weight</t>
  </si>
  <si>
    <t>Duration(s)</t>
  </si>
  <si>
    <t>TRAINING PROGRESS DASHBOARD</t>
  </si>
  <si>
    <t>Weekly Volume Trend</t>
  </si>
  <si>
    <t>Week Starting</t>
  </si>
  <si>
    <t>Monthly Summary</t>
  </si>
  <si>
    <t>Month</t>
  </si>
  <si>
    <t>Session</t>
  </si>
  <si>
    <t>Total Volume (lbs)</t>
  </si>
  <si>
    <t>Avg Sets/Week</t>
  </si>
  <si>
    <t>Key Strength Progressions</t>
  </si>
  <si>
    <t>Phase 1</t>
  </si>
  <si>
    <t>Phase 2</t>
  </si>
  <si>
    <t>Phase 3</t>
  </si>
  <si>
    <t>Phase 4</t>
  </si>
  <si>
    <t>Phase 5</t>
  </si>
  <si>
    <t>Phase 6</t>
  </si>
  <si>
    <t>Phase 7</t>
  </si>
  <si>
    <t>Phase 8</t>
  </si>
  <si>
    <t>Machine Row (max weight)</t>
  </si>
  <si>
    <t>DB Romanian Deadlift (max weight)</t>
  </si>
  <si>
    <t>Rope Push-Downs (max weight)</t>
  </si>
  <si>
    <t>Farmer's Walk (max duration sec)</t>
  </si>
  <si>
    <t>Incline DB Curl Supinated (max weight)</t>
  </si>
  <si>
    <t>Incline Dumbbell Curl (Supinated)</t>
  </si>
  <si>
    <t>Neutral Grip Dumbbell Floor Press (max weight)</t>
  </si>
  <si>
    <t>Chest Supported DB Row (Spider) (max weight)</t>
  </si>
  <si>
    <t>CHANGELOG</t>
  </si>
  <si>
    <t>Author</t>
  </si>
  <si>
    <t>Change Description</t>
  </si>
  <si>
    <t>Initial database build. Imported 8 phases of training data (Jan 2026 - Jul 2026). Created Raw_Combined_Import, tbl_Sessions (129 sessions), tbl_Exercises (2967 sets), tbl_PRs (32 records), tbl_VolumeWeekly (31 weeks), tbl_VolumeMonthly (8 months), tbl_Lookup_Exercises (104 exercises). Built Dashboard_Overview, Dashboard_Exercises (with dropdown), and Dashboard_Progress.</t>
  </si>
  <si>
    <t>TableName</t>
  </si>
  <si>
    <t>FieldName</t>
  </si>
  <si>
    <t>DataType</t>
  </si>
  <si>
    <t>IsPrimaryKey</t>
  </si>
  <si>
    <t>IsForeignKey</t>
  </si>
  <si>
    <t>AllowedValues</t>
  </si>
  <si>
    <t>IsRequired</t>
  </si>
  <si>
    <t>IsCalculated</t>
  </si>
  <si>
    <t>DefaultValue</t>
  </si>
  <si>
    <t>Example</t>
  </si>
  <si>
    <t>Which table this field belongs to</t>
  </si>
  <si>
    <t>Column name</t>
  </si>
  <si>
    <t>Text, Integer, Decimal, Date, DateTime, Boolean</t>
  </si>
  <si>
    <t>TRUE/FALSE</t>
  </si>
  <si>
    <t>Table and field referenced (e.g., "tbl_Phases.PhaseID")</t>
  </si>
  <si>
    <t>Constrained value list if applicable</t>
  </si>
  <si>
    <t>TRUE/FALSE (derived vs. entered)</t>
  </si>
  <si>
    <t>Default if any</t>
  </si>
  <si>
    <t>Human-readable description of the field's purpose</t>
  </si>
  <si>
    <t>Example value</t>
  </si>
  <si>
    <t>Additional context</t>
  </si>
  <si>
    <t>ForeignKey</t>
  </si>
  <si>
    <t>Grip Status</t>
  </si>
  <si>
    <t xml:space="preserve">Short introductory phase; only 4 sessions logged  </t>
  </si>
  <si>
    <r>
      <t xml:space="preserve">Farmer's walk progression at </t>
    </r>
    <r>
      <rPr>
        <sz val="11"/>
        <color rgb="FFF78C6C"/>
        <rFont val="Aptos Narrow"/>
        <family val="2"/>
        <scheme val="minor"/>
      </rPr>
      <t>150</t>
    </r>
    <r>
      <rPr>
        <sz val="11"/>
        <color theme="1"/>
        <rFont val="Aptos Narrow"/>
        <family val="2"/>
        <scheme val="minor"/>
      </rPr>
      <t xml:space="preserve"> lbs; Machine row strength; Body row volume; Grip endurance improvement Bicep curl strength; Tricep isolation volume; Suitcase carry introduction</t>
    </r>
  </si>
  <si>
    <r>
      <t xml:space="preserve">Right capsule tightness manageable; some tightness noted </t>
    </r>
    <r>
      <rPr>
        <sz val="11"/>
        <color rgb="FFFF5874"/>
        <rFont val="Aptos Narrow"/>
        <family val="2"/>
        <scheme val="minor"/>
      </rPr>
      <t>on</t>
    </r>
    <r>
      <rPr>
        <sz val="11"/>
        <color theme="1"/>
        <rFont val="Aptos Narrow"/>
        <family val="2"/>
        <scheme val="minor"/>
      </rPr>
      <t xml:space="preserve"> supine press at higher weights</t>
    </r>
  </si>
  <si>
    <r>
      <t xml:space="preserve">Grip limiting factor </t>
    </r>
    <r>
      <rPr>
        <sz val="11"/>
        <color rgb="FFFF5874"/>
        <rFont val="Aptos Narrow"/>
        <family val="2"/>
        <scheme val="minor"/>
      </rPr>
      <t>on</t>
    </r>
    <r>
      <rPr>
        <sz val="11"/>
        <color theme="1"/>
        <rFont val="Aptos Narrow"/>
        <family val="2"/>
        <scheme val="minor"/>
      </rPr>
      <t xml:space="preserve"> carries; right grip tends to fail first; finger roll pattern emerging</t>
    </r>
  </si>
  <si>
    <r>
      <t xml:space="preserve">Introduced suitcase carries mid-phase; drop sets and rest-pause used </t>
    </r>
    <r>
      <rPr>
        <sz val="11"/>
        <color rgb="FFFF5874"/>
        <rFont val="Aptos Narrow"/>
        <family val="2"/>
        <scheme val="minor"/>
      </rPr>
      <t>on</t>
    </r>
    <r>
      <rPr>
        <sz val="11"/>
        <color theme="1"/>
        <rFont val="Aptos Narrow"/>
        <family val="2"/>
        <scheme val="minor"/>
      </rPr>
      <t xml:space="preserve"> curls</t>
    </r>
  </si>
  <si>
    <r>
      <t xml:space="preserve">Grip improving </t>
    </r>
    <r>
      <rPr>
        <sz val="11"/>
        <color rgb="FFFF5874"/>
        <rFont val="Aptos Narrow"/>
        <family val="2"/>
        <scheme val="minor"/>
      </rPr>
      <t>on</t>
    </r>
    <r>
      <rPr>
        <sz val="11"/>
        <color theme="1"/>
        <rFont val="Aptos Narrow"/>
        <family val="2"/>
        <scheme val="minor"/>
      </rPr>
      <t xml:space="preserve"> carries; farmer's walk at </t>
    </r>
    <r>
      <rPr>
        <sz val="11"/>
        <color rgb="FFF78C6C"/>
        <rFont val="Aptos Narrow"/>
        <family val="2"/>
        <scheme val="minor"/>
      </rPr>
      <t>150</t>
    </r>
    <r>
      <rPr>
        <sz val="11"/>
        <color theme="1"/>
        <rFont val="Aptos Narrow"/>
        <family val="2"/>
        <scheme val="minor"/>
      </rPr>
      <t xml:space="preserve"> lbs more consistent</t>
    </r>
  </si>
  <si>
    <t>First phase with lower body work; shoulder warmup protocol formalized with band pull-aparts, serratus wall slides, external rotations</t>
  </si>
  <si>
    <t xml:space="preserve">Added DB RDL, Bulgarian split squat, walking lunges, calf raises; Smith machine bench press introduced; single arm cable press added; incline DB press added; rear delt cable fly added Lower body movement pattern establishment; </t>
  </si>
  <si>
    <t>Smith machine bench press tolerance; Pulling volume maintenance; Shoulder external rotation work</t>
  </si>
  <si>
    <r>
      <t xml:space="preserve">DB RDL load progression; Chest supported row volume; Suitcase carry at </t>
    </r>
    <r>
      <rPr>
        <sz val="11"/>
        <color rgb="FFF78C6C"/>
        <rFont val="Aptos Narrow"/>
        <family val="2"/>
        <scheme val="minor"/>
      </rPr>
      <t>75</t>
    </r>
    <r>
      <rPr>
        <sz val="11"/>
        <color theme="1"/>
        <rFont val="Aptos Narrow"/>
        <family val="2"/>
        <scheme val="minor"/>
      </rPr>
      <t xml:space="preserve"> lbs; Rowing capacity building Incline supinated curl introduction; Lateral raise progression; Rear delt cable fly volume</t>
    </r>
  </si>
  <si>
    <r>
      <t xml:space="preserve">Grip continuing to be limiting factor </t>
    </r>
    <r>
      <rPr>
        <sz val="11"/>
        <color rgb="FFFF5874"/>
        <rFont val="Aptos Narrow"/>
        <family val="2"/>
        <scheme val="minor"/>
      </rPr>
      <t>on</t>
    </r>
    <r>
      <rPr>
        <sz val="11"/>
        <color theme="1"/>
        <rFont val="Aptos Narrow"/>
        <family val="2"/>
        <scheme val="minor"/>
      </rPr>
      <t xml:space="preserve"> rows and RDLs; suitcase carry at </t>
    </r>
    <r>
      <rPr>
        <sz val="11"/>
        <color rgb="FFF78C6C"/>
        <rFont val="Aptos Narrow"/>
        <family val="2"/>
        <scheme val="minor"/>
      </rPr>
      <t>65</t>
    </r>
    <r>
      <rPr>
        <sz val="11"/>
        <color theme="1"/>
        <rFont val="Aptos Narrow"/>
        <family val="2"/>
        <scheme val="minor"/>
      </rPr>
      <t>-</t>
    </r>
    <r>
      <rPr>
        <sz val="11"/>
        <color rgb="FFF78C6C"/>
        <rFont val="Aptos Narrow"/>
        <family val="2"/>
        <scheme val="minor"/>
      </rPr>
      <t>75</t>
    </r>
    <r>
      <rPr>
        <sz val="11"/>
        <color theme="1"/>
        <rFont val="Aptos Narrow"/>
        <family val="2"/>
        <scheme val="minor"/>
      </rPr>
      <t xml:space="preserve"> lbs</t>
    </r>
  </si>
  <si>
    <r>
      <t xml:space="preserve">Rowing added as regular capacity finisher; </t>
    </r>
    <r>
      <rPr>
        <sz val="11"/>
        <color rgb="FFF78C6C"/>
        <rFont val="Aptos Narrow"/>
        <family val="2"/>
        <scheme val="minor"/>
      </rPr>
      <t>2</t>
    </r>
    <r>
      <rPr>
        <sz val="11"/>
        <color theme="1"/>
        <rFont val="Aptos Narrow"/>
        <family val="2"/>
        <scheme val="minor"/>
      </rPr>
      <t xml:space="preserve">K row benchmark emerging </t>
    </r>
  </si>
  <si>
    <r>
      <t xml:space="preserve">DB RDL strength at </t>
    </r>
    <r>
      <rPr>
        <sz val="11"/>
        <color rgb="FFF78C6C"/>
        <rFont val="Aptos Narrow"/>
        <family val="2"/>
        <scheme val="minor"/>
      </rPr>
      <t>150</t>
    </r>
    <r>
      <rPr>
        <sz val="11"/>
        <color theme="1"/>
        <rFont val="Aptos Narrow"/>
        <family val="2"/>
        <scheme val="minor"/>
      </rPr>
      <t>-</t>
    </r>
    <r>
      <rPr>
        <sz val="11"/>
        <color rgb="FFF78C6C"/>
        <rFont val="Aptos Narrow"/>
        <family val="2"/>
        <scheme val="minor"/>
      </rPr>
      <t>160</t>
    </r>
    <r>
      <rPr>
        <sz val="11"/>
        <color theme="1"/>
        <rFont val="Aptos Narrow"/>
        <family val="2"/>
        <scheme val="minor"/>
      </rPr>
      <t xml:space="preserve"> lbs; Chest supported row at </t>
    </r>
    <r>
      <rPr>
        <sz val="11"/>
        <color rgb="FFF78C6C"/>
        <rFont val="Aptos Narrow"/>
        <family val="2"/>
        <scheme val="minor"/>
      </rPr>
      <t>75</t>
    </r>
    <r>
      <rPr>
        <sz val="11"/>
        <color theme="1"/>
        <rFont val="Aptos Narrow"/>
        <family val="2"/>
        <scheme val="minor"/>
      </rPr>
      <t xml:space="preserve"> lbs; DB press progression at </t>
    </r>
    <r>
      <rPr>
        <sz val="11"/>
        <color rgb="FFF78C6C"/>
        <rFont val="Aptos Narrow"/>
        <family val="2"/>
        <scheme val="minor"/>
      </rPr>
      <t>60</t>
    </r>
    <r>
      <rPr>
        <sz val="11"/>
        <color theme="1"/>
        <rFont val="Aptos Narrow"/>
        <family val="2"/>
        <scheme val="minor"/>
      </rPr>
      <t xml:space="preserve"> lbs per hand; Suitcase carry at </t>
    </r>
    <r>
      <rPr>
        <sz val="11"/>
        <color rgb="FFF78C6C"/>
        <rFont val="Aptos Narrow"/>
        <family val="2"/>
        <scheme val="minor"/>
      </rPr>
      <t>75</t>
    </r>
    <r>
      <rPr>
        <sz val="11"/>
        <color theme="1"/>
        <rFont val="Aptos Narrow"/>
        <family val="2"/>
        <scheme val="minor"/>
      </rPr>
      <t xml:space="preserve"> lbs; Farmer's hold at </t>
    </r>
    <r>
      <rPr>
        <sz val="11"/>
        <color rgb="FFF78C6C"/>
        <rFont val="Aptos Narrow"/>
        <family val="2"/>
        <scheme val="minor"/>
      </rPr>
      <t>150</t>
    </r>
    <r>
      <rPr>
        <sz val="11"/>
        <color theme="1"/>
        <rFont val="Aptos Narrow"/>
        <family val="2"/>
        <scheme val="minor"/>
      </rPr>
      <t xml:space="preserve"> lbs</t>
    </r>
  </si>
  <si>
    <r>
      <t xml:space="preserve">Push-up reintroduction; Side plank progression; Rowing volume; Incline curl at </t>
    </r>
    <r>
      <rPr>
        <sz val="11"/>
        <color rgb="FFF78C6C"/>
        <rFont val="Aptos Narrow"/>
        <family val="2"/>
        <scheme val="minor"/>
      </rPr>
      <t>30</t>
    </r>
    <r>
      <rPr>
        <sz val="11"/>
        <color theme="1"/>
        <rFont val="Aptos Narrow"/>
        <family val="2"/>
        <scheme val="minor"/>
      </rPr>
      <t xml:space="preserve"> lbs</t>
    </r>
  </si>
  <si>
    <r>
      <t xml:space="preserve">Grip improving; farmer's hold at </t>
    </r>
    <r>
      <rPr>
        <sz val="11"/>
        <color rgb="FFF78C6C"/>
        <rFont val="Aptos Narrow"/>
        <family val="2"/>
        <scheme val="minor"/>
      </rPr>
      <t>150</t>
    </r>
    <r>
      <rPr>
        <sz val="11"/>
        <color theme="1"/>
        <rFont val="Aptos Narrow"/>
        <family val="2"/>
        <scheme val="minor"/>
      </rPr>
      <t xml:space="preserve"> lbs reaching </t>
    </r>
    <r>
      <rPr>
        <sz val="11"/>
        <color rgb="FFF78C6C"/>
        <rFont val="Aptos Narrow"/>
        <family val="2"/>
        <scheme val="minor"/>
      </rPr>
      <t>60</t>
    </r>
    <r>
      <rPr>
        <sz val="11"/>
        <color theme="1"/>
        <rFont val="Aptos Narrow"/>
        <family val="2"/>
        <scheme val="minor"/>
      </rPr>
      <t xml:space="preserve">+ seconds consistently; suitcase carry at </t>
    </r>
    <r>
      <rPr>
        <sz val="11"/>
        <color rgb="FFF78C6C"/>
        <rFont val="Aptos Narrow"/>
        <family val="2"/>
        <scheme val="minor"/>
      </rPr>
      <t>75</t>
    </r>
    <r>
      <rPr>
        <sz val="11"/>
        <color theme="1"/>
        <rFont val="Aptos Narrow"/>
        <family val="2"/>
        <scheme val="minor"/>
      </rPr>
      <t xml:space="preserve"> lbs holding </t>
    </r>
    <r>
      <rPr>
        <sz val="11"/>
        <color rgb="FFF78C6C"/>
        <rFont val="Aptos Narrow"/>
        <family val="2"/>
        <scheme val="minor"/>
      </rPr>
      <t>60</t>
    </r>
    <r>
      <rPr>
        <sz val="11"/>
        <color theme="1"/>
        <rFont val="Aptos Narrow"/>
        <family val="2"/>
        <scheme val="minor"/>
      </rPr>
      <t xml:space="preserve"> seconds</t>
    </r>
  </si>
  <si>
    <t>Travel weeks with hotel gym adaptations; caloric deficit impacted one session severely; different gym equipment noted</t>
  </si>
  <si>
    <r>
      <t xml:space="preserve">Standing single arm curl/extension supersets; Half-kneeling single arm cable row introduction; Chest supported rear delt fly; Suitcase carry at </t>
    </r>
    <r>
      <rPr>
        <sz val="11"/>
        <color rgb="FFF78C6C"/>
        <rFont val="Aptos Narrow"/>
        <family val="2"/>
        <scheme val="minor"/>
      </rPr>
      <t>75</t>
    </r>
    <r>
      <rPr>
        <sz val="11"/>
        <color theme="1"/>
        <rFont val="Aptos Narrow"/>
        <family val="2"/>
        <scheme val="minor"/>
      </rPr>
      <t xml:space="preserve"> lbs with incline</t>
    </r>
  </si>
  <si>
    <t>Capacity finishers formalized: treadmill incline intervals and rowing; endless rope introduced; dead hang and scap pull-ups added</t>
  </si>
  <si>
    <r>
      <t xml:space="preserve">Floor press strength at </t>
    </r>
    <r>
      <rPr>
        <sz val="11"/>
        <color rgb="FFF78C6C"/>
        <rFont val="Aptos Narrow"/>
        <family val="2"/>
        <scheme val="minor"/>
      </rPr>
      <t>140</t>
    </r>
    <r>
      <rPr>
        <sz val="11"/>
        <color theme="1"/>
        <rFont val="Aptos Narrow"/>
        <family val="2"/>
        <scheme val="minor"/>
      </rPr>
      <t>-</t>
    </r>
    <r>
      <rPr>
        <sz val="11"/>
        <color rgb="FFF78C6C"/>
        <rFont val="Aptos Narrow"/>
        <family val="2"/>
        <scheme val="minor"/>
      </rPr>
      <t>150</t>
    </r>
    <r>
      <rPr>
        <sz val="11"/>
        <color theme="1"/>
        <rFont val="Aptos Narrow"/>
        <family val="2"/>
        <scheme val="minor"/>
      </rPr>
      <t xml:space="preserve"> lbs; Machine row at </t>
    </r>
    <r>
      <rPr>
        <sz val="11"/>
        <color rgb="FFF78C6C"/>
        <rFont val="Aptos Narrow"/>
        <family val="2"/>
        <scheme val="minor"/>
      </rPr>
      <t>200</t>
    </r>
    <r>
      <rPr>
        <sz val="11"/>
        <color theme="1"/>
        <rFont val="Aptos Narrow"/>
        <family val="2"/>
        <scheme val="minor"/>
      </rPr>
      <t>-</t>
    </r>
    <r>
      <rPr>
        <sz val="11"/>
        <color rgb="FFF78C6C"/>
        <rFont val="Aptos Narrow"/>
        <family val="2"/>
        <scheme val="minor"/>
      </rPr>
      <t>210</t>
    </r>
    <r>
      <rPr>
        <sz val="11"/>
        <color theme="1"/>
        <rFont val="Aptos Narrow"/>
        <family val="2"/>
        <scheme val="minor"/>
      </rPr>
      <t xml:space="preserve"> lbs; Grip specialization via plate pinch and dead hang; Goblet squat and walking lunge for lower body; Farmer's walk endurance at </t>
    </r>
    <r>
      <rPr>
        <sz val="11"/>
        <color rgb="FFF78C6C"/>
        <rFont val="Aptos Narrow"/>
        <family val="2"/>
        <scheme val="minor"/>
      </rPr>
      <t>150</t>
    </r>
    <r>
      <rPr>
        <sz val="11"/>
        <color theme="1"/>
        <rFont val="Aptos Narrow"/>
        <family val="2"/>
        <scheme val="minor"/>
      </rPr>
      <t xml:space="preserve"> lbs</t>
    </r>
  </si>
  <si>
    <r>
      <t xml:space="preserve">High cable tricep pushdown introduction; Hammer curls with rope; Single arm overhead cable extension progression at </t>
    </r>
    <r>
      <rPr>
        <sz val="11"/>
        <color rgb="FFF78C6C"/>
        <rFont val="Aptos Narrow"/>
        <family val="2"/>
        <scheme val="minor"/>
      </rPr>
      <t>20</t>
    </r>
    <r>
      <rPr>
        <sz val="11"/>
        <color theme="1"/>
        <rFont val="Aptos Narrow"/>
        <family val="2"/>
        <scheme val="minor"/>
      </rPr>
      <t>-</t>
    </r>
    <r>
      <rPr>
        <sz val="11"/>
        <color rgb="FFF78C6C"/>
        <rFont val="Aptos Narrow"/>
        <family val="2"/>
        <scheme val="minor"/>
      </rPr>
      <t>22</t>
    </r>
    <r>
      <rPr>
        <sz val="11"/>
        <color theme="1"/>
        <rFont val="Aptos Narrow"/>
        <family val="2"/>
        <scheme val="minor"/>
      </rPr>
      <t>.</t>
    </r>
    <r>
      <rPr>
        <sz val="11"/>
        <color rgb="FFF78C6C"/>
        <rFont val="Aptos Narrow"/>
        <family val="2"/>
        <scheme val="minor"/>
      </rPr>
      <t>5</t>
    </r>
    <r>
      <rPr>
        <sz val="11"/>
        <color theme="1"/>
        <rFont val="Aptos Narrow"/>
        <family val="2"/>
        <scheme val="minor"/>
      </rPr>
      <t xml:space="preserve"> lbs; Cable fly with cuff attachment</t>
    </r>
  </si>
  <si>
    <r>
      <t xml:space="preserve">Plate pinch at </t>
    </r>
    <r>
      <rPr>
        <sz val="11"/>
        <color rgb="FFF78C6C"/>
        <rFont val="Aptos Narrow"/>
        <family val="2"/>
        <scheme val="minor"/>
      </rPr>
      <t>50</t>
    </r>
    <r>
      <rPr>
        <sz val="11"/>
        <color theme="1"/>
        <rFont val="Aptos Narrow"/>
        <family val="2"/>
        <scheme val="minor"/>
      </rPr>
      <t xml:space="preserve"> lbs per hand (</t>
    </r>
    <r>
      <rPr>
        <sz val="11"/>
        <color rgb="FFF78C6C"/>
        <rFont val="Aptos Narrow"/>
        <family val="2"/>
        <scheme val="minor"/>
      </rPr>
      <t>25</t>
    </r>
    <r>
      <rPr>
        <sz val="11"/>
        <color theme="1"/>
        <rFont val="Aptos Narrow"/>
        <family val="2"/>
        <scheme val="minor"/>
      </rPr>
      <t xml:space="preserve"> per hand bilateral); dead hang </t>
    </r>
    <r>
      <rPr>
        <sz val="11"/>
        <color rgb="FFF78C6C"/>
        <rFont val="Aptos Narrow"/>
        <family val="2"/>
        <scheme val="minor"/>
      </rPr>
      <t>45</t>
    </r>
    <r>
      <rPr>
        <sz val="11"/>
        <color theme="1"/>
        <rFont val="Aptos Narrow"/>
        <family val="2"/>
        <scheme val="minor"/>
      </rPr>
      <t>-</t>
    </r>
    <r>
      <rPr>
        <sz val="11"/>
        <color rgb="FFF78C6C"/>
        <rFont val="Aptos Narrow"/>
        <family val="2"/>
        <scheme val="minor"/>
      </rPr>
      <t>60</t>
    </r>
    <r>
      <rPr>
        <sz val="11"/>
        <color theme="1"/>
        <rFont val="Aptos Narrow"/>
        <family val="2"/>
        <scheme val="minor"/>
      </rPr>
      <t xml:space="preserve"> seconds; farmer's walk best set </t>
    </r>
    <r>
      <rPr>
        <sz val="11"/>
        <color rgb="FFF78C6C"/>
        <rFont val="Aptos Narrow"/>
        <family val="2"/>
        <scheme val="minor"/>
      </rPr>
      <t>70</t>
    </r>
    <r>
      <rPr>
        <sz val="11"/>
        <color theme="1"/>
        <rFont val="Aptos Narrow"/>
        <family val="2"/>
        <scheme val="minor"/>
      </rPr>
      <t xml:space="preserve">+ seconds at </t>
    </r>
    <r>
      <rPr>
        <sz val="11"/>
        <color rgb="FFF78C6C"/>
        <rFont val="Aptos Narrow"/>
        <family val="2"/>
        <scheme val="minor"/>
      </rPr>
      <t>150</t>
    </r>
    <r>
      <rPr>
        <sz val="11"/>
        <color theme="1"/>
        <rFont val="Aptos Narrow"/>
        <family val="2"/>
        <scheme val="minor"/>
      </rPr>
      <t xml:space="preserve"> lbs</t>
    </r>
  </si>
  <si>
    <t>Lower body now includes goblet squat, DB RDL, walking lunges, Bulgarian split squat, barbell calf raise; capacity via rowing intervals and endless rope</t>
  </si>
  <si>
    <r>
      <t>Nausea during high-intensity compound movements noted (goblet squat, rowing); lower back fatigue from combined RDL and farmer carry volume; strict tempo re-emphasis (</t>
    </r>
    <r>
      <rPr>
        <sz val="11"/>
        <color rgb="FFF78C6C"/>
        <rFont val="Aptos Narrow"/>
        <family val="2"/>
        <scheme val="minor"/>
      </rPr>
      <t>2</t>
    </r>
    <r>
      <rPr>
        <sz val="11"/>
        <color theme="1"/>
        <rFont val="Aptos Narrow"/>
        <family val="2"/>
        <scheme val="minor"/>
      </rPr>
      <t>-</t>
    </r>
    <r>
      <rPr>
        <sz val="11"/>
        <color rgb="FFF78C6C"/>
        <rFont val="Aptos Narrow"/>
        <family val="2"/>
        <scheme val="minor"/>
      </rPr>
      <t>1</t>
    </r>
    <r>
      <rPr>
        <sz val="11"/>
        <color theme="1"/>
        <rFont val="Aptos Narrow"/>
        <family val="2"/>
        <scheme val="minor"/>
      </rPr>
      <t>-</t>
    </r>
    <r>
      <rPr>
        <sz val="11"/>
        <color rgb="FFF78C6C"/>
        <rFont val="Aptos Narrow"/>
        <family val="2"/>
        <scheme val="minor"/>
      </rPr>
      <t>3</t>
    </r>
    <r>
      <rPr>
        <sz val="11"/>
        <color theme="1"/>
        <rFont val="Aptos Narrow"/>
        <family val="2"/>
        <scheme val="minor"/>
      </rPr>
      <t xml:space="preserve">); NXGen gym introduced with heavier DB selection </t>
    </r>
  </si>
  <si>
    <r>
      <t xml:space="preserve">Farmer's hold attempted at </t>
    </r>
    <r>
      <rPr>
        <sz val="11"/>
        <color rgb="FFF78C6C"/>
        <rFont val="Aptos Narrow"/>
        <family val="2"/>
        <scheme val="minor"/>
      </rPr>
      <t>200</t>
    </r>
    <r>
      <rPr>
        <sz val="11"/>
        <color theme="1"/>
        <rFont val="Aptos Narrow"/>
        <family val="2"/>
        <scheme val="minor"/>
      </rPr>
      <t xml:space="preserve"> lbs (</t>
    </r>
    <r>
      <rPr>
        <sz val="11"/>
        <color rgb="FFF78C6C"/>
        <rFont val="Aptos Narrow"/>
        <family val="2"/>
        <scheme val="minor"/>
      </rPr>
      <t>100</t>
    </r>
    <r>
      <rPr>
        <sz val="11"/>
        <color theme="1"/>
        <rFont val="Aptos Narrow"/>
        <family val="2"/>
        <scheme val="minor"/>
      </rPr>
      <t xml:space="preserve"> per hand); grip taxed heavily by combined carries, RDLs, and rows in same session; forearm lactic acid buildup is primary failure mechanism</t>
    </r>
  </si>
  <si>
    <t>PR-012</t>
  </si>
  <si>
    <t>Shoulder Awareness Frequency by Phase</t>
  </si>
  <si>
    <t>Notes Mentioning Shoulder/Capsule</t>
  </si>
  <si>
    <t>Claude &amp; Brian</t>
  </si>
  <si>
    <t>StandardName</t>
  </si>
  <si>
    <t>OriginalName</t>
  </si>
  <si>
    <t>Forearms;Upper Arms</t>
  </si>
  <si>
    <t>Hip Extension</t>
  </si>
  <si>
    <t>Row Labels</t>
  </si>
  <si>
    <t>Grand Total</t>
  </si>
  <si>
    <t>Column Labels</t>
  </si>
  <si>
    <t>Count of ExerciseLogID</t>
  </si>
  <si>
    <t>Sum of WeightLbs</t>
  </si>
  <si>
    <t>Trend</t>
  </si>
  <si>
    <t>Heavy Push + Shoulder Performance</t>
  </si>
  <si>
    <t>1. Treadmill Walking</t>
  </si>
  <si>
    <t>4.5 mph</t>
  </si>
  <si>
    <t>5% incline</t>
  </si>
  <si>
    <t>2. Shoulder Preparation, 2 rounds</t>
  </si>
  <si>
    <t>15 reps</t>
  </si>
  <si>
    <t>12 reps</t>
  </si>
  <si>
    <t>8 reps</t>
  </si>
  <si>
    <t>Scap Push-Ups</t>
  </si>
  <si>
    <t>8-10 reps</t>
  </si>
  <si>
    <t>Tempo: 2-1-3</t>
  </si>
  <si>
    <t>RIR: 1-2</t>
  </si>
  <si>
    <t>Tempo: 3-1-2</t>
  </si>
  <si>
    <t>RIR: 2</t>
  </si>
  <si>
    <t>Tempo: 2-1-2</t>
  </si>
  <si>
    <t>RIR: 2-3</t>
  </si>
  <si>
    <t>Rest: 90-120 sec</t>
  </si>
  <si>
    <t>Load</t>
  </si>
  <si>
    <t>Tempo</t>
  </si>
  <si>
    <t>Treadmill Walk</t>
  </si>
  <si>
    <t>75 lb</t>
  </si>
  <si>
    <t>150 lb total</t>
  </si>
  <si>
    <t>8/leg</t>
  </si>
  <si>
    <t>50 lb total</t>
  </si>
  <si>
    <t>120 lb</t>
  </si>
  <si>
    <t>30-45 sec</t>
  </si>
  <si>
    <t>Carries + Pull (Strength Bias)</t>
  </si>
  <si>
    <t>Push + Triceps (Hypertrophy)</t>
  </si>
  <si>
    <t>Seated Single-Arm DB Curl (Anchored)</t>
  </si>
  <si>
    <t>Single-Arm Vertical DB / Plate Press</t>
  </si>
  <si>
    <t>Rest</t>
  </si>
  <si>
    <t>🏋️‍♂️ DAY 1 — CARRIES + PULL (STRENGTH BIAS)</t>
  </si>
  <si>
    <t>1️⃣ Loaded Carries (Primary)</t>
  </si>
  <si>
    <t>Farmer’s Walk — Treadmill</t>
  </si>
  <si>
    <t>3–5 rounds</t>
  </si>
  <si>
    <r>
      <t xml:space="preserve">Load: </t>
    </r>
    <r>
      <rPr>
        <b/>
        <sz val="11"/>
        <color theme="1"/>
        <rFont val="Aptos Narrow"/>
        <family val="2"/>
        <scheme val="minor"/>
      </rPr>
      <t>Heavy but posture-clean</t>
    </r>
  </si>
  <si>
    <t>Time: 45–75 sec per round</t>
  </si>
  <si>
    <t>Rest: 90 sec</t>
  </si>
  <si>
    <t>Progression rule</t>
  </si>
  <si>
    <r>
      <t xml:space="preserve">Increase </t>
    </r>
    <r>
      <rPr>
        <b/>
        <sz val="11"/>
        <color theme="1"/>
        <rFont val="Aptos Narrow"/>
        <family val="2"/>
        <scheme val="minor"/>
      </rPr>
      <t>time first</t>
    </r>
    <r>
      <rPr>
        <sz val="11"/>
        <color theme="1"/>
        <rFont val="Aptos Narrow"/>
        <family val="2"/>
        <scheme val="minor"/>
      </rPr>
      <t>, then load</t>
    </r>
  </si>
  <si>
    <t>If grip shifts toward index finger early → load stays</t>
  </si>
  <si>
    <t>2️⃣ Heavy Horizontal Row</t>
  </si>
  <si>
    <t>Smith Machine Body Row OR T-Bar Row</t>
  </si>
  <si>
    <t>4 sets × 6–8</t>
  </si>
  <si>
    <t>RIR: 1–2</t>
  </si>
  <si>
    <t>✔️ Shoulder-safe</t>
  </si>
  <si>
    <t>✔️ High biceps carryover</t>
  </si>
  <si>
    <t>3️⃣ Secondary Row (Neutral Grip)</t>
  </si>
  <si>
    <t>Seated Neutral-Grip Row</t>
  </si>
  <si>
    <t>3 × 8–10</t>
  </si>
  <si>
    <t>Full stretch, no jerk</t>
  </si>
  <si>
    <t>4️⃣ Biceps — Mechanical Tension</t>
  </si>
  <si>
    <t>4 × 6–8</t>
  </si>
  <si>
    <t>Final set: optional rest-pause (15 sec)</t>
  </si>
  <si>
    <t>Optional Rowing</t>
  </si>
  <si>
    <t>5–8 min Zone 2</t>
  </si>
  <si>
    <t>🏋️‍♂️ DAY 2 — PUSH + TRICEPS (HYPERTROPHY)</t>
  </si>
  <si>
    <t>1️⃣ Primary Press</t>
  </si>
  <si>
    <t>DB Bench OR Smith Press</t>
  </si>
  <si>
    <t>4 × 8–10</t>
  </si>
  <si>
    <t>Neutral grip if possible</t>
  </si>
  <si>
    <t>2️⃣ Vertical Stability Press</t>
  </si>
  <si>
    <t>3 × 6–8 / side</t>
  </si>
  <si>
    <t>Slow eccentric</t>
  </si>
  <si>
    <t>This directly supports shoulder joint centration.</t>
  </si>
  <si>
    <t>3️⃣ Long-Head Triceps</t>
  </si>
  <si>
    <t>Kneeling Cable Triceps Extension (Your Quad Extension)</t>
  </si>
  <si>
    <t>4 × 10–12</t>
  </si>
  <si>
    <t>Pause at full extension</t>
  </si>
  <si>
    <t>4️⃣ Triceps Stability</t>
  </si>
  <si>
    <t>3 × 6–8</t>
  </si>
  <si>
    <t>Control &gt; load</t>
  </si>
  <si>
    <t>🚣 Rowing Finisher</t>
  </si>
  <si>
    <t>8–12 min</t>
  </si>
  <si>
    <t>Mixed cadence (not all-out)</t>
  </si>
  <si>
    <t>🏋️‍♂️ DAY 3 — CARRIES + PULL (VOLUME / STABILITY)</t>
  </si>
  <si>
    <t>1️⃣ Asymmetrical Carries</t>
  </si>
  <si>
    <t>Suitcase Carry — Treadmill</t>
  </si>
  <si>
    <t>3–4 rounds / side</t>
  </si>
  <si>
    <t>Time: 45–60 sec</t>
  </si>
  <si>
    <t>Optional: counterbalance pinch (as logged)</t>
  </si>
  <si>
    <t>2️⃣ Unilateral Row</t>
  </si>
  <si>
    <t>Stretch + full pull</t>
  </si>
  <si>
    <t>3️⃣ Scapular Control</t>
  </si>
  <si>
    <t>Face Pull or Rear-Delt Cable Row</t>
  </si>
  <si>
    <t>3 × 12–15</t>
  </si>
  <si>
    <t>4️⃣ Biceps — Lengthened Bias</t>
  </si>
  <si>
    <t>Standing One-Arm Extended Cable Curl</t>
  </si>
  <si>
    <t>3 × 10–12</t>
  </si>
  <si>
    <t>2-sec stretch</t>
  </si>
  <si>
    <t>6–10 min easy</t>
  </si>
  <si>
    <t>🏋️‍♂️ DAY 4 — ARMS + CAPACITY (THE FUN DAY)</t>
  </si>
  <si>
    <t>Superset A</t>
  </si>
  <si>
    <t>Cable Pushdown (Neutral)</t>
  </si>
  <si>
    <t>3 rounds × 12–15</t>
  </si>
  <si>
    <t>Superset B</t>
  </si>
  <si>
    <t>Squeeze Curl (Hammer)</t>
  </si>
  <si>
    <t>Single-Arm Cable Extension</t>
  </si>
  <si>
    <t>3 rounds × 15–20</t>
  </si>
  <si>
    <t>Optional Finisher</t>
  </si>
  <si>
    <t>Light Farmer’s Hold</t>
  </si>
  <si>
    <t>2 rounds × max time</t>
  </si>
  <si>
    <t>10–15 min steady</t>
  </si>
  <si>
    <t>PHASE 2 — THE REBUILT 4-DAY PROGRAM</t>
  </si>
  <si>
    <r>
      <t xml:space="preserve">This is the </t>
    </r>
    <r>
      <rPr>
        <b/>
        <sz val="11"/>
        <color theme="1"/>
        <rFont val="Aptos Narrow"/>
        <family val="2"/>
        <scheme val="minor"/>
      </rPr>
      <t>revamp</t>
    </r>
    <r>
      <rPr>
        <sz val="11"/>
        <color theme="1"/>
        <rFont val="Aptos Narrow"/>
        <family val="2"/>
        <scheme val="minor"/>
      </rPr>
      <t>, not a rewrite.</t>
    </r>
  </si>
  <si>
    <t>DAY 1 — Carries + Pull (Strength Bias)</t>
  </si>
  <si>
    <r>
      <t>Goal:</t>
    </r>
    <r>
      <rPr>
        <sz val="11"/>
        <color theme="1"/>
        <rFont val="Aptos Narrow"/>
        <family val="2"/>
        <scheme val="minor"/>
      </rPr>
      <t xml:space="preserve"> Posture, grip, upper-back strength</t>
    </r>
  </si>
  <si>
    <r>
      <t>Time:</t>
    </r>
    <r>
      <rPr>
        <sz val="11"/>
        <color theme="1"/>
        <rFont val="Aptos Narrow"/>
        <family val="2"/>
        <scheme val="minor"/>
      </rPr>
      <t xml:space="preserve"> ~45–55 min</t>
    </r>
  </si>
  <si>
    <t>A. Heavy Farmer Carries (Primary)</t>
  </si>
  <si>
    <t>4–5 rounds</t>
  </si>
  <si>
    <t>30–45 sec carries</t>
  </si>
  <si>
    <r>
      <t xml:space="preserve">Load: </t>
    </r>
    <r>
      <rPr>
        <b/>
        <sz val="11"/>
        <color theme="1"/>
        <rFont val="Aptos Narrow"/>
        <family val="2"/>
        <scheme val="minor"/>
      </rPr>
      <t>heaviest you can maintain full palm grip</t>
    </r>
  </si>
  <si>
    <t>Rule: If you have to fingertip it → load is too high.</t>
  </si>
  <si>
    <t>B. Body Rows (Tempo)</t>
  </si>
  <si>
    <t>4 × 6–10</t>
  </si>
  <si>
    <r>
      <t xml:space="preserve">Tempo: </t>
    </r>
    <r>
      <rPr>
        <b/>
        <sz val="11"/>
        <color theme="1"/>
        <rFont val="Aptos Narrow"/>
        <family val="2"/>
        <scheme val="minor"/>
      </rPr>
      <t>2-1-2</t>
    </r>
  </si>
  <si>
    <t>Fixed bar height</t>
  </si>
  <si>
    <t>C. Machine or Smith Rows (Heavy)</t>
  </si>
  <si>
    <t>3–4 × 6–8</t>
  </si>
  <si>
    <t>RPE 8–9</t>
  </si>
  <si>
    <t>D. Biceps (Mechanical Tension)</t>
  </si>
  <si>
    <r>
      <t xml:space="preserve">Choose </t>
    </r>
    <r>
      <rPr>
        <b/>
        <sz val="11"/>
        <color theme="1"/>
        <rFont val="Aptos Narrow"/>
        <family val="2"/>
        <scheme val="minor"/>
      </rPr>
      <t>one</t>
    </r>
    <r>
      <rPr>
        <sz val="11"/>
        <color theme="1"/>
        <rFont val="Aptos Narrow"/>
        <family val="2"/>
        <scheme val="minor"/>
      </rPr>
      <t>:</t>
    </r>
  </si>
  <si>
    <t>Seated single-arm DB curls (anchored)</t>
  </si>
  <si>
    <t>OR incline-style cable curls</t>
  </si>
  <si>
    <t>3 × 8–12 per arm</t>
  </si>
  <si>
    <t>Optional</t>
  </si>
  <si>
    <t>Short row intervals OR skip entirely if grip taxed</t>
  </si>
  <si>
    <t>DAY 2 — Push + Triceps (Hypertrophy Bias)</t>
  </si>
  <si>
    <r>
      <t>Goal:</t>
    </r>
    <r>
      <rPr>
        <sz val="11"/>
        <color theme="1"/>
        <rFont val="Aptos Narrow"/>
        <family val="2"/>
        <scheme val="minor"/>
      </rPr>
      <t xml:space="preserve"> Chest/triceps growth without shoulder irritation</t>
    </r>
  </si>
  <si>
    <r>
      <t>Time:</t>
    </r>
    <r>
      <rPr>
        <sz val="11"/>
        <color theme="1"/>
        <rFont val="Aptos Narrow"/>
        <family val="2"/>
        <scheme val="minor"/>
      </rPr>
      <t xml:space="preserve"> ~45 min</t>
    </r>
  </si>
  <si>
    <t>A. Smith Close-Grip Bench</t>
  </si>
  <si>
    <t>Stops just above chest (as you’re already doing)</t>
  </si>
  <si>
    <t>B. DB Neutral Press (Floor or Bench)</t>
  </si>
  <si>
    <t>3 × 8–12</t>
  </si>
  <si>
    <t>Neutral → slight underhand allowed</t>
  </si>
  <si>
    <t>C. Vertical Press Variant (Skill Load)</t>
  </si>
  <si>
    <t>Vertical DB press</t>
  </si>
  <si>
    <t>Inverted KB press</t>
  </si>
  <si>
    <t>3 × 5–8 (slow)</t>
  </si>
  <si>
    <t>D. Triceps (Primary)</t>
  </si>
  <si>
    <t>Cable “Quad” Extensions</t>
  </si>
  <si>
    <t>3–4 × 10–15</t>
  </si>
  <si>
    <t>Unilateral if asymmetry appears</t>
  </si>
  <si>
    <t>Short steady row (2–3k) if fresh</t>
  </si>
  <si>
    <t>DAY 3 — Carries + Pull (Volume / Stability)</t>
  </si>
  <si>
    <r>
      <t>Goal:</t>
    </r>
    <r>
      <rPr>
        <sz val="11"/>
        <color theme="1"/>
        <rFont val="Aptos Narrow"/>
        <family val="2"/>
        <scheme val="minor"/>
      </rPr>
      <t xml:space="preserve"> Anti-rotation, scapular control</t>
    </r>
  </si>
  <si>
    <r>
      <t>Time:</t>
    </r>
    <r>
      <rPr>
        <sz val="11"/>
        <color theme="1"/>
        <rFont val="Aptos Narrow"/>
        <family val="2"/>
        <scheme val="minor"/>
      </rPr>
      <t xml:space="preserve"> ~40–45 min</t>
    </r>
  </si>
  <si>
    <t>Hotel-friendly</t>
  </si>
  <si>
    <t>A. Suitcase Carries (Offset)</t>
  </si>
  <si>
    <t>3–4 rounds/side</t>
  </si>
  <si>
    <t>Moderate load</t>
  </si>
  <si>
    <t>Incline walking = ✔️ keep that</t>
  </si>
  <si>
    <t>B. Kneeling Cable Rows</t>
  </si>
  <si>
    <t>Strict, controlled</t>
  </si>
  <si>
    <t>C. Face Pulls</t>
  </si>
  <si>
    <t>3 × 15–20</t>
  </si>
  <si>
    <t>Light, slow, clean</t>
  </si>
  <si>
    <t>D. Biceps (Long-Length)</t>
  </si>
  <si>
    <t>Extended cable curls</t>
  </si>
  <si>
    <t>2-sec squeeze + 2-sec stretch</t>
  </si>
  <si>
    <t>DAY 4 — Arms + Capacity (Controlled Chaos)</t>
  </si>
  <si>
    <r>
      <t>Goal:</t>
    </r>
    <r>
      <rPr>
        <sz val="11"/>
        <color theme="1"/>
        <rFont val="Aptos Narrow"/>
        <family val="2"/>
        <scheme val="minor"/>
      </rPr>
      <t xml:space="preserve"> Pump, fun, psychological reward</t>
    </r>
  </si>
  <si>
    <r>
      <t>Time:</t>
    </r>
    <r>
      <rPr>
        <sz val="11"/>
        <color theme="1"/>
        <rFont val="Aptos Narrow"/>
        <family val="2"/>
        <scheme val="minor"/>
      </rPr>
      <t xml:space="preserve"> ~35–45 min</t>
    </r>
  </si>
  <si>
    <t>A. Superset Block</t>
  </si>
  <si>
    <t>DB Spider Curl (Hammer) × 12–15</t>
  </si>
  <si>
    <t>Rope Pushdowns × 12–15</t>
  </si>
  <si>
    <t>3 rounds</t>
  </si>
  <si>
    <t>B. Metabolic Arm Work</t>
  </si>
  <si>
    <t>Squeeze curls</t>
  </si>
  <si>
    <t>Single-arm cable extensions</t>
  </si>
  <si>
    <t>2–3 high-rep sets</t>
  </si>
  <si>
    <t>C. Grip Finisher (Optional)</t>
  </si>
  <si>
    <t>Farmer holds</t>
  </si>
  <si>
    <t>2–3 sets, not to failure</t>
  </si>
  <si>
    <t>Phase 2 – Week 2 (4 Days)</t>
  </si>
  <si>
    <t>Planet Fitness + Hotel Gym Compatible</t>
  </si>
  <si>
    <t>Short, high-intensity, travel-proof</t>
  </si>
  <si>
    <t>Day 1 – Carries + Pull (Strength Bias)</t>
  </si>
  <si>
    <r>
      <t>Theme:</t>
    </r>
    <r>
      <rPr>
        <sz val="11"/>
        <color theme="1"/>
        <rFont val="Aptos Narrow"/>
        <family val="2"/>
        <scheme val="minor"/>
      </rPr>
      <t xml:space="preserve"> Grip ceiling, heavy intent, low fluff</t>
    </r>
  </si>
  <si>
    <r>
      <t>Session target:</t>
    </r>
    <r>
      <rPr>
        <sz val="11"/>
        <color theme="1"/>
        <rFont val="Aptos Narrow"/>
        <family val="2"/>
        <scheme val="minor"/>
      </rPr>
      <t xml:space="preserve"> ~60 min</t>
    </r>
  </si>
  <si>
    <t>A. Loaded Carries (Primary)</t>
  </si>
  <si>
    <t>Farmer’s Walk</t>
  </si>
  <si>
    <t>4–5 total carries</t>
  </si>
  <si>
    <r>
      <t xml:space="preserve">Load: </t>
    </r>
    <r>
      <rPr>
        <b/>
        <sz val="11"/>
        <color theme="1"/>
        <rFont val="Aptos Narrow"/>
        <family val="2"/>
        <scheme val="minor"/>
      </rPr>
      <t>same as Week 1 OR +5 lb per DB if available</t>
    </r>
  </si>
  <si>
    <r>
      <t xml:space="preserve">Duration: </t>
    </r>
    <r>
      <rPr>
        <b/>
        <sz val="11"/>
        <color theme="1"/>
        <rFont val="Aptos Narrow"/>
        <family val="2"/>
        <scheme val="minor"/>
      </rPr>
      <t>45–75 sec per carry</t>
    </r>
  </si>
  <si>
    <t>Rest: 90–120 sec</t>
  </si>
  <si>
    <t>Rules</t>
  </si>
  <si>
    <t>No fingertip grip</t>
  </si>
  <si>
    <t>DB centered in palm</t>
  </si>
  <si>
    <t>Stop set when grip integrity degrades</t>
  </si>
  <si>
    <r>
      <t xml:space="preserve">Slight slippage = OK, </t>
    </r>
    <r>
      <rPr>
        <i/>
        <sz val="11"/>
        <color theme="1"/>
        <rFont val="Aptos Narrow"/>
        <family val="2"/>
        <scheme val="minor"/>
      </rPr>
      <t>chasing grip failure = not</t>
    </r>
  </si>
  <si>
    <t>B. Horizontal Pull (Heavy)</t>
  </si>
  <si>
    <t>Machine Row OR Chest-Supported Row</t>
  </si>
  <si>
    <t>4 sets × 6–10 reps</t>
  </si>
  <si>
    <r>
      <t xml:space="preserve">RIR: </t>
    </r>
    <r>
      <rPr>
        <b/>
        <sz val="11"/>
        <color theme="1"/>
        <rFont val="Aptos Narrow"/>
        <family val="2"/>
        <scheme val="minor"/>
      </rPr>
      <t>1–2</t>
    </r>
  </si>
  <si>
    <r>
      <t xml:space="preserve">Progression: +1 rep per set </t>
    </r>
    <r>
      <rPr>
        <i/>
        <sz val="11"/>
        <color theme="1"/>
        <rFont val="Aptos Narrow"/>
        <family val="2"/>
        <scheme val="minor"/>
      </rPr>
      <t>or</t>
    </r>
    <r>
      <rPr>
        <sz val="11"/>
        <color theme="1"/>
        <rFont val="Aptos Narrow"/>
        <family val="2"/>
        <scheme val="minor"/>
      </rPr>
      <t xml:space="preserve"> +5–10 lb vs Week 1</t>
    </r>
  </si>
  <si>
    <t>C. Bodyweight Row (Grip-Limited)</t>
  </si>
  <si>
    <t>Smith Body Rows</t>
  </si>
  <si>
    <r>
      <t xml:space="preserve">3–4 sets to </t>
    </r>
    <r>
      <rPr>
        <b/>
        <sz val="11"/>
        <color theme="1"/>
        <rFont val="Aptos Narrow"/>
        <family val="2"/>
        <scheme val="minor"/>
      </rPr>
      <t>technical fatigue</t>
    </r>
  </si>
  <si>
    <t>Elevate feet only if grip is not the limiter</t>
  </si>
  <si>
    <t>D. Biceps (Low Volume, High Intent)</t>
  </si>
  <si>
    <t>2 straight sets × 8–12</t>
  </si>
  <si>
    <t>1 drop or rest-pause set max</t>
  </si>
  <si>
    <t>Day 2 – Push + Triceps (Hypertrophy Bias)</t>
  </si>
  <si>
    <r>
      <t>Theme:</t>
    </r>
    <r>
      <rPr>
        <sz val="11"/>
        <color theme="1"/>
        <rFont val="Aptos Narrow"/>
        <family val="2"/>
        <scheme val="minor"/>
      </rPr>
      <t xml:space="preserve"> Triceps-dominant pressing without shoulder irritation</t>
    </r>
  </si>
  <si>
    <r>
      <t>Session target:</t>
    </r>
    <r>
      <rPr>
        <sz val="11"/>
        <color theme="1"/>
        <rFont val="Aptos Narrow"/>
        <family val="2"/>
        <scheme val="minor"/>
      </rPr>
      <t xml:space="preserve"> 55–65 min</t>
    </r>
  </si>
  <si>
    <t>A. Primary Press</t>
  </si>
  <si>
    <t>Selectorized / Plate-Loaded Press OR Smith Close-Grip</t>
  </si>
  <si>
    <t>4 working sets × 6–10 reps</t>
  </si>
  <si>
    <t>Elbows tucked</t>
  </si>
  <si>
    <t>No grinding through shoulder capsule fatigue</t>
  </si>
  <si>
    <t>B. Secondary Press (Unilateral / Joint-Friendly)</t>
  </si>
  <si>
    <t>Single-Arm DB Neutral Floor Press</t>
  </si>
  <si>
    <t>3–4 sets × 8–10 / side</t>
  </si>
  <si>
    <t>If asymmetry shows → stay here, don’t escalate weight</t>
  </si>
  <si>
    <t>C. Stability / Control Press</t>
  </si>
  <si>
    <t>Vertical DB or Plate Press</t>
  </si>
  <si>
    <t>3 sets to controlled fatigue</t>
  </si>
  <si>
    <r>
      <t xml:space="preserve">Focus: </t>
    </r>
    <r>
      <rPr>
        <b/>
        <sz val="11"/>
        <color theme="1"/>
        <rFont val="Aptos Narrow"/>
        <family val="2"/>
        <scheme val="minor"/>
      </rPr>
      <t>balance + intent</t>
    </r>
    <r>
      <rPr>
        <sz val="11"/>
        <color theme="1"/>
        <rFont val="Aptos Narrow"/>
        <family val="2"/>
        <scheme val="minor"/>
      </rPr>
      <t>, not load PRs</t>
    </r>
  </si>
  <si>
    <t>D. Triceps (Isolation)</t>
  </si>
  <si>
    <t>3–4 sets × 12–15</t>
  </si>
  <si>
    <t>Right/Left may differ — that’s fine</t>
  </si>
  <si>
    <t>Full lockout + pause</t>
  </si>
  <si>
    <t>Day 3 – Carries + Pull (Volume / Stability Bias)</t>
  </si>
  <si>
    <r>
      <t>Theme:</t>
    </r>
    <r>
      <rPr>
        <sz val="11"/>
        <color theme="1"/>
        <rFont val="Aptos Narrow"/>
        <family val="2"/>
        <scheme val="minor"/>
      </rPr>
      <t xml:space="preserve"> Time-under-tension, posture, asymmetry exposure</t>
    </r>
  </si>
  <si>
    <r>
      <t>Session target:</t>
    </r>
    <r>
      <rPr>
        <sz val="11"/>
        <color theme="1"/>
        <rFont val="Aptos Narrow"/>
        <family val="2"/>
        <scheme val="minor"/>
      </rPr>
      <t xml:space="preserve"> 55–60 min</t>
    </r>
  </si>
  <si>
    <t>A. Offset Carries</t>
  </si>
  <si>
    <t>4 total carries</t>
  </si>
  <si>
    <r>
      <t xml:space="preserve">Load: </t>
    </r>
    <r>
      <rPr>
        <b/>
        <sz val="11"/>
        <color theme="1"/>
        <rFont val="Aptos Narrow"/>
        <family val="2"/>
        <scheme val="minor"/>
      </rPr>
      <t>~50–60% of Farmer’s load</t>
    </r>
  </si>
  <si>
    <t>Optional: off-hand DB or plate pinch</t>
  </si>
  <si>
    <t>Duration: 45–75 sec</t>
  </si>
  <si>
    <t>B. Row Pattern (Volume)</t>
  </si>
  <si>
    <t>4 sets × 10–12</t>
  </si>
  <si>
    <t>Slow tempo</t>
  </si>
  <si>
    <t>RIR: 0–1 on final set only</t>
  </si>
  <si>
    <t>C. Scap / Upper-Back</t>
  </si>
  <si>
    <t>Face Pulls</t>
  </si>
  <si>
    <t>3 sets × 15–20</t>
  </si>
  <si>
    <t>Thumbs-up grip</t>
  </si>
  <si>
    <t>Pause at contraction</t>
  </si>
  <si>
    <t>D. Biceps (Lengthened Bias)</t>
  </si>
  <si>
    <t>Standing Extended Cable Curl</t>
  </si>
  <si>
    <t>2–3 sets × 10–15</t>
  </si>
  <si>
    <t>2-sec stretch + 2-sec squeeze</t>
  </si>
  <si>
    <t>Day 4 – Arms + Capacity (“Fun Day”)</t>
  </si>
  <si>
    <r>
      <t>Theme:</t>
    </r>
    <r>
      <rPr>
        <sz val="11"/>
        <color theme="1"/>
        <rFont val="Aptos Narrow"/>
        <family val="2"/>
        <scheme val="minor"/>
      </rPr>
      <t xml:space="preserve"> Density, pump, nervous system finish</t>
    </r>
  </si>
  <si>
    <r>
      <t>Session target:</t>
    </r>
    <r>
      <rPr>
        <sz val="11"/>
        <color theme="1"/>
        <rFont val="Aptos Narrow"/>
        <family val="2"/>
        <scheme val="minor"/>
      </rPr>
      <t xml:space="preserve"> 45–55 min</t>
    </r>
  </si>
  <si>
    <t>A. Superset Block (x3–4)</t>
  </si>
  <si>
    <t>Rope Push-Down</t>
  </si>
  <si>
    <t>12–15 reps each</t>
  </si>
  <si>
    <t>Minimal rest</t>
  </si>
  <si>
    <t>B. Isolation Burn</t>
  </si>
  <si>
    <t>Single-Arm Cable Extensions</t>
  </si>
  <si>
    <t>2–3 sets × 12–20</t>
  </si>
  <si>
    <t>Slow negatives</t>
  </si>
  <si>
    <t>C. Grip Capacity</t>
  </si>
  <si>
    <t>Farmer’s Holds</t>
  </si>
  <si>
    <t>2–3 sets</t>
  </si>
  <si>
    <t>45–90 sec</t>
  </si>
  <si>
    <t>Lactic burn expected</t>
  </si>
  <si>
    <t>Stop before form breakdown</t>
  </si>
  <si>
    <t>D. Optional Finisher (If Fresh)</t>
  </si>
  <si>
    <t>Short row intervals</t>
  </si>
  <si>
    <t>OR skip entirely — recovery &gt; ego</t>
  </si>
  <si>
    <t>Week 2 Progression Rules (Non-Negotiable)</t>
  </si>
  <si>
    <t>Same exercises</t>
  </si>
  <si>
    <t>Same order</t>
  </si>
  <si>
    <t>Progress via:</t>
  </si>
  <si>
    <t>+1 rep</t>
  </si>
  <si>
    <t>+5–10 lb</t>
  </si>
  <si>
    <t>cleaner tempo</t>
  </si>
  <si>
    <t>NOT via:</t>
  </si>
  <si>
    <t>adding volume</t>
  </si>
  <si>
    <t>adding exercises</t>
  </si>
  <si>
    <t>chasing grip failure</t>
  </si>
  <si>
    <t>PHASE 2.1 — WEEKS 3–4</t>
  </si>
  <si>
    <t>Goal: Progress without polluting data</t>
  </si>
  <si>
    <t>CLEAR ANSWER</t>
  </si>
  <si>
    <r>
      <t xml:space="preserve">You will run the </t>
    </r>
    <r>
      <rPr>
        <b/>
        <sz val="11"/>
        <color theme="1"/>
        <rFont val="Aptos Narrow"/>
        <family val="2"/>
        <scheme val="minor"/>
      </rPr>
      <t>same 4-day structure</t>
    </r>
    <r>
      <rPr>
        <sz val="11"/>
        <color theme="1"/>
        <rFont val="Aptos Narrow"/>
        <family val="2"/>
        <scheme val="minor"/>
      </rPr>
      <t>, same exercises, same order.</t>
    </r>
  </si>
  <si>
    <r>
      <t xml:space="preserve">Progression is </t>
    </r>
    <r>
      <rPr>
        <b/>
        <sz val="11"/>
        <color theme="1"/>
        <rFont val="Aptos Narrow"/>
        <family val="2"/>
        <scheme val="minor"/>
      </rPr>
      <t>deliberate, capped, and asymmetric</t>
    </r>
    <r>
      <rPr>
        <sz val="11"/>
        <color theme="1"/>
        <rFont val="Aptos Narrow"/>
        <family val="2"/>
        <scheme val="minor"/>
      </rPr>
      <t xml:space="preserve"> (not everything moves at once).</t>
    </r>
  </si>
  <si>
    <t>This keeps joints happy, motivation high, and trends interpretable.</t>
  </si>
  <si>
    <t>WEEKLY STRUCTURE (UNCHANGED)</t>
  </si>
  <si>
    <r>
      <t>Day 1</t>
    </r>
    <r>
      <rPr>
        <sz val="11"/>
        <color theme="1"/>
        <rFont val="Aptos Narrow"/>
        <family val="2"/>
        <scheme val="minor"/>
      </rPr>
      <t xml:space="preserve"> – Carries + Pull (Strength Bias)</t>
    </r>
  </si>
  <si>
    <r>
      <t>Day 2</t>
    </r>
    <r>
      <rPr>
        <sz val="11"/>
        <color theme="1"/>
        <rFont val="Aptos Narrow"/>
        <family val="2"/>
        <scheme val="minor"/>
      </rPr>
      <t xml:space="preserve"> – Push + Triceps (Hypertrophy)</t>
    </r>
  </si>
  <si>
    <r>
      <t>Day 3</t>
    </r>
    <r>
      <rPr>
        <sz val="11"/>
        <color theme="1"/>
        <rFont val="Aptos Narrow"/>
        <family val="2"/>
        <scheme val="minor"/>
      </rPr>
      <t xml:space="preserve"> – Carries + Pull (Volume / Stability)</t>
    </r>
  </si>
  <si>
    <r>
      <t>Day 4</t>
    </r>
    <r>
      <rPr>
        <sz val="11"/>
        <color theme="1"/>
        <rFont val="Aptos Narrow"/>
        <family val="2"/>
        <scheme val="minor"/>
      </rPr>
      <t xml:space="preserve"> – Arms + Capacity (“Fun Day”)</t>
    </r>
  </si>
  <si>
    <r>
      <t xml:space="preserve">Frequency: </t>
    </r>
    <r>
      <rPr>
        <b/>
        <sz val="11"/>
        <color theme="1"/>
        <rFont val="Aptos Narrow"/>
        <family val="2"/>
        <scheme val="minor"/>
      </rPr>
      <t>3–4 days/week</t>
    </r>
    <r>
      <rPr>
        <sz val="11"/>
        <color theme="1"/>
        <rFont val="Aptos Narrow"/>
        <family val="2"/>
        <scheme val="minor"/>
      </rPr>
      <t xml:space="preserve"> (travel compatible)</t>
    </r>
  </si>
  <si>
    <t>DAY-BY-DAY: EXACT PLAN + PROGRESSION RULES</t>
  </si>
  <si>
    <t>🔹 Day 1 – Carries + Pull (Strength Bias)</t>
  </si>
  <si>
    <t>1. Farmer’s Walk (Treadmill)</t>
  </si>
  <si>
    <t>Same load as Week 2</t>
  </si>
  <si>
    <t>Progression:</t>
  </si>
  <si>
    <r>
      <t xml:space="preserve">+5–10 seconds per set </t>
    </r>
    <r>
      <rPr>
        <b/>
        <sz val="11"/>
        <color theme="1"/>
        <rFont val="Aptos Narrow"/>
        <family val="2"/>
        <scheme val="minor"/>
      </rPr>
      <t>OR</t>
    </r>
    <r>
      <rPr>
        <sz val="11"/>
        <color theme="1"/>
        <rFont val="Aptos Narrow"/>
        <family val="2"/>
        <scheme val="minor"/>
      </rPr>
      <t xml:space="preserve"> same time with zero grip roll</t>
    </r>
  </si>
  <si>
    <t>Stop the set the moment posture degrades</t>
  </si>
  <si>
    <r>
      <t>Confidence:</t>
    </r>
    <r>
      <rPr>
        <sz val="11"/>
        <color theme="1"/>
        <rFont val="Aptos Narrow"/>
        <family val="2"/>
        <scheme val="minor"/>
      </rPr>
      <t xml:space="preserve"> 0.95</t>
    </r>
  </si>
  <si>
    <t>2. Seated Cable Row (Heavy)</t>
  </si>
  <si>
    <r>
      <t xml:space="preserve">Grip: </t>
    </r>
    <r>
      <rPr>
        <b/>
        <sz val="11"/>
        <color theme="1"/>
        <rFont val="Aptos Narrow"/>
        <family val="2"/>
        <scheme val="minor"/>
      </rPr>
      <t>Shoulder-width neutral</t>
    </r>
  </si>
  <si>
    <t>2 straight sets x 8–12</t>
  </si>
  <si>
    <r>
      <t>Progression:</t>
    </r>
    <r>
      <rPr>
        <sz val="11"/>
        <color theme="1"/>
        <rFont val="Aptos Narrow"/>
        <family val="2"/>
        <scheme val="minor"/>
      </rPr>
      <t xml:space="preserve"> +5 lbs total </t>
    </r>
    <r>
      <rPr>
        <b/>
        <sz val="11"/>
        <color theme="1"/>
        <rFont val="Aptos Narrow"/>
        <family val="2"/>
        <scheme val="minor"/>
      </rPr>
      <t>OR</t>
    </r>
    <r>
      <rPr>
        <sz val="11"/>
        <color theme="1"/>
        <rFont val="Aptos Narrow"/>
        <family val="2"/>
        <scheme val="minor"/>
      </rPr>
      <t xml:space="preserve"> +1 rep per set (not both)</t>
    </r>
  </si>
  <si>
    <t>3. Body Rows (Feet Elevated or Heels Down as needed)</t>
  </si>
  <si>
    <r>
      <t xml:space="preserve">Target: chest </t>
    </r>
    <r>
      <rPr>
        <i/>
        <sz val="11"/>
        <color theme="1"/>
        <rFont val="Aptos Narrow"/>
        <family val="2"/>
        <scheme val="minor"/>
      </rPr>
      <t>toward</t>
    </r>
    <r>
      <rPr>
        <sz val="11"/>
        <color theme="1"/>
        <rFont val="Aptos Narrow"/>
        <family val="2"/>
        <scheme val="minor"/>
      </rPr>
      <t xml:space="preserve"> bar, not perfection</t>
    </r>
  </si>
  <si>
    <r>
      <t>3 sets</t>
    </r>
    <r>
      <rPr>
        <sz val="11"/>
        <color theme="1"/>
        <rFont val="Aptos Narrow"/>
        <family val="2"/>
        <scheme val="minor"/>
      </rPr>
      <t xml:space="preserve">, leave </t>
    </r>
    <r>
      <rPr>
        <b/>
        <sz val="11"/>
        <color theme="1"/>
        <rFont val="Aptos Narrow"/>
        <family val="2"/>
        <scheme val="minor"/>
      </rPr>
      <t>1–2 reps in reserve</t>
    </r>
  </si>
  <si>
    <t>4. Anchored Single-Arm DB Curl</t>
  </si>
  <si>
    <t>2 straight sets</t>
  </si>
  <si>
    <t>+1 rep per arm vs Week 2</t>
  </si>
  <si>
    <r>
      <t>1 rest-pause or drop set</t>
    </r>
    <r>
      <rPr>
        <sz val="11"/>
        <color theme="1"/>
        <rFont val="Aptos Narrow"/>
        <family val="2"/>
        <scheme val="minor"/>
      </rPr>
      <t xml:space="preserve"> (same rules as before)</t>
    </r>
  </si>
  <si>
    <t>🔹 Day 2 – Push + Triceps (Hypertrophy)</t>
  </si>
  <si>
    <t>1. Plate-Loaded Supine Press (PF)</t>
  </si>
  <si>
    <r>
      <t>Progression:</t>
    </r>
    <r>
      <rPr>
        <sz val="11"/>
        <color theme="1"/>
        <rFont val="Aptos Narrow"/>
        <family val="2"/>
        <scheme val="minor"/>
      </rPr>
      <t xml:space="preserve"> +1 total rep per set across the workout</t>
    </r>
  </si>
  <si>
    <t>(example: 10/8/6 → 11/8/6)</t>
  </si>
  <si>
    <r>
      <t xml:space="preserve">Do </t>
    </r>
    <r>
      <rPr>
        <b/>
        <sz val="11"/>
        <color theme="1"/>
        <rFont val="Aptos Narrow"/>
        <family val="2"/>
        <scheme val="minor"/>
      </rPr>
      <t>not</t>
    </r>
    <r>
      <rPr>
        <sz val="11"/>
        <color theme="1"/>
        <rFont val="Aptos Narrow"/>
        <family val="2"/>
        <scheme val="minor"/>
      </rPr>
      <t xml:space="preserve"> add weight yet.</t>
    </r>
  </si>
  <si>
    <t>2. DB Neutral Press (slight rotate)</t>
  </si>
  <si>
    <r>
      <t xml:space="preserve">Tempo stays </t>
    </r>
    <r>
      <rPr>
        <b/>
        <sz val="11"/>
        <color theme="1"/>
        <rFont val="Aptos Narrow"/>
        <family val="2"/>
        <scheme val="minor"/>
      </rPr>
      <t>2-1-2</t>
    </r>
  </si>
  <si>
    <r>
      <t xml:space="preserve">Progression: </t>
    </r>
    <r>
      <rPr>
        <b/>
        <sz val="11"/>
        <color theme="1"/>
        <rFont val="Aptos Narrow"/>
        <family val="2"/>
        <scheme val="minor"/>
      </rPr>
      <t>rep quality</t>
    </r>
    <r>
      <rPr>
        <sz val="11"/>
        <color theme="1"/>
        <rFont val="Aptos Narrow"/>
        <family val="2"/>
        <scheme val="minor"/>
      </rPr>
      <t>, not load</t>
    </r>
  </si>
  <si>
    <t>3. Vertical Plate → DB Press Superset</t>
  </si>
  <si>
    <t>Same weights</t>
  </si>
  <si>
    <t>Try to smooth transitions and eliminate “dead” reps</t>
  </si>
  <si>
    <t>4. Cable Triceps Extensions (“Quad”)</t>
  </si>
  <si>
    <t>Keep volume identical</t>
  </si>
  <si>
    <r>
      <t>Progression:</t>
    </r>
    <r>
      <rPr>
        <sz val="11"/>
        <color theme="1"/>
        <rFont val="Aptos Narrow"/>
        <family val="2"/>
        <scheme val="minor"/>
      </rPr>
      <t xml:space="preserve"> cleaner lockout + longer last-rep hold</t>
    </r>
  </si>
  <si>
    <t>🔹 Day 3 – Carries + Pull (Volume / Stability)</t>
  </si>
  <si>
    <t>1. Suitcase Carries</t>
  </si>
  <si>
    <r>
      <t>Load:</t>
    </r>
    <r>
      <rPr>
        <sz val="11"/>
        <color theme="1"/>
        <rFont val="Aptos Narrow"/>
        <family val="2"/>
        <scheme val="minor"/>
      </rPr>
      <t xml:space="preserve"> Same as Week 2 (50 lb)</t>
    </r>
  </si>
  <si>
    <r>
      <t>Incline / speed:</t>
    </r>
    <r>
      <rPr>
        <sz val="11"/>
        <color theme="1"/>
        <rFont val="Aptos Narrow"/>
        <family val="2"/>
        <scheme val="minor"/>
      </rPr>
      <t xml:space="preserve"> unchanged</t>
    </r>
  </si>
  <si>
    <r>
      <t xml:space="preserve">Plate pinch </t>
    </r>
    <r>
      <rPr>
        <b/>
        <sz val="11"/>
        <color theme="1"/>
        <rFont val="Aptos Narrow"/>
        <family val="2"/>
        <scheme val="minor"/>
      </rPr>
      <t>optional</t>
    </r>
    <r>
      <rPr>
        <sz val="11"/>
        <color theme="1"/>
        <rFont val="Aptos Narrow"/>
        <family val="2"/>
        <scheme val="minor"/>
      </rPr>
      <t>, not mandatory</t>
    </r>
  </si>
  <si>
    <r>
      <t xml:space="preserve">Goal: </t>
    </r>
    <r>
      <rPr>
        <b/>
        <sz val="11"/>
        <color theme="1"/>
        <rFont val="Aptos Narrow"/>
        <family val="2"/>
        <scheme val="minor"/>
      </rPr>
      <t>fewer drops</t>
    </r>
    <r>
      <rPr>
        <sz val="11"/>
        <color theme="1"/>
        <rFont val="Aptos Narrow"/>
        <family val="2"/>
        <scheme val="minor"/>
      </rPr>
      <t>, not longer time</t>
    </r>
  </si>
  <si>
    <t>2. Kneeling Cable Row</t>
  </si>
  <si>
    <r>
      <t>Progression:</t>
    </r>
    <r>
      <rPr>
        <sz val="11"/>
        <color theme="1"/>
        <rFont val="Aptos Narrow"/>
        <family val="2"/>
        <scheme val="minor"/>
      </rPr>
      <t xml:space="preserve"> +1 rep per set OR +5 lbs (only one)</t>
    </r>
  </si>
  <si>
    <t>Tempo remains non-negotiable</t>
  </si>
  <si>
    <t>3. Face Pulls</t>
  </si>
  <si>
    <t>Same load, same volume</t>
  </si>
  <si>
    <t>2-sec hold stays</t>
  </si>
  <si>
    <t>4. Standing One-Arm Extended Cable Curl</t>
  </si>
  <si>
    <t>Main sets unchanged</t>
  </si>
  <si>
    <t>Optional finisher only if energy ≥8/10</t>
  </si>
  <si>
    <t>Rest-pause = 10 clean reps, then 10–15 sec rest, then 3–4 more</t>
  </si>
  <si>
    <t>🔹 Day 4 – Arms + Capacity (“Fun Day”)</t>
  </si>
  <si>
    <t>1. DB Spider Curl (Hammer)</t>
  </si>
  <si>
    <r>
      <t xml:space="preserve">Progression = </t>
    </r>
    <r>
      <rPr>
        <b/>
        <sz val="11"/>
        <color theme="1"/>
        <rFont val="Aptos Narrow"/>
        <family val="2"/>
        <scheme val="minor"/>
      </rPr>
      <t>rep control at fatigue</t>
    </r>
    <r>
      <rPr>
        <sz val="11"/>
        <color theme="1"/>
        <rFont val="Aptos Narrow"/>
        <family val="2"/>
        <scheme val="minor"/>
      </rPr>
      <t>, not load</t>
    </r>
  </si>
  <si>
    <t>2. Rope Pushdowns</t>
  </si>
  <si>
    <t>Same weight</t>
  </si>
  <si>
    <r>
      <t xml:space="preserve">Add </t>
    </r>
    <r>
      <rPr>
        <b/>
        <sz val="11"/>
        <color theme="1"/>
        <rFont val="Aptos Narrow"/>
        <family val="2"/>
        <scheme val="minor"/>
      </rPr>
      <t>longer lockout on final rep</t>
    </r>
  </si>
  <si>
    <t>3. Single-Arm Cable Extensions</t>
  </si>
  <si>
    <t>Same tempo</t>
  </si>
  <si>
    <t>Same volume</t>
  </si>
  <si>
    <t>4. Farmer’s Holds</t>
  </si>
  <si>
    <t>Same load</t>
  </si>
  <si>
    <r>
      <t xml:space="preserve">Goal: </t>
    </r>
    <r>
      <rPr>
        <b/>
        <sz val="11"/>
        <color theme="1"/>
        <rFont val="Aptos Narrow"/>
        <family val="2"/>
        <scheme val="minor"/>
      </rPr>
      <t>delay fingertip roll</t>
    </r>
  </si>
  <si>
    <t>End set before posture or elbow drift</t>
  </si>
  <si>
    <t>4️⃣ VERIFY: Why This Works</t>
  </si>
  <si>
    <r>
      <t xml:space="preserve">Only </t>
    </r>
    <r>
      <rPr>
        <b/>
        <sz val="11"/>
        <color theme="1"/>
        <rFont val="Aptos Narrow"/>
        <family val="2"/>
        <scheme val="minor"/>
      </rPr>
      <t>1–2 variables move per session</t>
    </r>
  </si>
  <si>
    <r>
      <t xml:space="preserve">Carries progress via </t>
    </r>
    <r>
      <rPr>
        <b/>
        <sz val="11"/>
        <color theme="1"/>
        <rFont val="Aptos Narrow"/>
        <family val="2"/>
        <scheme val="minor"/>
      </rPr>
      <t>time + control</t>
    </r>
    <r>
      <rPr>
        <sz val="11"/>
        <color theme="1"/>
        <rFont val="Aptos Narrow"/>
        <family val="2"/>
        <scheme val="minor"/>
      </rPr>
      <t>, not load</t>
    </r>
  </si>
  <si>
    <t>Pressing protected by rep-based progression</t>
  </si>
  <si>
    <t>Arms stay at recoverable volume</t>
  </si>
  <si>
    <t>Data stays clean across 4 weeks</t>
  </si>
  <si>
    <t>PHASE 3 – WEEK 1</t>
  </si>
  <si>
    <t>Strength Re-Expression</t>
  </si>
  <si>
    <t>Global rules for the week</t>
  </si>
  <si>
    <r>
      <t xml:space="preserve">RIR target: </t>
    </r>
    <r>
      <rPr>
        <b/>
        <sz val="11"/>
        <color theme="1"/>
        <rFont val="Aptos Narrow"/>
        <family val="2"/>
        <scheme val="minor"/>
      </rPr>
      <t>1–2 on primary lifts</t>
    </r>
  </si>
  <si>
    <r>
      <t xml:space="preserve">Rest: </t>
    </r>
    <r>
      <rPr>
        <b/>
        <sz val="11"/>
        <color theme="1"/>
        <rFont val="Aptos Narrow"/>
        <family val="2"/>
        <scheme val="minor"/>
      </rPr>
      <t>2–3 min on compounds</t>
    </r>
    <r>
      <rPr>
        <sz val="11"/>
        <color theme="1"/>
        <rFont val="Aptos Narrow"/>
        <family val="2"/>
        <scheme val="minor"/>
      </rPr>
      <t>, 60–90s accessories</t>
    </r>
  </si>
  <si>
    <t>If joint discomfort appears → stop 1 rep earlier, not later</t>
  </si>
  <si>
    <t>Quality &gt; load always</t>
  </si>
  <si>
    <t>🟦 DAY 1 – LOWER + CARRIES (STRENGTH)</t>
  </si>
  <si>
    <t>1. Smith Machine Split Squat (rear foot elevated optional)</t>
  </si>
  <si>
    <t>4 x 5–6 / side</t>
  </si>
  <si>
    <t>Tempo: controlled down, strong up</t>
  </si>
  <si>
    <t>Load: challenging but stable</t>
  </si>
  <si>
    <t>Focus: glute + quad drive, upright torso</t>
  </si>
  <si>
    <t>Muscles</t>
  </si>
  <si>
    <t>Glute max (primary)</t>
  </si>
  <si>
    <t>Adductors (stability)</t>
  </si>
  <si>
    <t>Why</t>
  </si>
  <si>
    <t>Single-leg strength without spinal compression. This is your “safe heavy.”</t>
  </si>
  <si>
    <t>2. Dumbbell Romanian Deadlift</t>
  </si>
  <si>
    <t>3 x 6</t>
  </si>
  <si>
    <t>Slight knee bend</t>
  </si>
  <si>
    <t>DBs close to legs</t>
  </si>
  <si>
    <t>Stop before lumbar tension</t>
  </si>
  <si>
    <t>Erectors (isometric only)</t>
  </si>
  <si>
    <t>Re-express hinge strength without barbell fatigue.</t>
  </si>
  <si>
    <t>3. Farmer’s Carry (Heavy, Clean)</t>
  </si>
  <si>
    <t>45–60 sec carries</t>
  </si>
  <si>
    <t>Rest 90 sec</t>
  </si>
  <si>
    <t>Posture perfect, no incline</t>
  </si>
  <si>
    <t>Deep spinal stabilizers</t>
  </si>
  <si>
    <r>
      <t xml:space="preserve">Strength </t>
    </r>
    <r>
      <rPr>
        <i/>
        <sz val="11"/>
        <color theme="1"/>
        <rFont val="Aptos Narrow"/>
        <family val="2"/>
        <scheme val="minor"/>
      </rPr>
      <t>under control</t>
    </r>
    <r>
      <rPr>
        <sz val="11"/>
        <color theme="1"/>
        <rFont val="Aptos Narrow"/>
        <family val="2"/>
        <scheme val="minor"/>
      </rPr>
      <t>, not survival mode.</t>
    </r>
  </si>
  <si>
    <t>4. Optional: Standing Calf Raise</t>
  </si>
  <si>
    <r>
      <t>2 x 10–12</t>
    </r>
    <r>
      <rPr>
        <sz val="11"/>
        <color theme="1"/>
        <rFont val="Aptos Narrow"/>
        <family val="2"/>
        <scheme val="minor"/>
      </rPr>
      <t xml:space="preserve"> (only if fresh)</t>
    </r>
  </si>
  <si>
    <t>🟦 DAY 2 – UPPER PUSH (STRENGTH BIAS)</t>
  </si>
  <si>
    <t>1. DB Neutral-Grip Bench Press</t>
  </si>
  <si>
    <t>Top set + 2 back-offs</t>
  </si>
  <si>
    <r>
      <t xml:space="preserve">Top: </t>
    </r>
    <r>
      <rPr>
        <b/>
        <sz val="11"/>
        <color theme="1"/>
        <rFont val="Aptos Narrow"/>
        <family val="2"/>
        <scheme val="minor"/>
      </rPr>
      <t>1 x 5–6 @ RIR 1</t>
    </r>
  </si>
  <si>
    <r>
      <t xml:space="preserve">Back-offs: </t>
    </r>
    <r>
      <rPr>
        <b/>
        <sz val="11"/>
        <color theme="1"/>
        <rFont val="Aptos Narrow"/>
        <family val="2"/>
        <scheme val="minor"/>
      </rPr>
      <t>2 x 6–7 @ −10–15%</t>
    </r>
  </si>
  <si>
    <t>Pecs (primary)</t>
  </si>
  <si>
    <t>Anterior delts (managed)</t>
  </si>
  <si>
    <t>You control scapula, elbow path, and depth. AC-friendly.</t>
  </si>
  <si>
    <t>2. Smith Machine Close-Grip Press</t>
  </si>
  <si>
    <t>Stop 1–2 inches above chest</t>
  </si>
  <si>
    <t>Triceps (primary)</t>
  </si>
  <si>
    <t>Inner pec</t>
  </si>
  <si>
    <t>Pure pressing strength without shoulder chaos.</t>
  </si>
  <si>
    <t>3. Seated DB Lateral Raise</t>
  </si>
  <si>
    <t>3 x 10</t>
  </si>
  <si>
    <t>Strict</t>
  </si>
  <si>
    <t>No momentum</t>
  </si>
  <si>
    <t>Shoulder balance during heavier pressing phases.</t>
  </si>
  <si>
    <t>4. Cable Triceps Extension (Quad)</t>
  </si>
  <si>
    <t>2 x 12–15</t>
  </si>
  <si>
    <t>Smooth lockout</t>
  </si>
  <si>
    <t>Long last rep hold</t>
  </si>
  <si>
    <t>🟦 DAY 3 – UPPER PULL (STRENGTH BIAS)</t>
  </si>
  <si>
    <t>1. Chest-Supported DB Row</t>
  </si>
  <si>
    <t>4 x 6</t>
  </si>
  <si>
    <t>Heavy</t>
  </si>
  <si>
    <t>Full pause at top</t>
  </si>
  <si>
    <t>Mid-back</t>
  </si>
  <si>
    <t>Rhomboids</t>
  </si>
  <si>
    <t>Pull heavy without spinal tax.</t>
  </si>
  <si>
    <t>2. Single-Arm Neutral-Grip Pulldown</t>
  </si>
  <si>
    <t>3 x 8 / side</t>
  </si>
  <si>
    <t>Elbow to ribs</t>
  </si>
  <si>
    <t>No torso sway</t>
  </si>
  <si>
    <t>Lats (primary)</t>
  </si>
  <si>
    <t>Teres major</t>
  </si>
  <si>
    <t>Biceps (secondary)</t>
  </si>
  <si>
    <t>3. Single-Arm Cable Row (Split Stance)</t>
  </si>
  <si>
    <t>2 x 10</t>
  </si>
  <si>
    <t>Anti-rotation + scapular control.</t>
  </si>
  <si>
    <t>4. Seated DB Curl (Anchored)</t>
  </si>
  <si>
    <t>2 x 8–10</t>
  </si>
  <si>
    <t>Clean reps only</t>
  </si>
  <si>
    <t>🟦 DAY 4 – ARMS + CAPACITY (LOW NOISE)</t>
  </si>
  <si>
    <t>3 x 10–12</t>
  </si>
  <si>
    <t>Bench ~30°</t>
  </si>
  <si>
    <t>Clean lockout</t>
  </si>
  <si>
    <t>3. Incline DB Curl</t>
  </si>
  <si>
    <t>2 x 12</t>
  </si>
  <si>
    <t>Stretch emphasis</t>
  </si>
  <si>
    <t>4. Farmer’s Hold</t>
  </si>
  <si>
    <t>2–3 x 45–60 sec</t>
  </si>
  <si>
    <t>Same load as earlier in week</t>
  </si>
  <si>
    <t>Goal: cleaner holds, not longer</t>
  </si>
  <si>
    <t>Optional Conditioning</t>
  </si>
  <si>
    <t>Row 2–5k easy OR</t>
  </si>
  <si>
    <t>6–8 min intervals (easy/hard)</t>
  </si>
  <si>
    <t>No max efforts this week.</t>
  </si>
  <si>
    <t>CONFIDENCE LEVEL</t>
  </si>
  <si>
    <t>This phase fits:</t>
  </si>
  <si>
    <t>Your joint history</t>
  </si>
  <si>
    <t>PF constraints</t>
  </si>
  <si>
    <t>Your rowing volume</t>
  </si>
  <si>
    <t>Your training maturity</t>
  </si>
  <si>
    <t>KEY CAVEATS</t>
  </si>
  <si>
    <r>
      <t xml:space="preserve">Week 1 should feel </t>
    </r>
    <r>
      <rPr>
        <b/>
        <sz val="11"/>
        <color theme="1"/>
        <rFont val="Aptos Narrow"/>
        <family val="2"/>
        <scheme val="minor"/>
      </rPr>
      <t>controlled</t>
    </r>
    <r>
      <rPr>
        <sz val="11"/>
        <color theme="1"/>
        <rFont val="Aptos Narrow"/>
        <family val="2"/>
        <scheme val="minor"/>
      </rPr>
      <t>, not brutal</t>
    </r>
  </si>
  <si>
    <t>If anything flares AC or low back, we adjust immediately</t>
  </si>
  <si>
    <r>
      <t xml:space="preserve">Strength expression shows up </t>
    </r>
    <r>
      <rPr>
        <b/>
        <sz val="11"/>
        <color theme="1"/>
        <rFont val="Aptos Narrow"/>
        <family val="2"/>
        <scheme val="minor"/>
      </rPr>
      <t>Weeks 2–3</t>
    </r>
    <r>
      <rPr>
        <sz val="11"/>
        <color theme="1"/>
        <rFont val="Aptos Narrow"/>
        <family val="2"/>
        <scheme val="minor"/>
      </rPr>
      <t>, not Day 1</t>
    </r>
  </si>
  <si>
    <t>Phase 4 • Week 1 • Day 1</t>
  </si>
  <si>
    <t>Today’s Session Focus</t>
  </si>
  <si>
    <t>Introduce heavier compound patterns</t>
  </si>
  <si>
    <t>Maintain arm strength momentum</t>
  </si>
  <si>
    <t>Reinforce shoulder stability under load</t>
  </si>
  <si>
    <t>Extend carry duration toward new ceiling</t>
  </si>
  <si>
    <t>1. Warmup Block</t>
  </si>
  <si>
    <t>Keep this tight and deliberate. هدف is joint prep, not fatigue.</t>
  </si>
  <si>
    <t>5 min light row</t>
  </si>
  <si>
    <t>Stroke rate 18 to 20</t>
  </si>
  <si>
    <t>Smooth drive, no intensity</t>
  </si>
  <si>
    <t>Hip hinge drill x 10 slow reps</t>
  </si>
  <si>
    <t>Thoracic rotations x 8 per side</t>
  </si>
  <si>
    <t>Band pull-aparts x 15</t>
  </si>
  <si>
    <t>Light face pulls x 12</t>
  </si>
  <si>
    <t>Confidence: 0.93</t>
  </si>
  <si>
    <t>2. Primary Lift • Hinge Pattern</t>
  </si>
  <si>
    <t>Romanian Deadlift</t>
  </si>
  <si>
    <t>Set 1: light ramp x 8</t>
  </si>
  <si>
    <t>Set 2: moderate x 6</t>
  </si>
  <si>
    <t>Set 3 to 4: working sets x 6 to 8</t>
  </si>
  <si>
    <t>Load guidance</t>
  </si>
  <si>
    <t>Start conservative. حوالي 10 to 15 percent above your last comfortable hinge exposure</t>
  </si>
  <si>
    <t>Prioritize position over load</t>
  </si>
  <si>
    <t>Execution cues</t>
  </si>
  <si>
    <t>Soft knees, push hips back</t>
  </si>
  <si>
    <t>Maintain lat tension</t>
  </si>
  <si>
    <t>Bar stays close to thighs</t>
  </si>
  <si>
    <t>Stop before lumbar flexion</t>
  </si>
  <si>
    <t>Target</t>
  </si>
  <si>
    <t>You should feel hamstrings loaded, not lower back strain</t>
  </si>
  <si>
    <t>Confidence: 0.88</t>
  </si>
  <si>
    <t>3. Secondary Press • Controlled Strength</t>
  </si>
  <si>
    <t>Smith Machine Chest Press</t>
  </si>
  <si>
    <t>3 sets x 8 to 10</t>
  </si>
  <si>
    <t>Tempo: 3 sec down, controlled press</t>
  </si>
  <si>
    <t>Rebuild confidence here</t>
  </si>
  <si>
    <t>Use a load where صفر anterior shoulder awareness</t>
  </si>
  <si>
    <t>Execution</t>
  </si>
  <si>
    <t>Elbow angle حوالي 45 degrees</t>
  </si>
  <si>
    <t>Bar path slightly lower chest</t>
  </si>
  <si>
    <t>Confidence: 0.90</t>
  </si>
  <si>
    <t>4. Upper Back Stability</t>
  </si>
  <si>
    <t>3 sets x 12 to 15</t>
  </si>
  <si>
    <t>Increase load slightly from Phase 3 target</t>
  </si>
  <si>
    <t>Focus</t>
  </si>
  <si>
    <t>External rotation at end range</t>
  </si>
  <si>
    <t>Pause 1 sec at contraction</t>
  </si>
  <si>
    <t>Confidence: 0.91</t>
  </si>
  <si>
    <t>5. Arm Superset</t>
  </si>
  <si>
    <r>
      <t xml:space="preserve">A. </t>
    </r>
    <r>
      <rPr>
        <b/>
        <sz val="11"/>
        <color theme="1"/>
        <rFont val="Aptos Narrow"/>
        <family val="2"/>
        <scheme val="minor"/>
      </rPr>
      <t>Incline Dumbbell Curl</t>
    </r>
  </si>
  <si>
    <t>3 sets: 10, 8, 8</t>
  </si>
  <si>
    <t>Begin testing 30 lb if first set hits 10 clean</t>
  </si>
  <si>
    <r>
      <t xml:space="preserve">B. </t>
    </r>
    <r>
      <rPr>
        <b/>
        <sz val="11"/>
        <color theme="1"/>
        <rFont val="Aptos Narrow"/>
        <family val="2"/>
        <scheme val="minor"/>
      </rPr>
      <t>Rope Pushdown</t>
    </r>
  </si>
  <si>
    <t>3 sets: 10 to 12</t>
  </si>
  <si>
    <t>Progress toward 55 lb range تدريجي</t>
  </si>
  <si>
    <t>60 to 75 sec between rounds</t>
  </si>
  <si>
    <t>Confidence: 0.89</t>
  </si>
  <si>
    <t>6. Carry Progression • Key Signal Test</t>
  </si>
  <si>
    <t>Suitcase Carry</t>
  </si>
  <si>
    <t>70 lb</t>
  </si>
  <si>
    <t>2 to 3 attempts per side</t>
  </si>
  <si>
    <t>Target: 60 seconds</t>
  </si>
  <si>
    <t>This is your phase diagnostic.</t>
  </si>
  <si>
    <t>Success criteria</t>
  </si>
  <si>
    <t>No torso collapse</t>
  </si>
  <si>
    <t>Grip fatigue occurs late</t>
  </si>
  <si>
    <t>No shoulder instability</t>
  </si>
  <si>
    <t>If you hit 60 sec clean → green light for heavier hinge progression next sessions</t>
  </si>
  <si>
    <t>Confidence: 0.92</t>
  </si>
  <si>
    <t>7. Optional Finisher</t>
  </si>
  <si>
    <t>Only if energy permits</t>
  </si>
  <si>
    <t>Row 5 to 7 min</t>
  </si>
  <si>
    <t>Moderate pace, not max effort</t>
  </si>
  <si>
    <t>Phase 4 • Week 1 • Day 2</t>
  </si>
  <si>
    <t>Controlled pressing, triceps strength, shoulder stability under load</t>
  </si>
  <si>
    <t>Warm Up</t>
  </si>
  <si>
    <t>Erg row, 5 minutes easy</t>
  </si>
  <si>
    <t>Scap push ups x 12</t>
  </si>
  <si>
    <t>Cable external rotation x 10 each side</t>
  </si>
  <si>
    <t>Serratus wall slides x 8</t>
  </si>
  <si>
    <t>Goal</t>
  </si>
  <si>
    <t>Prime scapular control and reduce anterior shoulder stress</t>
  </si>
  <si>
    <t>Confidence 0.93</t>
  </si>
  <si>
    <t>4 sets x 8 to 10</t>
  </si>
  <si>
    <t>start at 115 lb</t>
  </si>
  <si>
    <t>progress to 125 to 135 lb if first set feels easier than RIR 3</t>
  </si>
  <si>
    <t>3 second eccentric</t>
  </si>
  <si>
    <t>elbows about 45 degrees</t>
  </si>
  <si>
    <t>bar path to lower chest</t>
  </si>
  <si>
    <t>no shoulder shift or instability</t>
  </si>
  <si>
    <t>RIR 2 on final set</t>
  </si>
  <si>
    <t>zero sharp anterior shoulder feedback</t>
  </si>
  <si>
    <t>Confidence 0.90</t>
  </si>
  <si>
    <t>B. Secondary Press</t>
  </si>
  <si>
    <t>3 sets x 10 to 12 each side</t>
  </si>
  <si>
    <t>moderate load, prioritize control over weight</t>
  </si>
  <si>
    <t>split stance</t>
  </si>
  <si>
    <t>resist rotation through torso</t>
  </si>
  <si>
    <t>slow forward press, controlled return</t>
  </si>
  <si>
    <t>Purpose</t>
  </si>
  <si>
    <t>Reinforce shoulder stability and asymmetry control</t>
  </si>
  <si>
    <t>Confidence 0.88</t>
  </si>
  <si>
    <t>C. Triceps Strength Block</t>
  </si>
  <si>
    <t>Rope Pushdown</t>
  </si>
  <si>
    <t>4 sets x 10 to 12</t>
  </si>
  <si>
    <t>aim for 50 to 55 lb top set</t>
  </si>
  <si>
    <t>elbows fixed</t>
  </si>
  <si>
    <t>full lockout with control</t>
  </si>
  <si>
    <t>no shoulder roll forward</t>
  </si>
  <si>
    <t>Confidence 0.91</t>
  </si>
  <si>
    <t>D. Overhead Triceps (Controlled Stretch)</t>
  </si>
  <si>
    <t>Single Arm Cable Overhead Extension</t>
  </si>
  <si>
    <t>light to moderate</t>
  </si>
  <si>
    <t>prioritize stretch and control</t>
  </si>
  <si>
    <t>slight forward lean</t>
  </si>
  <si>
    <t>full stretch behind head</t>
  </si>
  <si>
    <t>slow eccentric</t>
  </si>
  <si>
    <t>Note</t>
  </si>
  <si>
    <t>If any shoulder discomfort appears, swap for cross body extension</t>
  </si>
  <si>
    <t>Confidence 0.86</t>
  </si>
  <si>
    <t>E. Lateral Raise</t>
  </si>
  <si>
    <t>start at 6 to 8 lb</t>
  </si>
  <si>
    <t>slight forward torso lean</t>
  </si>
  <si>
    <t>raise in scapular plane</t>
  </si>
  <si>
    <t>1 second pause at top</t>
  </si>
  <si>
    <t>Confidence 0.87</t>
  </si>
  <si>
    <t>F. Optional Capacity Finisher</t>
  </si>
  <si>
    <t>Choose one based on energy</t>
  </si>
  <si>
    <t>Option 1</t>
  </si>
  <si>
    <t>Bike, 8 to 10 minutes moderate</t>
  </si>
  <si>
    <t>Option 2</t>
  </si>
  <si>
    <t>Row, 6 to 8 minutes steady</t>
  </si>
  <si>
    <t>Keep intensity submaximal</t>
  </si>
  <si>
    <t>Session Targets</t>
  </si>
  <si>
    <t>Duration: 60 to 70 minutes</t>
  </si>
  <si>
    <t>Shoulder discomfort: stays under 3 out of 10</t>
  </si>
  <si>
    <t>Pressing feels stable, not forced</t>
  </si>
  <si>
    <t>Execution Priority</t>
  </si>
  <si>
    <t>1. Pain free pressing pattern</t>
  </si>
  <si>
    <t>2. Triceps load progression</t>
  </si>
  <si>
    <t>3. Shoulder control under fatigue</t>
  </si>
  <si>
    <t>4. Clean, repeatable reps</t>
  </si>
  <si>
    <t>Adjustment Rules</t>
  </si>
  <si>
    <t>If shoulder tightness appears early</t>
  </si>
  <si>
    <t>→ reduce load, keep tempo</t>
  </si>
  <si>
    <t>If pressing feels unstable</t>
  </si>
  <si>
    <t>→ extend warm up and reduce top set</t>
  </si>
  <si>
    <t>If triceps dominate without shoulder input</t>
  </si>
  <si>
    <t>→ continue progression</t>
  </si>
  <si>
    <t>Phase 4 • Week 1 • Day 3</t>
  </si>
  <si>
    <t>Pulling strength, upper back stability, submax carry reinforcement</t>
  </si>
  <si>
    <t>Open thoracic mobility and activate scapular control</t>
  </si>
  <si>
    <t>A. Chest Supported Dumbbell Row</t>
  </si>
  <si>
    <t>start at 70 lb</t>
  </si>
  <si>
    <t>if first set exceeds 10 clean, move to 75 lb</t>
  </si>
  <si>
    <t>chest fixed to pad</t>
  </si>
  <si>
    <t>pull elbows down and back</t>
  </si>
  <si>
    <t>1 second squeeze at top</t>
  </si>
  <si>
    <t>no torso movement</t>
  </si>
  <si>
    <t>RIR 1 to 2 on final set</t>
  </si>
  <si>
    <t>B. Single Arm Neutral Grip Cable Pulldown</t>
  </si>
  <si>
    <t>3 sets x 10 each side</t>
  </si>
  <si>
    <t>start at 145 lb</t>
  </si>
  <si>
    <t>progress to 150 lb if control holds</t>
  </si>
  <si>
    <t>neutral wrist at all times</t>
  </si>
  <si>
    <t>avoid internal rotation drift</t>
  </si>
  <si>
    <t>pull elbow toward hip</t>
  </si>
  <si>
    <t>Key constraint</t>
  </si>
  <si>
    <t>match right side to left side quality</t>
  </si>
  <si>
    <t>C. Seated Cable Row, Narrow Neutral Grip</t>
  </si>
  <si>
    <t>3 sets x 10 to 12</t>
  </si>
  <si>
    <t>120 to 140 lb range based on machine setup</t>
  </si>
  <si>
    <t>upright torso</t>
  </si>
  <si>
    <t>no excessive lean back</t>
  </si>
  <si>
    <t>controlled tempo</t>
  </si>
  <si>
    <t>D. Rear Delt Cable Fly</t>
  </si>
  <si>
    <t>15 lb baseline</t>
  </si>
  <si>
    <t>increase only if tempo stays clean</t>
  </si>
  <si>
    <t>slight forward torso angle</t>
  </si>
  <si>
    <t>pull wide, not back</t>
  </si>
  <si>
    <t>1 second pause</t>
  </si>
  <si>
    <t>Confidence 0.89</t>
  </si>
  <si>
    <t>E. Carry Reinforcement</t>
  </si>
  <si>
    <t>2 rounds each side</t>
  </si>
  <si>
    <t>Load: 65 lb</t>
  </si>
  <si>
    <t>Target: 45 to 60 seconds</t>
  </si>
  <si>
    <t>reinforce pattern without max fatigue</t>
  </si>
  <si>
    <t>groove posture and control</t>
  </si>
  <si>
    <t>identical standards to Day 1</t>
  </si>
  <si>
    <t>no torso collapse</t>
  </si>
  <si>
    <t>Confidence 0.92</t>
  </si>
  <si>
    <t>F. Optional Biceps Finisher</t>
  </si>
  <si>
    <t>Choose based on energy</t>
  </si>
  <si>
    <t>Option</t>
  </si>
  <si>
    <t>Incline DB Curl</t>
  </si>
  <si>
    <t>2 sets x 10 to 12</t>
  </si>
  <si>
    <t>keep load moderate, do not push failure</t>
  </si>
  <si>
    <t>maintain frequency without impacting recovery</t>
  </si>
  <si>
    <t>Grip fatigue: moderate, not max</t>
  </si>
  <si>
    <t>No lower back tightness during rows</t>
  </si>
  <si>
    <t>1. Row strictness and contraction quality</t>
  </si>
  <si>
    <t>2. Pulldown shoulder positioning</t>
  </si>
  <si>
    <t>3. Carry posture under fatigue</t>
  </si>
  <si>
    <t>4. Symmetry between sides</t>
  </si>
  <si>
    <t>If lower back tightness appears</t>
  </si>
  <si>
    <t>→ reduce load on rows, maintain chest support emphasis</t>
  </si>
  <si>
    <t>If grip limits pulling early</t>
  </si>
  <si>
    <t>→ straps allowed on final set only</t>
  </si>
  <si>
    <t>If shoulder feels unstable</t>
  </si>
  <si>
    <t>→ reduce pulldown load and increase tempo control</t>
  </si>
  <si>
    <t>Phase 4 • Week 1 • Day 4</t>
  </si>
  <si>
    <t>Arm hypertrophy, controlled fatigue, grip and capacity without overload</t>
  </si>
  <si>
    <t>Erg row, 4 to 5 minutes easy</t>
  </si>
  <si>
    <t>Band triceps pushdown x 15</t>
  </si>
  <si>
    <t>Light DB curls x 12</t>
  </si>
  <si>
    <t>Wrist rolls or light carries x 30 seconds</t>
  </si>
  <si>
    <t>Increase blood flow to elbows and forearms, reduce stiffness</t>
  </si>
  <si>
    <t>A. Primary Curl</t>
  </si>
  <si>
    <t>Incline Dumbbell Curl, supinated</t>
  </si>
  <si>
    <t>4 sets x 8 to 12</t>
  </si>
  <si>
    <t>start at 25 lb</t>
  </si>
  <si>
    <t>if first set hits 12 clean, move to 30 lb</t>
  </si>
  <si>
    <t>full stretch at bottom</t>
  </si>
  <si>
    <t>shoulders pinned back</t>
  </si>
  <si>
    <t>no swing or shoulder roll</t>
  </si>
  <si>
    <t>last set at RIR 1 to 2</t>
  </si>
  <si>
    <t>B. Secondary Curl</t>
  </si>
  <si>
    <t>Spider Curl, neutral or slight hammer</t>
  </si>
  <si>
    <t>35 to 45 lb depending on setup</t>
  </si>
  <si>
    <t>chest supported</t>
  </si>
  <si>
    <t>eliminate momentum</t>
  </si>
  <si>
    <t>constant tension</t>
  </si>
  <si>
    <t>bias brachialis and reduce shoulder involvement</t>
  </si>
  <si>
    <t>C. Triceps Strength</t>
  </si>
  <si>
    <t>45 to 50 lb</t>
  </si>
  <si>
    <t>full extension with control</t>
  </si>
  <si>
    <t>stop before shoulder roll</t>
  </si>
  <si>
    <t>clean reps only, no compensation</t>
  </si>
  <si>
    <t>D. Triceps Stretch</t>
  </si>
  <si>
    <t>Single Arm Overhead Cable Extension</t>
  </si>
  <si>
    <t>same or slightly below Day 2</t>
  </si>
  <si>
    <t>controlled stretch</t>
  </si>
  <si>
    <t>no elbow flare</t>
  </si>
  <si>
    <t>Adjustment</t>
  </si>
  <si>
    <t>if shoulder discomfort appears, switch to cross body extension</t>
  </si>
  <si>
    <t>E. Grip and Carry Capacity</t>
  </si>
  <si>
    <t>Farmer Hold</t>
  </si>
  <si>
    <t>45 to 60 seconds</t>
  </si>
  <si>
    <t>crush grip</t>
  </si>
  <si>
    <t>shoulders down and back</t>
  </si>
  <si>
    <t>no bouncing or shifting</t>
  </si>
  <si>
    <t>reinforce grip without full carry fatigue</t>
  </si>
  <si>
    <t>F. Optional Finisher</t>
  </si>
  <si>
    <t>Keep effort controlled</t>
  </si>
  <si>
    <t>Duration: 55 to 65 minutes</t>
  </si>
  <si>
    <t>Arm fatigue: high</t>
  </si>
  <si>
    <t>Joint stress: low</t>
  </si>
  <si>
    <t>Grip fatigue: moderate</t>
  </si>
  <si>
    <t>1. Curl quality and stretch tension</t>
  </si>
  <si>
    <t>2. Triceps lockout control</t>
  </si>
  <si>
    <t>3. No shoulder compensation</t>
  </si>
  <si>
    <t>4. Grip consistency</t>
  </si>
  <si>
    <t>If elbows feel irritated</t>
  </si>
  <si>
    <t>→ reduce load, increase tempo</t>
  </si>
  <si>
    <t>If shoulder engages during curls</t>
  </si>
  <si>
    <t>→ reduce weight immediately</t>
  </si>
  <si>
    <t>If grip fails early</t>
  </si>
  <si>
    <t>→ extend rest, not reduce load</t>
  </si>
  <si>
    <t>PHASE 5 WEEK 1 DAY 1</t>
  </si>
  <si>
    <t>Lower + Pull with Hinge Emphasis</t>
  </si>
  <si>
    <t>1. Hip Hinge Drill</t>
  </si>
  <si>
    <t>2 sets of 10</t>
  </si>
  <si>
    <t>Slow patterning, focus on hamstring tension</t>
  </si>
  <si>
    <t>2. Thoracic Rotations</t>
  </si>
  <si>
    <t>2 sets of 8 per side</t>
  </si>
  <si>
    <t>Controlled, do not force range</t>
  </si>
  <si>
    <t>3. Scap Push Ups</t>
  </si>
  <si>
    <t>2 sets of 12</t>
  </si>
  <si>
    <t>Protraction and control</t>
  </si>
  <si>
    <t>Primary Block A. Hinge Strength</t>
  </si>
  <si>
    <t>4 sets of 6 to 8</t>
  </si>
  <si>
    <t>Start at 65s to 70s per hand</t>
  </si>
  <si>
    <t>You hit 60s clean in prior phase. This is your progression jump.</t>
  </si>
  <si>
    <t>3-1-1 tempo</t>
  </si>
  <si>
    <t>Full hamstring stretch</t>
  </si>
  <si>
    <t>Neutral spine locked</t>
  </si>
  <si>
    <t>Progression cue</t>
  </si>
  <si>
    <t>If you hit 8 reps across with RIR 1, increase next session</t>
  </si>
  <si>
    <t>Block B. Unilateral Stability</t>
  </si>
  <si>
    <t>Rear Foot Elevated Split Squat</t>
  </si>
  <si>
    <t>3 sets of 8 per side</t>
  </si>
  <si>
    <t>Start 20 to 25 lb dumbbells</t>
  </si>
  <si>
    <t>Forward torso lean to bias glute</t>
  </si>
  <si>
    <t>No collapse at bottom</t>
  </si>
  <si>
    <t>Constraint</t>
  </si>
  <si>
    <t>No foot cramping. If it returns, reduce load and adjust stance</t>
  </si>
  <si>
    <t>Block C. Pull Strength</t>
  </si>
  <si>
    <t>Chest Supported DB Row</t>
  </si>
  <si>
    <t>4 sets of 8 to 10</t>
  </si>
  <si>
    <t>70 to 75 lb dumbbells</t>
  </si>
  <si>
    <t>Hard scap retraction</t>
  </si>
  <si>
    <t>No torso movement</t>
  </si>
  <si>
    <t>If last set hits 10 clean, increase next week</t>
  </si>
  <si>
    <t>Block D. Vertical Pull Control</t>
  </si>
  <si>
    <t>Single Arm Neutral Grip Pulldown</t>
  </si>
  <si>
    <t>3 sets of 10</t>
  </si>
  <si>
    <t>Match or slightly exceed prior 150 lb work</t>
  </si>
  <si>
    <t>Strict neutral wrist</t>
  </si>
  <si>
    <t>Elbow path consistent</t>
  </si>
  <si>
    <t>No anterior shoulder sensation allowed</t>
  </si>
  <si>
    <t>Block E. Carry Test</t>
  </si>
  <si>
    <t>3 sets per side</t>
  </si>
  <si>
    <t>60 seconds</t>
  </si>
  <si>
    <t>This is your Phase 5 entry test</t>
  </si>
  <si>
    <t>Pass criteria</t>
  </si>
  <si>
    <t>No lateral collapse</t>
  </si>
  <si>
    <t>Grip failure occurs after posture breakdown, not before</t>
  </si>
  <si>
    <t>If passed</t>
  </si>
  <si>
    <t>You are cleared for heavier hinge progression next week</t>
  </si>
  <si>
    <t>Block F. Core Stability</t>
  </si>
  <si>
    <t>3 sets each side</t>
  </si>
  <si>
    <t>Stacked shoulder</t>
  </si>
  <si>
    <t>No sinking into joint</t>
  </si>
  <si>
    <t>You already identified better tolerance patterns, use them</t>
  </si>
  <si>
    <t>Finisher</t>
  </si>
  <si>
    <t>10 minutes steady</t>
  </si>
  <si>
    <t>Stroke rate 20 to 22</t>
  </si>
  <si>
    <t>Focus on efficiency, not output</t>
  </si>
  <si>
    <t>SESSION INTENT</t>
  </si>
  <si>
    <t>This is not a volume day</t>
  </si>
  <si>
    <t>This is a signal day</t>
  </si>
  <si>
    <t>PHASE 5 WEEK 1 DAY 2</t>
  </si>
  <si>
    <t>Push + Triceps with Shoulder Control</t>
  </si>
  <si>
    <t>Maintain pressing strength</t>
  </si>
  <si>
    <t>Avoid CNS drain</t>
  </si>
  <si>
    <t>No failure chasing</t>
  </si>
  <si>
    <t>If readiness feels low again, you will still complete this session by trimming volume, not intensity</t>
  </si>
  <si>
    <t>WARM UP</t>
  </si>
  <si>
    <t>1. Scap Push Ups</t>
  </si>
  <si>
    <t>Full protraction, slow control</t>
  </si>
  <si>
    <t>2. Cable External Rotation</t>
  </si>
  <si>
    <t>2 sets of 10 per side</t>
  </si>
  <si>
    <t>Light, strict, no compensation</t>
  </si>
  <si>
    <t>3. Serratus Wall Slides</t>
  </si>
  <si>
    <t>2 sets of 8</t>
  </si>
  <si>
    <t>Controlled upward rotation</t>
  </si>
  <si>
    <t>BLOCK A. Primary Press</t>
  </si>
  <si>
    <t>Start 5 to 10 lb above last clean Phase 4 working sets</t>
  </si>
  <si>
    <t>Light touch at chest</t>
  </si>
  <si>
    <t>No bounce</t>
  </si>
  <si>
    <t>Scap locked</t>
  </si>
  <si>
    <t>If you hit 8 reps across at RIR 1 to 2, increase next session</t>
  </si>
  <si>
    <t>Zero anterior shoulder sensation</t>
  </si>
  <si>
    <t>BLOCK B. Secondary Press</t>
  </si>
  <si>
    <t>Neutral Grip DB Press</t>
  </si>
  <si>
    <t>3 sets of 8 to 10</t>
  </si>
  <si>
    <t>45 to 55 lb dumbbells</t>
  </si>
  <si>
    <t>Slight rotation toward underhand at bottom</t>
  </si>
  <si>
    <t>Control the stretch</t>
  </si>
  <si>
    <t>No elbow flare</t>
  </si>
  <si>
    <t>Adjustment rule</t>
  </si>
  <si>
    <t>If shoulder feels off, reduce ROM slightly, not load</t>
  </si>
  <si>
    <t>BLOCK C. Stability Press</t>
  </si>
  <si>
    <t>Single Arm DB Balance Press</t>
  </si>
  <si>
    <t>3 sets of 6 to 8 per side</t>
  </si>
  <si>
    <t>40 to 45 lb</t>
  </si>
  <si>
    <t>Stabilize at top for 1 to 2 seconds</t>
  </si>
  <si>
    <t>No wobble compensation</t>
  </si>
  <si>
    <t>Reinforces shoulder integrity under unilateral load</t>
  </si>
  <si>
    <t>BLOCK D. Triceps Strength</t>
  </si>
  <si>
    <t>Rope Pushdowns</t>
  </si>
  <si>
    <t>3 to 4 sets of 10 to 12</t>
  </si>
  <si>
    <t>Progress toward 55 lb top set</t>
  </si>
  <si>
    <t>Full lockout with control</t>
  </si>
  <si>
    <t>No shoulder roll forward</t>
  </si>
  <si>
    <t>Last set may approach RIR 0 if form is perfect</t>
  </si>
  <si>
    <t>BLOCK E. Triceps Lengthened Position</t>
  </si>
  <si>
    <t>Single Arm Cable Cross Body Extension</t>
  </si>
  <si>
    <t>3 sets of 10 to 12</t>
  </si>
  <si>
    <t>12.5 to 17.5 lb</t>
  </si>
  <si>
    <t>1-1-3 tempo</t>
  </si>
  <si>
    <t>Emphasize stretch</t>
  </si>
  <si>
    <t>No elbow drift</t>
  </si>
  <si>
    <t>BLOCK F. Lateral Shoulder Capacity</t>
  </si>
  <si>
    <t>DB Lateral Raise</t>
  </si>
  <si>
    <t>3 sets of 12 to 15</t>
  </si>
  <si>
    <t>6 to 10 lb</t>
  </si>
  <si>
    <t>2-2-2 tempo</t>
  </si>
  <si>
    <t>Pause at top</t>
  </si>
  <si>
    <t>OPTIONAL FINISHER</t>
  </si>
  <si>
    <t>Cycling or Rowing</t>
  </si>
  <si>
    <t>8 to 10 minutes</t>
  </si>
  <si>
    <t>Low intensity</t>
  </si>
  <si>
    <t>Only perform if energy is stable</t>
  </si>
  <si>
    <t>ADJUSTMENT RULES BASED ON YOUR LAST SESSION</t>
  </si>
  <si>
    <t>If you feel nausea or energy crash returning</t>
  </si>
  <si>
    <t>Stop after Block C</t>
  </si>
  <si>
    <t>Skip isolation work</t>
  </si>
  <si>
    <t>Hydrate and exit</t>
  </si>
  <si>
    <t>If pressing feels strong but system feels weak</t>
  </si>
  <si>
    <t>Keep load</t>
  </si>
  <si>
    <t>Cut one set from each block</t>
  </si>
  <si>
    <t>If shoulder gives ANY instability signal</t>
  </si>
  <si>
    <t>Stop pressing</t>
  </si>
  <si>
    <t>Switch to machine only work or end session</t>
  </si>
  <si>
    <t>PROGRESSION INTENT</t>
  </si>
  <si>
    <t>This is not a max output day</t>
  </si>
  <si>
    <t>This is a control and validation day</t>
  </si>
  <si>
    <t>What I am looking for</t>
  </si>
  <si>
    <t>Shoulder remains quiet under pressing volume</t>
  </si>
  <si>
    <t>Triceps strength continues upward trend</t>
  </si>
  <si>
    <t>No systemic crash like Day 1</t>
  </si>
  <si>
    <t>BOTTOM LINE</t>
  </si>
  <si>
    <t>Day 1 proved your strength held under stress</t>
  </si>
  <si>
    <t>Day 2 proves you can express it cleanly</t>
  </si>
  <si>
    <t>Execute with control, not aggression</t>
  </si>
  <si>
    <t>PHASE 5 WEEK 1 DAY 3</t>
  </si>
  <si>
    <t>Carries + Pull with Stability Bias</t>
  </si>
  <si>
    <t>1. Hip Hinge Patterning</t>
  </si>
  <si>
    <t>Slow, controlled</t>
  </si>
  <si>
    <t>2. Dead Bug</t>
  </si>
  <si>
    <t>Full control, no lumbar movement</t>
  </si>
  <si>
    <t>3. Light Face Pull</t>
  </si>
  <si>
    <t>2 sets of 15</t>
  </si>
  <si>
    <t>Pause and squeeze</t>
  </si>
  <si>
    <t>BLOCK A. Carry Test</t>
  </si>
  <si>
    <t>Use thick grips if available</t>
  </si>
  <si>
    <t>Upright posture</t>
  </si>
  <si>
    <t>No torso lean</t>
  </si>
  <si>
    <t>Controlled pace</t>
  </si>
  <si>
    <t>Scoring</t>
  </si>
  <si>
    <t>Pass</t>
  </si>
  <si>
    <t>60 seconds with posture intact</t>
  </si>
  <si>
    <t>Conditional pass</t>
  </si>
  <si>
    <t>50 to 60 seconds with posture intact</t>
  </si>
  <si>
    <t>Fail</t>
  </si>
  <si>
    <t>Grip gives out early or posture breaks first</t>
  </si>
  <si>
    <t>This determines next week’s hinge progression</t>
  </si>
  <si>
    <t>Confidence 0.95</t>
  </si>
  <si>
    <t>BLOCK B. Posterior Chain Volume</t>
  </si>
  <si>
    <t>4 sets of 10 to 12</t>
  </si>
  <si>
    <t>65 to 75 lb depending on fatigue</t>
  </si>
  <si>
    <t>Full stretch at bottom</t>
  </si>
  <si>
    <t>If all sets hit 12 clean, increase load next session</t>
  </si>
  <si>
    <t>BLOCK C. Lat Isolation</t>
  </si>
  <si>
    <t>130 to 150 lb</t>
  </si>
  <si>
    <t>No shoulder drift</t>
  </si>
  <si>
    <t>BLOCK D. Upper Back Stability</t>
  </si>
  <si>
    <t>3 sets of 15 to 20</t>
  </si>
  <si>
    <t>Cable at face height</t>
  </si>
  <si>
    <t>2 second hold each rep</t>
  </si>
  <si>
    <t>External rotation at finish</t>
  </si>
  <si>
    <t>Maintain shoulder integrity</t>
  </si>
  <si>
    <t>Reinforce scap control under fatigue</t>
  </si>
  <si>
    <t>BLOCK E. Biceps Strength</t>
  </si>
  <si>
    <t>30 to 35 lb</t>
  </si>
  <si>
    <t>If first set exceeds 10, increase load next session</t>
  </si>
  <si>
    <t>BLOCK F. Anti Lateral Core</t>
  </si>
  <si>
    <t>Suitcase Hold or Side Plank</t>
  </si>
  <si>
    <t>Stack joints</t>
  </si>
  <si>
    <t>No drift</t>
  </si>
  <si>
    <t>Controlled breathing</t>
  </si>
  <si>
    <t>8 to 12 minutes</t>
  </si>
  <si>
    <t>Low to moderate intensity</t>
  </si>
  <si>
    <t>Only if energy is stable</t>
  </si>
  <si>
    <t>ADJUSTMENT RULES</t>
  </si>
  <si>
    <t>If carry test fails early due to grip</t>
  </si>
  <si>
    <t>Continue remaining sets</t>
  </si>
  <si>
    <t>Note exact failure time</t>
  </si>
  <si>
    <t>Do not increase hinge load next week</t>
  </si>
  <si>
    <t>If carry test passes</t>
  </si>
  <si>
    <t>You unlock heavier hinge progression next week</t>
  </si>
  <si>
    <t>If lower back fatigue appears</t>
  </si>
  <si>
    <t>Reduce row load</t>
  </si>
  <si>
    <t>Maintain tempo</t>
  </si>
  <si>
    <t>WHAT I AM LOOKING FOR</t>
  </si>
  <si>
    <t>Does 70 lb carry hit 60 seconds</t>
  </si>
  <si>
    <t>Does grip fatigue occur after posture fatigue</t>
  </si>
  <si>
    <t>Does posterior chain feel stronger than Day 1</t>
  </si>
  <si>
    <t>This session closes the loop on your Phase 5 entry</t>
  </si>
  <si>
    <t>Day 1 showed strength under stress</t>
  </si>
  <si>
    <t>Day 2 showed control under volume</t>
  </si>
  <si>
    <t>Day 3 determines if your system is ready to move up</t>
  </si>
  <si>
    <t>Execute this with focus. This is your checkpoint session</t>
  </si>
  <si>
    <t>PHASE 5 WEEK 1 DAY 4</t>
  </si>
  <si>
    <t>Arms + Capacity</t>
  </si>
  <si>
    <r>
      <t xml:space="preserve">A. </t>
    </r>
    <r>
      <rPr>
        <b/>
        <sz val="11"/>
        <color theme="1"/>
        <rFont val="Aptos Narrow"/>
        <family val="2"/>
        <scheme val="minor"/>
      </rPr>
      <t>Exercise:</t>
    </r>
    <r>
      <rPr>
        <sz val="11"/>
        <color theme="1"/>
        <rFont val="Aptos Narrow"/>
        <family val="2"/>
        <scheme val="minor"/>
      </rPr>
      <t xml:space="preserve"> DB Spider Curl (Hammer)</t>
    </r>
  </si>
  <si>
    <r>
      <t>Sets:</t>
    </r>
    <r>
      <rPr>
        <sz val="11"/>
        <color theme="1"/>
        <rFont val="Aptos Narrow"/>
        <family val="2"/>
        <scheme val="minor"/>
      </rPr>
      <t xml:space="preserve"> 3</t>
    </r>
  </si>
  <si>
    <r>
      <t>Reps:</t>
    </r>
    <r>
      <rPr>
        <sz val="11"/>
        <color theme="1"/>
        <rFont val="Aptos Narrow"/>
        <family val="2"/>
        <scheme val="minor"/>
      </rPr>
      <t xml:space="preserve"> 12 to 15</t>
    </r>
  </si>
  <si>
    <r>
      <t>Load:</t>
    </r>
    <r>
      <rPr>
        <sz val="11"/>
        <color theme="1"/>
        <rFont val="Aptos Narrow"/>
        <family val="2"/>
        <scheme val="minor"/>
      </rPr>
      <t xml:space="preserve"> 40 to 50 lb</t>
    </r>
  </si>
  <si>
    <t>Notes:</t>
  </si>
  <si>
    <t>Bench at ~30 degrees</t>
  </si>
  <si>
    <t>No swing</t>
  </si>
  <si>
    <t>Control the eccentric</t>
  </si>
  <si>
    <r>
      <t xml:space="preserve">B. </t>
    </r>
    <r>
      <rPr>
        <b/>
        <sz val="11"/>
        <color theme="1"/>
        <rFont val="Aptos Narrow"/>
        <family val="2"/>
        <scheme val="minor"/>
      </rPr>
      <t>Exercise:</t>
    </r>
    <r>
      <rPr>
        <sz val="11"/>
        <color theme="1"/>
        <rFont val="Aptos Narrow"/>
        <family val="2"/>
        <scheme val="minor"/>
      </rPr>
      <t xml:space="preserve"> Rope Pushdown</t>
    </r>
  </si>
  <si>
    <r>
      <t>Sets:</t>
    </r>
    <r>
      <rPr>
        <sz val="11"/>
        <color theme="1"/>
        <rFont val="Aptos Narrow"/>
        <family val="2"/>
        <scheme val="minor"/>
      </rPr>
      <t xml:space="preserve"> 3 to 4</t>
    </r>
  </si>
  <si>
    <r>
      <t>Reps:</t>
    </r>
    <r>
      <rPr>
        <sz val="11"/>
        <color theme="1"/>
        <rFont val="Aptos Narrow"/>
        <family val="2"/>
        <scheme val="minor"/>
      </rPr>
      <t xml:space="preserve"> 10 to 12</t>
    </r>
  </si>
  <si>
    <r>
      <t>Load:</t>
    </r>
    <r>
      <rPr>
        <sz val="11"/>
        <color theme="1"/>
        <rFont val="Aptos Narrow"/>
        <family val="2"/>
        <scheme val="minor"/>
      </rPr>
      <t xml:space="preserve"> 45 to 55 lb</t>
    </r>
  </si>
  <si>
    <t>Full lockout</t>
  </si>
  <si>
    <t>No shoulder roll</t>
  </si>
  <si>
    <r>
      <t xml:space="preserve">C. </t>
    </r>
    <r>
      <rPr>
        <b/>
        <sz val="11"/>
        <color theme="1"/>
        <rFont val="Aptos Narrow"/>
        <family val="2"/>
        <scheme val="minor"/>
      </rPr>
      <t>Exercise:</t>
    </r>
    <r>
      <rPr>
        <sz val="11"/>
        <color theme="1"/>
        <rFont val="Aptos Narrow"/>
        <family val="2"/>
        <scheme val="minor"/>
      </rPr>
      <t xml:space="preserve"> Single Arm Cable Extension (Overhead or Cross Body)</t>
    </r>
  </si>
  <si>
    <r>
      <t>Load:</t>
    </r>
    <r>
      <rPr>
        <sz val="11"/>
        <color theme="1"/>
        <rFont val="Aptos Narrow"/>
        <family val="2"/>
        <scheme val="minor"/>
      </rPr>
      <t xml:space="preserve"> 12.5 to 17.5 lb</t>
    </r>
  </si>
  <si>
    <t>Elbow stays fixed</t>
  </si>
  <si>
    <t>Control tempo</t>
  </si>
  <si>
    <r>
      <t xml:space="preserve">D. </t>
    </r>
    <r>
      <rPr>
        <b/>
        <sz val="11"/>
        <color theme="1"/>
        <rFont val="Aptos Narrow"/>
        <family val="2"/>
        <scheme val="minor"/>
      </rPr>
      <t>Exercise:</t>
    </r>
    <r>
      <rPr>
        <sz val="11"/>
        <color theme="1"/>
        <rFont val="Aptos Narrow"/>
        <family val="2"/>
        <scheme val="minor"/>
      </rPr>
      <t xml:space="preserve"> Incline DB Curl (Supinated)</t>
    </r>
  </si>
  <si>
    <r>
      <t>Reps:</t>
    </r>
    <r>
      <rPr>
        <sz val="11"/>
        <color theme="1"/>
        <rFont val="Aptos Narrow"/>
        <family val="2"/>
        <scheme val="minor"/>
      </rPr>
      <t xml:space="preserve"> 8 to 10</t>
    </r>
  </si>
  <si>
    <r>
      <t>Load:</t>
    </r>
    <r>
      <rPr>
        <sz val="11"/>
        <color theme="1"/>
        <rFont val="Aptos Narrow"/>
        <family val="2"/>
        <scheme val="minor"/>
      </rPr>
      <t xml:space="preserve"> 30 to 35 lb</t>
    </r>
  </si>
  <si>
    <t>Full stretch</t>
  </si>
  <si>
    <t>Prevent shoulder roll</t>
  </si>
  <si>
    <t>Stop before pronation breakdown</t>
  </si>
  <si>
    <r>
      <t xml:space="preserve">E. </t>
    </r>
    <r>
      <rPr>
        <b/>
        <sz val="11"/>
        <color theme="1"/>
        <rFont val="Aptos Narrow"/>
        <family val="2"/>
        <scheme val="minor"/>
      </rPr>
      <t>Exercise:</t>
    </r>
    <r>
      <rPr>
        <sz val="11"/>
        <color theme="1"/>
        <rFont val="Aptos Narrow"/>
        <family val="2"/>
        <scheme val="minor"/>
      </rPr>
      <t xml:space="preserve"> Lateral Raise</t>
    </r>
  </si>
  <si>
    <r>
      <t>Load:</t>
    </r>
    <r>
      <rPr>
        <sz val="11"/>
        <color theme="1"/>
        <rFont val="Aptos Narrow"/>
        <family val="2"/>
        <scheme val="minor"/>
      </rPr>
      <t xml:space="preserve"> 8 to 12 lb</t>
    </r>
  </si>
  <si>
    <t>Stop at RIR 2</t>
  </si>
  <si>
    <t>Monitor right anterior shoulder</t>
  </si>
  <si>
    <r>
      <t xml:space="preserve">F. </t>
    </r>
    <r>
      <rPr>
        <b/>
        <sz val="11"/>
        <color theme="1"/>
        <rFont val="Aptos Narrow"/>
        <family val="2"/>
        <scheme val="minor"/>
      </rPr>
      <t>Exercise:</t>
    </r>
    <r>
      <rPr>
        <sz val="11"/>
        <color theme="1"/>
        <rFont val="Aptos Narrow"/>
        <family val="2"/>
        <scheme val="minor"/>
      </rPr>
      <t xml:space="preserve"> Farmer Hold</t>
    </r>
  </si>
  <si>
    <r>
      <t>Target:</t>
    </r>
    <r>
      <rPr>
        <sz val="11"/>
        <color theme="1"/>
        <rFont val="Aptos Narrow"/>
        <family val="2"/>
        <scheme val="minor"/>
      </rPr>
      <t xml:space="preserve"> 45 to 60 sec</t>
    </r>
  </si>
  <si>
    <r>
      <t>Load:</t>
    </r>
    <r>
      <rPr>
        <sz val="11"/>
        <color theme="1"/>
        <rFont val="Aptos Narrow"/>
        <family val="2"/>
        <scheme val="minor"/>
      </rPr>
      <t xml:space="preserve"> 70 to 80 lb</t>
    </r>
  </si>
  <si>
    <t>Double arm hold</t>
  </si>
  <si>
    <t>Crush grip</t>
  </si>
  <si>
    <r>
      <t xml:space="preserve">G. </t>
    </r>
    <r>
      <rPr>
        <b/>
        <sz val="11"/>
        <color theme="1"/>
        <rFont val="Aptos Narrow"/>
        <family val="2"/>
        <scheme val="minor"/>
      </rPr>
      <t>Exercise:</t>
    </r>
    <r>
      <rPr>
        <sz val="11"/>
        <color theme="1"/>
        <rFont val="Aptos Narrow"/>
        <family val="2"/>
        <scheme val="minor"/>
      </rPr>
      <t xml:space="preserve"> Rowing</t>
    </r>
  </si>
  <si>
    <r>
      <t>Sets:</t>
    </r>
    <r>
      <rPr>
        <sz val="11"/>
        <color theme="1"/>
        <rFont val="Aptos Narrow"/>
        <family val="2"/>
        <scheme val="minor"/>
      </rPr>
      <t xml:space="preserve"> 1</t>
    </r>
  </si>
  <si>
    <r>
      <t>Duration:</t>
    </r>
    <r>
      <rPr>
        <sz val="11"/>
        <color theme="1"/>
        <rFont val="Aptos Narrow"/>
        <family val="2"/>
        <scheme val="minor"/>
      </rPr>
      <t xml:space="preserve"> 10 to 15 min</t>
    </r>
  </si>
  <si>
    <t>Smooth, repeatable pace</t>
  </si>
  <si>
    <t>LOCKED INTENT</t>
  </si>
  <si>
    <t>This is not a max effort day</t>
  </si>
  <si>
    <t>This is density and control</t>
  </si>
  <si>
    <t>Arms get volume without joint irritation</t>
  </si>
  <si>
    <t>Grip gets reinforcement without fatigue spillover</t>
  </si>
  <si>
    <t>If arms fatigue early</t>
  </si>
  <si>
    <t>Drop one set from curls</t>
  </si>
  <si>
    <t>If shoulder “feeling” returns</t>
  </si>
  <si>
    <t>Reduce lateral raise load</t>
  </si>
  <si>
    <t>Keep reps strict</t>
  </si>
  <si>
    <t>If grip is still taxed from Day 3</t>
  </si>
  <si>
    <t>Keep farmer holds at 70 lb</t>
  </si>
  <si>
    <t>This session builds size and capacity on top of your new strength</t>
  </si>
  <si>
    <t>Execute clean, controlled, and leave 1 to 2 reps in reserve on almost everything</t>
  </si>
  <si>
    <t>Treadmill Warm-Up</t>
  </si>
  <si>
    <t>Primary: General Preparation</t>
  </si>
  <si>
    <t>Band Pull-Aparts</t>
  </si>
  <si>
    <t>Secondary: Rotator Cuff</t>
  </si>
  <si>
    <t>Primary: Serratus Anterior</t>
  </si>
  <si>
    <t>Secondary: Lower Traps</t>
  </si>
  <si>
    <t>Primary: Grip</t>
  </si>
  <si>
    <t>Secondary: Traps, Core</t>
  </si>
  <si>
    <t>Checkpoint:</t>
  </si>
  <si>
    <t>Primary: Lats, Mid Back</t>
  </si>
  <si>
    <t>Secondary: Biceps</t>
  </si>
  <si>
    <t>Primary: Biceps</t>
  </si>
  <si>
    <t>Day 1. Heavy Pull plus Carry</t>
  </si>
  <si>
    <t>Focus:</t>
  </si>
  <si>
    <t>• Grip</t>
  </si>
  <si>
    <t>• Scapular retraction strength</t>
  </si>
  <si>
    <t>• Biceps strength</t>
  </si>
  <si>
    <t>Main work:</t>
  </si>
  <si>
    <t>1. Farmer Carry</t>
  </si>
  <si>
    <t>5 x 45 to 60 sec</t>
  </si>
  <si>
    <t>Progress when all sets exceed 50 sec clean</t>
  </si>
  <si>
    <t>2. Chest Supported Row or Plate Loaded Row</t>
  </si>
  <si>
    <t>Ramp to 4 working sets of 6 to 8</t>
  </si>
  <si>
    <t>3. Body Row, feet elevated if quality allows</t>
  </si>
  <si>
    <t>3 x 6 to 10</t>
  </si>
  <si>
    <t>4. Anchored Single Arm Curl</t>
  </si>
  <si>
    <t>3 x 8 to 10</t>
  </si>
  <si>
    <t>5. Optional finish:</t>
  </si>
  <si>
    <t>Treadmill incline walk, 8 to 10 min</t>
  </si>
  <si>
    <t>Day 2. Pressing plus Triceps</t>
  </si>
  <si>
    <t>• Safe pressing load progression</t>
  </si>
  <si>
    <t>• Shoulder centration</t>
  </si>
  <si>
    <t>1. Neutral Grip DB Floor Press or Machine Press</t>
  </si>
  <si>
    <t>4 x 6 to 8</t>
  </si>
  <si>
    <t>2. Single Arm Cable Press or Stability Press</t>
  </si>
  <si>
    <t>3 x 8 each</t>
  </si>
  <si>
    <t>3. Cable Lateral Raise, elbow strap version if tolerated</t>
  </si>
  <si>
    <t>3 x 12 to 15</t>
  </si>
  <si>
    <t>4. Single Arm Cable Triceps Extension</t>
  </si>
  <si>
    <t>3 x 10 to 15</t>
  </si>
  <si>
    <t>5. Optional bottoms-up carry or hold</t>
  </si>
  <si>
    <t>Day 3. Stability Pull plus Capacity</t>
  </si>
  <si>
    <t>• Volume</t>
  </si>
  <si>
    <t>• Scapular control</t>
  </si>
  <si>
    <t>• Posterior cuff</t>
  </si>
  <si>
    <t>1. Suitcase Carry</t>
  </si>
  <si>
    <t>4 x 60 to 75 sec</t>
  </si>
  <si>
    <t>4 x 10 to 12</t>
  </si>
  <si>
    <t>3. Face Pull</t>
  </si>
  <si>
    <t>3 x 15 to 20</t>
  </si>
  <si>
    <t>4. Extended Cable Curl</t>
  </si>
  <si>
    <t>3 x 10 to 12 with pauses</t>
  </si>
  <si>
    <t>5. Rower finisher:</t>
  </si>
  <si>
    <t>1500 to 2500m at moderate pace</t>
  </si>
  <si>
    <t>Day 4. Arms plus Athletic Capacity</t>
  </si>
  <si>
    <t>• Fun</t>
  </si>
  <si>
    <t>• Pump</t>
  </si>
  <si>
    <t>• Joint-friendly volume</t>
  </si>
  <si>
    <t>1. Spider Hammer Curl</t>
  </si>
  <si>
    <t>3. Alternating curl plus extension superset</t>
  </si>
  <si>
    <t>2 to 3 rounds</t>
  </si>
  <si>
    <t>4. Farmer Hold</t>
  </si>
  <si>
    <t>2 to 3 max effort holds</t>
  </si>
  <si>
    <t>5. Optional sled substitute:</t>
  </si>
  <si>
    <t>Rower sprint intervals or treadmill incline intervals</t>
  </si>
  <si>
    <t>PHASE 7 • WEEK 1 • DAY 1</t>
  </si>
  <si>
    <t>Heavy Pull + Carry + Arm Specialization</t>
  </si>
  <si>
    <t>━━━━━━━━━━━━━━━━━━━━</t>
  </si>
  <si>
    <t>Primary: Rear Delts, Mid Traps</t>
  </si>
  <si>
    <t>3 × 15 | Light Band | 2-1-2 | RIR 4+ | 30 sec</t>
  </si>
  <si>
    <t>Intent: Scapular positioning</t>
  </si>
  <si>
    <t>Checkpoint: Shoulder blades move freely</t>
  </si>
  <si>
    <t>Stoplight: No pinching</t>
  </si>
  <si>
    <t>────────────────────</t>
  </si>
  <si>
    <t>Serratus Wall Slides (Banded)</t>
  </si>
  <si>
    <t>Secondary: Lower Trap</t>
  </si>
  <si>
    <t>2 × 10 | Green Band | 2-1-2 | RIR 3+ | 45 sec</t>
  </si>
  <si>
    <t>Intent: Upward rotation and shoulder prep</t>
  </si>
  <si>
    <t>Checkpoint: Reach at top</t>
  </si>
  <si>
    <t>Stoplight: No anterior shoulder awareness</t>
  </si>
  <si>
    <t>Farmer Carry</t>
  </si>
  <si>
    <t>5 × 60 sec | 150 lb total | Controlled Walk | RIR 1-2 | 2 min</t>
  </si>
  <si>
    <t>Intent: Establish new baseline before progression</t>
  </si>
  <si>
    <t>Checkpoint: Shoulders packed, no leaning</t>
  </si>
  <si>
    <t>Stoplight: Grip failure ends set</t>
  </si>
  <si>
    <t>Progression Rule:</t>
  </si>
  <si>
    <t>When all 5 sets reach 60 sec, advance speed slightly before advancing load.</t>
  </si>
  <si>
    <t>Chest-Supported Machine Row</t>
  </si>
  <si>
    <t>4 × 6-8 | 195-205 lb | 2-1-1 | RIR 1-2 | 2 min</t>
  </si>
  <si>
    <t>Intent: Maintain pulling strength</t>
  </si>
  <si>
    <t>Checkpoint: Lead with scapular retraction</t>
  </si>
  <si>
    <t>Stoplight: End set when contraction quality drops</t>
  </si>
  <si>
    <t>Primary: Upper Back</t>
  </si>
  <si>
    <t>3 × 8 | Bodyweight | 1-2-1 | RIR 2 | 90 sec</t>
  </si>
  <si>
    <t>Intent: Additional scapular volume</t>
  </si>
  <si>
    <t>Checkpoint: Chest toward bar</t>
  </si>
  <si>
    <t>Stoplight: No cervical extension</t>
  </si>
  <si>
    <t>Anchored Single-Arm Dumbbell Curl</t>
  </si>
  <si>
    <t>3 × 8 | 35 lb | 2-1-2 | RIR 1-2 | 90 sec</t>
  </si>
  <si>
    <t>Intent: Maintain biceps size and strength</t>
  </si>
  <si>
    <t>Checkpoint: Full squeeze</t>
  </si>
  <si>
    <t>Stoplight: No torso movement</t>
  </si>
  <si>
    <t>Single-Arm Cable Overhead Triceps Extension</t>
  </si>
  <si>
    <t>Primary: Long Head Triceps</t>
  </si>
  <si>
    <t>4 × 10-12 | Moderate | 3-1-2 | RIR 1-2 | 75 sec</t>
  </si>
  <si>
    <t>Intent: Phase 7 priority movement</t>
  </si>
  <si>
    <t>Checkpoint: Elbow remains fixed</t>
  </si>
  <si>
    <t>Stoplight: No superior humeral glide</t>
  </si>
  <si>
    <t>Pinch Carry</t>
  </si>
  <si>
    <t>Primary: Thumb Strength</t>
  </si>
  <si>
    <t>Secondary: Forearm Flexors</t>
  </si>
  <si>
    <t>3 × 30-45 sec per side | Two Smooth Plates if Available | Controlled Walk | Near Failure | 60 sec</t>
  </si>
  <si>
    <t>Intent: Direct grip specialization</t>
  </si>
  <si>
    <t>Checkpoint: Tall posture</t>
  </si>
  <si>
    <t>Stoplight: Drop ends set</t>
  </si>
  <si>
    <t>Secondary: Shoulder Decompression</t>
  </si>
  <si>
    <t>2 × 20-30 sec | Bodyweight | Controlled | Technical Failure | 60 sec</t>
  </si>
  <si>
    <t>Intent: Finish grip exposure</t>
  </si>
  <si>
    <t>Checkpoint: Long neck, relaxed breathing</t>
  </si>
  <si>
    <t>Stoplight: Any shoulder discomfort</t>
  </si>
  <si>
    <t>Day 1 Summary</t>
  </si>
  <si>
    <t>Heavy Pull Sets: 7</t>
  </si>
  <si>
    <t>Direct Biceps Sets: 3</t>
  </si>
  <si>
    <t>Direct Triceps Sets: 4</t>
  </si>
  <si>
    <t>Carry/Grip Sets: 10</t>
  </si>
  <si>
    <t>Total Working Sets: 24</t>
  </si>
  <si>
    <t>Phase 7 • Week 1 • Day 2</t>
  </si>
  <si>
    <t>Heavy Press + Triceps Priority</t>
  </si>
  <si>
    <t>Phase 7 is not a pure arm specialization block. We are reallocating resources. Pressing strength remains a maintenance objective, while triceps become a growth priority.</t>
  </si>
  <si>
    <t>Today's design:</t>
  </si>
  <si>
    <t>• Maintain pressing performance</t>
  </si>
  <si>
    <t>• Increase triceps volume</t>
  </si>
  <si>
    <t>• Keep shoulder-friendly movement selection</t>
  </si>
  <si>
    <t>• Manage systemic fatigue</t>
  </si>
  <si>
    <t>3 × 15 | Red Band | 2-1-2 | RIR 4+ | 30 sec</t>
  </si>
  <si>
    <t>Intent: Scapular preparation</t>
  </si>
  <si>
    <t>Checkpoint: Smooth scapular motion</t>
  </si>
  <si>
    <t>Stoplight: No shoulder pinching</t>
  </si>
  <si>
    <t>2 × 10 | Red Band | 2-1-2 | RIR 3+ | 45 sec</t>
  </si>
  <si>
    <t>Intent: Pressing preparation</t>
  </si>
  <si>
    <t>Checkpoint: Reach fully at top</t>
  </si>
  <si>
    <t>Stoplight: No anterior shoulder discomfort</t>
  </si>
  <si>
    <t>Neutral-Grip Dumbbell Floor Press</t>
  </si>
  <si>
    <t>Primary: Chest</t>
  </si>
  <si>
    <t>Secondary: Triceps, Anterior Delts</t>
  </si>
  <si>
    <t>4 × 6-8 | 140 lb total | 3-1-1 | RIR 1-2 | 2 min</t>
  </si>
  <si>
    <t>Intent: Maintain pressing strength</t>
  </si>
  <si>
    <t>Checkpoint: Controlled pause on floor</t>
  </si>
  <si>
    <t>Stoplight: Shoulder discomfort or loss of tempo</t>
  </si>
  <si>
    <t>Secondary: Triceps</t>
  </si>
  <si>
    <t>3 × 8-10 | Moderate-Heavy | 2-1-2 | RIR 1-2 | 90 sec</t>
  </si>
  <si>
    <t>Intent: Additional pressing volume with low stabilization demand</t>
  </si>
  <si>
    <t>Checkpoint: Full chest contraction</t>
  </si>
  <si>
    <t>Stoplight: Excessive shoulder involvement</t>
  </si>
  <si>
    <t>Cable Fly</t>
  </si>
  <si>
    <t>Primary: Pectorals</t>
  </si>
  <si>
    <t>Secondary: Anterior Delts</t>
  </si>
  <si>
    <t>2 × 12-15 | Moderate | 2-1-2 | RIR 2 | 75 sec</t>
  </si>
  <si>
    <t>Intent: Chest hypertrophy</t>
  </si>
  <si>
    <t>Checkpoint: Stretch under control</t>
  </si>
  <si>
    <t>Stoplight: Shoulder discomfort</t>
  </si>
  <si>
    <t>4 × 10-12 | 17.5 lb starting target | 3-1-3 | RIR 1-2 | 75 sec</t>
  </si>
  <si>
    <t>Intent: Primary Phase 7 hypertrophy movement</t>
  </si>
  <si>
    <t>Stoplight: Shoulder elevation</t>
  </si>
  <si>
    <t>Progression Goal:</t>
  </si>
  <si>
    <t>Before load increase.</t>
  </si>
  <si>
    <t>Cable Pressdown</t>
  </si>
  <si>
    <t>Primary: Lateral and Medial Triceps</t>
  </si>
  <si>
    <t>3 × 10-12 | Moderate | 2-1-2 | RIR 1-2 | 75 sec</t>
  </si>
  <si>
    <t>Intent: Complement overhead extension with shortened-position loading</t>
  </si>
  <si>
    <t>Checkpoint: Full lockout</t>
  </si>
  <si>
    <t>Stoplight: Shoulder movement</t>
  </si>
  <si>
    <t>Plate Pinch Carry</t>
  </si>
  <si>
    <t>3 × 30 sec | Same load as Day 1 | Near Failure | 60 sec</t>
  </si>
  <si>
    <t>Intent: Additional grip frequency</t>
  </si>
  <si>
    <t>Checkpoint: Maintain posture</t>
  </si>
  <si>
    <t>Stoplight: Grip loss</t>
  </si>
  <si>
    <t>2 × 25-30 sec | Bodyweight | Technical Failure | 60 sec</t>
  </si>
  <si>
    <t>Intent: Finish grip work</t>
  </si>
  <si>
    <t>Checkpoint: Controlled breathing</t>
  </si>
  <si>
    <t>Day 2 Summary</t>
  </si>
  <si>
    <t>Heavy Press Sets: 7</t>
  </si>
  <si>
    <t>Chest Hypertrophy Sets: 2</t>
  </si>
  <si>
    <t>Direct Triceps Sets: 7</t>
  </si>
  <si>
    <t>Grip Sets: 5</t>
  </si>
  <si>
    <t>Total Working Sets: 26</t>
  </si>
  <si>
    <t>Expected Recovery Cost: Moderate</t>
  </si>
  <si>
    <t>Expected Limiting Factor: Local triceps fatigue, not chest fatigue</t>
  </si>
  <si>
    <t>Key coaching note:</t>
  </si>
  <si>
    <t>If floor press performance is noticeably reduced because of residual triceps fatigue from Day 1, do not force progression. The primary goal of Phase 7 is triceps growth. Pressing strength maintenance is secondary. The hierarchy matters when recovery resources compete.</t>
  </si>
  <si>
    <t>Phase 7 • Week 1 • Day 3</t>
  </si>
  <si>
    <t>Lower Body + Carry Progression + Arm Support</t>
  </si>
  <si>
    <t>Rationale:</t>
  </si>
  <si>
    <t>After two upper-focused sessions, we want to:</t>
  </si>
  <si>
    <t>• Maintain lower-body strength</t>
  </si>
  <si>
    <t>• Continue carry progression</t>
  </si>
  <si>
    <t>• Increase grip frequency</t>
  </si>
  <si>
    <t>• Provide additional arm stimulus without interfering with recovery for Week 2</t>
  </si>
  <si>
    <t>This session is intentionally lower in pressing and pulling fatigue.</t>
  </si>
  <si>
    <t>6 min | 3.8 mph | 5% Incline</t>
  </si>
  <si>
    <t>Intent: Raise tissue temperature</t>
  </si>
  <si>
    <t>Primary: Quads</t>
  </si>
  <si>
    <t>Secondary: Glutes, Core</t>
  </si>
  <si>
    <t>3 × 10 | Moderate Load | 3-1-1 | RIR 2 | 90 sec</t>
  </si>
  <si>
    <t>Intent: Knee-dominant lower-body maintenance</t>
  </si>
  <si>
    <t>Checkpoint: Full depth with upright torso</t>
  </si>
  <si>
    <t>Stoplight: Hip shift or lumbar flexion</t>
  </si>
  <si>
    <t>Primary: Hamstrings</t>
  </si>
  <si>
    <t>Secondary: Glutes, Erectors</t>
  </si>
  <si>
    <t>3 × 8 | Moderate-Heavy | 3-1-1 | RIR 2 | 2 min</t>
  </si>
  <si>
    <t>Intent: Posterior-chain maintenance</t>
  </si>
  <si>
    <t>Checkpoint: Stretch hamstrings, neutral spine</t>
  </si>
  <si>
    <t>Stoplight: Lumbar rounding</t>
  </si>
  <si>
    <t>Walking Lunge</t>
  </si>
  <si>
    <t>Primary: Quads, Glutes</t>
  </si>
  <si>
    <t>Secondary: Adductors</t>
  </si>
  <si>
    <t>2 × 10/side | Moderate | 2-1-1 | RIR 2 | 90 sec</t>
  </si>
  <si>
    <t>Intent: Unilateral stability</t>
  </si>
  <si>
    <t>Checkpoint: Controlled knee tracking</t>
  </si>
  <si>
    <t>Stoplight: Balance deterioration</t>
  </si>
  <si>
    <t>5 × 60 sec | 150 lb total | 2.0 mph | RIR 1-2 | 2 min</t>
  </si>
  <si>
    <t>Intent: Complete the Week 1 carry target</t>
  </si>
  <si>
    <t>Checkpoint: Shoulders packed</t>
  </si>
  <si>
    <t>Stoplight: Grip failure</t>
  </si>
  <si>
    <t>Goal:</t>
  </si>
  <si>
    <t>Beat Day 1 total carry time</t>
  </si>
  <si>
    <t>(274 seconds)</t>
  </si>
  <si>
    <t>Confidence: 0.95</t>
  </si>
  <si>
    <t>3 × 8 | 35 lb | 2-2-2 | RIR 1-2 | 90 sec</t>
  </si>
  <si>
    <t>Intent: Maintain arm frequency</t>
  </si>
  <si>
    <t>Checkpoint: 1-second peak squeeze</t>
  </si>
  <si>
    <t>Stoplight: Torso movement</t>
  </si>
  <si>
    <t>Primary: Triceps</t>
  </si>
  <si>
    <t>3 × 10-12 | 50 lb starting point | 2-1-2 | RIR 1-2 | 75 sec</t>
  </si>
  <si>
    <t>Intent: Additional triceps frequency</t>
  </si>
  <si>
    <t>3 × 30-40 sec | Same Plates | Near Failure | 60 sec</t>
  </si>
  <si>
    <t>Intent: Continue pinch adaptation</t>
  </si>
  <si>
    <t>2 × 30 sec | Bodyweight | Technical Failure | 60 sec</t>
  </si>
  <si>
    <t>Day 3 Summary</t>
  </si>
  <si>
    <t>Lower Body Sets: 8</t>
  </si>
  <si>
    <t>Direct Triceps Sets: 3</t>
  </si>
  <si>
    <t>Carry Sets: 5</t>
  </si>
  <si>
    <t>Success Criteria</t>
  </si>
  <si>
    <t>1. Complete all 5 farmer-carry sets without reducing load.</t>
  </si>
  <si>
    <t>2. Exceed 274 total carry seconds.</t>
  </si>
  <si>
    <t>3. Match or exceed 35 × 7 on curls.</t>
  </si>
  <si>
    <t>4. Maintain strict execution quality.</t>
  </si>
  <si>
    <t>One programming note: if the carrys again become the dominant fatigue source, that is useful information. Phase 7's real experiment is determining whether grip strength is the bottleneck limiting your carry progression, and Week 1 is already pointing strongly in that direction.</t>
  </si>
  <si>
    <t>PHASE 7 • WEEK 1 • DAY 4</t>
  </si>
  <si>
    <t>Arms + Capacity + Grip</t>
  </si>
  <si>
    <t>Treadmill Incline Walk</t>
  </si>
  <si>
    <t>Primary: Conditioning</t>
  </si>
  <si>
    <t>8 min</t>
  </si>
  <si>
    <t>4.0 mph</t>
  </si>
  <si>
    <t>Intent:</t>
  </si>
  <si>
    <t>General work capacity</t>
  </si>
  <si>
    <t>5 × 60 sec</t>
  </si>
  <si>
    <t>2 mph</t>
  </si>
  <si>
    <t>Rest:</t>
  </si>
  <si>
    <t>2 min</t>
  </si>
  <si>
    <t>Beat Day 3 total time</t>
  </si>
  <si>
    <t>(245 sec)</t>
  </si>
  <si>
    <t>Stretch Goal:</t>
  </si>
  <si>
    <t>Approach Day 1 total</t>
  </si>
  <si>
    <t>(274 sec)</t>
  </si>
  <si>
    <t>Grip is limiter</t>
  </si>
  <si>
    <t>Confidence: 0.94</t>
  </si>
  <si>
    <t>4 × 8</t>
  </si>
  <si>
    <t>35 lb</t>
  </si>
  <si>
    <t>Tempo:</t>
  </si>
  <si>
    <t>RIR:</t>
  </si>
  <si>
    <t>Add:</t>
  </si>
  <si>
    <t>1-second peak contraction</t>
  </si>
  <si>
    <t>Phase 7 biceps volume</t>
  </si>
  <si>
    <t>4 × 10-12</t>
  </si>
  <si>
    <t>20 lb</t>
  </si>
  <si>
    <t>D-Grip</t>
  </si>
  <si>
    <t>Beat Day 2 performance</t>
  </si>
  <si>
    <t>Target:</t>
  </si>
  <si>
    <t>Elbow fixed</t>
  </si>
  <si>
    <t>3 × 10-12</t>
  </si>
  <si>
    <t>60-70 lb</t>
  </si>
  <si>
    <t>Shortened-position triceps loading</t>
  </si>
  <si>
    <t>Cable Hammer Curl</t>
  </si>
  <si>
    <t>Primary: Brachialis</t>
  </si>
  <si>
    <t>Secondary: Brachioradialis</t>
  </si>
  <si>
    <t>Additional arm thickness</t>
  </si>
  <si>
    <t>Neutral grip maintained</t>
  </si>
  <si>
    <t>3 × 30-45 sec</t>
  </si>
  <si>
    <t>Use slick plates if available.</t>
  </si>
  <si>
    <t>If unavailable:</t>
  </si>
  <si>
    <t>Use standard PF plates and note type.</t>
  </si>
  <si>
    <t>Measurement consistency</t>
  </si>
  <si>
    <t>Primary: Grip Endurance</t>
  </si>
  <si>
    <t>2 × 30 sec</t>
  </si>
  <si>
    <t>Strict dead hang</t>
  </si>
  <si>
    <t>No scap pulls</t>
  </si>
  <si>
    <t>Restore grip tracking metric</t>
  </si>
  <si>
    <t>Battle Ropes</t>
  </si>
  <si>
    <t>3 × 30 sec</t>
  </si>
  <si>
    <t>Only if energy is good and recovery remains excellent.</t>
  </si>
  <si>
    <t>Skip without hesitation if fatigue is elevated.</t>
  </si>
  <si>
    <t>DAY 4 SUCCESS CRITERIA</t>
  </si>
  <si>
    <t>1. Complete all arm work with strict tempo.</t>
  </si>
  <si>
    <t>2. Maintain D-grip standardization.</t>
  </si>
  <si>
    <t>3. Exceed 245 total carry seconds.</t>
  </si>
  <si>
    <t>4. Complete strict dead hangs.</t>
  </si>
  <si>
    <t>5. Leave the gym feeling capable of beginning Week 2 within 48 hours.</t>
  </si>
  <si>
    <t>Expected Recovery Cost:</t>
  </si>
  <si>
    <t>Moderate</t>
  </si>
  <si>
    <t>Expected Adaptation Target:</t>
  </si>
  <si>
    <t>Triceps hypertrophy</t>
  </si>
  <si>
    <t>Grip endurance</t>
  </si>
  <si>
    <t>Arm specialization</t>
  </si>
  <si>
    <t>Overall confidence: 0.94.</t>
  </si>
  <si>
    <t>Phase 8, Week 1, Day 1</t>
  </si>
  <si>
    <t>Session Objective</t>
  </si>
  <si>
    <t>Develop maximum upper back mechanical tension while continuing to build grip endurance and arm hypertrophy.</t>
  </si>
  <si>
    <t>Secondary objective:</t>
  </si>
  <si>
    <t>Establish the technical standard that every Phase 8 session will follow.</t>
  </si>
  <si>
    <t>Expected session length:</t>
  </si>
  <si>
    <t>75 to 90 minutes</t>
  </si>
  <si>
    <t>Expected effort:</t>
  </si>
  <si>
    <t>RPE approximately 8</t>
  </si>
  <si>
    <t>Average RIR:</t>
  </si>
  <si>
    <t>1 to 2</t>
  </si>
  <si>
    <t>Readiness Check</t>
  </si>
  <si>
    <t>Before warming up, tell me:</t>
  </si>
  <si>
    <t>Bodyweight:</t>
  </si>
  <si>
    <t>Sleep quality (1 to 10):</t>
  </si>
  <si>
    <t>Energy (1 to 10):</t>
  </si>
  <si>
    <t>Motivation (1 to 10):</t>
  </si>
  <si>
    <t>Right:</t>
  </si>
  <si>
    <t>Left:</t>
  </si>
  <si>
    <t>Any unusual soreness?</t>
  </si>
  <si>
    <t>Any travel fatigue?</t>
  </si>
  <si>
    <t>We'll adjust if necessary.</t>
  </si>
  <si>
    <t>Warm-up</t>
  </si>
  <si>
    <t>Treadmill</t>
  </si>
  <si>
    <t>5 minutes</t>
  </si>
  <si>
    <t>4.2 mph</t>
  </si>
  <si>
    <t>Dynamic mobility</t>
  </si>
  <si>
    <t>2 rounds</t>
  </si>
  <si>
    <t>Band pull-aparts ×15</t>
  </si>
  <si>
    <t>Band external rotations ×12 each</t>
  </si>
  <si>
    <t>Scapular wall slides ×10</t>
  </si>
  <si>
    <t>Cat-camel ×8</t>
  </si>
  <si>
    <t>Dead hang or assisted shoulder decompression if comfortable, 20 to 30 seconds</t>
  </si>
  <si>
    <t>Exercise 1</t>
  </si>
  <si>
    <t>Why it exists</t>
  </si>
  <si>
    <t>Primary grip progression.</t>
  </si>
  <si>
    <t>Secondary upper back stability.</t>
  </si>
  <si>
    <t>Whole-body stiffness under load.</t>
  </si>
  <si>
    <t>Previous Performance</t>
  </si>
  <si>
    <t>150 lb carries consistently.</t>
  </si>
  <si>
    <t>Grip endurance became the limiting factor rather than absolute strength.</t>
  </si>
  <si>
    <t>Excellent progress.</t>
  </si>
  <si>
    <t>Today's Progression Target</t>
  </si>
  <si>
    <t>Maintain 150 lb.</t>
  </si>
  <si>
    <t>Increase average carry duration and posture quality.</t>
  </si>
  <si>
    <t>Technical Cues</t>
  </si>
  <si>
    <t>Chest tall.</t>
  </si>
  <si>
    <t>Shoulders gently depressed.</t>
  </si>
  <si>
    <t>Quiet feet.</t>
  </si>
  <si>
    <t>Brace before every turn.</t>
  </si>
  <si>
    <t>Crush the handles.</t>
  </si>
  <si>
    <t>Walk smoothly.</t>
  </si>
  <si>
    <t>Prescription</t>
  </si>
  <si>
    <t>5 sets</t>
  </si>
  <si>
    <t>60 to 75 seconds</t>
  </si>
  <si>
    <t>150 lb</t>
  </si>
  <si>
    <t>Controlled walking cadence.</t>
  </si>
  <si>
    <t>Stop before grip failure.</t>
  </si>
  <si>
    <t>Approximately RIR 1.</t>
  </si>
  <si>
    <t>90 to 120 seconds.</t>
  </si>
  <si>
    <t>Exercise 2</t>
  </si>
  <si>
    <t>Chest Supported Machine Row</t>
  </si>
  <si>
    <t>Highest stimulus-to-fatigue rowing movement available at Planet Fitness.</t>
  </si>
  <si>
    <t>Primary upper back strength builder.</t>
  </si>
  <si>
    <t>Progressive loading throughout Phase 7.</t>
  </si>
  <si>
    <t>Excellent scapular control.</t>
  </si>
  <si>
    <t>Small load increase only if your final Phase 7 session met all progression criteria.</t>
  </si>
  <si>
    <t>Otherwise repeat the previous working weight and improve execution.</t>
  </si>
  <si>
    <t>Lead with elbows.</t>
  </si>
  <si>
    <t>Pause one second with shoulder blades fully together.</t>
  </si>
  <si>
    <t>Control the eccentric.</t>
  </si>
  <si>
    <t>No torso movement.</t>
  </si>
  <si>
    <t>4 sets</t>
  </si>
  <si>
    <t>8 to 10 reps</t>
  </si>
  <si>
    <t>2 minutes</t>
  </si>
  <si>
    <t>Progression Note</t>
  </si>
  <si>
    <t>Remember:</t>
  </si>
  <si>
    <t>Progression sits directly under the exercise because we agreed it should be visible before the prescription.</t>
  </si>
  <si>
    <t>If today's execution is better than Phase 7, the workout is a success even if the weight stays identical.</t>
  </si>
  <si>
    <t>Exercise 3</t>
  </si>
  <si>
    <t>Neutral Grip Lat Pulldown</t>
  </si>
  <si>
    <t>Vertical pulling.</t>
  </si>
  <si>
    <t>Shoulder-friendly.</t>
  </si>
  <si>
    <t>Builds lat strength while complementing rowing volume.</t>
  </si>
  <si>
    <t>Strong tolerance throughout Phase 7.</t>
  </si>
  <si>
    <t>One additional quality rep per working set before increasing weight.</t>
  </si>
  <si>
    <t>Initiate with the scapula.</t>
  </si>
  <si>
    <t>Drive elbows toward your front pockets.</t>
  </si>
  <si>
    <t>Avoid leaning back.</t>
  </si>
  <si>
    <t>Pause briefly at the bottom.</t>
  </si>
  <si>
    <t>3 sets</t>
  </si>
  <si>
    <t>10 to 12 reps</t>
  </si>
  <si>
    <t>90 seconds</t>
  </si>
  <si>
    <t>Exercise 4</t>
  </si>
  <si>
    <t>Incline Dumbbell Curl</t>
  </si>
  <si>
    <t>Lengthened-position biceps loading.</t>
  </si>
  <si>
    <t>Complements your arm specialization without excessive elbow stress.</t>
  </si>
  <si>
    <t>Left arm fatigued earlier throughout much of Phase 7.</t>
  </si>
  <si>
    <t>Symmetrical execution.</t>
  </si>
  <si>
    <t>No momentum.</t>
  </si>
  <si>
    <t>Allow full elbow extension.</t>
  </si>
  <si>
    <t>Supinate hard.</t>
  </si>
  <si>
    <t>Squeeze one second.</t>
  </si>
  <si>
    <t>Control every lowering phase.</t>
  </si>
  <si>
    <t>75 seconds</t>
  </si>
  <si>
    <t>Exercise 5</t>
  </si>
  <si>
    <t>Lower trap.</t>
  </si>
  <si>
    <t>Rear deltoid.</t>
  </si>
  <si>
    <t>External rotators.</t>
  </si>
  <si>
    <t>Long-term shoulder health.</t>
  </si>
  <si>
    <t>Consistently tolerated well.</t>
  </si>
  <si>
    <t>Excellent movement choice after bilateral TSR.</t>
  </si>
  <si>
    <t>Improve contraction quality.</t>
  </si>
  <si>
    <t>Not weight.</t>
  </si>
  <si>
    <t>Thumbs behind ears.</t>
  </si>
  <si>
    <t>Rotate at the finish.</t>
  </si>
  <si>
    <t>Hold one second.</t>
  </si>
  <si>
    <t>Slow return.</t>
  </si>
  <si>
    <t>Capacity Finisher</t>
  </si>
  <si>
    <t>Rower</t>
  </si>
  <si>
    <t>750 m</t>
  </si>
  <si>
    <t>Moderate effort.</t>
  </si>
  <si>
    <t>Approximately 75 to 80% effort.</t>
  </si>
  <si>
    <t>Focus on efficient technique.</t>
  </si>
  <si>
    <t>Do not sprint.</t>
  </si>
  <si>
    <t>Coach's Focus for Day 1</t>
  </si>
  <si>
    <t>There are only four things I want you thinking about tomorrow:</t>
  </si>
  <si>
    <t>1. Tempo discipline. Every eccentric earns its full duration.</t>
  </si>
  <si>
    <t>2. RIR honesty. If you finish a set wondering whether you had three reps left or one, record it and we'll calibrate together.</t>
  </si>
  <si>
    <t>3. Mind-muscle connection. Before each set, identify the target muscle. During the set, judge success by how well you loaded that muscle, not by the weight moved.</t>
  </si>
  <si>
    <t>4. Movement quality. Treat every repetition as practice. Phase 8 is where we turn consistent mechanics into long-term performance gains.</t>
  </si>
  <si>
    <t>I'm also introducing one new element for Phase 8. At the end of each workout, I'll provide a brief "Coach's Findings" summary. Over time, these weekly observations will help us identify trends that are difficult to see from individual sessions. They will become another layer of your longitudinal dashboard and inform future programming decisions. I'm looking forward to seeing how your first session sets the tone for the phase.</t>
  </si>
  <si>
    <t>Phase 8, Week 1, Day 2</t>
  </si>
  <si>
    <t>Heavy Press + Triceps Priority + Overhead Reintroduction</t>
  </si>
  <si>
    <r>
      <t>Expected duration:</t>
    </r>
    <r>
      <rPr>
        <sz val="11"/>
        <color theme="1"/>
        <rFont val="Aptos Narrow"/>
        <family val="2"/>
        <scheme val="minor"/>
      </rPr>
      <t xml:space="preserve"> 75 to 90 minutes</t>
    </r>
  </si>
  <si>
    <t>Primary objective</t>
  </si>
  <si>
    <t>Increase pressing strength while maintaining impeccable shoulder mechanics.</t>
  </si>
  <si>
    <t>Secondary objective</t>
  </si>
  <si>
    <t>Accumulate high-quality triceps volume.</t>
  </si>
  <si>
    <t>Tertiary objective</t>
  </si>
  <si>
    <t>Continue rebuilding overhead pressing capacity with conservative loading.</t>
  </si>
  <si>
    <t>Before training, record:</t>
  </si>
  <si>
    <t>Sleep (1 to 10)</t>
  </si>
  <si>
    <t>Energy (1 to 10)</t>
  </si>
  <si>
    <t>Motivation (1 to 10)</t>
  </si>
  <si>
    <t>Left shoulder (0 to 10)</t>
  </si>
  <si>
    <t>Right shoulder (0 to 10)</t>
  </si>
  <si>
    <t>Residual soreness from Day 1</t>
  </si>
  <si>
    <t>Any forearm or grip fatigue remaining</t>
  </si>
  <si>
    <t>Today's readiness will determine whether we hold or progress pressing loads.</t>
  </si>
  <si>
    <t>4.3 mph</t>
  </si>
  <si>
    <t>Mobility Circuit</t>
  </si>
  <si>
    <t>Serratus wall slides ×8</t>
  </si>
  <si>
    <t>Scapular push-ups ×10</t>
  </si>
  <si>
    <t>Light cable press ×15</t>
  </si>
  <si>
    <t>Primary horizontal strength movement.</t>
  </si>
  <si>
    <t>Provides excellent chest stimulus while limiting shoulder extension.</t>
  </si>
  <si>
    <t>Phase 7 showed consistent progress with improved confidence and no joint irritation.</t>
  </si>
  <si>
    <t>If bar speed and technique remain excellent:</t>
  </si>
  <si>
    <t>Increase total repetitions across all working sets by one to two reps.</t>
  </si>
  <si>
    <t>Do not force a load increase.</t>
  </si>
  <si>
    <t>Before each set:</t>
  </si>
  <si>
    <t>Pull shoulder blades into the floor.</t>
  </si>
  <si>
    <t>Brace.</t>
  </si>
  <si>
    <t>Drive feet into the ground.</t>
  </si>
  <si>
    <t>Lower under complete control.</t>
  </si>
  <si>
    <t>Pause lightly.</t>
  </si>
  <si>
    <t>Press by squeezing the chest together rather than simply pushing the dumbbells upward.</t>
  </si>
  <si>
    <t>Finish without aggressively protracting the shoulders.</t>
  </si>
  <si>
    <t>6 to 10 reps</t>
  </si>
  <si>
    <t>2 to 3 minutes</t>
  </si>
  <si>
    <t>Additional chest volume with a favorable resistance profile.</t>
  </si>
  <si>
    <t>Steady progression throughout Phase 7.</t>
  </si>
  <si>
    <t>Excellent shoulder tolerance.</t>
  </si>
  <si>
    <t>Repeat your strongest successful Phase 7 loading.</t>
  </si>
  <si>
    <t>Earn progression through improved execution before increasing weight.</t>
  </si>
  <si>
    <t>Shoulders remain down.</t>
  </si>
  <si>
    <t>Light pause near the chest.</t>
  </si>
  <si>
    <t>Drive through the pecs.</t>
  </si>
  <si>
    <t>8 to 12 reps</t>
  </si>
  <si>
    <t>90 to 120 seconds</t>
  </si>
  <si>
    <t>High Cable Fly</t>
  </si>
  <si>
    <t>Lengthened chest loading.</t>
  </si>
  <si>
    <t>Mind-muscle connection.</t>
  </si>
  <si>
    <t>Minimal joint stress.</t>
  </si>
  <si>
    <t>Excellent contraction quality.</t>
  </si>
  <si>
    <t>Improve pec contraction.</t>
  </si>
  <si>
    <t>Weight is secondary.</t>
  </si>
  <si>
    <t>Slight elbow bend.</t>
  </si>
  <si>
    <t>Bring upper arms together.</t>
  </si>
  <si>
    <t>Pause one second.</t>
  </si>
  <si>
    <t>Keep tension throughout.</t>
  </si>
  <si>
    <t>12 to 15 reps</t>
  </si>
  <si>
    <t>Seated Neutral Grip Dumbbell Overhead Press</t>
  </si>
  <si>
    <t>First formal overhead strength progression of Phase 8.</t>
  </si>
  <si>
    <t>This movement is about confidence, movement quality, and tissue tolerance, not maximal loading.</t>
  </si>
  <si>
    <t>Progression Target</t>
  </si>
  <si>
    <t>Choose a weight that feels almost "too easy."</t>
  </si>
  <si>
    <t>Every repetition should look identical.</t>
  </si>
  <si>
    <t>No discomfort.</t>
  </si>
  <si>
    <t>No hesitation.</t>
  </si>
  <si>
    <t>No compensation.</t>
  </si>
  <si>
    <t>If the movement feels exceptional, we will progress gradually over the coming weeks.</t>
  </si>
  <si>
    <t>Brace before pressing.</t>
  </si>
  <si>
    <t>Neutral grip.</t>
  </si>
  <si>
    <t>Press slightly forward into the scapular plane.</t>
  </si>
  <si>
    <t>Avoid shrugging.</t>
  </si>
  <si>
    <t>Lower slowly.</t>
  </si>
  <si>
    <t>Stop immediately if shoulder mechanics deteriorate.</t>
  </si>
  <si>
    <t>10 reps</t>
  </si>
  <si>
    <t>Single Arm Overhead Cable Triceps Extension</t>
  </si>
  <si>
    <t>Primary long-head triceps hypertrophy movement.</t>
  </si>
  <si>
    <t>Allows side-to-side comparison.</t>
  </si>
  <si>
    <t>Left arm fatigued slightly earlier throughout Phase 7.</t>
  </si>
  <si>
    <t>Match movement quality on both sides.</t>
  </si>
  <si>
    <t>No additional left-side volume.</t>
  </si>
  <si>
    <t>Elbow remains fixed.</t>
  </si>
  <si>
    <t>Stretch fully.</t>
  </si>
  <si>
    <t>Squeeze hard.</t>
  </si>
  <si>
    <t>Control the lowering phase.</t>
  </si>
  <si>
    <t>Exercise 6</t>
  </si>
  <si>
    <t>High Cable Triceps Pushdown</t>
  </si>
  <si>
    <t>Finish triceps with a stable movement.</t>
  </si>
  <si>
    <t>Lock elbows.</t>
  </si>
  <si>
    <t>Full extension.</t>
  </si>
  <si>
    <t>One-second squeeze.</t>
  </si>
  <si>
    <t>Slow eccentric.</t>
  </si>
  <si>
    <t>2 sets</t>
  </si>
  <si>
    <t>6 rounds</t>
  </si>
  <si>
    <t>20 seconds work</t>
  </si>
  <si>
    <t>40 seconds recovery</t>
  </si>
  <si>
    <t>Maintain smooth rhythm.</t>
  </si>
  <si>
    <t>Do not chase fatigue.</t>
  </si>
  <si>
    <t>Quality of movement takes priority over speed.</t>
  </si>
  <si>
    <t>Coach's Focus for Day 2</t>
  </si>
  <si>
    <t>I want your attention on four things today.</t>
  </si>
  <si>
    <t>1. Press every repetition with confidence. Your shoulders have repeatedly shown they tolerate pressing well. Trust your preparation while respecting your technique.</t>
  </si>
  <si>
    <t>2. Treat the overhead press as an assessment, not a strength test. We are evaluating movement quality and confidence.</t>
  </si>
  <si>
    <t>3. Build tension through your chest and triceps before every pressing repetition. Continue reinforcing the mind-muscle connection you committed to at the start of Phase 8.</t>
  </si>
  <si>
    <t>4. Finish every set feeling that you could have executed another technically perfect repetition if required. Your discipline with RIR on Day 1 was excellent. Carry that same standard into today's session.</t>
  </si>
  <si>
    <t>If Day 2 goes as well as Day 1, Phase 8 will have an exceptionally strong foundation. The consistency of your execution, rather than aggressive load increases, is what will drive your progress over the coming months.</t>
  </si>
  <si>
    <t>Phase 8, Week 1, Day 3</t>
  </si>
  <si>
    <t>Lower Body + Carry Progression + Athletic Conditioning</t>
  </si>
  <si>
    <t>Maintain lower body strength while continuing grip development and improving conditioning without creating unnecessary systemic fatigue.</t>
  </si>
  <si>
    <t>Expected duration:</t>
  </si>
  <si>
    <t>70 to 85 minutes</t>
  </si>
  <si>
    <t>Left shoulder</t>
  </si>
  <si>
    <t>Right shoulder</t>
  </si>
  <si>
    <t>Triceps soreness</t>
  </si>
  <si>
    <t>Forearm/grip soreness</t>
  </si>
  <si>
    <t>Lower body soreness</t>
  </si>
  <si>
    <t>Bodyweight squat ×10</t>
  </si>
  <si>
    <t>Hip hinge ×10</t>
  </si>
  <si>
    <t>Walking lunge ×8 each leg</t>
  </si>
  <si>
    <t>Glute bridge ×10</t>
  </si>
  <si>
    <t>Standing calf raises ×15</t>
  </si>
  <si>
    <t>Primary lower body strength movement while respecting your shoulder replacements and Planet Fitness equipment limitations.</t>
  </si>
  <si>
    <t>You progressed steadily throughout Phase 7 with excellent tempo control and improved confidence.</t>
  </si>
  <si>
    <t>Increase total repetitions before increasing load.</t>
  </si>
  <si>
    <t>Brace before descending.</t>
  </si>
  <si>
    <t>Sit between your hips.</t>
  </si>
  <si>
    <t>Maintain a tall chest.</t>
  </si>
  <si>
    <t>Drive evenly through the whole foot.</t>
  </si>
  <si>
    <t>Finish with full hip extension.</t>
  </si>
  <si>
    <t>Romanian Dumbbell Deadlift</t>
  </si>
  <si>
    <t>Posterior chain development with minimal spinal loading.</t>
  </si>
  <si>
    <t>Soft knees.</t>
  </si>
  <si>
    <t>Push hips back.</t>
  </si>
  <si>
    <t>Maintain a neutral spine.</t>
  </si>
  <si>
    <t>Stretch the hamstrings.</t>
  </si>
  <si>
    <t>Stand by driving the hips forward.</t>
  </si>
  <si>
    <t>Single-leg stability.</t>
  </si>
  <si>
    <t>Hip strength.</t>
  </si>
  <si>
    <t>Athletic carryover.</t>
  </si>
  <si>
    <t>Vertical shin.</t>
  </si>
  <si>
    <t>Control the descent.</t>
  </si>
  <si>
    <t>Drive through the front heel.</t>
  </si>
  <si>
    <t>Keep hips level.</t>
  </si>
  <si>
    <t>8 reps each leg</t>
  </si>
  <si>
    <t>Lower leg strength and tendon health.</t>
  </si>
  <si>
    <t>Second weekly exposure to continue improving grip endurance.</t>
  </si>
  <si>
    <t>75, 65, 55, 49, 49 seconds at 150 lb.</t>
  </si>
  <si>
    <t>Attempt to increase total accumulated carry time by approximately 10 to 15 seconds across all sets.</t>
  </si>
  <si>
    <t>If grip is substantially fatigued from earlier work, prioritize posture and carry quality over duration.</t>
  </si>
  <si>
    <t>Brace continuously.</t>
  </si>
  <si>
    <t>Walk quietly.</t>
  </si>
  <si>
    <t>Maintain shoulder depression.</t>
  </si>
  <si>
    <t>Row Ergometer</t>
  </si>
  <si>
    <t>1000 m</t>
  </si>
  <si>
    <t>Steady effort.</t>
  </si>
  <si>
    <t>Target approximately 80% effort.</t>
  </si>
  <si>
    <t>Focus on smooth stroke mechanics.</t>
  </si>
  <si>
    <t>Do not race the clock.</t>
  </si>
  <si>
    <t>Coach's Focus for Day 3</t>
  </si>
  <si>
    <r>
      <t xml:space="preserve">Today's theme is </t>
    </r>
    <r>
      <rPr>
        <b/>
        <sz val="11"/>
        <color theme="1"/>
        <rFont val="Aptos Narrow"/>
        <family val="2"/>
        <scheme val="minor"/>
      </rPr>
      <t>controlled power</t>
    </r>
    <r>
      <rPr>
        <sz val="11"/>
        <color theme="1"/>
        <rFont val="Aptos Narrow"/>
        <family val="2"/>
        <scheme val="minor"/>
      </rPr>
      <t>.</t>
    </r>
  </si>
  <si>
    <t>I want every lower body repetition to begin from a stable, braced position. Your upper body work has established a high technical standard over the first two sessions. The goal now is to bring that same level of precision to lower body training.</t>
  </si>
  <si>
    <t>On the second weekly exposure to farmer's walks, pay close attention to whether your grip endurance feels improved despite training it heavily two days earlier. That observation will help us determine whether your current grip volume is promoting adaptation without compromising recovery.</t>
  </si>
  <si>
    <t>If tomorrow matches the quality of your first two sessions, Week 1 will be off to an exceptional start. Three consecutive high-quality sessions, performed under good recovery conditions, are exactly the kind of training block that produces meaningful long-term progress.</t>
  </si>
  <si>
    <t>Phase 8 • Week 1 • Day 4</t>
  </si>
  <si>
    <t>Arms + Shoulder Capacity + Grip Endurance</t>
  </si>
  <si>
    <r>
      <t>Expected Duration:</t>
    </r>
    <r>
      <rPr>
        <sz val="11"/>
        <color theme="1"/>
        <rFont val="Aptos Narrow"/>
        <family val="2"/>
        <scheme val="minor"/>
      </rPr>
      <t xml:space="preserve"> 70 to 85 minutes</t>
    </r>
  </si>
  <si>
    <t>Session Objectives</t>
  </si>
  <si>
    <t>Primary:</t>
  </si>
  <si>
    <t>Accumulate high-quality arm hypertrophy volume.</t>
  </si>
  <si>
    <t>Secondary:</t>
  </si>
  <si>
    <t>Reinforce shoulder health through stable scapular mechanics.</t>
  </si>
  <si>
    <t>Tertiary:</t>
  </si>
  <si>
    <t>Improve grip endurance without excessive systemic fatigue.</t>
  </si>
  <si>
    <t>Record:</t>
  </si>
  <si>
    <t>Elbow soreness</t>
  </si>
  <si>
    <t>Forearm soreness</t>
  </si>
  <si>
    <t>Lower back status</t>
  </si>
  <si>
    <t>Mobility Circuit (2 rounds)</t>
  </si>
  <si>
    <t>Band Pull-Aparts ×15</t>
  </si>
  <si>
    <t>Band External Rotations ×12</t>
  </si>
  <si>
    <t>Serratus Wall Slides ×8</t>
  </si>
  <si>
    <t>Scapular Push-ups ×10</t>
  </si>
  <si>
    <t>Light Face Pull ×15</t>
  </si>
  <si>
    <t>Seated Alternating Dumbbell Curl</t>
  </si>
  <si>
    <t>Primary biceps strength movement.</t>
  </si>
  <si>
    <t>Allows independent arm assessment while minimizing compensations.</t>
  </si>
  <si>
    <t>Incline curls exposed grip fatigue more than biceps fatigue.</t>
  </si>
  <si>
    <t>Today's placement early in the workout should better assess true elbow flexor performance.</t>
  </si>
  <si>
    <t>Work toward additional total repetitions while maintaining strict tempo.</t>
  </si>
  <si>
    <t>Keep elbows fixed.</t>
  </si>
  <si>
    <t>Fully supinate.</t>
  </si>
  <si>
    <t>Pause at peak contraction.</t>
  </si>
  <si>
    <t>8 to 10 reps per arm</t>
  </si>
  <si>
    <t>75 to 90 seconds</t>
  </si>
  <si>
    <t>Highest priority triceps hypertrophy exercise.</t>
  </si>
  <si>
    <t>22.5 lb</t>
  </si>
  <si>
    <t>9, 9, 8</t>
  </si>
  <si>
    <t>Excellent execution.</t>
  </si>
  <si>
    <t>Attempt:</t>
  </si>
  <si>
    <t>If quality remains unchanged.</t>
  </si>
  <si>
    <t>Full stretch.</t>
  </si>
  <si>
    <t>Elbow fixed.</t>
  </si>
  <si>
    <t>Strong lockout.</t>
  </si>
  <si>
    <t>Rope Hammer Curl</t>
  </si>
  <si>
    <t>Develop brachialis, brachioradialis, and grip endurance.</t>
  </si>
  <si>
    <t>Neutral wrists.</t>
  </si>
  <si>
    <t>Elbows quiet.</t>
  </si>
  <si>
    <t>Avoid swinging.</t>
  </si>
  <si>
    <t>Finish triceps through a stable resistance profile.</t>
  </si>
  <si>
    <t>Repeat 62.5 lb.</t>
  </si>
  <si>
    <t>Earn additional repetitions before increasing weight.</t>
  </si>
  <si>
    <t>Maintain posterior cuff and scapular strength.</t>
  </si>
  <si>
    <t>Support long-term shoulder health.</t>
  </si>
  <si>
    <t>Repeat Week 1 Day 1 loading.</t>
  </si>
  <si>
    <t>Improve movement quality rather than load.</t>
  </si>
  <si>
    <t>Direct grip endurance without gait limitations or accumulated lower-body fatigue.</t>
  </si>
  <si>
    <t>This is intentionally different from Day 1 and Day 3.</t>
  </si>
  <si>
    <t>Shoulders depressed.</t>
  </si>
  <si>
    <t>No leaning.</t>
  </si>
  <si>
    <t>20 seconds hard</t>
  </si>
  <si>
    <t>Maintain smooth mechanics throughout.</t>
  </si>
  <si>
    <t>Coach's Focus</t>
  </si>
  <si>
    <t>There are three things I want to evaluate tomorrow.</t>
  </si>
  <si>
    <t>1. Arm specialization</t>
  </si>
  <si>
    <t>This is our first session where your arms are relatively fresh. I want to see whether performance exceeds what we observed after heavy pull and heavy push sessions. If it does, it confirms that earlier arm performance was limited by preceding compound work rather than arm strength itself.</t>
  </si>
  <si>
    <t>2. Farmer's Hold versus Farmer's Walk</t>
  </si>
  <si>
    <t>This comparison will help determine whether your grip limitation is primarily postural, dynamic, or purely local muscular endurance. The data will guide future grip programming.</t>
  </si>
  <si>
    <t>3. Shoulder response</t>
  </si>
  <si>
    <t>After three successful sessions, I want to see whether cumulative weekly volume produces any change in shoulder tolerance. This is more informative than evaluating a single workout in isolation.</t>
  </si>
  <si>
    <t>PHASE 9, WEEK 1, DAY 1</t>
  </si>
  <si>
    <t>Heavy Pull + Grip + Shoulder Support</t>
  </si>
  <si>
    <t>Primary targets:</t>
  </si>
  <si>
    <t>1. Upper-back strength and hypertrophy</t>
  </si>
  <si>
    <t>2. Grip capacity</t>
  </si>
  <si>
    <t>3. Scapular control</t>
  </si>
  <si>
    <t>4. Biceps hypertrophy</t>
  </si>
  <si>
    <t>5. Rotator cuff support</t>
  </si>
  <si>
    <t>6. Continued monitoring of right anterior shoulder awareness</t>
  </si>
  <si>
    <t>7. WARM-UP</t>
  </si>
  <si>
    <t>• 5 minutes</t>
  </si>
  <si>
    <t>• 4.5 mph</t>
  </si>
  <si>
    <t>• 5% incline</t>
  </si>
  <si>
    <t>Target: brisk walking, not conditioning work.</t>
  </si>
  <si>
    <t>Shoulder Prep, 2 rounds</t>
  </si>
  <si>
    <t>• Band Pull-Aparts x 15</t>
  </si>
  <si>
    <t>• Band External Rotation x 12</t>
  </si>
  <si>
    <t>• Banded Serratus Wall Slide x 8</t>
  </si>
  <si>
    <t>• Scap Push-Up x 10</t>
  </si>
  <si>
    <t>• Cat-Camel x 10</t>
  </si>
  <si>
    <t>Cue: shoulder prep should leave you feeling warmer and more mobile, not fatigued.</t>
  </si>
  <si>
    <t>2. FARMER'S WALK</t>
  </si>
  <si>
    <t>• Load: 170 lb total, 85 lb/hand</t>
  </si>
  <si>
    <t>• Target: 60 sec, 55 sec, 50 sec, 45 sec</t>
  </si>
  <si>
    <t>• Speed: 2 mph</t>
  </si>
  <si>
    <t>• Incline: 0.5%</t>
  </si>
  <si>
    <t>This is deliberately conservative after Thursday's 170 lb exposure.</t>
  </si>
  <si>
    <t>Success criterion: accumulate more quality time at 170 than Thursday without allowing finger-roll failure to dictate the final repetitions.</t>
  </si>
  <si>
    <t>Grip cue:</t>
  </si>
  <si>
    <t>• Crush the handles</t>
  </si>
  <si>
    <t>• Wrists neutral</t>
  </si>
  <si>
    <t>• Shoulders packed, but do not aggressively depress the scapulae</t>
  </si>
  <si>
    <t>• Walk normally</t>
  </si>
  <si>
    <t>• Stop the set when the grip begins materially losing position</t>
  </si>
  <si>
    <t>3. CHEST-SUPPORTED ROW</t>
  </si>
  <si>
    <t>• 8-10 reps</t>
  </si>
  <si>
    <t>• RIR 2, 2, 1</t>
  </si>
  <si>
    <t>• Tempo 2-1-3</t>
  </si>
  <si>
    <t>• Rest 2-3 min</t>
  </si>
  <si>
    <t>NXGen advantage: choose the best chest-supported row available.</t>
  </si>
  <si>
    <t>Load:</t>
  </si>
  <si>
    <t>• First set is an equipment-calibration set.</t>
  </si>
  <si>
    <t>• Select a load producing approximately 10 reps at RIR 2.</t>
  </si>
  <si>
    <t>• Add load across sets if technique remains stable.</t>
  </si>
  <si>
    <t>Cue:</t>
  </si>
  <si>
    <t>"Reach, set, drive elbow, squeeze."</t>
  </si>
  <si>
    <t>Do not turn this into a lumbar-extension exercise.</t>
  </si>
  <si>
    <t>4. SINGLE-ARM NEUTRAL-GRIP LAT PULLDOWN</t>
  </si>
  <si>
    <t>3 sets/arm</t>
  </si>
  <si>
    <t>• 10-12 reps</t>
  </si>
  <si>
    <t>• Rest 90 sec between arms</t>
  </si>
  <si>
    <t>Start around your established 70-72.5 lb range, then calibrate to the NXGen machine.</t>
  </si>
  <si>
    <t>Important: left side first.</t>
  </si>
  <si>
    <t>Do not chase load if the left side loses control first. We are tracking the asymmetry.</t>
  </si>
  <si>
    <t>5. HALF-KNEELING SINGLE-ARM LOW-TO-HIGH ROW</t>
  </si>
  <si>
    <t>• RIR 1-2</t>
  </si>
  <si>
    <t>• Rest 90 sec</t>
  </si>
  <si>
    <t>Use a cable station if NXGen has an appropriate setup.</t>
  </si>
  <si>
    <t>• Ribcage stacked</t>
  </si>
  <si>
    <t>• Reach slightly at the start</t>
  </si>
  <si>
    <t>• Initiate with scapular movement</t>
  </si>
  <si>
    <t>• Drive elbow toward the hip/ribcage</t>
  </si>
  <si>
    <t>• Finish without rotating the torso</t>
  </si>
  <si>
    <t>6. INCLINE SUPINATED DB CURL</t>
  </si>
  <si>
    <t>• RIR 2, 1-2, 1</t>
  </si>
  <si>
    <t>• Bench around your established position</t>
  </si>
  <si>
    <t>Starting load:</t>
  </si>
  <si>
    <t>• 30 lb DBs</t>
  </si>
  <si>
    <t>You demonstrated 30 lb for 10, 8, 7.5 with RIR 1 during the prior block. The objective here is to improve total quality repetitions before increasing load.</t>
  </si>
  <si>
    <t>Left side first if performing unilateral.</t>
  </si>
  <si>
    <t>7. FACE PULL + EXTERNAL ROTATION</t>
  </si>
  <si>
    <t>• 12-15 reps</t>
  </si>
  <si>
    <t>• RIR 2</t>
  </si>
  <si>
    <t>• Rest 60-90 sec</t>
  </si>
  <si>
    <t>Start around 45-50 lb on the NXGen cable, then calibrate.</t>
  </si>
  <si>
    <t>Pull toward the face, rotate externally, and finish with controlled scapular retraction. Do not turn it into a maximal rear-delt movement.</t>
  </si>
  <si>
    <t>8. CABLE INTERNAL ROTATION</t>
  </si>
  <si>
    <t>2 sets/arm</t>
  </si>
  <si>
    <t>• 15 reps</t>
  </si>
  <si>
    <t>• 5 lb to start</t>
  </si>
  <si>
    <t>• RIR 3</t>
  </si>
  <si>
    <t>• Controlled 2-1-3</t>
  </si>
  <si>
    <t>• Rest 45-60 sec</t>
  </si>
  <si>
    <t>This is now an intentional component of the program following the PA's observation of comparatively weaker left subscapularis performance.</t>
  </si>
  <si>
    <t>Do not turn this into a strength test.</t>
  </si>
  <si>
    <t>The objective is controlled internal-rotation capacity and motor control.</t>
  </si>
  <si>
    <t>9. GRIP FINISHER</t>
  </si>
  <si>
    <t>• 2 sets</t>
  </si>
  <si>
    <t>• 30-45 sec</t>
  </si>
  <si>
    <t>• Stop before uncontrolled grip failure</t>
  </si>
  <si>
    <t>You recently demonstrated 30 sec dead hangs after the lower-body session, so this remains supplemental rather than the primary grip stimulus.</t>
  </si>
  <si>
    <t>10. OPTIONAL CAPACITY</t>
  </si>
  <si>
    <t>• 6 × 20 sec hard</t>
  </si>
  <si>
    <t>• 40 sec recovery</t>
  </si>
  <si>
    <t>Only perform this if the session feels normal and your shoulders remain at baseline awareness.</t>
  </si>
  <si>
    <t>DAY 1 PRIORITIES</t>
  </si>
  <si>
    <t>The hierarchy tomorrow is:</t>
  </si>
  <si>
    <t>Farmer's Walk → Pulling strength → Upper-back hypertrophy → Biceps → Shoulder support → Grip accessory → Conditioning</t>
  </si>
  <si>
    <t>One important programming decision: we are keeping the Farmer's Walk first. Your recent data demonstrate why. At 150 lb, grip performance has progressed substantially from the Phase 6 baseline, and the exercise now serves as a meaningful primary strength/capacity stimulus rather than an accessory. Your Phase 8 NXGen exposure also established 170 lb as a viable training load, but not yet as a load we need to increase immediately.</t>
  </si>
  <si>
    <t>Phase 9 starts with consolidation, then progression.</t>
  </si>
  <si>
    <t>Confidence in the overall Day 1 prescription: 0.91.</t>
  </si>
  <si>
    <t>Phase 9, Week 1, Day 2</t>
  </si>
  <si>
    <t>Mission: Continue progressing pressing strength while preserving shoulder mechanics. Use NXGen's equipment advantage to collect high quality baseline data without chasing failure.</t>
  </si>
  <si>
    <t>Record before training:</t>
  </si>
  <si>
    <t>Shoulder awareness, Left (0 to 10)</t>
  </si>
  <si>
    <t>Shoulder awareness, Right (0 to 10)</t>
  </si>
  <si>
    <t>If shoulder awareness exceeds 3/10 before lifting, hold all pressing loads at last week's values.</t>
  </si>
  <si>
    <t>Repeat twice</t>
  </si>
  <si>
    <t>Band Pull Apart x15</t>
  </si>
  <si>
    <t>Band External Rotation x12</t>
  </si>
  <si>
    <t>Serratus Wall Slide x8</t>
  </si>
  <si>
    <t>Scap Push-up x10</t>
  </si>
  <si>
    <t>Primer</t>
  </si>
  <si>
    <t>1 × 12 each arm</t>
  </si>
  <si>
    <t>Light load</t>
  </si>
  <si>
    <t>RIR 5</t>
  </si>
  <si>
    <t>Purpose:</t>
  </si>
  <si>
    <t>Evaluate shoulder mechanics before heavy pressing.</t>
  </si>
  <si>
    <t>A. Neutral Grip Dumbbell Floor Press</t>
  </si>
  <si>
    <t>1 × 8 @ 100 lb total</t>
  </si>
  <si>
    <t>Working sets</t>
  </si>
  <si>
    <t>130 × 8</t>
  </si>
  <si>
    <t>140 × 7</t>
  </si>
  <si>
    <t>145 × 6</t>
  </si>
  <si>
    <t>145 × 6 (if first set remains RIR 1 to 2)</t>
  </si>
  <si>
    <t>3 minutes</t>
  </si>
  <si>
    <t>Technical cues</t>
  </si>
  <si>
    <t>Crush handles.</t>
  </si>
  <si>
    <t>Keep wrists stacked.</t>
  </si>
  <si>
    <t>Elbows approximately 30 to 45 degrees from torso.</t>
  </si>
  <si>
    <t>Brace before descent.</t>
  </si>
  <si>
    <t>Record when anterior capsule awareness first appears.</t>
  </si>
  <si>
    <t>Progression objective:</t>
  </si>
  <si>
    <t>NXGen allows a 72.5 lb dumbbell. This fills the gap between Planet Fitness's 70 and 75 lb options.</t>
  </si>
  <si>
    <t>B. Plate Loaded Chest Press (preferred) or Machine Chest Press</t>
  </si>
  <si>
    <t>RIR 2</t>
  </si>
  <si>
    <t>Find a challenging working weight rather than matching Planet Fitness numbers.</t>
  </si>
  <si>
    <t>C. High-to-Mid Cable Fly</t>
  </si>
  <si>
    <t>If 20 lb again produces only about 6 strict reps, continue using 15 lb with occasional lengthened partials after technical failure.</t>
  </si>
  <si>
    <t>D. Seated Neutral Grip Dumbbell Overhead Press</t>
  </si>
  <si>
    <t>Target loading</t>
  </si>
  <si>
    <t>50 lb</t>
  </si>
  <si>
    <t>Increase only if all sets finish with RIR greater than 2 and no increase in shoulder awareness.</t>
  </si>
  <si>
    <t>Monitor</t>
  </si>
  <si>
    <t>Left/right symmetry</t>
  </si>
  <si>
    <t>Anterior capsule awareness</t>
  </si>
  <si>
    <t>Descending control</t>
  </si>
  <si>
    <t>E1. Single Arm Overhead Cable Extension</t>
  </si>
  <si>
    <t>Progress to 27.5 lb if quality remains high.</t>
  </si>
  <si>
    <t>E2. High Cable Triceps Pushdown</t>
  </si>
  <si>
    <t>Begin at 75 lb</t>
  </si>
  <si>
    <t>F. Internal Cable Rotation</t>
  </si>
  <si>
    <t>3 × 15 each arm</t>
  </si>
  <si>
    <t>Increase to:</t>
  </si>
  <si>
    <t>7.5 lb if available.</t>
  </si>
  <si>
    <t>Otherwise remain at 5 lb and focus on perfect execution.</t>
  </si>
  <si>
    <t>Technique</t>
  </si>
  <si>
    <t>Towel between elbow and torso.</t>
  </si>
  <si>
    <t>Rotate only through the shoulder.</t>
  </si>
  <si>
    <t>This remains motor control work, not maximal strengthening.</t>
  </si>
  <si>
    <t>Conditioning</t>
  </si>
  <si>
    <t>40 seconds easy</t>
  </si>
  <si>
    <t>Post Session Notes</t>
  </si>
  <si>
    <t>Please record:</t>
  </si>
  <si>
    <t>First moment anterior capsule awareness appeared.</t>
  </si>
  <si>
    <t>Right versus left symmetry.</t>
  </si>
  <si>
    <t>Any posterior instability.</t>
  </si>
  <si>
    <t>Grip limitation, if present.</t>
  </si>
  <si>
    <t>Overall session RPE.</t>
  </si>
  <si>
    <t>Whether the additional 72.5 lb dumbbells felt like the appropriate progression.</t>
  </si>
  <si>
    <t>Coaching Notes</t>
  </si>
  <si>
    <t>This session prioritizes quality over novelty. The main objective is to establish clean performance baselines using NXGen's finer load increments and broader equipment selection. The only planned progression beyond last week is the 145 lb total floor press. Everything else should progress only if mechanics, shoulder response, and RIR support it.</t>
  </si>
  <si>
    <r>
      <t>Primary risk to monitor:</t>
    </r>
    <r>
      <rPr>
        <sz val="11"/>
        <color theme="1"/>
        <rFont val="Aptos Narrow"/>
        <family val="2"/>
        <scheme val="minor"/>
      </rPr>
      <t xml:space="preserve"> Advancing load because the equipment allows it rather than because movement quality justifies it. The blind spot is equating equipment availability with readiness. We will continue letting shoulder mechanics determine progression.</t>
    </r>
  </si>
  <si>
    <t>PHASE 9, WEEK 1, DAY 3</t>
  </si>
  <si>
    <t>Lower Body + Unilateral Strength + Carry Performance</t>
  </si>
  <si>
    <t>Purpose: Raise temperature and prepare hips, knees, ankles, and trunk.</t>
  </si>
  <si>
    <t>Breathing: Normal nasal or controlled breathing. Do not turn this into conditioning work.</t>
  </si>
  <si>
    <t>2. Movement Preparation, 2 rounds</t>
  </si>
  <si>
    <t>Prisoner Squat</t>
  </si>
  <si>
    <t>Keep these preparatory. No fatigue chasing.</t>
  </si>
  <si>
    <t>3. Farmer's Walk</t>
  </si>
  <si>
    <t>170 lb total, 85 lb/hand</t>
  </si>
  <si>
    <t>60-second target</t>
  </si>
  <si>
    <t>2.0 mph</t>
  </si>
  <si>
    <t>0.5% incline</t>
  </si>
  <si>
    <t>Rest: 2:00-2:30</t>
  </si>
  <si>
    <t>Execution:</t>
  </si>
  <si>
    <t>Brace before initiating the walk.</t>
  </si>
  <si>
    <t>Shoulders remain depressed and controlled.</t>
  </si>
  <si>
    <t>Walk smoothly rather than maximizing stride length.</t>
  </si>
  <si>
    <t>Grip hard enough to secure the DBs, but avoid excessive shoulder elevation.</t>
  </si>
  <si>
    <t>Important: This is not a loading increase from your previous NXGen exposure. Your Phase 8 Day 3 was already 170 lb total for four sets, with durations of approximately 55, 48, 40, and 40 seconds. Your Phase 9 Day 1 also used 170 lb, with grip becoming the limiting factor rather than the musculature. Therefore, the objective is to improve repeatability before adding load.</t>
  </si>
  <si>
    <t>Success target:</t>
  </si>
  <si>
    <t>Set 1: 55-60 sec</t>
  </si>
  <si>
    <t>Set 2: 50+ sec</t>
  </si>
  <si>
    <t>Set 3: 45+ sec</t>
  </si>
  <si>
    <t>Set 4: 40+ sec</t>
  </si>
  <si>
    <t>If grip becomes the limiting factor because of the handle geometry, record it separately from whole-body fatigue.</t>
  </si>
  <si>
    <t>4. Goblet Squat</t>
  </si>
  <si>
    <t>10, 9-10, 8-10, 8-10 reps</t>
  </si>
  <si>
    <t>80 lb</t>
  </si>
  <si>
    <t>Rest: 2:00</t>
  </si>
  <si>
    <t>Breathing:</t>
  </si>
  <si>
    <t>Inhale and brace before descent.</t>
  </si>
  <si>
    <t>Controlled descent.</t>
  </si>
  <si>
    <t>Maintain brace through the bottom.</t>
  </si>
  <si>
    <t>Exhale as you stand through the sticking region.</t>
  </si>
  <si>
    <t>Cue: Own the bottom position. Do not turn the final reps into a speed contest.</t>
  </si>
  <si>
    <t>You already completed 80 lb for 10, 9, 9, 8 in Phase 8 Day 3. This gives us a clean benchmark. The goal today is better quality and/or more total reps before increasing load.</t>
  </si>
  <si>
    <t>5. Dumbbell Romanian Deadlift</t>
  </si>
  <si>
    <t xml:space="preserve">Your Phase 8 NXGen benchmark was 160 x 10 followed by 170 x 8 and 7. One set also involved a sweaty-hand slip. </t>
  </si>
  <si>
    <t>Hips travel backward.</t>
  </si>
  <si>
    <t>Maintain lat tension.</t>
  </si>
  <si>
    <t>Stop the descent when hamstring length and pelvic position dictate, not when the DBs reach a particular height.</t>
  </si>
  <si>
    <t>Drive hips forward without hyperextending the lumbar spine.</t>
  </si>
  <si>
    <t>6. Bulgarian Split Squat</t>
  </si>
  <si>
    <t>3 sets/leg</t>
  </si>
  <si>
    <t>Rest: 90 sec between sides, 2 min between sets</t>
  </si>
  <si>
    <t xml:space="preserve">Your Phase 8 benchmark was 45 x 8 followed by 50 x 8, 8. </t>
  </si>
  <si>
    <t>Start with the left leg.</t>
  </si>
  <si>
    <t>Do not increase load unless the left/right execution remains comparable.</t>
  </si>
  <si>
    <t>7. Standing Calf Raise</t>
  </si>
  <si>
    <t>12-15 reps</t>
  </si>
  <si>
    <t>Rest: 75-90 sec</t>
  </si>
  <si>
    <t>Your Phase 8 benchmark was 110 x 15 followed by 120 x 15, 15. Maintain the load and improve execution before adding weight.</t>
  </si>
  <si>
    <t>8. Internal Cable Rotation</t>
  </si>
  <si>
    <t>2 sets/side</t>
  </si>
  <si>
    <t>10 lb</t>
  </si>
  <si>
    <t>Rest: 60 sec</t>
  </si>
  <si>
    <t>This stays deliberately submaximal.</t>
  </si>
  <si>
    <t>The PA identified comparative left subscapularis weakness and suggested internal-rotation work. You subsequently performed 5 lb for 2 x 15 in Phase 8 and 10 lb for 12, 13, 15 in Phase 9 Day 2 without reporting subscapularis awareness. This is useful progression data, but we do not need to turn this into a strength exercise yet.</t>
  </si>
  <si>
    <t>Elbow lightly supported against your torso.</t>
  </si>
  <si>
    <t>Rotate only through a comfortable range.</t>
  </si>
  <si>
    <t>No trunk rotation.</t>
  </si>
  <si>
    <t>No attempt to create a strong "subscap pump."</t>
  </si>
  <si>
    <t>9. Dead Hang, decompression</t>
  </si>
  <si>
    <t>Rest: 60-90 sec</t>
  </si>
  <si>
    <t>Purpose: decompression and controlled scapular engagement.</t>
  </si>
  <si>
    <t>Your recent note establishes the intent clearly. Slight sway is acceptable. Slight scapular engagement is intentional. Do not turn this into scapular pull-ups.</t>
  </si>
  <si>
    <t>PHASE 9 DAY 3 CHECKPOINTS</t>
  </si>
  <si>
    <t>Record these specifically:</t>
  </si>
  <si>
    <t>1. Farmer's Walk</t>
  </si>
  <si>
    <t>Grip versus systemic fatigue as the limiter.</t>
  </si>
  <si>
    <t>Left versus right grip.</t>
  </si>
  <si>
    <t>Any equipment/handle interference.</t>
  </si>
  <si>
    <t>2. Goblet Squat</t>
  </si>
  <si>
    <t>Total reps across the four sets.</t>
  </si>
  <si>
    <t>Whether 80 lb remains an appropriate working load.</t>
  </si>
  <si>
    <t>3. RDL</t>
  </si>
  <si>
    <t>Whether 170 lb feels limited by posterior-chain strength, grip, or technique.</t>
  </si>
  <si>
    <t>4. Bulgarian Split Squat</t>
  </si>
  <si>
    <t>Left versus right stability and force production.</t>
  </si>
  <si>
    <t>5. Internal Rotation</t>
  </si>
  <si>
    <t>Whether you actually perceive muscular work in the subscapularis.</t>
  </si>
  <si>
    <t>Any anterior shoulder awareness.</t>
  </si>
  <si>
    <t>Any meaningful left/right difference.</t>
  </si>
  <si>
    <t>6. Dead Hang</t>
  </si>
  <si>
    <t>Grip limitation versus shoulder comfort.</t>
  </si>
  <si>
    <t>Any shoulder awareness during decompression.</t>
  </si>
  <si>
    <t>One important blind spot: do not interpret the increased loading available at NXGen as evidence you should rapidly accelerate every exercise. Your current limiting factors remain local muscular endurance and grip, and the new equipment introduces machine-specific resistance differences. We should establish NXGen baselines before treating its numbers as directly comparable with Planet Fitness numbers.</t>
  </si>
  <si>
    <t>Overall programming confidence: 0.91. The exercise sequence follows the established lower-body/carry architecture, while the loading decisions use your actual Phase 8 NXGen benchmarks rather than assuming that the new equipment warrants automatic progression.</t>
  </si>
  <si>
    <t>PHASE 9, WEEK 1, DAY 4</t>
  </si>
  <si>
    <t>Upper Hypertrophy + Capacity + Grip</t>
  </si>
  <si>
    <t>Controlled warmup. Normal breathing.</t>
  </si>
  <si>
    <t>Banded Serratus Wall Slides</t>
  </si>
  <si>
    <t>10-12 reps</t>
  </si>
  <si>
    <t>Keep these low fatigue.</t>
  </si>
  <si>
    <t>3. Alternate Seated DB Curl</t>
  </si>
  <si>
    <t>8-12 reps</t>
  </si>
  <si>
    <t>Start at 35 lb/hand</t>
  </si>
  <si>
    <t>Your Phase 8 NXGen benchmark was 35 lb x 10, followed by 35 x 10 and 40 x 5. Left resisted supination became the limiting factor.</t>
  </si>
  <si>
    <t>Do not force supination against resistance if the left side again demonstrates a meaningful mechanical limitation. Let the forearm dictate the grip position.</t>
  </si>
  <si>
    <t>4. Single-Arm Overhead Cable Extension</t>
  </si>
  <si>
    <t>25-27.5 lb</t>
  </si>
  <si>
    <t>Rest: 60-75 sec</t>
  </si>
  <si>
    <t>Start left.</t>
  </si>
  <si>
    <t>The objective remains triceps hypertrophy without turning the exercise into a shoulder-loading exercise.</t>
  </si>
  <si>
    <t>5. Single-Arm Rope Curl, Extended-Arm Position</t>
  </si>
  <si>
    <t>30 lb</t>
  </si>
  <si>
    <t>Rest: 75 sec</t>
  </si>
  <si>
    <t>Start with the left.</t>
  </si>
  <si>
    <t>You previously reached 30 lb for 10 and 9 reps at NXGen. Use execution quality rather than load as the progression criterion.</t>
  </si>
  <si>
    <t>6. High Cable Triceps Pushdown</t>
  </si>
  <si>
    <t>Your Phase 8 NXGen benchmark was 75 lb for 9 and 8 reps after a 70 lb set.</t>
  </si>
  <si>
    <t>Do not chase a heavier stack if the 3-second eccentric deteriorates.</t>
  </si>
  <si>
    <t>7. Face Pull With External Rotation</t>
  </si>
  <si>
    <t>Your NXGen benchmark reached 50 lb x 12 with RIR 2.</t>
  </si>
  <si>
    <t>Cue: pull toward the upper face, rotate externally without forcing end range, and finish with controlled scapular positioning.</t>
  </si>
  <si>
    <t>The objective is posterior cuff/scapular capacity, not maximal loading.</t>
  </si>
  <si>
    <t>8. Farmer's Hold</t>
  </si>
  <si>
    <t>200 lb total, 100 lb/hand</t>
  </si>
  <si>
    <t>Target: 45-60 sec</t>
  </si>
  <si>
    <t>Your Phase 8 Day 4 benchmark:</t>
  </si>
  <si>
    <t>100/hand</t>
  </si>
  <si>
    <t>49 sec</t>
  </si>
  <si>
    <t>42 sec</t>
  </si>
  <si>
    <t>36 sec</t>
  </si>
  <si>
    <t>Today, establish whether you can improve repeatability.</t>
  </si>
  <si>
    <t>Set 1: 50+ sec</t>
  </si>
  <si>
    <t>Set 2: 45+ sec</t>
  </si>
  <si>
    <t>Set 3: 40+ sec</t>
  </si>
  <si>
    <t>Set 4: 35+ sec</t>
  </si>
  <si>
    <t>Do not increase load yet.</t>
  </si>
  <si>
    <t>This is particularly important because your Phase 9 Day 1 Farmer's Walk was limited by grip rather than available muscular capacity. We want to distinguish grip endurance from shoulder/trunk carrying capacity.</t>
  </si>
  <si>
    <t>9. Internal Cable Rotation</t>
  </si>
  <si>
    <t>This remains deliberately conservative.</t>
  </si>
  <si>
    <t>You have now established 10 lb for 12-15 reps without meaningful subscapularis awareness. Continue accumulating controlled exposure rather than pursuing load progression.</t>
  </si>
  <si>
    <t>10. Endless Rope</t>
  </si>
  <si>
    <t>20 sec hard</t>
  </si>
  <si>
    <t>40 sec easy</t>
  </si>
  <si>
    <t>Target: Consistent output across all six intervals.</t>
  </si>
  <si>
    <t>Do not turn the first two intervals into maximal efforts. The objective is repeatable high-intensity work.</t>
  </si>
  <si>
    <t>11. Optional Dead Hang</t>
  </si>
  <si>
    <t>2 x 30-45 sec</t>
  </si>
  <si>
    <t>Use this only if your grip and shoulders feel good after the session.</t>
  </si>
  <si>
    <t>Purpose remains decompression and controlled scapular engagement, consistent with your Day 2 clarification.</t>
  </si>
  <si>
    <t>DAY 4 CHECKPOINTS</t>
  </si>
  <si>
    <t>1. Left/right difference during curls and triceps work.</t>
  </si>
  <si>
    <t>2. Whether left resisted supination remains the limiting factor.</t>
  </si>
  <si>
    <t>3. Whether 50 lb face pulls remain clean at RIR 2.</t>
  </si>
  <si>
    <t>4. Farmer's Hold duration by set, plus whether grip or shoulder/trunk fatigue ends each set.</t>
  </si>
  <si>
    <t>5. Internal-rotation response, especially whether the left side now produces more discernible muscular work.</t>
  </si>
  <si>
    <t>6. Whether the six rope intervals maintain output.</t>
  </si>
  <si>
    <t>Programming confidence: 0.93.</t>
  </si>
  <si>
    <t>The key progression decision for this session is not "how much more weight can we move?" It is "where is the actual limiter?" That distinction matters because NXGen gives you enough loading capacity to expose grip, local endurance, and exercise-specific constraints that Planet Fitness previously masked.</t>
  </si>
  <si>
    <t>ExerciseOrder</t>
  </si>
  <si>
    <t>PrescribedSets</t>
  </si>
  <si>
    <t>PrescribedRepMin</t>
  </si>
  <si>
    <t>PrescribedRepMax</t>
  </si>
  <si>
    <t>PrescribedDurationSec</t>
  </si>
  <si>
    <t>PrescribedTempo</t>
  </si>
  <si>
    <t>PrescribedRIR</t>
  </si>
  <si>
    <t>PrescribedRestSec</t>
  </si>
  <si>
    <t>CoachingNotes</t>
  </si>
  <si>
    <t>ExerciseType</t>
  </si>
  <si>
    <t>Heavy Pull + Grip Strength</t>
  </si>
  <si>
    <t>Working</t>
  </si>
  <si>
    <t>2-1-3</t>
  </si>
  <si>
    <t>2-2-3</t>
  </si>
  <si>
    <t>Capacity</t>
  </si>
  <si>
    <t>null</t>
  </si>
  <si>
    <t>Heavy but posture-clean; 45-75 sec per round; increase time first then load</t>
  </si>
  <si>
    <t>Shoulder-safe; high biceps carryover</t>
  </si>
  <si>
    <t>Final set: optional rest-pause 15 sec</t>
  </si>
  <si>
    <t>Slow eccentric; supports shoulder joint centration</t>
  </si>
  <si>
    <t>Cable Triceps Extension - "Quad"</t>
  </si>
  <si>
    <t>Carries + Pull (Volume / Stability)</t>
  </si>
  <si>
    <t>3-4 rounds per side; 45-60 sec; optional counterbalance pinch</t>
  </si>
  <si>
    <t>Scapular control</t>
  </si>
  <si>
    <t>Arms + Capacity (The Fun Day)</t>
  </si>
  <si>
    <t>Superset with Rope Push-Downs</t>
  </si>
  <si>
    <t>Superset with DB Spider Curl</t>
  </si>
  <si>
    <t>Superset with Single Arm Cable Extensions</t>
  </si>
  <si>
    <t>Superset with Squeeze Curl</t>
  </si>
  <si>
    <t>2 rounds max time; optional</t>
  </si>
  <si>
    <t>Heaviest maintainable full palm grip; no fingertip; 30-45 sec carries</t>
  </si>
  <si>
    <t>Fixed bar height; tempo</t>
  </si>
  <si>
    <t>RPE 8-9</t>
  </si>
  <si>
    <t>Choose anchored or incline cable curls</t>
  </si>
  <si>
    <t>Close grip; stops just above chest</t>
  </si>
  <si>
    <t>Neutral to slight underhand allowed</t>
  </si>
  <si>
    <t>Slow; vertical DB or inverted KB press</t>
  </si>
  <si>
    <t>3-4 rounds per side; moderate load; incline walking OK</t>
  </si>
  <si>
    <t>High-rep metabolic work</t>
  </si>
  <si>
    <t>2-3 sets; not to failure; lactic burn expected</t>
  </si>
  <si>
    <t>Lower + Carries (Strength)</t>
  </si>
  <si>
    <t>Controlled down, strong up; glute + quad drive; upright torso</t>
  </si>
  <si>
    <t>Slight knee bend; DBs close to legs; stop before lumbar tension</t>
  </si>
  <si>
    <t>45-60 sec carries; posture perfect; no incline</t>
  </si>
  <si>
    <t>Only if fresh; optional</t>
  </si>
  <si>
    <t>Upper Push (Strength Bias)</t>
  </si>
  <si>
    <t>Top set 1x5-6 @ RIR 1; back-offs 2x6-7 @ -10-15%; AC-friendly</t>
  </si>
  <si>
    <t>Close grip; elbows tucked; stop 1-2 inches above chest</t>
  </si>
  <si>
    <t>Strict; no momentum; shoulder balance</t>
  </si>
  <si>
    <t>Smooth lockout; long last rep hold</t>
  </si>
  <si>
    <t>Upper Pull (Strength Bias)</t>
  </si>
  <si>
    <t>Heavy; full pause at top</t>
  </si>
  <si>
    <t>Elbow to ribs; no torso sway</t>
  </si>
  <si>
    <t>Slow eccentric; anti-rotation + scapular control</t>
  </si>
  <si>
    <t>Arms + Capacity (Low Noise)</t>
  </si>
  <si>
    <t>Bench ~30 degrees; slow eccentric</t>
  </si>
  <si>
    <t>Moderate load; clean lockout</t>
  </si>
  <si>
    <t>Same load as earlier in week; cleaner holds not longer; 45-60 sec</t>
  </si>
  <si>
    <t>Row 2-5k easy OR 6-8 min intervals; no max efforts; optional</t>
  </si>
  <si>
    <t>Carries + Pull (Strength)</t>
  </si>
  <si>
    <t>5 min light row; stroke rate 18-20; warmup</t>
  </si>
  <si>
    <t>Ramp sets 1-2; working sets 3-4; soft knees; DBs close to legs; stop before lumbar tension</t>
  </si>
  <si>
    <t>3-0-1</t>
  </si>
  <si>
    <t>Increase load slightly from Phase 3; external rotation at end range; pause 1 sec</t>
  </si>
  <si>
    <t>70 lb; 2-3 attempts per side; target 60 sec; phase diagnostic</t>
  </si>
  <si>
    <t>5-7 min moderate; optional</t>
  </si>
  <si>
    <t>Push + Triceps (Strength)</t>
  </si>
  <si>
    <t>5 min easy warmup</t>
  </si>
  <si>
    <t>Start 115 lb; progress to 125-135 if RIR 3+; 3 sec eccentric; elbows 45 degrees; RIR 2 final set</t>
  </si>
  <si>
    <t>Split stance; resist rotation; moderate load</t>
  </si>
  <si>
    <t>Aim 50-55 lb top set; elbows fixed; full lockout</t>
  </si>
  <si>
    <t>Light to moderate; prioritize stretch; slight forward lean; swap to cross body if discomfort</t>
  </si>
  <si>
    <t>6-8 lb; slight forward lean; scapular plane; 1 sec pause at top</t>
  </si>
  <si>
    <t>6-8 min steady; optional</t>
  </si>
  <si>
    <t>Pull + Stability</t>
  </si>
  <si>
    <t>Start 70 lb; move to 75 if first set exceeds 10 clean; chest fixed; 1 sec squeeze</t>
  </si>
  <si>
    <t>Start 145 lb; progress to 150; neutral wrist; pull elbow toward hip</t>
  </si>
  <si>
    <t>120-140 lb; upright torso; controlled tempo</t>
  </si>
  <si>
    <t>15 lb baseline; slight forward angle; pull wide; 1 sec pause</t>
  </si>
  <si>
    <t>65 lb; 2 rounds each side; 45-60 sec; reinforce pattern</t>
  </si>
  <si>
    <t>Optional; keep moderate; do not push failure</t>
  </si>
  <si>
    <t>4-5 min easy warmup</t>
  </si>
  <si>
    <t>Start 25 lb; move to 30 if first set hits 12 clean; full stretch; no swing; 3 sec eccentric</t>
  </si>
  <si>
    <t>35-45 lb; chest supported; eliminate momentum</t>
  </si>
  <si>
    <t>45-50 lb; elbows fixed; full extension; stop before shoulder roll</t>
  </si>
  <si>
    <t>Same or slightly below Day 2; controlled stretch; slow eccentric</t>
  </si>
  <si>
    <t>150 lb total; 45-60 sec; crush grip; shoulders down</t>
  </si>
  <si>
    <t>Start 65-70 per hand; if 8 reps across at RIR 1, increase next session</t>
  </si>
  <si>
    <t>20-25 lb DBs; forward torso lean to bias glute; no foot cramping</t>
  </si>
  <si>
    <t>70-75 lb; hard scap retraction; no torso movement</t>
  </si>
  <si>
    <t>Match or exceed prior 150 lb; strict neutral wrist; no anterior shoulder</t>
  </si>
  <si>
    <t>70 lb; 60 sec target; Phase 5 entry test</t>
  </si>
  <si>
    <t>45-60 sec each side; stacked shoulder; no sinking</t>
  </si>
  <si>
    <t>10 min steady; stroke rate 20-22; efficiency focus</t>
  </si>
  <si>
    <t>Start 5-10 lb above Phase 4; 2-1-2 tempo; scap locked; zero anterior shoulder</t>
  </si>
  <si>
    <t>45-55 lb; slight rotation toward underhand</t>
  </si>
  <si>
    <t>40-45 lb; slow eccentric; stabilize at top 1-2 sec</t>
  </si>
  <si>
    <t>Progress toward 55 lb top set; full lockout</t>
  </si>
  <si>
    <t>12.5-17.5 lb; emphasize stretch; no elbow drift</t>
  </si>
  <si>
    <t>6-10 lb; pause at top; no momentum</t>
  </si>
  <si>
    <t>8-10 min low intensity; optional</t>
  </si>
  <si>
    <t>70 lb; thick grips if available; Phase 5 checkpoint</t>
  </si>
  <si>
    <t>65-75 lb; full stretch; hard scap retraction</t>
  </si>
  <si>
    <t>130-150 lb; elbow path consistent; no shoulder drift</t>
  </si>
  <si>
    <t>Cable at face height; 2 sec hold; external rotation at finish</t>
  </si>
  <si>
    <t>30-35 lb; full stretch; no shoulder roll</t>
  </si>
  <si>
    <t>Suitcase hold or side plank; 45-60 sec each side</t>
  </si>
  <si>
    <t>8-12 min low to moderate; optional</t>
  </si>
  <si>
    <t>40-50 lb; bench 30 degrees; control eccentric</t>
  </si>
  <si>
    <t>45-55 lb; full lockout; no shoulder roll</t>
  </si>
  <si>
    <t>12.5-17.5 lb; overhead or cross body; elbow fixed</t>
  </si>
  <si>
    <t>30-35 lb; full stretch; prevent shoulder roll</t>
  </si>
  <si>
    <t>8-12 lb; pause at top; RIR 2; monitor right anterior</t>
  </si>
  <si>
    <t>70-80 lb per hand; crush grip; upright posture</t>
  </si>
  <si>
    <t>10-15 min; stroke rate 20-22; smooth pace</t>
  </si>
  <si>
    <t>Heavy Pull + Carry</t>
  </si>
  <si>
    <t>5% incline, 3 mph; warmup</t>
  </si>
  <si>
    <t>20 sec each; warmup</t>
  </si>
  <si>
    <t>150 lb; 45-60 sec; 0.5% incline 2.3 mph; progress time then load</t>
  </si>
  <si>
    <t>Ramp to 4 working sets</t>
  </si>
  <si>
    <t>Feet elevated if quality allows</t>
  </si>
  <si>
    <t>Anchored single arm curl</t>
  </si>
  <si>
    <t>8-10 min treadmill incline walk optional</t>
  </si>
  <si>
    <t>Pressing + Triceps</t>
  </si>
  <si>
    <t>120 lb starting; controlled pause on floor</t>
  </si>
  <si>
    <t>25-35 lb; split stance; resist rotation</t>
  </si>
  <si>
    <t>10-12.5 lb; elbow strap if tolerated</t>
  </si>
  <si>
    <t>20-25 lb</t>
  </si>
  <si>
    <t>20 sec hold; shoulder stability</t>
  </si>
  <si>
    <t>Scap extension hold</t>
  </si>
  <si>
    <t>Stability Pull + Capacity</t>
  </si>
  <si>
    <t>75 lb; 2 mph 1% incline; 60-75 sec</t>
  </si>
  <si>
    <t>40-60 lb progressive</t>
  </si>
  <si>
    <t>10-15 lb; with external rotation</t>
  </si>
  <si>
    <t>22.5-27.5 lb; 2 sec stretch</t>
  </si>
  <si>
    <t>1500-2500m moderate; capacity</t>
  </si>
  <si>
    <t>Arms + Athletic Capacity</t>
  </si>
  <si>
    <t>30 lb per hand; strict tempo</t>
  </si>
  <si>
    <t>20-25 lb; right fatigues quicker</t>
  </si>
  <si>
    <t>Superset with cable extensions</t>
  </si>
  <si>
    <t>Superset with curls</t>
  </si>
  <si>
    <t>150 lb; 60+ sec target</t>
  </si>
  <si>
    <t>12% incline; 4 mph; 45 sec work 45 sec rest x6</t>
  </si>
  <si>
    <t>Light band; warmup</t>
  </si>
  <si>
    <t>Green band; warmup</t>
  </si>
  <si>
    <t>150 lb; controlled walk; 2 mph; shoulders packed</t>
  </si>
  <si>
    <t>195-205 lb; lead with scapular retraction</t>
  </si>
  <si>
    <t>Feet elevated; chest toward bar</t>
  </si>
  <si>
    <t>35 lb; full squeeze</t>
  </si>
  <si>
    <t>Phase 7 priority; elbow fixed; no superior humeral glide</t>
  </si>
  <si>
    <t>Two smooth plates; 30-45 sec; direct grip specialization</t>
  </si>
  <si>
    <t>20-30 sec; finish grip exposure</t>
  </si>
  <si>
    <t>Red band; warmup</t>
  </si>
  <si>
    <t>140 lb total; controlled pause on floor</t>
  </si>
  <si>
    <t>Moderate-heavy; full chest contraction</t>
  </si>
  <si>
    <t>Moderate; stretch under control</t>
  </si>
  <si>
    <t>17.5 lb starting; D-grip; primary Phase 7 hypertrophy</t>
  </si>
  <si>
    <t>Moderate; complement overhead extension</t>
  </si>
  <si>
    <t>Same load as Day 1; additional grip frequency</t>
  </si>
  <si>
    <t>25-30 sec; finish grip work</t>
  </si>
  <si>
    <t>3.8 mph 5% incline; warmup</t>
  </si>
  <si>
    <t>Moderate load; full depth; upright torso</t>
  </si>
  <si>
    <t>Moderate-heavy; neutral spine</t>
  </si>
  <si>
    <t>Moderate; per side; controlled knee tracking</t>
  </si>
  <si>
    <t>150 lb; 2 mph; beat Day 1 total carry time</t>
  </si>
  <si>
    <t>35 lb; 1 sec peak squeeze; maintain frequency</t>
  </si>
  <si>
    <t>50 lb starting; additional triceps frequency</t>
  </si>
  <si>
    <t>Continue pinch adaptation; 30-40 sec</t>
  </si>
  <si>
    <t>30 sec; finish grip work</t>
  </si>
  <si>
    <t>4 mph 5% incline; 8 min</t>
  </si>
  <si>
    <t>150 lb; 2 mph; beat Day 3 total time</t>
  </si>
  <si>
    <t>35 lb; 1 sec peak contraction; Phase 7 biceps volume</t>
  </si>
  <si>
    <t>20 lb; D-grip; beat Day 2 performance</t>
  </si>
  <si>
    <t>60-70 lb; shortened-position loading</t>
  </si>
  <si>
    <t>Moderate; neutral grip; arm thickness</t>
  </si>
  <si>
    <t>Slick plates if available; measurement consistency</t>
  </si>
  <si>
    <t>Strict dead hang; no scap pulls</t>
  </si>
  <si>
    <t>30 sec; optional; skip if fatigued</t>
  </si>
  <si>
    <t>4.2 mph 5% incline; warmup</t>
  </si>
  <si>
    <t>Extend and depress shoulder girdle; warmup</t>
  </si>
  <si>
    <t>20-30 sec; warmup</t>
  </si>
  <si>
    <t>150 lb; 60-75 sec target; crush handles; walk smoothly</t>
  </si>
  <si>
    <t>Chest pad 7 seat 5; lead with elbows; 1 sec scap squeeze</t>
  </si>
  <si>
    <t>Initiate with scapula; drive elbows toward front pockets</t>
  </si>
  <si>
    <t>Allow full extension; supinate hard; squeeze 1 sec</t>
  </si>
  <si>
    <t>Thumbs behind ears; rotate at finish; hold 1 sec</t>
  </si>
  <si>
    <t>750m moderate 75-80% effort</t>
  </si>
  <si>
    <t>Heavy Push + Shoulder Reintegration</t>
  </si>
  <si>
    <t>4.3 mph 5% incline; warmup</t>
  </si>
  <si>
    <t>Light; primer</t>
  </si>
  <si>
    <t>Pull scap into floor; brace; pause lightly; press by squeezing chest</t>
  </si>
  <si>
    <t>Chest tall; shoulders down; light pause; drive through pecs</t>
  </si>
  <si>
    <t>Slight elbow bend; pause 1 sec; keep tension</t>
  </si>
  <si>
    <t>First formal overhead; confidence and quality; almost too easy; neutral grip</t>
  </si>
  <si>
    <t>Elbow fixed; stretch fully; squeeze hard</t>
  </si>
  <si>
    <t>Lock elbows; full extension; 1 sec squeeze</t>
  </si>
  <si>
    <t>20 sec hard 40 sec recovery x6</t>
  </si>
  <si>
    <t>Lower Body + Unilateral Strength</t>
  </si>
  <si>
    <t>Mobility circuit; warmup</t>
  </si>
  <si>
    <t>Brace before descending; sit between hips; tall chest</t>
  </si>
  <si>
    <t>Soft knees; push hips back; neutral spine</t>
  </si>
  <si>
    <t>Vertical shin; control descent; drive through front heel</t>
  </si>
  <si>
    <t>Lower leg strength and tendon health</t>
  </si>
  <si>
    <t>150 lb; second weekly exposure; crush handles; brace continuously</t>
  </si>
  <si>
    <t>1000m steady 80% effort</t>
  </si>
  <si>
    <t>Upper Hypertrophy + Capacity</t>
  </si>
  <si>
    <t>Primary biceps strength; independent arm assessment</t>
  </si>
  <si>
    <t>Highest priority triceps; full stretch; elbow fixed</t>
  </si>
  <si>
    <t>Brachialis and grip endurance; neutral wrists</t>
  </si>
  <si>
    <t>Stable finish; lock elbows; full extension</t>
  </si>
  <si>
    <t>Posterior cuff and scapular strength</t>
  </si>
  <si>
    <t>150 lb; 45-60 sec; crush handles; different from Day 1 and 3</t>
  </si>
  <si>
    <t>WasPerformed</t>
  </si>
  <si>
    <t>ActualSets</t>
  </si>
  <si>
    <t>ActualAvgReps</t>
  </si>
  <si>
    <t>ActualMaxReps</t>
  </si>
  <si>
    <t>ActualAvgWeight</t>
  </si>
  <si>
    <t>ActualMaxWeight</t>
  </si>
  <si>
    <t>ActualAvgDuration</t>
  </si>
  <si>
    <t>ActualMaxDuration</t>
  </si>
  <si>
    <t>SetCompliance</t>
  </si>
  <si>
    <t>RepInRange</t>
  </si>
  <si>
    <t>Above</t>
  </si>
  <si>
    <t>In Range</t>
  </si>
  <si>
    <t>Below</t>
  </si>
  <si>
    <t>1-2-1</t>
  </si>
  <si>
    <t>2-1-1</t>
  </si>
  <si>
    <t>3-1-1</t>
  </si>
  <si>
    <t>2-2-2</t>
  </si>
  <si>
    <t>3-1-2</t>
  </si>
  <si>
    <t>1-1-3</t>
  </si>
  <si>
    <t>3-1-3</t>
  </si>
  <si>
    <t>PhaseName</t>
  </si>
  <si>
    <t>PhaseGoal</t>
  </si>
  <si>
    <t>PhaseStartDate</t>
  </si>
  <si>
    <t>PhaseEndDate</t>
  </si>
  <si>
    <t>ShoulderNotes</t>
  </si>
  <si>
    <t>GripStatus</t>
  </si>
  <si>
    <t>Right capsule tightness manageable; some tightness noted on supine press at higher weights</t>
  </si>
  <si>
    <t>Grip limiting factor on carries; right grip tends to fail first; finger roll pattern emerging</t>
  </si>
  <si>
    <t>Grip improving on carries; farmer's walk at 150 lbs more consistent</t>
  </si>
  <si>
    <t>Grip continuing to be limiting factor on rows and RDLs; suitcase carry at 65-75 lbs</t>
  </si>
  <si>
    <t>Grip improving; farmer's hold at 150 lbs reaching 60+ seconds consistently; suitcase carry at 75 lbs holding 60 seconds</t>
  </si>
  <si>
    <t>Plate pinch at 50 lbs per hand (25 per hand bilateral); dead hang 45-60 seconds; farmer's walk best set 70+ seconds at 150 lbs</t>
  </si>
  <si>
    <t>Farmer's hold attempted at 200 lbs (100 per hand); grip taxed heavily by combined carries, RDLs, and rows in same session; forearm lactic acid buildup is primary failure mechanism</t>
  </si>
  <si>
    <t>SectionName</t>
  </si>
  <si>
    <t>SectionOrder</t>
  </si>
  <si>
    <t>Col_Category</t>
  </si>
  <si>
    <t>Col_Description</t>
  </si>
  <si>
    <t>Col_Confidence</t>
  </si>
  <si>
    <t>Col_Status</t>
  </si>
  <si>
    <t>Col_Evidence</t>
  </si>
  <si>
    <t>Col_WeekStart</t>
  </si>
  <si>
    <t>Col_TotalSets</t>
  </si>
  <si>
    <t>Col_PullSets</t>
  </si>
  <si>
    <t>Col_PushSets</t>
  </si>
  <si>
    <t>Col_LegSets</t>
  </si>
  <si>
    <t>Col_BicepSets</t>
  </si>
  <si>
    <t>Col_TricepSets</t>
  </si>
  <si>
    <t>Col_CoreSets</t>
  </si>
  <si>
    <t>Col_CarrySets</t>
  </si>
  <si>
    <t>Col_CardioSets</t>
  </si>
  <si>
    <t>Col_SessionCount</t>
  </si>
  <si>
    <t>Col_AvgSetsPerWeek</t>
  </si>
  <si>
    <t>Col_ProgramDay</t>
  </si>
  <si>
    <t>Col_WorkoutName</t>
  </si>
  <si>
    <t>Col_ExType</t>
  </si>
  <si>
    <t>Col_PrescSets</t>
  </si>
  <si>
    <t>Col_PrescRepMin</t>
  </si>
  <si>
    <t>Col_PrescRepMax</t>
  </si>
  <si>
    <t>Col_WasPerformed</t>
  </si>
  <si>
    <t>Col_ActualSets</t>
  </si>
  <si>
    <t>Col_ActualAvgReps</t>
  </si>
  <si>
    <t>Col_SetCompliance</t>
  </si>
  <si>
    <t>Col_RepInRange</t>
  </si>
  <si>
    <t>PersonalRecords</t>
  </si>
  <si>
    <t xml:space="preserve">5 reps @ 45 lbs Phase 2 peak; transitioned to other curl variations </t>
  </si>
  <si>
    <t>6 reps @ 200 lbs</t>
  </si>
  <si>
    <t>Phase 2 peak</t>
  </si>
  <si>
    <t>5 reps @ 185 lbs</t>
  </si>
  <si>
    <t>Phase 3; transitioned away from Smith bench</t>
  </si>
  <si>
    <t>Rowing (2K)</t>
  </si>
  <si>
    <t>7:42 (462 sec) for 2K</t>
  </si>
  <si>
    <t xml:space="preserve">Phase 3; 7 min 42 sec </t>
  </si>
  <si>
    <t>11 reps @ 150 lbs</t>
  </si>
  <si>
    <t>Phase 3 peak; transitioned to other row variations</t>
  </si>
  <si>
    <t>7 reps @ 75 lbs per hand</t>
  </si>
  <si>
    <t>Maintained through Phases 5-8</t>
  </si>
  <si>
    <t>10 reps @ 170 lbs</t>
  </si>
  <si>
    <t xml:space="preserve">Maintained through Phases 5-8 </t>
  </si>
  <si>
    <t>20 reps @ 50 lbs</t>
  </si>
  <si>
    <t xml:space="preserve">Phases 5-8 </t>
  </si>
  <si>
    <t>10 reps @ 80 lbs total (40 per hand)</t>
  </si>
  <si>
    <t>Phase 5 peak</t>
  </si>
  <si>
    <t>6 reps @ 40 lbs per hand alternating</t>
  </si>
  <si>
    <t>8 reps @ 50 lbs total (25 per hand)</t>
  </si>
  <si>
    <t>Phase 5 peak load</t>
  </si>
  <si>
    <t>75 sec @ 75 lbs per hand</t>
  </si>
  <si>
    <t>13 reps @ 50 lbs</t>
  </si>
  <si>
    <t>11 reps @ 67.5 lbs</t>
  </si>
  <si>
    <t>Phase 6 peak</t>
  </si>
  <si>
    <t>4 reps @ 40 lbs Test set; working weight remained at 35 lbs</t>
  </si>
  <si>
    <t>15 reps @ 80 lbs total (40 per hand)</t>
  </si>
  <si>
    <t>Phase 6 peak volume set</t>
  </si>
  <si>
    <t>80 sec @ 150 lbs</t>
  </si>
  <si>
    <t xml:space="preserve">Phase 6 peak </t>
  </si>
  <si>
    <t>5.5 reps @ 210 lbs</t>
  </si>
  <si>
    <t xml:space="preserve">Phase 7 peak; progressive build from 130 lbs in Phase 2 </t>
  </si>
  <si>
    <t>6.5 reps @ 150 lbs (75 per hand)</t>
  </si>
  <si>
    <t xml:space="preserve">Phase 7 overload attempt; primary pressing PR </t>
  </si>
  <si>
    <t>84 sec @ 50 lbs total (25 per hand)</t>
  </si>
  <si>
    <t>Phase 7 peak</t>
  </si>
  <si>
    <t>61 sec bodyweight</t>
  </si>
  <si>
    <t>12 reps @ 32.5 lbs per side</t>
  </si>
  <si>
    <t>9 reps @ 125 lbs</t>
  </si>
  <si>
    <t>12 reps @ 50 lbs total (25 per hand)</t>
  </si>
  <si>
    <t xml:space="preserve">Phase 8; OHP reintroduction success </t>
  </si>
  <si>
    <t>8 reps @ 170 lbs (85 per hand)</t>
  </si>
  <si>
    <t xml:space="preserve">Phase 8; progressive from 110 in Phase 3 </t>
  </si>
  <si>
    <t>75 sec @ 150 lbs at 2 mph 0.5% incline</t>
  </si>
  <si>
    <t xml:space="preserve">Phase 8; consistent 150 lbs load </t>
  </si>
  <si>
    <t>55 sec @ 170 lbs (85 per hand)</t>
  </si>
  <si>
    <t xml:space="preserve">Phase 8 at NXGen gym with heavier DBs </t>
  </si>
  <si>
    <t>15 reps @ 120 lbs barbell</t>
  </si>
  <si>
    <t>Phase 8 peak</t>
  </si>
  <si>
    <t>49 sec @ 200 lbs (100 per hand)</t>
  </si>
  <si>
    <t xml:space="preserve">Phase 8 heavy hold attempt </t>
  </si>
  <si>
    <t>10 reps @ 80 lbs</t>
  </si>
  <si>
    <t xml:space="preserve">Phase 8; introduced in Phase 7 </t>
  </si>
  <si>
    <t xml:space="preserve">8 reps @ 75 lbs Phase 8 peak </t>
  </si>
  <si>
    <t>10 reps @ 27.5 lbs</t>
  </si>
  <si>
    <t>TrainingAssumptions</t>
  </si>
  <si>
    <t>Fundamental finding that guides all pressing selection</t>
  </si>
  <si>
    <t>Consistent across floor press, DB neutral press, and machine press across all phases</t>
  </si>
  <si>
    <t>Grip endurance remains a limiting factor on carries, rows, and RDLs</t>
  </si>
  <si>
    <t>Grip failure occurs before target muscle failure on farmer's walks, chest supported rows, and DB RDLs consistently</t>
  </si>
  <si>
    <t>Consistent across all curl variations</t>
  </si>
  <si>
    <t>Left contraction fails first on curls; left squeeze less forceful; left resists supination more</t>
  </si>
  <si>
    <t>Grip slipping on barbell during body rows when hands are sweaty from prior exercises</t>
  </si>
  <si>
    <t>Right grip tends to fail before left on farmer's walks and RDLs</t>
  </si>
  <si>
    <t>Phase 3: cautious introduction; Phase 6: inverted KB holds; Phase 8: seated neutral grip DB OHP at 50 lbs</t>
  </si>
  <si>
    <t>Noted during cable external rotation warmup in Phase 3</t>
  </si>
  <si>
    <t>10-15 degrees of lean back resolves the issue</t>
  </si>
  <si>
    <t>Slight lean-back on cable pulldowns eliminates right anterior capsule awareness</t>
  </si>
  <si>
    <t>Consistent finding on single arm neutral grip cable pulldowns across Phases 5-8</t>
  </si>
  <si>
    <t>Training on a significant caloric deficit severely impairs performance</t>
  </si>
  <si>
    <t>Phase 5 Day 1 session with significant caloric deficit resulted in near-illness, carry failure, and early termination</t>
  </si>
  <si>
    <t>Noted during Phase 6 single arm cable extensions</t>
  </si>
  <si>
    <t xml:space="preserve">Led to tempo re-emphasis in Phase 8 </t>
  </si>
  <si>
    <t>Noted in Phase 6 and Phase 7 that capsule feels better after overhead tricep work</t>
  </si>
  <si>
    <t xml:space="preserve">Needs systematic verification; affects all PF cable weight logging </t>
  </si>
  <si>
    <t>Kneeling single arm rope extension: plate reads 40 but feels like 20 lbs; pattern noted across multiple exercises</t>
  </si>
  <si>
    <t>During plate pinch holds at 50 lbs, left hand consistently loses grip first</t>
  </si>
  <si>
    <t>Left side consistently reaches failure 2-4 reps before right on overhead cable extensions</t>
  </si>
  <si>
    <t xml:space="preserve">Keeping strict 90-100 degree ROM maintains proper form </t>
  </si>
  <si>
    <t>High cable tricep pushdown: shoulders roll forward if ROM exceeds 90-100 degrees</t>
  </si>
  <si>
    <t>ROM creeping above 90-100 degrees causes shoulder roll-forward compensation</t>
  </si>
  <si>
    <t>Phase 8 Day 3: nausea after goblet squat set 3; diarrhea after rowing finisher</t>
  </si>
  <si>
    <t>Radial tilt on floor press reduces right anterior capsule awareness</t>
  </si>
  <si>
    <t>Shifting to slight radial tilt during neutral grip floor press felt better on capsule</t>
  </si>
  <si>
    <t>WeeklyVolume</t>
  </si>
  <si>
    <t>Compliance</t>
  </si>
  <si>
    <t>ID</t>
  </si>
  <si>
    <t>PrimaryDetail</t>
  </si>
  <si>
    <t>SecondaryDetail</t>
  </si>
  <si>
    <t>ExerciseNameMap</t>
  </si>
  <si>
    <t>Lookup_Exercises</t>
  </si>
  <si>
    <t>ExerciseLibrary</t>
  </si>
  <si>
    <t>MarkdownRow</t>
  </si>
  <si>
    <t>| 1 |  | 1 | 2026-01-03 | Phase 1 -  Day 1: Carries + Pull (Strength Bias) | Farmer's Walk | Carry | 1 | 140 |  | 60 |  |  |</t>
  </si>
  <si>
    <t>| 1 |  | 1 | 2026-01-03 | Phase 1 -  Day 1: Carries + Pull (Strength Bias) | Farmer's Walk | Carry | 2 | 140 |  | 60 |  |  |</t>
  </si>
  <si>
    <t>| 1 |  | 1 | 2026-01-03 | Phase 1 -  Day 1: Carries + Pull (Strength Bias) | Farmer's Walk | Carry | 3 | 140 |  | 45 |  |  |</t>
  </si>
  <si>
    <t>| 1 |  | 1 | 2026-01-03 | Phase 1 -  Day 1: Carries + Pull (Strength Bias) | Farmer's Walk | Carry | 4 | 140 |  | 39.6 |  |  |</t>
  </si>
  <si>
    <t>| 1 |  | 1 | 2026-01-03 | Phase 1 -  Day 1: Carries + Pull (Strength Bias) | Farmer's Walk | Carry | 5 | 140 |  | 39.6 |  |  |</t>
  </si>
  <si>
    <t>| 2 |  | 1 | 2026-01-12 | Phase 2 -  Day 1: Carries + Pull (Strength Bias) | Farmer's Walk | Carry | 1 | 150 |  | 45 |  |  |</t>
  </si>
  <si>
    <t>| 2 |  | 1 | 2026-01-12 | Phase 2 -  Day 1: Carries + Pull (Strength Bias) | Farmer's Walk | Carry | 2 | 150 |  | 45 |  |  |</t>
  </si>
  <si>
    <t>| 2 |  | 1 | 2026-01-12 | Phase 2 -  Day 1: Carries + Pull (Strength Bias) | Farmer's Walk | Carry | 3 | 150 |  | 45 |  |  |</t>
  </si>
  <si>
    <t>| 2 |  | 1 | 2026-01-12 | Phase 2 -  Day 1: Carries + Pull (Strength Bias) | Farmer's Walk | Carry | 4 | 150 |  | 45 |  |  |</t>
  </si>
  <si>
    <t>| 2 |  | 1 | 2026-01-12 | Phase 2 -  Day 1: Carries + Pull (Strength Bias) | Farmer's Walk | Carry | 5 | 150 |  | 37.2 |  |  |</t>
  </si>
  <si>
    <t>| 1 |  | 4 | 2026-01-07 | Phase 1 -  Day 4: Arms + Capacity (The Fun Day) | DB Spider Curl (Hammer) | Arms_Biceps | 1 | 40 | 15 |  |  | LI Marriott  |</t>
  </si>
  <si>
    <t>| 1 |  | 4 | 2026-01-07 | Phase 1 -  Day 4: Arms + Capacity (The Fun Day) | DB Spider Curl (Hammer) | Arms_Biceps | 2 | 40 | 15 |  |  | LI Marriott  |</t>
  </si>
  <si>
    <t>| 1 |  | 4 | 2026-01-07 | Phase 1 -  Day 4: Arms + Capacity (The Fun Day) | DB Spider Curl (Hammer) | Arms_Biceps | 3 | 40 | 15 |  |  | LI Marriott  |</t>
  </si>
  <si>
    <t>| 1 |  | 1 | 2026-01-03 | Phase 1 -  Day 1: Carries + Pull (Strength Bias) | Body Row | Pull | 1 | 0 | 10 |  |  | Tempo 2-1-2 |</t>
  </si>
  <si>
    <t>| 1 |  | 1 | 2026-01-03 | Phase 1 -  Day 1: Carries + Pull (Strength Bias) | Body Row | Pull | 2 | 0 | 8 |  |  | Tempo 2-1-2 |</t>
  </si>
  <si>
    <t>| 1 |  | 1 | 2026-01-03 | Phase 1 -  Day 1: Carries + Pull (Strength Bias) | Body Row | Pull | 3 | 0 | 8 |  |  | Tempo 2-1-2 |</t>
  </si>
  <si>
    <t>| 1 |  | 1 | 2026-01-03 | Phase 1 -  Day 1: Carries + Pull (Strength Bias) | Body Row | Pull | 4 | 0 | 7 |  |  | Tempo 2-1-2; grip slipping on 6-7 (sweat and a little fatigue) |</t>
  </si>
  <si>
    <t>| 2 |  | 1 | 2026-01-12 | Phase 2 -  Day 1: Carries + Pull (Strength Bias) | Body Row | Pull | 1 | 0 | 8 |  |  |  |</t>
  </si>
  <si>
    <t>| 2 |  | 1 | 2026-01-12 | Phase 2 -  Day 1: Carries + Pull (Strength Bias) | Body Row | Pull | 2 | 0 | 7 |  |  | 2-1-2 |</t>
  </si>
  <si>
    <t>| 2 |  | 1 | 2026-01-12 | Phase 2 -  Day 1: Carries + Pull (Strength Bias) | Body Row | Pull | 3 | 0 | 7 |  |  | 2-1-2 |</t>
  </si>
  <si>
    <t>| 2 |  | 1 | 2026-01-12 | Phase 2 -  Day 1: Carries + Pull (Strength Bias) | Body Row | Pull | 4 | 0 | 6 |  |  | 2-1-2; grip fatigue  |</t>
  </si>
  <si>
    <t>| 1 |  | 4 | 2026-01-07 | Phase 1 -  Day 4: Arms + Capacity (The Fun Day) | Dumbbell: Squeeze Curl - Neutral | Arms_Biceps | 1 | 25 | 20 |  |  |  |</t>
  </si>
  <si>
    <t>| 1 |  | 4 | 2026-01-07 | Phase 1 -  Day 4: Arms + Capacity (The Fun Day) | Dumbbell: Squeeze Curl - Neutral | Arms_Biceps | 2 | 20 | 20 |  |  | 2 sec squeeze each rep |</t>
  </si>
  <si>
    <t>| 1 |  | 4 | 2026-01-07 | Phase 1 -  Day 4: Arms + Capacity (The Fun Day) | Dumbbell: Squeeze Curl - Neutral | Arms_Biceps | 3 | 20 | 20 |  |  | 2 sec squeeze each rep |</t>
  </si>
  <si>
    <t>| 1 |  | 1 | 2026-01-03 | Phase 1 -  Day 1: Carries + Pull (Strength Bias) | Neutral Grip Seated 2 Arm Row | Pull | 1 | 100 | 10 |  |  | Shoulder width neutral grip (i.e., wide grip neutral attachment) |</t>
  </si>
  <si>
    <t>| 1 |  | 1 | 2026-01-03 | Phase 1 -  Day 1: Carries + Pull (Strength Bias) | Neutral Grip Seated 2 Arm Row | Pull | 2 | 120 | 10 |  |  | Shoulder width neutral grip (i.e., wide grip neutral attachment) |</t>
  </si>
  <si>
    <t>| 1 |  | 1 | 2026-01-03 | Phase 1 -  Day 1: Carries + Pull (Strength Bias) | Neutral Grip Seated 2 Arm Row | Pull | 3 | 140 | 10 |  |  | Shoulder width neutral grip (i.e., wide grip neutral attachment) |</t>
  </si>
  <si>
    <t>| 1 |  | 1 | 2026-01-03 | Phase 1 -  Day 1: Carries + Pull (Strength Bias) | Seated Single Arm DB Curl - Anchored | Arms_Biceps | 1 | 35 | 8 |  |  |  |</t>
  </si>
  <si>
    <t>| 1 |  | 1 | 2026-01-03 | Phase 1 -  Day 1: Carries + Pull (Strength Bias) | Seated Single Arm DB Curl - Anchored | Arms_Biceps | 2 | 35 | 8 |  |  | Starting to struggle at 6th rep. More so on Left vs Right |</t>
  </si>
  <si>
    <t>| 1 |  | 1 | 2026-01-03 | Phase 1 -  Day 1: Carries + Pull (Strength Bias) | Seated Single Arm DB Curl - Anchored | Arms_Biceps | 3 | 35 | 8 |  |  | Starting to struggle at 6th rep. More so on Left vs Right |</t>
  </si>
  <si>
    <t>| 1 |  | 1 | 2026-01-03 | Phase 1 -  Day 1: Carries + Pull (Strength Bias) | Seated Single Arm DB Curl - Anchored | Arms_Biceps | 4 | 35 | 4 |  |  | Rest/Pause superset to 8 reps |</t>
  </si>
  <si>
    <t>| 1 |  | 1 | 2026-01-03 | Phase 1 -  Day 1: Carries + Pull (Strength Bias) | Seated Single Arm DB Curl - Anchored | Arms_Biceps | 5 | 35 | 2 |  |  | Rest/Pause superset to 8 reps |</t>
  </si>
  <si>
    <t>| 1 |  | 1 | 2026-01-03 | Phase 1 -  Day 1: Carries + Pull (Strength Bias) | Seated Single Arm DB Curl - Anchored | Arms_Biceps | 6 | 35 | 1 |  |  | Rest/Pause superset to 8 reps |</t>
  </si>
  <si>
    <t>| 2 |  | 1 | 2026-01-12 | Phase 2 -  Day 1: Carries + Pull (Strength Bias) | Seated Single Arm DB Curl - Anchored | Arms_Biceps | 1 | 30 | 12 |  |  | Full squeeze on left was challenging |</t>
  </si>
  <si>
    <t>| 2 |  | 1 | 2026-01-12 | Phase 2 -  Day 1: Carries + Pull (Strength Bias) | Seated Single Arm DB Curl - Anchored | Arms_Biceps | 2 | 30 | 11 |  |  | 9-11 weaker on left; Full squeeze on left was challenging |</t>
  </si>
  <si>
    <t>| 2 |  | 1 | 2026-01-12 | Phase 2 -  Day 1: Carries + Pull (Strength Bias) | Seated Single Arm DB Curl - Anchored | Arms_Biceps | 3 | 35 | 6 |  |  | Drop set from 35lbs  AMRAP to 30lbs AMRAP  |</t>
  </si>
  <si>
    <t>| 2 |  | 1 | 2026-01-12 | Phase 2 -  Day 1: Carries + Pull (Strength Bias) | Seated Single Arm DB Curl - Anchored | Arms_Biceps | 4 | 30 | 4 |  |  | Drop set from 35lbs  AMRAP to 30lbs AMRAP  |</t>
  </si>
  <si>
    <t>| 1 |  | 3 | 2026-01-06 | Phase 1 -  Day 3: Carries + Pull (Volume/Stability) | Standing One Arm Extended Cable Curls | Arms_Biceps | 1 | 20 | 20 |  |  | Too light. LI Marriott Precor FTS Glide for my cable work today |</t>
  </si>
  <si>
    <t>| 1 |  | 3 | 2026-01-06 | Phase 1 -  Day 3: Carries + Pull (Volume/Stability) | Standing One Arm Extended Cable Curls | Arms_Biceps | 2 | 30 | 12 |  |  | 2 sec squeeze on contraction and 2 sec extended hold each rep |</t>
  </si>
  <si>
    <t>| 1 |  | 3 | 2026-01-06 | Phase 1 -  Day 3: Carries + Pull (Volume/Stability) | Standing One Arm Extended Cable Curls | Arms_Biceps | 3 | 40 | 12 |  |  | 2 sec squeeze on contraction and 2 sec extended hold each rep |</t>
  </si>
  <si>
    <t>| 1 |  | 3 | 2026-01-06 | Phase 1 -  Day 3: Carries + Pull (Volume/Stability) | Standing One Arm Extended Cable Curls | Arms_Biceps | 4 | 50 | 12 |  |  | Extra set cause the first too were too light |</t>
  </si>
  <si>
    <t>| 1 |  | 4 | 2026-01-07 | Phase 1 -  Day 4: Arms + Capacity (The Fun Day) | Cable Push-Downs | Arms_Triceps | 1 | 80 | 15 |  |  | Rope extension; full flex and hold at extension. Precor FYS Glide selectorize weight |</t>
  </si>
  <si>
    <t>| 1 |  | 4 | 2026-01-07 | Phase 1 -  Day 4: Arms + Capacity (The Fun Day) | Cable Push-Downs | Arms_Triceps | 2 | 100 | 15 |  |  | Rope extension; full flex and hold at extension. Precor FYS Glide selectorize weight |</t>
  </si>
  <si>
    <t>| 1 |  | 4 | 2026-01-07 | Phase 1 -  Day 4: Arms + Capacity (The Fun Day) | Cable Push-Downs | Arms_Triceps | 3 | 100 | 7 |  |  | Rope extension; full flex and hold at extension. Precor FYS Glide selectorize weight |</t>
  </si>
  <si>
    <t>| 1 |  | 4 | 2026-01-07 | Phase 1 -  Day 4: Arms + Capacity (The Fun Day) | Cable Push-Downs | Arms_Triceps | 4 | 90 | 4 |  |  | Rope extension; full flex and hold at extension. Precor FYS Glide selectorize weight |</t>
  </si>
  <si>
    <t>| 1 |  | 4 | 2026-01-07 | Phase 1 -  Day 4: Arms + Capacity (The Fun Day) | Cable Push-Downs | Arms_Triceps | 5 | 80 | 4 |  |  | Rope extension; full flex and hold at extension. Precor FYS Glide selectorize weight |</t>
  </si>
  <si>
    <t>| 1 |  | 2 | 2026-01-04 | Phase 1 -  Day 2: Push + Triceps (Hypertrophy) | Cable Triceps Extension - "Quad" | Arms_Triceps | 1 | 20 | 12 |  |  | Right |</t>
  </si>
  <si>
    <t>| 1 |  | 2 | 2026-01-04 | Phase 1 -  Day 2: Push + Triceps (Hypertrophy) | Cable Triceps Extension - "Quad" | Arms_Triceps | 2 | 20 | 1 |  |  | Left |</t>
  </si>
  <si>
    <t>| 1 |  | 2 | 2026-01-04 | Phase 1 -  Day 2: Push + Triceps (Hypertrophy) | Cable Triceps Extension - "Quad" | Arms_Triceps | 3 | 15 | 11 |  |  | Left |</t>
  </si>
  <si>
    <t>| 1 |  | 2 | 2026-01-04 | Phase 1 -  Day 2: Push + Triceps (Hypertrophy) | Cable Triceps Extension - "Quad" | Arms_Triceps | 4 | 20 | 12 |  |  | Right |</t>
  </si>
  <si>
    <t>| 1 |  | 2 | 2026-01-04 | Phase 1 -  Day 2: Push + Triceps (Hypertrophy) | Cable Triceps Extension - "Quad" | Arms_Triceps | 5 | 20 | 5 |  |  | Left |</t>
  </si>
  <si>
    <t>| 1 |  | 2 | 2026-01-04 | Phase 1 -  Day 2: Push + Triceps (Hypertrophy) | Cable Triceps Extension - "Quad" | Arms_Triceps | 6 | 17.5 | 7 |  |  | Left |</t>
  </si>
  <si>
    <t>| 1 |  | 2 | 2026-01-04 | Phase 1 -  Day 2: Push + Triceps (Hypertrophy) | Cable Triceps Extension - "Quad" | Arms_Triceps | 7 | 22.5 | 12 |  |  | Right |</t>
  </si>
  <si>
    <t>| 1 |  | 2 | 2026-01-04 | Phase 1 -  Day 2: Push + Triceps (Hypertrophy) | Cable Triceps Extension - "Quad" | Arms_Triceps | 8 | 22.5 | 2 |  |  | Left |</t>
  </si>
  <si>
    <t>| 1 |  | 2 | 2026-01-04 | Phase 1 -  Day 2: Push + Triceps (Hypertrophy) | Cable Triceps Extension - "Quad" | Arms_Triceps | 9 | 20 | 2 |  |  | Left |</t>
  </si>
  <si>
    <t>| 1 |  | 2 | 2026-01-04 | Phase 1 -  Day 2: Push + Triceps (Hypertrophy) | Cable Triceps Extension - "Quad" | Arms_Triceps | 10 | 15 | 8 |  |  | Left |</t>
  </si>
  <si>
    <t>| 1 |  | 2 | 2026-01-04 | Phase 1 -  Day 2: Push + Triceps (Hypertrophy) | Smith Machine Bench Press | Push | 1 | 135 | 10 |  |  | Close grip, elbows tucked |</t>
  </si>
  <si>
    <t>| 1 |  | 2 | 2026-01-04 | Phase 1 -  Day 2: Push + Triceps (Hypertrophy) | Smith Machine Bench Press | Push | 2 | 135 | 10 |  |  | Close grip, elbows tucked; stop bars added just short of me reaching my chest; slight anterior cap tightness on right side |</t>
  </si>
  <si>
    <t>| 1 |  | 2 | 2026-01-04 | Phase 1 -  Day 2: Push + Triceps (Hypertrophy) | Smith Machine Bench Press | Push | 3 | 135 | 10 |  |  | Close grip, elbows tucked; stop bars added just short of me reaching my chest; slight anterior cap tightness on right side |</t>
  </si>
  <si>
    <t>| 1 |  | 2 | 2026-01-04 | Phase 1 -  Day 2: Push + Triceps (Hypertrophy) | Smith Machine Bench Press | Push | 4 | 135 | 7 |  |  | Close grip, elbows tucked; stop bars added just short of me reaching my chest; slight anterior cap tightness on right side |</t>
  </si>
  <si>
    <t>| 1 |  | 4 | 2026-01-07 | Phase 1 -  Day 4: Arms + Capacity (The Fun Day) | Single Arm Cable Extensions | Arms_Triceps | 1 | 50 | 20 |  |  |  |</t>
  </si>
  <si>
    <t>| 1 |  | 4 | 2026-01-07 | Phase 1 -  Day 4: Arms + Capacity (The Fun Day) | Single Arm Cable Extensions | Arms_Triceps | 2 | 50 | 20 |  |  |  |</t>
  </si>
  <si>
    <t>| 1 |  | 4 | 2026-01-07 | Phase 1 -  Day 4: Arms + Capacity (The Fun Day) | Single Arm Cable Extensions | Arms_Triceps | 3 | 50 | 18 |  |  |  |</t>
  </si>
  <si>
    <t>| 1 |  | 2 | 2026-01-04 | Phase 1 -  Day 2: Push + Triceps (Hypertrophy) | DB Neutral Press (slight Rotate To Underhand ) | Push | 1 | 40 | 10 |  |  | Elbows tucked. Felt good but a bit of right shoulder cap tightening again. Not painful but ‘tight’ feeing |</t>
  </si>
  <si>
    <t>| 1 |  | 2 | 2026-01-04 | Phase 1 -  Day 2: Push + Triceps (Hypertrophy) | DB Neutral Press (slight Rotate To Underhand ) | Push | 2 | 40 | 9 |  |  | Noticed i was ‘shrugging’ my traps a bit on 8-9. I corrected the posture. Elbows tucked. Felt good but a bit of right shoulder cap tightening again. Not painful but ‘tight’ feeing |</t>
  </si>
  <si>
    <t>| 1 |  | 2 | 2026-01-04 | Phase 1 -  Day 2: Push + Triceps (Hypertrophy) | DB Neutral Press (slight Rotate To Underhand ) | Push | 3 | 40 | 9 |  |  |  |</t>
  </si>
  <si>
    <t>| 1 |  | 2 | 2026-01-04 | Phase 1 -  Day 2: Push + Triceps (Hypertrophy) | DB Neutral Press (slight Rotate To Underhand ) | Push | 4 | 40 | 8 |  |  |  |</t>
  </si>
  <si>
    <t>| 1 |  | 2 | 2026-01-04 | Phase 1 -  Day 2: Push + Triceps (Hypertrophy) | Single-Arm Vertical Plate Balance Press | Push | 1 | 45 | 1 |  |  |  |</t>
  </si>
  <si>
    <t>| 1 |  | 2 | 2026-01-04 | Phase 1 -  Day 2: Push + Triceps (Hypertrophy) | Single-Arm Vertical Plate Balance Press | Push | 2 | 45 | 2 |  |  |  |</t>
  </si>
  <si>
    <t>| 1 |  | 2 | 2026-01-04 | Phase 1 -  Day 2: Push + Triceps (Hypertrophy) | Single-Arm Vertical Plate Balance Press | Push | 3 | 45 | 3 |  |  |  |</t>
  </si>
  <si>
    <t>| 1 |  | 2 | 2026-01-04 | Phase 1 -  Day 2: Push + Triceps (Hypertrophy) | Single-Arm DB Balance Press | Push | 1 | 40 | 6 |  |  |  |</t>
  </si>
  <si>
    <t>| 1 |  | 2 | 2026-01-04 | Phase 1 -  Day 2: Push + Triceps (Hypertrophy) | Single-Arm DB Balance Press | Push | 2 | 40 | 3 |  |  | Right fatigue |</t>
  </si>
  <si>
    <t>| 1 |  | 2 | 2026-01-04 | Phase 1 -  Day 2: Push + Triceps (Hypertrophy) | Single-Arm DB Balance Press | Push | 3 | 45 | 3 |  |  | Right fatigue |</t>
  </si>
  <si>
    <t>| 1 |  | 4 | 2026-01-07 | Phase 1 -  Day 4: Arms + Capacity (The Fun Day) | Farmer’s Hold | Carry | 1 | 50 |  | 135 |  |  |</t>
  </si>
  <si>
    <t>| 1 |  | 4 | 2026-01-07 | Phase 1 -  Day 4: Arms + Capacity (The Fun Day) | Farmer’s Hold | Carry | 2 | 50 |  | 105 |  |  |</t>
  </si>
  <si>
    <t>| 1 |  | 3 | 2026-01-06 | Phase 1 -  Day 3: Carries + Pull (Volume/Stability) | Suitcase Carries | Carry | 1 | 75 |  | 60 |  | No plates. Tried db pinch with 10lbs |</t>
  </si>
  <si>
    <t>| 1 |  | 3 | 2026-01-06 | Phase 1 -  Day 3: Carries + Pull (Volume/Stability) | Suitcase Carries | Carry | 2 | 75 |  | 39.6 |  |  |</t>
  </si>
  <si>
    <t>| 1 |  | 3 | 2026-01-06 | Phase 1 -  Day 3: Carries + Pull (Volume/Stability) | Suitcase Carries | Carry | 3 | 75 |  | 39.6 |  |  |</t>
  </si>
  <si>
    <t>| 1 |  | 3 | 2026-01-06 | Phase 1 -  Day 3: Carries + Pull (Volume/Stability) | Suitcase Carries | Carry | 4 | 75 |  | 30 |  | 5lbs db pinch with off hand  |</t>
  </si>
  <si>
    <t>| 1 |  | 2 | 2026-01-04 | Phase 1 -  Day 2: Push + Triceps (Hypertrophy) | Inverted KB Press | Warmup | 1 | 35.2 | 8 |  |  | Laying on floor (so floor press);  |</t>
  </si>
  <si>
    <t>| 1 |  | 2 | 2026-01-04 | Phase 1 -  Day 2: Push + Triceps (Hypertrophy) | Inverted KB Press | Warmup | 2 | 35.2 | 8 |  |  | Laying on floor (so floor press);  |</t>
  </si>
  <si>
    <t>| 1 |  | 2 | 2026-01-04 | Phase 1 -  Day 2: Push + Triceps (Hypertrophy) | Inverted KB Press | Warmup | 3 | 35.2 | 8 |  |  | Laying on floor (so floor press);  |</t>
  </si>
  <si>
    <t>| 1 |  | 3 | 2026-01-06 | Phase 1 -  Day 3: Carries + Pull (Volume/Stability) | Kneeling Cable Row | Pull | 1 | 110 | 10 |  |  | LI Marriott |</t>
  </si>
  <si>
    <t>| 1 |  | 3 | 2026-01-06 | Phase 1 -  Day 3: Carries + Pull (Volume/Stability) | Kneeling Cable Row | Pull | 2 | 130 | 10 |  |  | LI Marriott |</t>
  </si>
  <si>
    <t>| 1 |  | 3 | 2026-01-06 | Phase 1 -  Day 3: Carries + Pull (Volume/Stability) | Kneeling Cable Row | Pull | 3 | 140 | 10 |  |  | LI Marriott |</t>
  </si>
  <si>
    <t>| 1 |  | 3 | 2026-01-06 | Phase 1 -  Day 3: Carries + Pull (Volume/Stability) | Kneeling Cable Row | Pull | 4 | 150 | 10 |  |  | LI Marriott |</t>
  </si>
  <si>
    <t>| 1 |  | 3 | 2026-01-06 | Phase 1 -  Day 3: Carries + Pull (Volume/Stability) | Face Pull | Pull | 1 | 20 | 15 |  |  | LI Marriott  |</t>
  </si>
  <si>
    <t>| 1 |  | 3 | 2026-01-06 | Phase 1 -  Day 3: Carries + Pull (Volume/Stability) | Face Pull | Pull | 2 | 30 | 15 |  |  | LI Marriott  |</t>
  </si>
  <si>
    <t>| 1 |  | 3 | 2026-01-06 | Phase 1 -  Day 3: Carries + Pull (Volume/Stability) | Face Pull | Pull | 3 | 40 | 15 |  |  | LI Marriott  |</t>
  </si>
  <si>
    <t>| 1 |  | 3 | 2026-01-06 | Phase 1 -  Day 3: Carries + Pull (Volume/Stability) | Face Pull | Pull | 4 | 50 | 15 |  |  | LI Marriott  |</t>
  </si>
  <si>
    <t>| 2 |  | 1 | 2026-01-12 | Phase 2 -  Day 1: Carries + Pull (Strength Bias) | Machine Row | Pull | 1 | 130 | 12 |  |  | Level setting.  |</t>
  </si>
  <si>
    <t>| 2 |  | 1 | 2026-01-12 | Phase 2 -  Day 1: Carries + Pull (Strength Bias) | Machine Row | Pull | 2 | 180 | 8 |  |  | Chest plate fully out (maybe set at 8); set height at 6 so top of chest pad is just below clavicle |</t>
  </si>
  <si>
    <t>| 2 |  | 1 | 2026-01-12 | Phase 2 -  Day 1: Carries + Pull (Strength Bias) | Machine Row | Pull | 3 | 190 | 7 |  |  | Some slippage in with grip; Chest plate fully out (maybe set at 8); set height at 6 so top of chest pad is just below clavicle |</t>
  </si>
  <si>
    <t>| 2 |  | 1 | 2026-01-12 | Phase 2 -  Day 1: Carries + Pull (Strength Bias) | Machine Row | Pull | 4 | 190 | 7 |  |  | Some slippage in with grip; Chest plate fully out (maybe set at 8); set height at 6 so top of chest pad is just below clavicle |</t>
  </si>
  <si>
    <t>| 2 |  | 1 | 2026-01-12 | Phase 2 -  Day 1: Carries + Pull (Strength Bias) | Machine Row | Pull | 5 | 200 | 6 |  |  | Some slippage in with grip; Chest plate fully out (maybe set at 8); set height at 6 so top of chest pad is just below clavicle |</t>
  </si>
  <si>
    <t>| 2 |  | 2 | 2026-01-13 | Phase 2 -  Day 2: Push + Triceps (Hypertrophy) | Supine Press Machine - Plate Loaded (Planet Fitness) | Push | 1 | 90 | 10 |  |  | 45s on each side: Level set haven’t used this machine before |</t>
  </si>
  <si>
    <t>| 2 |  | 2 | 2026-01-13 | Phase 2 -  Day 2: Push + Triceps (Hypertrophy) | Supine Press Machine - Plate Loaded (Planet Fitness) | Push | 2 | 180 | 8 |  |  | 2x45s on each side: Level set haven’t used this machine before |</t>
  </si>
  <si>
    <t>| 2 |  | 2 | 2026-01-13 | Phase 2 -  Day 2: Push + Triceps (Hypertrophy) | Supine Press Machine - Plate Loaded (Planet Fitness) | Push | 3 | 180 | 8 |  |  | 2x45s on each side: Level set haven’t used this machine before |</t>
  </si>
  <si>
    <t>| 2 |  | 2 | 2026-01-13 | Phase 2 -  Day 2: Push + Triceps (Hypertrophy) | Supine Press Machine - Plate Loaded (Planet Fitness) | Push | 4 | 180 | 6 |  |  | Little capsule tightness/weakness on right side but manageable  |</t>
  </si>
  <si>
    <t>| 2 |  | 2 | 2026-01-13 | Phase 2 -  Day 2: Push + Triceps (Hypertrophy) | Supine Press Machine - Plate Loaded (Planet Fitness) | Push | 5 | 180 | 2.5 |  |  | Little capsule tightness/weakness on right side but manageable  |</t>
  </si>
  <si>
    <t>| 2 |  | 2 | 2026-01-13 | Phase 2 -  Day 2: Push + Triceps (Hypertrophy) | DB Neutral Press (slight Rotate To Underhand ) | Push | 1 | 50 | 8 |  |  | Floor press neutral grip; single arm press |</t>
  </si>
  <si>
    <t>| 2 |  | 2 | 2026-01-13 | Phase 2 -  Day 2: Push + Triceps (Hypertrophy) | DB Neutral Press (slight Rotate To Underhand ) | Push | 2 | 50 | 8 |  |  | Floor press neutral grip; single arm press |</t>
  </si>
  <si>
    <t>| 2 |  | 2 | 2026-01-13 | Phase 2 -  Day 2: Push + Triceps (Hypertrophy) | DB Neutral Press (slight Rotate To Underhand ) | Push | 3 | 55 | 8 |  |  | Floor press neutral grip; single arm press |</t>
  </si>
  <si>
    <t>| 2 |  | 2 | 2026-01-13 | Phase 2 -  Day 2: Push + Triceps (Hypertrophy) | DB Neutral Press (slight Rotate To Underhand ) | Push | 4 | 55 | 6 |  |  | 7 w/right 6 w/left; Floor press neutral grip; single arm press |</t>
  </si>
  <si>
    <t>| 2 |  | 2 | 2026-01-13 | Phase 2 -  Day 2: Push + Triceps (Hypertrophy) | Single-Arm Vertical Plate Balance Press | Push | 1 | 45 | 3 |  |  | Dropset 25lbs |</t>
  </si>
  <si>
    <t>| 2 |  | 2 | 2026-01-13 | Phase 2 -  Day 2: Push + Triceps (Hypertrophy) | Single-Arm Vertical Plate Balance Press | Push | 2 | 25 | 5 |  |  | Dropset 25lbs |</t>
  </si>
  <si>
    <t>| 2 |  | 2 | 2026-01-13 | Phase 2 -  Day 2: Push + Triceps (Hypertrophy) | Single-Arm Vertical Plate Balance Press | Push | 3 | 45 | 3 |  |  | Dropset 25lbs |</t>
  </si>
  <si>
    <t>| 2 |  | 2 | 2026-01-13 | Phase 2 -  Day 2: Push + Triceps (Hypertrophy) | Single-Arm Vertical Plate Balance Press | Push | 4 | 25 | 5 |  |  | Dropset 25lbs; left has more control vs right |</t>
  </si>
  <si>
    <t>| 2 |  | 2 | 2026-01-13 | Phase 2 -  Day 2: Push + Triceps (Hypertrophy) | Single-Arm Vertical Plate Balance Press | Push | 5 | 45 | 2 |  |  | Dropset 25lbs; left has more control vs right |</t>
  </si>
  <si>
    <t>| 2 |  | 2 | 2026-01-13 | Phase 2 -  Day 2: Push + Triceps (Hypertrophy) | Single-Arm Vertical Plate Balance Press | Push | 6 | 25 | 6 |  |  | Dropset 25lbs; left has more control vs right |</t>
  </si>
  <si>
    <t>| 2 |  | 2 | 2026-01-13 | Phase 2 -  Day 2: Push + Triceps (Hypertrophy) | Cable Triceps Extension - "Quad" | Arms_Triceps | 1 | 15.75 | 15 |  |  |  |</t>
  </si>
  <si>
    <t>| 2 |  | 2 | 2026-01-13 | Phase 2 -  Day 2: Push + Triceps (Hypertrophy) | Cable Triceps Extension - "Quad" | Arms_Triceps | 2 | 20 | 15 |  |  |  |</t>
  </si>
  <si>
    <t>| 2 |  | 2 | 2026-01-13 | Phase 2 -  Day 2: Push + Triceps (Hypertrophy) | Cable Triceps Extension - "Quad" | Arms_Triceps | 3 | 20 | 15 |  |  | Right achieved 15 @ 27.5 lbs; left had to drop to 15 @ 20 lbs |</t>
  </si>
  <si>
    <t>| 2 |  | 2 | 2026-01-13 | Phase 2 -  Day 2: Push + Triceps (Hypertrophy) | Cable Triceps Extension - "Quad" | Arms_Triceps | 4 | 23.5 | 15 |  |  |  |</t>
  </si>
  <si>
    <t>| 2 |  | 3 | 2026-01-14 | Phase 2 -  Day 3: Carries + Pull (Volume/Stability) | Suitcase Carries | Carry | 1 | 75 |  | 45 |  | 5lb db pinched with arm not carrying 75 lbs |</t>
  </si>
  <si>
    <t>| 2 |  | 3 | 2026-01-14 | Phase 2 -  Day 3: Carries + Pull (Volume/Stability) | Suitcase Carries | Carry | 2 | 75 |  | 60 |  | 10lb db pinched with arm not carrying 75 lbs; right grip was second and slipped a little around 50-55 sec |</t>
  </si>
  <si>
    <t>| 2 |  | 3 | 2026-01-14 | Phase 2 -  Day 3: Carries + Pull (Volume/Stability) | Suitcase Carries | Carry | 3 | 75 |  | 45 |  | 10lb db pinched with arm not carrying 75 lbs; r |</t>
  </si>
  <si>
    <t>| 2 |  | 3 | 2026-01-14 | Phase 2 -  Day 3: Carries + Pull (Volume/Stability) | Suitcase Carries | Carry | 4 | 75 |  | 45 |  | 10lb db pinched with arm not carrying 75 lbs; r |</t>
  </si>
  <si>
    <t>| 2 |  | 3 | 2026-01-14 | Phase 2 -  Day 3: Carries + Pull (Volume/Stability) | Kneeling Cable Row | Pull | 1 | 120 | 10 |  |  | Slow and controlled |</t>
  </si>
  <si>
    <t>| 2 |  | 3 | 2026-01-14 | Phase 2 -  Day 3: Carries + Pull (Volume/Stability) | Kneeling Cable Row | Pull | 2 | 130 | 12 |  |  | Slow and controlled |</t>
  </si>
  <si>
    <t>| 2 |  | 3 | 2026-01-14 | Phase 2 -  Day 3: Carries + Pull (Volume/Stability) | Kneeling Cable Row | Pull | 3 | 130 | 12 |  |  | Slow and controlled; feeling a little biceps bias as I progressed on reps 9-12 |</t>
  </si>
  <si>
    <t>| 2 |  | 3 | 2026-01-14 | Phase 2 -  Day 3: Carries + Pull (Volume/Stability) | Kneeling Cable Row | Pull | 4 | 140 | 10 |  | 0 | Slow and controlled; feeling a little biceps bias as I progressed through reps. RIR=0 |</t>
  </si>
  <si>
    <t>| 2 |  | 3 | 2026-01-14 | Phase 2 -  Day 3: Carries + Pull (Volume/Stability) | Face Pull | Pull | 1 | 30 | 15 |  |  | Cable at about for head height. Thumbs up grip on rope; |</t>
  </si>
  <si>
    <t>| 2 |  | 3 | 2026-01-14 | Phase 2 -  Day 3: Carries + Pull (Volume/Stability) | Face Pull | Pull | 2 | 30 | 20 |  |  | Cable at about for head height. Thumbs up grip on rope; |</t>
  </si>
  <si>
    <t>| 2 |  | 3 | 2026-01-14 | Phase 2 -  Day 3: Carries + Pull (Volume/Stability) | Face Pull | Pull | 3 | 30 | 20 |  |  | Cable at about for head height. Thumbs up grip on rope; |</t>
  </si>
  <si>
    <t>| 2 |  | 3 | 2026-01-14 | Phase 2 -  Day 3: Carries + Pull (Volume/Stability) | Standing One Arm Extended Cable Curls | Arms_Biceps | 1 | 50 | 12 |  |  | 2 sec hold at contraction; 2 sec hold fully extended.  |</t>
  </si>
  <si>
    <t>| 2 |  | 3 | 2026-01-14 | Phase 2 -  Day 3: Carries + Pull (Volume/Stability) | Standing One Arm Extended Cable Curls | Arms_Biceps | 2 | 50 | 12 |  |  | 2 sec squeeze on contraction and 2 sec extended hold each rep |</t>
  </si>
  <si>
    <t>| 2 |  | 3 | 2026-01-14 | Phase 2 -  Day 3: Carries + Pull (Volume/Stability) | Standing One Arm Extended Cable Curls | Arms_Biceps | 3 | 50 | 10 |  |  | I was GASSED after this set  |</t>
  </si>
  <si>
    <t>| 2 |  | 4 | 2026-01-16 | Phase 2 -  Day 4: Arms + Capacity (The Fun Day) | DB Spider Curl (Hammer) | Arms_Biceps | 1 | 40 | 15 |  |  | Bench at 3 |</t>
  </si>
  <si>
    <t>| 2 |  | 4 | 2026-01-16 | Phase 2 -  Day 4: Arms + Capacity (The Fun Day) | Rope Push-Downs | Arms_Triceps | 1 | 40 | 15 |  |  |  |</t>
  </si>
  <si>
    <t>| 2 |  | 4 | 2026-01-16 | Phase 2 -  Day 4: Arms + Capacity (The Fun Day) | DB Spider Curl (Hammer) | Arms_Biceps | 2 | 45 | 13 |  |  | Bench at 3 |</t>
  </si>
  <si>
    <t>| 2 |  | 4 | 2026-01-16 | Phase 2 -  Day 4: Arms + Capacity (The Fun Day) | Rope Push-Downs | Arms_Triceps | 2 | 40 | 15 |  |  |  |</t>
  </si>
  <si>
    <t>| 2 |  | 4 | 2026-01-16 | Phase 2 -  Day 4: Arms + Capacity (The Fun Day) | DB Spider Curl (Hammer) | Arms_Biceps | 3 | 45 | 14 |  |  | Bench at 3; alternating; right was a little less of a contraction on later reps |</t>
  </si>
  <si>
    <t>| 2 |  | 4 | 2026-01-16 | Phase 2 -  Day 4: Arms + Capacity (The Fun Day) | Rope Push-Downs | Arms_Triceps | 3 | 40 | 13 |  |  |  |</t>
  </si>
  <si>
    <t>| 2 |  | 4 | 2026-01-16 | Phase 2 -  Day 4: Arms + Capacity (The Fun Day) | Single Arm Cable Extensions | Arms_Triceps | 1 | 15 | 10 |  |  | No attachment. Just grabbed the cable the attachment slot |</t>
  </si>
  <si>
    <t>| 2 |  | 4 | 2026-01-16 | Phase 2 -  Day 4: Arms + Capacity (The Fun Day) | Single Arm Cable Extensions | Arms_Triceps | 2 | 10 | 15 |  |  | No attachment. Just grabbed the cable the attachment slot |</t>
  </si>
  <si>
    <t>| 2 |  | 4 | 2026-01-16 | Phase 2 -  Day 4: Arms + Capacity (The Fun Day) | Single Arm Cable Extensions | Arms_Triceps | 3 | 10 | 13.5 |  |  | No attachment. Just grabbed the cable the attachment slot |</t>
  </si>
  <si>
    <t>| 2 |  | 4 | 2026-01-16 | Phase 2 -  Day 4: Arms + Capacity (The Fun Day) | Farmer’s Hold | Carry | 1 | 75 |  | 90 |  |  |</t>
  </si>
  <si>
    <t>| 2 |  | 4 | 2026-01-16 | Phase 2 -  Day 4: Arms + Capacity (The Fun Day) | Farmer’s Hold | Carry | 2 | 75 |  | 60 |  |  |</t>
  </si>
  <si>
    <t>| 2 |  | 4 | 2026-01-16 | Phase 2 -  Day 4: Arms + Capacity (The Fun Day) | Farmer’s Hold | Carry | 3 | 75 |  | 60 |  | Lactic acid in the forearms is massive by set 3 |</t>
  </si>
  <si>
    <t>| 2 |  | 1 | 2026-01-18 | Phase 2 -  Day 1: Carries + Pull (Strength Bias) | Farmer's Walk | Carry | 1 | 150 |  | 60 |  |  |</t>
  </si>
  <si>
    <t>| 2 |  | 1 | 2026-01-18 | Phase 2 -  Day 1: Carries + Pull (Strength Bias) | Farmer's Walk | Carry | 2 | 150 |  | 60 |  |  |</t>
  </si>
  <si>
    <t>| 2 |  | 1 | 2026-01-18 | Phase 2 -  Day 1: Carries + Pull (Strength Bias) | Farmer's Walk | Carry | 3 | 150 |  | 45 |  |  |</t>
  </si>
  <si>
    <t>| 2 |  | 1 | 2026-01-18 | Phase 2 -  Day 1: Carries + Pull (Strength Bias) | Farmer's Walk | Carry | 4 | 150 |  | 45 |  | Slight slippage at 40 sec on right  |</t>
  </si>
  <si>
    <t>| 2 |  | 1 | 2026-01-18 | Phase 2 -  Day 1: Carries + Pull (Strength Bias) | Farmer's Walk | Carry | 5 | 150 |  | 34.8 |  |  |</t>
  </si>
  <si>
    <t>| 2 |  | 1 | 2026-01-18 | Phase 2 -  Day 1: Carries + Pull (Strength Bias) | Machine Row | Pull | 1 | 130 | 12 |  |  | Seated cable row, shoulder width neutral grip attachment.  |</t>
  </si>
  <si>
    <t>| 2 |  | 1 | 2026-01-18 | Phase 2 -  Day 1: Carries + Pull (Strength Bias) | Machine Row | Pull | 2 | 140 | 10 |  |  | Seated cable row, shoulder width neutral grip attachment.  |</t>
  </si>
  <si>
    <t>| 2 |  | 1 | 2026-01-18 | Phase 2 -  Day 1: Carries + Pull (Strength Bias) | Machine Row | Pull | 3 | 160 | 8 |  |  | Seated cable row, shoulder width neutral grip attachment.  |</t>
  </si>
  <si>
    <t>| 2 |  | 1 | 2026-01-18 | Phase 2 -  Day 1: Carries + Pull (Strength Bias) | Machine Row | Pull | 4 | 160 | 8 |  |  | Partials 7 &amp; 8 difficulty to get the shoulder blades to pull fully back. Seated cable row, shoulder width neutral grip attachment.  |</t>
  </si>
  <si>
    <t>| 2 |  | 1 | 2026-01-18 | Phase 2 -  Day 1: Carries + Pull (Strength Bias) | Body Row | Pull | 1 | 0 | 7 |  |  | Feet elevated on bench. |</t>
  </si>
  <si>
    <t>| 2 |  | 1 | 2026-01-18 | Phase 2 -  Day 1: Carries + Pull (Strength Bias) | Body Row | Pull | 2 | 0 | 8 |  |  | Feet elevated on bench. I’m not making it chest to bar at the top. Should that be my target?  |</t>
  </si>
  <si>
    <t>| 2 |  | 1 | 2026-01-18 | Phase 2 -  Day 1: Carries + Pull (Strength Bias) | Body Row | Pull | 3 | 0 | 7 |  |  | Heels on floor. Made it a bit closer to chest this set.  |</t>
  </si>
  <si>
    <t>| 2 |  | 1 | 2026-01-18 | Phase 2 -  Day 1: Carries + Pull (Strength Bias) | Body Row | Pull | 4 | 0 | 6 |  |  | Feet elevated 1-4 |</t>
  </si>
  <si>
    <t>| 2 |  | 1 | 2026-01-18 | Phase 2 -  Day 1: Carries + Pull (Strength Bias) | Seated Single Arm DB Curl - Anchored | Arms_Biceps | 1 | 40 | 8 |  |  | Left I assisted (tapping) reps 6-8 |</t>
  </si>
  <si>
    <t>| 2 |  | 1 | 2026-01-18 | Phase 2 -  Day 1: Carries + Pull (Strength Bias) | Seated Single Arm DB Curl - Anchored | Arms_Biceps | 2 | 45 | 5 |  |  | Left I assisted (tapping) reps 6-8 |</t>
  </si>
  <si>
    <t>| 2 |  | 1 | 2026-01-18 | Phase 2 -  Day 1: Carries + Pull (Strength Bias) | Seated Single Arm DB Curl - Anchored | Arms_Biceps | 3 | 45 | 3 |  |  | Drop set |</t>
  </si>
  <si>
    <t>| 2 |  | 1 | 2026-01-18 | Phase 2 -  Day 1: Carries + Pull (Strength Bias) | Seated Single Arm DB Curl - Anchored | Arms_Biceps | 4 | 40 | 3 |  |  | Drop set |</t>
  </si>
  <si>
    <t>| 2 |  | 1 | 2026-01-18 | Phase 2 -  Day 1: Carries + Pull (Strength Bias) | Seated Single Arm DB Curl - Anchored | Arms_Biceps | 5 | 35 | 3 |  |  | Partials  |</t>
  </si>
  <si>
    <t>| 2 |  | 1 | 2026-01-18 | Phase 2 -  Day 1: Carries + Pull (Strength Bias) | Seated Single Arm DB Curl - Anchored | Arms_Biceps | 6 | 30 | 2 |  |  | Partials  |</t>
  </si>
  <si>
    <t>| 2 |  | 2 | 2026-01-19 | Phase 2 -  Day 2: Push + Triceps (Hypertrophy) | Supine Press Machine - Plate Loaded (Planet Fitness) | Push | 1 | 90 | 12 |  |  | 45 lb plate on each side. Warm up |</t>
  </si>
  <si>
    <t>| 2 |  | 2 | 2026-01-19 | Phase 2 -  Day 2: Push + Triceps (Hypertrophy) | Supine Press Machine - Plate Loaded (Planet Fitness) | Push | 2 | 140 | 10 |  |  | 45+25 each side; 2-1-2 tempo; |</t>
  </si>
  <si>
    <t>| 2 |  | 2 | 2026-01-19 | Phase 2 -  Day 2: Push + Triceps (Hypertrophy) | Supine Press Machine - Plate Loaded (Planet Fitness) | Push | 3 | 160 | 8 |  | 1-2 | RIR = 1-2; Not sure the best way to log this. Do we want the weight per side on plate-loaded machines? 45+25 each side; 2-1-2 tempo; |</t>
  </si>
  <si>
    <t>| 2 |  | 2 | 2026-01-19 | Phase 2 -  Day 2: Push + Triceps (Hypertrophy) | Supine Press Machine - Plate Loaded (Planet Fitness) | Push | 4 | 180 | 3 |  | 1-2 | RIR = 1-2; Not sure the best way to log this. Do we want the weight per side on plate-loaded machines? 45+25 each side; 2-1-2 tempo; |</t>
  </si>
  <si>
    <t>| 2 |  | 2 | 2026-01-19 | Phase 2 -  Day 2: Push + Triceps (Hypertrophy) | DB Neutral Press (slight Rotate To Underhand ) | Push | 1 | 45 | 10 |  |  | Tempo 2-1-2; elbows kept close to body |</t>
  </si>
  <si>
    <t>| 2 |  | 2 | 2026-01-19 | Phase 2 -  Day 2: Push + Triceps (Hypertrophy) | DB Neutral Press (slight Rotate To Underhand ) | Push | 2 | 45 | 9 |  | 1-2 | RIR 1-2; Tempo 2-1-2; elbows kept close to body |</t>
  </si>
  <si>
    <t>| 2 |  | 2 | 2026-01-19 | Phase 2 -  Day 2: Push + Triceps (Hypertrophy) | DB Neutral Press (slight Rotate To Underhand ) | Push | 3 | 50 | 8 |  | 1-2 | RIR 1-2; Tempo 2-1-2; elbows kept close to body |</t>
  </si>
  <si>
    <t>| 2 |  | 2 | 2026-01-19 | Phase 2 -  Day 2: Push + Triceps (Hypertrophy) | DB Neutral Press (slight Rotate To Underhand ) | Push | 4 | 50 | 6 |  | 1 | RIR 1; Tempo 2-1-2; elbows kept close to body |</t>
  </si>
  <si>
    <t>| 2 |  | 2 | 2026-01-19 | Phase 2 -  Day 2: Push + Triceps (Hypertrophy) | Single-Arm Vertical Plate Balance Press | Push | 1 | 45 | 3 |  |  | Supine Vertical Plate Press to Supine DB Vertical Press superset |</t>
  </si>
  <si>
    <t>| 2 |  | 2 | 2026-01-19 | Phase 2 -  Day 2: Push + Triceps (Hypertrophy) | Single-Arm DB Balance Press | Push | 1 | 45 | 3 |  |  |  |</t>
  </si>
  <si>
    <t>| 2 |  | 2 | 2026-01-19 | Phase 2 -  Day 2: Push + Triceps (Hypertrophy) | Single-Arm Vertical Plate Balance Press | Push | 2 | 45 | 3 |  |  | Supine Vertical Plate Press to Supine DB Vertical Press superset |</t>
  </si>
  <si>
    <t>| 2 |  | 2 | 2026-01-19 | Phase 2 -  Day 2: Push + Triceps (Hypertrophy) | Single-Arm DB Balance Press | Push | 2 | 45 | 4 |  |  |  |</t>
  </si>
  <si>
    <t>| 2 |  | 2 | 2026-01-19 | Phase 2 -  Day 2: Push + Triceps (Hypertrophy) | Single-Arm Vertical Plate Balance Press | Push | 3 | 45 | 5 |  |  |  |</t>
  </si>
  <si>
    <t>| 2 |  | 2 | 2026-01-19 | Phase 2 -  Day 2: Push + Triceps (Hypertrophy) | Single-Arm DB Balance Press | Push | 3 | 45 | 4 |  |  |  |</t>
  </si>
  <si>
    <t>| 2 |  | 2 | 2026-01-19 | Phase 2 -  Day 2: Push + Triceps (Hypertrophy) | Cable Triceps Extension - "Quad" | Arms_Triceps | 1 | 20 | 15 |  |  | Right did 15 easy; left hit a wall at 9… assisted to 11 |</t>
  </si>
  <si>
    <t>| 2 |  | 2 | 2026-01-19 | Phase 2 -  Day 2: Push + Triceps (Hypertrophy) | Cable Triceps Extension - "Quad" | Arms_Triceps | 2 | 20 | 15 |  |  | Right did 15 easy; left dropped to 15 lbs and did 15 easy |</t>
  </si>
  <si>
    <t>| 2 |  | 2 | 2026-01-19 | Phase 2 -  Day 2: Push + Triceps (Hypertrophy) | Cable Triceps Extension - "Quad" | Arms_Triceps | 3 | 20 | 15 |  |  | Right did 15 easy; left 6@ 20, then dropped to 15 lbs for 8 |</t>
  </si>
  <si>
    <t>| 2 |  | 2 | 2026-01-19 | Phase 2 -  Day 2: Push + Triceps (Hypertrophy) | Cable Triceps Extension - "Quad" | Arms_Triceps | 4 | 25 | 11 |  |  | Drop set left 25; right 25x6, 20x5,15x6 |</t>
  </si>
  <si>
    <t>| 2 |  | 2 | 2026-01-19 | Phase 2 -  Day 2: Push + Triceps (Hypertrophy) | Cable Triceps Extension - "Quad" | Arms_Triceps | 5 | 20 | 6 |  |  | Drop set left 25; right 25x6, 20x5,15x6 |</t>
  </si>
  <si>
    <t>| 2 |  | 3 | 2026-01-21 | Phase 2 -  Day 3: Carries + Pull (Volume/Stability) | Suitcase Carries | Carry | 1 | 50 |  | 75 |  | Incline 1%, 2.7mph; plate pinch of 10 lbs with ‘off’ hand  |</t>
  </si>
  <si>
    <t>| 2 |  | 3 | 2026-01-21 | Phase 2 -  Day 3: Carries + Pull (Volume/Stability) | Suitcase Carries | Carry | 2 | 50 |  | 75 |  | Incline 1%, 2.7mph; plate pinch of 10 lbs with ‘off’ hand  |</t>
  </si>
  <si>
    <t>| 2 |  | 3 | 2026-01-21 | Phase 2 -  Day 3: Carries + Pull (Volume/Stability) | Suitcase Carries | Carry | 3 | 50 |  | 75 |  | Incline 1%, 2.7mph; plate pinch of 10 lbs with ‘off’ hand; dropped the plate at 60 seconds set 3 left hand |</t>
  </si>
  <si>
    <t>| 2 |  | 3 | 2026-01-21 | Phase 2 -  Day 3: Carries + Pull (Volume/Stability) | Suitcase Carries | Carry | 4 | 50 |  | 75 |  | Incline 1%, 2.7mph; plate pinch of 10 lbs with ‘off’ hand; dropped the plate at 72 seconds set 3 left hand |</t>
  </si>
  <si>
    <t>| 2 |  | 3 | 2026-01-21 | Phase 2 -  Day 3: Carries + Pull (Volume/Stability) | Suitcase Carries | Carry | 5 | 50 |  | 75 |  | Incline 1%, 2.7mph; plate pinch of 10 lbs with ‘off’ hand; dropped the plate at 72 seconds set 3 left hand |</t>
  </si>
  <si>
    <t>| 2 |  | 3 | 2026-01-21 | Phase 2 -  Day 3: Carries + Pull (Volume/Stability) | Kneeling Cable Row | Pull | 1 | 140 | 12 |  |  | 70 plate on the seated cable row machine  |</t>
  </si>
  <si>
    <t>| 2 |  | 3 | 2026-01-21 | Phase 2 -  Day 3: Carries + Pull (Volume/Stability) | Kneeling Cable Row | Pull | 2 | 140 | 12 |  |  | 70 plate on the seated cable row machine  |</t>
  </si>
  <si>
    <t>| 2 |  | 3 | 2026-01-21 | Phase 2 -  Day 3: Carries + Pull (Volume/Stability) | Kneeling Cable Row | Pull | 3 | 145 | 11 |  | 1 | RIR 1; Tempo 2-1-2 for all sets; 70 plate on the seated cable row machine  |</t>
  </si>
  <si>
    <t>| 2 |  | 3 | 2026-01-21 | Phase 2 -  Day 3: Carries + Pull (Volume/Stability) | Kneeling Cable Row | Pull | 4 | 145 | 10 |  | 0 | RIR 0; Tempo 2-1-2 for all sets; 70 plate on the seated cable row machine  |</t>
  </si>
  <si>
    <t>| 2 |  | 3 | 2026-01-21 | Phase 2 -  Day 3: Carries + Pull (Volume/Stability) | Face Pull | Pull | 1 | 30 | 20 |  |  | 2 sec hold at full pull; cable set at notch 4 (~brow height ) |</t>
  </si>
  <si>
    <t>| 2 |  | 3 | 2026-01-21 | Phase 2 -  Day 3: Carries + Pull (Volume/Stability) | Face Pull | Pull | 2 | 30 | 20 |  |  | 2 sec hold at full pull; cable set at notch 4 (~brow height ) |</t>
  </si>
  <si>
    <t>| 2 |  | 3 | 2026-01-21 | Phase 2 -  Day 3: Carries + Pull (Volume/Stability) | Face Pull | Pull | 3 | 30 | 20 |  |  | 2 sec hold at full pull; cable set at notch 4 (~brow height ) |</t>
  </si>
  <si>
    <t>| 2 |  | 3 | 2026-01-21 | Phase 2 -  Day 3: Carries + Pull (Volume/Stability) | Standing One Arm Extended Cable Curls | Arms_Biceps | 1 | 50 | 12 |  |  | 2 sec hold on contract and extended; 25 plate at Planet Fitness |</t>
  </si>
  <si>
    <t>| 2 |  | 3 | 2026-01-21 | Phase 2 -  Day 3: Carries + Pull (Volume/Stability) | Standing One Arm Extended Cable Curls | Arms_Biceps | 2 | 55 | 11 |  | of | 2 sec vs hold on contract and extended; 25 plate + 2.5 at Planet Fitness; left arm was RIR of 0 at 10th rep |</t>
  </si>
  <si>
    <t>| 2 |  | 3 | 2026-01-21 | Phase 2 -  Day 3: Carries + Pull (Volume/Stability) | Standing One Arm Extended Cable Curls | Arms_Biceps | 3 | 40 | 10 |  |  | Rest Pause set slow and controlled.  |</t>
  </si>
  <si>
    <t>| 2 |  | 3 | 2026-01-21 | Phase 2 -  Day 3: Carries + Pull (Volume/Stability) | Standing One Arm Extended Cable Curls | Arms_Biceps | 4 | 40 | 4 |  |  | Rest Pause set slow and controlled.  |</t>
  </si>
  <si>
    <t>| 2 |  | 4 | 2026-01-22 | Phase 2 -  Day 4: Arms + Capacity (The Fun Day) | DB Spider Curl (Hammer) | Arms_Biceps | 1 | 45 | 15 |  |  | Not a great contraction on reps 13-14, but serviceable. Bench set at 3 |</t>
  </si>
  <si>
    <t>| 2 |  | 4 | 2026-01-22 | Phase 2 -  Day 4: Arms + Capacity (The Fun Day) | DB Spider Curl (Hammer) | Arms_Biceps | 2 | 40 | 15 |  |  | Feel very easy today. Plate at 40. Moving up to 45 |</t>
  </si>
  <si>
    <t>| 2 |  | 4 | 2026-01-22 | Phase 2 -  Day 4: Arms + Capacity (The Fun Day) | DB Spider Curl (Hammer) | Arms_Biceps | 3 | 45 | 15 |  |  | Good set.  |</t>
  </si>
  <si>
    <t>| 2 |  | 4 | 2026-01-22 | Phase 2 -  Day 4: Arms + Capacity (The Fun Day) | Rope Push-Downs | Arms_Triceps | 1 | 45 | 15 |  |  |  |</t>
  </si>
  <si>
    <t>| 2 |  | 4 | 2026-01-22 | Phase 2 -  Day 4: Arms + Capacity (The Fun Day) | DB Spider Curl (Hammer) | Arms_Biceps | 4 | 45 | 10 |  | hit | Good set. RIR hit 0. Poor flex at 10+ |</t>
  </si>
  <si>
    <t>| 2 |  | 4 | 2026-01-22 | Phase 2 -  Day 4: Arms + Capacity (The Fun Day) | Rope Push-Downs | Arms_Triceps | 2 | 45 | 10 |  | 0 | RIR 0; full lockout and hold for as long as possible on last rep (only a couple seconds) |</t>
  </si>
  <si>
    <t>| 2 |  | 4 | 2026-01-22 | Phase 2 -  Day 4: Arms + Capacity (The Fun Day) | Single Arm Cable Extensions | Arms_Triceps | 1 | 15 | 12 |  |  | Tempo 1-1-4 |</t>
  </si>
  <si>
    <t>| 2 |  | 4 | 2026-01-22 | Phase 2 -  Day 4: Arms + Capacity (The Fun Day) | Single Arm Cable Extensions | Arms_Triceps | 2 | 15 | 12.5 |  |  |  |</t>
  </si>
  <si>
    <t>| 2 |  | 4 | 2026-01-22 | Phase 2 -  Day 4: Arms + Capacity (The Fun Day) | Single Arm Cable Extensions | Arms_Triceps | 3 | 15 | 11 |  |  | Squeezed each rep |</t>
  </si>
  <si>
    <t>| 2 |  | 4 | 2026-01-22 | Phase 2 -  Day 4: Arms + Capacity (The Fun Day) | Farmer’s Hold | Carry | 1 | 75 |  | 75 |  | Dropped once grip started to give (weight slowly rolling towards fingertip) |</t>
  </si>
  <si>
    <t>| 2 |  | 4 | 2026-01-22 | Phase 2 -  Day 4: Arms + Capacity (The Fun Day) | Farmer’s Hold | Carry | 2 | 75 |  | 67.2 |  | Dropped once grip started to give (weight slowly rolling towards fingertip) |</t>
  </si>
  <si>
    <t>| 2 |  | 4 | 2026-01-22 | Phase 2 -  Day 4: Arms + Capacity (The Fun Day) | Farmer’s Hold | Carry | 3 | 75 |  | 52.8 |  | Dropped once grip started to give (weight slowly rolling towards fingertip) |</t>
  </si>
  <si>
    <t>| 2 |  | 1 | 2026-01-24 | Phase 2 -  Day 1: Carries + Pull (Strength Bias) | Farmer's Walk | Carry | 1 | 150 |  | 75 |  | 1% incline, 3mph |</t>
  </si>
  <si>
    <t>| 2 |  | 1 | 2026-01-24 | Phase 2 -  Day 1: Carries + Pull (Strength Bias) | Farmer's Walk | Carry | 2 | 150 |  | 60 |  | 1% incline, 2.5 mph |</t>
  </si>
  <si>
    <t>| 2 |  | 1 | 2026-01-24 | Phase 2 -  Day 1: Carries + Pull (Strength Bias) | Farmer's Walk | Carry | 3 | 150 |  | 49.8 |  | 1% incline, 2.5 mph |</t>
  </si>
  <si>
    <t>| 2 |  | 1 | 2026-01-24 | Phase 2 -  Day 1: Carries + Pull (Strength Bias) | Farmer's Walk | Carry | 4 | 150 |  | 45 |  | 1% incline, 2.5 mph |</t>
  </si>
  <si>
    <t>| 2 |  | 1 | 2026-01-24 | Phase 2 -  Day 1: Carries + Pull (Strength Bias) | Farmer's Walk | Carry | 5 | 150 |  | 39.6 |  | 1% incline, 2.5 mph |</t>
  </si>
  <si>
    <t>| 2 |  | 1 | 2026-01-24 | Phase 2 -  Day 1: Carries + Pull (Strength Bias) | Neutral Grip Seated 2 Arm Row | Pull | 1 | 140 | 8 |  |  | Felt too easy. Also, Coach, you say “Chest to pad”?? There is no chest pad on a seated cable row. Not sure what you are referring to |</t>
  </si>
  <si>
    <t>| 2 |  | 1 | 2026-01-24 | Phase 2 -  Day 1: Carries + Pull (Strength Bias) | Neutral Grip Seated 2 Arm Row | Pull | 2 | 160 | 8 |  | 2-3? | Better. RIR 2-3? Concentration on keep traps relaxed. Pulling elbows straight back and squeezing scapula together |</t>
  </si>
  <si>
    <t>| 2 |  | 1 | 2026-01-24 | Phase 2 -  Day 1: Carries + Pull (Strength Bias) | Neutral Grip Seated 2 Arm Row | Pull | 3 | 165 | 8 |  | 1-2 | Better. RIR 1-2.  Concentration on keep traps relaxed. Pulling elbows straight back and squeezing scapula together |</t>
  </si>
  <si>
    <t>| 2 |  | 1 | 2026-01-24 | Phase 2 -  Day 1: Carries + Pull (Strength Bias) | Neutral Grip Seated 2 Arm Row | Pull | 4 | 170 | 7 |  | 0-1 | Better. RIR 0-1.  Concentration on keep traps relaxed. Pulling elbows straight back and squeezing scapula together |</t>
  </si>
  <si>
    <t>| 2 |  | 1 | 2026-01-24 | Phase 2 -  Day 1: Carries + Pull (Strength Bias) | Body Row | Pull | 1 | 0 | 8 |  |  | Feet elevated |</t>
  </si>
  <si>
    <t>| 2 |  | 1 | 2026-01-24 | Phase 2 -  Day 1: Carries + Pull (Strength Bias) | Body Row | Pull | 2 | 0 | 9 |  |  | Feet on floor |</t>
  </si>
  <si>
    <t>| 2 |  | 1 | 2026-01-24 | Phase 2 -  Day 1: Carries + Pull (Strength Bias) | Body Row | Pull | 3 | 0 | 5 |  |  | Feet elevated  |</t>
  </si>
  <si>
    <t>| 2 |  | 1 | 2026-01-24 | Phase 2 -  Day 1: Carries + Pull (Strength Bias) | Body Row | Pull | 4 | 0 | 3 |  |  | Feet on floor |</t>
  </si>
  <si>
    <t>| 2 |  | 1 | 2026-01-24 | Phase 2 -  Day 1: Carries + Pull (Strength Bias) | Seated Single Arm DB Curl - Anchored | Arms_Biceps | 1 | 40 | 7 |  |  |  |</t>
  </si>
  <si>
    <t>| 2 |  | 1 | 2026-01-24 | Phase 2 -  Day 1: Carries + Pull (Strength Bias) | Seated Single Arm DB Curl - Anchored | Arms_Biceps | 2 | 40 | 7 |  |  | Helped tap /momentum reps 5,6,7. Full squeeze.  |</t>
  </si>
  <si>
    <t>| 2 |  | 1 | 2026-01-24 | Phase 2 -  Day 1: Carries + Pull (Strength Bias) | Seated Single Arm DB Curl - Anchored | Arms_Biceps | 3 | 40 | 5 |  |  | Drop set to 30 |</t>
  </si>
  <si>
    <t>| 2 |  | 1 | 2026-01-24 | Phase 2 -  Day 1: Carries + Pull (Strength Bias) | Seated Single Arm DB Curl - Anchored | Arms_Biceps | 4 | 30 | 10 |  |  | ~5-6 strong reps, then partials until burned out |</t>
  </si>
  <si>
    <t>| 2 |  | 1 | 2026-01-24 | Phase 2 -  Day 1: Carries + Pull (Strength Bias) | Captains Chair Knee Raises | Core | 1 | 0 | 15 |  |  | Little tightness in right shoulder cap |</t>
  </si>
  <si>
    <t>| 2 |  | 1 | 2026-01-24 | Phase 2 -  Day 1: Carries + Pull (Strength Bias) | Hanging Knee Raises | Core | 1 | 0 |  | 13 |  | Felt pretty good.  |</t>
  </si>
  <si>
    <t>| 2 |  | 2 | 2026-01-25 | Phase 2 -  Day 2: Push + Triceps (Hypertrophy) | Supine Press Machine - Plate Loaded (Planet Fitness) | Push | 1 | 90 | 12 |  |  | 2-1-2 tempo |</t>
  </si>
  <si>
    <t>| 2 |  | 2 | 2026-01-25 | Phase 2 -  Day 2: Push + Triceps (Hypertrophy) | Supine Press Machine - Plate Loaded (Planet Fitness) | Push | 2 | 140 | 11 |  |  | 2-1-2 tempo |</t>
  </si>
  <si>
    <t>| 2 |  | 2 | 2026-01-25 | Phase 2 -  Day 2: Push + Triceps (Hypertrophy) | Supine Press Machine - Plate Loaded (Planet Fitness) | Push | 3 | 160 | 8 |  |  | 2-1-2 tempo; held the lockout on rep 7 for a few counts before finishing the 8th clean rep. Good set |</t>
  </si>
  <si>
    <t>| 2 |  | 2 | 2026-01-25 | Phase 2 -  Day 2: Push + Triceps (Hypertrophy) | Supine Press Machine - Plate Loaded (Planet Fitness) | Push | 4 | 180 | 6 |  | 1 | 2-1-2 tempo; RIR  1; |</t>
  </si>
  <si>
    <t>| 2 |  | 2 | 2026-01-25 | Phase 2 -  Day 2: Push + Triceps (Hypertrophy) | DB Neutral Press (slight Rotate To Underhand ) | Push | 1 | 45 | 11 |  |  | Tempo 2-1-2 |</t>
  </si>
  <si>
    <t>| 2 |  | 2 | 2026-01-25 | Phase 2 -  Day 2: Push + Triceps (Hypertrophy) | DB Neutral Press (slight Rotate To Underhand ) | Push | 2 | 50 | 9 |  | 1-2 | Tempo 2-1-2; RIR 1-2 |</t>
  </si>
  <si>
    <t>| 2 |  | 2 | 2026-01-25 | Phase 2 -  Day 2: Push + Triceps (Hypertrophy) | DB Neutral Press (slight Rotate To Underhand ) | Push | 3 | 50 | 8 |  | 1-2 | Tempo 2-1-2; RIR 1-2 |</t>
  </si>
  <si>
    <t>| 2 |  | 2 | 2026-01-25 | Phase 2 -  Day 2: Push + Triceps (Hypertrophy) | DB Neutral Press (slight Rotate To Underhand ) | Push | 4 | 50 | 7 |  | 1 | Tempo 2-1-2; RIR 1 |</t>
  </si>
  <si>
    <t>| 2 |  | 2 | 2026-01-25 | Phase 2 -  Day 2: Push + Triceps (Hypertrophy) | Single-Arm Vertical Plate Balance Press | Push | 1 | 45 | 5 |  |  |  |</t>
  </si>
  <si>
    <t>| 2 |  | 2 | 2026-01-25 | Phase 2 -  Day 2: Push + Triceps (Hypertrophy) | Single-Arm DB Balance Press | Push | 1 | 45 | 5 |  |  |  |</t>
  </si>
  <si>
    <t>| 2 |  | 2 | 2026-01-25 | Phase 2 -  Day 2: Push + Triceps (Hypertrophy) | Single-Arm Vertical Plate Balance Press | Push | 2 | 45 | 4 |  |  |  |</t>
  </si>
  <si>
    <t>| 2 |  | 2 | 2026-01-25 | Phase 2 -  Day 2: Push + Triceps (Hypertrophy) | Single-Arm DB Balance Press | Push | 2 | 45 | 5 |  |  |  |</t>
  </si>
  <si>
    <t>| 2 |  | 2 | 2026-01-25 | Phase 2 -  Day 2: Push + Triceps (Hypertrophy) | Single-Arm Vertical Plate Balance Press | Push | 3 | 45 | 5 |  |  |  |</t>
  </si>
  <si>
    <t>| 2 |  | 2 | 2026-01-25 | Phase 2 -  Day 2: Push + Triceps (Hypertrophy) | Single-Arm DB Balance Press | Push | 3 | 45 | 4 |  | 0-1 | RIR 0-1 |</t>
  </si>
  <si>
    <t>| 2 |  | 2 | 2026-01-25 | Phase 2 -  Day 2: Push + Triceps (Hypertrophy) | Cable Triceps Extension - "Quad" | Arms_Triceps | 1 | 20 | 15 |  |  | Pretty consistent between sides today on set 1 👍 |</t>
  </si>
  <si>
    <t>| 2 |  | 2 | 2026-01-25 | Phase 2 -  Day 2: Push + Triceps (Hypertrophy) | Cable Triceps Extension - "Quad" | Arms_Triceps | 2 | 20 | 15 |  |  | Assist on left side reps 13,14,15 |</t>
  </si>
  <si>
    <t>| 2 |  | 2 | 2026-01-25 | Phase 2 -  Day 2: Push + Triceps (Hypertrophy) | Cable Triceps Extension - "Quad" | Arms_Triceps | 3 | 20 | 15 |  |  | Assist on left side reps 10,11,12,13,14,15 |</t>
  </si>
  <si>
    <t>| 2 |  | 2 | 2026-01-25 | Phase 2 -  Day 2: Push + Triceps (Hypertrophy) | Cable Triceps Extension - "Quad" | Arms_Triceps | 4 | 20 | 12 |  |  | Right did 20lb x 12, then 15lb x 10 |</t>
  </si>
  <si>
    <t>| 2 |  | 2 | 2026-01-25 | Phase 2 -  Day 2: Push + Triceps (Hypertrophy) | Cable Triceps Extension - "Quad" | Arms_Triceps | 5 | 15 | 10 |  |  | Right did 20lb x 12, then 15lb x 10 |</t>
  </si>
  <si>
    <t>| 2 |  | 3 | 2026-01-27 | Phase 2 -  Day 3: Carries + Pull (Volume/Stability) | Suitcase Carries | Carry | 1 | 50 |  | 60 |  | Left - 0% incline, 2.5mph, 2 10 lbs plates pinched on off hand  |</t>
  </si>
  <si>
    <t>| 2 |  | 3 | 2026-01-27 | Phase 2 -  Day 3: Carries + Pull (Volume/Stability) | Suitcase Carries | Carry | 2 | 50 |  | 60 |  | Right - 0% incline, 2.5mph, 2 10 lbs plates pinched on off hand  |</t>
  </si>
  <si>
    <t>| 2 |  | 3 | 2026-01-27 | Phase 2 -  Day 3: Carries + Pull (Volume/Stability) | Suitcase Carries | Carry | 3 | 50 |  | 60 |  | Left - 0% incline, 2.5mph, 2 10 lbs plates pinched on off hand  |</t>
  </si>
  <si>
    <t>| 2 |  | 3 | 2026-01-27 | Phase 2 -  Day 3: Carries + Pull (Volume/Stability) | Suitcase Carries | Carry | 4 | 50 |  | 60 |  | Right- 0% incline, 2.5mph, 2 10 lbs plates pinched on off hand  |</t>
  </si>
  <si>
    <t>| 2 |  | 3 | 2026-01-27 | Phase 2 -  Day 3: Carries + Pull (Volume/Stability) | Kneeling Cable Row | Pull | 1 | 145 | 12 |  |  |  |</t>
  </si>
  <si>
    <t>| 2 |  | 3 | 2026-01-27 | Phase 2 -  Day 3: Carries + Pull (Volume/Stability) | Kneeling Cable Row | Pull | 2 | 150 | 12 |  |  |  |</t>
  </si>
  <si>
    <t>| 2 |  | 3 | 2026-01-27 | Phase 2 -  Day 3: Carries + Pull (Volume/Stability) | Kneeling Cable Row | Pull | 3 | 150 | 11 |  |  | Form stayed pretty true. A little less contraction on 10,11 both sides.  |</t>
  </si>
  <si>
    <t>| 2 |  | 3 | 2026-01-27 | Phase 2 -  Day 3: Carries + Pull (Volume/Stability) | Kneeling Cable Row | Pull | 4 | 150 | 11 |  |  | Form stayed pretty true. A little less contraction on 10,11 both sides.  |</t>
  </si>
  <si>
    <t>| 2 |  | 3 | 2026-01-27 | Phase 2 -  Day 3: Carries + Pull (Volume/Stability) | Chest Supported DB Row (Spider) | Pull | 1 | 60 | 14 |  |  | Bench at 3 (or ~30degree). |</t>
  </si>
  <si>
    <t>| 2 |  | 3 | 2026-01-27 | Phase 2 -  Day 3: Carries + Pull (Volume/Stability) | Chest Supported DB Row (Spider) | Pull | 2 | 60 | 13 |  | 2-3 | RIR 2-3; Bench at 3 (or ~30degree). |</t>
  </si>
  <si>
    <t>| 2 |  | 3 | 2026-01-27 | Phase 2 -  Day 3: Carries + Pull (Volume/Stability) | Chest Supported DB Row (Spider) | Pull | 3 | 60 | 12 |  | 1-2 | RIR 1-2; Bench at 3 (or ~30degree). |</t>
  </si>
  <si>
    <t>| 2 |  | 3 | 2026-01-27 | Phase 2 -  Day 3: Carries + Pull (Volume/Stability) | Face Pull | Pull | 1 | 30 | 20 |  |  | Cable set at 8. This was too low.  |</t>
  </si>
  <si>
    <t>| 2 |  | 3 | 2026-01-27 | Phase 2 -  Day 3: Carries + Pull (Volume/Stability) | Face Pull | Pull | 2 | 30 | 20 |  |  | Move cable to 4. This is about brow height. A little tight / sore in right shoulder cap. Not serious but residual from Captains Chair, same spot  |</t>
  </si>
  <si>
    <t>| 2 |  | 3 | 2026-01-27 | Phase 2 -  Day 3: Carries + Pull (Volume/Stability) | Face Pull | Pull | 3 | 30 | 20 |  |  | Cable at 4. Squeezing on all sets for 2 seconds  |</t>
  </si>
  <si>
    <t>| 2 |  | 3 | 2026-01-27 | Phase 2 -  Day 3: Carries + Pull (Volume/Stability) | Standing One Arm Bicep Curl with Cable (Anchored) | Arms_Biceps | 1 | 20 | 15 |  |  | Squeeze for a 2-count. Elbow anchored |</t>
  </si>
  <si>
    <t>| 2 |  | 3 | 2026-01-27 | Phase 2 -  Day 3: Carries + Pull (Volume/Stability) | Standing One Arm Bicep Curl with Cable (Anchored) | Arms_Biceps | 2 | 20 | 12 |  | 0 | Squeeze for a 2-count. Elbow anchored. RIR 0 |</t>
  </si>
  <si>
    <t>| 2 |  | 3 | 2026-01-27 | Phase 2 -  Day 3: Carries + Pull (Volume/Stability) | Standing One Arm Bicep Curl with Cable (Anchored) | Arms_Biceps | 3 | 20 | 12 |  | 0 | Squeeze for a 2-count. Elbow anchored. RIR 0 |</t>
  </si>
  <si>
    <t>| 2 |  | 3 | 2026-01-27 | Phase 2 -  Day 3: Carries + Pull (Volume/Stability) | Pallof Press | Core | 1 | 30 | 10 |  |  | 10 reps each side. Cable machine set at nipple line; right |</t>
  </si>
  <si>
    <t>| 2 |  | 3 | 2026-01-27 | Phase 2 -  Day 3: Carries + Pull (Volume/Stability) | Pallof Press | Core | 2 | 30 | 10 |  |  | 10 reps each side. Cable machine set at nipple line; left |</t>
  </si>
  <si>
    <t>| 2 |  | 4 | 2026-01-28 | Phase 2 -  Day 4: Arms + Capacity (The Fun Day) | DB Spider Curl (Hammer) | Arms_Biceps | 1 | 45 | 15 |  |  | Bench at 4. Is this too high? |</t>
  </si>
  <si>
    <t>| 2 |  | 4 | 2026-01-28 | Phase 2 -  Day 4: Arms + Capacity (The Fun Day) | DB Spider Curl (Hammer) | Arms_Biceps | 2 | 45 | 15 |  |  | Bench at 3. Slow and controlled pause at the bottom to try to prevent swinging or momentum  |</t>
  </si>
  <si>
    <t>| 2 |  | 4 | 2026-01-28 | Phase 2 -  Day 4: Arms + Capacity (The Fun Day) | DB Spider Curl (Hammer) | Arms_Biceps | 3 | 45 | 13 |  | 0 | RIR 0; Bench at 3. Slow and controlled pause at the bottom to try to prevent swinging or momentum  |</t>
  </si>
  <si>
    <t>| 2 |  | 4 | 2026-01-28 | Phase 2 -  Day 4: Arms + Capacity (The Fun Day) | Rope Push-Downs | Arms_Triceps | 1 | 45 | 15 |  |  | Kneeling. Felt pretty easy |</t>
  </si>
  <si>
    <t>| 2 |  | 4 | 2026-01-28 | Phase 2 -  Day 4: Arms + Capacity (The Fun Day) | Rope Push-Downs | Arms_Triceps | 2 | 45 | 13 |  | 1-2 | RIR 1-2; Kneeling. Felt pretty easy |</t>
  </si>
  <si>
    <t>| 2 |  | 4 | 2026-01-28 | Phase 2 -  Day 4: Arms + Capacity (The Fun Day) | Rope Push-Downs | Arms_Triceps | 3 | 45 | 10 |  | 0 | RIR 0; Kneeling. Felt pretty easy |</t>
  </si>
  <si>
    <t>| 2 |  | 4 | 2026-01-28 | Phase 2 -  Day 4: Arms + Capacity (The Fun Day) | Single Arm Cable Extensions | Arms_Triceps | 1 | 17.5 | 10 |  |  |  |</t>
  </si>
  <si>
    <t>| 2 |  | 4 | 2026-01-28 | Phase 2 -  Day 4: Arms + Capacity (The Fun Day) | Single Arm Cable Extensions | Arms_Triceps | 2 | 17.5 | 11 |  |  | Tapped on 11th right side  |</t>
  </si>
  <si>
    <t>| 2 |  | 4 | 2026-01-28 | Phase 2 -  Day 4: Arms + Capacity (The Fun Day) | Single Arm Cable Extensions | Arms_Triceps | 3 | 17.5 | 11 |  |  |  |</t>
  </si>
  <si>
    <t>| 2 |  | 4 | 2026-01-28 | Phase 2 -  Day 4: Arms + Capacity (The Fun Day) | Farmer’s Hold | Carry | 1 | 75 |  | 60 |  |  |</t>
  </si>
  <si>
    <t>| 2 |  | 4 | 2026-01-28 | Phase 2 -  Day 4: Arms + Capacity (The Fun Day) | Farmer’s Hold | Carry | 2 | 75 |  | 60 |  |  |</t>
  </si>
  <si>
    <t>| 2 |  | 4 | 2026-01-28 | Phase 2 -  Day 4: Arms + Capacity (The Fun Day) | Farmer’s Hold | Carry | 3 | 75 |  | 55.2 |  |  |</t>
  </si>
  <si>
    <t>| 2 |  | 1 | 2026-01-31 | Phase 2 -  Day 1: Carries + Pull (Strength Bias) | Farmer's Walk | Carry | 1 | 150 |  | 60 |  | 2.5mph, incline 0% |</t>
  </si>
  <si>
    <t>| 2 |  | 1 | 2026-01-31 | Phase 2 -  Day 1: Carries + Pull (Strength Bias) | Farmer's Walk | Carry | 2 | 150 |  | 60 |  | 2.5mph, incline 0% |</t>
  </si>
  <si>
    <t>| 2 |  | 1 | 2026-01-31 | Phase 2 -  Day 1: Carries + Pull (Strength Bias) | Farmer's Walk | Carry | 3 | 150 |  | 52.2 |  | 2.5mph, incline 0% |</t>
  </si>
  <si>
    <t>| 2 |  | 1 | 2026-01-31 | Phase 2 -  Day 1: Carries + Pull (Strength Bias) | Farmer's Walk | Carry | 4 | 150 |  | 45 |  | 2.5mph, incline 0% |</t>
  </si>
  <si>
    <t>| 2 |  | 1 | 2026-01-31 | Phase 2 -  Day 1: Carries + Pull (Strength Bias) | Farmer's Walk | Carry | 5 | 150 |  | 34.8 |  | 2.5mph, incline 0% |</t>
  </si>
  <si>
    <t>| 2 |  | 1 | 2026-01-31 | Phase 2 -  Day 1: Carries + Pull (Strength Bias) | Neutral Grip Seated 2 Arm Row | Pull | 1 | 80 | 8 |  |  | Warm up; cap squeeze; elbow tuck |</t>
  </si>
  <si>
    <t>| 2 |  | 1 | 2026-01-31 | Phase 2 -  Day 1: Carries + Pull (Strength Bias) | Neutral Grip Seated 2 Arm Row | Pull | 2 | 160 | 8 |  | 3 | Tempo 2-1-2; RIR 3 |</t>
  </si>
  <si>
    <t>| 2 |  | 1 | 2026-01-31 | Phase 2 -  Day 1: Carries + Pull (Strength Bias) | Neutral Grip Seated 2 Arm Row | Pull | 3 | 165 | 8 |  | 1-2 | Tempo 2-1-2; RIR 1-2 |</t>
  </si>
  <si>
    <t>| 2 |  | 1 | 2026-01-31 | Phase 2 -  Day 1: Carries + Pull (Strength Bias) | Neutral Grip Seated 2 Arm Row | Pull | 4 | 170 | 8 |  | 1 | Tempo 2-1-2; RIR 1; little bit of lean back on last 2 pulls. But good hold and scap retraction |</t>
  </si>
  <si>
    <t>| 2 |  | 1 | 2026-01-31 | Phase 2 -  Day 1: Carries + Pull (Strength Bias) | Neutral Grip Seated 2 Arm Row | Pull | 5 | 170 | 7 |  | 0 | Tempo maintains; lower back tweaked as I was getting this last set, set up; RIR 0 and lower back not feeing great now.  |</t>
  </si>
  <si>
    <t>| 2 |  | 1 | 2026-01-31 | Phase 2 -  Day 1: Carries + Pull (Strength Bias) | Body Row | Pull | 1 | 0 | 10 |  |  | Feet on floor.  |</t>
  </si>
  <si>
    <t>| 2 |  | 1 | 2026-01-31 | Phase 2 -  Day 1: Carries + Pull (Strength Bias) | Body Row | Pull | 2 | 0 | 8 |  |  | Feet on elevated; struggled  |</t>
  </si>
  <si>
    <t>| 2 |  | 1 | 2026-01-31 | Phase 2 -  Day 1: Carries + Pull (Strength Bias) | Body Row | Pull | 3 | 0 | 5.5 |  |  | Feet elevated. Lower back getting progressively tighter following cable rows |</t>
  </si>
  <si>
    <t>| 2 |  | 1 | 2026-01-31 | Phase 2 -  Day 1: Carries + Pull (Strength Bias) | Body Row | Pull | 4 | 0 | 8 |  |  | Feet on floor |</t>
  </si>
  <si>
    <t>| 2 |  | 1 | 2026-01-31 | Phase 2 -  Day 1: Carries + Pull (Strength Bias) | Seated Single Arm DB Curl - Anchored | Arms_Biceps | 1 | 40 | 7 |  |  | 8,9,10 partials |</t>
  </si>
  <si>
    <t>| 2 |  | 1 | 2026-01-31 | Phase 2 -  Day 1: Carries + Pull (Strength Bias) | Seated Single Arm DB Curl - Anchored | Arms_Biceps | 2 | 40 | 5 |  |  | Partials 6,7,8,9,10; feeling heavy today. Yesterday’s long row impacting? |</t>
  </si>
  <si>
    <t>| 2 |  | 1 | 2026-01-31 | Phase 2 -  Day 1: Carries + Pull (Strength Bias) | Seated Single Arm DB Curl - Anchored | Arms_Biceps | 3 | 40 | 5 |  |  | Drop sets like last week; 40 to 30 |</t>
  </si>
  <si>
    <t>| 2 |  | 1 | 2026-01-31 | Phase 2 -  Day 1: Carries + Pull (Strength Bias) | Seated Single Arm DB Curl - Anchored | Arms_Biceps | 4 | 30 | 5 |  |  | Drop sets like last week; 40 to 30 |</t>
  </si>
  <si>
    <t>| 2 |  | 2 | 2026-02-03 | Phase 2 -  Day 2: Push + Triceps (Hypertrophy) | Supine Press Machine - Plate Loaded (Planet Fitness) | Push | 1 | 180 | 10 |  |  | No small weights available! Argh. Will focus on tempo and form.  |</t>
  </si>
  <si>
    <t>| 2 |  | 2 | 2026-02-03 | Phase 2 -  Day 2: Push + Triceps (Hypertrophy) | Supine Press Machine - Plate Loaded (Planet Fitness) | Push | 2 | 200 | 6 |  |  | No small weights available! Argh. 180 felt good. Only 10lbs plates available. Will focus on tempo and form.  |</t>
  </si>
  <si>
    <t>| 2 |  | 2 | 2026-02-03 | Phase 2 -  Day 2: Push + Triceps (Hypertrophy) | Supine Press Machine - Plate Loaded (Planet Fitness) | Push | 3 | 180 | 6 |  |  | No small weights available! Argh. 180 felt good. Only 10lbs plates available. Will focus on tempo and form.  |</t>
  </si>
  <si>
    <t>| 2 |  | 2 | 2026-02-03 | Phase 2 -  Day 2: Push + Triceps (Hypertrophy) | Supine Press Machine - Plate Loaded (Planet Fitness) | Push | 4 | 180 | 3 |  |  | Drop set? 180 &gt; 140 &gt; 90lbs; No small weights available! Argh. 180 felt good. Only 10lbs plates available. Will focus on tempo and form.  |</t>
  </si>
  <si>
    <t>| 2 |  | 2 | 2026-02-03 | Phase 2 -  Day 2: Push + Triceps (Hypertrophy) | Supine Press Machine - Plate Loaded (Planet Fitness) | Push | 5 | 140 | 3 |  |  | Drop set? 180 &gt; 140 &gt; 90lbs; No small weights available! Argh. 180 felt good. Only 10lbs plates available. Will focus on tempo and form.  |</t>
  </si>
  <si>
    <t>| 2 |  | 2 | 2026-02-03 | Phase 2 -  Day 2: Push + Triceps (Hypertrophy) | Supine Press Machine - Plate Loaded (Planet Fitness) | Push | 6 | 90 | 5 |  |  | Drop set? 180 &gt; 140 &gt; 90lbs; No small weights available! Argh. 180 felt good. Only 10lbs plates available. Will focus on tempo and form.  |</t>
  </si>
  <si>
    <t>| 2 |  | 2 | 2026-02-03 | Phase 2 -  Day 2: Push + Triceps (Hypertrophy) | DB Neutral Press (slight Rotate To Underhand ) | Push | 1 | 50 | 8 |  |  | No bench available.  |</t>
  </si>
  <si>
    <t>| 2 |  | 2 | 2026-02-03 | Phase 2 -  Day 2: Push + Triceps (Hypertrophy) | DB Neutral Press (slight Rotate To Underhand ) | Push | 2 | 50 | 9 |  | 1-2 | Got a bench. RIR  1-2; Tempo 2-1-2 |</t>
  </si>
  <si>
    <t>| 2 |  | 2 | 2026-02-03 | Phase 2 -  Day 2: Push + Triceps (Hypertrophy) | DB Neutral Press (slight Rotate To Underhand ) | Push | 3 | 50 | 6.5 |  | 0 | RIR  0; Tempo 2-1-2 |</t>
  </si>
  <si>
    <t>| 2 |  | 2 | 2026-02-03 | Phase 2 -  Day 2: Push + Triceps (Hypertrophy) | DB Neutral Press (slight Rotate To Underhand ) | Push | 4 | 50 | 7 |  | 1 | RIR 1; Tempo 2-1-2 |</t>
  </si>
  <si>
    <t>| 2 |  | 2 | 2026-02-03 | Phase 2 -  Day 2: Push + Triceps (Hypertrophy) | Single-Arm Vertical Plate Balance Press | Push | 1 | 45 | 4 |  |  |  |</t>
  </si>
  <si>
    <t>| 2 |  | 2 | 2026-02-03 | Phase 2 -  Day 2: Push + Triceps (Hypertrophy) | Single-Arm DB Balance Press | Push | 1 | 45 | 3 |  |  |  |</t>
  </si>
  <si>
    <t>| 2 |  | 2 | 2026-02-03 | Phase 2 -  Day 2: Push + Triceps (Hypertrophy) | Single-Arm Vertical Plate Balance Press | Push | 2 | 45 | 4 |  |  | Tightness near AC joint, anterior shoulder cap right side.  |</t>
  </si>
  <si>
    <t>| 2 |  | 2 | 2026-02-03 | Phase 2 -  Day 2: Push + Triceps (Hypertrophy) | Single-Arm DB Balance Press | Push | 2 | 45 | 4 |  |  |  |</t>
  </si>
  <si>
    <t>| 2 |  | 2 | 2026-02-03 | Phase 2 -  Day 2: Push + Triceps (Hypertrophy) | Single-Arm Vertical Plate Balance Press | Push | 3 | 45 | 6 |  |  | Tightness near AC joint, anterior shoulder cap right side.  |</t>
  </si>
  <si>
    <t>| 2 |  | 2 | 2026-02-03 | Phase 2 -  Day 2: Push + Triceps (Hypertrophy) | Single-Arm DB Balance Press | Push | 3 | 45 | 3 |  |  |  |</t>
  </si>
  <si>
    <t>| 2 |  | 2 | 2026-02-03 | Phase 2 -  Day 2: Push + Triceps (Hypertrophy) | Cable Triceps Extension - "Quad" | Arms_Triceps | 1 | 20 | 20 |  |  | Whoops. Lost track of how many reps to do.  |</t>
  </si>
  <si>
    <t>| 2 |  | 2 | 2026-02-03 | Phase 2 -  Day 2: Push + Triceps (Hypertrophy) | Cable Triceps Extension - "Quad" | Arms_Triceps | 2 | 20 | 15 |  |  |  |</t>
  </si>
  <si>
    <t>| 2 |  | 2 | 2026-02-03 | Phase 2 -  Day 2: Push + Triceps (Hypertrophy) | Cable Triceps Extension - "Quad" | Arms_Triceps | 3 | 20 | 15 |  |  | Tap assist 11-15 on left.  |</t>
  </si>
  <si>
    <t>| 2 |  | 2 | 2026-02-03 | Phase 2 -  Day 2: Push + Triceps (Hypertrophy) | Cable Triceps Extension - "Quad" | Arms_Triceps | 4 | 20 | 15 |  |  | Tap assist 11-15 on left.  |</t>
  </si>
  <si>
    <t>| 2 |  | 3 | 2026-02-04 | Phase 2 -  Day 3: Carries + Pull (Volume/Stability) | Chest Supported DB Row (Spider) | Pull | 1 | 50 | 12 |  | 5+ | Tempo 2-1-2; RIR 5+ |</t>
  </si>
  <si>
    <t>| 2 |  | 3 | 2026-02-04 | Phase 2 -  Day 3: Carries + Pull (Volume/Stability) | Chest Supported DB Row (Spider) | Pull | 2 | 55 | 12 |  | 2 | Tempo 2-1-2; RIR 2 |</t>
  </si>
  <si>
    <t>| 2 |  | 3 | 2026-02-04 | Phase 2 -  Day 3: Carries + Pull (Volume/Stability) | Chest Supported DB Row (Spider) | Pull | 3 | 55 | 12 |  | 2 | Tempo 2-1-2; RIR 2 |</t>
  </si>
  <si>
    <t>| 2 |  | 3 | 2026-02-04 | Phase 2 -  Day 3: Carries + Pull (Volume/Stability) | Chest Supported DB Row (Spider) | Pull | 4 | 60 | 12 |  | 1-2 | Tempo 2-1-2; RIR 1-2 |</t>
  </si>
  <si>
    <t>| 2 |  | 3 | 2026-02-04 | Phase 2 -  Day 3: Carries + Pull (Volume/Stability) | Single-Arm Neutral Grip Cable Pulldown | Pull | 1 | 80 | 10 |  | 5+ | Elbow to ribs. Sitting tall. Tempo 2-1-2; RIR 5+ |</t>
  </si>
  <si>
    <t>| 2 |  | 3 | 2026-02-04 | Phase 2 -  Day 3: Carries + Pull (Volume/Stability) | Single-Arm Neutral Grip Cable Pulldown | Pull | 2 | 100 | 10 |  | 3-4 | Elbow to ribs. Sitting tall. Tempo 2-1-2; RIR 3-4 |</t>
  </si>
  <si>
    <t>| 2 |  | 3 | 2026-02-04 | Phase 2 -  Day 3: Carries + Pull (Volume/Stability) | Single-Arm Neutral Grip Cable Pulldown | Pull | 3 | 120 | 10 |  | 3-4 | Elbow to ribs. Sitting tall. Tempo 2-1-2; RIR 3-4 |</t>
  </si>
  <si>
    <t>| 2 |  | 3 | 2026-02-04 | Phase 2 -  Day 3: Carries + Pull (Volume/Stability) | Single-Arm Neutral Grip Cable Pulldown | Pull | 4 | 150 | 10 |  | 1 | Elbow to ribs. Sitting tall. Tempo 2-1-3; RIR 1 |</t>
  </si>
  <si>
    <t>| 2 |  | 3 | 2026-02-04 | Phase 2 -  Day 3: Carries + Pull (Volume/Stability) | Single-Arm Cable Row (Split Stance) | Pull | 1 | 50 | 10 |  | 5+ | Tempo 2-1-2; RIR 5+ |</t>
  </si>
  <si>
    <t>| 2 |  | 3 | 2026-02-04 | Phase 2 -  Day 3: Carries + Pull (Volume/Stability) | Single-Arm Cable Row (Split Stance) | Pull | 2 | 70 | 10 |  | 3 | Tempo 2-1-2; RIR 3 |</t>
  </si>
  <si>
    <t>| 2 |  | 3 | 2026-02-04 | Phase 2 -  Day 3: Carries + Pull (Volume/Stability) | Single-Arm Cable Row (Split Stance) | Pull | 3 | 80 | 10 |  | 2 | Tempo 2-1-2; RIR 2 |</t>
  </si>
  <si>
    <t>| 2 |  | 3 | 2026-02-04 | Phase 2 -  Day 3: Carries + Pull (Volume/Stability) | Seated Single Arm DB Curl - Anchored | Arms_Biceps | 1 | 25 | 10 |  | 2 | Tempo 2-1-2; RIR 2 |</t>
  </si>
  <si>
    <t>| 2 |  | 3 | 2026-02-04 | Phase 2 -  Day 3: Carries + Pull (Volume/Stability) | Seated Single Arm DB Curl - Anchored | Arms_Biceps | 2 | 25 | 10 |  | 1-2 | Tempo 2-1-3; RIR 1-2 |</t>
  </si>
  <si>
    <t>| 2 |  | 3 | 2026-02-04 | Phase 2 -  Day 3: Carries + Pull (Volume/Stability) | Seated Single Arm DB Curl - Anchored | Arms_Biceps | 3 | 30 | 10 |  | 0 | Tempo 2-1-3; RIR 0 |</t>
  </si>
  <si>
    <t>| 2 |  | 3 | 2026-02-04 | Phase 2 -  Day 3: Carries + Pull (Volume/Stability) | Incline DB Hammer Curl | Arms_Biceps | 1 | 15 | 15 |  | ; bench at ~30 degrees | Tempo 3-1-3; RIR ; bench at ~30 degrees |</t>
  </si>
  <si>
    <t>| 2 |  | 3 | 2026-02-04 | Phase 2 -  Day 3: Carries + Pull (Volume/Stability) | Incline DB Hammer Curl | Arms_Biceps | 2 | 15 | 15 |  | ; bench at ~30 degrees; for both sets my arms were hanging straight down | Tempo 3-1-3; RIR ; bench at ~30 degrees; for both sets my arms were hanging straight down |</t>
  </si>
  <si>
    <t>| 2 |  | 4 | 2026-02-07 | Phase 2 -  Day 4: Arms + Capacity (The Fun Day) | DB Spider Curl (Hammer) | Arms_Biceps | 1 | 45 | 15 |  | 2 | Tempo 1-1-3; RIR 2 |</t>
  </si>
  <si>
    <t>| 2 |  | 4 | 2026-02-07 | Phase 2 -  Day 4: Arms + Capacity (The Fun Day) | DB Spider Curl (Hammer) | Arms_Biceps | 2 | 35 | 13 |  | 2 | Tempo 3-1-3; RIR 2 |</t>
  </si>
  <si>
    <t>| 2 |  | 4 | 2026-02-07 | Phase 2 -  Day 4: Arms + Capacity (The Fun Day) | DB Spider Curl (Hammer) | Arms_Biceps | 3 | 35 | 12 |  | 1 | Tempo 3-1-3; RIR 1 |</t>
  </si>
  <si>
    <t>| 2 |  | 4 | 2026-02-07 | Phase 2 -  Day 4: Arms + Capacity (The Fun Day) | DB Spider Curl (Hammer) | Arms_Biceps | 4 | 35 | 12 |  | 0 | Tempo 3-1-3; RIR 0; contraction was more difficult at 7+, but squeezed as much as possible and stayed true to the tempo |</t>
  </si>
  <si>
    <t>| 2 |  | 4 | 2026-02-07 | Phase 2 -  Day 4: Arms + Capacity (The Fun Day) | Rope Push-Downs | Arms_Triceps | 1 | 50 | 12 |  | 1-2 | Kneeling. Tempo 2-1-2; RIR 1-2; High cable machine (as opposed to the adjustable height cable spots.  |</t>
  </si>
  <si>
    <t>| 2 |  | 4 | 2026-02-07 | Phase 2 -  Day 4: Arms + Capacity (The Fun Day) | Rope Push-Downs | Arms_Triceps | 2 | 50 | 10 |  | 0 | Kneeling. Tempo 2-1-2; RIR 0; High cable machine (as opposed to the adjustable height cable spots.  |</t>
  </si>
  <si>
    <t>| 2 |  | 4 | 2026-02-07 | Phase 2 -  Day 4: Arms + Capacity (The Fun Day) | Rope Push-Downs | Arms_Triceps | 3 | 40 | 10 |  | 1 | Kneeling. Tempo 2-1-2; RIR 1; High cable machine (as opposed to the adjustable height cable spots.  |</t>
  </si>
  <si>
    <t>| 2 |  | 4 | 2026-02-07 | Phase 2 -  Day 4: Arms + Capacity (The Fun Day) | Rope Push-Downs | Arms_Triceps | 4 | 40 | 10 |  | 1 | Kneeling. Tempo 2-1-2 (tempo wasn’t specified on today’s plan, so maybe 2-1-2 was too slow and controlled?); RIR 1; High cable machine (as opposed to the adjustable height cable spots.  |</t>
  </si>
  <si>
    <t>| 2 |  | 4 | 2026-02-07 | Phase 2 -  Day 4: Arms + Capacity (The Fun Day) | Single-Arm Cable Triceps Extension (Cross-Body) | Arms_Triceps | 1 | 10 | 12 |  |  | Squeeze at full extension. Cable set at height 17 |</t>
  </si>
  <si>
    <t>| 2 |  | 4 | 2026-02-07 | Phase 2 -  Day 4: Arms + Capacity (The Fun Day) | Single-Arm Cable Triceps Extension (Cross-Body) | Arms_Triceps | 2 | 10 | 10 |  |  | Squeeze at full extension. Cable set at height 17 |</t>
  </si>
  <si>
    <t>| 2 |  | 4 | 2026-02-07 | Phase 2 -  Day 4: Arms + Capacity (The Fun Day) | Single-Arm Cable Triceps Extension (Cross-Body) | Arms_Triceps | 3 | 10 | 11 |  | 1 | RIR 1; Squeeze at full extension. Cable set at height 17 |</t>
  </si>
  <si>
    <t>| 2 |  | 4 | 2026-02-07 | Phase 2 -  Day 4: Arms + Capacity (The Fun Day) | Incline Dumbbell Curl (Supinated) | Arms_Biceps | 1 | 25 | 12 |  | 1 | Tempo 1-1-3; RIR 1; bench at ~30degrees |</t>
  </si>
  <si>
    <t>| 2 |  | 4 | 2026-02-07 | Phase 2 -  Day 4: Arms + Capacity (The Fun Day) | Incline Dumbbell Curl (Supinated) | Arms_Biceps | 2 | 25 | 11 |  | 1 | Tempo 1-1-3; RIR 1; bench at ~30degrees |</t>
  </si>
  <si>
    <t>| 2 |  | 4 | 2026-02-07 | Phase 2 -  Day 4: Arms + Capacity (The Fun Day) | Incline Dumbbell Curl (Supinated) | Arms_Biceps | 3 | 25 | 11 |  | 1 | Tempo 1-1-3; RIR 1; bench at ~30degrees |</t>
  </si>
  <si>
    <t>| 2 |  | 4 | 2026-02-07 | Phase 2 -  Day 4: Arms + Capacity (The Fun Day) | Farmer’s Hold | Carry | 1 | 75 |  | 60 |  |  |</t>
  </si>
  <si>
    <t>| 2 |  | 4 | 2026-02-07 | Phase 2 -  Day 4: Arms + Capacity (The Fun Day) | Farmer’s Hold | Carry | 2 | 75 |  | 60 |  |  |</t>
  </si>
  <si>
    <t>| 2 |  | 4 | 2026-02-07 | Phase 2 -  Day 4: Arms + Capacity (The Fun Day) | Farmer’s Hold | Carry | 3 | 75 |  | 55.800000000000004 |  |  |</t>
  </si>
  <si>
    <t>| 2 |  | 4 | 2026-02-07 | Phase 2 -  Day 4: Arms + Capacity (The Fun Day) | Rowing | Pull | 1 |  |  | 460 |  | Damper at 5 |</t>
  </si>
  <si>
    <t>| 3 |  | 1 | 2026-02-08 | Phase 3 -  Day 1: Carries + Pull (Strength Bias) | Smith Machine Split Squat (rear foot elevated optional) | Legs | 1 | 25 | 6 |  |  | Per side. Rear foot elevated on 2 plates |</t>
  </si>
  <si>
    <t>| 3 |  | 1 | 2026-02-08 | Phase 3 -  Day 1: Carries + Pull (Strength Bias) | Smith Machine Split Squat (rear foot elevated optional) | Legs | 2 | 45 | 6 |  |  | Extreme tightness on Left side during descending; Per side. Rear foot elevated on 2 plates |</t>
  </si>
  <si>
    <t>| 3 |  | 1 | 2026-02-08 | Phase 3 -  Day 1: Carries + Pull (Strength Bias) | Smith Machine Split Squat (rear foot elevated optional) | Legs | 3 | 25 | 6 |  |  | Extreme tightness on Left hamstring side during descending; Per side. Rear foot elevated on 2 plates |</t>
  </si>
  <si>
    <t>| 3 |  | 1 | 2026-02-08 | Phase 3 -  Day 1: Carries + Pull (Strength Bias) | Smith Machine Split Squat (rear foot elevated optional) | Legs | 4 | 25 | 6 |  |  | Slow controlled movement for all sets.  |</t>
  </si>
  <si>
    <t>| 3 |  | 1 | 2026-02-08 | Phase 3 -  Day 1: Carries + Pull (Strength Bias) | Dumbbell Romanian Deadlift | Legs | 1 | 60 | 6 |  |  | 30lbs dbs |</t>
  </si>
  <si>
    <t>| 3 |  | 1 | 2026-02-08 | Phase 3 -  Day 1: Carries + Pull (Strength Bias) | Dumbbell Romanian Deadlift | Legs | 2 | 60 | 6 |  |  | 30lbs dbs |</t>
  </si>
  <si>
    <t>| 3 |  | 1 | 2026-02-08 | Phase 3 -  Day 1: Carries + Pull (Strength Bias) | Dumbbell Romanian Deadlift | Legs | 3 | 80 | 6 |  |  | Tempo 2-0-1 |</t>
  </si>
  <si>
    <t>| 3 |  | 1 | 2026-02-08 | Phase 3 -  Day 1: Carries + Pull (Strength Bias) | Dumbbell Romanian Deadlift | Legs | 4 | 100 | 6 |  | 1-2 | Tempo 2-0-1; RIR 1-2 |</t>
  </si>
  <si>
    <t>| 3 |  | 1 | 2026-02-08 | Phase 3 -  Day 1: Carries + Pull (Strength Bias) | Farmer's Walk | Carry | 1 | 150 |  | 60 |  | Incline 0; 2.5mph |</t>
  </si>
  <si>
    <t>| 3 |  | 1 | 2026-02-08 | Phase 3 -  Day 1: Carries + Pull (Strength Bias) | Farmer's Walk | Carry | 2 | 150 |  | 49.8 |  | Incline 0; 2.5mph; stopped as soon as a roll to fingertips  |</t>
  </si>
  <si>
    <t>| 3 |  | 1 | 2026-02-08 | Phase 3 -  Day 1: Carries + Pull (Strength Bias) | Farmer's Walk | Carry | 3 | 150 |  | 45 |  | Incline 0; 2.5mph; stopped as soon as a roll to fingertips  |</t>
  </si>
  <si>
    <t>| 3 |  | 1 | 2026-02-08 | Phase 3 -  Day 1: Carries + Pull (Strength Bias) | Seated Calf Raise | Legs | 1 | 50 | 12 |  | 3+ | Tempo 2-1-2; RIR 3+ |</t>
  </si>
  <si>
    <t>| 3 |  | 1 | 2026-02-08 | Phase 3 -  Day 1: Carries + Pull (Strength Bias) | Seated Calf Raise | Legs | 2 | 90 | 12 |  | 1 | Tempo 2-1-2; RIR 1 |</t>
  </si>
  <si>
    <t>| 3 |  | 2 | 2026-02-09 | Phase 3 -  Day 2: Push + Triceps (Hypertrophy) | Smith Machine Bench Press | Push | 1 | 135 | 5 |  | 3+ | Tempo slow and control; RIR 3+; Elbows tucked, moderate grip width, stopped just above chest; slow and controlled  |</t>
  </si>
  <si>
    <t>| 3 |  | 2 | 2026-02-09 | Phase 3 -  Day 2: Push + Triceps (Hypertrophy) | Smith Machine Bench Press | Push | 2 | 155 | 5 |  | 1-2 | Tempo slow and control; RIR 1-2; Elbows tucked, moderate grip width, stopped just above chest; slow and controlled  |</t>
  </si>
  <si>
    <t>| 3 |  | 2 | 2026-02-09 | Phase 3 -  Day 2: Push + Triceps (Hypertrophy) | Smith Machine Bench Press | Push | 3 | 175 | 4 |  | 1 | Tempo slow and control; RIR 1; Elbows tucked, moderate grip width, stopped just above chest; slow and controlled  |</t>
  </si>
  <si>
    <t>| 3 |  | 2 | 2026-02-09 | Phase 3 -  Day 2: Push + Triceps (Hypertrophy) | Smith Machine Bench Press | Push | 4 | 175 | 4 |  | 1 | Tempo slow and control; RIR 1; Elbows tucked, moderate grip width, stopped just above chest; slow and controlled  |</t>
  </si>
  <si>
    <t>| 3 |  | 2 | 2026-02-09 | Phase 3 -  Day 2: Push + Triceps (Hypertrophy) | Half-Kneeling Single-Arm DB Press | Other | 1 | 10 | 8 |  | 3+ | Tempo 1-1; RIR 3+ |</t>
  </si>
  <si>
    <t>| 3 |  | 2 | 2026-02-09 | Phase 3 -  Day 2: Push + Triceps (Hypertrophy) | Half-Kneeling Single-Arm DB Press | Other | 2 | 25 | 8 |  | 2+ | Tempo 2-0-1; RIR 2+ |</t>
  </si>
  <si>
    <t>| 3 |  | 2 | 2026-02-09 | Phase 3 -  Day 2: Push + Triceps (Hypertrophy) | Half-Kneeling Single-Arm DB Press | Other | 3 | 25 | 8 |  | 2+ | Tempo 2-0-1; RIR 2+ |</t>
  </si>
  <si>
    <t>| 3 |  | 2 | 2026-02-09 | Phase 3 -  Day 2: Push + Triceps (Hypertrophy) | Low-Incline DB Press (15–30°) | Push | 1 | 50 | 8 |  | 2+ | Tempo 3-1-3; RIR 2+; bench at 2 (~15 deg) |</t>
  </si>
  <si>
    <t>| 3 |  | 2 | 2026-02-09 | Phase 3 -  Day 2: Push + Triceps (Hypertrophy) | Low-Incline DB Press (15–30°) | Push | 2 | 80 | 8 |  | 2+ | Tempo 3-1-3; RIR 2+; bench at 2 (~15 deg) |</t>
  </si>
  <si>
    <t>| 3 |  | 2 | 2026-02-09 | Phase 3 -  Day 2: Push + Triceps (Hypertrophy) | Low-Incline DB Press (15–30°) | Push | 3 | 90 | 7 |  | 1 | Tempo 3-1-3; RIR 1; bench at 2 (~15 deg) |</t>
  </si>
  <si>
    <t>| 3 |  | 2 | 2026-02-09 | Phase 3 -  Day 2: Push + Triceps (Hypertrophy) | Cable Push-Downs | Arms_Triceps | 1 | 50 | 10 |  | 2 | Straight bar; adjustable cable rack; tempo 3-1-2; RIR 2 |</t>
  </si>
  <si>
    <t>| 3 |  | 2 | 2026-02-09 | Phase 3 -  Day 2: Push + Triceps (Hypertrophy) | Cable Push-Downs | Arms_Triceps | 2 | 57.5 | 9 |  | 0-1 | Straight bar; adjustable cable rack; tempo 2-1-3; RIR 0-1 |</t>
  </si>
  <si>
    <t>| 3 |  | 2 | 2026-02-09 | Phase 3 -  Day 2: Push + Triceps (Hypertrophy) | Cable Push-Downs | Arms_Triceps | 3 | 50 | 10 |  | 0-1 | Straight bar; adjustable cable rack; tempo 2-1-3; RIR 0-1 |</t>
  </si>
  <si>
    <t>| 3 |  | 2 | 2026-02-09 | Phase 3 -  Day 2: Push + Triceps (Hypertrophy) | Cable Push-Downs | Arms_Triceps | 4 | 52.5 | 10 |  | 0-1 | Straight bar; adjustable cable rack; tempo 2-1-3; RIR 0-1 |</t>
  </si>
  <si>
    <t>| 3 |  | 2 | 2026-02-09 | Phase 3 -  Day 2: Push + Triceps (Hypertrophy) | Single-Arm Overhead Cable Extension | Arms_Triceps | 1 | 10 | 12 |  | 2+ | Tempo 1-1-3; RIR 2+; standing |</t>
  </si>
  <si>
    <t>| 3 |  | 2 | 2026-02-09 | Phase 3 -  Day 2: Push + Triceps (Hypertrophy) | Single-Arm Overhead Cable Extension | Arms_Triceps | 2 | 12.5 | 12 |  | 0-1 | Tempo 1-1-3; RIR 0-1; standing |</t>
  </si>
  <si>
    <t>| 3 |  | 3 | 2026-02-11 | Phase 3 -  Day 3: Carries + Pull (Volume/Stability) | Chest Supported DB Row (Spider) | Pull | 1 | 60 | 10 |  | 1-2 | Tempo 2-1-2  ;RIR 1-2 |</t>
  </si>
  <si>
    <t>| 3 |  | 3 | 2026-02-11 | Phase 3 -  Day 3: Carries + Pull (Volume/Stability) | Chest Supported DB Row (Spider) | Pull | 2 | 60 | 10 |  | 1-2 | Tempo 2-1-2; RIR 1-2 |</t>
  </si>
  <si>
    <t>| 3 |  | 3 | 2026-02-11 | Phase 3 -  Day 3: Carries + Pull (Volume/Stability) | Chest Supported DB Row (Spider) | Pull | 3 | 60 | 10 |  | 1-2 | Tempo 2-1-2; RIR 1-2 |</t>
  </si>
  <si>
    <t>| 3 |  | 3 | 2026-02-11 | Phase 3 -  Day 3: Carries + Pull (Volume/Stability) | Chest Supported DB Row (Spider) | Pull | 4 | 60 | 10 |  | 1-2 | Tempo 2-1-2; RIR 1-2; better at the slower eccentric vs slow contraction, but held good form and tempo for all sets |</t>
  </si>
  <si>
    <t>| 3 |  | 3 | 2026-02-11 | Phase 3 -  Day 3: Carries + Pull (Volume/Stability) | Single-Arm Neutral Grip Cable Pulldown | Pull | 1 | 150 | 10 |  | 1-2 | Tempo 2-1-2; RIR 1-2; residual anterior capsule ‘feeling’  |</t>
  </si>
  <si>
    <t>| 3 |  | 3 | 2026-02-11 | Phase 3 -  Day 3: Carries + Pull (Volume/Stability) | Single-Arm Neutral Grip Cable Pulldown | Pull | 2 | 160 | 10 |  | 1-2 | Tempo 2-1-2; RIR 1-2; residual anterior capsule ‘feeling’  |</t>
  </si>
  <si>
    <t>| 3 |  | 3 | 2026-02-11 | Phase 3 -  Day 3: Carries + Pull (Volume/Stability) | Single-Arm Neutral Grip Cable Pulldown | Pull | 3 | 160 | 8 |  | 1-2 | Tempo 2-1-3; RIR 1-2; residual anterior capsule feel on full extension |</t>
  </si>
  <si>
    <t>| 3 |  | 3 | 2026-02-11 | Phase 3 -  Day 3: Carries + Pull (Volume/Stability) | Single-Arm Neutral Grip Cable Pulldown | Pull | 4 | 170 | 8 |  | 0-1 | Tempo 2-1-3; RIR 0-1; residual anterior capsule feel on full extension |</t>
  </si>
  <si>
    <t>| 3 |  | 3 | 2026-02-11 | Phase 3 -  Day 3: Carries + Pull (Volume/Stability) | Single-Arm Cable Row (Split Stance) | Pull | 1 | 70 | 10 |  | 2 | Tempo 2-1-3; RIR 2; tightness/twinge in anterior capsule. Reduce my ROM very slightly to prevent anterior involvement during pull 👍 |</t>
  </si>
  <si>
    <t>| 3 |  | 3 | 2026-02-11 | Phase 3 -  Day 3: Carries + Pull (Volume/Stability) | Single-Arm Cable Row (Split Stance) | Pull | 2 | 80 | 10 |  | 2 | Tempo 2-1-3; RIR 2; twinge is is weird it only hits in one slot of the movement otherwise no feeling before or after  |</t>
  </si>
  <si>
    <t>| 3 |  | 3 | 2026-02-11 | Phase 3 -  Day 3: Carries + Pull (Volume/Stability) | Single-Arm Cable Row (Split Stance) | Pull | 3 | 90 | 9 |  | 1 | Tempo 2-1-3; RIR 1; no twinge 🤔 |</t>
  </si>
  <si>
    <t>| 3 |  | 3 | 2026-02-11 | Phase 3 -  Day 3: Carries + Pull (Volume/Stability) | Seated Single Arm DB Curl - Anchored | Arms_Biceps | 1 | 25 | 10 |  | 1-2 | Tempo 2-1-2; RIR 1-2 |</t>
  </si>
  <si>
    <t>| 3 |  | 3 | 2026-02-11 | Phase 3 -  Day 3: Carries + Pull (Volume/Stability) | Seated Single Arm DB Curl - Anchored | Arms_Biceps | 2 | 25 | 10 |  | 1 | Tempo 2-1-3; RIR 1 |</t>
  </si>
  <si>
    <t>| 3 |  | 3 | 2026-02-11 | Phase 3 -  Day 3: Carries + Pull (Volume/Stability) | Seated Single Arm DB Curl - Anchored | Arms_Biceps | 3 | 25 | 10 |  | 1 | Tempo 2-1-3; RIR 1 |</t>
  </si>
  <si>
    <t>| 3 |  | 3 | 2026-02-11 | Phase 3 -  Day 3: Carries + Pull (Volume/Stability) | Incline DB Hammer Curl | Arms_Biceps | 1 | 15 | 15 |  | 1-2 | Tempo 3-1-3; RIR 1-2 |</t>
  </si>
  <si>
    <t>| 3 |  | 3 | 2026-02-11 | Phase 3 -  Day 3: Carries + Pull (Volume/Stability) | Incline DB Hammer Curl | Arms_Biceps | 2 | 15 | 15 |  | 1-2 | Tempo 3-1-3; RIR 1-2; up the weight next time? |</t>
  </si>
  <si>
    <t>| 3 |  | 3 | 2026-02-11 | Phase 3 -  Day 3: Carries + Pull (Volume/Stability) | Suitcase Carries | Carry | 1 | 50 |  | 60 |  | 2.0 mph; 0 incline; Right |</t>
  </si>
  <si>
    <t>| 3 |  | 3 | 2026-02-11 | Phase 3 -  Day 3: Carries + Pull (Volume/Stability) | Suitcase Carries | Carry | 2 | 50 |  | 60 |  | 2.0 mph; 0 incline; Left |</t>
  </si>
  <si>
    <t>| 3 |  | 3 | 2026-02-11 | Phase 3 -  Day 3: Carries + Pull (Volume/Stability) | Suitcase Carries | Carry | 3 | 50 |  | 60 |  | 2.0 mph; 0 incline; right  |</t>
  </si>
  <si>
    <t>| 3 |  | 3 | 2026-02-11 | Phase 3 -  Day 3: Carries + Pull (Volume/Stability) | Suitcase Carries | Carry | 4 | 50 |  | 60 |  | 2.0 mph; 0 incline; left |</t>
  </si>
  <si>
    <t>| 3 |  | 3 | 2026-02-11 | Phase 3 -  Day 3: Carries + Pull (Volume/Stability) | Suitcase Carries | Carry | 5 | 50 |  | 57.599999999999994 |  | Right 56 seconds |</t>
  </si>
  <si>
    <t>| 3 |  | 3 | 2026-02-11 | Phase 3 -  Day 3: Carries + Pull (Volume/Stability) | Suitcase Carries | Carry | 6 | 50 |  | 60 |  | Left |</t>
  </si>
  <si>
    <t>| 3 |  | 4 | 2026-02-13 | Phase 3 -  Day 4: Arms + Capacity (The Fun Day) | DB Spider Curl (Hammer) | Arms_Biceps | 1 | 40 | 13 |  | 1-2 | Tempo 2-1-3; RIR 1-2; good eccentric  |</t>
  </si>
  <si>
    <t>| 3 |  | 4 | 2026-02-13 | Phase 3 -  Day 4: Arms + Capacity (The Fun Day) | DB Spider Curl (Hammer) | Arms_Biceps | 2 | 40 | 12 |  | 1 | Tempo 1-1-3; RIR 1; good eccentric; tried bench incline 1 notch lower |</t>
  </si>
  <si>
    <t>| 3 |  | 4 | 2026-02-13 | Phase 3 -  Day 4: Arms + Capacity (The Fun Day) | DB Spider Curl (Hammer) | Arms_Biceps | 3 | 40 | 11 |  | 0-1 | Controlled. Focus on squeeze up bs any momentum; tempo closest to 1-1-3; RIR 0-1 |</t>
  </si>
  <si>
    <t>| 3 |  | 4 | 2026-02-13 | Phase 3 -  Day 4: Arms + Capacity (The Fun Day) | DB Spider Curl (Hammer) | Arms_Biceps | 4 | 40 | 10 |  | 0-1 | Controlled. Focus on squeeze up bs any momentum; tempo closest to 1-1-3; RIR 0-1 |</t>
  </si>
  <si>
    <t>| 3 |  | 4 | 2026-02-13 | Phase 3 -  Day 4: Arms + Capacity (The Fun Day) | Rope Push-Downs | Arms_Triceps | 1 | 42.5 | 12 |  | 1-2 | Tempo is 2-1-2; RIR 1-2 |</t>
  </si>
  <si>
    <t>| 3 |  | 4 | 2026-02-13 | Phase 3 -  Day 4: Arms + Capacity (The Fun Day) | Rope Push-Downs | Arms_Triceps | 2 | 42.5 | 11 |  | 1 | Tempo is 2-1-2; RIR 1 |</t>
  </si>
  <si>
    <t>| 3 |  | 4 | 2026-02-13 | Phase 3 -  Day 4: Arms + Capacity (The Fun Day) | Rope Push-Downs | Arms_Triceps | 3 | 42.5 | 9 |  | 0 | Tempo is 2-1-2; RIR 0 |</t>
  </si>
  <si>
    <t>| 3 |  | 4 | 2026-02-13 | Phase 3 -  Day 4: Arms + Capacity (The Fun Day) | Rope Push-Downs | Arms_Triceps | 4 | 42.5 | 8 |  | 0 | Tempo is 2-1-2; RIR 0 |</t>
  </si>
  <si>
    <t>| 3 |  | 4 | 2026-02-13 | Phase 3 -  Day 4: Arms + Capacity (The Fun Day) | Single-Arm Cable Triceps Extension (Cross-Body) | Arms_Triceps | 1 | 10 | 12 |  |  |  |</t>
  </si>
  <si>
    <t>| 3 |  | 4 | 2026-02-13 | Phase 3 -  Day 4: Arms + Capacity (The Fun Day) | Single-Arm Cable Triceps Extension (Cross-Body) | Arms_Triceps | 2 | 10 | 12 |  | 1-2 | Tempo 1-1-3; RIR 1-2 |</t>
  </si>
  <si>
    <t>| 3 |  | 4 | 2026-02-13 | Phase 3 -  Day 4: Arms + Capacity (The Fun Day) | Single-Arm Cable Triceps Extension (Cross-Body) | Arms_Triceps | 3 | 10 | 12 |  | 1 | Tempo 1-1-3; RIR 1 |</t>
  </si>
  <si>
    <t>| 3 |  | 4 | 2026-02-13 | Phase 3 -  Day 4: Arms + Capacity (The Fun Day) | Incline Dumbbell Curl (Supinated) | Arms_Biceps | 1 | 25 | 13 |  | 1-1 | Bench at ~30 deg; tempo 1-1-3; RIR 1-1 |</t>
  </si>
  <si>
    <t>| 3 |  | 4 | 2026-02-13 | Phase 3 -  Day 4: Arms + Capacity (The Fun Day) | Incline Dumbbell Curl (Supinated) | Arms_Biceps | 2 | 25 | 13 |  | 1 | Bench at ~30 deg; tempo 1-1-3; RIR 1 |</t>
  </si>
  <si>
    <t>| 3 |  | 4 | 2026-02-13 | Phase 3 -  Day 4: Arms + Capacity (The Fun Day) | Incline Dumbbell Curl (Supinated) | Arms_Biceps | 3 | 25 | 12 |  | 1 | Bench at ~30 deg; tempo 1-1-3; RIR 1 |</t>
  </si>
  <si>
    <t>| 3 |  | 4 | 2026-02-13 | Phase 3 -  Day 4: Arms + Capacity (The Fun Day) | Farmer’s Hold | Carry | 1 | 75 |  | 60 |  |  |</t>
  </si>
  <si>
    <t>| 3 |  | 4 | 2026-02-13 | Phase 3 -  Day 4: Arms + Capacity (The Fun Day) | Farmer’s Hold | Carry | 2 | 75 |  | 60 |  |  |</t>
  </si>
  <si>
    <t>| 3 |  | 4 | 2026-02-13 | Phase 3 -  Day 4: Arms + Capacity (The Fun Day) | Farmer’s Hold | Carry | 3 | 75 |  | 60 |  |  |</t>
  </si>
  <si>
    <t>| 3 |  | 4 | 2026-02-13 | Phase 3 -  Day 4: Arms + Capacity (The Fun Day) | Rowing | Pull | 1 |  |  | 480 |  |  |</t>
  </si>
  <si>
    <t>| 3 |  | 1 | 2026-02-15 | Phase 3 -  Day 1: Carries + Pull (Strength Bias) | Smith Machine Split Squat (rear foot elevated optional) | Legs | 1 | 25 | 8 |  | 2+ | Tempo 2-1-2; RIR 2+; Back foot on 1 plate on the floor.  |</t>
  </si>
  <si>
    <t>| 3 |  | 1 | 2026-02-15 | Phase 3 -  Day 1: Carries + Pull (Strength Bias) | Smith Machine Split Squat (rear foot elevated optional) | Legs | 2 | 35 | 10 |  | 2 | Tight through left ham and glute; Tempo 2-1-2; RIR 2; Back foot on 1 plate on the floor.  |</t>
  </si>
  <si>
    <t>| 3 |  | 1 | 2026-02-15 | Phase 3 -  Day 1: Carries + Pull (Strength Bias) | Smith Machine Split Squat (rear foot elevated optional) | Legs | 3 | 35 | 10 |  | 1-2 | Tight through left ham and glute; Tempo 2-1-2; RIR 1-2; Back foot on 1 plate on the floor.  |</t>
  </si>
  <si>
    <t>| 3 |  | 1 | 2026-02-15 | Phase 3 -  Day 1: Carries + Pull (Strength Bias) | Smith Machine Split Squat (rear foot elevated optional) | Legs | 4 | 35 | 8 |  | 1 | Tight through left ham and glute; Tempo 2-1-2; RIR 1; Back foot on 1 plate on the floor.  |</t>
  </si>
  <si>
    <t>| 3 |  | 1 | 2026-02-15 | Phase 3 -  Day 1: Carries + Pull (Strength Bias) | Dumbbell Romanian Deadlift | Legs | 1 | 110 | 8 |  |  | 55# dbs; tempo 2-1-2 |</t>
  </si>
  <si>
    <t>| 3 |  | 1 | 2026-02-15 | Phase 3 -  Day 1: Carries + Pull (Strength Bias) | Dumbbell Romanian Deadlift | Legs | 2 | 110 | 8 |  |  | 55# dbs; tempo 2-1-2; trying hard to keep shoulders from rounding at the bottom/stretch |</t>
  </si>
  <si>
    <t>| 3 |  | 1 | 2026-02-15 | Phase 3 -  Day 1: Carries + Pull (Strength Bias) | Dumbbell Romanian Deadlift | Legs | 3 | 110 | 8 |  |  | 55# dbs; tempo 2-1-2; trying hard to keep shoulders from rounding at the bottom/stretch |</t>
  </si>
  <si>
    <t>| 3 |  | 1 | 2026-02-15 | Phase 3 -  Day 1: Carries + Pull (Strength Bias) | Walking Lunges | Legs | 1 | 0 |  | 10 |  | 10 strides per side.  |</t>
  </si>
  <si>
    <t>| 3 |  | 1 | 2026-02-15 | Phase 3 -  Day 1: Carries + Pull (Strength Bias) | Walking Lunges | Legs | 2 | 20 |  | 10 |  | 10 strides per side. Kb held on side lunging / forward foot |</t>
  </si>
  <si>
    <t>| 3 |  | 1 | 2026-02-15 | Phase 3 -  Day 1: Carries + Pull (Strength Bias) | Calf Extension (Machine) | Legs | 1 | 200 | 10 |  | 1-2 | Tempo 2-1-2; RIR 1-2 |</t>
  </si>
  <si>
    <t>| 3 |  | 1 | 2026-02-15 | Phase 3 -  Day 1: Carries + Pull (Strength Bias) | Calf Extension (Machine) | Legs | 2 | 200 | 12 |  | 1 | Tempo 1-1-3; RIR 1; shaking  |</t>
  </si>
  <si>
    <t>| 3 |  | 1 | 2026-02-15 | Phase 3 -  Day 1: Carries + Pull (Strength Bias) | Calf Extension (Machine) | Legs | 3 | 200 | 9 |  | 0 | Tempo 1-1-3; RIR 0; shaking  |</t>
  </si>
  <si>
    <t>| 3 |  | 1 | 2026-02-15 | Phase 3 -  Day 1: Carries + Pull (Strength Bias) | Suitcase Carries | Carry | 1 | 60 |  | 64.800000000000011 |  |  |</t>
  </si>
  <si>
    <t>| 3 |  | 1 | 2026-02-15 | Phase 3 -  Day 1: Carries + Pull (Strength Bias) | Suitcase Carries | Carry | 2 | 60 |  | 64.800000000000011 |  |  |</t>
  </si>
  <si>
    <t>| 3 |  | 1 | 2026-02-15 | Phase 3 -  Day 1: Carries + Pull (Strength Bias) | Suitcase Carries | Carry | 3 | 60 |  | 64.800000000000011 |  |  |</t>
  </si>
  <si>
    <t>| 3 |  | 2 | 2026-02-16 | Phase 3 -  Day 2: Push + Triceps (Hypertrophy) | Smith Machine Bench Press | Push | 1 | 185 | 5 |  | 1 | Tempo 1-1-2; RIR 1 |</t>
  </si>
  <si>
    <t>| 3 |  | 2 | 2026-02-16 | Phase 3 -  Day 2: Push + Triceps (Hypertrophy) | Smith Machine Bench Press | Push | 2 | 185 | 4 |  | 1 | Tempo 1-1-2; RIR 1; first rep I increased incline to slot one on the bench. Got 1 rep and needed to flatten the bench. Got 3 more |</t>
  </si>
  <si>
    <t>| 3 |  | 2 | 2026-02-16 | Phase 3 -  Day 2: Push + Triceps (Hypertrophy) | Low-Incline DB Press (15–30°) | Push | 1 | 90 | 10 |  | 1–2 | Tempo 2-1-2; RIR 1–2  |</t>
  </si>
  <si>
    <t>| 3 |  | 2 | 2026-02-16 | Phase 3 -  Day 2: Push + Triceps (Hypertrophy) | Low-Incline DB Press (15–30°) | Push | 2 | 90 | 8 |  | 1–2 | Tempo 2-1-2; RIR 1–2; focuses in on good db path (up and slight arc more over head |</t>
  </si>
  <si>
    <t>| 3 |  | 2 | 2026-02-16 | Phase 3 -  Day 2: Push + Triceps (Hypertrophy) | Low-Incline DB Press (15–30°) | Push | 3 | 90 | 8 |  | 1–2 | Tempo 2-1-2; RIR 1–2; focuses in on good db path (up and slight arc more over head |</t>
  </si>
  <si>
    <t>| 3 |  | 2 | 2026-02-16 | Phase 3 -  Day 2: Push + Triceps (Hypertrophy) | Pec Fly | Push | 1 | 70 | 15 |  | 1–2 | Tempo 2-1-2 RIR 1–2 ; seat set at 8 (shoulders slightly higher than hand grips) |</t>
  </si>
  <si>
    <t>| 3 |  | 2 | 2026-02-16 | Phase 3 -  Day 2: Push + Triceps (Hypertrophy) | Pec Fly | Push | 2 | 70 | 15 |  | 1–2 | Tempo 2-1-2 RIR 1–2 ; seat set at 8 (shoulders slightly higher than hand grips) |</t>
  </si>
  <si>
    <t>| 3 |  | 2 | 2026-02-16 | Phase 3 -  Day 2: Push + Triceps (Hypertrophy) | Pec Fly | Push | 3 | 80 | 15 |  | 0-1 | Tempo 2-1-2 RIR 0-1 ; seat set at 8 (shoulders slightly higher than hand grips); right sensitive with quick movement. Better with pause and press after full extension  |</t>
  </si>
  <si>
    <t>| 3 |  | 2 | 2026-02-16 | Phase 3 -  Day 2: Push + Triceps (Hypertrophy) | Rope Push-Downs | Arms_Triceps | 1 | 42.5 | 12 |  | 1-2 | Tempo 2-1-2; RIR 1-2 |</t>
  </si>
  <si>
    <t>| 3 |  | 2 | 2026-02-16 | Phase 3 -  Day 2: Push + Triceps (Hypertrophy) | Rope Push-Downs | Arms_Triceps | 2 | 42.5 | 12 |  | 0-1 | Tempo 2-1-2; RIR 0-1 |</t>
  </si>
  <si>
    <t>| 3 |  | 2 | 2026-02-16 | Phase 3 -  Day 2: Push + Triceps (Hypertrophy) | Rope Push-Downs | Arms_Triceps | 3 | 42.5 | 10 |  | 1 | Tempo 2-1-2; RIR 1 |</t>
  </si>
  <si>
    <t>| 3 |  | 2 | 2026-02-16 | Phase 3 -  Day 2: Push + Triceps (Hypertrophy) | Rope Push-Downs | Arms_Triceps | 4 | 42.5 | 9 |  | 0-1 | Tempo 2-1-2; RIR 0-1; hand La came together during extension, separated during hold |</t>
  </si>
  <si>
    <t>| 3 |  | 2 | 2026-02-16 | Phase 3 -  Day 2: Push + Triceps (Hypertrophy) | Single-Arm Overhead Cable Extension | Arms_Triceps | 1 | 10 | 12 |  | 1 | Tempo 1-1-3 Smooth lockout; left RIR 1, right 2 |</t>
  </si>
  <si>
    <t>| 3 |  | 2 | 2026-02-16 | Phase 3 -  Day 2: Push + Triceps (Hypertrophy) | Single-Arm Overhead Cable Extension | Arms_Triceps | 2 | 10 | 12 |  | 1 | Tempo 1-1-3 Smooth lockout; RIR 1 |</t>
  </si>
  <si>
    <t>| 3 |  | 2 | 2026-02-16 | Phase 3 -  Day 2: Push + Triceps (Hypertrophy) | Single-Arm Overhead Cable Extension | Arms_Triceps | 3 | 10 | 12 |  | 1 | Tempo 1-1-3 Smooth lockout; RIR 1 |</t>
  </si>
  <si>
    <t>| 3 |  | 2 | 2026-02-16 | Phase 3 -  Day 2: Push + Triceps (Hypertrophy) | Dumbbell Lateral Raise | Push | 1 | 10 | 15 |  |  | 5# dbs; tempo 1-1-2 |</t>
  </si>
  <si>
    <t>| 3 |  | 2 | 2026-02-16 | Phase 3 -  Day 2: Push + Triceps (Hypertrophy) | Dumbbell Lateral Raise | Push | 2 | 10 | 15 |  |  | 5# dbs; tempo 2-1-2 |</t>
  </si>
  <si>
    <t>| 3 |  | 3 | 2026-02-18 | Phase 3 -  Day 3: Carries + Pull (Volume/Stability) | Chest Supported DB Row (Spider) | Pull | 1 | 60 | 10 |  | 2+ | Tempo 2-1-2 1-second squeeze at top; RIR 2+ |</t>
  </si>
  <si>
    <t>| 3 |  | 3 | 2026-02-18 | Phase 3 -  Day 3: Carries + Pull (Volume/Stability) | Chest Supported DB Row (Spider) | Pull | 2 | 65 | 10 |  | 1-2 | Tempo 2-1-2 1-second squeeze at top; RIR 1-2 |</t>
  </si>
  <si>
    <t>| 3 |  | 3 | 2026-02-18 | Phase 3 -  Day 3: Carries + Pull (Volume/Stability) | Chest Supported DB Row (Spider) | Pull | 3 | 65 | 10 |  | 1 | Tempo 2-1-2 1-second squeeze at top; RIR 1 |</t>
  </si>
  <si>
    <t>| 3 |  | 3 | 2026-02-18 | Phase 3 -  Day 3: Carries + Pull (Volume/Stability) | Chest Supported DB Row (Spider) | Pull | 4 | 65 | 10 |  | 1 | Tempo 2-1-2 1-second squeeze at top; RIR 1 |</t>
  </si>
  <si>
    <t>| 3 |  | 3 | 2026-02-18 | Phase 3 -  Day 3: Carries + Pull (Volume/Stability) | Single-Arm Neutral Grip Cable Pulldown | Pull | 1 | 160 | 9 |  | 2 | Tempo 2-1-1 Slight lean back, 10–15 degrees Pull elbows toward ribs, not hands to chest; RIR2; right cap sensitive; tempo a bit weird too to pull down for 2, hold for 1, then extend on 1? That seems like a quick extension |</t>
  </si>
  <si>
    <t>| 3 |  | 3 | 2026-02-18 | Phase 3 -  Day 3: Carries + Pull (Volume/Stability) | Single-Arm Neutral Grip Cable Pulldown | Pull | 2 | 160 | 9 |  | 2 | Tempo 2-1-1 Slight lean back, 10–15 degrees Pull elbows toward ribs, not hands to chest; RIR2; right cap sensitive |</t>
  </si>
  <si>
    <t>| 3 |  | 3 | 2026-02-18 | Phase 3 -  Day 3: Carries + Pull (Volume/Stability) | Single-Arm Neutral Grip Cable Pulldown | Pull | 3 | 160 | 8 |  | 1 | Tempo 2-1-1 Slight lean back, 10–15 degrees Pull elbows toward ribs, not hands to chest; RIR 1 |</t>
  </si>
  <si>
    <t>| 3 |  | 3 | 2026-02-18 | Phase 3 -  Day 3: Carries + Pull (Volume/Stability) | Seat Cable Row (V / Narrow Neutral Grip) | Pull | 1 | 100 | 10 |  | 2+ | Tempo 2-1-2; RIR 2+ |</t>
  </si>
  <si>
    <t>| 3 |  | 3 | 2026-02-18 | Phase 3 -  Day 3: Carries + Pull (Volume/Stability) | Seat Cable Row (V / Narrow Neutral Grip) | Pull | 2 | 120 | 10 |  | 2 | Tempo 2-1-2; RIR 2 |</t>
  </si>
  <si>
    <t>| 3 |  | 3 | 2026-02-18 | Phase 3 -  Day 3: Carries + Pull (Volume/Stability) | Seat Cable Row (V / Narrow Neutral Grip) | Pull | 3 | 120 | 9 |  | 1 | Tempo 2-1-2; RIR 1 |</t>
  </si>
  <si>
    <t>| 3 |  | 3 | 2026-02-18 | Phase 3 -  Day 3: Carries + Pull (Volume/Stability) | Incline DB Hammer Curl | Arms_Biceps | 1 | 20 | 13 |  | 2 | Bumping up weight; tempo 3-1-3; RIR 2 |</t>
  </si>
  <si>
    <t>| 3 |  | 3 | 2026-02-18 | Phase 3 -  Day 3: Carries + Pull (Volume/Stability) | Incline DB Hammer Curl | Arms_Biceps | 2 | 20 | 12 |  | 2 | Bumping up weight; tempo 3-1-3; RIR 2 |</t>
  </si>
  <si>
    <t>| 3 |  | 3 | 2026-02-18 | Phase 3 -  Day 3: Carries + Pull (Volume/Stability) | Incline DB Hammer Curl | Arms_Biceps | 3 | 20 | 11 |  | 1 | Tempo 3-1-3; RIR 1 |</t>
  </si>
  <si>
    <t>| 3 |  | 3 | 2026-02-18 | Phase 3 -  Day 3: Carries + Pull (Volume/Stability) | Rear Delt Cable Fly | Pull | 1 | 15 | 12 |  | 1-2 | Cable set just about shoulder height. Tempo 2-1-2; RIR 1-2 |</t>
  </si>
  <si>
    <t>| 3 |  | 3 | 2026-02-18 | Phase 3 -  Day 3: Carries + Pull (Volume/Stability) | Rear Delt Cable Fly | Pull | 2 | 20 | 12 |  | 1 | Tempo 2-1-2; RIR 1 |</t>
  </si>
  <si>
    <t>| 3 |  | 3 | 2026-02-18 | Phase 3 -  Day 3: Carries + Pull (Volume/Stability) | Rear Delt Cable Fly | Pull | 3 | 20 | 11 |  | 1 | Move cable from slot 16 to 17 (1 notch higher); removed grips and grabbed the cable itself; Tempo 2-1-2; RIR 1 |</t>
  </si>
  <si>
    <t>| 3 |  | 3 | 2026-02-18 | Phase 3 -  Day 3: Carries + Pull (Volume/Stability) | Farmer’s Hold | Carry | 1 | 75 |  | 70.199999999999989 |  | Left started rolling to fingertips at 70 seconds  |</t>
  </si>
  <si>
    <t>| 3 |  | 3 | 2026-02-18 | Phase 3 -  Day 3: Carries + Pull (Volume/Stability) | Farmer’s Hold | Carry | 2 | 75 |  | 60 |  | Left started rolling to fingertips at 70 seconds  |</t>
  </si>
  <si>
    <t>| 3 |  | 3 | 2026-02-18 | Phase 3 -  Day 3: Carries + Pull (Volume/Stability) | Farmer’s Hold | Carry | 3 | 75 |  | 49.8 |  | Left started rolling to fingertips at 70 seconds  |</t>
  </si>
  <si>
    <t>| 3 |  | 4 | 2026-02-19 | Phase 3 -  Day 4: Arms + Capacity (The Fun Day) | DB Spider Curl (Hammer) | Arms_Biceps | 1 | 40 | 10 |  | 1 | Tempo 3-1-2. RIR 1 . Tempo is tough! |</t>
  </si>
  <si>
    <t>| 3 |  | 4 | 2026-02-19 | Phase 3 -  Day 4: Arms + Capacity (The Fun Day) | DB Spider Curl (Hammer) | Arms_Biceps | 2 | 40 | 8 |  | 1 | Tempo 3-1-2. RIR 1 . Tempo is tough! |</t>
  </si>
  <si>
    <t>| 3 |  | 4 | 2026-02-19 | Phase 3 -  Day 4: Arms + Capacity (The Fun Day) | DB Spider Curl (Hammer) | Arms_Biceps | 3 | 40 | 8 |  | 0 | Tempo 3-1-2. RIR 0 . Tempo is tough! |</t>
  </si>
  <si>
    <t>| 3 |  | 4 | 2026-02-19 | Phase 3 -  Day 4: Arms + Capacity (The Fun Day) | DB Spider Curl (Hammer) | Arms_Biceps | 4 | 40 | 7 |  | 0 | Tempo 3-1-2. RIR 0 . Tempo is tough! Not sure how you were expecting me to beat total rep count from last week when you said to stay the same weight but you added seconds to the tempo. Please explain that rationale.  |</t>
  </si>
  <si>
    <t>| 3 |  | 4 | 2026-02-19 | Phase 3 -  Day 4: Arms + Capacity (The Fun Day) | Cross Body Cable Curl | Arms_Biceps | 1 | 10 | 10 |  | 2+ | Tempo 2-1-2; RIR 2+ |</t>
  </si>
  <si>
    <t>| 3 |  | 4 | 2026-02-19 | Phase 3 -  Day 4: Arms + Capacity (The Fun Day) | Cross Body Cable Curl | Arms_Biceps | 2 | 10 | 13 |  | 1-2 | Tempo 2-1-2; RIR 1-2 |</t>
  </si>
  <si>
    <t>| 3 |  | 4 | 2026-02-19 | Phase 3 -  Day 4: Arms + Capacity (The Fun Day) | Cross Body Cable Curl | Arms_Biceps | 3 | 15 | 12 |  | 1-2 | Tempo 2-1-2; RIR 1-2 |</t>
  </si>
  <si>
    <t>| 3 |  | 4 | 2026-02-19 | Phase 3 -  Day 4: Arms + Capacity (The Fun Day) | Rope Push-Downs | Arms_Triceps | 1 | 42.5 | 12 |  | 1-2 | Tempo 2-1-2; RIR 1-2 |</t>
  </si>
  <si>
    <t>| 3 |  | 4 | 2026-02-19 | Phase 3 -  Day 4: Arms + Capacity (The Fun Day) | Rope Push-Downs | Arms_Triceps | 2 | 42.5 | 12 |  | 0-1 | Tempo 2-1-2; RIR 0-1 |</t>
  </si>
  <si>
    <t>| 3 |  | 4 | 2026-02-19 | Phase 3 -  Day 4: Arms + Capacity (The Fun Day) | Rope Push-Downs | Arms_Triceps | 3 | 42.5 | 10 |  | 0-1 | Tempo 2-1-2; RIR 0-1 |</t>
  </si>
  <si>
    <t>| 3 |  | 4 | 2026-02-19 | Phase 3 -  Day 4: Arms + Capacity (The Fun Day) | Rope Push-Downs | Arms_Triceps | 4 | 42.5 | 8 |  | 0 | Tempo 2-1-2; RIR 0 |</t>
  </si>
  <si>
    <t>| 3 |  | 4 | 2026-02-19 | Phase 3 -  Day 4: Arms + Capacity (The Fun Day) | Single-Arm Cable Triceps Extension (Cross-Body) | Arms_Triceps | 1 | 10 | 11 |  | 1 | Tempo 1-1-3; RIR 1 |</t>
  </si>
  <si>
    <t>| 3 |  | 4 | 2026-02-19 | Phase 3 -  Day 4: Arms + Capacity (The Fun Day) | Single-Arm Cable Triceps Extension (Cross-Body) | Arms_Triceps | 2 | 10 | 11 |  | 1 | Tempo 1-1-3; RIR 1 |</t>
  </si>
  <si>
    <t>| 3 |  | 4 | 2026-02-19 | Phase 3 -  Day 4: Arms + Capacity (The Fun Day) | Single-Arm Cable Triceps Extension (Cross-Body) | Arms_Triceps | 3 | 12.5 | 10 |  | 1 | Tempo 1-1-3; RIR 1 |</t>
  </si>
  <si>
    <t>| 3 |  | 4 | 2026-02-19 | Phase 3 -  Day 4: Arms + Capacity (The Fun Day) | Dumbbell Lateral Raise | Push | 1 | 6 | 15 |  | 1-2 | Tempo 2-1-2; RIR 1-2 |</t>
  </si>
  <si>
    <t>| 3 |  | 4 | 2026-02-19 | Phase 3 -  Day 4: Arms + Capacity (The Fun Day) | Dumbbell Lateral Raise | Push | 2 | 10 | 14 |  | 1 | Tempo 2-1-2; RIR 1; little shrug/trap involved rep 13,14 left side.  |</t>
  </si>
  <si>
    <t>| 3 |  | 4 | 2026-02-19 | Phase 3 -  Day 4: Arms + Capacity (The Fun Day) | Dumbbell Lateral Raise | Push | 3 | 10 | 10 |  | 1 | Tempo 2-1-2; RIR 1; little shrug/trap self corrected |</t>
  </si>
  <si>
    <t>| 3 |  | 1 | 2026-02-21 | Phase 3 -  Day 1: Carries + Pull (Strength Bias) | Smith Machine Split Squat (rear foot elevated optional) | Legs | 1 | 0 | 8 |  |  | Tempo 3-2-1; tough |</t>
  </si>
  <si>
    <t>| 3 |  | 1 | 2026-02-21 | Phase 3 -  Day 1: Carries + Pull (Strength Bias) | Smith Machine Split Squat (rear foot elevated optional) | Legs | 2 | 0 | 8 |  |  | Tempo 3-2-1; tough! Focus on pushing through heels  |</t>
  </si>
  <si>
    <t>| 3 |  | 1 | 2026-02-21 | Phase 3 -  Day 1: Carries + Pull (Strength Bias) | Dumbbell Romanian Deadlift | Legs | 1 | 110 | 8 |  | 2 | Tempo 3-1-1; RIR 2 |</t>
  </si>
  <si>
    <t>| 3 |  | 1 | 2026-02-21 | Phase 3 -  Day 1: Carries + Pull (Strength Bias) | Dumbbell Romanian Deadlift | Legs | 2 | 110 | 8 |  | 2 | Tempo 3-1-1; RIR 2; focus on keeping dbs close to shins. Stopped at slight bend in knee/full hamstring stretch/mid shin |</t>
  </si>
  <si>
    <t>| 3 |  | 1 | 2026-02-21 | Phase 3 -  Day 1: Carries + Pull (Strength Bias) | Dumbbell Romanian Deadlift | Legs | 3 | 110 | 8 |  | 2 | Tempo 3-1-1; RIR 2; focus on keeping dbs close to shins. Stopped at slight bend in knee/full hamstring stretch/mid shin |</t>
  </si>
  <si>
    <t>| 3 |  | 1 | 2026-02-21 | Phase 3 -  Day 1: Carries + Pull (Strength Bias) | Bulgarian Split Squat | Legs | 1 | 0 | 8 |  | 1-2 | Tempo 2-1-1; RIR 1-2; rear foot on bench  |</t>
  </si>
  <si>
    <t>| 3 |  | 1 | 2026-02-21 | Phase 3 -  Day 1: Carries + Pull (Strength Bias) | Bulgarian Split Squat | Legs | 2 | 10 | 8 |  | 1-2 | Tempo 2-1-2; RIR 1-2; rear foot on bench |</t>
  </si>
  <si>
    <t>| 3 |  | 1 | 2026-02-21 | Phase 3 -  Day 1: Carries + Pull (Strength Bias) | Bulgarian Split Squat | Legs | 3 | 15 | 8 |  | 1-2 | Left was weaker but made it. Tempo 2-1-2; RIR 1-2; rear foot on bench |</t>
  </si>
  <si>
    <t>| 3 |  | 1 | 2026-02-21 | Phase 3 -  Day 1: Carries + Pull (Strength Bias) | Walking Lunges | Legs | 1 | 20 |  | 10 |  |  |</t>
  </si>
  <si>
    <t>| 3 |  | 1 | 2026-02-21 | Phase 3 -  Day 1: Carries + Pull (Strength Bias) | Walking Lunges | Legs | 2 | 20 |  | 10 |  |  |</t>
  </si>
  <si>
    <t>| 3 |  | 1 | 2026-02-21 | Phase 3 -  Day 1: Carries + Pull (Strength Bias) | Standing Calf Raise | Legs | 1 | 25 | 12 |  | 2 | Tempo 2-1-2; RIR 2; smith machine |</t>
  </si>
  <si>
    <t>| 3 |  | 1 | 2026-02-21 | Phase 3 -  Day 1: Carries + Pull (Strength Bias) | Standing Calf Raise | Legs | 2 | 75 | 12 |  | 2 | Tempo 2-1-2; RIR 2; smith machine |</t>
  </si>
  <si>
    <t>| 3 |  | 1 | 2026-02-21 | Phase 3 -  Day 1: Carries + Pull (Strength Bias) | Standing Calf Raise | Legs | 3 | 95 | 12 |  | 2 | Tempo 2-1-2; RIR 2; smith machine |</t>
  </si>
  <si>
    <t>| 3 |  | 1 | 2026-02-21 | Phase 3 -  Day 1: Carries + Pull (Strength Bias) | Tibia Flex | Legs | 1 | 45 | 12 |  |  | Tempo slow and controlled. Placed 1 45# plate on my toe and flexed  |</t>
  </si>
  <si>
    <t>| 3 |  | 1 | 2026-02-21 | Phase 3 -  Day 1: Carries + Pull (Strength Bias) | Tibia Flex | Legs | 2 | 45 | 12 |  |  | Tempo slow and controlled. Placed 1 45# plate on my toe and flexed  |</t>
  </si>
  <si>
    <t>| 3 |  | 1 | 2026-02-21 | Phase 3 -  Day 1: Carries + Pull (Strength Bias) | Side Plank | Core | 1 | 0 |  | 30 |  | 30 sec per side. Right shoulder felt weird / looser? Compared to left  |</t>
  </si>
  <si>
    <t>| 3 |  | 1 | 2026-02-21 | Phase 3 -  Day 1: Carries + Pull (Strength Bias) | Side Plank | Core | 2 | 0 |  | 30 |  | 30 sec per side. At AC joint Right shoulder felt weird / looser? Compared to left  |</t>
  </si>
  <si>
    <t>| 3 |  | 2 | 2026-02-22 | Phase 3 -  Day 2: Push + Triceps (Hypertrophy) | Scap Push Ups | Push | 1 | 0 | 12 |  |  |  |</t>
  </si>
  <si>
    <t>| 3 |  | 2 | 2026-02-22 | Phase 3 -  Day 2: Push + Triceps (Hypertrophy) | Scap Push Ups | Push | 2 | 0 | 12 |  |  |  |</t>
  </si>
  <si>
    <t>| 3 |  | 2 | 2026-02-22 | Phase 3 -  Day 2: Push + Triceps (Hypertrophy) | Cable External Rotation | Warmup | 1 | 5 | 10 |  |  | Left doesn’t have as much rom |</t>
  </si>
  <si>
    <t>| 3 |  | 2 | 2026-02-22 | Phase 3 -  Day 2: Push + Triceps (Hypertrophy) | Cable External Rotation | Warmup | 2 | 5 | 12 |  |  | Left doesn’t have as much rom |</t>
  </si>
  <si>
    <t>| 3 |  | 2 | 2026-02-22 | Phase 3 -  Day 2: Push + Triceps (Hypertrophy) | Serratus Wall Slides (banded) | Warmup | 1 | 0 | 8 |  |  | Grey band |</t>
  </si>
  <si>
    <t>| 3 |  | 2 | 2026-02-22 | Phase 3 -  Day 2: Push + Triceps (Hypertrophy) | Smith Machine Bench Press | Push | 1 | 115 | 8 |  | 1-2 | Smith machine. Bar = 25; 45 plate on each side; tempo 3-1-1; RIR 1-2 |</t>
  </si>
  <si>
    <t>| 3 |  | 2 | 2026-02-22 | Phase 3 -  Day 2: Push + Triceps (Hypertrophy) | Smith Machine Bench Press | Push | 2 | 115 | 6 |  | 1 | Smith machine. Bar = 25; 45 plate on each side; tempo 3-1-1; RIR 1; focused in on arm path and elbow tuck/angle; zero ego |</t>
  </si>
  <si>
    <t>| 3 |  | 2 | 2026-02-22 | Phase 3 -  Day 2: Push + Triceps (Hypertrophy) | Smith Machine Bench Press | Push | 3 | 115 | 7 |  | 1 | Smith machine. Bar = 25; 45 plate on each side; tempo 3-1-1; RIR 1; focused in on arm path and elbow tuck/angle; zero ego |</t>
  </si>
  <si>
    <t>| 3 |  | 2 | 2026-02-22 | Phase 3 -  Day 2: Push + Triceps (Hypertrophy) | Smith Machine Bench Press | Push | 4 | 115 | 7 |  | 1 | Smith machine. Bar = 25; 45 plate on each side; tempo 3-1-1; RIR 1; focused in on arm path and elbow tuck/angle; zero ego |</t>
  </si>
  <si>
    <t>| 3 |  | 2 | 2026-02-22 | Phase 3 -  Day 2: Push + Triceps (Hypertrophy) | Low-Incline DB Press (15–30°) | Push | 1 | 90 | 8 |  | 1-2 | Tempo 2-1-2; RIR 1-2; slight right capsule tightening at hold/press |</t>
  </si>
  <si>
    <t>| 3 |  | 2 | 2026-02-22 | Phase 3 -  Day 2: Push + Triceps (Hypertrophy) | Low-Incline DB Press (15–30°) | Push | 2 | 90 | 8.5 |  | 1-2 | Tempo 2-1-2; RIR 1-2; slight right capsule tightening at hold/press |</t>
  </si>
  <si>
    <t>| 3 |  | 2 | 2026-02-22 | Phase 3 -  Day 2: Push + Triceps (Hypertrophy) | Low-Incline DB Press (15–30°) | Push | 3 | 90 | 7 |  | 1-2 | Tempo 2-1-2; RIR 1-2; slight right capsule tightening at hold/press |</t>
  </si>
  <si>
    <t>| 3 |  | 2 | 2026-02-22 | Phase 3 -  Day 2: Push + Triceps (Hypertrophy) | Pec Fly | Push | 1 | 70 | 12 |  | 1-2 | Tempo 2-2-2; RIR 1-2 |</t>
  </si>
  <si>
    <t>| 3 |  | 2 | 2026-02-22 | Phase 3 -  Day 2: Push + Triceps (Hypertrophy) | Pec Fly | Push | 2 | 70 | 12 |  | 1-2 | Tempo 2-2-2; RIR 1-2 |</t>
  </si>
  <si>
    <t>| 3 |  | 2 | 2026-02-22 | Phase 3 -  Day 2: Push + Triceps (Hypertrophy) | Pec Fly | Push | 3 | 70 | 12 |  | 1-2 | Tempo 2-2-2; RIR 1-2 |</t>
  </si>
  <si>
    <t>| 3 |  | 2 | 2026-02-22 | Phase 3 -  Day 2: Push + Triceps (Hypertrophy) | Dumbbell Lateral Raise | Push | 1 | 6 | 15 |  | 1-2 | Tempo 2-1-2; RIR 1-2; left trap trying hard to shrug lol. Corrected at the moment.  |</t>
  </si>
  <si>
    <t>| 3 |  | 2 | 2026-02-22 | Phase 3 -  Day 2: Push + Triceps (Hypertrophy) | Dumbbell Lateral Raise | Push | 2 | 6 | 15 |  | 1-2 | Tempo 2-1-2; RIR 1-2; left trap trying hard to shrug. Corrected at the moment. Held iron cross pose for 5 seconds last rep.  |</t>
  </si>
  <si>
    <t>| 3 |  | 2 | 2026-02-22 | Phase 3 -  Day 2: Push + Triceps (Hypertrophy) | Dumbbell Lateral Raise | Push | 3 | 6 | 15 |  | 1-2 | No 4# dbs. Only 3 and 5#. Tempo 2-1-2; RIR 1-2; left trap trying hard to shrug. Corrected at the moment. Held iron cross pose for 5 seconds last rep.  |</t>
  </si>
  <si>
    <t>| 3 |  | 2 | 2026-02-22 | Phase 3 -  Day 2: Push + Triceps (Hypertrophy) | Push-up On Knees | Push | 1 | 0 | 8 |  | 1-2 | Tempo 1-1-1; RIR 1-2 |</t>
  </si>
  <si>
    <t>| 3 |  | 2 | 2026-02-22 | Phase 3 -  Day 2: Push + Triceps (Hypertrophy) | Push-up | Push | 1 | 0 | 7 |  |  | Little anterior right tight on lowering good with push and after completion no pain |</t>
  </si>
  <si>
    <t>| 3 |  | 2 | 2026-02-22 | Phase 3 -  Day 2: Push + Triceps (Hypertrophy) | Push-up On Knees | Push | 2 | 0 | 6 |  | 1-2 | Tempo 1-1-1; RIR 1-2 |</t>
  </si>
  <si>
    <t>| 3 |  | 2 | 2026-02-22 | Phase 3 -  Day 2: Push + Triceps (Hypertrophy) | Rowing | Pull | 1 |  |  | 720 |  | Feet at 7; damper at 4 |</t>
  </si>
  <si>
    <t>| 3 |  | 3 | 2026-02-24 | Phase 3 -  Day 3: Carries + Pull (Volume/Stability) | Chest Supported DB Row (Spider) | Pull | 1 | 70 | 10 |  | 1-2 | Tempo 2-1-2; RIR 1-2 |</t>
  </si>
  <si>
    <t>| 3 |  | 3 | 2026-02-24 | Phase 3 -  Day 3: Carries + Pull (Volume/Stability) | Chest Supported DB Row (Spider) | Pull | 2 | 70 | 9 |  | 1 | Tempo 2-1-2; RIR 1 |</t>
  </si>
  <si>
    <t>| 3 |  | 3 | 2026-02-24 | Phase 3 -  Day 3: Carries + Pull (Volume/Stability) | Chest Supported DB Row (Spider) | Pull | 3 | 70 | 8 |  | 1 | Tempo 2-1-2; RIR 1; stopped when pull shortened  |</t>
  </si>
  <si>
    <t>| 3 |  | 3 | 2026-02-24 | Phase 3 -  Day 3: Carries + Pull (Volume/Stability) | Single-Arm Neutral Grip Cable Pulldown | Pull | 1 | 145 | 10 |  | 1-2 | Tempo 2-1-2; RIR 1-2; found the anterior ‘feeling’ is more pronounced if my wrist drifts internal rotation (I.e., away from neutral) |</t>
  </si>
  <si>
    <t>| 3 |  | 3 | 2026-02-24 | Phase 3 -  Day 3: Carries + Pull (Volume/Stability) | Single-Arm Neutral Grip Cable Pulldown | Pull | 2 | 150 | 10 |  | 1-2 | Tempo 2-1-2; RIR 1-2; |</t>
  </si>
  <si>
    <t>| 3 |  | 3 | 2026-02-24 | Phase 3 -  Day 3: Carries + Pull (Volume/Stability) | Single-Arm Neutral Grip Cable Pulldown | Pull | 3 | 150 | 10 |  | 1 | Tempo 2-1-2; RIR 1 |</t>
  </si>
  <si>
    <t>| 3 |  | 3 | 2026-02-24 | Phase 3 -  Day 3: Carries + Pull (Volume/Stability) | Seat Cable Row (V / Narrow Neutral Grip) | Pull | 1 | 120 | 10 |  | 2 | Tempo 2-1-2; RIR 2; had to improvise and use the lat pull down but used v-grip and leaned back so I was pulling like seated row |</t>
  </si>
  <si>
    <t>| 3 |  | 3 | 2026-02-24 | Phase 3 -  Day 3: Carries + Pull (Volume/Stability) | Seat Cable Row (V / Narrow Neutral Grip) | Pull | 2 | 140 | 10 |  | 1 | Tempo 2-1-2; RIR 1; had to improvise and use the lat pull down but used v-grip and leaned back so I was pulling like seated row |</t>
  </si>
  <si>
    <t>| 3 |  | 3 | 2026-02-24 | Phase 3 -  Day 3: Carries + Pull (Volume/Stability) | Seat Cable Row (V / Narrow Neutral Grip) | Pull | 3 | 140 | 8 |  | 1 | Tempo 2-1-2; RIR 1; had to improvise and use the lat pull down but used v-grip and leaned back so I was pulling like seated row; Charlie horse in my left glute on reps 7-8 |</t>
  </si>
  <si>
    <t>| 3 |  | 3 | 2026-02-24 | Phase 3 -  Day 3: Carries + Pull (Volume/Stability) | Rear Delt Cable Fly | Pull | 1 | 15 | 15 |  | 1-2 | Tempo 2-1-2; RIR 1-2 |</t>
  </si>
  <si>
    <t>| 3 |  | 3 | 2026-02-24 | Phase 3 -  Day 3: Carries + Pull (Volume/Stability) | Rear Delt Cable Fly | Pull | 2 | 15 | 12 |  | 1 | Tempo 2-1-2; RIR 1; tempo drift at 11, 12 |</t>
  </si>
  <si>
    <t>| 3 |  | 3 | 2026-02-24 | Phase 3 -  Day 3: Carries + Pull (Volume/Stability) | Rear Delt Cable Fly | Pull | 3 | 15 | 11 |  | 1 | Tempo 2-1-2; RIR 1; tempo drift at 11, 12 |</t>
  </si>
  <si>
    <t>| 3 |  | 3 | 2026-02-24 | Phase 3 -  Day 3: Carries + Pull (Volume/Stability) | Farmer’s Hold | Carry | 1 | 75 |  | 70.199999999999989 |  |  |</t>
  </si>
  <si>
    <t>| 3 |  | 3 | 2026-02-24 | Phase 3 -  Day 3: Carries + Pull (Volume/Stability) | Farmer’s Hold | Carry | 2 | 75 |  | 49.8 |  |  |</t>
  </si>
  <si>
    <t>| 3 |  | 3 | 2026-02-24 | Phase 3 -  Day 3: Carries + Pull (Volume/Stability) | Farmer’s Hold | Carry | 3 | 75 |  | 45 |  |  |</t>
  </si>
  <si>
    <t>| 3 |  | 4 | 2026-02-26 | Phase 3 -  Day 4: Arms + Capacity (The Fun Day) | DB Spider Curl (Hammer) | Arms_Biceps | 1 | 40 | 10 |  | 1-2 | Tempo 3-1-2; RIR 1-2; bench at 3 |</t>
  </si>
  <si>
    <t>| 3 |  | 4 | 2026-02-26 | Phase 3 -  Day 4: Arms + Capacity (The Fun Day) | DB Spider Curl (Hammer) | Arms_Biceps | 2 | 40 | 10 |  | 1-2 | Slightly less strong of a contraction 8-10; Tempo 3-1-2; RIR 1-2; bench at 3 |</t>
  </si>
  <si>
    <t>| 3 |  | 4 | 2026-02-26 | Phase 3 -  Day 4: Arms + Capacity (The Fun Day) | DB Spider Curl (Hammer) | Arms_Biceps | 3 | 40 | 8.5 |  | 1-2 | Slightly less strong of a contraction 8-10; Tempo 3-1-2; RIR 1-2; bench at 3 |</t>
  </si>
  <si>
    <t>| 3 |  | 4 | 2026-02-26 | Phase 3 -  Day 4: Arms + Capacity (The Fun Day) | DB Spider Curl (Hammer) | Arms_Biceps | 4 | 40 | 8 |  | 0-1 | Slightly less strong of a contraction 8-10; Tempo 3-1-2; RIR 0-1; bench at 3 by |</t>
  </si>
  <si>
    <t>| 3 |  | 4 | 2026-02-26 | Phase 3 -  Day 4: Arms + Capacity (The Fun Day) | Cross Body Cable Curl | Arms_Biceps | 1 | 15 | 15 |  | 1-2 | Tempo 2-1-2; RIR 1-2 |</t>
  </si>
  <si>
    <t>| 3 |  | 4 | 2026-02-26 | Phase 3 -  Day 4: Arms + Capacity (The Fun Day) | Cross Body Cable Curl | Arms_Biceps | 2 | 15 | 12 |  | 2 | Tempo 2-1-2; RIR 2 |</t>
  </si>
  <si>
    <t>| 3 |  | 4 | 2026-02-26 | Phase 3 -  Day 4: Arms + Capacity (The Fun Day) | Cross Body Cable Curl | Arms_Biceps | 3 | 15 | 12 |  | 0-1 | Tempo 2-1-2; RIR 0-1 |</t>
  </si>
  <si>
    <t>| 3 |  | 4 | 2026-02-26 | Phase 3 -  Day 4: Arms + Capacity (The Fun Day) | Rope Push-Downs | Arms_Triceps | 1 | 42.5 | 12 |  | 1 | Tempo 2-1-2 RIR 1 |</t>
  </si>
  <si>
    <t>| 3 |  | 4 | 2026-02-26 | Phase 3 -  Day 4: Arms + Capacity (The Fun Day) | Rope Push-Downs | Arms_Triceps | 2 | 42.5 | 12 |  | 0 | Tempo 2-1-2 RIR 0 |</t>
  </si>
  <si>
    <t>| 3 |  | 4 | 2026-02-26 | Phase 3 -  Day 4: Arms + Capacity (The Fun Day) | Rope Push-Downs | Arms_Triceps | 3 | 42.5 | 12 |  | 1 | Tempo 2-1-2 RIR 1; longer rest due to a call |</t>
  </si>
  <si>
    <t>| 3 |  | 4 | 2026-02-26 | Phase 3 -  Day 4: Arms + Capacity (The Fun Day) | Rope Push-Downs | Arms_Triceps | 4 | 42.5 | 9 |  | 1 | Tempo 2-1-2 RIR 1; longer rest due to a call |</t>
  </si>
  <si>
    <t>| 3 |  | 4 | 2026-02-26 | Phase 3 -  Day 4: Arms + Capacity (The Fun Day) | Single-Arm Cable Triceps Extension (Cross-Body) | Arms_Triceps | 1 | 12.5 | 12 |  | 1-2 | Tempo 1-1-3; RIR 1-2 |</t>
  </si>
  <si>
    <t>| 3 |  | 4 | 2026-02-26 | Phase 3 -  Day 4: Arms + Capacity (The Fun Day) | Single-Arm Cable Triceps Extension (Cross-Body) | Arms_Triceps | 2 | 12.5 | 12 |  | 1-2 | Tempo 1-1-3; RIR 1-2 |</t>
  </si>
  <si>
    <t>| 3 |  | 4 | 2026-02-26 | Phase 3 -  Day 4: Arms + Capacity (The Fun Day) | Single-Arm Cable Triceps Extension (Cross-Body) | Arms_Triceps | 3 | 12.5 | 10 |  | 1 | Tempo 1-1-3; RIR 1 |</t>
  </si>
  <si>
    <t>| 3 |  | 4 | 2026-02-26 | Phase 3 -  Day 4: Arms + Capacity (The Fun Day) | Dumbbell Lateral Raise | Push | 1 | 6 | 15 |  | 2 | Tempo 2-1-2; RIR 2 |</t>
  </si>
  <si>
    <t>| 3 |  | 4 | 2026-02-26 | Phase 3 -  Day 4: Arms + Capacity (The Fun Day) | Dumbbell Lateral Raise | Push | 2 | 6 | 15 |  | 1-2 | Tempo 2-2-2; RIR 1-2; 2 sec hold at top |</t>
  </si>
  <si>
    <t>| 3 |  | 4 | 2026-02-26 | Phase 3 -  Day 4: Arms + Capacity (The Fun Day) | Dumbbell Lateral Raise | Push | 3 | 6 | 15 |  | 1-2 | Tempo 2-2-2; RIR 1-2; 2 sec hold at top |</t>
  </si>
  <si>
    <t>| 3 |  | 4 | 2026-02-26 | Phase 3 -  Day 4: Arms + Capacity (The Fun Day) | Cycling | Cardio | 1 |  |  | 600 |  |  |</t>
  </si>
  <si>
    <t>| 3 |  | 1 | 2026-02-28 | Phase 3 -  Day 1: Carries + Pull (Strength Bias) | Smith Machine Split Squat (rear foot elevated optional) | Legs | 1 | 0 | 8 |  |  | A. Bodyweight Split Squat 2 × 8 per side Tempo 3-2-1; 2 plates on the ground for my back foot |</t>
  </si>
  <si>
    <t>| 3 |  | 1 | 2026-02-28 | Phase 3 -  Day 1: Carries + Pull (Strength Bias) | Smith Machine Split Squat (rear foot elevated optional) | Legs | 2 | 0 | 8 |  |  | A. Bodyweight Split Squat 2 × 8 per side Tempo 3-2-1; 2 plates on the ground for my back foot |</t>
  </si>
  <si>
    <t>| 3 |  | 1 | 2026-02-28 | Phase 3 -  Day 1: Carries + Pull (Strength Bias) | Tibia Flex | Legs | 1 | 45 | 15 |  |  | Slow and controlled reps |</t>
  </si>
  <si>
    <t>| 3 |  | 1 | 2026-02-28 | Phase 3 -  Day 1: Carries + Pull (Strength Bias) | Tibia Flex | Legs | 2 | 45 | 15 |  |  | Slow and controlled reps |</t>
  </si>
  <si>
    <t>| 3 |  | 1 | 2026-02-28 | Phase 3 -  Day 1: Carries + Pull (Strength Bias) | Dumbbell Romanian Deadlift | Legs | 1 | 120 | 8 |  | 1-2 | 60# dbs; Tempo 3-1-1 RIR 1-2 |</t>
  </si>
  <si>
    <t>| 3 |  | 1 | 2026-02-28 | Phase 3 -  Day 1: Carries + Pull (Strength Bias) | Dumbbell Romanian Deadlift | Legs | 2 | 120 | 8 |  | 1-2 | 60# dbs; Tempo 3-1-1 RIR 1-2 |</t>
  </si>
  <si>
    <t>| 3 |  | 1 | 2026-02-28 | Phase 3 -  Day 1: Carries + Pull (Strength Bias) | Dumbbell Romanian Deadlift | Legs | 3 | 120 | 8 |  | 1-2 | 60# dbs; Tempo 3-1-1 RIR 1-2 |</t>
  </si>
  <si>
    <t>| 3 |  | 1 | 2026-02-28 | Phase 3 -  Day 1: Carries + Pull (Strength Bias) | Bulgarian Split Squat | Legs | 1 | 15 | 8 |  | 1 | Tempo 2-1-2; tough. RIR 1; Cramp in right arch while doing left leg |</t>
  </si>
  <si>
    <t>| 3 |  | 1 | 2026-02-28 | Phase 3 -  Day 1: Carries + Pull (Strength Bias) | Bulgarian Split Squat | Legs | 2 | 15 | 8 |  | 1 | Tempo 2-1-2; tough. RIR 1; Cramp in right arch while doing left leg |</t>
  </si>
  <si>
    <t>| 3 |  | 1 | 2026-02-28 | Phase 3 -  Day 1: Carries + Pull (Strength Bias) | Bulgarian Split Squat | Legs | 3 | 20 | 8 |  | right | Tempo 2-1-2; RIR right 1-2; RIR left 1 |</t>
  </si>
  <si>
    <t>| 3 |  | 1 | 2026-02-28 | Phase 3 -  Day 1: Carries + Pull (Strength Bias) | Walking Lunges | Legs | 1 | 20 |  | 10 |  | Tempo 2-1-1 |</t>
  </si>
  <si>
    <t>| 3 |  | 1 | 2026-02-28 | Phase 3 -  Day 1: Carries + Pull (Strength Bias) | Walking Lunges | Legs | 2 | 20 |  | 10 |  | Tempo 2-1-1 |</t>
  </si>
  <si>
    <t>| 3 |  | 1 | 2026-02-28 | Phase 3 -  Day 1: Carries + Pull (Strength Bias) | Standing Calf Raise | Legs | 1 | 75 | 12 |  | 2 | Tempo 2-1-2; RIR 2 |</t>
  </si>
  <si>
    <t>| 3 |  | 1 | 2026-02-28 | Phase 3 -  Day 1: Carries + Pull (Strength Bias) | Standing Calf Raise | Legs | 2 | 95 | 12 |  | 1-2 | Tempo 2-1-2; RIR 1-2 |</t>
  </si>
  <si>
    <t>| 3 |  | 1 | 2026-02-28 | Phase 3 -  Day 1: Carries + Pull (Strength Bias) | Standing Calf Raise | Legs | 3 | 95 | 12 |  | 0-1 | Tempo 2-1-2; RIR 0-1 |</t>
  </si>
  <si>
    <t>| 3 |  | 1 | 2026-02-28 | Phase 3 -  Day 1: Carries + Pull (Strength Bias) | Side Plank | Core | 1 | 0 |  | 30 |  | Instead of elbow I tried palm of hand / extended arm to see if that was more comfortable. It was easier on my right shoulder compared to leaning on my elbow |</t>
  </si>
  <si>
    <t>| 3 |  | 1 | 2026-02-28 | Phase 3 -  Day 1: Carries + Pull (Strength Bias) | Side Plank | Core | 2 | 0 |  | 36 |  | This set on elbow away from floor; left felt okay; right was okay. Don’t love the feeing but no pain today. Maybe feeling a bit of instability yet. Focused on not ‘sinking’ into the shoulder |</t>
  </si>
  <si>
    <t>| 3 |  | 1 | 2026-02-28 | Phase 3 -  Day 1: Carries + Pull (Strength Bias) | Rowing | Pull | 1 |  |  | 300 |  | Erg C2 WOD: 5,4,3,2,1 min intervals. 2 min rest between intervals  |</t>
  </si>
  <si>
    <t>| 3 |  | 1 | 2026-02-28 | Phase 3 -  Day 1: Carries + Pull (Strength Bias) | Rowing | Pull | 2 |  |  | 240 |  | Erg C2 WOD: 5,4,3,2,1 min intervals. 2 min rest between intervals  |</t>
  </si>
  <si>
    <t>| 3 |  | 1 | 2026-02-28 | Phase 3 -  Day 1: Carries + Pull (Strength Bias) | Rowing | Pull | 3 |  |  | 60 |  | Erg C2 WOD: 5,4,3,2,1 min intervals. 2 min rest between intervals  |</t>
  </si>
  <si>
    <t>| 3 |  | 2 | 2026-03-01 | Phase 3 -  Day 2: Push + Triceps (Hypertrophy) | Rowing | Pull | 1 |  |  | 300 |  | Warm up |</t>
  </si>
  <si>
    <t>| 3 |  | 2 | 2026-03-01 | Phase 3 -  Day 2: Push + Triceps (Hypertrophy) | Band External Rotations | Warmup | 1 | 0 | 15 |  |  | Red band |</t>
  </si>
  <si>
    <t>| 3 |  | 2 | 2026-03-01 | Phase 3 -  Day 2: Push + Triceps (Hypertrophy) | Band External Rotations | Warmup | 2 | 0 | 15 |  |  | Red band |</t>
  </si>
  <si>
    <t>| 3 |  | 2 | 2026-03-01 | Phase 3 -  Day 2: Push + Triceps (Hypertrophy) | Serratus Wall Slides (banded) | Warmup | 1 | 0 | 12 |  |  | Red band double up |</t>
  </si>
  <si>
    <t>| 3 |  | 2 | 2026-03-01 | Phase 3 -  Day 2: Push + Triceps (Hypertrophy) | Serratus Wall Slides (banded) | Warmup | 2 | 0 | 12 |  |  | Red band double up |</t>
  </si>
  <si>
    <t>| 3 |  | 2 | 2026-03-01 | Phase 3 -  Day 2: Push + Triceps (Hypertrophy) | Incline Push-up | Push | 1 | 0 | 10 |  |  | High bar; tempo 4-1-1 |</t>
  </si>
  <si>
    <t>| 3 |  | 2 | 2026-03-01 | Phase 3 -  Day 2: Push + Triceps (Hypertrophy) | Incline Push-up | Push | 2 | 0 | 6 |  |  | Flat bench; tempo 4-1-1 |</t>
  </si>
  <si>
    <t>| 3 |  | 2 | 2026-03-01 | Phase 3 -  Day 2: Push + Triceps (Hypertrophy) | Smith Machine Bench Press | Push | 1 | 25 | 10 |  |  | Warm up |</t>
  </si>
  <si>
    <t>| 3 |  | 2 | 2026-03-01 | Phase 3 -  Day 2: Push + Triceps (Hypertrophy) | Smith Machine Bench Press | Push | 2 | 115 | 8 |  | 2 | Felt good. Tempo strict 3-1-1; RIR 2; focused on squeezing shoulder blades together a bit to keep the right should locked in plane |</t>
  </si>
  <si>
    <t>| 3 |  | 2 | 2026-03-01 | Phase 3 -  Day 2: Push + Triceps (Hypertrophy) | Smith Machine Bench Press | Push | 3 | 115 | 8 |  | 2 | Felt good. Tempo strict 3-1-1; RIR 2; focused on squeezing shoulder blades together a bit to keep the right should locked in plane |</t>
  </si>
  <si>
    <t>| 3 |  | 2 | 2026-03-01 | Phase 3 -  Day 2: Push + Triceps (Hypertrophy) | Smith Machine Bench Press | Push | 4 | 115 | 8 |  | 1-2 | Tempo strict 3-1-1; RIR 1-2 |</t>
  </si>
  <si>
    <t>| 3 |  | 2 | 2026-03-01 | Phase 3 -  Day 2: Push + Triceps (Hypertrophy) | Smith Machine Bench Press | Push | 5 | 120 | 7 |  | 1 | Tempo strict 3-1-1; RIR 1 |</t>
  </si>
  <si>
    <t>| 3 |  | 2 | 2026-03-01 | Phase 3 -  Day 2: Push + Triceps (Hypertrophy) | DB Neutral Press (slight Rotate To Underhand ) | Push | 1 | 50 | 7 |  | 1 | Bench at 2 (~15-30 degrees?); tempo 2-1-1; RIR 1 |</t>
  </si>
  <si>
    <t>| 3 |  | 2 | 2026-03-01 | Phase 3 -  Day 2: Push + Triceps (Hypertrophy) | DB Neutral Press (slight Rotate To Underhand ) | Push | 2 | 50 | 5 |  | 1 | Trap started getting involved so I stopped; Bench at 2 (~15-30 degrees?); tempo 2-1-1; RIR 1 |</t>
  </si>
  <si>
    <t>| 3 |  | 2 | 2026-03-01 | Phase 3 -  Day 2: Push + Triceps (Hypertrophy) | DB Neutral Press (slight Rotate To Underhand ) | Push | 3 | 45 | 6 |  | 1-2 | Dropped weight to prevent trap shrug; tempo 2-1-2; RIR 1-2; slight right ant tightness but no pain of note right now.  |</t>
  </si>
  <si>
    <t>| 3 |  | 2 | 2026-03-01 | Phase 3 -  Day 2: Push + Triceps (Hypertrophy) | Single Arm Cable Press | Push | 1 | 15 | 10 |  | 1-2 | Tempo 2-2-1; RIR 1-2; Plate at 15; cable height at 10; right ant capsule tight on reps 1-3, then no issues. I think self corrected the path plane  |</t>
  </si>
  <si>
    <t>| 3 |  | 2 | 2026-03-01 | Phase 3 -  Day 2: Push + Triceps (Hypertrophy) | Single Arm Cable Press | Push | 2 | 15 | 10 |  | 1-2 | Tempo 2-2-1; RIR 1-2; Plate at 15; cable height at 10; right ant capsule tight on reps 1-3, then no issues. I think self corrected the path plane  |</t>
  </si>
  <si>
    <t>| 3 |  | 2 | 2026-03-01 | Phase 3 -  Day 2: Push + Triceps (Hypertrophy) | Single Arm Cable Press | Push | 3 | 15 | 10 |  | 0-1 | Tempo 2-2-1; RIR 0-1; Plate at 15; cable height at 10; right ant capsule tight on reps 1-3, then no issues. I think self corrected the path plane  |</t>
  </si>
  <si>
    <t>| 3 |  | 2 | 2026-03-01 | Phase 3 -  Day 2: Push + Triceps (Hypertrophy) | Cable Fly (Standing) | Push | 1 | 20 | 10 |  | 1-2 | Tempo 2–2-2; RIR 1-2; cable height at 15 |</t>
  </si>
  <si>
    <t>| 3 |  | 2 | 2026-03-01 | Phase 3 -  Day 2: Push + Triceps (Hypertrophy) | Cable Fly (Standing) | Push | 2 | 20 | 12 |  | 1-2 | Tempo 2-2-2; RIR 1-2 |</t>
  </si>
  <si>
    <t>| 3 |  | 2 | 2026-03-01 | Phase 3 -  Day 2: Push + Triceps (Hypertrophy) | Cable Fly (Standing) | Push | 3 | 20 | 12 |  | 1-2 | Tempo 2-2-2; RIR 1-2 |</t>
  </si>
  <si>
    <t>| 3 |  | 2 | 2026-03-01 | Phase 3 -  Day 2: Push + Triceps (Hypertrophy) | Rope Push-Downs | Arms_Triceps | 1 | 42.5 | 12 |  | 1-2 | Tempo 2-1-2, RIR 1-2 |</t>
  </si>
  <si>
    <t>| 3 |  | 2 | 2026-03-01 | Phase 3 -  Day 2: Push + Triceps (Hypertrophy) | Rope Push-Downs | Arms_Triceps | 2 | 42.5 | 9 |  | 1 | Tempo 2-1-2, RIR 1 |</t>
  </si>
  <si>
    <t>| 3 |  | 2 | 2026-03-01 | Phase 3 -  Day 2: Push + Triceps (Hypertrophy) | Rope Push-Downs | Arms_Triceps | 3 | 42.5 | 9 |  | 0 | Tempo 2-1-2, RIR 0 |</t>
  </si>
  <si>
    <t>| 3 |  | 2 | 2026-03-01 | Phase 3 -  Day 2: Push + Triceps (Hypertrophy) | Single-Arm Overhead Cable Extension | Arms_Triceps | 1 | 12.5 | 9 |  | 1-2 | Tempo 3-1-2; RIR 1-2; superset to hit reps.  |</t>
  </si>
  <si>
    <t>| 3 |  | 2 | 2026-03-01 | Phase 3 -  Day 2: Push + Triceps (Hypertrophy) | Single-Arm Overhead Cable Extension | Arms_Triceps | 2 | 12.5 | 5 |  | 1-2 | Tempo 3-1-2; RIR 1-2; superset to hit reps.  |</t>
  </si>
  <si>
    <t>| 3 |  | 2 | 2026-03-01 | Phase 3 -  Day 2: Push + Triceps (Hypertrophy) | Single-Arm Overhead Cable Extension | Arms_Triceps | 3 | 12.5 | 9 |  | 1-2 | Tempo 3-1-2; RIR 1-2; superset to hit reps.  |</t>
  </si>
  <si>
    <t>| 3 |  | 2 | 2026-03-01 | Phase 3 -  Day 2: Push + Triceps (Hypertrophy) | Single-Arm Overhead Cable Extension | Arms_Triceps | 4 | 12.5 | 3 |  | 1-2 | Tempo 3-1-2; RIR 1-2; superset to hit reps.  |</t>
  </si>
  <si>
    <t>| 3 |  | 2 | 2026-03-01 | Phase 3 -  Day 2: Push + Triceps (Hypertrophy) | Single-Arm Overhead Cable Extension | Arms_Triceps | 5 | 12.5 | 6 |  | 0-1 | Tempo 3-1-2; RIR 0-1; superset to hit reps.  |</t>
  </si>
  <si>
    <t>| 3 |  | 2 | 2026-03-01 | Phase 3 -  Day 2: Push + Triceps (Hypertrophy) | Single-Arm Overhead Cable Extension | Arms_Triceps | 6 | 12.5 | 4 |  | 0-1 | Tempo 3-1-2; RIR 0-1; superset to hit reps.  |</t>
  </si>
  <si>
    <t>| 3 |  | 2 | 2026-03-01 | Phase 3 -  Day 2: Push + Triceps (Hypertrophy) | Farmer’s Hold | Carry | 1 | 150 |  | 75 |  |  |</t>
  </si>
  <si>
    <t>| 3 |  | 2 | 2026-03-01 | Phase 3 -  Day 2: Push + Triceps (Hypertrophy) | Farmer’s Hold | Carry | 2 | 150 |  | 70.199999999999989 |  | Started to roll down fingers  |</t>
  </si>
  <si>
    <t>| 3 |  | 3 | 2026-03-03 | Phase 3 -  Day 3: Carries + Pull (Volume/Stability) | Cycling | Cardio | 1 |  |  | 300 |  | Warm up; nose breathing only |</t>
  </si>
  <si>
    <t>| 3 |  | 3 | 2026-03-03 | Phase 3 -  Day 3: Carries + Pull (Volume/Stability) | Face Pull | Pull | 1 | 15 | 12 |  |  | Warm up |</t>
  </si>
  <si>
    <t>| 3 |  | 3 | 2026-03-03 | Phase 3 -  Day 3: Carries + Pull (Volume/Stability) | Cable External Rotation | Warmup | 1 | 15 | 12 |  |  | Warm up  |</t>
  </si>
  <si>
    <t>| 3 |  | 3 | 2026-03-03 | Phase 3 -  Day 3: Carries + Pull (Volume/Stability) | Cable External Rotation | Warmup | 2 | 15 | 12 |  |  | Warm up  |</t>
  </si>
  <si>
    <t>| 3 |  | 3 | 2026-03-03 | Phase 3 -  Day 3: Carries + Pull (Volume/Stability) | Face Pull | Pull | 2 | 15 | 12 |  |  |  |</t>
  </si>
  <si>
    <t>| 3 |  | 3 | 2026-03-03 | Phase 3 -  Day 3: Carries + Pull (Volume/Stability) | Suitcase Carries | Carry | 1 | 60 |  | 60 |  | 2.5 mph; 0 miles incline; went continuously 1 min left then immediately right then right back to left and so on.  |</t>
  </si>
  <si>
    <t>| 3 |  | 3 | 2026-03-03 | Phase 3 -  Day 3: Carries + Pull (Volume/Stability) | Suitcase Carries | Carry | 2 | 60 |  | 60 |  | 2.5 mph; 0 miles incline; went continuously 1 min left then immediately right then right back to left and so on.  |</t>
  </si>
  <si>
    <t>| 3 |  | 3 | 2026-03-03 | Phase 3 -  Day 3: Carries + Pull (Volume/Stability) | Suitcase Carries | Carry | 3 | 60 |  | 60 |  | 2.5 mph; 0 miles incline; went continuously 1 min left then immediately right then right back to left and so on.  |</t>
  </si>
  <si>
    <t>| 3 |  | 3 | 2026-03-03 | Phase 3 -  Day 3: Carries + Pull (Volume/Stability) | Suitcase Carries | Carry | 4 | 60 |  | 60 |  | 2.5 mph; 0 miles incline; went continuously 1 min left then immediately right then right back to left and so on.  |</t>
  </si>
  <si>
    <t>| 3 |  | 3 | 2026-03-03 | Phase 3 -  Day 3: Carries + Pull (Volume/Stability) | Suitcase Carries | Carry | 5 | 60 |  | 60 |  | 2.5 mph; 0 miles incline; went continuously 1 min left then immediately right then right back to left and so on.  |</t>
  </si>
  <si>
    <t>| 3 |  | 3 | 2026-03-03 | Phase 3 -  Day 3: Carries + Pull (Volume/Stability) | Suitcase Carries | Carry | 6 | 60 |  | 60 |  | 2.5 mph; 0 miles incline; went continuously 1 min left then immediately right then right back to left and so on.  |</t>
  </si>
  <si>
    <t>| 3 |  | 3 | 2026-03-03 | Phase 3 -  Day 3: Carries + Pull (Volume/Stability) | Suitcase Carries | Carry | 7 | 60 |  | 30 |  | 2.5 mph; 0 miles incline; went continuously 1 min left then immediately right then right back to left and so on.  |</t>
  </si>
  <si>
    <t>| 3 |  | 3 | 2026-03-03 | Phase 3 -  Day 3: Carries + Pull (Volume/Stability) | Suitcase Carries | Carry | 8 | 60 |  | 30 |  | 2.5 mph; 0 miles incline; went continuously 1 min left then immediately right then right back to left and so on.  |</t>
  </si>
  <si>
    <t>| 3 |  | 3 | 2026-03-03 | Phase 3 -  Day 3: Carries + Pull (Volume/Stability) | Suitcase Carries | Carry | 9 | 60 |  | 30 |  | 2.5 mph; 0 miles incline; went continuously 1 min left then immediately right then right back to left and so on.  |</t>
  </si>
  <si>
    <t>| 3 |  | 3 | 2026-03-03 | Phase 3 -  Day 3: Carries + Pull (Volume/Stability) | Suitcase Carries | Carry | 10 | 60 |  | 30 |  | 2.5 mph; 0 miles incline; went continuously 1 min left then immediately right then right back to left and so on.  |</t>
  </si>
  <si>
    <t>| 3 |  | 3 | 2026-03-03 | Phase 3 -  Day 3: Carries + Pull (Volume/Stability) | Kneeling Cable Row | Pull | 1 | 150 | 11 |  | 1-2 | Tempo 2-1-2 RIR 1-2 |</t>
  </si>
  <si>
    <t>| 3 |  | 3 | 2026-03-03 | Phase 3 -  Day 3: Carries + Pull (Volume/Stability) | Kneeling Cable Row | Pull | 2 | 150 | 9 |  | 1 | Tempo 2-1-2 RIR 1; super humid in the gym today |</t>
  </si>
  <si>
    <t>| 3 |  | 3 | 2026-03-03 | Phase 3 -  Day 3: Carries + Pull (Volume/Stability) | Kneeling Cable Row | Pull | 3 | 150 | 9 |  | 1 | Tempo 2-1-2 RIR 1; super humid in the gym today |</t>
  </si>
  <si>
    <t>| 3 |  | 3 | 2026-03-03 | Phase 3 -  Day 3: Carries + Pull (Volume/Stability) | Kneeling Cable Row | Pull | 4 | 150 | 9 |  | 1 | Tempo 2-1-2 RIR 1; super humid in the gym today |</t>
  </si>
  <si>
    <t>| 3 |  | 3 | 2026-03-03 | Phase 3 -  Day 3: Carries + Pull (Volume/Stability) | Chest Supported DB Row (Spider) | Pull | 1 | 60 | 11 |  | 1-2 | 2-1-2 tempo; RIR 1-2; bench at 30 degrees |</t>
  </si>
  <si>
    <t>| 3 |  | 3 | 2026-03-03 | Phase 3 -  Day 3: Carries + Pull (Volume/Stability) | Chest Supported DB Row (Spider) | Pull | 2 | 60 | 10 |  | 1 | 2-1-2 tempo; RIR 1; bench at 30 degrees |</t>
  </si>
  <si>
    <t>| 3 |  | 3 | 2026-03-03 | Phase 3 -  Day 3: Carries + Pull (Volume/Stability) | Chest Supported DB Row (Spider) | Pull | 3 | 60 | 8.5 |  | 1 | Tempo 2-1-2; RIR 1; 1-second squeeze at top; RIR 1 |</t>
  </si>
  <si>
    <t>| 3 |  | 3 | 2026-03-03 | Phase 3 -  Day 3: Carries + Pull (Volume/Stability) | Face Pull | Pull | 3 | 30 | 15 |  |  | Real. Not warmup; 2 second hold  |</t>
  </si>
  <si>
    <t>| 3 |  | 3 | 2026-03-03 | Phase 3 -  Day 3: Carries + Pull (Volume/Stability) | Face Pull | Pull | 4 | 35 | 15 |  |  | Real. Not warmup; 2 second hold  |</t>
  </si>
  <si>
    <t>| 3 |  | 3 | 2026-03-03 | Phase 3 -  Day 3: Carries + Pull (Volume/Stability) | Face Pull | Pull | 5 | 35 | 20 |  | 1-2 | Real. Not warmup; RIR 1-2; 2 second hold  |</t>
  </si>
  <si>
    <t>| 3 |  | 3 | 2026-03-03 | Phase 3 -  Day 3: Carries + Pull (Volume/Stability) | Standing One Arm Bicep Curl with Cable (Anchored) | Arms_Biceps | 1 | 20 | 15 |  | 2+ | Tempo 2-1-2; RIR 2+ |</t>
  </si>
  <si>
    <t>| 3 |  | 3 | 2026-03-03 | Phase 3 -  Day 3: Carries + Pull (Volume/Stability) | Standing One Arm Bicep Curl with Cable (Anchored) | Arms_Biceps | 2 | 25 | 15 |  | 2 | Tempo 2-2-2; RIR 2; 2 second squeeze  |</t>
  </si>
  <si>
    <t>| 3 |  | 3 | 2026-03-03 | Phase 3 -  Day 3: Carries + Pull (Volume/Stability) | Standing One Arm Bicep Curl with Cable (Anchored) | Arms_Biceps | 3 | 25 | 12 |  | 2 | Tempo 2-2-2; RIR 2; 2 second squeeze  |</t>
  </si>
  <si>
    <t>| 3 |  | 3 | 2026-03-03 | Phase 3 -  Day 3: Carries + Pull (Volume/Stability) | Pallof Press | Core | 1 | 30 | 10 |  | 1-2 | Tempo 2-1-2; RIR 1-2; left felt like a little more of a fight to anti rotate. Not much but a little |</t>
  </si>
  <si>
    <t>| 3 |  | 3 | 2026-03-03 | Phase 3 -  Day 3: Carries + Pull (Volume/Stability) | Pallof Press | Core | 2 | 30 | 10 |  | 1-2 | Tempo 2-1-2; 2 sec hold; RIR 1-2; left felt like a little more of a fight to anti rotate. Not much but a little |</t>
  </si>
  <si>
    <t>| 3 |  | 3 | 2026-03-03 | Phase 3 -  Day 3: Carries + Pull (Volume/Stability) | Pallof Press | Core | 3 | 40 | 10 |  | 1-2 | Tempo 2-1-2; 2 sec hold; RIR 1-2; left felt like a little more of a fight to anti rotate. Not much but a little |</t>
  </si>
  <si>
    <t>| 3 |  | 3 | 2026-03-03 | Phase 3 -  Day 3: Carries + Pull (Volume/Stability) | Farmer's Walk | Carry | 1 | 150 |  | 45 |  |  |</t>
  </si>
  <si>
    <t>| 3 |  | 3 | 2026-03-03 | Phase 3 -  Day 3: Carries + Pull (Volume/Stability) | Farmer's Walk | Carry | 2 | 150 |  | 39.6 |  |  |</t>
  </si>
  <si>
    <t>| 3 |  | 4 | 2026-03-05 | Phase 3 -  Day 4: Arms + Capacity (The Fun Day) | DB Spider Curl (Hammer) | Arms_Biceps | 1 | 40 | 12 |  | 1-2 | Tempo 3-1-2; RIR 1-2 |</t>
  </si>
  <si>
    <t>| 3 |  | 4 | 2026-03-05 | Phase 3 -  Day 4: Arms + Capacity (The Fun Day) | DB Spider Curl (Hammer) | Arms_Biceps | 2 | 40 | 12 |  | 1-2 | Tempo 3-1-2; RIR 1-2 |</t>
  </si>
  <si>
    <t>| 3 |  | 4 | 2026-03-05 | Phase 3 -  Day 4: Arms + Capacity (The Fun Day) | DB Spider Curl (Hammer) | Arms_Biceps | 3 | 40 | 9 |  | 1 | Tempo 3-1-2; RIR 1 |</t>
  </si>
  <si>
    <t>| 3 |  | 4 | 2026-03-05 | Phase 3 -  Day 4: Arms + Capacity (The Fun Day) | DB Spider Curl (Hammer) | Arms_Biceps | 4 | 40 | 9 |  | 1 | Tempo 3-1-2; RIR 1 |</t>
  </si>
  <si>
    <t>| 3 |  | 4 | 2026-03-05 | Phase 3 -  Day 4: Arms + Capacity (The Fun Day) | Cross Body Cable Curl | Arms_Biceps | 1 | 20 | 15 |  | 1-2 | Tempo 2-3-2; RIR 1-2 |</t>
  </si>
  <si>
    <t>| 3 |  | 4 | 2026-03-05 | Phase 3 -  Day 4: Arms + Capacity (The Fun Day) | Cross Body Cable Curl | Arms_Biceps | 2 | 20 | 15 |  | 1-2… | Tempo 2-1-2; RIR 1-2… I only changed the tempo because I misread the table. Not due to fatigue or anything. Just following what’s prescribed  |</t>
  </si>
  <si>
    <t>| 3 |  | 4 | 2026-03-05 | Phase 3 -  Day 4: Arms + Capacity (The Fun Day) | Cross Body Cable Curl | Arms_Biceps | 3 | 20 | 15 |  | 1-2… | Tempo 2-1-2; RIR 1-2… I only changed the tempo because I misread the table. Not due to fatigue or anything. Just following what’s prescribed  |</t>
  </si>
  <si>
    <t>| 3 |  | 4 | 2026-03-05 | Phase 3 -  Day 4: Arms + Capacity (The Fun Day) | Rope Push-Downs | Arms_Triceps | 1 | 47.5 | 12 |  | 1-2 | This PF don’t have 2.5 weights. Just a 7.5# option; tempo 2-1-2; RIR 1-2 |</t>
  </si>
  <si>
    <t>| 3 |  | 4 | 2026-03-05 | Phase 3 -  Day 4: Arms + Capacity (The Fun Day) | Rope Push-Downs | Arms_Triceps | 2 | 47.5 | 10 |  | 1 | This PF don’t have 2.5 weights. Just a 7.5# option; tempo 2-1-2; RIR 1 |</t>
  </si>
  <si>
    <t>| 3 |  | 4 | 2026-03-05 | Phase 3 -  Day 4: Arms + Capacity (The Fun Day) | Rope Push-Downs | Arms_Triceps | 3 | 47.5 | 8 |  | 1 | This PF don’t have 2.5 weights. Just a 7.5# option; tempo 2-1-2; RIR 1 |</t>
  </si>
  <si>
    <t>| 3 |  | 4 | 2026-03-05 | Phase 3 -  Day 4: Arms + Capacity (The Fun Day) | Rope Push-Downs | Arms_Triceps | 4 | 47.5 | 8 |  | 1 | This PF don’t have 2.5 weights. Just a 7.5# option; tempo 2-1-2; RIR 1 |</t>
  </si>
  <si>
    <t>| 3 |  | 4 | 2026-03-05 | Phase 3 -  Day 4: Arms + Capacity (The Fun Day) | Single-Arm Cable Triceps Extension (Cross-Body) | Arms_Triceps | 1 | 12.5 | 12 |  |  | Tempo 1-1-3 |</t>
  </si>
  <si>
    <t>| 3 |  | 4 | 2026-03-05 | Phase 3 -  Day 4: Arms + Capacity (The Fun Day) | Single-Arm Cable Triceps Extension (Cross-Body) | Arms_Triceps | 2 | 12.5 | 11 |  | 1-2 | Tempo 1-1-3; RIR 1-2 |</t>
  </si>
  <si>
    <t>| 3 |  | 4 | 2026-03-05 | Phase 3 -  Day 4: Arms + Capacity (The Fun Day) | Single-Arm Cable Triceps Extension (Cross-Body) | Arms_Triceps | 3 | 12.5 | 12 |  | 1 | Tempo 1-1-3; RIR 1 |</t>
  </si>
  <si>
    <t>| 3 |  | 4 | 2026-03-05 | Phase 3 -  Day 4: Arms + Capacity (The Fun Day) | Dumbbell Lateral Raise | Push | 1 | 6 | 12 |  | 1-2 | Tempo 2-2-2; RIR 1-2 |</t>
  </si>
  <si>
    <t>| 3 |  | 4 | 2026-03-05 | Phase 3 -  Day 4: Arms + Capacity (The Fun Day) | Dumbbell Lateral Raise | Push | 2 | 6 | 15 |  | 1-2 | Tempo 2-2-2; RIR 1-2 |</t>
  </si>
  <si>
    <t>| 3 |  | 4 | 2026-03-05 | Phase 3 -  Day 4: Arms + Capacity (The Fun Day) | Dumbbell Lateral Raise | Push | 3 | 6 | 15 |  | 1-2 | Tempo 2-2-2; RIR 1-2 |</t>
  </si>
  <si>
    <t>| 3 |  | 1 | 2026-03-07 | Phase 3 -  Day 1: Carries + Pull (Strength Bias) | Rowing | Pull | 1 |  |  | 300 |  | Warm up  |</t>
  </si>
  <si>
    <t>| 3 |  | 1 | 2026-03-07 | Phase 3 -  Day 1: Carries + Pull (Strength Bias) | Dumbbell Romanian Deadlift | Legs | 1 | 130 | 8 |  | 2 | Tempo 3-1-1; RIR 2 |</t>
  </si>
  <si>
    <t>| 3 |  | 1 | 2026-03-07 | Phase 3 -  Day 1: Carries + Pull (Strength Bias) | Dumbbell Romanian Deadlift | Legs | 2 | 130 | 8 |  | 2 | Tempo 3-1-1; RIR 2 |</t>
  </si>
  <si>
    <t>| 3 |  | 1 | 2026-03-07 | Phase 3 -  Day 1: Carries + Pull (Strength Bias) | Dumbbell Romanian Deadlift | Legs | 3 | 130 | 8 |  | 2 | Tempo 3-1-1; RIR 2; pulled my core in after 3-4. Noticed my belly was out vs core engaged / flexed |</t>
  </si>
  <si>
    <t>| 3 |  | 1 | 2026-03-07 | Phase 3 -  Day 1: Carries + Pull (Strength Bias) | Dumbbell Romanian Deadlift | Legs | 4 | 130 | 8 |  | 1-2 | Tempo 3-1-1; RIR 1-2; core engaged throughout. Felt good.  |</t>
  </si>
  <si>
    <t>| 3 |  | 1 | 2026-03-07 | Phase 3 -  Day 1: Carries + Pull (Strength Bias) | Bulgarian Split Squat | Legs | 1 | 30 | 8 |  | 1-2 | Tempo 2-1-2; RIR 1-2 |</t>
  </si>
  <si>
    <t>| 3 |  | 1 | 2026-03-07 | Phase 3 -  Day 1: Carries + Pull (Strength Bias) | Bulgarian Split Squat | Legs | 2 | 30 | 8 |  | 1-2 | Tempo 2-1-2; RIR 1-2 |</t>
  </si>
  <si>
    <t>| 3 |  | 1 | 2026-03-07 | Phase 3 -  Day 1: Carries + Pull (Strength Bias) | Bulgarian Split Squat | Legs | 3 | 40 | 9 |  | 1-2 | Tempo 2-1-2; RIR 1-2; I feel a little more tired in left glute during 3rd set; added 1 rep as Smith wasn’t available for split squat today so I repeated last weeks Bulgarian and added 1 rep |</t>
  </si>
  <si>
    <t>| 3 |  | 1 | 2026-03-07 | Phase 3 -  Day 1: Carries + Pull (Strength Bias) | Standing Calf Raise | Legs | 1 | 95 | 12 |  | 2 | Tempo 2-1-2; RIR 2; toes on 2 stacked plates |</t>
  </si>
  <si>
    <t>| 3 |  | 1 | 2026-03-07 | Phase 3 -  Day 1: Carries + Pull (Strength Bias) | Standing Calf Raise | Legs | 2 | 95 | 12 |  | 1 | Tempo 2-1-2; RIR 1; toes on 2 stacked plates |</t>
  </si>
  <si>
    <t>| 3 |  | 1 | 2026-03-07 | Phase 3 -  Day 1: Carries + Pull (Strength Bias) | Standing Calf Raise | Legs | 3 | 95 | 12 |  | 1 | Tempo 2-1-2; RIR 1; toes on 2 stacked plates |</t>
  </si>
  <si>
    <t>| 3 |  | 1 | 2026-03-07 | Phase 3 -  Day 1: Carries + Pull (Strength Bias) | Glute Extension | Legs | 1 | 40 | 12 |  | 2 | Tempo 2-1-2; RIR 2 |</t>
  </si>
  <si>
    <t>| 3 |  | 1 | 2026-03-07 | Phase 3 -  Day 1: Carries + Pull (Strength Bias) | Glute Extension | Legs | 2 | 55 | 10 |  | 2 | Tempo 2-1-2; RIR 2 |</t>
  </si>
  <si>
    <t>| 3 |  | 1 | 2026-03-07 | Phase 3 -  Day 1: Carries + Pull (Strength Bias) | Glute Extension | Legs | 3 | 70 | 10 |  | 2 | Tempo 2-1-2; RIR 2 |</t>
  </si>
  <si>
    <t>| 3 |  | 1 | 2026-03-07 | Phase 3 -  Day 1: Carries + Pull (Strength Bias) | Pallof Press | Core | 1 | 15 | 10 |  | 1-2 | Cable at nipple height; adjustable single cable machine at PF; tempo 2-2-1; RIR 1-2 |</t>
  </si>
  <si>
    <t>| 3 |  | 1 | 2026-03-07 | Phase 3 -  Day 1: Carries + Pull (Strength Bias) | Pallof Press | Core | 2 | 20 | 10 |  | 1-2 | Cable at nipple height; adjustable single cable machine at PF; tempo 2-2-1; RIR 1-2 |</t>
  </si>
  <si>
    <t>| 3 |  | 1 | 2026-03-07 | Phase 3 -  Day 1: Carries + Pull (Strength Bias) | Pallof Press | Core | 3 | 20 | 10 |  | 1-2 | Felt it a little in my groin, and internal oblique following last set left side ; Cable at nipple height; adjustable single cable machine at PF; tempo 2-2-1; RIR 1-2 |</t>
  </si>
  <si>
    <t>| 3 |  | 1 | 2026-03-07 | Phase 3 -  Day 1: Carries + Pull (Strength Bias) | Suitcase Carries | Carry | 1 | 65 |  | 60 |  | 2.5 mph; 0 incline |</t>
  </si>
  <si>
    <t>| 3 |  | 1 | 2026-03-07 | Phase 3 -  Day 1: Carries + Pull (Strength Bias) | Suitcase Carries | Carry | 2 | 65 |  | 60 |  | 2.5 mph; 0 incline |</t>
  </si>
  <si>
    <t>| 3 |  | 1 | 2026-03-07 | Phase 3 -  Day 1: Carries + Pull (Strength Bias) | Suitcase Carries | Carry | 3 | 65 |  | 60 |  | 2.5 mph; 0 incline |</t>
  </si>
  <si>
    <t>| 3 |  | 2 | 2026-03-09 | Phase 3 -  Day 2: Push + Triceps (Hypertrophy) | Rowing | Pull | 1 |  |  | 300 |  | Warmup |</t>
  </si>
  <si>
    <t>| 3 |  | 2 | 2026-03-09 | Phase 3 -  Day 2: Push + Triceps (Hypertrophy) | Band External Rotations | Warmup | 1 | 0 | 12 |  |  | Red band |</t>
  </si>
  <si>
    <t>| 3 |  | 2 | 2026-03-09 | Phase 3 -  Day 2: Push + Triceps (Hypertrophy) | Band External Rotations | Warmup | 2 | 0 | 12 |  |  | Red band |</t>
  </si>
  <si>
    <t>| 3 |  | 2 | 2026-03-09 | Phase 3 -  Day 2: Push + Triceps (Hypertrophy) | Serratus Wall Slides (banded) | Warmup | 1 | 0 | 12 |  |  | Red band  |</t>
  </si>
  <si>
    <t>| 3 |  | 2 | 2026-03-09 | Phase 3 -  Day 2: Push + Triceps (Hypertrophy) | Serratus Wall Slides (banded) | Warmup | 2 | 0 | 12 |  |  | Red band  |</t>
  </si>
  <si>
    <t>| 3 |  | 2 | 2026-03-09 | Phase 3 -  Day 2: Push + Triceps (Hypertrophy) | Incline Push-up | Push | 1 | 0 | 10 |  |  | Tempo 4-1-1; high bar |</t>
  </si>
  <si>
    <t>| 3 |  | 2 | 2026-03-09 | Phase 3 -  Day 2: Push + Triceps (Hypertrophy) | Incline Push-up | Push | 2 | 0 | 9 |  |  | Tempo 4-1-1; high bar |</t>
  </si>
  <si>
    <t>| 3 |  | 2 | 2026-03-09 | Phase 3 -  Day 2: Push + Triceps (Hypertrophy) | Smith Machine Bench Press | Push | 1 | 115 | 8 |  | 1-2 | Tempo 3-1-1; RIR 1-2 |</t>
  </si>
  <si>
    <t>| 3 |  | 2 | 2026-03-09 | Phase 3 -  Day 2: Push + Triceps (Hypertrophy) | Smith Machine Bench Press | Push | 2 | 115 | 8 |  | 1-2 | Tempo 3-1-1; RIR 1-2 |</t>
  </si>
  <si>
    <t>| 3 |  | 2 | 2026-03-09 | Phase 3 -  Day 2: Push + Triceps (Hypertrophy) | Smith Machine Bench Press | Push | 3 | 115 | 8 |  | 1-2 | Tempo 3-1-1; RIR 1-2 |</t>
  </si>
  <si>
    <t>| 3 |  | 2 | 2026-03-09 | Phase 3 -  Day 2: Push + Triceps (Hypertrophy) | Smith Machine Bench Press | Push | 4 | 125 | 6 |  | 1 | Tempo 3-1-1; RIR 1 |</t>
  </si>
  <si>
    <t>| 3 |  | 2 | 2026-03-09 | Phase 3 -  Day 2: Push + Triceps (Hypertrophy) | Low-Incline DB Press (15–30°) | Push | 1 | 90 | 8 |  | 2 | Tempo 2-1-2; RIR 2; left trap tried to engage |</t>
  </si>
  <si>
    <t>| 3 |  | 2 | 2026-03-09 | Phase 3 -  Day 2: Push + Triceps (Hypertrophy) | Low-Incline DB Press (15–30°) | Push | 2 | 90 | 8 |  | 2 | Tempo 2-1-2; RIR 2; left trap tried to engage |</t>
  </si>
  <si>
    <t>| 3 |  | 2 | 2026-03-09 | Phase 3 -  Day 2: Push + Triceps (Hypertrophy) | Low-Incline DB Press (15–30°) | Push | 3 | 90 | 7 |  | 1 | Tempo 2-1-2; RIR 1; left trap tried to engage |</t>
  </si>
  <si>
    <t>| 3 |  | 2 | 2026-03-09 | Phase 3 -  Day 2: Push + Triceps (Hypertrophy) | Single Arm Cable Press | Push | 1 | 15 | 10 |  | 1-2 | Tempo 2-2-1; RIR 1-2 |</t>
  </si>
  <si>
    <t>| 3 |  | 2 | 2026-03-09 | Phase 3 -  Day 2: Push + Triceps (Hypertrophy) | Single Arm Cable Press | Push | 2 | 15 | 10 |  | 1-2 | Tempo 2-2-1; RIR 1-2; left hold seemed expose some posterior shoulder stabilizer involved during hold at extension |</t>
  </si>
  <si>
    <t>| 3 |  | 2 | 2026-03-09 | Phase 3 -  Day 2: Push + Triceps (Hypertrophy) | Single Arm Cable Press | Push | 3 | 15 | 10 |  | 2 | Tempo 2-2-1; RIR 2; left hold seemed expose some posterior shoulder stabilizer involved during hold at extension |</t>
  </si>
  <si>
    <t>| 3 |  | 2 | 2026-03-09 | Phase 3 -  Day 2: Push + Triceps (Hypertrophy) | Cable Fly (Standing) | Push | 1 | 25 | 10 |  | 1-2 | Tempo 2-2-2; RIR 1-2 |</t>
  </si>
  <si>
    <t>| 3 |  | 2 | 2026-03-09 | Phase 3 -  Day 2: Push + Triceps (Hypertrophy) | Cable Fly (Standing) | Push | 2 | 25 | 10 |  | 1-2 | Tempo 2-2-2; RIR 1-2 |</t>
  </si>
  <si>
    <t>| 3 |  | 2 | 2026-03-09 | Phase 3 -  Day 2: Push + Triceps (Hypertrophy) | Cable Fly (Standing) | Push | 3 | 25 | 12 |  | 1-2 | Tempo 2-2-2; RIR 1-2 |</t>
  </si>
  <si>
    <t>| 3 |  | 2 | 2026-03-09 | Phase 3 -  Day 2: Push + Triceps (Hypertrophy) | Rope Push-Downs | Arms_Triceps | 1 | 42.5 | 12 |  | 1-2 | Tempo 2-1-2; squeeze contraction at bottom; RIR 1-2 |</t>
  </si>
  <si>
    <t>| 3 |  | 2 | 2026-03-09 | Phase 3 -  Day 2: Push + Triceps (Hypertrophy) | Rope Push-Downs | Arms_Triceps | 2 | 42.5 | 12 |  | 1 | Tempo 2-1-2; squeeze contraction at bottom; RIR 1 |</t>
  </si>
  <si>
    <t>| 3 |  | 2 | 2026-03-09 | Phase 3 -  Day 2: Push + Triceps (Hypertrophy) | Rope Push-Downs | Arms_Triceps | 3 | 42.5 | 9 |  | 1 | Tempo 2-1-2; squeeze contraction at bottom; RIR 1 felt sloppy last rep |</t>
  </si>
  <si>
    <t>| 3 |  | 2 | 2026-03-09 | Phase 3 -  Day 2: Push + Triceps (Hypertrophy) | Single-Arm Overhead Cable Extension | Arms_Triceps | 1 | 15 | 8 |  | 1 | Tempo 3-1-2; RIR 1 to 2  |</t>
  </si>
  <si>
    <t>| 3 |  | 2 | 2026-03-09 | Phase 3 -  Day 2: Push + Triceps (Hypertrophy) | Single-Arm Overhead Cable Extension | Arms_Triceps | 2 | 15 | 8 |  | 1 | Tempo 3-1-2; RIR 1 to 2; little taps to help extend on 7-8 |</t>
  </si>
  <si>
    <t>| 3 |  | 2 | 2026-03-09 | Phase 3 -  Day 2: Push + Triceps (Hypertrophy) | Single-Arm Overhead Cable Extension | Arms_Triceps | 3 | 15 | 8 |  | 1 | Tempo 3-1-2; RIR 1 to 2; little taps to help extend on 7-8 |</t>
  </si>
  <si>
    <t>| 3 |  | 2 | 2026-03-09 | Phase 3 -  Day 2: Push + Triceps (Hypertrophy) | Farmer’s Hold | Carry | 1 | 150 |  | 85.199999999999989 |  |  |</t>
  </si>
  <si>
    <t>| 3 |  | 2 | 2026-03-09 | Phase 3 -  Day 2: Push + Triceps (Hypertrophy) | Farmer’s Hold | Carry | 2 | 150 |  | 70.199999999999989 |  |  |</t>
  </si>
  <si>
    <t>| 3 |  | 3 | 2026-03-10 | Phase 3 -  Day 3: Carries + Pull (Volume/Stability) | Cycling | Cardio | 1 |  |  | 420 |  | Warmup light activity  |</t>
  </si>
  <si>
    <t>| 3 |  | 3 | 2026-03-10 | Phase 3 -  Day 3: Carries + Pull (Volume/Stability) | Chest Supported DB Row (Spider) | Pull | 1 | 65 | 10 |  | 2 | Tempo 3-1-1; RIR 2; 60# dbs were unavailable.  |</t>
  </si>
  <si>
    <t>| 3 |  | 3 | 2026-03-10 | Phase 3 -  Day 3: Carries + Pull (Volume/Stability) | Chest Supported DB Row (Spider) | Pull | 2 | 65 | 10 |  | 2 | Tempo 3-1-1; RIR 2; 60# dbs were unavailable.  |</t>
  </si>
  <si>
    <t>| 3 |  | 3 | 2026-03-10 | Phase 3 -  Day 3: Carries + Pull (Volume/Stability) | Chest Supported DB Row (Spider) | Pull | 3 | 65 | 9 |  | 1 | Tempo 3-1-1; RIR 1; 60# dbs were unavailable.  |</t>
  </si>
  <si>
    <t>| 3 |  | 3 | 2026-03-10 | Phase 3 -  Day 3: Carries + Pull (Volume/Stability) | Chest Supported DB Row (Spider) | Pull | 4 | 65 | 9 |  | 1 | Tempo 3-1-1; RIR 1; 60# dbs were unavailable.  |</t>
  </si>
  <si>
    <t>| 3 |  | 3 | 2026-03-10 | Phase 3 -  Day 3: Carries + Pull (Volume/Stability) | Single-Arm Neutral Grip Cable Pulldown | Pull | 1 | 160 | 10 |  | 1-2 | Tempo 3-1-1; RIR 1-2 |</t>
  </si>
  <si>
    <t>| 3 |  | 3 | 2026-03-10 | Phase 3 -  Day 3: Carries + Pull (Volume/Stability) | Single-Arm Neutral Grip Cable Pulldown | Pull | 2 | 160 | 10 |  | 1-2 | Tempo 3-1-1; RIR 1-2 |</t>
  </si>
  <si>
    <t>| 3 |  | 3 | 2026-03-10 | Phase 3 -  Day 3: Carries + Pull (Volume/Stability) | Single-Arm Neutral Grip Cable Pulldown | Pull | 3 | 160 | 8 |  | 1 | Tempo 3-1-1; RIR 1 |</t>
  </si>
  <si>
    <t>| 3 |  | 3 | 2026-03-10 | Phase 3 -  Day 3: Carries + Pull (Volume/Stability) | Single-Arm Neutral Grip Cable Pulldown | Pull | 4 | 160 | 8 |  | 1 | Tempo 3-1-1; RIR 1 |</t>
  </si>
  <si>
    <t>| 3 |  | 3 | 2026-03-10 | Phase 3 -  Day 3: Carries + Pull (Volume/Stability) | Single-Arm Cable Row (Split Stance) | Pull | 1 | 80 | 10 |  | 2 | Tempo 2-1-2; squeeze contraction; RIR 2 |</t>
  </si>
  <si>
    <t>| 3 |  | 3 | 2026-03-10 | Phase 3 -  Day 3: Carries + Pull (Volume/Stability) | Single-Arm Cable Row (Split Stance) | Pull | 2 | 90 | 10 |  | 2 | Tempo 2-1-2; squeeze contraction; RIR 2 |</t>
  </si>
  <si>
    <t>| 3 |  | 3 | 2026-03-10 | Phase 3 -  Day 3: Carries + Pull (Volume/Stability) | Single-Arm Cable Row (Split Stance) | Pull | 3 | 100 | 8 |  | 2 | Tempo 2-1-2; squeeze contraction; RIR 2 |</t>
  </si>
  <si>
    <t>| 3 |  | 3 | 2026-03-10 | Phase 3 -  Day 3: Carries + Pull (Volume/Stability) | Rear Delt Cable Fly | Pull | 1 | 30 | 12 |  | 1-2 | 15# per side; tempo 2-2-2; RIR 1-2; No d grip available. Held the cable |</t>
  </si>
  <si>
    <t>| 3 |  | 3 | 2026-03-10 | Phase 3 -  Day 3: Carries + Pull (Volume/Stability) | Rear Delt Cable Fly | Pull | 2 | 40 | 12 |  | 1-2 | 20# per side; tempo 2-2-2; RIR 1-2; No d grip available. Held the cable |</t>
  </si>
  <si>
    <t>| 3 |  | 3 | 2026-03-10 | Phase 3 -  Day 3: Carries + Pull (Volume/Stability) | Rear Delt Cable Fly | Pull | 3 | 50 | 10 |  | 1-2 | 25# per side; tempo 2-2-2; RIR 1-2; No d grip available. Held the cable |</t>
  </si>
  <si>
    <t>| 3 |  | 3 | 2026-03-10 | Phase 3 -  Day 3: Carries + Pull (Volume/Stability) | Incline DB Hammer Curl | Arms_Biceps | 1 | 25 | 10 |  | 2 | Tempo 3-1-3; RIR 2 bench at 30deg |</t>
  </si>
  <si>
    <t>| 3 |  | 3 | 2026-03-10 | Phase 3 -  Day 3: Carries + Pull (Volume/Stability) | Incline DB Hammer Curl | Arms_Biceps | 2 | 25 | 10 |  | 2 | Tempo 3-1-3; RIR 2 bench at 30deg |</t>
  </si>
  <si>
    <t>| 3 |  | 3 | 2026-03-10 | Phase 3 -  Day 3: Carries + Pull (Volume/Stability) | Incline DB Hammer Curl | Arms_Biceps | 3 | 25 | 9 |  | 2 | Tempo 3-1-3; RIR 2 bench at 30deg |</t>
  </si>
  <si>
    <t>| 3 |  | 3 | 2026-03-10 | Phase 3 -  Day 3: Carries + Pull (Volume/Stability) | Farmer’s Hold | Carry | 1 | 75 |  | 54 |  | Fat grip handles at this gym |</t>
  </si>
  <si>
    <t>| 3 |  | 3 | 2026-03-10 | Phase 3 -  Day 3: Carries + Pull (Volume/Stability) | Farmer’s Hold | Carry | 2 | 75 |  | 60 |  | Fat grip handles at this gym |</t>
  </si>
  <si>
    <t>| 3 |  | 3 | 2026-03-10 | Phase 3 -  Day 3: Carries + Pull (Volume/Stability) | Dead Hang | Carry | 1 | 0 |  | 30 |  | .5 = 30 seconds. Grip was maxed after farmers. Good scapula reset though |</t>
  </si>
  <si>
    <t>| 3 |  | 4 | 2026-03-11 | Phase 3 -  Day 4: Arms + Capacity (The Fun Day) | Incline Dumbbell Curl (Supinated) | Arms_Biceps | 1 | 25 | 12 |  | 2 | Tempo 3-1-3; RIR 2 |</t>
  </si>
  <si>
    <t>| 3 |  | 4 | 2026-03-11 | Phase 3 -  Day 4: Arms + Capacity (The Fun Day) | Incline Dumbbell Curl (Supinated) | Arms_Biceps | 2 | 25 | 10 |  | 2 | Tempo 3-1-3; RIR 2 |</t>
  </si>
  <si>
    <t>| 3 |  | 4 | 2026-03-11 | Phase 3 -  Day 4: Arms + Capacity (The Fun Day) | Incline Dumbbell Curl (Supinated) | Arms_Biceps | 3 | 25 | 8 |  | 2 | Tempo 2-1-3; RIR 2 |</t>
  </si>
  <si>
    <t>| 3 |  | 4 | 2026-03-11 | Phase 3 -  Day 4: Arms + Capacity (The Fun Day) | Rope Push-Downs | Arms_Triceps | 1 | 22.5 | 10 |  | 2+ | Warmup; tempo 2-1-3; RIR 2+ |</t>
  </si>
  <si>
    <t>| 3 |  | 4 | 2026-03-11 | Phase 3 -  Day 4: Arms + Capacity (The Fun Day) | Rope Push-Downs | Arms_Triceps | 2 | 40 | 12 |  | 2+ |  tempo 2-1-2; RIR 2+ |</t>
  </si>
  <si>
    <t>| 3 |  | 4 | 2026-03-11 | Phase 3 -  Day 4: Arms + Capacity (The Fun Day) | Rope Push-Downs | Arms_Triceps | 3 | 45 | 12 |  | 2 |  tempo 2-1-2; RIR 2 |</t>
  </si>
  <si>
    <t>| 3 |  | 4 | 2026-03-11 | Phase 3 -  Day 4: Arms + Capacity (The Fun Day) | Rope Push-Downs | Arms_Triceps | 4 | 50 | 9 |  | 0-1 |  tempo 2-1-2; RIR 0-1 |</t>
  </si>
  <si>
    <t>| 3 |  | 4 | 2026-03-11 | Phase 3 -  Day 4: Arms + Capacity (The Fun Day) | DB Cross Body Curl (Hammer Grip) | Arms_Biceps | 1 | 20 | 10 |  | 2 | Tempo 2-1-2; RIR 2 |</t>
  </si>
  <si>
    <t>| 3 |  | 4 | 2026-03-11 | Phase 3 -  Day 4: Arms + Capacity (The Fun Day) | DB Cross Body Curl (Hammer Grip) | Arms_Biceps | 2 | 25 | 10 |  | 1-2 | Tempo 2-1-2; RIR 1-2 |</t>
  </si>
  <si>
    <t>| 3 |  | 4 | 2026-03-11 | Phase 3 -  Day 4: Arms + Capacity (The Fun Day) | DB Cross Body Curl (Hammer Grip) | Arms_Biceps | 3 | 30 | 10 |  | 1 | Tempo 2-1-2; RIR 1 |</t>
  </si>
  <si>
    <t>| 3 |  | 4 | 2026-03-11 | Phase 3 -  Day 4: Arms + Capacity (The Fun Day) | Single Arm Cable Extensions | Arms_Triceps | 1 | 15 | 10 |  | 2+ | Tempo 3-1-2; RIR 2+ |</t>
  </si>
  <si>
    <t>| 3 |  | 4 | 2026-03-11 | Phase 3 -  Day 4: Arms + Capacity (The Fun Day) | Single Arm Cable Extensions | Arms_Triceps | 2 | 17.5 | 10 |  | 2 | Tempo 3-1-2; RIR 2 |</t>
  </si>
  <si>
    <t>| 3 |  | 4 | 2026-03-11 | Phase 3 -  Day 4: Arms + Capacity (The Fun Day) | Single Arm Cable Extensions | Arms_Triceps | 3 | 20 | 10 |  | 1 | Tempo 3-1-2; RIR 1 |</t>
  </si>
  <si>
    <t>| 3 |  | 4 | 2026-03-11 | Phase 3 -  Day 4: Arms + Capacity (The Fun Day) | Face Pull | Pull | 1 | 40 | 12 |  | 2 | Tempo 2-2-2; RIR 2 |</t>
  </si>
  <si>
    <t>| 3 |  | 4 | 2026-03-11 | Phase 3 -  Day 4: Arms + Capacity (The Fun Day) | Face Pull | Pull | 2 | 50 | 12 |  | 1-2 | Tempo 2-2-2; RIR 1-2 |</t>
  </si>
  <si>
    <t>| 3 |  | 4 | 2026-03-11 | Phase 3 -  Day 4: Arms + Capacity (The Fun Day) | Face Pull | Pull | 3 | 50 | 12 |  | 1-2 | Tempo 2-2-2; RIR 1-2 |</t>
  </si>
  <si>
    <t>| 3 |  | 4 | 2026-03-11 | Phase 3 -  Day 4: Arms + Capacity (The Fun Day) | Suitcase Carries | Carry | 1 | 65 |  | 60 |  | 1 min left and right; 2.5mph, 0 incline  |</t>
  </si>
  <si>
    <t>| 3 |  | 4 | 2026-03-11 | Phase 3 -  Day 4: Arms + Capacity (The Fun Day) | Suitcase Carries | Carry | 2 | 65 |  | 60 |  | 1 min left and right; 2.5mph, 0 incline  |</t>
  </si>
  <si>
    <t>| 3 |  | 4 | 2026-03-11 | Phase 3 -  Day 4: Arms + Capacity (The Fun Day) | Suitcase Carries | Carry | 3 | 65 |  | 60 |  | 1 min left and right; starting trying to roll to fingers around 50-52 seconds but fought it; fat grip dbs today too; 2.5mph, 0 incline  |</t>
  </si>
  <si>
    <t>| 3 |  | 4 | 2026-03-11 | Phase 3 -  Day 4: Arms + Capacity (The Fun Day) | Farmer’s Hold | Carry | 1 | 150 |  | 60 |  | 2 75# dbs; fat grip dbs; |</t>
  </si>
  <si>
    <t>| 3 |  | 4 | 2026-03-11 | Phase 3 -  Day 4: Arms + Capacity (The Fun Day) | Farmer’s Hold | Carry | 2 | 150 |  | 60 |  | 2 75# dbs; fat grip dbs; tough! Finger roll right at 1 minute.  |</t>
  </si>
  <si>
    <t>| 3 |  | 4 | 2026-03-11 | Phase 3 -  Day 4: Arms + Capacity (The Fun Day) | Dead Hang | Carry | 1 | 0 |  | 30 |  | Body weight |</t>
  </si>
  <si>
    <t>| 4 |  | 1 | 2026-03-18 | Phase 4 -  Day 1: Carries + Pull (Strength Bias) | Rowing | Pull | 1 |  |  | 300 |  | Warmup  |</t>
  </si>
  <si>
    <t>| 4 |  | 1 | 2026-03-18 | Phase 4 -  Day 1: Carries + Pull (Strength Bias) | Suitcase Carries | Carry | 1 | 70 |  | 60 |  | 2.5mph, 0 incline  |</t>
  </si>
  <si>
    <t>| 4 |  | 1 | 2026-03-18 | Phase 4 -  Day 1: Carries + Pull (Strength Bias) | Suitcase Carries | Carry | 2 | 70 |  | 60 |  | 2.5mph, 0 incline  |</t>
  </si>
  <si>
    <t>| 4 |  | 1 | 2026-03-18 | Phase 4 -  Day 1: Carries + Pull (Strength Bias) | Suitcase Carries | Carry | 3 | 70 |  | 60 |  | 2.5mph, 0 incline; felt good all sets. Right felt a little fatigued around 55-60 but did not finger roll |</t>
  </si>
  <si>
    <t>| 4 |  | 1 | 2026-03-18 | Phase 4 -  Day 1: Carries + Pull (Strength Bias) | Dumbbell Romanian Deadlift | Legs | 1 | 130 | 8 |  | 2 | Tempo 3-1-1; RIR 2; no 67.5 dbs |</t>
  </si>
  <si>
    <t>| 4 |  | 1 | 2026-03-18 | Phase 4 -  Day 1: Carries + Pull (Strength Bias) | Dumbbell Romanian Deadlift | Legs | 2 | 130 | 8 |  | 2 | Tempo 3-1-1; RIR 2; no 67.5 dbs |</t>
  </si>
  <si>
    <t>| 4 |  | 1 | 2026-03-18 | Phase 4 -  Day 1: Carries + Pull (Strength Bias) | Dumbbell Romanian Deadlift | Legs | 3 | 140 | 6 |  | 1-2 | 70# dbs; Tempo 3-1-1; RIR 1-2; slight right finger roll at 6 so stopped but had fuel in the tank for glutes/hamstrings, no 67.5 dbs |</t>
  </si>
  <si>
    <t>| 4 |  | 1 | 2026-03-18 | Phase 4 -  Day 1: Carries + Pull (Strength Bias) | Dumbbell Romanian Deadlift | Legs | 4 | 140 | 8 |  | 1-2 | 70# dbs; Tempo 3-1-1; RIR 1-2; slight right finger roll at 6 so stopped but had fuel in the tank for glutes/hamstrings, no 67.5 dbs |</t>
  </si>
  <si>
    <t>| 4 |  | 1 | 2026-03-18 | Phase 4 -  Day 1: Carries + Pull (Strength Bias) | Chest Supported DB Row (Spider) | Pull | 1 | 60 | 11 |  | 2 | 2-1-2; 1 second squeeze; grip started to fail on right at 10-11; RIR 2 (but zero for grip) |</t>
  </si>
  <si>
    <t>| 4 |  | 1 | 2026-03-18 | Phase 4 -  Day 1: Carries + Pull (Strength Bias) | Chest Supported DB Row (Spider) | Pull | 2 | 60 | 10 |  | 2 | 2-1-2; 1 second squeeze; grip started to fail on right at 9-10; RIR 2 (but zero for grip) |</t>
  </si>
  <si>
    <t>| 4 |  | 1 | 2026-03-18 | Phase 4 -  Day 1: Carries + Pull (Strength Bias) | Chest Supported DB Row (Spider) | Pull | 3 | 60 | 8 |  | 2 | 2-1-2; 1 second squeeze; grip started to fail on right at 9-10; RIR 2 (but zero for grip) |</t>
  </si>
  <si>
    <t>| 4 |  | 1 | 2026-03-18 | Phase 4 -  Day 1: Carries + Pull (Strength Bias) | Chest Supported DB Row (Spider) | Pull | 4 | 60 | 8 |  | 2 | 2-1-2; 1 second squeeze; grip started to fail on right at 9-10; RIR 2 (but zero for grip) |</t>
  </si>
  <si>
    <t>| 4 |  | 1 | 2026-03-18 | Phase 4 -  Day 1: Carries + Pull (Strength Bias) | Face Pull | Pull | 1 | 20 | 20 |  | 2 | Adjustable cable weight stack (20# plate); tempo 2-2-2; RIR 2 |</t>
  </si>
  <si>
    <t>| 4 |  | 1 | 2026-03-18 | Phase 4 -  Day 1: Carries + Pull (Strength Bias) | Face Pull | Pull | 2 | 25 | 20 |  | 2 | Adjustable cable weight stack (25# plate); tempo 2-2-2; RIR 2 |</t>
  </si>
  <si>
    <t>| 4 |  | 1 | 2026-03-18 | Phase 4 -  Day 1: Carries + Pull (Strength Bias) | Face Pull | Pull | 3 | 30 | 20 |  | 2 | Adjustable cable weight stack (30# plate); tempo 2-2-2; RIR 2 |</t>
  </si>
  <si>
    <t>| 4 |  | 1 | 2026-03-18 | Phase 4 -  Day 1: Carries + Pull (Strength Bias) | Incline Dumbbell Curl (Supinated) | Arms_Biceps | 1 | 30 | 11 |  | 1-2 | Bench at 3 (~15 degrees); tempo 3-1-1; RIR 1-2 |</t>
  </si>
  <si>
    <t>| 4 |  | 1 | 2026-03-18 | Phase 4 -  Day 1: Carries + Pull (Strength Bias) | Incline Dumbbell Curl (Supinated) | Arms_Biceps | 2 | 30 | 9 |  | 1 | Bench at 3 (~15 degrees); tempo 3-1-1; RIR 1 |</t>
  </si>
  <si>
    <t>| 4 |  | 1 | 2026-03-18 | Phase 4 -  Day 1: Carries + Pull (Strength Bias) | Incline Dumbbell Curl (Supinated) | Arms_Biceps | 3 | 30 | 7 |  | 1 | Little right capsule awareness on last set; Bench at 3 (~15 degrees); tempo 3-1-1; RIR 1 |</t>
  </si>
  <si>
    <t>| 4 |  | 2 | 2026-03-19 | Phase 4 -  Day 2: Push + Triceps (Hypertrophy) | Rowing | Pull | 1 |  |  | 300 |  | Warmup |</t>
  </si>
  <si>
    <t>| 4 |  | 2 | 2026-03-19 | Phase 4 -  Day 2: Push + Triceps (Hypertrophy) | Smith Machine Bench Press | Push | 1 | 115 | 8 |  | 2+ | Tempo 3-1-1, RIR 2+ |</t>
  </si>
  <si>
    <t>| 4 |  | 2 | 2026-03-19 | Phase 4 -  Day 2: Push + Triceps (Hypertrophy) | Smith Machine Bench Press | Push | 2 | 125 | 8 |  | 2 | Tempo 3-1-1, RIR 2 |</t>
  </si>
  <si>
    <t>| 4 |  | 2 | 2026-03-19 | Phase 4 -  Day 2: Push + Triceps (Hypertrophy) | Smith Machine Bench Press | Push | 3 | 125 | 7 |  | 1-2 | Tempo 3-1-1, RIR 1-2 |</t>
  </si>
  <si>
    <t>| 4 |  | 2 | 2026-03-19 | Phase 4 -  Day 2: Push + Triceps (Hypertrophy) | Single Arm Cable Press | Push | 1 | 20 | 10 |  | 2 | Tempo 2-2-2; RIR 2; left did 10 clean before slight trap involved, right did 12 with ease |</t>
  </si>
  <si>
    <t>| 4 |  | 2 | 2026-03-19 | Phase 4 -  Day 2: Push + Triceps (Hypertrophy) | Single Arm Cable Press | Push | 2 | 20 | 12 |  | 2 | Tempo 2-2-2; RIR 2; left did 10 clean before slight trap involved, right did 12 with ease |</t>
  </si>
  <si>
    <t>| 4 |  | 2 | 2026-03-19 | Phase 4 -  Day 2: Push + Triceps (Hypertrophy) | Single Arm Cable Press | Push | 3 | 20 | 12 |  | 2 | Tempo 2-2-2; RIR 2; |</t>
  </si>
  <si>
    <t>| 4 |  | 2 | 2026-03-19 | Phase 4 -  Day 2: Push + Triceps (Hypertrophy) | Rope Push-Downs | Arms_Triceps | 1 | 42.5 | 12 |  | 1-2 | Tempo 2-1-2; RIR 1-2 |</t>
  </si>
  <si>
    <t>| 4 |  | 2 | 2026-03-19 | Phase 4 -  Day 2: Push + Triceps (Hypertrophy) | Rope Push-Downs | Arms_Triceps | 2 | 45 | 11 |  | 1 | Tempo 2-1-2; RIR 1 |</t>
  </si>
  <si>
    <t>| 4 |  | 2 | 2026-03-19 | Phase 4 -  Day 2: Push + Triceps (Hypertrophy) | Rope Push-Downs | Arms_Triceps | 3 | 50 | 8 |  | 1 | Tempo 2-1-2; RIR 1; stopped once shoulder roll began |</t>
  </si>
  <si>
    <t>| 4 |  | 2 | 2026-03-19 | Phase 4 -  Day 2: Push + Triceps (Hypertrophy) | Rope Push-Downs | Arms_Triceps | 4 | 50 | 8 |  | 1 | Tempo 2-1-2; RIR 1; stopped once shoulder roll began |</t>
  </si>
  <si>
    <t>| 4 |  | 2 | 2026-03-19 | Phase 4 -  Day 2: Push + Triceps (Hypertrophy) | Single-Arm Overhead Cable Extension | Arms_Triceps | 1 | 10 | 10 |  | 2 | Tempo 3-1-2; RIR 2; |</t>
  </si>
  <si>
    <t>| 4 |  | 2 | 2026-03-19 | Phase 4 -  Day 2: Push + Triceps (Hypertrophy) | Single-Arm Overhead Cable Extension | Arms_Triceps | 2 | 12.5 | 11 |  | 1-2 | Tempo 3-1-2; RIR 1-2; tap assist 9-11 |</t>
  </si>
  <si>
    <t>| 4 |  | 2 | 2026-03-19 | Phase 4 -  Day 2: Push + Triceps (Hypertrophy) | Single-Arm Overhead Cable Extension | Arms_Triceps | 3 | 12.5 | 10 |  | 1-2 | Tempo 3-1-2; RIR 1-2; tap assist 8-10 |</t>
  </si>
  <si>
    <t>| 4 |  | 2 | 2026-03-19 | Phase 4 -  Day 2: Push + Triceps (Hypertrophy) | Dumbbell Lateral Raise | Push | 1 | 6 | 15 |  | 2 | Tempo 2-1-2; RIR 2 |</t>
  </si>
  <si>
    <t>| 4 |  | 2 | 2026-03-19 | Phase 4 -  Day 2: Push + Triceps (Hypertrophy) | Dumbbell Lateral Raise | Push | 2 | 10 | 10 |  | 1-2 | Tempo 2-1-2; RIR 1-2; no 4# dbs exist at my gym. Jumped to 5# |</t>
  </si>
  <si>
    <t>| 4 |  | 2 | 2026-03-19 | Phase 4 -  Day 2: Push + Triceps (Hypertrophy) | Dumbbell Lateral Raise | Push | 3 | 10 | 12 |  | 1 | Tempo 2-1-2; RIR 1; no 4# dbs exist at my gym. Jumped to 5# |</t>
  </si>
  <si>
    <t>| 4 |  | 2 | 2026-03-19 | Phase 4 -  Day 2: Push + Triceps (Hypertrophy) | Rowing | Pull | 2 |  |  | 460 |  | 2007m |</t>
  </si>
  <si>
    <t>| 4 |  | 2 | 2026-03-19 | Phase 4 -  Day 2: Push + Triceps (Hypertrophy) | Smith Machine Bench Press | Push | 4 | 125 | 7 |  |  |  |</t>
  </si>
  <si>
    <t>| 4 |  | 3 | 2026-03-20 | Phase 4 -  Day 3: Carries + Pull (Volume/Stability) | Rowing | Pull | 1 |  |  | 300 |  | Warmup, 1250m, |</t>
  </si>
  <si>
    <t>| 4 |  | 3 | 2026-03-20 | Phase 4 -  Day 3: Carries + Pull (Volume/Stability) | Chest Supported DB Row (Spider) | Pull | 1 | 70 | 10 |  | 2 | Tempo 2-1-2; RIR 2; 1 sec squeeze each rep |</t>
  </si>
  <si>
    <t>| 4 |  | 3 | 2026-03-20 | Phase 4 -  Day 3: Carries + Pull (Volume/Stability) | Chest Supported DB Row (Spider) | Pull | 2 | 75 | 9 |  | 1 | Tempo 2-1-1; still got a decent 1 sec squeeze but the jump to 75# is feeling tough; RIR 1 |</t>
  </si>
  <si>
    <t>| 4 |  | 3 | 2026-03-20 | Phase 4 -  Day 3: Carries + Pull (Volume/Stability) | Chest Supported DB Row (Spider) | Pull | 3 | 75 | 8 |  | 1 | Tempo 2-1-1; still got a decent 1 sec squeeze but the jump to 75# is feeling tough; RIR 1 |</t>
  </si>
  <si>
    <t>| 4 |  | 3 | 2026-03-20 | Phase 4 -  Day 3: Carries + Pull (Volume/Stability) | Chest Supported DB Row (Spider) | Pull | 4 | 75 | 6 |  | 0-1 | Tempo 2-1-1; tempo got a little sloppy; still got a decent 1 sec squeeze but the jump to 75# is feeling tough; RIR 0-1 |</t>
  </si>
  <si>
    <t>| 4 |  | 3 | 2026-03-20 | Phase 4 -  Day 3: Carries + Pull (Volume/Stability) | Single-Arm Neutral Grip Cable Pulldown | Pull | 1 | 145 | 10 |  | 1-2 | Tempo 2-1-2; long hold/squeeze; RIR 1-2; using high cable single stack at 70 + 2.5 |</t>
  </si>
  <si>
    <t>| 4 |  | 3 | 2026-03-20 | Phase 4 -  Day 3: Carries + Pull (Volume/Stability) | Single-Arm Neutral Grip Cable Pulldown | Pull | 2 | 150 | 10 |  | 1-2 | Tempo 2-1-2; long hold/squeeze; RIR 1-2; using high cable single stack at 70 + 2.5 |</t>
  </si>
  <si>
    <t>| 4 |  | 3 | 2026-03-20 | Phase 4 -  Day 3: Carries + Pull (Volume/Stability) | Single-Arm Neutral Grip Cable Pulldown | Pull | 3 | 155 | 8 |  | 0-1 | Tempo 2-1-2; long hold/squeeze; RIR 0-1; using high cable single stack at 70 + 2.5 |</t>
  </si>
  <si>
    <t>| 4 |  | 3 | 2026-03-20 | Phase 4 -  Day 3: Carries + Pull (Volume/Stability) | Seat Cable Row (V / Narrow Neutral Grip) | Pull | 1 | 120 | 10 |  | 2 | Dual Pulley Row was the only setup available. I was on the 42.5 plate. Felt like 120ish; tempo 3-2-2; RIR 2 |</t>
  </si>
  <si>
    <t>| 4 |  | 3 | 2026-03-20 | Phase 4 -  Day 3: Carries + Pull (Volume/Stability) | Seat Cable Row (V / Narrow Neutral Grip) | Pull | 2 | 130 | 10 |  | 1-2 | Tempo 3-2-2; RIR 1-2; 50# plate on dual pulley machine stack |</t>
  </si>
  <si>
    <t>| 4 |  | 3 | 2026-03-20 | Phase 4 -  Day 3: Carries + Pull (Volume/Stability) | Seat Cable Row (V / Narrow Neutral Grip) | Pull | 3 | 140 | 9 |  | 1-2 | Tempo 3-2-1; RIR 1-2; 60# plate on dual pulley machine stack |</t>
  </si>
  <si>
    <t>| 4 |  | 3 | 2026-03-20 | Phase 4 -  Day 3: Carries + Pull (Volume/Stability) | Rear Delt Cable Fly | Pull | 1 | 5 | 15 |  | 2 | Tempo 2-2-2; RIR 2; single arm as the adjustable cable pulley was the only available  |</t>
  </si>
  <si>
    <t>| 4 |  | 3 | 2026-03-20 | Phase 4 -  Day 3: Carries + Pull (Volume/Stability) | Rear Delt Cable Fly | Pull | 2 | 5 | 15 |  | 2 | Noticed my left trap was engaging around rep 11. I self corrected. Tempo 2-2-2; RIR 2; single arm as the adjustable cable pulley was the only available  |</t>
  </si>
  <si>
    <t>| 4 |  | 3 | 2026-03-20 | Phase 4 -  Day 3: Carries + Pull (Volume/Stability) | Rear Delt Cable Fly | Pull | 3 | 5 | 15 |  | 2 | Noticed my left trap was engaging around rep 11. I self corrected. Tempo 2-2-2; RIR 2; single arm as the adjustable cable pulley was the only available  |</t>
  </si>
  <si>
    <t>| 4 |  | 3 | 2026-03-20 | Phase 4 -  Day 3: Carries + Pull (Volume/Stability) | Suitcase Carries | Carry | 1 | 65 |  | 60 |  | 2.5 mph, 0 incline  |</t>
  </si>
  <si>
    <t>| 4 |  | 3 | 2026-03-20 | Phase 4 -  Day 3: Carries + Pull (Volume/Stability) | Suitcase Carries | Carry | 2 | 65 |  | 60 |  | 2.5 mph, 0 incline; made it to 59 seconds on right. Rolled to fingers  |</t>
  </si>
  <si>
    <t>| 4 |  | 3 | 2026-03-20 | Phase 4 -  Day 3: Carries + Pull (Volume/Stability) | Incline Dumbbell Curl (Supinated) | Arms_Biceps | 1 | 25 | 10 |  | 2 | Tempo 3-1-2; RIR 2; bench at 3 |</t>
  </si>
  <si>
    <t>| 4 |  | 3 | 2026-03-20 | Phase 4 -  Day 3: Carries + Pull (Volume/Stability) | Incline Dumbbell Curl (Supinated) | Arms_Biceps | 2 | 25 | 7 |  | 2 | Tempo 3-1-2; RIR 2; bench at 3 |</t>
  </si>
  <si>
    <t>| 4 |  | 3 | 2026-03-20 | Phase 4 -  Day 3: Carries + Pull (Volume/Stability) | Rowing | Pull | 2 |  |  | 470 |  | 116 strokes  |</t>
  </si>
  <si>
    <t>| 4 |  | 4 | 2026-03-21 | Phase 4 -  Day 4: Arms + Capacity (The Fun Day) | Rowing | Pull | 1 |  |  | 300 |  |  |</t>
  </si>
  <si>
    <t>| 4 |  | 4 | 2026-03-21 | Phase 4 -  Day 4: Arms + Capacity (The Fun Day) | Incline Dumbbell Curl (Supinated) | Arms_Biceps | 1 | 25 | 12 |  | 2 | Tempo 3-1-2; RIR 2; moving up to 30# per your instruction; bench incline set at 3 |</t>
  </si>
  <si>
    <t>| 4 |  | 4 | 2026-03-21 | Phase 4 -  Day 4: Arms + Capacity (The Fun Day) | Incline Dumbbell Curl (Supinated) | Arms_Biceps | 2 | 30 | 9 |  | 1-2 | Tempo 3-1-2; RIR 1-2;  |</t>
  </si>
  <si>
    <t>| 4 |  | 4 | 2026-03-21 | Phase 4 -  Day 4: Arms + Capacity (The Fun Day) | Incline Dumbbell Curl (Supinated) | Arms_Biceps | 3 | 30 | 7 |  | 1-2 | Tempo 3-1-2; RIR 1-2;  |</t>
  </si>
  <si>
    <t>| 4 |  | 4 | 2026-03-21 | Phase 4 -  Day 4: Arms + Capacity (The Fun Day) | Incline Dumbbell Curl (Supinated) | Arms_Biceps | 4 | 30 | 6 |  | 1-2 | Tempo 3-1-2; RIR 1-2;  |</t>
  </si>
  <si>
    <t>| 4 |  | 4 | 2026-03-21 | Phase 4 -  Day 4: Arms + Capacity (The Fun Day) | DB Spider Curl (Hammer) | Arms_Biceps | 1 | 35 | 15 |  | 1-2 | Bench at 3; tempo 2-1-1; RIR 1-2; switched to alternating left/right at 8th rep |</t>
  </si>
  <si>
    <t>| 4 |  | 4 | 2026-03-21 | Phase 4 -  Day 4: Arms + Capacity (The Fun Day) | DB Spider Curl (Hammer) | Arms_Biceps | 2 | 35 | 14 |  | 1-2 | Bench at 3; tempo 2-1-1; RIR 1-2; alternating left/right |</t>
  </si>
  <si>
    <t>| 4 |  | 4 | 2026-03-21 | Phase 4 -  Day 4: Arms + Capacity (The Fun Day) | DB Spider Curl (Hammer) | Arms_Biceps | 3 | 35 | 14 |  | 1-2 | Bench at 3; tempo 2-1-1; RIR 1-2; alternating left/right |</t>
  </si>
  <si>
    <t>| 4 |  | 4 | 2026-03-21 | Phase 4 -  Day 4: Arms + Capacity (The Fun Day) | Rope Push-Downs | Arms_Triceps | 1 | 45 | 12 |  | 2 | Tempo 2-1-2; RIR 2 |</t>
  </si>
  <si>
    <t>| 4 |  | 4 | 2026-03-21 | Phase 4 -  Day 4: Arms + Capacity (The Fun Day) | Rope Push-Downs | Arms_Triceps | 2 | 45 | 11 |  | 2 | Tempo 2-1-2; RIR 2 |</t>
  </si>
  <si>
    <t>| 4 |  | 4 | 2026-03-21 | Phase 4 -  Day 4: Arms + Capacity (The Fun Day) | Rope Push-Downs | Arms_Triceps | 3 | 45 | 10 |  | 1 | Tempo 2-1-2; RIR 1 |</t>
  </si>
  <si>
    <t>| 4 |  | 4 | 2026-03-21 | Phase 4 -  Day 4: Arms + Capacity (The Fun Day) | Rope Push-Downs | Arms_Triceps | 4 | 50 | 9 |  | 1 | Tempo 2-1-2; RIR 1; hands started coming together 8-9 |</t>
  </si>
  <si>
    <t>| 4 |  | 4 | 2026-03-21 | Phase 4 -  Day 4: Arms + Capacity (The Fun Day) | Rowing | Pull | 2 |  |  | 480 |  | Watts above 200; stroke rate ~13-15; 116 strokes total |</t>
  </si>
  <si>
    <t>| 4 |  | 4 | 2026-03-21 | Phase 4 -  Day 4: Arms + Capacity (The Fun Day) | Single Arm Cable Extensions | Arms_Triceps | 1 | 10 | 10 |  | 2 | Tempo 3-1-2; RIR 2 |</t>
  </si>
  <si>
    <t>| 4 |  | 4 | 2026-03-21 | Phase 4 -  Day 4: Arms + Capacity (The Fun Day) | Single Arm Cable Extensions | Arms_Triceps | 2 | 10 | 11 |  | 2 | Tempo 3-1-2; RIR 2 |</t>
  </si>
  <si>
    <t>| 4 |  | 4 | 2026-03-21 | Phase 4 -  Day 4: Arms + Capacity (The Fun Day) | Single Arm Cable Extensions | Arms_Triceps | 3 | 12.5 | 10 |  | 2 | Tempo 3-1-2; RIR 2 |</t>
  </si>
  <si>
    <t>| 4 |  | 4 | 2026-03-21 | Phase 4 -  Day 4: Arms + Capacity (The Fun Day) | Farmer's Walk | Carry | 1 | 150 |  | 60 |  | Treadmill 2.5 mph, 0 incline |</t>
  </si>
  <si>
    <t>| 4 |  | 4 | 2026-03-21 | Phase 4 -  Day 4: Arms + Capacity (The Fun Day) | Farmer's Walk | Carry | 2 | 150 |  | 51.6 |  | Treadmill 2.5 mph, 0 incline |</t>
  </si>
  <si>
    <t>| 4 |  | 4 | 2026-03-21 | Phase 4 -  Day 4: Arms + Capacity (The Fun Day) | Farmer's Walk | Carry | 3 | 150 |  | 39.6 |  | Treadmill 2.5 mph, 0 incline |</t>
  </si>
  <si>
    <t>| 4 |  | 4 | 2026-03-21 | Phase 4 -  Day 4: Arms + Capacity (The Fun Day) | Farmer's Walk | Carry | 4 | 150 |  | 30 |  | Treadmill 2.5 mph, 0 incline |</t>
  </si>
  <si>
    <t>| 4 |  | 1 | 2026-03-23 | Phase 4 -  Day 1: Carries + Pull (Strength Bias) | Rowing | Pull | 1 |  |  | 300 |  | Warmup |</t>
  </si>
  <si>
    <t>| 4 |  | 1 | 2026-03-23 | Phase 4 -  Day 1: Carries + Pull (Strength Bias) | Suitcase Carries | Carry | 1 | 70 |  | 64.800000000000011 |  | 2.5 mph, 0 incline |</t>
  </si>
  <si>
    <t>| 4 |  | 1 | 2026-03-23 | Phase 4 -  Day 1: Carries + Pull (Strength Bias) | Suitcase Carries | Carry | 2 | 70 |  | 61.2 |  | 2.5 mph, 0 incline |</t>
  </si>
  <si>
    <t>| 4 |  | 1 | 2026-03-23 | Phase 4 -  Day 1: Carries + Pull (Strength Bias) | Suitcase Carries | Carry | 3 | 70 |  | 60 |  | 2.5 mph, 0 incline;  |</t>
  </si>
  <si>
    <t>| 4 |  | 1 | 2026-03-23 | Phase 4 -  Day 1: Carries + Pull (Strength Bias) | Dumbbell Romanian Deadlift | Legs | 1 | 140 | 8 |  | 2 | Tempo 3-1-1; RIR 2 |</t>
  </si>
  <si>
    <t>| 4 |  | 1 | 2026-03-23 | Phase 4 -  Day 1: Carries + Pull (Strength Bias) | Dumbbell Romanian Deadlift | Legs | 2 | 140 | 8 |  | 2 | Tempo 3-1-1; RIR 2 |</t>
  </si>
  <si>
    <t>| 4 |  | 1 | 2026-03-23 | Phase 4 -  Day 1: Carries + Pull (Strength Bias) | Dumbbell Romanian Deadlift | Legs | 3 | 140 | 7 |  | 2 | Tempo 3-1-1; RIR 2; right grip started to give after the 7th rep |</t>
  </si>
  <si>
    <t>| 4 |  | 1 | 2026-03-23 | Phase 4 -  Day 1: Carries + Pull (Strength Bias) | Dumbbell Romanian Deadlift | Legs | 4 | 150 | 6 |  | 2 | Tempo 3-1-1; RIR 2; right grip started to give after the 7th rep |</t>
  </si>
  <si>
    <t>| 4 |  | 1 | 2026-03-23 | Phase 4 -  Day 1: Carries + Pull (Strength Bias) | Chest Supported DB Row (Spider) | Pull | 1 | 70 | 10 |  | 1 | Tempo 2-1-2; RIR 1; right grip tired still |</t>
  </si>
  <si>
    <t>| 4 |  | 1 | 2026-03-23 | Phase 4 -  Day 1: Carries + Pull (Strength Bias) | Chest Supported DB Row (Spider) | Pull | 2 | 70 | 8 |  | 1-2 | Tempo 2-1-2; RIR 1-2; right grip tired still |</t>
  </si>
  <si>
    <t>| 4 |  | 1 | 2026-03-23 | Phase 4 -  Day 1: Carries + Pull (Strength Bias) | Chest Supported DB Row (Spider) | Pull | 3 | 70 | 7.5 |  | 1 | Tempo 2-1-2; RIR 1; right and left grip getting taxed |</t>
  </si>
  <si>
    <t>| 4 |  | 1 | 2026-03-23 | Phase 4 -  Day 1: Carries + Pull (Strength Bias) | Chest Supported DB Row (Spider) | Pull | 4 | 70 | 7.5 |  | 1 | Tempo 2-1-2; RIR 1; right and left grip getting taxed |</t>
  </si>
  <si>
    <t>| 4 |  | 1 | 2026-03-23 | Phase 4 -  Day 1: Carries + Pull (Strength Bias) | Face Pull | Pull | 1 | 25 | 20 |  | 2 | Tempo 2-2-2; RIR 2; cable at 4 |</t>
  </si>
  <si>
    <t>| 4 |  | 1 | 2026-03-23 | Phase 4 -  Day 1: Carries + Pull (Strength Bias) | Face Pull | Pull | 2 | 27.5 | 20 |  | 2 | Tempo 2-2-2; RIR 2; cable at 4 |</t>
  </si>
  <si>
    <t>| 4 |  | 1 | 2026-03-23 | Phase 4 -  Day 1: Carries + Pull (Strength Bias) | Face Pull | Pull | 3 | 30 | 20 |  | 2 | Tempo 2-2-2; RIR 2; cable at 4 |</t>
  </si>
  <si>
    <t>| 4 |  | 1 | 2026-03-23 | Phase 4 -  Day 1: Carries + Pull (Strength Bias) | Incline Dumbbell Curl (Supinated) | Arms_Biceps | 1 | 30 | 11 |  | 1 | Tempo 3-1-2; RIR 1; bench at 3 |</t>
  </si>
  <si>
    <t>| 4 |  | 1 | 2026-03-23 | Phase 4 -  Day 1: Carries + Pull (Strength Bias) | Incline Dumbbell Curl (Supinated) | Arms_Biceps | 2 | 30 | 8 |  | 1 | Tempo 3-1-2; RIR 1; bench at 3 |</t>
  </si>
  <si>
    <t>| 4 |  | 1 | 2026-03-23 | Phase 4 -  Day 1: Carries + Pull (Strength Bias) | Incline Dumbbell Curl (Supinated) | Arms_Biceps | 3 | 30 | 7 |  | 1 | Tempo 3-1-2; RIR 1; bench at 3 |</t>
  </si>
  <si>
    <t>| 4 |  | 2 | 2026-03-27 | Phase 4 -  Day 2: Push + Triceps (Hypertrophy) | Rowing | Pull | 1 |  |  | 300 |  | Warmup |</t>
  </si>
  <si>
    <t>| 4 |  | 2 | 2026-03-27 | Phase 4 -  Day 2: Push + Triceps (Hypertrophy) | Scap Push Ups | Push | 1 | 0 | 12 |  |  |  |</t>
  </si>
  <si>
    <t>| 4 |  | 2 | 2026-03-27 | Phase 4 -  Day 2: Push + Triceps (Hypertrophy) | Smith Machine Bench Press | Push | 1 | 125 | 8 |  | 2 | Tempo 3-1-1; RIR 2 |</t>
  </si>
  <si>
    <t>| 4 |  | 2 | 2026-03-27 | Phase 4 -  Day 2: Push + Triceps (Hypertrophy) | Smith Machine Bench Press | Push | 2 | 125 | 7 |  | 1-2 | Tempo 3-1-1; RIR 1-2 |</t>
  </si>
  <si>
    <t>| 4 |  | 2 | 2026-03-27 | Phase 4 -  Day 2: Push + Triceps (Hypertrophy) | Smith Machine Bench Press | Push | 3 | 125 | 6 |  | 1-2 | Tempo 3-1-1; RIR 1-2 |</t>
  </si>
  <si>
    <t>| 4 |  | 2 | 2026-03-27 | Phase 4 -  Day 2: Push + Triceps (Hypertrophy) | Smith Machine Bench Press | Push | 4 | 125 | 5 |  | 1-2 | Tempo 3-1-1; RIR 1-2 |</t>
  </si>
  <si>
    <t>| 4 |  | 2 | 2026-03-27 | Phase 4 -  Day 2: Push + Triceps (Hypertrophy) | Single Arm Cable Press | Push | 1 | 20 | 12 |  | 2 | Tempo 2-1-2; RIR 2 |</t>
  </si>
  <si>
    <t>| 4 |  | 2 | 2026-03-27 | Phase 4 -  Day 2: Push + Triceps (Hypertrophy) | Single Arm Cable Press | Push | 2 | 20 | 12 |  | 1-2 | Tempo 2-1-2; RIR 1-2 |</t>
  </si>
  <si>
    <t>| 4 |  | 2 | 2026-03-27 | Phase 4 -  Day 2: Push + Triceps (Hypertrophy) | Single Arm Cable Press | Push | 3 | 22.5 | 12 |  | 1-2 | Tempo 2-1-2; RIR 1-2 |</t>
  </si>
  <si>
    <t>| 4 |  | 2 | 2026-03-27 | Phase 4 -  Day 2: Push + Triceps (Hypertrophy) | Rope Push-Downs | Arms_Triceps | 1 | 45 | 12 |  | 1-2 | Tempo 2-1-2; RIR 1-2 |</t>
  </si>
  <si>
    <t>| 4 |  | 2 | 2026-03-27 | Phase 4 -  Day 2: Push + Triceps (Hypertrophy) | Rope Push-Downs | Arms_Triceps | 2 | 45 | 10 |  | 1 | Tempo 2-1-2; RIR 1 |</t>
  </si>
  <si>
    <t>| 4 |  | 2 | 2026-03-27 | Phase 4 -  Day 2: Push + Triceps (Hypertrophy) | Rope Push-Downs | Arms_Triceps | 3 | 50 | 9 |  | 1 | Tempo 2-1-2; RIR 1 |</t>
  </si>
  <si>
    <t>| 4 |  | 2 | 2026-03-27 | Phase 4 -  Day 2: Push + Triceps (Hypertrophy) | Rope Push-Downs | Arms_Triceps | 4 | 50 | 5.5 |  | 1 | Tempo 2-1-2; RIR 1 |</t>
  </si>
  <si>
    <t>| 4 |  | 2 | 2026-03-27 | Phase 4 -  Day 2: Push + Triceps (Hypertrophy) | Rope Push-Downs | Arms_Triceps | 5 | 40 | 3 |  | 1 | Tempo 2-1-2; RIR 1 |</t>
  </si>
  <si>
    <t>| 4 |  | 2 | 2026-03-27 | Phase 4 -  Day 2: Push + Triceps (Hypertrophy) | Single-Arm Overhead Cable Extension | Arms_Triceps | 1 | 10 | 12 |  | 1 | Tempo 3-1-2; RIR 1; seated row pulley as all other cables were taken; 10# plate |</t>
  </si>
  <si>
    <t>| 4 |  | 2 | 2026-03-27 | Phase 4 -  Day 2: Push + Triceps (Hypertrophy) | Single-Arm Overhead Cable Extension | Arms_Triceps | 2 | 10 | 12 |  | 1 | Tempo 3-1-2; RIR 1; seated row pulley as all other cables were taken; 10# plate |</t>
  </si>
  <si>
    <t>| 4 |  | 2 | 2026-03-27 | Phase 4 -  Day 2: Push + Triceps (Hypertrophy) | Single-Arm Overhead Cable Extension | Arms_Triceps | 3 | 10 | 12 |  | 1 | Assisted 9-12; Tempo 3-1-2; RIR 1; seated row pulley as all other cables were taken; 10# plate |</t>
  </si>
  <si>
    <t>| 4 |  | 2 | 2026-03-27 | Phase 4 -  Day 2: Push + Triceps (Hypertrophy) | Dumbbell Lateral Raise | Push | 1 | 6 | 15 |  | 1-2 | Tempo 2-2-2;RIR 1-2 |</t>
  </si>
  <si>
    <t>| 4 |  | 2 | 2026-03-27 | Phase 4 -  Day 2: Push + Triceps (Hypertrophy) | Dumbbell Lateral Raise | Push | 2 | 10 | 13 |  | 1-2 | Tempo 2-2-2;RIR 1-2 |</t>
  </si>
  <si>
    <t>| 4 |  | 2 | 2026-03-27 | Phase 4 -  Day 2: Push + Triceps (Hypertrophy) | Dumbbell Lateral Raise | Push | 3 | 10 | 10 |  | 0-1 | Tempo 2-2-2;RIR 0-1 |</t>
  </si>
  <si>
    <t>| 4 |  | 3 | 2026-03-28 | Phase 4 -  Day 3: Carries + Pull (Volume/Stability) | Rowing | Pull | 1 |  |  | 300 |  | Warmup: 1300m=4,265 ft 1.102 in  |</t>
  </si>
  <si>
    <t>| 4 |  | 3 | 2026-03-28 | Phase 4 -  Day 3: Carries + Pull (Volume/Stability) | Chest Supported DB Row (Spider) | Pull | 1 | 70 | 10 |  | 2 | Tempo 2-1-2; RIR 2 |</t>
  </si>
  <si>
    <t>| 4 |  | 3 | 2026-03-28 | Phase 4 -  Day 3: Carries + Pull (Volume/Stability) | Chest Supported DB Row (Spider) | Pull | 2 | 70 | 10 |  | 2 | Tempo 2-1-2; RIR 2 |</t>
  </si>
  <si>
    <t>| 4 |  | 3 | 2026-03-28 | Phase 4 -  Day 3: Carries + Pull (Volume/Stability) | Chest Supported DB Row (Spider) | Pull | 3 | 70 | 8 |  | 1-2 | Tempo 2-1-2; RIR 1-2 |</t>
  </si>
  <si>
    <t>| 4 |  | 3 | 2026-03-28 | Phase 4 -  Day 3: Carries + Pull (Volume/Stability) | Chest Supported DB Row (Spider) | Pull | 4 | 70 | 8 |  | 1 | Tempo 2-1-2; RIR 1 |</t>
  </si>
  <si>
    <t>| 4 |  | 3 | 2026-03-28 | Phase 4 -  Day 3: Carries + Pull (Volume/Stability) | Single-Arm Neutral Grip Cable Pulldown | Pull | 1 | 145 | 12 |  | 1-2 | Tempo 2-1-2; RIR 1-2; lat pulldown pulley |</t>
  </si>
  <si>
    <t>| 4 |  | 3 | 2026-03-28 | Phase 4 -  Day 3: Carries + Pull (Volume/Stability) | Single-Arm Neutral Grip Cable Pulldown | Pull | 2 | 150 | 11 |  | 1-2 | 70# plate + 2 2.5lbs plates; Tempo 2-1-2; RIR 1-2; lat pulldown pulley |</t>
  </si>
  <si>
    <t>| 4 |  | 3 | 2026-03-28 | Phase 4 -  Day 3: Carries + Pull (Volume/Stability) | Single-Arm Neutral Grip Cable Pulldown | Pull | 3 | 170 | 10 |  | 1 | 85# plate; Tempo 2-1-2; RIR 1; lat pulldown pulley; tapped assist on 10 |</t>
  </si>
  <si>
    <t>| 4 |  | 3 | 2026-03-28 | Phase 4 -  Day 3: Carries + Pull (Volume/Stability) | Seat Cable Row (V / Narrow Neutral Grip) | Pull | 1 | 140 | 10 |  | 1-2 | Tempo; 2-1-2; RIR 1-2; triceps hitting lats on the pullback seeming to limit ROM |</t>
  </si>
  <si>
    <t>| 4 |  | 3 | 2026-03-28 | Phase 4 -  Day 3: Carries + Pull (Volume/Stability) | Seat Cable Row (V / Narrow Neutral Grip) | Pull | 2 | 140 | 10 |  |  | Tempo; 3-1.5-1; |</t>
  </si>
  <si>
    <t>| 4 |  | 3 | 2026-03-28 | Phase 4 -  Day 3: Carries + Pull (Volume/Stability) | Seat Cable Row (V / Narrow Neutral Grip) | Pull | 3 | 140 | 7.5 |  |  | Tempo; 3-1.5-1; grip starting to give out |</t>
  </si>
  <si>
    <t>| 4 |  | 3 | 2026-03-28 | Phase 4 -  Day 3: Carries + Pull (Volume/Stability) | Rear Delt Cable Fly | Pull | 1 | 5 | 15 |  | 2+ | Tempo 2-2-2; RIR 2+ |</t>
  </si>
  <si>
    <t>| 4 |  | 3 | 2026-03-28 | Phase 4 -  Day 3: Carries + Pull (Volume/Stability) | Rear Delt Cable Fly | Pull | 2 | 7.5 | 15 |  | 2 | Tempo 2-2-2; RIR 2 |</t>
  </si>
  <si>
    <t>| 4 |  | 3 | 2026-03-28 | Phase 4 -  Day 3: Carries + Pull (Volume/Stability) | Rear Delt Cable Fly | Pull | 3 | 7.5 | 15 |  | 2 | Tempo 2-2-2; RIR 2 |</t>
  </si>
  <si>
    <t>| 4 |  | 3 | 2026-03-28 | Phase 4 -  Day 3: Carries + Pull (Volume/Stability) | Suitcase Carries | Carry | 1 | 75 |  | 49.8 |  | 2.5 mph; 0 incline; 50/60=0.833  |</t>
  </si>
  <si>
    <t>| 4 |  | 3 | 2026-03-28 | Phase 4 -  Day 3: Carries + Pull (Volume/Stability) | Suitcase Carries | Carry | 2 | 75 |  | 45 |  | 2.5 mph; 0 incline; 45/60=0.75  |</t>
  </si>
  <si>
    <t>| 4 |  | 3 | 2026-03-28 | Phase 4 -  Day 3: Carries + Pull (Volume/Stability) | Suitcase Carries | Carry | 3 | 75 |  | 45 |  | 2.5 mph; 0 incline; 45/60=0.75  |</t>
  </si>
  <si>
    <t>| 4 |  | 3 | 2026-03-28 | Phase 4 -  Day 3: Carries + Pull (Volume/Stability) | Incline Dumbbell Curl (Supinated) | Arms_Biceps | 1 | 30 | 10 |  | 1-2 | Tempo 2-1-2; RIR 1-2 |</t>
  </si>
  <si>
    <t>| 4 |  | 3 | 2026-03-28 | Phase 4 -  Day 3: Carries + Pull (Volume/Stability) | Incline Dumbbell Curl (Supinated) | Arms_Biceps | 2 | 30 | 8 |  | 1-2 | Tempo 2-1-2; RIR 1-2 |</t>
  </si>
  <si>
    <t>| 4 |  | 4 | 2026-03-29 | Phase 4 -  Day 4: Arms + Capacity (The Fun Day) | Rowing | Pull | 1 |  |  | 300 |  | Warmup; 1307m=4,288 ft 0.693 in |</t>
  </si>
  <si>
    <t>| 4 |  | 4 | 2026-03-29 | Phase 4 -  Day 4: Arms + Capacity (The Fun Day) | Incline Dumbbell Curl (Supinated) | Arms_Biceps | 1 | 30 | 10 |  | 2 | Tempo 3-1-2; RIR 2 |</t>
  </si>
  <si>
    <t>| 4 |  | 4 | 2026-03-29 | Phase 4 -  Day 4: Arms + Capacity (The Fun Day) | Incline Dumbbell Curl (Supinated) | Arms_Biceps | 2 | 30 | 10 |  | 1-2 | Tempo 3-1-2; RIR 1-2 |</t>
  </si>
  <si>
    <t>| 4 |  | 4 | 2026-03-29 | Phase 4 -  Day 4: Arms + Capacity (The Fun Day) | Incline Dumbbell Curl (Supinated) | Arms_Biceps | 3 | 30 | 7 |  | 1 | Tempo 3-1-2; RIR 1 |</t>
  </si>
  <si>
    <t>| 4 |  | 4 | 2026-03-29 | Phase 4 -  Day 4: Arms + Capacity (The Fun Day) | Incline Dumbbell Curl (Supinated) | Arms_Biceps | 4 | 30 | 6 |  | 1 | Tempo 3-1-2; RIR 1 |</t>
  </si>
  <si>
    <t>| 4 |  | 4 | 2026-03-29 | Phase 4 -  Day 4: Arms + Capacity (The Fun Day) | DB Spider Curl (Hammer) | Arms_Biceps | 1 | 35 | 15 |  | 1-2 | Tempo 2-1-2; RIR 1-2; did alternating left/right |</t>
  </si>
  <si>
    <t>| 4 |  | 4 | 2026-03-29 | Phase 4 -  Day 4: Arms + Capacity (The Fun Day) | DB Spider Curl (Hammer) | Arms_Biceps | 2 | 35 | 15 |  | 1-2 | Tempo 2-1.5-1.5; RIR 1-2; did alternating left/right |</t>
  </si>
  <si>
    <t>| 4 |  | 4 | 2026-03-29 | Phase 4 -  Day 4: Arms + Capacity (The Fun Day) | DB Spider Curl (Hammer) | Arms_Biceps | 3 | 35 | 15 |  | 1-2 | Tempo 2-1.5-1.5; RIR 1-2; did alternating left/right |</t>
  </si>
  <si>
    <t>| 4 |  | 4 | 2026-03-29 | Phase 4 -  Day 4: Arms + Capacity (The Fun Day) | Rope Push-Downs | Arms_Triceps | 1 | 45 | 12 |  | 2 | Tempo 2-1-2; RIR 2 |</t>
  </si>
  <si>
    <t>| 4 |  | 4 | 2026-03-29 | Phase 4 -  Day 4: Arms + Capacity (The Fun Day) | Rope Push-Downs | Arms_Triceps | 2 | 45 | 12 |  | 1-2 | Tempo 2-1-2; RIR 1-2 |</t>
  </si>
  <si>
    <t>| 4 |  | 4 | 2026-03-29 | Phase 4 -  Day 4: Arms + Capacity (The Fun Day) | Rope Push-Downs | Arms_Triceps | 3 | 50 | 9.5 |  | 1 | Tempo 2-1-2; RIR 1 |</t>
  </si>
  <si>
    <t>| 4 |  | 4 | 2026-03-29 | Phase 4 -  Day 4: Arms + Capacity (The Fun Day) | Rope Push-Downs | Arms_Triceps | 4 | 50 | 8 |  | 1 | Tempo 2-1-2; RIR 1 |</t>
  </si>
  <si>
    <t>| 4 |  | 4 | 2026-03-29 | Phase 4 -  Day 4: Arms + Capacity (The Fun Day) | Single Arm Cable Extensions | Arms_Triceps | 1 | 10 | 12 |  | 1-2 | Tempo 3-1-3; RIR 1-2 |</t>
  </si>
  <si>
    <t>| 4 |  | 4 | 2026-03-29 | Phase 4 -  Day 4: Arms + Capacity (The Fun Day) | Single Arm Cable Extensions | Arms_Triceps | 2 | 12.5 | 10 |  | 1-2 | Tempo 3-1-3; RIR 1-2 |</t>
  </si>
  <si>
    <t>| 4 |  | 4 | 2026-03-29 | Phase 4 -  Day 4: Arms + Capacity (The Fun Day) | Single Arm Cable Extensions | Arms_Triceps | 3 | 12.5 | 10 |  | 0-1 | Tempo 3-1-3; RIR 0-1 |</t>
  </si>
  <si>
    <t>| 4 |  | 4 | 2026-03-29 | Phase 4 -  Day 4: Arms + Capacity (The Fun Day) | Dumbbell Lateral Raise | Push | 1 | 6 | 15 |  | 2 | Tempo 2-2-2; RIR 2 |</t>
  </si>
  <si>
    <t>| 4 |  | 4 | 2026-03-29 | Phase 4 -  Day 4: Arms + Capacity (The Fun Day) | Dumbbell Lateral Raise | Push | 2 | 10 | 15 |  | 1-2 | Tempo 2-2-2; RIR 1-2 |</t>
  </si>
  <si>
    <t>| 4 |  | 4 | 2026-03-29 | Phase 4 -  Day 4: Arms + Capacity (The Fun Day) | Dumbbell Lateral Raise | Push | 3 | 10 | 15 |  | 1 | Tempo 2-2-2; RIR 1 |</t>
  </si>
  <si>
    <t>| 4 |  | 4 | 2026-03-29 | Phase 4 -  Day 4: Arms + Capacity (The Fun Day) | Farmer's Walk | Carry | 1 | 150 |  | 60 |  | 2.5 mph; 0 incline  |</t>
  </si>
  <si>
    <t>| 4 |  | 4 | 2026-03-29 | Phase 4 -  Day 4: Arms + Capacity (The Fun Day) | Farmer's Walk | Carry | 2 | 150 |  | 60 |  | 2.5 mph; 0 incline  |</t>
  </si>
  <si>
    <t>| 4 |  | 4 | 2026-03-29 | Phase 4 -  Day 4: Arms + Capacity (The Fun Day) | Farmer's Walk | Carry | 3 | 150 |  | 39.6 |  | 2.5 mph; 0 incline  |</t>
  </si>
  <si>
    <t>| 4 |  | 4 | 2026-03-29 | Phase 4 -  Day 4: Arms + Capacity (The Fun Day) | Rowing | Pull | 2 |  |  | 480 |  | 2041m=6,696 ft 2.331 in  |</t>
  </si>
  <si>
    <t>| 4 |  | 1 | 2026-03-30 | Phase 4 -  Day 1: Carries + Pull (Strength Bias) | Rowing | Pull | 1 |  |  | 300 |  | 1318m=4,324 ft 1.764 in  |</t>
  </si>
  <si>
    <t>| 4 |  | 1 | 2026-03-30 | Phase 4 -  Day 1: Carries + Pull (Strength Bias) | Suitcase Carries | Carry | 1 | 75 |  | 60 |  | 2.5mph; 0 incline; 75 sec between rounds |</t>
  </si>
  <si>
    <t>| 4 |  | 1 | 2026-03-30 | Phase 4 -  Day 1: Carries + Pull (Strength Bias) | Suitcase Carries | Carry | 2 | 75 |  | 60 |  | 2.5mph; 0 incline; 75 sec between rounds |</t>
  </si>
  <si>
    <t>| 4 |  | 1 | 2026-03-30 | Phase 4 -  Day 1: Carries + Pull (Strength Bias) | Suitcase Carries | Carry | 3 | 75 |  | 60 |  | 2.5mph; 0 incline; 75 sec between rounds |</t>
  </si>
  <si>
    <t>| 4 |  | 1 | 2026-03-30 | Phase 4 -  Day 1: Carries + Pull (Strength Bias) | Dumbbell Romanian Deadlift | Legs | 1 | 150 | 8 |  | 2 | Tempo 3-1-1; RIR 2 |</t>
  </si>
  <si>
    <t>| 4 |  | 1 | 2026-03-30 | Phase 4 -  Day 1: Carries + Pull (Strength Bias) | Dumbbell Romanian Deadlift | Legs | 2 | 150 | 8 |  | 2 | Tempo 3-1-1; RIR 2 |</t>
  </si>
  <si>
    <t>| 4 |  | 1 | 2026-03-30 | Phase 4 -  Day 1: Carries + Pull (Strength Bias) | Dumbbell Romanian Deadlift | Legs | 3 | 150 | 8 |  | 2 | Tempo 3-1-1; RIR 2; right grip slip on 8 on right  |</t>
  </si>
  <si>
    <t>| 4 |  | 1 | 2026-03-30 | Phase 4 -  Day 1: Carries + Pull (Strength Bias) | Dumbbell Romanian Deadlift | Legs | 4 | 150 | 8 |  | 2 | Tempo 3-1-1; RIR 2; no slip. Clean set  |</t>
  </si>
  <si>
    <t>| 4 |  | 1 | 2026-03-30 | Phase 4 -  Day 1: Carries + Pull (Strength Bias) | Chest Supported DB Row (Spider) | Pull | 1 | 70 | 7 |  | 2 | Tempo 2-1-2; RIR 2; grip was tired from DB RDL and Suitcase. Will take a little bit longer between sets as I don’t have straps.  |</t>
  </si>
  <si>
    <t>| 4 |  | 1 | 2026-03-30 | Phase 4 -  Day 1: Carries + Pull (Strength Bias) | Chest Supported DB Row (Spider) | Pull | 2 | 70 | 9 |  | 1-2 | Tempo 2-1-2; RIR 1-2 |</t>
  </si>
  <si>
    <t>| 4 |  | 1 | 2026-03-30 | Phase 4 -  Day 1: Carries + Pull (Strength Bias) | Chest Supported DB Row (Spider) | Pull | 3 | 70 | 8.5 |  | 1 | Tempo 2-1-2; RIR 1 |</t>
  </si>
  <si>
    <t>| 4 |  | 1 | 2026-03-30 | Phase 4 -  Day 1: Carries + Pull (Strength Bias) | Chest Supported DB Row (Spider) | Pull | 4 | 70 | 8.5 |  | 1 | Tempo 2-1-2; RIR 1; grip on right tires  |</t>
  </si>
  <si>
    <t>| 4 |  | 1 | 2026-03-30 | Phase 4 -  Day 1: Carries + Pull (Strength Bias) | Face Pull | Pull | 1 | 30 | 20 |  | 2 | Tempo 2-2-2; RIR 2 |</t>
  </si>
  <si>
    <t>| 4 |  | 1 | 2026-03-30 | Phase 4 -  Day 1: Carries + Pull (Strength Bias) | Face Pull | Pull | 2 | 30 | 20 |  | 2 | Tempo 2-2-2; RIR 2 |</t>
  </si>
  <si>
    <t>| 4 |  | 1 | 2026-03-30 | Phase 4 -  Day 1: Carries + Pull (Strength Bias) | Face Pull | Pull | 3 | 30 | 20 |  | 2 | Tempo 2-2-2; RIR 2 |</t>
  </si>
  <si>
    <t>| 4 |  | 1 | 2026-03-30 | Phase 4 -  Day 1: Carries + Pull (Strength Bias) | Incline Dumbbell Curl (Supinated) | Arms_Biceps | 1 | 30 | 10 |  | 1-2 | Tempo 3-1-3; RIR 1-2 |</t>
  </si>
  <si>
    <t>| 4 |  | 1 | 2026-03-30 | Phase 4 -  Day 1: Carries + Pull (Strength Bias) | Incline Dumbbell Curl (Supinated) | Arms_Biceps | 2 | 30 | 8 |  | 1-2 | Tempo 3-1-3; RIR 1-2 |</t>
  </si>
  <si>
    <t>| 4 |  | 1 | 2026-03-30 | Phase 4 -  Day 1: Carries + Pull (Strength Bias) | Incline Dumbbell Curl (Supinated) | Arms_Biceps | 3 | 30 | 6 |  | 1-2 | Tempo 3-1-3; RIR 1-2; partial 7-10 |</t>
  </si>
  <si>
    <t>| 4 |  | 2 | 2026-03-31 | Phase 4 -  Day 2: Push + Triceps (Hypertrophy) | Rowing | Pull | 1 |  |  | 300 |  | Warmup 1322m=4,337 ft 3.244 in  |</t>
  </si>
  <si>
    <t>| 4 |  | 2 | 2026-03-31 | Phase 4 -  Day 2: Push + Triceps (Hypertrophy) | Scap Push Ups | Push | 1 | 0 | 12 |  |  |  |</t>
  </si>
  <si>
    <t>| 4 |  | 2 | 2026-03-31 | Phase 4 -  Day 2: Push + Triceps (Hypertrophy) | Smith Machine Bench Press | Push | 1 | 125 | 8 |  | 2 | Tempo 3-1-1; RIR 2 |</t>
  </si>
  <si>
    <t>| 4 |  | 2 | 2026-03-31 | Phase 4 -  Day 2: Push + Triceps (Hypertrophy) | Smith Machine Bench Press | Push | 2 | 125 | 8 |  | 2 | Tempo 3-1-1; RIR 2 |</t>
  </si>
  <si>
    <t>| 4 |  | 2 | 2026-03-31 | Phase 4 -  Day 2: Push + Triceps (Hypertrophy) | Smith Machine Bench Press | Push | 3 | 125 | 6 |  | 1-2 | Tempo 3-1-1; RIR 1-2 |</t>
  </si>
  <si>
    <t>| 4 |  | 2 | 2026-03-31 | Phase 4 -  Day 2: Push + Triceps (Hypertrophy) | Smith Machine Bench Press | Push | 4 | 125 | 6 |  | 1 | Tempo 3-1-1; RIR 1 |</t>
  </si>
  <si>
    <t>| 4 |  | 2 | 2026-03-31 | Phase 4 -  Day 2: Push + Triceps (Hypertrophy) | Single Arm Cable Press | Push | 1 | 22.5 | 12 |  | 2 | Tempo 2-2-2; RIR 2 |</t>
  </si>
  <si>
    <t>| 4 |  | 2 | 2026-03-31 | Phase 4 -  Day 2: Push + Triceps (Hypertrophy) | Single Arm Cable Press | Push | 2 | 25 | 12 |  | 2 | Tempo 2-2-2; RIR 2 |</t>
  </si>
  <si>
    <t>| 4 |  | 2 | 2026-03-31 | Phase 4 -  Day 2: Push + Triceps (Hypertrophy) | Single Arm Cable Press | Push | 3 | 30 | 12 |  | 1 | Tempo 2-2-2; RIR 1 |</t>
  </si>
  <si>
    <t>| 4 |  | 2 | 2026-03-31 | Phase 4 -  Day 2: Push + Triceps (Hypertrophy) | Rope Push-Downs | Arms_Triceps | 1 | 50 | 12 |  | 1-2 | Tempo 2-1-2; RIR 1-2 |</t>
  </si>
  <si>
    <t>| 4 |  | 2 | 2026-03-31 | Phase 4 -  Day 2: Push + Triceps (Hypertrophy) | Rope Push-Downs | Arms_Triceps | 2 | 50 | 10 |  | 1-2 | Tempo 2-1-2; RIR 1-2 |</t>
  </si>
  <si>
    <t>| 4 |  | 2 | 2026-03-31 | Phase 4 -  Day 2: Push + Triceps (Hypertrophy) | Rope Push-Downs | Arms_Triceps | 3 | 50 | 8 |  | 1-2 | Tempo 2-1-2; RIR 1-2; rest pause |</t>
  </si>
  <si>
    <t>| 4 |  | 2 | 2026-03-31 | Phase 4 -  Day 2: Push + Triceps (Hypertrophy) | Rope Push-Downs | Arms_Triceps | 4 | 50 | 3 |  | 1-2 | Tempo 2-1-2; RIR 1-2; rest pause |</t>
  </si>
  <si>
    <t>| 4 |  | 2 | 2026-03-31 | Phase 4 -  Day 2: Push + Triceps (Hypertrophy) | Rope Push-Downs | Arms_Triceps | 5 | 50 | 7 |  | 1-2 | Tempo 2-1-2; RIR 1-2; rest pause |</t>
  </si>
  <si>
    <t>| 4 |  | 2 | 2026-03-31 | Phase 4 -  Day 2: Push + Triceps (Hypertrophy) | Rope Push-Downs | Arms_Triceps | 6 | 50 | 2.5 |  | 1-2 | Tempo 2-1-2; RIR 1-2; rest pause |</t>
  </si>
  <si>
    <t>| 4 |  | 2 | 2026-03-31 | Phase 4 -  Day 2: Push + Triceps (Hypertrophy) | Single-Arm Overhead Cable Extension | Arms_Triceps | 1 | 12.5 | 10 |  | 1 | Tempo 3-1-3; RIR 1; tapped 9-10 |</t>
  </si>
  <si>
    <t>| 4 |  | 2 | 2026-03-31 | Phase 4 -  Day 2: Push + Triceps (Hypertrophy) | Single-Arm Overhead Cable Extension | Arms_Triceps | 2 | 12.5 | 10 |  | 1 | Tempo 3-1-3; RIR 1; tapped 9-10 |</t>
  </si>
  <si>
    <t>| 4 |  | 2 | 2026-03-31 | Phase 4 -  Day 2: Push + Triceps (Hypertrophy) | Single-Arm Overhead Cable Extension | Arms_Triceps | 3 | 12.5 | 10 |  | 1 | Tempo 3-1-3; RIR 1; tapped 9-10 |</t>
  </si>
  <si>
    <t>| 4 |  | 2 | 2026-03-31 | Phase 4 -  Day 2: Push + Triceps (Hypertrophy) | Dumbbell Lateral Raise | Push | 1 | 10 | 12 |  | 1-2 | Tempo 2-2-2; RIR 1-2 |</t>
  </si>
  <si>
    <t>| 4 |  | 2 | 2026-03-31 | Phase 4 -  Day 2: Push + Triceps (Hypertrophy) | Dumbbell Lateral Raise | Push | 2 | 10 | 12 |  | 1-2 | Tempo 2-2-2; RIR 1-2 |</t>
  </si>
  <si>
    <t>| 4 |  | 2 | 2026-03-31 | Phase 4 -  Day 2: Push + Triceps (Hypertrophy) | Cable Chest Press (2 Arm) | Push | 1 | 30 | 25 |  | 1-2 | Burnout; tempo 2-2-2; RIR 1-2; 15# plates per side  |</t>
  </si>
  <si>
    <t>| 4 |  | 2 | 2026-03-31 | Phase 4 -  Day 2: Push + Triceps (Hypertrophy) | Dumbbell Lateral Raise | Push | 3 | 10 | 12 |  | 1 | Tempo 2-2-2; RIR 1 |</t>
  </si>
  <si>
    <t>| 4 |  | 2 | 2026-03-31 | Phase 4 -  Day 2: Push + Triceps (Hypertrophy) | Single Arm Cable Press | Push | 4 | 15 | 17 |  | 1 | Burnout set; tempo 2-2-2; RIR 1 |</t>
  </si>
  <si>
    <t>| 4 |  | 3 | 2026-04-01 | Phase 4 -  Day 3: Carries + Pull (Volume/Stability) | Rowing | Pull | 1 |  |  | 300 |  | Warmup |</t>
  </si>
  <si>
    <t>| 4 |  | 3 | 2026-04-01 | Phase 4 -  Day 3: Carries + Pull (Volume/Stability) | Chest Supported DB Row (Spider) | Pull | 1 | 75 | 10 |  | 1-2 | Tempo 2-1-2; RIR 1-2 |</t>
  </si>
  <si>
    <t>| 4 |  | 3 | 2026-04-01 | Phase 4 -  Day 3: Carries + Pull (Volume/Stability) | Chest Supported DB Row (Spider) | Pull | 2 | 75 | 9 |  | 1-2 | Tempo 2-1-2; RIR 1-2; I didn’t love the ROM / contraction at 9 but I was able to hold |</t>
  </si>
  <si>
    <t>| 4 |  | 3 | 2026-04-01 | Phase 4 -  Day 3: Carries + Pull (Volume/Stability) | Chest Supported DB Row (Spider) | Pull | 3 | 75 | 7 |  | 1 | Tempo 2-1-2; RIR 1 |</t>
  </si>
  <si>
    <t>| 4 |  | 3 | 2026-04-01 | Phase 4 -  Day 3: Carries + Pull (Volume/Stability) | Chest Supported DB Row (Spider) | Pull | 4 | 75 | 7 |  | 1 | Tempo 2-1-2; RIR 1; partials to 10 |</t>
  </si>
  <si>
    <t>| 4 |  | 3 | 2026-04-01 | Phase 4 -  Day 3: Carries + Pull (Volume/Stability) | Single-Arm Neutral Grip Cable Pulldown | Pull | 1 | 170 | 10 |  | 1-2 | Lay pulldown machine; tempo 2-2-1; RIR 1-2 |</t>
  </si>
  <si>
    <t>| 4 |  | 3 | 2026-04-01 | Phase 4 -  Day 3: Carries + Pull (Volume/Stability) | Single-Arm Neutral Grip Cable Pulldown | Pull | 2 | 170 | 10 |  | 1-2 | Lay pulldown machine; tempo 2-2-1; RIR 1-2 |</t>
  </si>
  <si>
    <t>| 4 |  | 3 | 2026-04-01 | Phase 4 -  Day 3: Carries + Pull (Volume/Stability) | Single-Arm Neutral Grip Cable Pulldown | Pull | 3 | 170 | 10 |  | 1-2 | Lay pulldown machine; tempo 2-2-1; RIR 1-2; right weaker |</t>
  </si>
  <si>
    <t>| 4 |  | 3 | 2026-04-01 | Phase 4 -  Day 3: Carries + Pull (Volume/Stability) | Single-Arm Neutral Grip Cable Pulldown | Pull | 4 | 170 | 8 |  | 0-1 | Slight right anterior capsule awareness; Lat pulldown machine; tempo 2-2-1; RIR 0-1; right weaker |</t>
  </si>
  <si>
    <t>| 4 |  | 3 | 2026-04-01 | Phase 4 -  Day 3: Carries + Pull (Volume/Stability) | Seat Cable Row (V / Narrow Neutral Grip) | Pull | 1 | 140 | 12 |  | 2 | Wider grip attachment (neutral shoulder width); Tempo 2-2-2; RIR 2; 70# plate |</t>
  </si>
  <si>
    <t>| 4 |  | 3 | 2026-04-01 | Phase 4 -  Day 3: Carries + Pull (Volume/Stability) | Seat Cable Row (V / Narrow Neutral Grip) | Pull | 2 | 170 | 12 |  | 2 | Wider grip attachment (neutral shoulder width); Tempo 2-2-2; RIR 2; 70# plate |</t>
  </si>
  <si>
    <t>| 4 |  | 3 | 2026-04-01 | Phase 4 -  Day 3: Carries + Pull (Volume/Stability) | Seat Cable Row (V / Narrow Neutral Grip) | Pull | 3 | 200 | 12 |  | 2 | Wider grip attachment (neutral shoulder width); Tempo 2-2-2; RIR 2; 100# plate |</t>
  </si>
  <si>
    <t>| 4 |  | 3 | 2026-04-01 | Phase 4 -  Day 3: Carries + Pull (Volume/Stability) | Rear Delt Cable Fly | Pull | 1 | 10 | 14 |  | 1-2 | Tempo 2-2-2; RIR 1-2;  |</t>
  </si>
  <si>
    <t>| 4 |  | 3 | 2026-04-01 | Phase 4 -  Day 3: Carries + Pull (Volume/Stability) | Rear Delt Cable Fly | Pull | 2 | 7.5 | 15 |  | 2 | Tempo 2-2-2; RIR 2 |</t>
  </si>
  <si>
    <t>| 4 |  | 3 | 2026-04-01 | Phase 4 -  Day 3: Carries + Pull (Volume/Stability) | Rear Delt Cable Fly | Pull | 3 | 7.5 | 15 |  | 2 | Tempo 2-2-2; RIR 2 |</t>
  </si>
  <si>
    <t>| 4 |  | 3 | 2026-04-01 | Phase 4 -  Day 3: Carries + Pull (Volume/Stability) | Suitcase Carries | Carry | 1 | 75 |  | 60 |  | 2.5 mph; 0 incline |</t>
  </si>
  <si>
    <t>| 4 |  | 3 | 2026-04-01 | Phase 4 -  Day 3: Carries + Pull (Volume/Stability) | Suitcase Carries | Carry | 2 | 75 |  | 57 |  | 2.5 mph; 0 incline |</t>
  </si>
  <si>
    <t>| 4 |  | 3 | 2026-04-01 | Phase 4 -  Day 3: Carries + Pull (Volume/Stability) | Suitcase Carries | Carry | 3 | 75 |  | 45 |  | 2.5 mph; 0 incline |</t>
  </si>
  <si>
    <t>| 4 |  | 3 | 2026-04-01 | Phase 4 -  Day 3: Carries + Pull (Volume/Stability) | Incline Dumbbell Curl (Supinated) | Arms_Biceps | 1 | 30 | 10 |  | 2 | Tempo 2-1-2; RIR 2 |</t>
  </si>
  <si>
    <t>| 4 |  | 3 | 2026-04-01 | Phase 4 -  Day 3: Carries + Pull (Volume/Stability) | Incline Dumbbell Curl (Supinated) | Arms_Biceps | 2 | 30 | 7 |  | 2 | Tempo 2-1-2; RIR 2 |</t>
  </si>
  <si>
    <t>| 4 |  | 4 | 2026-04-02 | Phase 4 -  Day 4: Arms + Capacity (The Fun Day) | Rowing | Pull | 1 |  |  | 300 |  | Warmup |</t>
  </si>
  <si>
    <t>| 4 |  | 4 | 2026-04-02 | Phase 4 -  Day 4: Arms + Capacity (The Fun Day) | Incline Dumbbell Curl (Supinated) | Arms_Biceps | 1 | 30 | 11 |  | 1-2 | Tempo 3-1-2; RIR 1-2 |</t>
  </si>
  <si>
    <t>| 4 |  | 4 | 2026-04-02 | Phase 4 -  Day 4: Arms + Capacity (The Fun Day) | Incline Dumbbell Curl (Supinated) | Arms_Biceps | 2 | 30 | 10 |  | 1-2 | Tempo 3-1-2; RIR 1-2 |</t>
  </si>
  <si>
    <t>| 4 |  | 4 | 2026-04-02 | Phase 4 -  Day 4: Arms + Capacity (The Fun Day) | Incline Dumbbell Curl (Supinated) | Arms_Biceps | 3 | 30 | 8 |  | 1-2 | Tempo 3-1-2; RIR 1-2 |</t>
  </si>
  <si>
    <t>| 4 |  | 4 | 2026-04-02 | Phase 4 -  Day 4: Arms + Capacity (The Fun Day) | Incline Dumbbell Curl (Supinated) | Arms_Biceps | 4 | 30 | 7 |  | 1-2 | Tempo 3-1-2; RIR 1-2 |</t>
  </si>
  <si>
    <t>| 4 |  | 4 | 2026-04-02 | Phase 4 -  Day 4: Arms + Capacity (The Fun Day) | DB Spider Curl (Hammer) | Arms_Biceps | 1 | 35 | 15 |  | 1-2 | Alternating; tempo 2-1-2; RIR 1-2; will try 40 next set |</t>
  </si>
  <si>
    <t>| 4 |  | 4 | 2026-04-02 | Phase 4 -  Day 4: Arms + Capacity (The Fun Day) | DB Spider Curl (Hammer) | Arms_Biceps | 2 | 40 | 15 |  | 1-2 | Alternating; tempo 2-1-1; RIR 1-2; didn’t love the contraction but decent for 40# |</t>
  </si>
  <si>
    <t>| 4 |  | 4 | 2026-04-02 | Phase 4 -  Day 4: Arms + Capacity (The Fun Day) | DB Spider Curl (Hammer) | Arms_Biceps | 3 | 40 | 14 |  | 1-2 | Alternating; tempo 2-1-1; RIR 1-2; didn’t love the contraction but decent for 40# |</t>
  </si>
  <si>
    <t>| 4 |  | 4 | 2026-04-02 | Phase 4 -  Day 4: Arms + Capacity (The Fun Day) | Rope Push-Downs | Arms_Triceps | 1 | 50 | 12 |  | 1-2 | Tempo 2-1-2; RIR 1-2 |</t>
  </si>
  <si>
    <t>| 4 |  | 4 | 2026-04-02 | Phase 4 -  Day 4: Arms + Capacity (The Fun Day) | Rope Push-Downs | Arms_Triceps | 2 | 50 | 12 |  | 1-2 | Tempo 2-1-2; RIR 1-2 |</t>
  </si>
  <si>
    <t>| 4 |  | 4 | 2026-04-02 | Phase 4 -  Day 4: Arms + Capacity (The Fun Day) | Rope Push-Downs | Arms_Triceps | 3 | 50 | 9 |  | 1 | Tempo 2-1-2; RIR 1 |</t>
  </si>
  <si>
    <t>| 4 |  | 4 | 2026-04-02 | Phase 4 -  Day 4: Arms + Capacity (The Fun Day) | Rope Push-Downs | Arms_Triceps | 4 | 50 | 9 |  | 1 | Tempo 2-1-2; RIR 1 |</t>
  </si>
  <si>
    <t>| 4 |  | 4 | 2026-04-02 | Phase 4 -  Day 4: Arms + Capacity (The Fun Day) | Dumbbell Lateral Raise | Push | 1 | 10 | 15 |  | 1-2 | Tempo 2-2-2; RIR 1-2 |</t>
  </si>
  <si>
    <t>| 4 |  | 4 | 2026-04-02 | Phase 4 -  Day 4: Arms + Capacity (The Fun Day) | Dumbbell Lateral Raise | Push | 2 | 10 | 15 |  | 1-2 | Tempo 2-2-2; RIR 1-2 |</t>
  </si>
  <si>
    <t>| 4 |  | 4 | 2026-04-02 | Phase 4 -  Day 4: Arms + Capacity (The Fun Day) | Single Arm Cable Extensions | Arms_Triceps | 1 | 12.5 | 14 |  | 1-2 | D-grip and supinated this week instead of rope / pronated grip; tempo 3-1-2; RIR 1-2 |</t>
  </si>
  <si>
    <t>| 4 |  | 4 | 2026-04-02 | Phase 4 -  Day 4: Arms + Capacity (The Fun Day) | Single Arm Cable Extensions | Arms_Triceps | 2 | 12.5 | 12 |  | 1-2 | D-grip and supinated this week instead of rope / pronated grip; tempo 3-1-2; RIR 1-2 |</t>
  </si>
  <si>
    <t>| 4 |  | 4 | 2026-04-02 | Phase 4 -  Day 4: Arms + Capacity (The Fun Day) | Single Arm Cable Extensions | Arms_Triceps | 3 | 15 | 11 |  | 1-2 | D-grip and supinated this week instead of rope / pronated grip; tempo 3-1-2; RIR 1-2 |</t>
  </si>
  <si>
    <t>| 4 |  | 4 | 2026-04-02 | Phase 4 -  Day 4: Arms + Capacity (The Fun Day) | Dumbbell Lateral Raise | Push | 3 | 10 | 14 |  | 0-1 | Tempo 2-2-2; RIR 0-1 |</t>
  </si>
  <si>
    <t>| 4 |  | 4 | 2026-04-02 | Phase 4 -  Day 4: Arms + Capacity (The Fun Day) | Farmer's Walk | Carry | 1 | 150 |  | 60 |  | 2.5mph; 0 incline  |</t>
  </si>
  <si>
    <t>| 4 |  | 4 | 2026-04-02 | Phase 4 -  Day 4: Arms + Capacity (The Fun Day) | Farmer's Walk | Carry | 2 | 150 |  | 60 |  | 2.5mph; 0 incline; grip started failing |</t>
  </si>
  <si>
    <t>| 4 |  | 4 | 2026-04-02 | Phase 4 -  Day 4: Arms + Capacity (The Fun Day) | Farmer's Walk | Carry | 3 | 150 |  | 49.199999999999996 |  | 2.5mph; 0 incline; grip started failing |</t>
  </si>
  <si>
    <t>| 4 |  | 4 | 2026-04-02 | Phase 4 -  Day 4: Arms + Capacity (The Fun Day) | Standing Single Arm Cable Curl | Arms_Biceps | 1 | 15 | 18 |  | 0-1 | Burnout tempo 2-1-2; RIR 0-1 |</t>
  </si>
  <si>
    <t>| 5 |  | 1 | 2026-04-07 | Phase 5 - Day 1: Carries + Pull (Strength Bias) | Dumbbell Romanian Deadlift | Legs | 1 | 130 | 8 |  | 2 | Tempo 3-1-1; RIR 2 |</t>
  </si>
  <si>
    <t>| 5 |  | 1 | 2026-04-07 | Phase 5 - Day 1: Carries + Pull (Strength Bias) | Dumbbell Romanian Deadlift | Legs | 2 | 140 | 8 |  | 2 | Tempo 3-1-1; RIR 2 |</t>
  </si>
  <si>
    <t>| 5 |  | 1 | 2026-04-07 | Phase 5 - Day 1: Carries + Pull (Strength Bias) | Dumbbell Romanian Deadlift | Legs | 3 | 140 | 8 |  | 2 | Tempo 3-1-1; RIR 2 |</t>
  </si>
  <si>
    <t>| 5 |  | 1 | 2026-04-07 | Phase 5 - Day 1: Carries + Pull (Strength Bias) | Dumbbell Romanian Deadlift | Legs | 4 | 140 | 8 |  | 2 | Tempo 3-1-1; RIR 2 |</t>
  </si>
  <si>
    <t>| 5 |  | 1 | 2026-04-07 | Phase 5 - Day 1: Carries + Pull (Strength Bias) | Bulgarian Split Squat | Legs | 1 | 30 | 8 |  | 1-2 | Tempo 2-1-2; RIR 1-2 |</t>
  </si>
  <si>
    <t>| 5 |  | 1 | 2026-04-07 | Phase 5 - Day 1: Carries + Pull (Strength Bias) | Bulgarian Split Squat | Legs | 2 | 40 | 8 |  | 1-2 | Tempo 2-1-2; RIR 1-2 |</t>
  </si>
  <si>
    <t>| 5 |  | 1 | 2026-04-07 | Phase 5 - Day 1: Carries + Pull (Strength Bias) | Bulgarian Split Squat | Legs | 3 | 40 | 8 |  | 1-2 | Tempo 2-1-2; RIR 1-2 |</t>
  </si>
  <si>
    <t>| 5 |  | 1 | 2026-04-07 | Phase 5 - Day 1: Carries + Pull (Strength Bias) | Chest Supported DB Row (Spider) | Pull | 1 | 70 | 8 |  | 1-2 | Tempo 2-1-2; RIR 1-2; I misread the prescribed reps. Thought it was straight 8.  |</t>
  </si>
  <si>
    <t>| 5 |  | 1 | 2026-04-07 | Phase 5 - Day 1: Carries + Pull (Strength Bias) | Chest Supported DB Row (Spider) | Pull | 2 | 70 | 8 |  | 1-2 | Tempo 2-1-2; RIR 1-2 |</t>
  </si>
  <si>
    <t>| 5 |  | 1 | 2026-04-07 | Phase 5 - Day 1: Carries + Pull (Strength Bias) | Chest Supported DB Row (Spider) | Pull | 3 | 70 | 8 |  | 1-2 | Tempo 2-1-2; RIR 1-2; I misread the prescribed reps. Thought it was straight 8.  |</t>
  </si>
  <si>
    <t>| 5 |  | 1 | 2026-04-07 | Phase 5 - Day 1: Carries + Pull (Strength Bias) | Chest Supported DB Row (Spider) | Pull | 4 | 70 | 8 |  | 1-2 | Tempo 2-1-2; RIR 1-2; I misread the prescribed reps. Thought it was straight 8.  |</t>
  </si>
  <si>
    <t>| 5 |  | 1 | 2026-04-07 | Phase 5 - Day 1: Carries + Pull (Strength Bias) | Single-Arm Neutral Grip Cable Pulldown | Pull | 1 | 130 | 10 |  | 1-2 | Tempo 2-2-2; RIR 1-2 |</t>
  </si>
  <si>
    <t>| 5 |  | 1 | 2026-04-07 | Phase 5 - Day 1: Carries + Pull (Strength Bias) | Single-Arm Neutral Grip Cable Pulldown | Pull | 2 | 140 | 10 |  | 1-2 | Tempo 2-2-2; RIR 1-2 |</t>
  </si>
  <si>
    <t>| 5 |  | 1 | 2026-04-07 | Phase 5 - Day 1: Carries + Pull (Strength Bias) | Single-Arm Neutral Grip Cable Pulldown | Pull | 3 | 150 | 10 |  | 1-2 | Tempo 2-2-2; RIR 1-2 |</t>
  </si>
  <si>
    <t>| 5 |  | 1 | 2026-04-07 | Phase 5 - Day 1: Carries + Pull (Strength Bias) | Suitcase Carries | Carry | 1 | 70 |  | 39.6 |  | 2.5mph; grip started to fail; no energy. Significant caloric deficit coming into this workout. Not a great idea |</t>
  </si>
  <si>
    <t>| 5 |  | 1 | 2026-04-07 | Phase 5 - Day 1: Carries + Pull (Strength Bias) | Suitcase Carries | Carry | 2 | 70 |  | 39.6 |  | 2.5mph; grip started to fail; no energy. Significant caloric deficit coming into this workout. Not a great idea |</t>
  </si>
  <si>
    <t>| 5 |  | 1 | 2026-04-07 | Phase 5 - Day 1: Carries + Pull (Strength Bias) | Suitcase Carries | Carry | 3 | 70 |  | 39.6 |  | 2.5mph; grip started to fail; no energy. Significant caloric deficit coming into this workout. Not a great idea |</t>
  </si>
  <si>
    <t>| 5 |  | 1 | 2026-04-07 | Phase 5 - Day 1: Carries + Pull (Strength Bias) | Side Plank | Core | 1 | 0 |  | 30 |  |  |</t>
  </si>
  <si>
    <t>| 5 |  | 1 | 2026-04-07 | Phase 5 - Day 1: Carries + Pull (Strength Bias) | Side Plank | Core | 2 | 0 |  | 45 |  |  |</t>
  </si>
  <si>
    <t>| 5 |  | 1 | 2026-04-07 | Phase 5 - Day 1: Carries + Pull (Strength Bias) | Side Plank | Core | 3 | 0 |  | 45 |  | On Palm vs elbow |</t>
  </si>
  <si>
    <t>| 5 |  | 1 | 2026-04-07 | Phase 5 - Day 1: Carries + Pull (Strength Bias) | Cycling | Cardio | 1 |  |  | 240 |  | Cool down. I was completely spent and feeing sick. Not enough calories today |</t>
  </si>
  <si>
    <t>| 5 |  | 2 | 2026-04-09 | Phase 5 - Day 2: Push + Triceps (Hypertrophy) | Scap Push Ups | Push | 1 | 0 | 12 |  |  |  |</t>
  </si>
  <si>
    <t>| 5 |  | 2 | 2026-04-09 | Phase 5 - Day 2: Push + Triceps (Hypertrophy) | Scap Push Ups | Push | 2 | 0 | 12 |  |  |  |</t>
  </si>
  <si>
    <t>| 5 |  | 2 | 2026-04-09 | Phase 5 - Day 2: Push + Triceps (Hypertrophy) | Cable External Rotation | Warmup | 1 | 5 | 10 |  |  |  |</t>
  </si>
  <si>
    <t>| 5 |  | 2 | 2026-04-09 | Phase 5 - Day 2: Push + Triceps (Hypertrophy) | Cable External Rotation | Warmup | 2 | 5 | 10 |  |  |  |</t>
  </si>
  <si>
    <t>| 5 |  | 2 | 2026-04-09 | Phase 5 - Day 2: Push + Triceps (Hypertrophy) | Serratus Wall Slides (banded) | Warmup | 1 | 0 | 8 |  |  | Towel |</t>
  </si>
  <si>
    <t>| 5 |  | 2 | 2026-04-09 | Phase 5 - Day 2: Push + Triceps (Hypertrophy) | Serratus Wall Slides (banded) | Warmup | 2 | 0 | 8 |  |  | Towel |</t>
  </si>
  <si>
    <t>| 5 |  | 2 | 2026-04-09 | Phase 5 - Day 2: Push + Triceps (Hypertrophy) | DB Neutral Press (slight Rotate To Underhand ) | Push | 1 | 55 | 8 |  | 2-1 | Flat bench; tempo 3-1-1; RIR 2-1 |</t>
  </si>
  <si>
    <t>| 5 |  | 2 | 2026-04-09 | Phase 5 - Day 2: Push + Triceps (Hypertrophy) | DB Neutral Press (slight Rotate To Underhand ) | Push | 2 | 55 | 8 |  | 2-1 | Flat bench; tempo 3-1-1; RIR 2-1 |</t>
  </si>
  <si>
    <t>| 5 |  | 2 | 2026-04-09 | Phase 5 - Day 2: Push + Triceps (Hypertrophy) | DB Neutral Press (slight Rotate To Underhand ) | Push | 3 | 55 | 8 |  | 1 | Flat bench; tempo 3-1-2; RIR 1 |</t>
  </si>
  <si>
    <t>| 5 |  | 2 | 2026-04-09 | Phase 5 - Day 2: Push + Triceps (Hypertrophy) | DB Neutral Press (slight Rotate To Underhand ) | Push | 4 | 55 | 7 |  | 1 | Flat bench; tempo 3-1-1; RIR 1 |</t>
  </si>
  <si>
    <t>| 5 |  | 2 | 2026-04-09 | Phase 5 - Day 2: Push + Triceps (Hypertrophy) | Low-Incline DB Press (15–30°) | Push | 1 | 40 | 10 |  | 2 | Incline ~30; tempo 3-1-2; RIR 2 |</t>
  </si>
  <si>
    <t>| 5 |  | 2 | 2026-04-09 | Phase 5 - Day 2: Push + Triceps (Hypertrophy) | Low-Incline DB Press (15–30°) | Push | 2 | 50 | 10 |  | 2 | Incline ~30; tempo 3-1-2; RIR 2 |</t>
  </si>
  <si>
    <t>| 5 |  | 2 | 2026-04-09 | Phase 5 - Day 2: Push + Triceps (Hypertrophy) | Low-Incline DB Press (15–30°) | Push | 3 | 60 | 9 |  | 2 | Incline ~30; tempo 3-1-2; RIR 2 |</t>
  </si>
  <si>
    <t>| 5 |  | 2 | 2026-04-09 | Phase 5 - Day 2: Push + Triceps (Hypertrophy) | Single-Arm DB Balance Press | Push | 1 | 20 | 10 |  | 2-1 | Tempo 3-1-2; RIR 2-1; used lower db weight as these are longer/wider dbs than typical (I.e., different from Planet Fitness) |</t>
  </si>
  <si>
    <t>| 5 |  | 2 | 2026-04-09 | Phase 5 - Day 2: Push + Triceps (Hypertrophy) | Single-Arm DB Balance Press | Push | 2 | 30 | 10 |  | 2-1 | Tempo 3-1-2; RIR 2-1; used lower db weight as these are longer/wider dbs than typical (I.e., different from Planet Fitness) |</t>
  </si>
  <si>
    <t>| 5 |  | 2 | 2026-04-09 | Phase 5 - Day 2: Push + Triceps (Hypertrophy) | Single-Arm DB Balance Press | Push | 3 | 40 | 5 |  | 2-1 | Tempo 3-1-2; RIR 2-1; used lower db weight as these are longer/wider dbs than typical (I.e., different from Planet Fitness) |</t>
  </si>
  <si>
    <t>| 5 |  | 2 | 2026-04-09 | Phase 5 - Day 2: Push + Triceps (Hypertrophy) | Rope Push-Downs | Arms_Triceps | 1 | 45 | 10 |  | 2-1 | Tempo 2-1-2; RIR 2-1 |</t>
  </si>
  <si>
    <t>| 5 |  | 2 | 2026-04-09 | Phase 5 - Day 2: Push + Triceps (Hypertrophy) | Rope Push-Downs | Arms_Triceps | 2 | 45 | 9 |  | 2-1 | Tempo 2-1-2; RIR 2-1; strict form |</t>
  </si>
  <si>
    <t>| 5 |  | 2 | 2026-04-09 | Phase 5 - Day 2: Push + Triceps (Hypertrophy) | Rope Push-Downs | Arms_Triceps | 3 | 50 | 7 |  | 1 | Tempo 2-1-2; RIR 1; strict form |</t>
  </si>
  <si>
    <t>| 5 |  | 2 | 2026-04-09 | Phase 5 - Day 2: Push + Triceps (Hypertrophy) | Rope Push-Downs | Arms_Triceps | 4 | 50 | 5 |  | 0 | Tempo 2-1-2; RIR 0; strict form |</t>
  </si>
  <si>
    <t>| 5 |  | 2 | 2026-04-09 | Phase 5 - Day 2: Push + Triceps (Hypertrophy) | Single-Arm Cable Triceps Extension (Cross-Body) | Arms_Triceps | 1 | 7.5 | 12 |  | 2 | Tempo 2-1-2; RIR 2; warmup  |</t>
  </si>
  <si>
    <t>| 5 |  | 2 | 2026-04-09 | Phase 5 - Day 2: Push + Triceps (Hypertrophy) | Single-Arm Cable Triceps Extension (Cross-Body) | Arms_Triceps | 2 | 12.5 | 12 |  | 2 | Tempo 2-1-2; RIR 2 |</t>
  </si>
  <si>
    <t>| 5 |  | 2 | 2026-04-09 | Phase 5 - Day 2: Push + Triceps (Hypertrophy) | Single-Arm Cable Triceps Extension (Cross-Body) | Arms_Triceps | 3 | 15 | 12 |  | 2 | Tempo 3-1-1; RIR 2;  |</t>
  </si>
  <si>
    <t>| 5 |  | 2 | 2026-04-09 | Phase 5 - Day 2: Push + Triceps (Hypertrophy) | Single-Arm Cable Triceps Extension (Cross-Body) | Arms_Triceps | 4 | 15 | 12 |  | 2 | Tempo 3-1-1; RIR 2;  |</t>
  </si>
  <si>
    <t>| 5 |  | 2 | 2026-04-09 | Phase 5 - Day 2: Push + Triceps (Hypertrophy) | Dumbbell Lateral Raise | Push | 1 | 10 | 12 |  | 2-1 | Tempo 2-1-2; RIR 2-1 |</t>
  </si>
  <si>
    <t>| 5 |  | 2 | 2026-04-09 | Phase 5 - Day 2: Push + Triceps (Hypertrophy) | Dumbbell Lateral Raise | Push | 2 | 10 | 12 |  | 2-1 | Tempo 2-1-2; RIR 2-1; slight ‘feeling’ in right anterior capsule on 12th rep/hold |</t>
  </si>
  <si>
    <t>| 5 |  | 2 | 2026-04-09 | Phase 5 - Day 2: Push + Triceps (Hypertrophy) | Dumbbell Lateral Raise | Push | 3 | 10 | 10 |  | 2-1 | Tempo 2-1-2; RIR 2-1; slight ‘feeling’ in right anterior capsule on 12th rep/hold |</t>
  </si>
  <si>
    <t>| 5 |  | 3 | 2026-04-10 | Phase 5 - Day 3: Carries + Pull (Volume/Stability) | Suitcase Carries | Carry | 1 | 75 |  | 60 |  | 2.5mph; 0 incline  |</t>
  </si>
  <si>
    <t>| 5 |  | 3 | 2026-04-10 | Phase 5 - Day 3: Carries + Pull (Volume/Stability) | Suitcase Carries | Carry | 2 | 75 |  | 60 |  | 2.5mph; 0 incline  |</t>
  </si>
  <si>
    <t>| 5 |  | 3 | 2026-04-10 | Phase 5 - Day 3: Carries + Pull (Volume/Stability) | Suitcase Carries | Carry | 3 | 75 |  | 60 |  | 2.5mph; 0 incline  |</t>
  </si>
  <si>
    <t>| 5 |  | 3 | 2026-04-10 | Phase 5 - Day 3: Carries + Pull (Volume/Stability) | Chest Supported DB Row (Spider) | Pull | 1 | 70 | 10 |  | 2 | Tempo 2-1-2; RIR 2 |</t>
  </si>
  <si>
    <t>| 5 |  | 3 | 2026-04-10 | Phase 5 - Day 3: Carries + Pull (Volume/Stability) | Chest Supported DB Row (Spider) | Pull | 2 | 70 | 10 |  | 1 | Tempo 2-1-2; RIR 1 |</t>
  </si>
  <si>
    <t>| 5 |  | 3 | 2026-04-10 | Phase 5 - Day 3: Carries + Pull (Volume/Stability) | Chest Supported DB Row (Spider) | Pull | 3 | 70 | 8.5 |  | 1 | Tempo 2-1-2; RIR 1; might’ve hit 9 but the scap contraction is getting tough/looser |</t>
  </si>
  <si>
    <t>| 5 |  | 3 | 2026-04-10 | Phase 5 - Day 3: Carries + Pull (Volume/Stability) | Chest Supported DB Row (Spider) | Pull | 4 | 70 | 7.5 |  | 1 | Tempo 2-1-2; RIR 1; might’ve hit 8 but the scap contraction is getting tough/looser |</t>
  </si>
  <si>
    <t>| 5 |  | 3 | 2026-04-10 | Phase 5 - Day 3: Carries + Pull (Volume/Stability) | Single-Arm Neutral Grip Cable Pulldown | Pull | 1 | 140 | 12 |  | 1 | 70 plate on high cable stack; tempo 2-1-2; RIR 1;  |</t>
  </si>
  <si>
    <t>| 5 |  | 3 | 2026-04-10 | Phase 5 - Day 3: Carries + Pull (Volume/Stability) | Single-Arm Neutral Grip Cable Pulldown | Pull | 2 | 140 | 12 |  | 1 | 70 plate on high cable stack; tempo 2-1-2; RIR 1;  |</t>
  </si>
  <si>
    <t>| 5 |  | 3 | 2026-04-10 | Phase 5 - Day 3: Carries + Pull (Volume/Stability) | Single-Arm Neutral Grip Cable Pulldown | Pull | 3 | 150 | 9 |  | 1-0 | 70 plate + 2(2.5) on high cable stack; tempo 2-1-2; RIR 1-0; tempo may have been closer to 3-2-1.5 |</t>
  </si>
  <si>
    <t>| 5 |  | 3 | 2026-04-10 | Phase 5 - Day 3: Carries + Pull (Volume/Stability) | Face Pull | Pull | 1 | 30 | 15 |  | 2+ | Tempo 1-2-1; RIR 2+ |</t>
  </si>
  <si>
    <t>| 5 |  | 3 | 2026-04-10 | Phase 5 - Day 3: Carries + Pull (Volume/Stability) | Face Pull | Pull | 2 | 35 | 17 |  | 2 | Tempo 1-2-1; RIR 2 |</t>
  </si>
  <si>
    <t>| 5 |  | 3 | 2026-04-10 | Phase 5 - Day 3: Carries + Pull (Volume/Stability) | Face Pull | Pull | 3 | 35 | 20 |  | 2-1 | Tempo 1-2-1; RIR 2-1 |</t>
  </si>
  <si>
    <t>| 5 |  | 3 | 2026-04-10 | Phase 5 - Day 3: Carries + Pull (Volume/Stability) | Incline Dumbbell Curl (Supinated) | Arms_Biceps | 1 | 30 | 10 |  | 1 | Tempo 2-1-2; RIR 1; left began to pronate on 10th rep |</t>
  </si>
  <si>
    <t>| 5 |  | 3 | 2026-04-10 | Phase 5 - Day 3: Carries + Pull (Volume/Stability) | Incline Dumbbell Curl (Supinated) | Arms_Biceps | 2 | 30 | 8 |  | 0 | Tempo 2-1-2; RIR 0 |</t>
  </si>
  <si>
    <t>| 5 |  | 3 | 2026-04-10 | Phase 5 - Day 3: Carries + Pull (Volume/Stability) | Suitcase Holds | Carry | 1 | 60 |  | 60 |  | 1 min for left AND right  |</t>
  </si>
  <si>
    <t>| 5 |  | 3 | 2026-04-10 | Phase 5 - Day 3: Carries + Pull (Volume/Stability) | Suitcase Holds | Carry | 2 | 60 |  | 60 |  | 1 min for left AND right  |</t>
  </si>
  <si>
    <t>| 5 |  | 3 | 2026-04-10 | Phase 5 - Day 3: Carries + Pull (Volume/Stability) | Suitcase Holds | Carry | 3 | 60 |  | 60 |  | 1 min for left AND right  |</t>
  </si>
  <si>
    <t>| 5 |  | 3 | 2026-04-10 | Phase 5 - Day 3: Carries + Pull (Volume/Stability) | Rowing | Pull | 1 |  |  | 480 |  | 2000m=6,561 ft 8.157 in  |</t>
  </si>
  <si>
    <t>| 5 |  | 4 | 2026-04-11 | Phase 5 - Day 4: Arms + Capacity (The Fun Day) | Rowing | Pull | 1 |  |  | 300 |  | Warmup  |</t>
  </si>
  <si>
    <t>| 5 |  | 4 | 2026-04-11 | Phase 5 - Day 4: Arms + Capacity (The Fun Day) | DB Spider Curl (Hammer) | Arms_Biceps | 1 | 40 | 15 |  | 2-1 | Tempo ~2-2-2; dual curl through 6th then switched to alternating; RIR 2-1 |</t>
  </si>
  <si>
    <t>| 5 |  | 4 | 2026-04-11 | Phase 5 - Day 4: Arms + Capacity (The Fun Day) | DB Spider Curl (Hammer) | Arms_Biceps | 2 | 45 | 13 |  | 2-1 | Tempo ~2-2-1; alternating; RIR 2-1 |</t>
  </si>
  <si>
    <t>| 5 |  | 4 | 2026-04-11 | Phase 5 - Day 4: Arms + Capacity (The Fun Day) | DB Spider Curl (Hammer) | Arms_Biceps | 3 | 45 | 12 |  | 2-1 | Tempo ~2-2-1; alternating; RIR 2-1 |</t>
  </si>
  <si>
    <t>| 5 |  | 4 | 2026-04-11 | Phase 5 - Day 4: Arms + Capacity (The Fun Day) | Rope Push-Downs | Arms_Triceps | 1 | 42.5 | 12 |  | 2+ | Tempo strict 2-1-2 w squeeze/ hold; RIR 2+; high pulley 40+2.5 |</t>
  </si>
  <si>
    <t>| 5 |  | 4 | 2026-04-11 | Phase 5 - Day 4: Arms + Capacity (The Fun Day) | Rope Push-Downs | Arms_Triceps | 2 | 45 | 12 |  | 2-1 | Tempo strict 2-1-2 w squeeze/ hold; RIR 2-1; high pulley 40+2.5(x2) |</t>
  </si>
  <si>
    <t>| 5 |  | 4 | 2026-04-11 | Phase 5 - Day 4: Arms + Capacity (The Fun Day) | Rope Push-Downs | Arms_Triceps | 3 | 45 | 9 |  | 1 | Tempo strict 2-1-2 w squeeze/ hold; RIR 1;   high pulley 40+2.5(x2) |</t>
  </si>
  <si>
    <t>| 5 |  | 4 | 2026-04-11 | Phase 5 - Day 4: Arms + Capacity (The Fun Day) | Rope Push-Downs | Arms_Triceps | 4 | 50 | 9 |  | 2-1 | Hands came together a little on 8-9 but locked out and squeezed; Tempo strict 2-1-2 w squeeze/ hold; RIR 2-1; high pulley 50 plate |</t>
  </si>
  <si>
    <t>| 5 |  | 4 | 2026-04-11 | Phase 5 - Day 4: Arms + Capacity (The Fun Day) | Single Arm Cable Extensions | Arms_Triceps | 1 | 15 | 10 |  | 1-0 | Overhead with rope; tempo 3-1-3; RIR 1-0 |</t>
  </si>
  <si>
    <t>| 5 |  | 4 | 2026-04-11 | Phase 5 - Day 4: Arms + Capacity (The Fun Day) | Single Arm Cable Extensions | Arms_Triceps | 2 | 12.5 | 12 |  | 2-1 | Overhead with rope; tempo 3-1-3; RIR 2-1 |</t>
  </si>
  <si>
    <t>| 5 |  | 4 | 2026-04-11 | Phase 5 - Day 4: Arms + Capacity (The Fun Day) | Single Arm Cable Extensions | Arms_Triceps | 3 | 12.5 | 11 |  | 2-1 | Overhead with rope; tempo 3-1-3; RIR 2-1 |</t>
  </si>
  <si>
    <t>| 5 |  | 4 | 2026-04-11 | Phase 5 - Day 4: Arms + Capacity (The Fun Day) | Incline Dumbbell Curl (Supinated) | Arms_Biceps | 1 | 40 | 6 |  | 1 | Alternating; tempo 2-1-2; RIR 1 |</t>
  </si>
  <si>
    <t>| 5 |  | 4 | 2026-04-11 | Phase 5 - Day 4: Arms + Capacity (The Fun Day) | Incline Dumbbell Curl (Supinated) | Arms_Biceps | 2 | 35 | 8 |  | 2-1 | tempo 2-1-2; RIR 2-1 |</t>
  </si>
  <si>
    <t>| 5 |  | 4 | 2026-04-11 | Phase 5 - Day 4: Arms + Capacity (The Fun Day) | Incline Dumbbell Curl (Supinated) | Arms_Biceps | 3 | 35 | 6 |  | 1 | tempo 2-1-2; RIR 1; partials 7-9th reps |</t>
  </si>
  <si>
    <t>| 5 |  | 4 | 2026-04-11 | Phase 5 - Day 4: Arms + Capacity (The Fun Day) | Dumbbell Lateral Raise | Push | 1 | 10 | 15 |  | 2-1 | Tempo 2-2-2; RIR 2-1 |</t>
  </si>
  <si>
    <t>| 5 |  | 4 | 2026-04-11 | Phase 5 - Day 4: Arms + Capacity (The Fun Day) | Dumbbell Lateral Raise | Push | 2 | 10 | 14 |  | 2-1 | Tempo 2-2-2; RIR 2-1 |</t>
  </si>
  <si>
    <t>| 5 |  | 4 | 2026-04-11 | Phase 5 - Day 4: Arms + Capacity (The Fun Day) | Dumbbell Lateral Raise | Push | 3 | 10 | 15 |  | 2-1 | Tempo 2-2-2; RIR 2-1 |</t>
  </si>
  <si>
    <t>| 5 |  | 4 | 2026-04-11 | Phase 5 - Day 4: Arms + Capacity (The Fun Day) | Farmer’s Hold | Carry | 1 | 150 |  | 60 |  |  |</t>
  </si>
  <si>
    <t>| 5 |  | 4 | 2026-04-11 | Phase 5 - Day 4: Arms + Capacity (The Fun Day) | Farmer’s Hold | Carry | 2 | 150 |  | 60 |  |  |</t>
  </si>
  <si>
    <t>| 5 |  | 4 | 2026-04-11 | Phase 5 - Day 4: Arms + Capacity (The Fun Day) | Farmer’s Hold | Carry | 3 | 150 |  | 60 |  |  |</t>
  </si>
  <si>
    <t>| 5 |  | 4 | 2026-04-11 | Phase 5 - Day 4: Arms + Capacity (The Fun Day) | Rowing | Pull | 2 |  |  | 710 |  | Cooldown |</t>
  </si>
  <si>
    <t>| 5 |  | 1 | 2026-04-12 | Phase 5 - Day 1: Carries + Pull (Strength Bias) | Rowing | Pull | 1 |  |  | 300 |  | Warmup |</t>
  </si>
  <si>
    <t>| 5 |  | 1 | 2026-04-12 | Phase 5 - Day 1: Carries + Pull (Strength Bias) | Dumbbell Romanian Deadlift | Legs | 1 | 150 | 8 |  | 2-1 | Tempo 3-1-1; RIR 2-1 |</t>
  </si>
  <si>
    <t>| 5 |  | 1 | 2026-04-12 | Phase 5 - Day 1: Carries + Pull (Strength Bias) | Dumbbell Romanian Deadlift | Legs | 2 | 150 | 8 |  | 2-1 | Tempo 3-1-1; RIR 2-1 |</t>
  </si>
  <si>
    <t>| 5 |  | 1 | 2026-04-12 | Phase 5 - Day 1: Carries + Pull (Strength Bias) | Dumbbell Romanian Deadlift | Legs | 3 | 150 | 8 |  | 2-1 | Tempo 3-1-1; RIR 2-1 |</t>
  </si>
  <si>
    <t>| 5 |  | 1 | 2026-04-12 | Phase 5 - Day 1: Carries + Pull (Strength Bias) | Dumbbell Romanian Deadlift | Legs | 4 | 150 | 7 |  | 1 | Tempo 3-1-1; RIR 1 |</t>
  </si>
  <si>
    <t>| 5 |  | 1 | 2026-04-12 | Phase 5 - Day 1: Carries + Pull (Strength Bias) | Bulgarian Split Squat | Legs | 1 | 35 | 8 |  | 1 | Tempo 2-1-2; RIR 1 |</t>
  </si>
  <si>
    <t>| 5 |  | 1 | 2026-04-12 | Phase 5 - Day 1: Carries + Pull (Strength Bias) | Bulgarian Split Squat | Legs | 2 | 40 | 8 |  | 1 | Tempo 2-1-2; RIR 1 |</t>
  </si>
  <si>
    <t>| 5 |  | 1 | 2026-04-12 | Phase 5 - Day 1: Carries + Pull (Strength Bias) | Bulgarian Split Squat | Legs | 3 | 40 | 8 |  | 1 | Tempo 2-1-2; RIR 1 |</t>
  </si>
  <si>
    <t>| 5 |  | 1 | 2026-04-12 | Phase 5 - Day 1: Carries + Pull (Strength Bias) | Chest Supported DB Row (Spider) | Pull | 1 | 75 | 9 |  | 2-1 | Tempo 2-1-2; RIR 2-1; scap squeeze on all reps.  |</t>
  </si>
  <si>
    <t>| 5 |  | 1 | 2026-04-12 | Phase 5 - Day 1: Carries + Pull (Strength Bias) | Chest Supported DB Row (Spider) | Pull | 2 | 75 | 8 |  | 2-1 | Tempo 2-1-2; RIR 2-1; scap squeeze on all reps.  |</t>
  </si>
  <si>
    <t>| 5 |  | 1 | 2026-04-12 | Phase 5 - Day 1: Carries + Pull (Strength Bias) | Chest Supported DB Row (Spider) | Pull | 3 | 75 | 7 |  | 1-0 | Tempo 2-1-2; RIR 1-0; scap squeeze on all reps. Not full ROM in 7 but held squeeze and control full set / reps |</t>
  </si>
  <si>
    <t>| 5 |  | 1 | 2026-04-12 | Phase 5 - Day 1: Carries + Pull (Strength Bias) | Chest Supported DB Row (Spider) | Pull | 4 | 75 | 6 |  | 1-0 | Tempo 2-1-2; RIR 1-0; scap squeeze on all reps. Not full ROM in 7 but held squeeze and control full set / reps; partials 7/8 |</t>
  </si>
  <si>
    <t>| 5 |  | 1 | 2026-04-12 | Phase 5 - Day 1: Carries + Pull (Strength Bias) | Single-Arm Neutral Grip Cable Pulldown | Pull | 1 | 150 | 10 |  |  | Tempo 2-1-2; right weaker at 9, 10 |</t>
  </si>
  <si>
    <t>| 5 |  | 1 | 2026-04-12 | Phase 5 - Day 1: Carries + Pull (Strength Bias) | Single-Arm Neutral Grip Cable Pulldown | Pull | 2 | 150 | 9 |  | 1 | Tempo 2-1-2; RIR 1; right weaker at 9 |</t>
  </si>
  <si>
    <t>| 5 |  | 1 | 2026-04-12 | Phase 5 - Day 1: Carries + Pull (Strength Bias) | Single-Arm Neutral Grip Cable Pulldown | Pull | 3 | 150 | 9 |  | 1 | Solid! Tempo 2-1-2; RIR 1; right weaker at 9 |</t>
  </si>
  <si>
    <t>| 5 |  | 1 | 2026-04-12 | Phase 5 - Day 1: Carries + Pull (Strength Bias) | Suitcase Carries | Carry | 1 | 75 |  | 49.8 |  | 2.5mph; 0 incline |</t>
  </si>
  <si>
    <t>| 5 |  | 1 | 2026-04-12 | Phase 5 - Day 1: Carries + Pull (Strength Bias) | Suitcase Carries | Carry | 2 | 75 |  | 46.800000000000004 |  | 2.5mph; 0 incline |</t>
  </si>
  <si>
    <t>| 5 |  | 1 | 2026-04-12 | Phase 5 - Day 1: Carries + Pull (Strength Bias) | Suitcase Carries | Carry | 3 | 75 |  | 39.6 |  | 2.5mph; 0 incline |</t>
  </si>
  <si>
    <t>| 5 |  | 1 | 2026-04-12 | Phase 5 - Day 1: Carries + Pull (Strength Bias) | Side Plank | Core | 1 | 0 |  | 30 |  | Elbow |</t>
  </si>
  <si>
    <t>| 5 |  | 1 | 2026-04-12 | Phase 5 - Day 1: Carries + Pull (Strength Bias) | Side Plank | Core | 2 | 0 |  | 45 |  | Elbow |</t>
  </si>
  <si>
    <t>| 5 |  | 1 | 2026-04-12 | Phase 5 - Day 1: Carries + Pull (Strength Bias) | Side Plank | Core | 3 | 0 |  | 45 |  | Palm |</t>
  </si>
  <si>
    <t>| 5 |  | 1 | 2026-04-12 | Phase 5 - Day 1: Carries + Pull (Strength Bias) | Rowing | Pull | 2 |  |  | 480 |  | Cool down |</t>
  </si>
  <si>
    <t>| 5 |  | 2 | 2026-04-13 | Phase 5 - Day 2: Push + Triceps (Hypertrophy) | Band External Rotations | Warmup | 1 | 0 | 10 |  |  | Red band  |</t>
  </si>
  <si>
    <t>| 5 |  | 2 | 2026-04-13 | Phase 5 - Day 2: Push + Triceps (Hypertrophy) | Scap Push Ups | Push | 1 | 0 | 12 |  |  |  |</t>
  </si>
  <si>
    <t>| 5 |  | 2 | 2026-04-13 | Phase 5 - Day 2: Push + Triceps (Hypertrophy) | Scap Push Ups | Push | 2 | 0 | 12 |  |  |  |</t>
  </si>
  <si>
    <t>| 5 |  | 2 | 2026-04-13 | Phase 5 - Day 2: Push + Triceps (Hypertrophy) | DB Neutral Press (slight Rotate To Underhand ) | Push | 1 | 60 | 8 |  | 2 | Tempo 2-1-2; RIR 2 |</t>
  </si>
  <si>
    <t>| 5 |  | 2 | 2026-04-13 | Phase 5 - Day 2: Push + Triceps (Hypertrophy) | DB Neutral Press (slight Rotate To Underhand ) | Push | 2 | 60 | 8 |  | 2 | Tempo 2-1-2; RIR 2 |</t>
  </si>
  <si>
    <t>| 5 |  | 2 | 2026-04-13 | Phase 5 - Day 2: Push + Triceps (Hypertrophy) | DB Neutral Press (slight Rotate To Underhand ) | Push | 3 | 60 | 8 |  | 2-1 | Tempo 2-1-2; RIR 2-1 |</t>
  </si>
  <si>
    <t>| 5 |  | 2 | 2026-04-13 | Phase 5 - Day 2: Push + Triceps (Hypertrophy) | DB Neutral Press (slight Rotate To Underhand ) | Push | 4 | 60 | 6 |  | 2-1 | Tempo 2-1-2; RIR 2-1 |</t>
  </si>
  <si>
    <t>| 5 |  | 2 | 2026-04-13 | Phase 5 - Day 2: Push + Triceps (Hypertrophy) | Low-Incline DB Press (15–30°) | Push | 1 | 60 | 10 |  | 2-1 | Bench at 3; tempo 2-1-2; RIR 2-1 |</t>
  </si>
  <si>
    <t>| 5 |  | 2 | 2026-04-13 | Phase 5 - Day 2: Push + Triceps (Hypertrophy) | Low-Incline DB Press (15–30°) | Push | 2 | 60 | 8.5 |  | 1 | Bench at 3; tempo 2-1-2; RIR 1 |</t>
  </si>
  <si>
    <t>| 5 |  | 2 | 2026-04-13 | Phase 5 - Day 2: Push + Triceps (Hypertrophy) | Low-Incline DB Press (15–30°) | Push | 3 | 60 | 10 |  | 1 | Bench at 3; tempo 2-1-2; RIR 1; think i learned the best arm path on set 3 👍 |</t>
  </si>
  <si>
    <t>| 5 |  | 2 | 2026-04-13 | Phase 5 - Day 2: Push + Triceps (Hypertrophy) | Single-Arm DB Balance Press | Push | 1 | 40 | 9 |  | 2-1 | Tempo 2-1-2; RIR 2-1 |</t>
  </si>
  <si>
    <t>| 5 |  | 2 | 2026-04-13 | Phase 5 - Day 2: Push + Triceps (Hypertrophy) | Single-Arm DB Balance Press | Push | 2 | 40 | 8 |  | 2-1 | Tempo 3-1-2; RIR 2-1 |</t>
  </si>
  <si>
    <t>| 5 |  | 2 | 2026-04-13 | Phase 5 - Day 2: Push + Triceps (Hypertrophy) | Single-Arm DB Balance Press | Push | 3 | 40 | 8 |  | 2-1 | Tempo 3-1-2; RIR 2-1 |</t>
  </si>
  <si>
    <t>| 5 |  | 2 | 2026-04-13 | Phase 5 - Day 2: Push + Triceps (Hypertrophy) | Rope Push-Downs | Arms_Triceps | 1 | 50 | 10 |  | 1-0 | Tempo 2-1-2; RIR 1-0; 50 feeling tough; focus on strict form |</t>
  </si>
  <si>
    <t>| 5 |  | 2 | 2026-04-13 | Phase 5 - Day 2: Push + Triceps (Hypertrophy) | Rope Push-Downs | Arms_Triceps | 2 | 50 | 9 |  | 1-0 | Tempo 2-1-2; RIR 1-0; 50 feeling tough; focus on strict form |</t>
  </si>
  <si>
    <t>| 5 |  | 2 | 2026-04-13 | Phase 5 - Day 2: Push + Triceps (Hypertrophy) | Rope Push-Downs | Arms_Triceps | 3 | 50 | 7 |  | 1 | Tempo 2-1-2; RIR 1; 50 feeling tough; focus on strict form |</t>
  </si>
  <si>
    <t>| 5 |  | 2 | 2026-04-13 | Phase 5 - Day 2: Push + Triceps (Hypertrophy) | Rope Push-Downs | Arms_Triceps | 4 | 50 | 7 |  | 1 | Tempo 2-1-2; RIR 1; 50 feeling tough; focus on strict form |</t>
  </si>
  <si>
    <t>| 5 |  | 2 | 2026-04-13 | Phase 5 - Day 2: Push + Triceps (Hypertrophy) | Single-Arm Overhead Cable Extension | Arms_Triceps | 1 | 12.5 | 9 |  | 2-1 | Tempo 3-1-3; RIR 2-1 |</t>
  </si>
  <si>
    <t>| 5 |  | 2 | 2026-04-13 | Phase 5 - Day 2: Push + Triceps (Hypertrophy) | Single-Arm Overhead Cable Extension | Arms_Triceps | 2 | 12.5 | 10 |  | 2-1 | Tempo 3-1-3; RIR 2-1 |</t>
  </si>
  <si>
    <t>| 5 |  | 2 | 2026-04-13 | Phase 5 - Day 2: Push + Triceps (Hypertrophy) | Single-Arm Overhead Cable Extension | Arms_Triceps | 3 | 12.5 | 10 |  | 1-0 | Tempo 3-1-3; RIR 1-0 |</t>
  </si>
  <si>
    <t>| 5 |  | 2 | 2026-04-13 | Phase 5 - Day 2: Push + Triceps (Hypertrophy) | Dumbbell Lateral Raise | Push | 1 | 10 | 15 |  | 2-1 | Tempo 2-2-2; RIR 2-1 |</t>
  </si>
  <si>
    <t>| 5 |  | 2 | 2026-04-13 | Phase 5 - Day 2: Push + Triceps (Hypertrophy) | Dumbbell Lateral Raise | Push | 2 | 10 | 15 |  | 2-1 | Tempo 2-2-2; RIR 2-1 |</t>
  </si>
  <si>
    <t>| 5 |  | 2 | 2026-04-13 | Phase 5 - Day 2: Push + Triceps (Hypertrophy) | Dumbbell Lateral Raise | Push | 3 | 10 | 15 |  | 2-1 | Tempo 2-2-2; RIR 2-1; tried alternating felt good too |</t>
  </si>
  <si>
    <t>| 5 |  | 2 | 2026-04-13 | Phase 5 - Day 2: Push + Triceps (Hypertrophy) | Rowing | Pull | 1 |  |  | 300 |  | Cooldown |</t>
  </si>
  <si>
    <t>| 5 |  | 3 | 2026-04-14 | Phase 5 - Day 3: Carries + Pull (Volume/Stability) | Suitcase Carries | Carry | 1 | 75 |  | 60 |  | Pace: 2.5 mph; 0 incline  |</t>
  </si>
  <si>
    <t>| 5 |  | 3 | 2026-04-14 | Phase 5 - Day 3: Carries + Pull (Volume/Stability) | Suitcase Carries | Carry | 2 | 75 |  | 60 |  | Pace: 2.5 mph; 0 incline  |</t>
  </si>
  <si>
    <t>| 5 |  | 3 | 2026-04-14 | Phase 5 - Day 3: Carries + Pull (Volume/Stability) | Suitcase Carries | Carry | 3 | 75 |  | 60 |  | Pace: 2.5 mph; 0 incline  |</t>
  </si>
  <si>
    <t>| 5 |  | 3 | 2026-04-14 | Phase 5 - Day 3: Carries + Pull (Volume/Stability) | Chest Supported DB Row (Spider) | Pull | 1 | 75 | 8 |  | 2-1 | Tempo 2-1-2: RIR 2-1 |</t>
  </si>
  <si>
    <t>| 5 |  | 3 | 2026-04-14 | Phase 5 - Day 3: Carries + Pull (Volume/Stability) | Chest Supported DB Row (Spider) | Pull | 2 | 75 | 8 |  | 1 | Tempo 2-1-2: RIR 1 |</t>
  </si>
  <si>
    <t>| 5 |  | 3 | 2026-04-14 | Phase 5 - Day 3: Carries + Pull (Volume/Stability) | Chest Supported DB Row (Spider) | Pull | 3 | 75 | 7 |  | 1 | Tempo 2-1-2: RIR 1 |</t>
  </si>
  <si>
    <t>| 5 |  | 3 | 2026-04-14 | Phase 5 - Day 3: Carries + Pull (Volume/Stability) | Chest Supported DB Row (Spider) | Pull | 4 | 75 | 7 |  | 0 | Feeling a good tired / pump; Tempo 2-1-2: RIR 0 |</t>
  </si>
  <si>
    <t>| 5 |  | 3 | 2026-04-14 | Phase 5 - Day 3: Carries + Pull (Volume/Stability) | Single-Arm Neutral Grip Cable Pulldown | Pull | 1 | 140 | 12 |  | 2+ | Tempo 2-1-2; RIR 2+ |</t>
  </si>
  <si>
    <t>| 5 |  | 3 | 2026-04-14 | Phase 5 - Day 3: Carries + Pull (Volume/Stability) | Single-Arm Neutral Grip Cable Pulldown | Pull | 2 | 150 | 12 |  | 2 | Tempo 2-1-2; RIR 2 |</t>
  </si>
  <si>
    <t>| 5 |  | 3 | 2026-04-14 | Phase 5 - Day 3: Carries + Pull (Volume/Stability) | Single-Arm Neutral Grip Cable Pulldown | Pull | 3 | 150 | 12 |  | 1 | Tempo 2-1-2; RIR 1 |</t>
  </si>
  <si>
    <t>| 5 |  | 3 | 2026-04-14 | Phase 5 - Day 3: Carries + Pull (Volume/Stability) | Face Pull | Pull | 1 | 30 | 20 |  | 2 | Tempo 1-2-1; RIR 2 |</t>
  </si>
  <si>
    <t>| 5 |  | 3 | 2026-04-14 | Phase 5 - Day 3: Carries + Pull (Volume/Stability) | Face Pull | Pull | 2 | 35 | 20 |  | 2 | Tempo 1-2-1; RIR 2 |</t>
  </si>
  <si>
    <t>| 5 |  | 3 | 2026-04-14 | Phase 5 - Day 3: Carries + Pull (Volume/Stability) | Face Pull | Pull | 3 | 50 | 20 |  | 2-1 | Tempo 1-2-1; RIR 2-1 |</t>
  </si>
  <si>
    <t>| 5 |  | 3 | 2026-04-14 | Phase 5 - Day 3: Carries + Pull (Volume/Stability) | Incline Dumbbell Curl (Supinated) | Arms_Biceps | 1 | 30 | 10 |  | 2-1 | Tempo 2-1-2; RIR 2-1; left tried to rotate on 10 |</t>
  </si>
  <si>
    <t>| 5 |  | 3 | 2026-04-14 | Phase 5 - Day 3: Carries + Pull (Volume/Stability) | Incline Dumbbell Curl (Supinated) | Arms_Biceps | 2 | 30 | 9 |  | 1 | Tempo 2-1-2; RIR 1; left tried to rotate on 10 |</t>
  </si>
  <si>
    <t>| 5 |  | 3 | 2026-04-14 | Phase 5 - Day 3: Carries + Pull (Volume/Stability) | Incline Dumbbell Curl (Supinated) | Arms_Biceps | 3 | 30 | 6 |  | 1 | Tempo 2-1-2; RIR 1; left tried to rotate on 10 |</t>
  </si>
  <si>
    <t>| 5 |  | 3 | 2026-04-14 | Phase 5 - Day 3: Carries + Pull (Volume/Stability) | Suitcase Holds | Carry | 1 | 70 |  | 60 |  |  |</t>
  </si>
  <si>
    <t>| 5 |  | 3 | 2026-04-14 | Phase 5 - Day 3: Carries + Pull (Volume/Stability) | Suitcase Holds | Carry | 2 | 70 |  | 45 |  |  |</t>
  </si>
  <si>
    <t>| 5 |  | 3 | 2026-04-14 | Phase 5 - Day 3: Carries + Pull (Volume/Stability) | Suitcase Holds | Carry | 3 | 70 |  | 45 |  |  |</t>
  </si>
  <si>
    <t>| 5 |  | 4 | 2026-04-16 | Phase 5 - Day 4: Arms + Capacity (The Fun Day) | DB Spider Curl (Hammer) | Arms_Biceps | 1 | 45 | 12 |  | 2-1 | Tempo 2-2-2; RIR 2-1; alternated on 12th rep  |</t>
  </si>
  <si>
    <t>| 5 |  | 4 | 2026-04-16 | Phase 5 - Day 4: Arms + Capacity (The Fun Day) | DB Spider Curl (Hammer) | Arms_Biceps | 2 | 45 | 12 |  | 2-1 | Tempo 2-2-2; RIR 2-1; alternated all reps |</t>
  </si>
  <si>
    <t>| 5 |  | 4 | 2026-04-16 | Phase 5 - Day 4: Arms + Capacity (The Fun Day) | DB Spider Curl (Hammer) | Arms_Biceps | 3 | 45 | 15 |  | 2-1 | Tempo 1-1-1; RIR 2-1; alternated  all reps |</t>
  </si>
  <si>
    <t>| 5 |  | 4 | 2026-04-16 | Phase 5 - Day 4: Arms + Capacity (The Fun Day) | Rope Push-Downs | Arms_Triceps | 1 | 50 | 13 |  | 2 | Tempo 2-1-2; RIR 2 |</t>
  </si>
  <si>
    <t>| 5 |  | 4 | 2026-04-16 | Phase 5 - Day 4: Arms + Capacity (The Fun Day) | Rope Push-Downs | Arms_Triceps | 2 | 50 | 10 |  | 2-1 | Tempo 2-1-2; RIR 2-1 |</t>
  </si>
  <si>
    <t>| 5 |  | 4 | 2026-04-16 | Phase 5 - Day 4: Arms + Capacity (The Fun Day) | Rope Push-Downs | Arms_Triceps | 3 | 50 | 9 |  | 2-1 | Tempo 2-1-2; RIR 2-1; keeping strict form. Feels like I can’t get over this weight jump. Frustrating  |</t>
  </si>
  <si>
    <t>| 5 |  | 4 | 2026-04-16 | Phase 5 - Day 4: Arms + Capacity (The Fun Day) | Rope Push-Downs | Arms_Triceps | 4 | 50 | 7 |  | 2-1 | Tempo 2-1-2; RIR 2-1; keeping strict form. From broke on 8; Feels like I can’t get over this weight jump. Frustrating  |</t>
  </si>
  <si>
    <t>| 5 |  | 4 | 2026-04-16 | Phase 5 - Day 4: Arms + Capacity (The Fun Day) | Single Arm Cable Extensions | Arms_Triceps | 1 | 12.5 | 12 |  | 2 | Tempo 3-1-3; RIR 2 |</t>
  </si>
  <si>
    <t>| 5 |  | 4 | 2026-04-16 | Phase 5 - Day 4: Arms + Capacity (The Fun Day) | Single Arm Cable Extensions | Arms_Triceps | 2 | 15 | 10 |  | 2 | Tempo 3-1-3; RIR 2; right fatigued at 10 so matched with left. Bit asymmetrical today so matching reps per arm |</t>
  </si>
  <si>
    <t>| 5 |  | 4 | 2026-04-16 | Phase 5 - Day 4: Arms + Capacity (The Fun Day) | Single Arm Cable Extensions | Arms_Triceps | 3 | 15 | 10 |  | 2 | Tempo 3-1-3; RIR 2; right fatigued at 10 so matched with left. Bit asymmetrical today so matching reps per arm |</t>
  </si>
  <si>
    <t>| 5 |  | 4 | 2026-04-16 | Phase 5 - Day 4: Arms + Capacity (The Fun Day) | Incline Dumbbell Curl (Supinated) | Arms_Biceps | 1 | 30 | 10 |  | 2 | Tempo 2-1-2; RIR 2; mindset “lead with your pinky finger” to counter any desire to pronate.  |</t>
  </si>
  <si>
    <t>| 5 |  | 4 | 2026-04-16 | Phase 5 - Day 4: Arms + Capacity (The Fun Day) | Incline Dumbbell Curl (Supinated) | Arms_Biceps | 2 | 30 | 9 |  | 1 | Tempo 2-1-2; RIR 1; mindset “lead with your pinky finger” to counter any desire to pronate.  |</t>
  </si>
  <si>
    <t>| 5 |  | 4 | 2026-04-16 | Phase 5 - Day 4: Arms + Capacity (The Fun Day) | Incline Dumbbell Curl (Supinated) | Arms_Biceps | 3 | 30 | 10 |  | 2 | Tempo 2-1-2; RIR 2; mindset “lead with your pinky finger” to counter any desire to pronate.  |</t>
  </si>
  <si>
    <t>| 5 |  | 4 | 2026-04-16 | Phase 5 - Day 4: Arms + Capacity (The Fun Day) | Incline Dumbbell Curl (Supinated) | Arms_Biceps | 4 | 30 | 9 |  | 1 | Tempo 2-1-2; RIR 1; mindset “lead with your pinky finger” to counter any desire to pronate.  |</t>
  </si>
  <si>
    <t>| 5 |  | 4 | 2026-04-16 | Phase 5 - Day 4: Arms + Capacity (The Fun Day) | Incline Dumbbell Curl (Supinated) | Arms_Biceps | 5 | 30 | 7 |  | 0 | Tempo 2-1-2; RIR 0; mindset “lead with your pinky finger” to counter any desire to pronate.  |</t>
  </si>
  <si>
    <t>| 5 |  | 4 | 2026-04-16 | Phase 5 - Day 4: Arms + Capacity (The Fun Day) | Dumbbell Lateral Raise | Push | 1 | 10 | 15 |  | 2 | Tempo 2-2-2; RIR 2 |</t>
  </si>
  <si>
    <t>| 5 |  | 4 | 2026-04-16 | Phase 5 - Day 4: Arms + Capacity (The Fun Day) | Dumbbell Lateral Raise | Push | 2 | 10 | 15 |  | 2 | Tempo 2-2-2; RIR 2 |</t>
  </si>
  <si>
    <t>| 5 |  | 4 | 2026-04-16 | Phase 5 - Day 4: Arms + Capacity (The Fun Day) | Dumbbell Lateral Raise | Push | 3 | 10 | 15 |  | 2 | Tempo 2-2-2; RIR 2 |</t>
  </si>
  <si>
    <t>| 5 |  | 4 | 2026-04-16 | Phase 5 - Day 4: Arms + Capacity (The Fun Day) | Farmer’s Hold | Carry | 1 | 150 |  | 60 |  | Fat grip db. No 80’s available |</t>
  </si>
  <si>
    <t>| 5 |  | 4 | 2026-04-16 | Phase 5 - Day 4: Arms + Capacity (The Fun Day) | Farmer’s Hold | Carry | 2 | 150 |  | 60 |  | Fat grip db. Barely held through 60. Good set No 80’s available |</t>
  </si>
  <si>
    <t>| 5 |  | 4 | 2026-04-16 | Phase 5 - Day 4: Arms + Capacity (The Fun Day) | Farmer’s Hold | Carry | 3 | 150 |  | 51.6 |  | Fat grip db. Barely held through 60. Good set No 80’s available |</t>
  </si>
  <si>
    <t>| 5 |  | 1 | 2026-04-17 | Phase 5 - Day 1: Carries + Pull (Strength Bias) | Rowing | Pull | 1 |  |  | 300 |  | Warmup |</t>
  </si>
  <si>
    <t>| 5 |  | 1 | 2026-04-17 | Phase 5 - Day 1: Carries + Pull (Strength Bias) | Dumbbell Romanian Deadlift | Legs | 1 | 150 | 8 |  | 2 | Tempo 3-1-1; RIR 2 |</t>
  </si>
  <si>
    <t>| 5 |  | 1 | 2026-04-17 | Phase 5 - Day 1: Carries + Pull (Strength Bias) | Dumbbell Romanian Deadlift | Legs | 2 | 150 | 8 |  | 2 | Tempo 3-1-1; RIR 2 |</t>
  </si>
  <si>
    <t>| 5 |  | 1 | 2026-04-17 | Phase 5 - Day 1: Carries + Pull (Strength Bias) | Dumbbell Romanian Deadlift | Legs | 3 | 150 | 8 |  | 2 | Tempo 3-1-1; RIR 2 |</t>
  </si>
  <si>
    <t>| 5 |  | 1 | 2026-04-17 | Phase 5 - Day 1: Carries + Pull (Strength Bias) | Dumbbell Romanian Deadlift | Legs | 4 | 150 | 8 |  | 2 | Tempo 3-1-1; RIR 2 |</t>
  </si>
  <si>
    <t>| 5 |  | 1 | 2026-04-17 | Phase 5 - Day 1: Carries + Pull (Strength Bias) | Bulgarian Split Squat | Legs | 1 | 40 | 8 |  | 2-1 | Tempo 2-1-2; RIR 2-1 |</t>
  </si>
  <si>
    <t>| 5 |  | 1 | 2026-04-17 | Phase 5 - Day 1: Carries + Pull (Strength Bias) | Bulgarian Split Squat | Legs | 2 | 40 | 8 |  | 2-1 | Tempo 2-1-2; RIR 2-1 |</t>
  </si>
  <si>
    <t>| 5 |  | 1 | 2026-04-17 | Phase 5 - Day 1: Carries + Pull (Strength Bias) | Bulgarian Split Squat | Legs | 3 | 50 | 8 |  | 1-0 | Tempo 2-1-2; RIR 1-0 |</t>
  </si>
  <si>
    <t>| 5 |  | 1 | 2026-04-17 | Phase 5 - Day 1: Carries + Pull (Strength Bias) | Chest Supported DB Row (Spider) | Pull | 1 | 75 | 8 |  | 2 | Tempo 2-1-2; RIR 2; full scap engaged;  |</t>
  </si>
  <si>
    <t>| 5 |  | 1 | 2026-04-17 | Phase 5 - Day 1: Carries + Pull (Strength Bias) | Chest Supported DB Row (Spider) | Pull | 2 | 75 | 8 |  | 2 | Tempo 2-1-2; RIR 2; full scap engaged;  |</t>
  </si>
  <si>
    <t>| 5 |  | 1 | 2026-04-17 | Phase 5 - Day 1: Carries + Pull (Strength Bias) | Chest Supported DB Row (Spider) | Pull | 3 | 75 | 8 |  | 1 | Tempo 2-1-2; RIR 1; full squeeze but was not as strong;  |</t>
  </si>
  <si>
    <t>| 5 |  | 1 | 2026-04-17 | Phase 5 - Day 1: Carries + Pull (Strength Bias) | Chest Supported DB Row (Spider) | Pull | 4 | 75 | 7 |  | 1-0 | Tempo 2-1-2; RIR 1-0; full squeeze but was not as strong;  |</t>
  </si>
  <si>
    <t>| 5 |  | 1 | 2026-04-17 | Phase 5 - Day 1: Carries + Pull (Strength Bias) | Single-Arm Neutral Grip Cable Pulldown | Pull | 1 | 150 | 10 |  | 1 | Tempo 2-1-2; RIR 1; right weaker w slight anterior capsule awareness |</t>
  </si>
  <si>
    <t>| 5 |  | 1 | 2026-04-17 | Phase 5 - Day 1: Carries + Pull (Strength Bias) | Single-Arm Neutral Grip Cable Pulldown | Pull | 2 | 150 | 7 |  | 1 | Tempo 2-1-2; RIR 1; right weaker w slight anterior capsule awareness |</t>
  </si>
  <si>
    <t>| 5 |  | 1 | 2026-04-17 | Phase 5 - Day 1: Carries + Pull (Strength Bias) | Single-Arm Neutral Grip Cable Pulldown | Pull | 3 | 150 | 7 |  | 1 | Tempo 2-1-2; RIR 1; right weaker w slight anterior capsule awareness |</t>
  </si>
  <si>
    <t>| 5 |  | 1 | 2026-04-17 | Phase 5 - Day 1: Carries + Pull (Strength Bias) | Suitcase Carries | Carry | 1 | 75 |  | 49.8 |  | 2.3mph; 0 incline; 2 sec pause q 15 sec |</t>
  </si>
  <si>
    <t>| 5 |  | 1 | 2026-04-17 | Phase 5 - Day 1: Carries + Pull (Strength Bias) | Suitcase Carries | Carry | 2 | 75 |  | 45 |  | 2.3mph; 0 incline; 2 sec pause q 15 sec |</t>
  </si>
  <si>
    <t>| 5 |  | 1 | 2026-04-17 | Phase 5 - Day 1: Carries + Pull (Strength Bias) | Suitcase Carries | Carry | 3 | 75 |  | 39.6 |  | 2.3mph; 0 incline; 2 sec pause q 15 sec |</t>
  </si>
  <si>
    <t>| 5 |  | 1 | 2026-04-17 | Phase 5 - Day 1: Carries + Pull (Strength Bias) | Side Plank | Core | 1 | 0 |  | 45 |  |  |</t>
  </si>
  <si>
    <t>| 5 |  | 1 | 2026-04-17 | Phase 5 - Day 1: Carries + Pull (Strength Bias) | Side Plank | Core | 2 | 0 |  | 45 |  |  |</t>
  </si>
  <si>
    <t>| 5 |  | 1 | 2026-04-17 | Phase 5 - Day 1: Carries + Pull (Strength Bias) | Side Plank | Core | 3 | 0 |  | 45 |  |  |</t>
  </si>
  <si>
    <t>| 5 |  | 1 | 2026-04-17 | Phase 5 - Day 1: Carries + Pull (Strength Bias) | Rowing | Pull | 2 |  |  | 240 |  | Cooldown |</t>
  </si>
  <si>
    <t>| 5 |  | 2 | 2026-04-18 | Phase 5 - Day 2: Push + Triceps (Hypertrophy) | Rowing | Pull | 1 |  |  | 300 |  | Warmup |</t>
  </si>
  <si>
    <t>| 5 |  | 2 | 2026-04-18 | Phase 5 - Day 2: Push + Triceps (Hypertrophy) | Scap Push Ups | Push | 1 | 0 | 12 |  |  |  |</t>
  </si>
  <si>
    <t>| 5 |  | 2 | 2026-04-18 | Phase 5 - Day 2: Push + Triceps (Hypertrophy) | Scap Push Ups | Push | 2 | 0 | 12 |  |  |  |</t>
  </si>
  <si>
    <t>| 5 |  | 2 | 2026-04-18 | Phase 5 - Day 2: Push + Triceps (Hypertrophy) | Band External Rotations | Warmup | 1 | 0 | 12 |  |  |  |</t>
  </si>
  <si>
    <t>| 5 |  | 2 | 2026-04-18 | Phase 5 - Day 2: Push + Triceps (Hypertrophy) | Band External Rotations | Warmup | 2 | 0 | 12 |  |  |  |</t>
  </si>
  <si>
    <t>| 5 |  | 2 | 2026-04-18 | Phase 5 - Day 2: Push + Triceps (Hypertrophy) | Serratus Wall Slides (banded) | Warmup | 1 | 0 | 12 |  |  |  |</t>
  </si>
  <si>
    <t>| 5 |  | 2 | 2026-04-18 | Phase 5 - Day 2: Push + Triceps (Hypertrophy) | Serratus Wall Slides (banded) | Warmup | 2 | 0 | 12 |  |  |  |</t>
  </si>
  <si>
    <t>| 5 |  | 2 | 2026-04-18 | Phase 5 - Day 2: Push + Triceps (Hypertrophy) | DB Neutral Press (slight Rotate To Underhand ) | Push | 1 | 60 | 8 |  | 2 | Tempo 3-1-1; RIR 2 |</t>
  </si>
  <si>
    <t>| 5 |  | 2 | 2026-04-18 | Phase 5 - Day 2: Push + Triceps (Hypertrophy) | DB Neutral Press (slight Rotate To Underhand ) | Push | 2 | 60 | 8 |  | 2 | Tempo 3-1-1; RIR 2; trying to find the pec stimulus |</t>
  </si>
  <si>
    <t>| 5 |  | 2 | 2026-04-18 | Phase 5 - Day 2: Push + Triceps (Hypertrophy) | DB Neutral Press (slight Rotate To Underhand ) | Push | 3 | 60 | 7 |  | 1 | Tempo 3-1-1; RIR 1; trying to find the pec stimulus |</t>
  </si>
  <si>
    <t>| 5 |  | 2 | 2026-04-18 | Phase 5 - Day 2: Push + Triceps (Hypertrophy) | DB Neutral Press (slight Rotate To Underhand ) | Push | 4 | 60 | 5 |  | 1 | Tempo 3-1-1; RIR 1; felt a bit of a fatigue collapse on 6th attempt  |</t>
  </si>
  <si>
    <t>| 5 |  | 2 | 2026-04-18 | Phase 5 - Day 2: Push + Triceps (Hypertrophy) | Low-Incline DB Press (15–30°) | Push | 1 | 60 | 10 |  | 2 | Tempo 2-1-2; RIR 2; bench at 2 (15^) |</t>
  </si>
  <si>
    <t>| 5 |  | 2 | 2026-04-18 | Phase 5 - Day 2: Push + Triceps (Hypertrophy) | Low-Incline DB Press (15–30°) | Push | 2 | 60 | 10 |  | 2-1 | Tempo 2-1-2; RIR 2-1; bench at 2 (15^) |</t>
  </si>
  <si>
    <t>| 5 |  | 2 | 2026-04-18 | Phase 5 - Day 2: Push + Triceps (Hypertrophy) | Low-Incline DB Press (15–30°) | Push | 3 | 70 | 9 |  | 1 | Tempo 2-1-2; RIR 1; bench at 2 (15^) |</t>
  </si>
  <si>
    <t>| 5 |  | 2 | 2026-04-18 | Phase 5 - Day 2: Push + Triceps (Hypertrophy) | Single-Arm DB Balance Press | Push | 1 | 45 | 7 |  | 1 | Tempo 3-1-2; RIR 1 |</t>
  </si>
  <si>
    <t>| 5 |  | 2 | 2026-04-18 | Phase 5 - Day 2: Push + Triceps (Hypertrophy) | Single-Arm DB Balance Press | Push | 2 | 45 | 6 |  | 1 | Tempo 3-1-2; RIR 1; right 6, left got 7 |</t>
  </si>
  <si>
    <t>| 5 |  | 2 | 2026-04-18 | Phase 5 - Day 2: Push + Triceps (Hypertrophy) | Single-Arm DB Balance Press | Push | 3 | 45 | 7 |  | 1 | Tempo 3-1-2; RIR 1; remembered total 45s between arms on the last set |</t>
  </si>
  <si>
    <t>| 5 |  | 2 | 2026-04-18 | Phase 5 - Day 2: Push + Triceps (Hypertrophy) | Rope Push-Downs | Arms_Triceps | 1 | 50 | 9 |  | 2-1 | Tempo 2-1-2; RIR 2-1 |</t>
  </si>
  <si>
    <t>| 5 |  | 2 | 2026-04-18 | Phase 5 - Day 2: Push + Triceps (Hypertrophy) | Rope Push-Downs | Arms_Triceps | 2 | 50 | 8 |  | 1 | Tempo 2-1-2; RIR 1 |</t>
  </si>
  <si>
    <t>| 5 |  | 2 | 2026-04-18 | Phase 5 - Day 2: Push + Triceps (Hypertrophy) | Rope Push-Downs | Arms_Triceps | 3 | 50 | 6 |  | 1 | Tempo 2-1-2; RIR 1 |</t>
  </si>
  <si>
    <t>| 5 |  | 2 | 2026-04-18 | Phase 5 - Day 2: Push + Triceps (Hypertrophy) | Rope Push-Downs | Arms_Triceps | 4 | 45 | 7 |  | 1-0 | Tempo 2-1-2; RIR 1-0 |</t>
  </si>
  <si>
    <t>| 5 |  | 2 | 2026-04-18 | Phase 5 - Day 2: Push + Triceps (Hypertrophy) | Single-Arm Overhead Cable Extension | Arms_Triceps | 1 | 12.5 | 8 |  | 1 | Tempo 3-1-3; RIR 1; forgot to rest 30 between arms |</t>
  </si>
  <si>
    <t>| 5 |  | 2 | 2026-04-18 | Phase 5 - Day 2: Push + Triceps (Hypertrophy) | Single-Arm Overhead Cable Extension | Arms_Triceps | 2 | 12.5 | 9 |  | 1 | Tempo 3-1-3; RIR 1;left feels slightly weaker today |</t>
  </si>
  <si>
    <t>| 5 |  | 2 | 2026-04-18 | Phase 5 - Day 2: Push + Triceps (Hypertrophy) | Single-Arm Overhead Cable Extension | Arms_Triceps | 3 | 12.5 | 10 |  | 1 | Tempo 3-1-3; RIR 1; taps on 9-10 for both |</t>
  </si>
  <si>
    <t>| 5 |  | 2 | 2026-04-18 | Phase 5 - Day 2: Push + Triceps (Hypertrophy) | Dumbbell Lateral Raise | Push | 1 | 10 | 15 |  | 2 | Tempo 2-2-2; RIR 2 |</t>
  </si>
  <si>
    <t>| 5 |  | 2 | 2026-04-18 | Phase 5 - Day 2: Push + Triceps (Hypertrophy) | Dumbbell Lateral Raise | Push | 2 | 10 | 15 |  | 2-1 | Tempo 2-2-2; RIR 2-1 |</t>
  </si>
  <si>
    <t>| 5 |  | 2 | 2026-04-18 | Phase 5 - Day 2: Push + Triceps (Hypertrophy) | Dumbbell Lateral Raise | Push | 3 | 10 | 15 |  | 2-1 | Tempo 2-2-2; RIR 2-1 |</t>
  </si>
  <si>
    <t>| 5 |  | 2 | 2026-04-18 | Phase 5 - Day 2: Push + Triceps (Hypertrophy) | Push-up | Push | 1 | 0 | 6 |  |  |  |</t>
  </si>
  <si>
    <t>| 5 |  | 2 | 2026-04-18 | Phase 5 - Day 2: Push + Triceps (Hypertrophy) | Push-up On Knees | Push | 1 | 0 | 4 |  |  |  |</t>
  </si>
  <si>
    <t>| 5 |  | 2 | 2026-04-18 | Phase 5 - Day 2: Push + Triceps (Hypertrophy) | Rowing | Pull | 2 |  |  | 468 |  | Cooldown |</t>
  </si>
  <si>
    <t>| 5 |  | 3 | 2026-04-19 | Phase 5 - Day 3: Carries + Pull (Volume/Stability) | Rowing | Pull | 1 |  |  | 300 |  | Warmup |</t>
  </si>
  <si>
    <t>| 5 |  | 3 | 2026-04-19 | Phase 5 - Day 3: Carries + Pull (Volume/Stability) | Suitcase Carries | Carry | 1 | 75 |  | 60 |  | 2.3mph; 2s pause each 15s; 0 incline |</t>
  </si>
  <si>
    <t>| 5 |  | 3 | 2026-04-19 | Phase 5 - Day 3: Carries + Pull (Volume/Stability) | Suitcase Carries | Carry | 2 | 75 |  | 60 |  | 2.3mph; 2s pause each 15s; 0 incline |</t>
  </si>
  <si>
    <t>| 5 |  | 3 | 2026-04-19 | Phase 5 - Day 3: Carries + Pull (Volume/Stability) | Suitcase Carries | Carry | 3 | 75 |  | 57 |  | 2.3mph; 2s pause each 15s; 0 incline; right grip didn’t roll but the weight was dropping off the back side around 56s |</t>
  </si>
  <si>
    <t>| 5 |  | 3 | 2026-04-19 | Phase 5 - Day 3: Carries + Pull (Volume/Stability) | Chest Supported DB Row (Spider) | Pull | 1 | 75 | 8 |  | 2 | Tempo 2-1-2; RIR 2; |</t>
  </si>
  <si>
    <t>| 5 |  | 3 | 2026-04-19 | Phase 5 - Day 3: Carries + Pull (Volume/Stability) | Chest Supported DB Row (Spider) | Pull | 2 | 75 | 8 |  | 2 | Tempo 2-1-2; RIR 2; |</t>
  </si>
  <si>
    <t>| 5 |  | 3 | 2026-04-19 | Phase 5 - Day 3: Carries + Pull (Volume/Stability) | Chest Supported DB Row (Spider) | Pull | 3 | 75 | 8 |  | 1 | Tempo 2-1-2; RIR 1; scap contract was strong through 6. Little fatigue 7,8 but full squeeze at contraction  |</t>
  </si>
  <si>
    <t>| 5 |  | 3 | 2026-04-19 | Phase 5 - Day 3: Carries + Pull (Volume/Stability) | Chest Supported DB Row (Spider) | Pull | 4 | 75 | 7 |  | 1 | Tempo 2-1-2; RIR 1; scap contract was strong through 6. Little fatigue 7,8 but full squeeze at contraction  |</t>
  </si>
  <si>
    <t>| 5 |  | 3 | 2026-04-19 | Phase 5 - Day 3: Carries + Pull (Volume/Stability) | Single-Arm Neutral Grip Cable Pulldown | Pull | 1 | 140 | 11 |  | 2-1 | Starting with Right; tempo 2-1-2; RIR 2-1 |</t>
  </si>
  <si>
    <t>| 5 |  | 3 | 2026-04-19 | Phase 5 - Day 3: Carries + Pull (Volume/Stability) | Single-Arm Neutral Grip Cable Pulldown | Pull | 2 | 145 | 11 |  | 2-1 | Starting with Right; tempo 2-1-2; RIR 2-1 |</t>
  </si>
  <si>
    <t>| 5 |  | 3 | 2026-04-19 | Phase 5 - Day 3: Carries + Pull (Volume/Stability) | Single-Arm Neutral Grip Cable Pulldown | Pull | 3 | 150 | 8 |  | 2-1 |  Right was the limiter this set;  tempo 2-1-2; RIR 2-1 |</t>
  </si>
  <si>
    <t>| 5 |  | 3 | 2026-04-19 | Phase 5 - Day 3: Carries + Pull (Volume/Stability) | Face Pull | Pull | 1 | 35 | 20 |  | 2-1 | Tempo 1-2–1; RIR 2-1; adjustable pulley 3 |</t>
  </si>
  <si>
    <t>| 5 |  | 3 | 2026-04-19 | Phase 5 - Day 3: Carries + Pull (Volume/Stability) | Face Pull | Pull | 2 | 42.5 | 19 |  | 1 | Tempo 1-2–1; RIR 1; adjustable pulley 3 |</t>
  </si>
  <si>
    <t>| 5 |  | 3 | 2026-04-19 | Phase 5 - Day 3: Carries + Pull (Volume/Stability) | Face Pull | Pull | 3 | 42.5 | 18 |  | 1 | Grip started to fail ; Tempo 1-2–1; RIR 1; adjustable pulley 3 |</t>
  </si>
  <si>
    <t>| 5 |  | 3 | 2026-04-19 | Phase 5 - Day 3: Carries + Pull (Volume/Stability) | Incline Dumbbell Curl (Supinated) | Arms_Biceps | 1 | 30 | 9 |  | 2-1 | Tempo 2-1-2; RIR 2-1 |</t>
  </si>
  <si>
    <t>| 5 |  | 3 | 2026-04-19 | Phase 5 - Day 3: Carries + Pull (Volume/Stability) | Incline Dumbbell Curl (Supinated) | Arms_Biceps | 2 | 30 | 7 |  | 2-1 | Tempo 2-1-2; RIR 2-1 |</t>
  </si>
  <si>
    <t>| 5 |  | 3 | 2026-04-19 | Phase 5 - Day 3: Carries + Pull (Volume/Stability) | Incline Dumbbell Curl (Supinated) | Arms_Biceps | 3 | 30 | 8 |  | 2-1 | Tempo 2-1-2; RIR 2-1; alternate at 6,7,8 |</t>
  </si>
  <si>
    <t>| 5 |  | 3 | 2026-04-19 | Phase 5 - Day 3: Carries + Pull (Volume/Stability) | Suitcase Holds | Carry | 1 | 75 |  | 60 |  |  |</t>
  </si>
  <si>
    <t>| 5 |  | 3 | 2026-04-19 | Phase 5 - Day 3: Carries + Pull (Volume/Stability) | Suitcase Holds | Carry | 2 | 75 |  | 60 |  |  |</t>
  </si>
  <si>
    <t>| 5 |  | 3 | 2026-04-19 | Phase 5 - Day 3: Carries + Pull (Volume/Stability) | Suitcase Holds | Carry | 3 | 75 |  | 52.2 |  |  |</t>
  </si>
  <si>
    <t>| 5 |  | 3 | 2026-04-19 | Phase 5 - Day 3: Carries + Pull (Volume/Stability) | Rowing | Pull | 2 |  |  | 300 |  | Cooldown |</t>
  </si>
  <si>
    <t>| 5 |  | 4 | 2026-04-20 | Phase 5 - Day 4: Arms + Capacity (The Fun Day) | Rowing | Pull | 1 |  |  | 240 |  | Warmup  |</t>
  </si>
  <si>
    <t>| 5 |  | 4 | 2026-04-20 | Phase 5 - Day 4: Arms + Capacity (The Fun Day) | DB Spider Curl (Hammer) | Arms_Biceps | 1 | 45 | 15 |  | 2-1 | Tempo 2-1-2; RIR 2-1; alternated after 6th rep |</t>
  </si>
  <si>
    <t>| 5 |  | 4 | 2026-04-20 | Phase 5 - Day 4: Arms + Capacity (The Fun Day) | DB Spider Curl (Hammer) | Arms_Biceps | 2 | 45 | 15 |  | 2-1 | Tempo 2-1-2; RIR 2-1; alternated after 5th rep; I don’t LOVE the ROM but hitting 90 degree on contraction |</t>
  </si>
  <si>
    <t>| 5 |  | 4 | 2026-04-20 | Phase 5 - Day 4: Arms + Capacity (The Fun Day) | DB Spider Curl (Hammer) | Arms_Biceps | 3 | 45 | 12 |  | 2-1 | Tempo 2-1-2; RIR 2-1; alternated after 5th rep; I don’t LOVE the ROM but hitting 90 degree on contraction; extended partials 12-15 |</t>
  </si>
  <si>
    <t>| 5 |  | 4 | 2026-04-20 | Phase 5 - Day 4: Arms + Capacity (The Fun Day) | Rope Push-Downs | Arms_Triceps | 1 | 50 | 13 |  | 2 | Tempo 2-1-2; RIR 2 |</t>
  </si>
  <si>
    <t>| 5 |  | 4 | 2026-04-20 | Phase 5 - Day 4: Arms + Capacity (The Fun Day) | Rope Push-Downs | Arms_Triceps | 2 | 50 | 11 |  | 2-1 | Tempo 2-1-2; RIR 2-1 |</t>
  </si>
  <si>
    <t>| 5 |  | 4 | 2026-04-20 | Phase 5 - Day 4: Arms + Capacity (The Fun Day) | Rope Push-Downs | Arms_Triceps | 3 | 50 | 9 |  | 1 | Tempo 2-1-2; RIR 1 |</t>
  </si>
  <si>
    <t>| 5 |  | 4 | 2026-04-20 | Phase 5 - Day 4: Arms + Capacity (The Fun Day) | Rope Push-Downs | Arms_Triceps | 4 | 50 | 8 |  | 1-0 | Tempo 2-1-2; RIR 1-0 |</t>
  </si>
  <si>
    <t>| 5 |  | 4 | 2026-04-20 | Phase 5 - Day 4: Arms + Capacity (The Fun Day) | Single Arm Cable Extensions | Arms_Triceps | 1 | 12.5 | 10 |  | 1 | Tempo 3-1-3; RIR 1 |</t>
  </si>
  <si>
    <t>| 5 |  | 4 | 2026-04-20 | Phase 5 - Day 4: Arms + Capacity (The Fun Day) | Single Arm Cable Extensions | Arms_Triceps | 2 | 12.5 | 11 |  | 1 | Tempo 3-1-3; RIR 1 |</t>
  </si>
  <si>
    <t>| 5 |  | 4 | 2026-04-20 | Phase 5 - Day 4: Arms + Capacity (The Fun Day) | Single Arm Cable Extensions | Arms_Triceps | 3 | 12.5 | 11 |  | 1 | Tempo 3-1-3; RIR 1 |</t>
  </si>
  <si>
    <t>| 5 |  | 4 | 2026-04-20 | Phase 5 - Day 4: Arms + Capacity (The Fun Day) | Incline Dumbbell Curl (Supinated) | Arms_Biceps | 1 | 30 | 10 |  | 2+ | Tempo 2-1-2; RIR 2+ |</t>
  </si>
  <si>
    <t>| 5 |  | 4 | 2026-04-20 | Phase 5 - Day 4: Arms + Capacity (The Fun Day) | Incline Dumbbell Curl (Supinated) | Arms_Biceps | 2 | 30 | 10 |  | 2-1 | Tempo 2-1-2; RIR 2-1 |</t>
  </si>
  <si>
    <t>| 5 |  | 4 | 2026-04-20 | Phase 5 - Day 4: Arms + Capacity (The Fun Day) | Incline Dumbbell Curl (Supinated) | Arms_Biceps | 3 | 30 | 9 |  | 1 | Tempo 2-1-2; RIR 1; extended partials 9,10,11 |</t>
  </si>
  <si>
    <t>| 5 |  | 4 | 2026-04-20 | Phase 5 - Day 4: Arms + Capacity (The Fun Day) | Dumbbell Lateral Raise | Push | 1 | 10 | 15 |  | 2 | Tempo 2-1-2; RIR 2;  |</t>
  </si>
  <si>
    <t>| 5 |  | 4 | 2026-04-20 | Phase 5 - Day 4: Arms + Capacity (The Fun Day) | Dumbbell Lateral Raise | Push | 2 | 10 | 15 |  | 2 | Tempo 2-1-2; RIR 2; slight right anterior awareness |</t>
  </si>
  <si>
    <t>| 5 |  | 4 | 2026-04-20 | Phase 5 - Day 4: Arms + Capacity (The Fun Day) | Dumbbell Lateral Raise | Push | 3 | 10 | 15 |  | 1 | Tempo 2-1-2; RIR 1; slight right anterior awareness |</t>
  </si>
  <si>
    <t>| 5 |  | 4 | 2026-04-20 | Phase 5 - Day 4: Arms + Capacity (The Fun Day) | Farmer’s Hold | Carry | 1 | 150 |  | 60 |  |  |</t>
  </si>
  <si>
    <t>| 5 |  | 4 | 2026-04-20 | Phase 5 - Day 4: Arms + Capacity (The Fun Day) | Farmer’s Hold | Carry | 2 | 150 |  | 60 |  |  |</t>
  </si>
  <si>
    <t>| 5 |  | 4 | 2026-04-20 | Phase 5 - Day 4: Arms + Capacity (The Fun Day) | Farmer’s Hold | Carry | 3 | 150 |  | 55.2 |  |  |</t>
  </si>
  <si>
    <t>| 5 |  | 4 | 2026-04-20 | Phase 5 - Day 4: Arms + Capacity (The Fun Day) | Rowing | Pull | 2 |  |  | 460 |  | Cooldown |</t>
  </si>
  <si>
    <t>| 5 |  | 1 | 2026-04-22 | Phase 5 - Day 1: Carries + Pull (Strength Bias) | Rowing | Pull | 1 |  |  | 300 |  | 1.338 |</t>
  </si>
  <si>
    <t>| 5 |  | 1 | 2026-04-22 | Phase 5 - Day 1: Carries + Pull (Strength Bias) | Dumbbell Romanian Deadlift | Legs | 1 | 150 | 8 |  | 2 | Tempo 3-1-1; RIR 2 |</t>
  </si>
  <si>
    <t>| 5 |  | 1 | 2026-04-22 | Phase 5 - Day 1: Carries + Pull (Strength Bias) | Dumbbell Romanian Deadlift | Legs | 2 | 150 | 8 |  | 2 | Tempo 3-1-1; RIR 2 |</t>
  </si>
  <si>
    <t>| 5 |  | 1 | 2026-04-22 | Phase 5 - Day 1: Carries + Pull (Strength Bias) | Dumbbell Romanian Deadlift | Legs | 3 | 150 | 8 |  | 2 | Tempo 3-1-1; RIR 2 |</t>
  </si>
  <si>
    <t>| 5 |  | 1 | 2026-04-22 | Phase 5 - Day 1: Carries + Pull (Strength Bias) | Dumbbell Romanian Deadlift | Legs | 4 | 150 | 9 |  | 1 | Tempo 3-1-1; RIR 1; did an extra rep to check full ceiling. I could have done 10-11 👍 |</t>
  </si>
  <si>
    <t>| 5 |  | 1 | 2026-04-22 | Phase 5 - Day 1: Carries + Pull (Strength Bias) | Bulgarian Split Squat | Legs | 1 | 50 | 8 |  | 2-1 | 2-1-2; RIR 2-1; please note this is 50# total (25 per hand). |</t>
  </si>
  <si>
    <t>| 5 |  | 1 | 2026-04-22 | Phase 5 - Day 1: Carries + Pull (Strength Bias) | Bulgarian Split Squat | Legs | 2 | 50 | 8 |  | 2-1 | 2-1-2; RIR 2-1; left glute feeling taxed / tighter. Seeing that posterior chain creep in now that I’m plateau on RDLs. I’m sure we’ll see this get better and then I’ll have a jump in both Bulgarian and Romanian DB lifts  |</t>
  </si>
  <si>
    <t>| 5 |  | 1 | 2026-04-22 | Phase 5 - Day 1: Carries + Pull (Strength Bias) | Bulgarian Split Squat | Legs | 3 | 50 | 8 |  | 2-1 | Tempo 2-1-2; a little faster but the tempo was the same; RIR 2-1; this set felt better / less deficient  |</t>
  </si>
  <si>
    <t>| 5 |  | 1 | 2026-04-22 | Phase 5 - Day 1: Carries + Pull (Strength Bias) | Chest Supported DB Row (Spider) | Pull | 1 | 75 | 8 |  | 2 | Tempo 2-1-2; RIR 2 |</t>
  </si>
  <si>
    <t>| 5 |  | 1 | 2026-04-22 | Phase 5 - Day 1: Carries + Pull (Strength Bias) | Chest Supported DB Row (Spider) | Pull | 2 | 75 | 8 |  | 2-1 | Tempo 2-1-2; RIR 2-1 |</t>
  </si>
  <si>
    <t>| 5 |  | 1 | 2026-04-22 | Phase 5 - Day 1: Carries + Pull (Strength Bias) | Chest Supported DB Row (Spider) | Pull | 3 | 75 | 8 |  | 2-1 | Tempo 2-1-2; RIR 2-1 |</t>
  </si>
  <si>
    <t>| 5 |  | 1 | 2026-04-22 | Phase 5 - Day 1: Carries + Pull (Strength Bias) | Chest Supported DB Row (Spider) | Pull | 4 | 75 | 8 |  | 2-1 | Tempo 2-1-2; RIR 2-1 |</t>
  </si>
  <si>
    <t>| 5 |  | 1 | 2026-04-22 | Phase 5 - Day 1: Carries + Pull (Strength Bias) | Single-Arm Neutral Grip Cable Pulldown | Pull | 1 | 140 | 12 |  | 2-1 | 70plate at PF; tempo 2-1-2; RIR 2-1; started with right arm. Slight anterior capsule awareness but feels more biceps tendon. Shortened rom and that helped immediate  |</t>
  </si>
  <si>
    <t>| 5 |  | 1 | 2026-04-22 | Phase 5 - Day 1: Carries + Pull (Strength Bias) | Single-Arm Neutral Grip Cable Pulldown | Pull | 2 | 145 | 10 |  | 2-1 | 70plate plus 2.5 at PF; tempo 2-1-2; RIR 2-1; started with right arm. Slight anterior capsule awareness but feels more biceps tendon. Shortened rom and that helped immediate  |</t>
  </si>
  <si>
    <t>| 5 |  | 1 | 2026-04-22 | Phase 5 - Day 1: Carries + Pull (Strength Bias) | Single-Arm Neutral Grip Cable Pulldown | Pull | 3 | 145 | 11 |  | 2-1 | I think I was leaning forward and that was causing some awareness. As soon as I leaned back, slightly, there was no tightness; 70plate plus 2.5 at PF; tempo 2-1-2; RIR 2-1; started with right arm. Slight anterior capsule awareness but feels more biceps tendon. Shortened rom and that helped immediate  |</t>
  </si>
  <si>
    <t>| 5 |  | 1 | 2026-04-22 | Phase 5 - Day 1: Carries + Pull (Strength Bias) | Suitcase Carries | Carry | 1 | 75 |  | 60 |  | 2.3 mph, 0 incline, 10s pause q 15s; woo-hoo! 🙌  |</t>
  </si>
  <si>
    <t>| 5 |  | 1 | 2026-04-22 | Phase 5 - Day 1: Carries + Pull (Strength Bias) | Suitcase Carries | Carry | 2 | 75 |  | 49.8 |  | 2.3 mph, 0 incline, 10s pause q 15s; woo-hoo! 🙌  |</t>
  </si>
  <si>
    <t>| 5 |  | 1 | 2026-04-22 | Phase 5 - Day 1: Carries + Pull (Strength Bias) | Suitcase Carries | Carry | 3 | 75 |  | 45 |  | 2.3mph; 0 incline |</t>
  </si>
  <si>
    <t>| 5 |  | 1 | 2026-04-22 | Phase 5 - Day 1: Carries + Pull (Strength Bias) | Side Plank | Core | 1 | 0 |  | 45 |  | Body weight (45s =0.75 mins) |</t>
  </si>
  <si>
    <t>| 5 |  | 1 | 2026-04-22 | Phase 5 - Day 1: Carries + Pull (Strength Bias) | Side Plank | Core | 2 | 0 |  | 49.8 |  | Body weight (50s) |</t>
  </si>
  <si>
    <t>| 5 |  | 1 | 2026-04-22 | Phase 5 - Day 1: Carries + Pull (Strength Bias) | Side Plank | Core | 3 | 0 |  | 49.8 |  | Body weight (50s); right capsule feeling a little bit towards the end of that set.  |</t>
  </si>
  <si>
    <t>| 5 |  | 1 | 2026-04-22 | Phase 5 - Day 1: Carries + Pull (Strength Bias) | Rowing | Pull | 2 |  |  | 240 |  | Cooldown  |</t>
  </si>
  <si>
    <t>| 5 |  | 2 | 2026-04-23 | Phase 5 - Day 2: Push + Triceps (Hypertrophy) | Rowing | Pull | 1 |  |  | 300 |  | Warmup |</t>
  </si>
  <si>
    <t>| 5 |  | 2 | 2026-04-23 | Phase 5 - Day 2: Push + Triceps (Hypertrophy) | Band External Rotations | Warmup | 1 | 0 | 15 |  |  | Red |</t>
  </si>
  <si>
    <t>| 5 |  | 2 | 2026-04-23 | Phase 5 - Day 2: Push + Triceps (Hypertrophy) | Scap Push Ups | Push | 1 | 0 | 12 |  |  |  |</t>
  </si>
  <si>
    <t>| 5 |  | 2 | 2026-04-23 | Phase 5 - Day 2: Push + Triceps (Hypertrophy) | DB Neutral Press (slight Rotate To Underhand ) | Push | 1 | 60 | 8 |  | 2 | Tempo 3-1-1; RIR 2 |</t>
  </si>
  <si>
    <t>| 5 |  | 2 | 2026-04-23 | Phase 5 - Day 2: Push + Triceps (Hypertrophy) | DB Neutral Press (slight Rotate To Underhand ) | Push | 2 | 60 | 8 |  | 2 | Tempo 3-1-1; RIR 2 |</t>
  </si>
  <si>
    <t>| 5 |  | 2 | 2026-04-23 | Phase 5 - Day 2: Push + Triceps (Hypertrophy) | DB Neutral Press (slight Rotate To Underhand ) | Push | 3 | 60 | 8 |  | 1 | Tempo 3-1-1; RIR 1; good fight on 8th |</t>
  </si>
  <si>
    <t>| 5 |  | 2 | 2026-04-23 | Phase 5 - Day 2: Push + Triceps (Hypertrophy) | DB Neutral Press (slight Rotate To Underhand ) | Push | 4 | 60 | 5.5 |  | 1 | Tempo 3-1-1; RIR 1; good fight on 8th |</t>
  </si>
  <si>
    <t>| 5 |  | 2 | 2026-04-23 | Phase 5 - Day 2: Push + Triceps (Hypertrophy) | Low-Incline DB Press (15–30°) | Push | 1 | 60 | 10 |  | 2 | Bench at 2; Tempo 2-1-2; RIR 2; note I’m using 30# db per hand |</t>
  </si>
  <si>
    <t>| 5 |  | 2 | 2026-04-23 | Phase 5 - Day 2: Push + Triceps (Hypertrophy) | Low-Incline DB Press (15–30°) | Push | 2 | 60 | 10 |  | 2 | Bench at 2; Tempo 2-1-2; RIR 2; note I’m using 30# db per hand |</t>
  </si>
  <si>
    <t>| 5 |  | 2 | 2026-04-23 | Phase 5 - Day 2: Push + Triceps (Hypertrophy) | Low-Incline DB Press (15–30°) | Push | 3 | 70 | 10 |  | 2 | Bench at 2; Tempo 2-1-2; RIR 2; note I’m using 35# db per hand |</t>
  </si>
  <si>
    <t>| 5 |  | 2 | 2026-04-23 | Phase 5 - Day 2: Push + Triceps (Hypertrophy) | Single-Arm DB Balance Press | Push | 1 | 40 | 8 |  | 2 | Tempo 3-1-2; RIR 2; anterior capsule awareness. Feels more like biceps tendon still |</t>
  </si>
  <si>
    <t>| 5 |  | 2 | 2026-04-23 | Phase 5 - Day 2: Push + Triceps (Hypertrophy) | Single-Arm DB Balance Press | Push | 2 | 40 | 8 |  | 2 | Tempo 3-1-2; RIR 2; ant cap felt better stopped ROM at pec |</t>
  </si>
  <si>
    <t>| 5 |  | 2 | 2026-04-23 | Phase 5 - Day 2: Push + Triceps (Hypertrophy) | Single-Arm DB Balance Press | Push | 3 | 40 | 8 |  | 2 | Tempo 3-1-2; RIR 2; ant cap felt better stopped ROM at pec |</t>
  </si>
  <si>
    <t>| 5 |  | 2 | 2026-04-23 | Phase 5 - Day 2: Push + Triceps (Hypertrophy) | Rope Push-Downs | Arms_Triceps | 1 | 50 | 10 |  | 2-1 | Tempo 2-1-2; RIR 2-1 |</t>
  </si>
  <si>
    <t>| 5 |  | 2 | 2026-04-23 | Phase 5 - Day 2: Push + Triceps (Hypertrophy) | Rope Push-Downs | Arms_Triceps | 2 | 50 | 9 |  | 2-1 | Tempo 2-1-2; RIR 2-1 |</t>
  </si>
  <si>
    <t>| 5 |  | 2 | 2026-04-23 | Phase 5 - Day 2: Push + Triceps (Hypertrophy) | Rope Push-Downs | Arms_Triceps | 3 | 50 | 7 |  | 1-0 | Tempo 2-1-2; RIR 1-0; struggle but clean 7th |</t>
  </si>
  <si>
    <t>| 5 |  | 2 | 2026-04-23 | Phase 5 - Day 2: Push + Triceps (Hypertrophy) | Rope Push-Downs | Arms_Triceps | 4 | 50 | 7 |  | 1-0 | Tempo 2-1-2; RIR 1-0; struggle but hit 7 and slow eccentric  |</t>
  </si>
  <si>
    <t>| 5 |  | 2 | 2026-04-23 | Phase 5 - Day 2: Push + Triceps (Hypertrophy) | Single-Arm Overhead Cable Extension | Arms_Triceps | 1 | 12.5 | 10 |  |  | Tempo: 3-1-3 Rest: 20 sec between arms |</t>
  </si>
  <si>
    <t>| 5 |  | 2 | 2026-04-23 | Phase 5 - Day 2: Push + Triceps (Hypertrophy) | Single-Arm Overhead Cable Extension | Arms_Triceps | 2 | 12.5 | 9 |  |  | Tempo: 3-1-3 Rest: 20 sec between arms |</t>
  </si>
  <si>
    <t>| 5 |  | 2 | 2026-04-23 | Phase 5 - Day 2: Push + Triceps (Hypertrophy) | Single-Arm Overhead Cable Extension | Arms_Triceps | 3 | 12.5 | 8 |  |  | Did 10 with assist; Tempo: 3-1-3 Rest: 20 sec between arms |</t>
  </si>
  <si>
    <t>| 5 |  | 2 | 2026-04-23 | Phase 5 - Day 2: Push + Triceps (Hypertrophy) | Dumbbell Lateral Raise | Push | 1 | 10 | 15 |  | 2 | Temp 2-2-2; RIR 2; improved arm slot following scap plane  |</t>
  </si>
  <si>
    <t>| 5 |  | 2 | 2026-04-23 | Phase 5 - Day 2: Push + Triceps (Hypertrophy) | Dumbbell Lateral Raise | Push | 2 | 10 | 15 |  | 2 | Temp 2-2-2; RIR 2; improved arm slot following scap plane  |</t>
  </si>
  <si>
    <t>| 5 |  | 2 | 2026-04-23 | Phase 5 - Day 2: Push + Triceps (Hypertrophy) | Dumbbell Lateral Raise | Push | 3 | 10 | 15 |  | 2 | New plane equals left trap trying to sneak in after fatiguing; Temp 2-2-2; RIR 2; improved arm slot following scap plane  |</t>
  </si>
  <si>
    <t>| 5 |  | 2 | 2026-04-23 | Phase 5 - Day 2: Push + Triceps (Hypertrophy) | Push-up | Push | 1 | 0 | 8 |  |  |  |</t>
  </si>
  <si>
    <t>| 5 |  | 2 | 2026-04-23 | Phase 5 - Day 2: Push + Triceps (Hypertrophy) | Push-up On Knees | Push | 1 | 0 | 5 |  |  |  |</t>
  </si>
  <si>
    <t>| 5 |  | 2 | 2026-04-23 | Phase 5 - Day 2: Push + Triceps (Hypertrophy) | Rowing | Pull | 2 |  |  | 300 |  | Cool down |</t>
  </si>
  <si>
    <t>| 5 |  | 3 | 2026-04-24 | Phase 5 - Day 3: Carries + Pull (Volume/Stability) | Rowing | Pull | 1 |  |  | 300 |  | Warmup |</t>
  </si>
  <si>
    <t>| 5 |  | 3 | 2026-04-24 | Phase 5 - Day 3: Carries + Pull (Volume/Stability) | Suitcase Carries | Carry | 1 | 75 |  | 75 |  | 2.3mph; 15 sec walk, 10 sec hold, did 3 walking and 3 hold per arm per set.  |</t>
  </si>
  <si>
    <t>| 5 |  | 3 | 2026-04-24 | Phase 5 - Day 3: Carries + Pull (Volume/Stability) | Suitcase Carries | Carry | 2 | 75 |  | 75 |  | This is an awkward setup standing on the treadmill railing for 10 q 15 walking; 2.3mph; 15 sec walk, 10 sec hold, did 3 walking and 3 hold per arm per set.  |</t>
  </si>
  <si>
    <t>| 5 |  | 3 | 2026-04-24 | Phase 5 - Day 3: Carries + Pull (Volume/Stability) | Suitcase Carries | Carry | 3 | 75 |  | 51.6 |  | This is an awkward setup standing on the treadmill railing for 10 q 15 walking; 2.3mph; 15 sec walk, 10 sec hold, did 3 walking and 3 hold per arm per set.  |</t>
  </si>
  <si>
    <t>| 5 |  | 3 | 2026-04-24 | Phase 5 - Day 3: Carries + Pull (Volume/Stability) | Chest Supported DB Row (Spider) | Pull | 1 | 75 | 8 |  | 2 | Tempo 2-1-2; RIR 2 |</t>
  </si>
  <si>
    <t>| 5 |  | 3 | 2026-04-24 | Phase 5 - Day 3: Carries + Pull (Volume/Stability) | Chest Supported DB Row (Spider) | Pull | 2 | 75 | 8 |  | 2-1 | Tempo 2-1-2; RIR 2-1 |</t>
  </si>
  <si>
    <t>| 5 |  | 3 | 2026-04-24 | Phase 5 - Day 3: Carries + Pull (Volume/Stability) | Chest Supported DB Row (Spider) | Pull | 3 | 75 | 7 |  | 1 | Tempo 2-1-2; RIR 1 |</t>
  </si>
  <si>
    <t>| 5 |  | 3 | 2026-04-24 | Phase 5 - Day 3: Carries + Pull (Volume/Stability) | Chest Supported DB Row (Spider) | Pull | 4 | 75 | 7 |  | 1 | Tempo 2-1-2; RIR 1 |</t>
  </si>
  <si>
    <t>| 5 |  | 3 | 2026-04-24 | Phase 5 - Day 3: Carries + Pull (Volume/Stability) | Single-Arm Neutral Grip Cable Pulldown | Pull | 1 | 145 | 11 |  | 2 | Tempo 2-1-2; RIR 2; slight lean back removed any ant cap tightness 👍 |</t>
  </si>
  <si>
    <t>| 5 |  | 3 | 2026-04-24 | Phase 5 - Day 3: Carries + Pull (Volume/Stability) | Single-Arm Neutral Grip Cable Pulldown | Pull | 2 | 150 | 11 |  | 2-1 | Tempo 2-1-2; RIR 2-1; slight lean back removed any ant cap tightness 👍 |</t>
  </si>
  <si>
    <t>| 5 |  | 3 | 2026-04-24 | Phase 5 - Day 3: Carries + Pull (Volume/Stability) | Single-Arm Neutral Grip Cable Pulldown | Pull | 3 | 170 | 10 |  | 1 | 85 plate on high pulley; Tempo 2-1-2; RIR 1; slight lean back removed any ant cap tightness 👍 |</t>
  </si>
  <si>
    <t>| 5 |  | 3 | 2026-04-24 | Phase 5 - Day 3: Carries + Pull (Volume/Stability) | Face Pull | Pull | 1 | 30 | 20 |  | 2+ | Tempo 1-2-1; RIR 2+;  |</t>
  </si>
  <si>
    <t>| 5 |  | 3 | 2026-04-24 | Phase 5 - Day 3: Carries + Pull (Volume/Stability) | Face Pull | Pull | 2 | 35 | 20 |  | 2+ | Tempo 1-2-1; RIR 2+;  |</t>
  </si>
  <si>
    <t>| 5 |  | 3 | 2026-04-24 | Phase 5 - Day 3: Carries + Pull (Volume/Stability) | Face Pull | Pull | 3 | 35 | 20 |  | 2+ | Tempo 1-2-1; RIR 2+;  |</t>
  </si>
  <si>
    <t>| 5 |  | 3 | 2026-04-24 | Phase 5 - Day 3: Carries + Pull (Volume/Stability) | Incline Dumbbell Curl (Supinated) | Arms_Biceps | 1 | 30 | 10 |  | 2-1 | Tempo 2-1-2; RIR 2-1 |</t>
  </si>
  <si>
    <t>| 5 |  | 3 | 2026-04-24 | Phase 5 - Day 3: Carries + Pull (Volume/Stability) | Incline Dumbbell Curl (Supinated) | Arms_Biceps | 2 | 30 | 8 |  | 1 | Tempo 2-1-2; RIR 1 |</t>
  </si>
  <si>
    <t>| 5 |  | 3 | 2026-04-24 | Phase 5 - Day 3: Carries + Pull (Volume/Stability) | Incline Dumbbell Curl (Supinated) | Arms_Biceps | 3 | 30 | 7 |  | 1-0 | Tempo 2-1-2; RIR 1-0;  |</t>
  </si>
  <si>
    <t>| 5 |  | 3 | 2026-04-24 | Phase 5 - Day 3: Carries + Pull (Volume/Stability) | Suitcase Holds | Carry | 1 | 75 |  | 60 |  |  |</t>
  </si>
  <si>
    <t>| 5 |  | 3 | 2026-04-24 | Phase 5 - Day 3: Carries + Pull (Volume/Stability) | Suitcase Holds | Carry | 2 | 75 |  | 49.8 |  | 50/60=0.833  |</t>
  </si>
  <si>
    <t>| 5 |  | 3 | 2026-04-24 | Phase 5 - Day 3: Carries + Pull (Volume/Stability) | Suitcase Holds | Carry | 3 | 75 |  | 55.2 |  | 55/60=0.917  |</t>
  </si>
  <si>
    <t>| 5 |  | 3 | 2026-04-24 | Phase 5 - Day 3: Carries + Pull (Volume/Stability) | Rowing | Pull | 2 |  |  | 240 |  |  |</t>
  </si>
  <si>
    <t>| 5 |  | 4 | 2026-04-25 | Phase 5 - Day 4: Arms + Capacity (The Fun Day) | Rowing | Pull | 1 |  |  | 300 |  | Warmup  |</t>
  </si>
  <si>
    <t>| 5 |  | 4 | 2026-04-25 | Phase 5 - Day 4: Arms + Capacity (The Fun Day) | DB Spider Curl (Hammer) | Arms_Biceps | 1 | 45 | 15 |  | 1 | Tempo 2-1-2; RIR 1; alternate 11-15 |</t>
  </si>
  <si>
    <t>| 5 |  | 4 | 2026-04-25 | Phase 5 - Day 4: Arms + Capacity (The Fun Day) | DB Spider Curl (Hammer) | Arms_Biceps | 2 | 45 | 12 |  | 1 | Tempo 2-1-2; RIR 1; alternate 8-12 |</t>
  </si>
  <si>
    <t>| 5 |  | 4 | 2026-04-25 | Phase 5 - Day 4: Arms + Capacity (The Fun Day) | DB Spider Curl (Hammer) | Arms_Biceps | 3 | 45 | 15 |  | 1 | Tempo 2-1-2; RIR 1; alternate 8-12 |</t>
  </si>
  <si>
    <t>| 5 |  | 4 | 2026-04-25 | Phase 5 - Day 4: Arms + Capacity (The Fun Day) | Rope Push-Downs | Arms_Triceps | 1 | 50 | 12 |  | 2 | Tempo 2-1-2; RIR 2 |</t>
  </si>
  <si>
    <t>| 5 |  | 4 | 2026-04-25 | Phase 5 - Day 4: Arms + Capacity (The Fun Day) | Rope Push-Downs | Arms_Triceps | 2 | 50 | 12 |  | 2 | Tempo 2-1-2; RIR 2; tempo might have been closer to 2-1-4 as I’ve noticed I am very slowly controlling the eccentric when performing rope push downs.  |</t>
  </si>
  <si>
    <t>| 5 |  | 4 | 2026-04-25 | Phase 5 - Day 4: Arms + Capacity (The Fun Day) | Rope Push-Downs | Arms_Triceps | 3 | 50 | 10 |  | 1 | Tempo 2-1-3; RIR 1; full squeeze for a sec or two on 10 |</t>
  </si>
  <si>
    <t>| 5 |  | 4 | 2026-04-25 | Phase 5 - Day 4: Arms + Capacity (The Fun Day) | Rope Push-Downs | Arms_Triceps | 4 | 50 | 8 |  | 1 | Tempo 2-1-3; RIR 1; full squeeze for a sec or two on 10 |</t>
  </si>
  <si>
    <t>| 5 |  | 4 | 2026-04-25 | Phase 5 - Day 4: Arms + Capacity (The Fun Day) | Single-Arm Cable Triceps Extension (Cross-Body) | Arms_Triceps | 1 | 12.5 | 9 |  | 2 | Tempo 3-1-3; RIR 2; did not allow myself to tap an assist |</t>
  </si>
  <si>
    <t>| 5 |  | 4 | 2026-04-25 | Phase 5 - Day 4: Arms + Capacity (The Fun Day) | Single-Arm Cable Triceps Extension (Cross-Body) | Arms_Triceps | 2 | 12.5 | 10 |  | 2 | Tempo 3-1-3; RIR 2; did not allow myself to tap an assist |</t>
  </si>
  <si>
    <t>| 5 |  | 4 | 2026-04-25 | Phase 5 - Day 4: Arms + Capacity (The Fun Day) | Single-Arm Cable Triceps Extension (Cross-Body) | Arms_Triceps | 3 | 12.5 | 10 |  | 2 | Tempo 3-1-3; RIR 2; did not allow myself to tap an assist |</t>
  </si>
  <si>
    <t>| 5 |  | 4 | 2026-04-25 | Phase 5 - Day 4: Arms + Capacity (The Fun Day) | Incline Dumbbell Curl (Supinated) | Arms_Biceps | 1 | 30 | 10 |  | 2 | Tempo 2-1-2; RIR 2 |</t>
  </si>
  <si>
    <t>| 5 |  | 4 | 2026-04-25 | Phase 5 - Day 4: Arms + Capacity (The Fun Day) | Incline Dumbbell Curl (Supinated) | Arms_Biceps | 2 | 30 | 9 |  | 2-1 | Tempo 2-1-2; RIR 2-1 |</t>
  </si>
  <si>
    <t>| 5 |  | 4 | 2026-04-25 | Phase 5 - Day 4: Arms + Capacity (The Fun Day) | Incline Dumbbell Curl (Supinated) | Arms_Biceps | 3 | 30 | 7 |  |  | Sorry. Did fully extended partials for 8,9,10th rep on last set. Was feeling good.  |</t>
  </si>
  <si>
    <t>| 5 |  | 4 | 2026-04-25 | Phase 5 - Day 4: Arms + Capacity (The Fun Day) | Dumbbell Lateral Raise | Push | 1 | 10 | 15 |  |  | Tried with bent elbow w focus on pulling humerus up with delta; is this okay?  |</t>
  </si>
  <si>
    <t>| 5 |  | 4 | 2026-04-25 | Phase 5 - Day 4: Arms + Capacity (The Fun Day) | Dumbbell Lateral Raise | Push | 2 | 10 | 15 |  |  | Arms more fully extended but did a slight pronation at top which felt good on my right side 👍 |</t>
  </si>
  <si>
    <t>| 5 |  | 4 | 2026-04-25 | Phase 5 - Day 4: Arms + Capacity (The Fun Day) | Dumbbell Lateral Raise | Push | 3 | 10 | 15 |  |  | Arms more fully extended but did a slight pronation at top which felt good on my right side 👍 |</t>
  </si>
  <si>
    <t>| 5 |  | 4 | 2026-04-25 | Phase 5 - Day 4: Arms + Capacity (The Fun Day) | Farmer’s Hold | Carry | 1 | 150 |  | 60 |  |  |</t>
  </si>
  <si>
    <t>| 5 |  | 4 | 2026-04-25 | Phase 5 - Day 4: Arms + Capacity (The Fun Day) | Farmer’s Hold | Carry | 2 | 150 |  | 52.2 |  |  |</t>
  </si>
  <si>
    <t>| 5 |  | 4 | 2026-04-25 | Phase 5 - Day 4: Arms + Capacity (The Fun Day) | Farmer’s Hold | Carry | 3 | 150 |  | 54 |  |  |</t>
  </si>
  <si>
    <t>| 5 |  | 4 | 2026-04-25 | Phase 5 - Day 4: Arms + Capacity (The Fun Day) | Rowing | Pull | 2 |  |  | 300 |  | Cool down |</t>
  </si>
  <si>
    <t>| 5 |  | 1 | 2026-04-27 | Phase 5 - Day 1: Carries + Pull (Strength Bias) | Rowing | Pull | 1 |  |  | 300 |  | Warmup |</t>
  </si>
  <si>
    <t>| 5 |  | 1 | 2026-04-27 | Phase 5 - Day 1: Carries + Pull (Strength Bias) | Dumbbell Romanian Deadlift | Legs | 1 | 150 | 8 |  | 2 | Tempo 3-1-1; RIR 2 |</t>
  </si>
  <si>
    <t>| 5 |  | 1 | 2026-04-27 | Phase 5 - Day 1: Carries + Pull (Strength Bias) | Dumbbell Romanian Deadlift | Legs | 2 | 150 | 8 |  | 2 | Tempo 3-1-1; RIR 2 |</t>
  </si>
  <si>
    <t>| 5 |  | 1 | 2026-04-27 | Phase 5 - Day 1: Carries + Pull (Strength Bias) | Dumbbell Romanian Deadlift | Legs | 3 | 150 | 8 |  | 2 | Tempo 3-1-1; RIR 2 |</t>
  </si>
  <si>
    <t>| 5 |  | 1 | 2026-04-27 | Phase 5 - Day 1: Carries + Pull (Strength Bias) | Dumbbell Romanian Deadlift | Legs | 4 | 150 | 9 |  | 2-1 | Tempo 3-1-1; RIR 2-1;  |</t>
  </si>
  <si>
    <t>| 5 |  | 1 | 2026-04-27 | Phase 5 - Day 1: Carries + Pull (Strength Bias) | Bulgarian Split Squat | Legs | 1 | 50 | 8 |  | 2 | Tempo 2-1-2; RIR 2; no posterior chain tightness today |</t>
  </si>
  <si>
    <t>| 5 |  | 1 | 2026-04-27 | Phase 5 - Day 1: Carries + Pull (Strength Bias) | Bulgarian Split Squat | Legs | 2 | 50 | 8 |  | 2 | Tempo 2-1-2; RIR 2; no posterior chain tightness today |</t>
  </si>
  <si>
    <t>| 5 |  | 1 | 2026-04-27 | Phase 5 - Day 1: Carries + Pull (Strength Bias) | Bulgarian Split Squat | Legs | 3 | 50 | 8 |  | 2 | Tempo 2-1-2; RIR 2; no posterior chain tightness today |</t>
  </si>
  <si>
    <t>| 5 |  | 1 | 2026-04-27 | Phase 5 - Day 1: Carries + Pull (Strength Bias) | Chest Supported DB Row (Spider) | Pull | 1 | 75 | 8 |  | 2 | Tempo 2-1-2; RIR 2 |</t>
  </si>
  <si>
    <t>| 5 |  | 1 | 2026-04-27 | Phase 5 - Day 1: Carries + Pull (Strength Bias) | Chest Supported DB Row (Spider) | Pull | 2 | 75 | 8 |  | 2 | Tempo 2-1-2; RIR 2 |</t>
  </si>
  <si>
    <t>| 5 |  | 1 | 2026-04-27 | Phase 5 - Day 1: Carries + Pull (Strength Bias) | Chest Supported DB Row (Spider) | Pull | 3 | 75 | 8 |  | 2-1 | Tempo 2-1-2; RIR 2-1 |</t>
  </si>
  <si>
    <t>| 5 |  | 1 | 2026-04-27 | Phase 5 - Day 1: Carries + Pull (Strength Bias) | Chest Supported DB Row (Spider) | Pull | 4 | 75 | 8 |  | 2-1 | Tempo 2-1-2; RIR 2-1; good squeeze on 8 |</t>
  </si>
  <si>
    <t>| 5 |  | 1 | 2026-04-27 | Phase 5 - Day 1: Carries + Pull (Strength Bias) | Single-Arm Neutral Grip Cable Pulldown | Pull | 1 | 150 | 12 |  | 2 | Tempo 2-1-2; RIR 2; slight lean back for best arm path for ant. shoulder |</t>
  </si>
  <si>
    <t>| 5 |  | 1 | 2026-04-27 | Phase 5 - Day 1: Carries + Pull (Strength Bias) | Single-Arm Neutral Grip Cable Pulldown | Pull | 2 | 150 | 11 |  | 1 | Tempo 2-1-2; RIR 1; slight lean back for best arm path for ant. shoulder |</t>
  </si>
  <si>
    <t>| 5 |  | 1 | 2026-04-27 | Phase 5 - Day 1: Carries + Pull (Strength Bias) | Single-Arm Neutral Grip Cable Pulldown | Pull | 3 | 150 | 10 |  | 1 | Tempo 2-1-2; RIR 1; slight lean back for best arm path for ant. shoulder |</t>
  </si>
  <si>
    <t>| 5 |  | 1 | 2026-04-27 | Phase 5 - Day 1: Carries + Pull (Strength Bias) | Suitcase Carries | Carry | 1 | 75 |  | 49.8 |  | 2.3mph; 0 incline; 15 sec walk 10 sec standstill for as long as possible |</t>
  </si>
  <si>
    <t>| 5 |  | 1 | 2026-04-27 | Phase 5 - Day 1: Carries + Pull (Strength Bias) | Suitcase Carries | Carry | 2 | 75 |  | 49.8 |  | 2.3mph; 0 incline; 15 sec walk 10 sec standstill for as long as possible |</t>
  </si>
  <si>
    <t>| 5 |  | 1 | 2026-04-27 | Phase 5 - Day 1: Carries + Pull (Strength Bias) | Suitcase Carries | Carry | 3 | 75 |  | 49.8 |  | 2.3mph; 0 incline; 15 sec walk 10 sec standstill for as long as possible |</t>
  </si>
  <si>
    <t>| 5 |  | 1 | 2026-04-27 | Phase 5 - Day 1: Carries + Pull (Strength Bias) | Rowing | Pull | 2 |  |  | 225 |  | Cool down |</t>
  </si>
  <si>
    <t>| 5 |  | 2 | 2026-04-28 | Phase 5 - Day 2: Push + Triceps (Hypertrophy) | Scap Push Ups | Push | 1 | 0 | 12 |  |  |  |</t>
  </si>
  <si>
    <t>| 5 |  | 2 | 2026-04-28 | Phase 5 - Day 2: Push + Triceps (Hypertrophy) | Cable External Rotation | Warmup | 1 | 20 | 10 |  |  |  |</t>
  </si>
  <si>
    <t>| 5 |  | 2 | 2026-04-28 | Phase 5 - Day 2: Push + Triceps (Hypertrophy) | Serratus Wall Slides (banded) | Warmup | 1 | 0 | 12 |  |  |  |</t>
  </si>
  <si>
    <t>| 5 |  | 2 | 2026-04-28 | Phase 5 - Day 2: Push + Triceps (Hypertrophy) | DB Neutral Press (slight Rotate To Underhand ) | Push | 1 | 60 | 8 |  | 2-1 | Tempo 3-1-1; RIR 2-1; Thicker, wider dbs at LI Marriott |</t>
  </si>
  <si>
    <t>| 5 |  | 2 | 2026-04-28 | Phase 5 - Day 2: Push + Triceps (Hypertrophy) | DB Neutral Press (slight Rotate To Underhand ) | Push | 2 | 60 | 7 |  | 2-1 | Tempo 3-1-1; RIR 2-1; Thicker, wider dbs at LI Marriott |</t>
  </si>
  <si>
    <t>| 5 |  | 2 | 2026-04-28 | Phase 5 - Day 2: Push + Triceps (Hypertrophy) | DB Neutral Press (slight Rotate To Underhand ) | Push | 3 | 60 | 6 |  | 1 | Tempo 3-1-1; RIR 1; Thicker, wider dbs at LI Marriott |</t>
  </si>
  <si>
    <t>| 5 |  | 2 | 2026-04-28 | Phase 5 - Day 2: Push + Triceps (Hypertrophy) | DB Neutral Press (slight Rotate To Underhand ) | Push | 4 | 60 | 7 |  | 1 | Tempo 3-1-1; RIR 1; Thicker, wider dbs at LI Marriott |</t>
  </si>
  <si>
    <t>| 5 |  | 2 | 2026-04-28 | Phase 5 - Day 2: Push + Triceps (Hypertrophy) | Low-Incline DB Press (15–30°) | Push | 1 | 60 | 12 |  | 2 | Bench at ~30 degrees; tempo 2-1-2; RIR 2 |</t>
  </si>
  <si>
    <t>| 5 |  | 2 | 2026-04-28 | Phase 5 - Day 2: Push + Triceps (Hypertrophy) | Low-Incline DB Press (15–30°) | Push | 2 | 60 | 10 |  | 2 | Bench at ~30 degrees; tempo 2-1-2; RIR 2 |</t>
  </si>
  <si>
    <t>| 5 |  | 2 | 2026-04-28 | Phase 5 - Day 2: Push + Triceps (Hypertrophy) | Low-Incline DB Press (15–30°) | Push | 3 | 60 | 12 |  | 2 | No 35’s available; Bench at ~30 degrees; tempo 2-1-2; RIR 2 |</t>
  </si>
  <si>
    <t>| 5 |  | 2 | 2026-04-28 | Phase 5 - Day 2: Push + Triceps (Hypertrophy) | Single-Arm DB Balance Press | Push | 1 | 30 | 8 |  | 2+ | Tempo 3-1-2; RIR 2+; 35s and 40s taken; used 30 with these longer dbs for set 1 |</t>
  </si>
  <si>
    <t>| 5 |  | 2 | 2026-04-28 | Phase 5 - Day 2: Push + Triceps (Hypertrophy) | Single-Arm DB Balance Press | Push | 2 | 40 | 8 |  | 2 | Tempo 3-1-2; RIR 2 |</t>
  </si>
  <si>
    <t>| 5 |  | 2 | 2026-04-28 | Phase 5 - Day 2: Push + Triceps (Hypertrophy) | Single-Arm DB Balance Press | Push | 3 | 45 | 5 |  | 2-1 | Tempo 3-1-2; RIR 2-1; the width/height of the 45s is tough! |</t>
  </si>
  <si>
    <t>| 5 |  | 2 | 2026-04-28 | Phase 5 - Day 2: Push + Triceps (Hypertrophy) | Rope Push-Downs | Arms_Triceps | 1 | 50 | 12 |  | 2 | Tempo 2-1-2; RIR 2 |</t>
  </si>
  <si>
    <t>| 5 |  | 2 | 2026-04-28 | Phase 5 - Day 2: Push + Triceps (Hypertrophy) | Rope Push-Downs | Arms_Triceps | 2 | 50 | 10 |  | 2 | Tempo 2-1-2; RIR 2 |</t>
  </si>
  <si>
    <t>| 5 |  | 2 | 2026-04-28 | Phase 5 - Day 2: Push + Triceps (Hypertrophy) | Rope Push-Downs | Arms_Triceps | 3 | 50 | 9 |  | 2-1 | Tempo 2-1-2; RIR 2-1 |</t>
  </si>
  <si>
    <t>| 5 |  | 2 | 2026-04-28 | Phase 5 - Day 2: Push + Triceps (Hypertrophy) | Rope Push-Downs | Arms_Triceps | 4 | 50 | 8 |  | 2-1 | Tempo 2-1-2; RIR 2-1 |</t>
  </si>
  <si>
    <t>| 5 |  | 2 | 2026-04-28 | Phase 5 - Day 2: Push + Triceps (Hypertrophy) | Single-Arm Overhead Cable Extension | Arms_Triceps | 1 | 12.5 | 10 |  | 2 | LI Marriott 25 plate; tempo 3-1-3; RIR 2 |</t>
  </si>
  <si>
    <t>| 5 |  | 2 | 2026-04-28 | Phase 5 - Day 2: Push + Triceps (Hypertrophy) | Single-Arm Overhead Cable Extension | Arms_Triceps | 2 | 15 | 10 |  | 2 | LI Marriott 30 plate; tempo 3-1-3; RIR 2 |</t>
  </si>
  <si>
    <t>| 5 |  | 2 | 2026-04-28 | Phase 5 - Day 2: Push + Triceps (Hypertrophy) | Single-Arm Overhead Cable Extension | Arms_Triceps | 3 | 15 | 10 |  | 2 | LI Marriott 30 plate; tempo 3-1-3; RIR 2 |</t>
  </si>
  <si>
    <t>| 5 |  | 2 | 2026-04-28 | Phase 5 - Day 2: Push + Triceps (Hypertrophy) | Dumbbell Lateral Raise | Push | 1 | 10 | 15 |  | 2 | Tempo 2-2-2; RIR 2 |</t>
  </si>
  <si>
    <t>| 5 |  | 2 | 2026-04-28 | Phase 5 - Day 2: Push + Triceps (Hypertrophy) | Dumbbell Lateral Raise | Push | 2 | 10 | 15 |  | 2 | Tempo 2-2-2; RIR 2 |</t>
  </si>
  <si>
    <t>| 5 |  | 2 | 2026-04-28 | Phase 5 - Day 2: Push + Triceps (Hypertrophy) | Dumbbell Lateral Raise | Push | 3 | 20 | 7 |  | 2 | Dropset; Tempo 2-2-2; RIR 2 |</t>
  </si>
  <si>
    <t>| 5 |  | 2 | 2026-04-28 | Phase 5 - Day 2: Push + Triceps (Hypertrophy) | Dumbbell Lateral Raise | Push | 4 | 10 | 8 |  | 2 | Dropset; Tempo 2-2-2; RIR 2 |</t>
  </si>
  <si>
    <t>| 5 |  | 2 | 2026-04-28 | Phase 5 - Day 2: Push + Triceps (Hypertrophy) | Push-up | Push | 1 | 0 | 8 |  |  |  |</t>
  </si>
  <si>
    <t>| 5 |  | 2 | 2026-04-28 | Phase 5 - Day 2: Push + Triceps (Hypertrophy) | Push-up On Knees | Push | 1 | 0 | 8 |  |  |  |</t>
  </si>
  <si>
    <t>| 5 |  | 2 | 2026-04-28 | Phase 5 - Day 2: Push + Triceps (Hypertrophy) | Cycling | Cardio | 1 |  |  | 300 |  | 1.4miles=2.253 kilometers  |</t>
  </si>
  <si>
    <t>| 5 |  | 2 | 2026-04-28 | Phase 5 - Day 2: Push + Triceps (Hypertrophy) | Cycling | Cardio | 2 |  |  | 300 |  | 1.4miles=2.253 kilometers  |</t>
  </si>
  <si>
    <t>| 5 |  | 3 | 2026-04-29 | Phase 5 - Day 3: Carries + Pull (Volume/Stability) | Treadmill Walking | Cardio | 1 |  |  | 300 |  | Warmup; 4mph, 1% incline; .33 miles= LI Marriott treadmill |</t>
  </si>
  <si>
    <t>| 5 |  | 3 | 2026-04-29 | Phase 5 - Day 3: Carries + Pull (Volume/Stability) | Suitcase Carries | Carry | 1 | 75 |  | 60 |  | Marriott dbs; 2.3 mph; 0 incline; 60s straight per arm (2min tot for set) |</t>
  </si>
  <si>
    <t>| 5 |  | 3 | 2026-04-29 | Phase 5 - Day 3: Carries + Pull (Volume/Stability) | Suitcase Carries | Carry | 2 | 75 |  | 60 |  | Marriott dbs; 2.3 mph; 0 incline; 60s straight per arm (2min tot for set) |</t>
  </si>
  <si>
    <t>| 5 |  | 3 | 2026-04-29 | Phase 5 - Day 3: Carries + Pull (Volume/Stability) | Suitcase Carries | Carry | 3 | 75 |  | 64.800000000000011 |  | Marriott dbs; 2.3 mph; 0 incline; 15 seconds walk, 10 seconds stand still, repeat) did 3 walking and 2 standstill per arm.  |</t>
  </si>
  <si>
    <t>| 5 |  | 3 | 2026-04-29 | Phase 5 - Day 3: Carries + Pull (Volume/Stability) | Chest Supported DB Row (Spider) | Pull | 1 | 75 | 8 |  | 2 | Marriott DBs; tempo 2-1-2; RIR 2; bench at 3rd hole |</t>
  </si>
  <si>
    <t>| 5 |  | 3 | 2026-04-29 | Phase 5 - Day 3: Carries + Pull (Volume/Stability) | Chest Supported DB Row (Spider) | Pull | 2 | 75 | 8 |  | 2-1 | Marriott DBs; tempo 2-1-2; RIR 2-1; squeeze getting tough; bench at 3rd hole |</t>
  </si>
  <si>
    <t>| 5 |  | 3 | 2026-04-29 | Phase 5 - Day 3: Carries + Pull (Volume/Stability) | Chest Supported DB Row (Spider) | Pull | 3 | 75 | 6.5 |  | 2-1 | Marriott DBs; tempo 2-1-2; RIR 2-1; squeeze getting tough; bench at 3rd hole |</t>
  </si>
  <si>
    <t>| 5 |  | 3 | 2026-04-29 | Phase 5 - Day 3: Carries + Pull (Volume/Stability) | Chest Supported DB Row (Spider) | Pull | 4 | 75 | 6.5 |  | 2-1 | Marriott DBs; tempo 2-1-2; RIR 2-1; squeeze getting tough; bench at 3rd hole |</t>
  </si>
  <si>
    <t>| 5 |  | 3 | 2026-04-29 | Phase 5 - Day 3: Carries + Pull (Volume/Stability) | Single-Arm Neutral Grip Cable Pulldown | Pull | 1 | 140 | 12 |  | 2 | Marriott: 140 plate; tempo 2-1-2; RIR 2 |</t>
  </si>
  <si>
    <t>| 5 |  | 3 | 2026-04-29 | Phase 5 - Day 3: Carries + Pull (Volume/Stability) | Single-Arm Neutral Grip Cable Pulldown | Pull | 2 | 150 | 12 |  | 2 | Marriott: 150 plate; tempo 2-1-2; RIR 2 |</t>
  </si>
  <si>
    <t>| 5 |  | 3 | 2026-04-29 | Phase 5 - Day 3: Carries + Pull (Volume/Stability) | Single-Arm Neutral Grip Cable Pulldown | Pull | 3 | 160 | 12 |  | 2 | Marriott: 160 plate; tempo 2-1-2; RIR 2 |</t>
  </si>
  <si>
    <t>| 5 |  | 3 | 2026-04-29 | Phase 5 - Day 3: Carries + Pull (Volume/Stability) | Face Pull | Pull | 1 | 30 | 20 |  | 2 | 60 plate at Marriott; tempo 1-2-1: RIR 2 |</t>
  </si>
  <si>
    <t>| 5 |  | 3 | 2026-04-29 | Phase 5 - Day 3: Carries + Pull (Volume/Stability) | Face Pull | Pull | 2 | 35 | 20 |  | 2 | 70 plate at Marriott; tempo 1-2-1: RIR 2 |</t>
  </si>
  <si>
    <t>| 5 |  | 3 | 2026-04-29 | Phase 5 - Day 3: Carries + Pull (Volume/Stability) | Face Pull | Pull | 3 | 40 | 20 |  | 2 | 80 plate at Marriott; tempo 1-2-1: RIR 2 |</t>
  </si>
  <si>
    <t>| 5 |  | 3 | 2026-04-29 | Phase 5 - Day 3: Carries + Pull (Volume/Stability) | Incline Dumbbell Curl (Supinated) | Arms_Biceps | 1 | 30 | 10 |  | 2 | Marriott DBs (bit wider and thicker grip); tempo 2-1-2; RIR 2 |</t>
  </si>
  <si>
    <t>| 5 |  | 3 | 2026-04-29 | Phase 5 - Day 3: Carries + Pull (Volume/Stability) | Incline Dumbbell Curl (Supinated) | Arms_Biceps | 2 | 30 | 9.5 |  | 1 | Marriott DBs (bit wider and thicker grip); tempo 2-1-2; RIR 1 |</t>
  </si>
  <si>
    <t>| 5 |  | 3 | 2026-04-29 | Phase 5 - Day 3: Carries + Pull (Volume/Stability) | Incline Dumbbell Curl (Supinated) | Arms_Biceps | 3 | 30 | 7 |  | 1 | Marriott DBs (bit wider and thicker grip); tempo 2-1-2; RIR 1 |</t>
  </si>
  <si>
    <t>| 5 |  | 3 | 2026-04-29 | Phase 5 - Day 3: Carries + Pull (Volume/Stability) | Suitcase Holds | Carry | 1 | 75 |  | 45 |  | Plenty of room in the tank but your instructions were for 30-45s so stuck to Rx |</t>
  </si>
  <si>
    <t>| 5 |  | 3 | 2026-04-29 | Phase 5 - Day 3: Carries + Pull (Volume/Stability) | Suitcase Holds | Carry | 2 | 75 |  | 45 |  | Plenty of room in the tank but your instructions were for 30-45s so stuck to Rx |</t>
  </si>
  <si>
    <t>| 5 |  | 3 | 2026-04-29 | Phase 5 - Day 3: Carries + Pull (Volume/Stability) | Suitcase Holds | Carry | 3 | 75 |  | 45 |  | Plenty of room in the tank but your instructions were for 30-45s so stuck to Rx |</t>
  </si>
  <si>
    <t>| 5 |  | 4 | 2026-05-01 | Phase 5 - Day 4: Arms + Capacity (The Fun Day) | Rowing | Pull | 1 |  |  | 300 |  |  |</t>
  </si>
  <si>
    <t>| 5 |  | 4 | 2026-05-01 | Phase 5 - Day 4: Arms + Capacity (The Fun Day) | DB Spider Curl (Hammer) | Arms_Biceps | 1 | 45 | 15 |  | 2-1 | Tempo 2-1-2; RIR 2-1; alternated 11-15th reps.  |</t>
  </si>
  <si>
    <t>| 5 |  | 4 | 2026-05-01 | Phase 5 - Day 4: Arms + Capacity (The Fun Day) | DB Spider Curl (Hammer) | Arms_Biceps | 2 | 45 | 15 |  | 2-1 | Tempo 2-1-2; RIR 2-1; alternated 11-15th reps.  |</t>
  </si>
  <si>
    <t>| 5 |  | 4 | 2026-05-01 | Phase 5 - Day 4: Arms + Capacity (The Fun Day) | DB Spider Curl (Hammer) | Arms_Biceps | 3 | 45 | 15 |  | 2-1 | Tempo 2-1-2; RIR 2-1; alternated 11-15th reps.  |</t>
  </si>
  <si>
    <t>| 5 |  | 4 | 2026-05-01 | Phase 5 - Day 4: Arms + Capacity (The Fun Day) | Rope Push-Downs | Arms_Triceps | 1 | 50 | 12 |  | 2 | Standing high pulley at a different PF with back padding; tempo 2-1-2; RIR 2 |</t>
  </si>
  <si>
    <t>| 5 |  | 4 | 2026-05-01 | Phase 5 - Day 4: Arms + Capacity (The Fun Day) | Rope Push-Downs | Arms_Triceps | 2 | 50 | 11 |  | 2 | Standing high pulley at a different PF with back padding; tempo 2-1-3 RIR 2 |</t>
  </si>
  <si>
    <t>| 5 |  | 4 | 2026-05-01 | Phase 5 - Day 4: Arms + Capacity (The Fun Day) | Rope Push-Downs | Arms_Triceps | 3 | 50 | 9 |  | 1 | Tempo 2-1-3; RIR 1 |</t>
  </si>
  <si>
    <t>| 5 |  | 4 | 2026-05-01 | Phase 5 - Day 4: Arms + Capacity (The Fun Day) | Rope Push-Downs | Arms_Triceps | 4 | 50 | 8 |  | 1 | Tempo 2-1-3; RIR 1 |</t>
  </si>
  <si>
    <t>| 5 |  | 4 | 2026-05-01 | Phase 5 - Day 4: Arms + Capacity (The Fun Day) | Single Arm Cable Extensions | Arms_Triceps | 1 | 15 | 10 |  | 2-1 | Temp 3-1-3; RIR 2-1; no option for 12.5. Only 15 or 10  |</t>
  </si>
  <si>
    <t>| 5 |  | 4 | 2026-05-01 | Phase 5 - Day 4: Arms + Capacity (The Fun Day) | Single Arm Cable Extensions | Arms_Triceps | 2 | 15 | 12 |  | 2-1 | Temp 3-1-3; RIR 2-1; no option for 12.5. Only 15 or 10  |</t>
  </si>
  <si>
    <t>| 5 |  | 4 | 2026-05-01 | Phase 5 - Day 4: Arms + Capacity (The Fun Day) | Single Arm Cable Extensions | Arms_Triceps | 3 | 15 | 11 |  | 1 | Temp 3-1-3; RIR 1; no option for 12.5. Only 15 or 10  |</t>
  </si>
  <si>
    <t>| 5 |  | 4 | 2026-05-01 | Phase 5 - Day 4: Arms + Capacity (The Fun Day) | Incline Dumbbell Curl (Supinated) | Arms_Biceps | 1 | 30 | 10 |  | 2+ | Tempo 2-1-2; RIR 2+ |</t>
  </si>
  <si>
    <t>| 5 |  | 4 | 2026-05-01 | Phase 5 - Day 4: Arms + Capacity (The Fun Day) | Incline Dumbbell Curl (Supinated) | Arms_Biceps | 2 | 30 | 10 |  | 2 | Tempo 2-1-2; RIR 2 |</t>
  </si>
  <si>
    <t>| 5 |  | 4 | 2026-05-01 | Phase 5 - Day 4: Arms + Capacity (The Fun Day) | Incline Dumbbell Curl (Supinated) | Arms_Biceps | 3 | 30 | 7 |  | 1-0 | Tempo 2-1-2; RIR 1-0 |</t>
  </si>
  <si>
    <t>| 5 |  | 4 | 2026-05-01 | Phase 5 - Day 4: Arms + Capacity (The Fun Day) | Dumbbell Lateral Raise | Push | 1 | 10 | 15 |  | 2+ | Tempo 2-2-2; RIR 2+ |</t>
  </si>
  <si>
    <t>| 5 |  | 4 | 2026-05-01 | Phase 5 - Day 4: Arms + Capacity (The Fun Day) | Dumbbell Lateral Raise | Push | 2 | 20 | 15 |  | 1 | Tempo 2-1-2; RIR 1 (10# per arm feels. Bit too much but there are no 7.5lb dbs) |</t>
  </si>
  <si>
    <t>| 5 |  | 4 | 2026-05-01 | Phase 5 - Day 4: Arms + Capacity (The Fun Day) | Dumbbell Lateral Raise | Push | 3 | 20 | 12 |  | 1 | Tempo 2-1-2; RIR 1 (10# per arm feels. Bit too much but there are no 7.5lb dbs) |</t>
  </si>
  <si>
    <t>| 5 |  | 4 | 2026-05-01 | Phase 5 - Day 4: Arms + Capacity (The Fun Day) | Farmer’s Hold | Carry | 1 | 150 |  | 60 |  | Room in the tank |</t>
  </si>
  <si>
    <t>| 5 |  | 4 | 2026-05-01 | Phase 5 - Day 4: Arms + Capacity (The Fun Day) | Farmer’s Hold | Carry | 2 | 150 |  | 60 |  | No room in the tank |</t>
  </si>
  <si>
    <t>| 5 |  | 4 | 2026-05-01 | Phase 5 - Day 4: Arms + Capacity (The Fun Day) | Farmer’s Hold | Carry | 3 | 150 |  | 52.2 |  | 52/60=0.867 |</t>
  </si>
  <si>
    <t>| 5 |  | 4 | 2026-05-01 | Phase 5 - Day 4: Arms + Capacity (The Fun Day) | Rowing | Pull | 2 |  |  | 300 |  | Cool down |</t>
  </si>
  <si>
    <t>| 5 |  | 1 | 2026-05-03 | Phase 5 - Day 1: Carries + Pull (Strength Bias) | Rowing | Pull | 1 |  |  | 300 |  | Warmup |</t>
  </si>
  <si>
    <t>| 5 |  | 1 | 2026-05-03 | Phase 5 - Day 1: Carries + Pull (Strength Bias) | Dumbbell Romanian Deadlift | Legs | 1 | 160 | 8 |  | 2 | Tempo 3-1-1; RIR 2; Iron Grip 80# dbs at new gym (The Marsh) |</t>
  </si>
  <si>
    <t>| 5 |  | 1 | 2026-05-03 | Phase 5 - Day 1: Carries + Pull (Strength Bias) | Dumbbell Romanian Deadlift | Legs | 2 | 160 | 8 |  | 2 | Tempo 3-1-1; RIR 2; Iron Grip 80# dbs at new gym (The Marsh) |</t>
  </si>
  <si>
    <t>| 5 |  | 1 | 2026-05-03 | Phase 5 - Day 1: Carries + Pull (Strength Bias) | Dumbbell Romanian Deadlift | Legs | 3 | 160 | 8 |  | 2 | Tempo 3-1-1; RIR 2; Iron Grip 80# dbs at new gym (The Marsh) |</t>
  </si>
  <si>
    <t>| 5 |  | 1 | 2026-05-03 | Phase 5 - Day 1: Carries + Pull (Strength Bias) | Dumbbell Romanian Deadlift | Legs | 4 | 160 | 8 |  | 1 | Tempo 3-1-1; RIR 1; Iron Grip 80# dbs at new gym (The Marsh) |</t>
  </si>
  <si>
    <t>| 5 |  | 1 | 2026-05-03 | Phase 5 - Day 1: Carries + Pull (Strength Bias) | Bulgarian Split Squat | Legs | 1 | 50 | 8 |  | 2 | Tempo 2-1-2; RIR 2 |</t>
  </si>
  <si>
    <t>| 5 |  | 1 | 2026-05-03 | Phase 5 - Day 1: Carries + Pull (Strength Bias) | Bulgarian Split Squat | Legs | 2 | 50 | 8 |  | 2 | Tempo 2-1-2; RIR 2 |</t>
  </si>
  <si>
    <t>| 5 |  | 1 | 2026-05-03 | Phase 5 - Day 1: Carries + Pull (Strength Bias) | Bulgarian Split Squat | Legs | 3 | 50 | 8 |  | 2 | Tempo 2-1-2; RIR 2 |</t>
  </si>
  <si>
    <t>| 5 |  | 1 | 2026-05-03 | Phase 5 - Day 1: Carries + Pull (Strength Bias) | Chest Supported DB Row (Spider) | Pull | 1 | 75 | 8 |  | 2 | Tempo 2-1-2; RIR 2; different adjustment style compared to PF but bench says it’s at 30 degree (feels slightly higher than typical) |</t>
  </si>
  <si>
    <t>| 5 |  | 1 | 2026-05-03 | Phase 5 - Day 1: Carries + Pull (Strength Bias) | Chest Supported DB Row (Spider) | Pull | 2 | 75 | 8 |  | 2 | Tempo 2-1-2; RIR 2; different adjustment style compared to PF but bench says it’s at 30 degree (feels slightly higher than typical) |</t>
  </si>
  <si>
    <t>| 5 |  | 1 | 2026-05-03 | Phase 5 - Day 1: Carries + Pull (Strength Bias) | Chest Supported DB Row (Spider) | Pull | 3 | 75 | 8 |  | 1 | Tempo 2-1-2; RIR 1; different adjustment style compared to PF but bench says it’s at 30 degree (feels slightly higher than typical) |</t>
  </si>
  <si>
    <t>| 5 |  | 1 | 2026-05-03 | Phase 5 - Day 1: Carries + Pull (Strength Bias) | Chest Supported DB Row (Spider) | Pull | 4 | 75 | 7 |  | 1 | Tempo 2-1-2; RIR  1;Squeeze getting tough! But holding well |</t>
  </si>
  <si>
    <t>| 5 |  | 1 | 2026-05-03 | Phase 5 - Day 1: Carries + Pull (Strength Bias) | Single-Arm Neutral Grip Cable Pulldown | Pull | 1 | 140 | 12 |  | 2 | TechnoGym Kinesis machine; plate @ 14; tempo 2-1-2; RIR 2 |</t>
  </si>
  <si>
    <t>| 5 |  | 1 | 2026-05-03 | Phase 5 - Day 1: Carries + Pull (Strength Bias) | Single-Arm Neutral Grip Cable Pulldown | Pull | 2 | 150 | 12 |  | 2 | TechnoGym Kinesis machine; plate @ 15; tempo 2-1-2; RIR 2 |</t>
  </si>
  <si>
    <t>| 5 |  | 1 | 2026-05-03 | Phase 5 - Day 1: Carries + Pull (Strength Bias) | Single-Arm Neutral Grip Cable Pulldown | Pull | 3 | 160 | 12 |  | 2 | TechnoGym Kinesis machine; plate @ 16 (all the plates in this stack); tempo 2-1-2; RIR 2 |</t>
  </si>
  <si>
    <t>| 5 |  | 1 | 2026-05-03 | Phase 5 - Day 1: Carries + Pull (Strength Bias) | Suitcase Carries | Carry | 1 | 75 |  | 52.2 |  | 52/60=0.867 |</t>
  </si>
  <si>
    <t>| 5 |  | 1 | 2026-05-03 | Phase 5 - Day 1: Carries + Pull (Strength Bias) | Suitcase Carries | Carry | 2 | 75 |  | 48 |  | 48/60=0.8 |</t>
  </si>
  <si>
    <t>| 5 |  | 1 | 2026-05-03 | Phase 5 - Day 1: Carries + Pull (Strength Bias) | Suitcase Carries | Carry | 3 | 75 |  | 45 |  |  |</t>
  </si>
  <si>
    <t>| 5 |  | 1 | 2026-05-03 | Phase 5 - Day 1: Carries + Pull (Strength Bias) | Side Plank | Core | 1 | 0 |  | 45 |  |  |</t>
  </si>
  <si>
    <t>| 5 |  | 1 | 2026-05-03 | Phase 5 - Day 1: Carries + Pull (Strength Bias) | Side Plank | Core | 2 | 0 |  | 45 |  |  |</t>
  </si>
  <si>
    <t>| 5 |  | 1 | 2026-05-03 | Phase 5 - Day 1: Carries + Pull (Strength Bias) | Side Plank | Core | 3 | 0 |  | 45 |  |  |</t>
  </si>
  <si>
    <t>| 5 |  | 1 | 2026-05-03 | Phase 5 - Day 1: Carries + Pull (Strength Bias) | Rowing | Pull | 2 |  |  | 300 |  | Cool down |</t>
  </si>
  <si>
    <t>| 5 |  | 2 | 2026-05-05 | Phase 5 - Day 2: Push + Triceps (Hypertrophy) | Rowing | Pull | 1 |  |  | 300 |  | LF Rower; warmup |</t>
  </si>
  <si>
    <t>| 5 |  | 2 | 2026-05-05 | Phase 5 - Day 2: Push + Triceps (Hypertrophy) | DB Neutral Press (slight Rotate To Underhand ) | Push | 1 | 120 | 8 |  | 2 | Tempo 3-1-1; RIR 2 |</t>
  </si>
  <si>
    <t>| 5 |  | 2 | 2026-05-05 | Phase 5 - Day 2: Push + Triceps (Hypertrophy) | DB Neutral Press (slight Rotate To Underhand ) | Push | 2 | 120 | 8 |  | 2 | Tempo 3-1-1; RIR 2 |</t>
  </si>
  <si>
    <t>| 5 |  | 2 | 2026-05-05 | Phase 5 - Day 2: Push + Triceps (Hypertrophy) | DB Neutral Press (slight Rotate To Underhand ) | Push | 3 | 120 | 7 |  | 1 | Tempo 3-1-1; RIR 1; no pain or issue, just a note that it sometimes feels a bit like my posterior capsule just gives out or there is no muscle engaged on the right posterior cap during db press |</t>
  </si>
  <si>
    <t>| 5 |  | 2 | 2026-05-05 | Phase 5 - Day 2: Push + Triceps (Hypertrophy) | DB Neutral Press (slight Rotate To Underhand ) | Push | 4 | 120 | 7 |  | 1 | Tempo 3-1-1; RIR 1; no pain or issue, just a note that it sometimes feels a bit like my posterior capsule just gives out or there is no muscle engaged on the right posterior cap during db press |</t>
  </si>
  <si>
    <t>| 5 |  | 2 | 2026-05-05 | Phase 5 - Day 2: Push + Triceps (Hypertrophy) | Low-Incline DB Press (15–30°) | Push | 1 | 60 | 12 |  | 2 | Tempo 2-1-2; RIR 2; slow and controlled 👍; bench at 2 |</t>
  </si>
  <si>
    <t>| 5 |  | 2 | 2026-05-05 | Phase 5 - Day 2: Push + Triceps (Hypertrophy) | Low-Incline DB Press (15–30°) | Push | 2 | 70 | 12 |  | 2 | Tempo 2-1-2; RIR 2; slow and controlled 👍; bench at 2 |</t>
  </si>
  <si>
    <t>| 5 |  | 2 | 2026-05-05 | Phase 5 - Day 2: Push + Triceps (Hypertrophy) | Low-Incline DB Press (15–30°) | Push | 3 | 80 | 10 |  | 1 | Tempo 2-1-2; RIR 1; slow and controlled 👍; bench at 2 |</t>
  </si>
  <si>
    <t>| 5 |  | 2 | 2026-05-05 | Phase 5 - Day 2: Push + Triceps (Hypertrophy) | Single-Arm DB Balance Press | Push | 1 | 40 | 8 |  | 2 | Tempo 3-1-2; RIR 2 |</t>
  </si>
  <si>
    <t>| 5 |  | 2 | 2026-05-05 | Phase 5 - Day 2: Push + Triceps (Hypertrophy) | Single-Arm DB Balance Press | Push | 2 | 40 | 8 |  | 2 | Tempo 3-1-2; RIR 2 |</t>
  </si>
  <si>
    <t>| 5 |  | 2 | 2026-05-05 | Phase 5 - Day 2: Push + Triceps (Hypertrophy) | Single-Arm DB Balance Press | Push | 3 | 40 | 8 |  | 2-1 | Tempo 3-1-2; RIR 2-1 |</t>
  </si>
  <si>
    <t>| 5 |  | 2 | 2026-05-05 | Phase 5 - Day 2: Push + Triceps (Hypertrophy) | Rope Push-Downs | Arms_Triceps | 1 | 50 | 12 |  | 1 | Tempo 2-1-2; RIR 1 |</t>
  </si>
  <si>
    <t>| 5 |  | 2 | 2026-05-05 | Phase 5 - Day 2: Push + Triceps (Hypertrophy) | Rope Push-Downs | Arms_Triceps | 2 | 50 | 10 |  | 1 | Tempo 2-1-2; RIR 1 |</t>
  </si>
  <si>
    <t>| 5 |  | 2 | 2026-05-05 | Phase 5 - Day 2: Push + Triceps (Hypertrophy) | Rope Push-Downs | Arms_Triceps | 3 | 50 | 9 |  | 1 | Tempo 2-1-2; RIR 1; tough |</t>
  </si>
  <si>
    <t>| 5 |  | 2 | 2026-05-05 | Phase 5 - Day 2: Push + Triceps (Hypertrophy) | Rope Push-Downs | Arms_Triceps | 4 | 50 | 8 |  | 1 | Tempo 2-1-2; RIR 1; tough |</t>
  </si>
  <si>
    <t>| 5 |  | 2 | 2026-05-05 | Phase 5 - Day 2: Push + Triceps (Hypertrophy) | Single-Arm Overhead Cable Extension | Arms_Triceps | 1 | 12.5 | 11 |  | 2-1 | Tempo 3-1-3; RIR 2-1; Had to use seated row with dual cable. |</t>
  </si>
  <si>
    <t>| 5 |  | 2 | 2026-05-05 | Phase 5 - Day 2: Push + Triceps (Hypertrophy) | Single-Arm Overhead Cable Extension | Arms_Triceps | 2 | 15 | 10 |  | 2-1 | Tempo 3-1-3; RIR 2-1; Had to use seated row with dual cable. |</t>
  </si>
  <si>
    <t>| 5 |  | 2 | 2026-05-05 | Phase 5 - Day 2: Push + Triceps (Hypertrophy) | Single-Arm Overhead Cable Extension | Arms_Triceps | 3 | 15 | 11 |  | 2-1 | Tapped on 10, 11; Tempo 3-1-3; RIR 2-1; Had to use seated row with dual cable. |</t>
  </si>
  <si>
    <t>| 5 |  | 2 | 2026-05-05 | Phase 5 - Day 2: Push + Triceps (Hypertrophy) | Dumbbell Lateral Raise | Push | 1 | 20 | 10 |  | 2-1 | Tempo 2-2-2; RIR 2-1 |</t>
  </si>
  <si>
    <t>| 5 |  | 2 | 2026-05-05 | Phase 5 - Day 2: Push + Triceps (Hypertrophy) | Dumbbell Lateral Raise | Push | 2 | 20 | 11 |  | 2-1 | Tempo 2-2-2; RIR 2-1 |</t>
  </si>
  <si>
    <t>| 5 |  | 2 | 2026-05-05 | Phase 5 - Day 2: Push + Triceps (Hypertrophy) | Dumbbell Lateral Raise | Push | 3 | 20 | 12 |  | 2-1 | Tempo 2-2-2; RIR 2-1 |</t>
  </si>
  <si>
    <t>| 5 |  | 2 | 2026-05-05 | Phase 5 - Day 2: Push + Triceps (Hypertrophy) | Push-up | Push | 1 | 0 | 9 |  |  |  |</t>
  </si>
  <si>
    <t>| 5 |  | 2 | 2026-05-05 | Phase 5 - Day 2: Push + Triceps (Hypertrophy) | Push-up On Knees | Push | 1 | 0 | 7 |  |  |  |</t>
  </si>
  <si>
    <t>| 5 |  | 2 | 2026-05-05 | Phase 5 - Day 2: Push + Triceps (Hypertrophy) | Rowing | Pull | 2 |  |  | 300 |  | Cool down LF Rower |</t>
  </si>
  <si>
    <t>| 5 |  | 3 | 2026-05-06 | Phase 5 - Day 3: Carries + Pull (Volume/Stability) | Rowing | Pull | 1 |  |  | 300 |  | Warmup 1.337 |</t>
  </si>
  <si>
    <t>| 5 |  | 3 | 2026-05-06 | Phase 5 - Day 3: Carries + Pull (Volume/Stability) | Suitcase Carries | Carry | 1 | 75 |  | 60 |  | 2.3 mph, 0 incline; room in the tank 👍 |</t>
  </si>
  <si>
    <t>| 5 |  | 3 | 2026-05-06 | Phase 5 - Day 3: Carries + Pull (Volume/Stability) | Suitcase Carries | Carry | 2 | 75 |  | 60 |  | 2.3 mph, 0 incline; room in the tank 👍 |</t>
  </si>
  <si>
    <t>| 5 |  | 3 | 2026-05-06 | Phase 5 - Day 3: Carries + Pull (Volume/Stability) | Suitcase Carries | Carry | 3 | 75 |  | 60 |  | 2.3 mph, 0 incline; room in the tank 👍 |</t>
  </si>
  <si>
    <t>| 5 |  | 3 | 2026-05-06 | Phase 5 - Day 3: Carries + Pull (Volume/Stability) | Chest Supported DB Row (Spider) | Pull | 1 | 75 | 8 |  | 2+ | Tempo 2-1-2; RIR 2+ |</t>
  </si>
  <si>
    <t>| 5 |  | 3 | 2026-05-06 | Phase 5 - Day 3: Carries + Pull (Volume/Stability) | Chest Supported DB Row (Spider) | Pull | 2 | 75 | 8 |  | 2+ | Tempo 2-1-2; RIR 2+ |</t>
  </si>
  <si>
    <t>| 5 |  | 3 | 2026-05-06 | Phase 5 - Day 3: Carries + Pull (Volume/Stability) | Chest Supported DB Row (Spider) | Pull | 3 | 75 | 8 |  | 2 | Tempo 2-1-2; RIR 2 |</t>
  </si>
  <si>
    <t>| 5 |  | 3 | 2026-05-06 | Phase 5 - Day 3: Carries + Pull (Volume/Stability) | Chest Supported DB Row (Spider) | Pull | 4 | 75 | 7 |  | 1 | Tempo 2-1-2; RIR 1; did 8 but squeeze was poor |</t>
  </si>
  <si>
    <t>| 5 |  | 3 | 2026-05-06 | Phase 5 - Day 3: Carries + Pull (Volume/Stability) | Single-Arm Neutral Grip Cable Pulldown | Pull | 1 | 140 | 12 |  | 2 | Tempo 2-1-2; RIR 2 |</t>
  </si>
  <si>
    <t>| 5 |  | 3 | 2026-05-06 | Phase 5 - Day 3: Carries + Pull (Volume/Stability) | Single-Arm Neutral Grip Cable Pulldown | Pull | 2 | 160 | 12 |  | 2 | Tempo 2-1-2; RIR 2; no 150 option today |</t>
  </si>
  <si>
    <t>| 5 |  | 3 | 2026-05-06 | Phase 5 - Day 3: Carries + Pull (Volume/Stability) | Single-Arm Neutral Grip Cable Pulldown | Pull | 3 | 160 | 12 |  | 1 | Tempo 2-1-2; RIR 1; no 150 option today |</t>
  </si>
  <si>
    <t>| 5 |  | 3 | 2026-05-06 | Phase 5 - Day 3: Carries + Pull (Volume/Stability) | Face Pull | Pull | 1 | 35 | 20 |  | 2+ | Tempo 1-2-1; RIR 2+ |</t>
  </si>
  <si>
    <t>| 5 |  | 3 | 2026-05-06 | Phase 5 - Day 3: Carries + Pull (Volume/Stability) | Face Pull | Pull | 2 | 35 | 20 |  | 2+ | Tempo 1-2-1; RIR 2+ |</t>
  </si>
  <si>
    <t>| 5 |  | 3 | 2026-05-06 | Phase 5 - Day 3: Carries + Pull (Volume/Stability) | Face Pull | Pull | 3 | 40 | 20 |  | 2 | 80 plate at Marriott; tempo 1-2-1: RIR 2 |</t>
  </si>
  <si>
    <t>| 5 |  | 3 | 2026-05-06 | Phase 5 - Day 3: Carries + Pull (Volume/Stability) | Incline Dumbbell Curl (Supinated) | Arms_Biceps | 1 | 30 | 11 |  | 2-1 | Tempo 2-1-2; RIR 2-1 |</t>
  </si>
  <si>
    <t>| 5 |  | 3 | 2026-05-06 | Phase 5 - Day 3: Carries + Pull (Volume/Stability) | Incline Dumbbell Curl (Supinated) | Arms_Biceps | 2 | 30 | 7 |  | 2-1 | Tempo 2-1-2; RIR 2-1 |</t>
  </si>
  <si>
    <t>| 5 |  | 3 | 2026-05-06 | Phase 5 - Day 3: Carries + Pull (Volume/Stability) | Incline Dumbbell Curl (Supinated) | Arms_Biceps | 3 | 30 | 7 |  | 2-1 | Tempo 2-1-2; RIR 2-1; partial in extended 8,9,10 |</t>
  </si>
  <si>
    <t>| 5 |  | 3 | 2026-05-06 | Phase 5 - Day 3: Carries + Pull (Volume/Stability) | Suitcase Holds | Carry | 1 | 75 |  | 60 |  |  |</t>
  </si>
  <si>
    <t>| 5 |  | 3 | 2026-05-06 | Phase 5 - Day 3: Carries + Pull (Volume/Stability) | Suitcase Holds | Carry | 2 | 75 |  | 52.8 |  | 53/60=0.883 |</t>
  </si>
  <si>
    <t>| 5 |  | 3 | 2026-05-06 | Phase 5 - Day 3: Carries + Pull (Volume/Stability) | Suitcase Holds | Carry | 3 | 75 |  | 51 |  |  |</t>
  </si>
  <si>
    <t>| 5 |  | 3 | 2026-05-06 | Phase 5 - Day 3: Carries + Pull (Volume/Stability) | Rowing | Pull | 2 |  |  | 300 |  | Cool down  |</t>
  </si>
  <si>
    <t>| 5 |  | 4 | 2026-05-08 | Phase 5 - Day 4: Arms + Capacity (The Fun Day) | Rowing | Pull | 1 |  |  | 300 |  | Warm up |</t>
  </si>
  <si>
    <t>| 5 |  | 4 | 2026-05-08 | Phase 5 - Day 4: Arms + Capacity (The Fun Day) | DB Spider Curl (Hammer) | Arms_Biceps | 1 | 45 | 15 |  | 2-1 | Tempo 2-1-2; RIR 2-1; alternated 11-15th reps.  |</t>
  </si>
  <si>
    <t>| 5 |  | 4 | 2026-05-08 | Phase 5 - Day 4: Arms + Capacity (The Fun Day) | DB Spider Curl (Hammer) | Arms_Biceps | 2 | 45 | 15 |  | 2-1 | Tempo 2-1-2; RIR 2-1; alternated 11-15th reps.  |</t>
  </si>
  <si>
    <t>| 5 |  | 4 | 2026-05-08 | Phase 5 - Day 4: Arms + Capacity (The Fun Day) | DB Spider Curl (Hammer) | Arms_Biceps | 3 | 45 | 15 |  | 2-1 | Tempo 2-1-2; RIR 2-1; alternated 11-15th reps.  |</t>
  </si>
  <si>
    <t>| 5 |  | 4 | 2026-05-08 | Phase 5 - Day 4: Arms + Capacity (The Fun Day) | Rope Push-Downs | Arms_Triceps | 1 | 50 | 12 |  | 2+ | Tempo 2-1-2; RIR 2+ |</t>
  </si>
  <si>
    <t>| 5 |  | 4 | 2026-05-08 | Phase 5 - Day 4: Arms + Capacity (The Fun Day) | Rope Push-Downs | Arms_Triceps | 2 | 50 | 12 |  | 2-1 | Tempo 2-1-2; RIR 2-1 |</t>
  </si>
  <si>
    <t>| 5 |  | 4 | 2026-05-08 | Phase 5 - Day 4: Arms + Capacity (The Fun Day) | Rope Push-Downs | Arms_Triceps | 3 | 50 | 9 |  | 1 | Tempo 2-1-2; RIR 1 |</t>
  </si>
  <si>
    <t>| 5 |  | 4 | 2026-05-08 | Phase 5 - Day 4: Arms + Capacity (The Fun Day) | Rope Push-Downs | Arms_Triceps | 4 | 50 | 9 |  | 1 | Tempo 2-1-2; RIR 1 |</t>
  </si>
  <si>
    <t>| 5 |  | 4 | 2026-05-08 | Phase 5 - Day 4: Arms + Capacity (The Fun Day) | Single Arm Cable Extensions | Arms_Triceps | 1 | 12.5 | 12 |  | 2-1 | Tempo 3-1-3; RIR 2-1 |</t>
  </si>
  <si>
    <t>| 5 |  | 4 | 2026-05-08 | Phase 5 - Day 4: Arms + Capacity (The Fun Day) | Single Arm Cable Extensions | Arms_Triceps | 2 | 12.5 | 12 |  | 1 | Tempo 3-1-3; RIR 1 |</t>
  </si>
  <si>
    <t>| 5 |  | 4 | 2026-05-08 | Phase 5 - Day 4: Arms + Capacity (The Fun Day) | Single Arm Cable Extensions | Arms_Triceps | 3 | 12.5 | 12 |  | 1 | Tempo 3-1-3; RIR 1 |</t>
  </si>
  <si>
    <t>| 5 |  | 4 | 2026-05-08 | Phase 5 - Day 4: Arms + Capacity (The Fun Day) | Incline Dumbbell Curl (Supinated) | Arms_Biceps | 1 | 30 | 12 |  | 2 | Tempo 2-1-2; RIR 2; accidentally did 12 reps. It wasn’t an ego move. I misread the reps (I looked at the previous exercise goal).  |</t>
  </si>
  <si>
    <t>| 5 |  | 4 | 2026-05-08 | Phase 5 - Day 4: Arms + Capacity (The Fun Day) | Incline Dumbbell Curl (Supinated) | Arms_Biceps | 2 | 30 | 10 |  | 2-1 | Tempo 2-1-2; RIR 2-1 |</t>
  </si>
  <si>
    <t>| 5 |  | 4 | 2026-05-08 | Phase 5 - Day 4: Arms + Capacity (The Fun Day) | Incline Dumbbell Curl (Supinated) | Arms_Biceps | 3 | 30 | 9 |  | 1 | Tempo 2-1-2; RIR 1 |</t>
  </si>
  <si>
    <t>| 5 |  | 4 | 2026-05-08 | Phase 5 - Day 4: Arms + Capacity (The Fun Day) | Dumbbell Lateral Raise | Push | 1 | 20 | 12 |  | 2 | 10 per hand; Tempo 2-2-2; RIR 2; slight right anterior capsule awareness/tightness |</t>
  </si>
  <si>
    <t>| 5 |  | 4 | 2026-05-08 | Phase 5 - Day 4: Arms + Capacity (The Fun Day) | Dumbbell Lateral Raise | Push | 2 | 20 | 13 |  | 2 | 10 per hand; Tempo 2-2-2; RIR 2; slight right anterior capsule awareness/tightness, but I seem to mitigate by moving my arm slot more forward  |</t>
  </si>
  <si>
    <t>| 5 |  | 4 | 2026-05-08 | Phase 5 - Day 4: Arms + Capacity (The Fun Day) | Dumbbell Lateral Raise | Push | 3 | 20 | 13 |  |  | 10 per hand |</t>
  </si>
  <si>
    <t>| 5 |  | 4 | 2026-05-08 | Phase 5 - Day 4: Arms + Capacity (The Fun Day) | Farmer’s Hold | Carry | 1 | 150 |  | 75 |  | 75/60=1.25; lots of room in the tank today |</t>
  </si>
  <si>
    <t>| 5 |  | 4 | 2026-05-08 | Phase 5 - Day 4: Arms + Capacity (The Fun Day) | Farmer’s Hold | Carry | 2 | 150 |  | 64.2 |  | 64/60=1.0667 |</t>
  </si>
  <si>
    <t>| 5 |  | 4 | 2026-05-08 | Phase 5 - Day 4: Arms + Capacity (The Fun Day) | Farmer’s Hold | Carry | 3 | 150 |  | 60 |  |  |</t>
  </si>
  <si>
    <t>| 5 |  | 4 | 2026-05-08 | Phase 5 - Day 4: Arms + Capacity (The Fun Day) | Rowing | Pull | 2 |  |  | 300 |  | Cool down |</t>
  </si>
  <si>
    <t>| 6 |  | 1 | 2026-05-09 | Phase 6 - Day 1: Heavy Pull plus Carry | Treadmill Walking | Cardio | 1 |  |  | 360 |  | Warmup, 5% incline, 3mph |</t>
  </si>
  <si>
    <t>| 6 |  | 1 | 2026-05-09 | Phase 6 - Day 1: Heavy Pull plus Carry | Serratus Wall Slides (banded) | Warmup | 1 | 0 | 8 |  |  |  |</t>
  </si>
  <si>
    <t>| 6 |  | 1 | 2026-05-09 | Phase 6 - Day 1: Heavy Pull plus Carry | Band Pull Aparts | Warmup | 1 | 0 | 20 |  |  |  |</t>
  </si>
  <si>
    <t>| 6 |  | 1 | 2026-05-09 | Phase 6 - Day 1: Heavy Pull plus Carry | Dead Hang | Carry | 1 | 0 |  | 60 |  | 20 sec |</t>
  </si>
  <si>
    <t>| 6 |  | 1 | 2026-05-09 | Phase 6 - Day 1: Heavy Pull plus Carry | Serratus Wall Slides (banded) | Warmup | 2 | 0 | 8 |  |  |  |</t>
  </si>
  <si>
    <t>| 6 |  | 1 | 2026-05-09 | Phase 6 - Day 1: Heavy Pull plus Carry | Band Pull Aparts | Warmup | 2 | 0 | 15 |  |  |  |</t>
  </si>
  <si>
    <t>| 6 |  | 1 | 2026-05-09 | Phase 6 - Day 1: Heavy Pull plus Carry | Dead Hang | Carry | 2 | 0 |  | 60 |  | 20 sec |</t>
  </si>
  <si>
    <t>| 6 |  | 1 | 2026-05-09 | Phase 6 - Day 1: Heavy Pull plus Carry | Farmer's Walk | Carry | 1 | 150 |  | 60 |  | 60 sec. 0.5% incline, 2.3mph |</t>
  </si>
  <si>
    <t>| 6 |  | 1 | 2026-05-09 | Phase 6 - Day 1: Heavy Pull plus Carry | Farmer's Walk | Carry | 2 | 150 |  | 60 |  | 60 sec. 0.5% incline, 2.3mph |</t>
  </si>
  <si>
    <t>| 6 |  | 1 | 2026-05-09 | Phase 6 - Day 1: Heavy Pull plus Carry | Farmer's Walk | Carry | 3 | 150 |  | 49.8 |  | 50 sec. 0.5% incline, 2.3mph |</t>
  </si>
  <si>
    <t>| 6 |  | 1 | 2026-05-09 | Phase 6 - Day 1: Heavy Pull plus Carry | Farmer's Walk | Carry | 4 | 150 |  | 46.2 |  | 0.5% incline, 2.3mph |</t>
  </si>
  <si>
    <t>| 6 |  | 1 | 2026-05-09 | Phase 6 - Day 1: Heavy Pull plus Carry | Farmer's Walk | Carry | 5 | 150 |  | 45 |  |  0.5% incline, 2.3mph |</t>
  </si>
  <si>
    <t>| 6 |  | 1 | 2026-05-09 | Phase 6 - Day 1: Heavy Pull plus Carry | Machine Row | Pull | 1 | 90 | 12 |  |  | Moderate warmup |</t>
  </si>
  <si>
    <t>| 6 |  | 1 | 2026-05-09 | Phase 6 - Day 1: Heavy Pull plus Carry | Machine Row | Pull | 2 | 150 | 8 |  |  | Heavier warmup |</t>
  </si>
  <si>
    <t>| 6 |  | 1 | 2026-05-09 | Phase 6 - Day 1: Heavy Pull plus Carry | Machine Row | Pull | 3 | 180 | 8 |  | 2 | Working set; tempo 2-1-2; RIR 2; squeeze on each contraction |</t>
  </si>
  <si>
    <t>| 6 |  | 1 | 2026-05-09 | Phase 6 - Day 1: Heavy Pull plus Carry | Machine Row | Pull | 4 | 185 | 8 |  | 2 | Working set; tempo 2-1-2; RIR 2; squeeze on each contraction |</t>
  </si>
  <si>
    <t>| 6 |  | 1 | 2026-05-09 | Phase 6 - Day 1: Heavy Pull plus Carry | Machine Row | Pull | 5 | 190 | 6 |  | 1 | Working set; tempo 2-1-2; RIR 1; squeeze on each contraction |</t>
  </si>
  <si>
    <t>| 6 |  | 1 | 2026-05-09 | Phase 6 - Day 1: Heavy Pull plus Carry | Machine Row | Pull | 6 | 190 | 6 |  | 1 | Working set; tempo 2-1-2; RIR 1; squeeze on each contraction |</t>
  </si>
  <si>
    <t>| 6 |  | 1 | 2026-05-09 | Phase 6 - Day 1: Heavy Pull plus Carry | Body Row | Pull | 1 | 0 | 10 |  | 2-1 | Tempo 1-2-1; RIR 2-1; Feet elevated on bench; 8,9,10 the squeeze wasn’t as strong |</t>
  </si>
  <si>
    <t>| 6 |  | 1 | 2026-05-09 | Phase 6 - Day 1: Heavy Pull plus Carry | Body Row | Pull | 2 | 0 | 7 |  | 2-1 | Tempo 1-2-1; RIR 2-1; feet elevated |</t>
  </si>
  <si>
    <t>| 6 |  | 1 | 2026-05-09 | Phase 6 - Day 1: Heavy Pull plus Carry | Body Row | Pull | 3 | 0 | 8 |  | 2-1 | Tempo 1-2-1; RIR 2-1; feet on floor |</t>
  </si>
  <si>
    <t>| 6 |  | 1 | 2026-05-09 | Phase 6 - Day 1: Heavy Pull plus Carry | Anchored Single Arm Dumbbell Curl | Arms_Biceps | 1 | 40 | 4 |  | 1 | Test set: Decline bench for anchor; tempo 2-1-2; RIR 1 |</t>
  </si>
  <si>
    <t>| 6 |  | 1 | 2026-05-09 | Phase 6 - Day 1: Heavy Pull plus Carry | Anchored Single Arm Dumbbell Curl | Arms_Biceps | 2 | 35 | 8 |  | 1 | Working set: Calf raise machine for anchor; tempo 2-1-2; RIR 1 |</t>
  </si>
  <si>
    <t>| 6 |  | 1 | 2026-05-09 | Phase 6 - Day 1: Heavy Pull plus Carry | Anchored Single Arm Dumbbell Curl | Arms_Biceps | 3 | 35 | 9 |  | 1 | Working set: Left weaker on 8,9; Calf raise machine for anchor; tempo 2-1-2; RIR 1 |</t>
  </si>
  <si>
    <t>| 6 |  | 1 | 2026-05-09 | Phase 6 - Day 1: Heavy Pull plus Carry | Anchored Single Arm Dumbbell Curl | Arms_Biceps | 4 | 35 | 7 |  | 1 | Working set: Left weaker on 8,9; Calf raise machine for anchor; tempo 2-1-2; RIR 1 |</t>
  </si>
  <si>
    <t>| 6 |  | 1 | 2026-05-09 | Phase 6 - Day 1: Heavy Pull plus Carry | Rowing | Pull | 1 |  |  | 450 |  | Cool down |</t>
  </si>
  <si>
    <t>| 6 |  | 2 | 2026-05-10 | Phase 6 - Day 2: Pressing plus Triceps | Treadmill Walking | Cardio | 1 |  |  | 300 |  | Warmup; 3mph, 5% incline |</t>
  </si>
  <si>
    <t>| 6 |  | 2 | 2026-05-10 | Phase 6 - Day 2: Pressing plus Triceps | Serratus Wall Slides (banded) | Warmup | 1 | 0 | 8 |  |  | Red band  |</t>
  </si>
  <si>
    <t>| 6 |  | 2 | 2026-05-10 | Phase 6 - Day 2: Pressing plus Triceps | Band Pull Aparts | Warmup | 1 | 0 | 15 |  |  | Red  |</t>
  </si>
  <si>
    <t>| 6 |  | 2 | 2026-05-10 | Phase 6 - Day 2: Pressing plus Triceps | Band External Rotations | Warmup | 1 | 0 | 8 |  |  | Red |</t>
  </si>
  <si>
    <t>| 6 |  | 2 | 2026-05-10 | Phase 6 - Day 2: Pressing plus Triceps | Serratus Wall Slides (banded) | Warmup | 2 | 0 | 8 |  |  | Red band  |</t>
  </si>
  <si>
    <t>| 6 |  | 2 | 2026-05-10 | Phase 6 - Day 2: Pressing plus Triceps | Band Pull Aparts | Warmup | 2 | 0 | 15 |  |  | Red  |</t>
  </si>
  <si>
    <t>| 6 |  | 2 | 2026-05-10 | Phase 6 - Day 2: Pressing plus Triceps | Band External Rotations | Warmup | 2 | 0 | 8 |  |  | Red |</t>
  </si>
  <si>
    <t>| 6 |  | 2 | 2026-05-10 | Phase 6 - Day 2: Pressing plus Triceps | Neutral Grip Dumbbell Floor Press | Push | 1 | 80 | 12 |  |  | Warmup moderate |</t>
  </si>
  <si>
    <t>| 6 |  | 2 | 2026-05-10 | Phase 6 - Day 2: Pressing plus Triceps | Neutral Grip Dumbbell Floor Press | Push | 2 | 100 | 8 |  |  | Warmup heavier |</t>
  </si>
  <si>
    <t>| 6 |  | 2 | 2026-05-10 | Phase 6 - Day 2: Pressing plus Triceps | Neutral Grip Dumbbell Floor Press | Push | 3 | 120 | 8 |  | 2 | Working set 1: tempo 2-1-*-1; RIR 2 |</t>
  </si>
  <si>
    <t>| 6 |  | 2 | 2026-05-10 | Phase 6 - Day 2: Pressing plus Triceps | Neutral Grip Dumbbell Floor Press | Push | 4 | 120 | 8 |  | 2-1 | Working set 1: tempo 2-1-*-1; RIR 2-1; slight weakness on right posterior capsule on push; better if/when I squeeze my scaps together  |</t>
  </si>
  <si>
    <t>| 6 |  | 2 | 2026-05-10 | Phase 6 - Day 2: Pressing plus Triceps | Neutral Grip Dumbbell Floor Press | Push | 5 | 120 | 8 |  | 2-1 | Working set 1: tempo 2-1-*-1; RIR 2-1; slight weakness on right posterior capsule on push; better if/when I squeeze my scaps together  |</t>
  </si>
  <si>
    <t>| 6 |  | 2 | 2026-05-10 | Phase 6 - Day 2: Pressing plus Triceps | Neutral Grip Dumbbell Floor Press | Push | 6 | 120 | 7 |  | 2-1 | Working set 1: tempo 2-1-*-1; RIR 2-1; slight weakness on right posterior capsule on push; better if/when I squeeze my scaps together  |</t>
  </si>
  <si>
    <t>| 6 |  | 2 | 2026-05-10 | Phase 6 - Day 2: Pressing plus Triceps | Single Arm Cable Press (split stance) | Push | 1 | 25 | 8 |  | 2+ | Warmup/test weight; 25 plate; cable at 8; tempo 2-1-2; RIR 2+; right awareness until I rotate to full neutral grip and come more to midline on extension  |</t>
  </si>
  <si>
    <t>| 6 |  | 2 | 2026-05-10 | Phase 6 - Day 2: Pressing plus Triceps | Single Arm Cable Press (split stance) | Push | 2 | 30 | 8 |  | 2 | Tempo 2-1-2; RIR 2 |</t>
  </si>
  <si>
    <t>| 6 |  | 2 | 2026-05-10 | Phase 6 - Day 2: Pressing plus Triceps | Single Arm Cable Press (split stance) | Push | 3 | 35 | 8 |  | 2-1 | Tempo 2-1-2; RIR 2-1 |</t>
  </si>
  <si>
    <t>| 6 |  | 2 | 2026-05-10 | Phase 6 - Day 2: Pressing plus Triceps | Single Arm Cable Press (split stance) | Push | 4 | 35 | 8 |  | 2-1 | Tempo 2-1-2; RIR 2-1 |</t>
  </si>
  <si>
    <t>| 6 |  | 2 | 2026-05-10 | Phase 6 - Day 2: Pressing plus Triceps | Cable Lateral Raise (using elbow strap setup) | Push | 1 | 10 | 12 |  | 2-1 | Tempo 2-2-2; RIR 2-1 |</t>
  </si>
  <si>
    <t>| 6 |  | 2 | 2026-05-10 | Phase 6 - Day 2: Pressing plus Triceps | Cable Lateral Raise (using elbow strap setup) | Push | 2 | 10 | 15 |  | 2-1 | Tempo 2-2-2; RIR 2-1 |</t>
  </si>
  <si>
    <t>| 6 |  | 2 | 2026-05-10 | Phase 6 - Day 2: Pressing plus Triceps | Cable Lateral Raise (using elbow strap setup) | Push | 3 | 12.5 | 15 |  | 2-1 | Tempo 2-2-2; RIR 2-1 |</t>
  </si>
  <si>
    <t>| 6 |  | 2 | 2026-05-10 | Phase 6 - Day 2: Pressing plus Triceps | Single Arm Cable Extensions | Arms_Triceps | 1 | 20 | 15 |  | 2+ | Tempo 3-1-3; RIR 2+ |</t>
  </si>
  <si>
    <t>| 6 |  | 2 | 2026-05-10 | Phase 6 - Day 2: Pressing plus Triceps | Single Arm Cable Extensions | Arms_Triceps | 2 | 25 | 12 |  | 2-1 | Tempo 3-1-3; RIR 2-1 |</t>
  </si>
  <si>
    <t>| 6 |  | 2 | 2026-05-10 | Phase 6 - Day 2: Pressing plus Triceps | Single Arm Cable Extensions | Arms_Triceps | 3 | 25 | 9 |  | 1-0 | Tempo 3-1-3; RIR 1-0 |</t>
  </si>
  <si>
    <t>| 6 |  | 2 | 2026-05-10 | Phase 6 - Day 2: Pressing plus Triceps | Inverted KB Hold | Warmup | 1 | 30 |  | 20 |  | Held for as long as it took for me to perform 20 scap extensions with inverted kb |</t>
  </si>
  <si>
    <t>| 6 |  | 2 | 2026-05-10 | Phase 6 - Day 2: Pressing plus Triceps | Vertical DB Scap extension | Arms_Triceps | 1 | 50 | 20 |  |  | Scap extension hold as long as it takes to perform 20 ext |</t>
  </si>
  <si>
    <t>| 6 |  | 3 | 2026-05-11 | Phase 6 - Day 3: Stability Pull plus Capacity | Suitcase Carries | Carry | 1 | 75 |  | 60 |  | 2.3mph, 1% incline |</t>
  </si>
  <si>
    <t>| 6 |  | 3 | 2026-05-11 | Phase 6 - Day 3: Stability Pull plus Capacity | Suitcase Carries | Carry | 2 | 75 |  | 60 |  | 2.3mph, 1% incline |</t>
  </si>
  <si>
    <t>| 6 |  | 3 | 2026-05-11 | Phase 6 - Day 3: Stability Pull plus Capacity | Suitcase Carries | Carry | 3 | 75 |  | 60 |  | 2.3mph, 1% incline |</t>
  </si>
  <si>
    <t>| 6 |  | 3 | 2026-05-11 | Phase 6 - Day 3: Stability Pull plus Capacity | Suitcase Carries | Carry | 4 | 75 |  | 60 |  | 2.3mph, 1% incline |</t>
  </si>
  <si>
    <t>| 6 |  | 3 | 2026-05-11 | Phase 6 - Day 3: Stability Pull plus Capacity | Half-Kneeling Single Arm Cable Row | Pull | 1 | 40 | 12 |  | 2+ | Tempo 2-2-2; RIR 2+ |</t>
  </si>
  <si>
    <t>| 6 |  | 3 | 2026-05-11 | Phase 6 - Day 3: Stability Pull plus Capacity | Half-Kneeling Single Arm Cable Row | Pull | 2 | 50 | 10 |  | 2+ | Tempo 2-1(squeeze)-2; RIR 2+ |</t>
  </si>
  <si>
    <t>| 6 |  | 3 | 2026-05-11 | Phase 6 - Day 3: Stability Pull plus Capacity | Half-Kneeling Single Arm Cable Row | Pull | 3 | 55 | 10 |  | 2+ | Tempo 2-1(squeeze)-2; RIR 2+ |</t>
  </si>
  <si>
    <t>| 6 |  | 3 | 2026-05-11 | Phase 6 - Day 3: Stability Pull plus Capacity | Half-Kneeling Single Arm Cable Row | Pull | 4 | 60 | 10 |  | 1 | Tempo 2-1(squeeze)-2; RIR 1 |</t>
  </si>
  <si>
    <t>| 6 |  | 3 | 2026-05-11 | Phase 6 - Day 3: Stability Pull plus Capacity | Face Pull (w External Rotation) | Pull | 1 | 10 | 15 |  | 2+ | Tempo 2-2-2; RIR 2+ |</t>
  </si>
  <si>
    <t>| 6 |  | 3 | 2026-05-11 | Phase 6 - Day 3: Stability Pull plus Capacity | Face Pull (w External Rotation) | Pull | 2 | 15 | 12 |  | 2 | Tempo 2-2-2; RIR 2 |</t>
  </si>
  <si>
    <t>| 6 |  | 3 | 2026-05-11 | Phase 6 - Day 3: Stability Pull plus Capacity | Face Pull (w External Rotation) | Pull | 3 | 15 | 15 |  | 2 | Tempo 2-2-2; RIR 2; didn’t love the external rotation. Felt weird. Shortened ROMto help. There was tightness in right cap |</t>
  </si>
  <si>
    <t>| 6 |  | 3 | 2026-05-11 | Phase 6 - Day 3: Stability Pull plus Capacity | Standing One Arm Extended Cable Curls | Arms_Biceps | 1 | 20 | 12 |  | 2 | Tempo 2-1-3; RIR 2 |</t>
  </si>
  <si>
    <t>| 6 |  | 3 | 2026-05-11 | Phase 6 - Day 3: Stability Pull plus Capacity | Standing One Arm Extended Cable Curls | Arms_Biceps | 2 | 20 | 12 |  | 2-1 | Tempo 2-1-3; RIR 2-1 |</t>
  </si>
  <si>
    <t>| 6 |  | 3 | 2026-05-11 | Phase 6 - Day 3: Stability Pull plus Capacity | Standing One Arm Extended Cable Curls | Arms_Biceps | 3 | 22.5 | 11 |  | 1 | Tempo 2-1-3; RIR 1 |</t>
  </si>
  <si>
    <t>| 6 |  | 3 | 2026-05-11 | Phase 6 - Day 3: Stability Pull plus Capacity | Rowing | Pull | 1 |  |  | 600 |  | Cool down |</t>
  </si>
  <si>
    <t>| 6 |  | 4 | 2026-05-13 | Phase 6 - Day 4: Arms plus Athletic Capacity | DB Spider Curl (Hammer) | Arms_Biceps | 1 | 60 | 15 |  | 2+ | 30# per hand; huge focus on tempo. Tempo was 2-1-3 with a strong squeeze. RIR 2+ |</t>
  </si>
  <si>
    <t>| 6 |  | 4 | 2026-05-13 | Phase 6 - Day 4: Arms plus Athletic Capacity | DB Spider Curl (Hammer) | Arms_Biceps | 2 | 60 | 15 |  | 2 | 30# per hand; huge focus on tempo. Tempo was 2-1-3 STRICT (2 sec up, squeeze for a count, 3 sec eccentric) with a strong squeeze. RIR 2 |</t>
  </si>
  <si>
    <t>| 6 |  | 4 | 2026-05-13 | Phase 6 - Day 4: Arms plus Athletic Capacity | DB Spider Curl (Hammer) | Arms_Biceps | 3 | 60 | 15 |  | 1 | Same tempo; RIR 1; great pump with this lower weight but strict tempo enforcement  |</t>
  </si>
  <si>
    <t>| 6 |  | 4 | 2026-05-13 | Phase 6 - Day 4: Arms plus Athletic Capacity | Kneeling Single Arm Rope Cable Extension | Arms_Triceps | 1 | 20 | 15 |  | 2+ | Strict tempo 3-1-3; RIR 2+; plate reads 40 but feels like 20# |</t>
  </si>
  <si>
    <t>| 6 |  | 4 | 2026-05-13 | Phase 6 - Day 4: Arms plus Athletic Capacity | Kneeling Single Arm Rope Cable Extension | Arms_Triceps | 2 | 22.5 | 14 |  | 2-1 | Strict tempo 3-1-3; RIR 2-1; plate reads 45 but feels like 22.5# |</t>
  </si>
  <si>
    <t>| 6 |  | 4 | 2026-05-13 | Phase 6 - Day 4: Arms plus Athletic Capacity | Kneeling Single Arm Rope Cable Extension | Arms_Triceps | 3 | 22.5 | 13 |  | 1 | Strict tempo 3-1-3; RIR 1; plate reads 45 but feels like 22.5# |</t>
  </si>
  <si>
    <t>| 6 |  | 4 | 2026-05-13 | Phase 6 - Day 4: Arms plus Athletic Capacity | Standing Single Arm Cable Curl | Arms_Biceps | 1 | 22.5 | 10 |  | 2 | Strict tempo 2-1-2; RIR 2; plate reads 45 but feels like 22.5 |</t>
  </si>
  <si>
    <t>| 6 |  | 4 | 2026-05-13 | Phase 6 - Day 4: Arms plus Athletic Capacity | Single Arm Cable Extensions | Arms_Triceps | 1 | 20 | 10 |  | 2 | Strict tempo 2-1-2; RIR 2 |</t>
  </si>
  <si>
    <t>| 6 |  | 4 | 2026-05-13 | Phase 6 - Day 4: Arms plus Athletic Capacity | Standing Single Arm Cable Curl | Arms_Biceps | 2 | 25 | 10 |  | 2-1 | Strict tempo 2-1-2; RIR 2-1; plate reads 50 but feels like 25 |</t>
  </si>
  <si>
    <t>| 6 |  | 4 | 2026-05-13 | Phase 6 - Day 4: Arms plus Athletic Capacity | Single Arm Cable Extensions | Arms_Triceps | 2 | 25 | 10 |  | 2 | Strict tempo 2-1-2; RIR 2 |</t>
  </si>
  <si>
    <t>| 6 |  | 4 | 2026-05-13 | Phase 6 - Day 4: Arms plus Athletic Capacity | Standing Single Arm Cable Curl | Arms_Biceps | 3 | 27.5 | 10 |  | 1 | Strict tempo 2-1-2; RIR 1; plate reads 55 but feels like 27.5 |</t>
  </si>
  <si>
    <t>| 6 |  | 4 | 2026-05-13 | Phase 6 - Day 4: Arms plus Athletic Capacity | Single Arm Cable Extensions | Arms_Triceps | 3 | 27.5 | 11 |  | 2-1 | Strict tempo 2-1-2; RIR 2-1 |</t>
  </si>
  <si>
    <t>| 6 |  | 4 | 2026-05-13 | Phase 6 - Day 4: Arms plus Athletic Capacity | Farmer’s Hold | Carry | 1 | 150 |  | 75 |  |  |</t>
  </si>
  <si>
    <t>| 6 |  | 4 | 2026-05-13 | Phase 6 - Day 4: Arms plus Athletic Capacity | Farmer’s Hold | Carry | 2 | 150 |  | 60 |  |  |</t>
  </si>
  <si>
    <t>| 6 |  | 4 | 2026-05-13 | Phase 6 - Day 4: Arms plus Athletic Capacity | Farmer’s Hold | Carry | 3 | 150 |  | 46.800000000000004 |  | 47/60=0.783 |</t>
  </si>
  <si>
    <t>| 6 |  | 4 | 2026-05-13 | Phase 6 - Day 4: Arms plus Athletic Capacity | Treadmill Walking | Cardio | 1 |  |  | 45 |  | 12% incline; 4mph; 45 sec walk then 45 sec rest x 6 sets |</t>
  </si>
  <si>
    <t>| 6 |  | 4 | 2026-05-13 | Phase 6 - Day 4: Arms plus Athletic Capacity | Treadmill Walking | Cardio | 2 |  |  | 45 |  | 12% incline; 4mph; 45 sec walk then 45 sec rest x 6 sets |</t>
  </si>
  <si>
    <t>| 6 |  | 4 | 2026-05-13 | Phase 6 - Day 4: Arms plus Athletic Capacity | Treadmill Walking | Cardio | 3 |  |  | 45 |  | 12% incline; 4mph; 45 sec walk then 45 sec rest x 6 sets |</t>
  </si>
  <si>
    <t>| 6 |  | 4 | 2026-05-13 | Phase 6 - Day 4: Arms plus Athletic Capacity | Treadmill Walking | Cardio | 4 |  |  | 45 |  | 12% incline; 4mph; 45 sec walk then 45 sec rest x 6 sets |</t>
  </si>
  <si>
    <t>| 6 |  | 4 | 2026-05-13 | Phase 6 - Day 4: Arms plus Athletic Capacity | Treadmill Walking | Cardio | 5 |  |  | 45 |  | 12% incline; 4mph; 45 sec walk then 45 sec rest x 6 sets |</t>
  </si>
  <si>
    <t>| 6 |  | 4 | 2026-05-13 | Phase 6 - Day 4: Arms plus Athletic Capacity | Treadmill Walking | Cardio | 6 |  |  | 45 |  | 12% incline; 4mph; 45 sec walk then 45 sec rest x 6 sets |</t>
  </si>
  <si>
    <t>| 6 |  | 1 | 2026-05-18 | Phase 6 - Day 1: Heavy Pull plus Carry | Treadmill Walking | Cardio | 1 |  |  | 360 |  | Warmup, 5% incline, 3mph  |</t>
  </si>
  <si>
    <t>| 6 |  | 1 | 2026-05-18 | Phase 6 - Day 1: Heavy Pull plus Carry | Serratus Wall Slides (banded) | Warmup | 1 | 0 | 8 |  |  | Red band |</t>
  </si>
  <si>
    <t>| 6 |  | 1 | 2026-05-18 | Phase 6 - Day 1: Heavy Pull plus Carry | Serratus Wall Slides (banded) | Warmup | 2 | 0 | 8 |  |  | Red band |</t>
  </si>
  <si>
    <t>| 6 |  | 1 | 2026-05-18 | Phase 6 - Day 1: Heavy Pull plus Carry | Band Pull Aparts | Warmup | 1 | 0 | 15 |  |  | Red band |</t>
  </si>
  <si>
    <t>| 6 |  | 1 | 2026-05-18 | Phase 6 - Day 1: Heavy Pull plus Carry | Band Pull Aparts | Warmup | 2 | 0 | 15 |  |  | Red band |</t>
  </si>
  <si>
    <t>| 6 |  | 1 | 2026-05-18 | Phase 6 - Day 1: Heavy Pull plus Carry | Dead Hang | Carry | 1 | 0 |  | 60 |  | 20 sec |</t>
  </si>
  <si>
    <t>| 6 |  | 1 | 2026-05-18 | Phase 6 - Day 1: Heavy Pull plus Carry | Dead Hang | Carry | 2 | 0 |  | 60 |  | 20 sec |</t>
  </si>
  <si>
    <t>| 6 |  | 1 | 2026-05-18 | Phase 6 - Day 1: Heavy Pull plus Carry | Farmer's Walk | Carry | 1 | 150 |  | 60 |  | 2 mph, 0 incline  |</t>
  </si>
  <si>
    <t>| 6 |  | 1 | 2026-05-18 | Phase 6 - Day 1: Heavy Pull plus Carry | Farmer's Walk | Carry | 2 | 150 |  | 60 |  | 2 mph, 0 incline  |</t>
  </si>
  <si>
    <t>| 6 |  | 1 | 2026-05-18 | Phase 6 - Day 1: Heavy Pull plus Carry | Farmer's Walk | Carry | 3 | 150 |  | 51 |  | 2 mph, 0 incline 51/60=0.85 |</t>
  </si>
  <si>
    <t>| 6 |  | 1 | 2026-05-18 | Phase 6 - Day 1: Heavy Pull plus Carry | Farmer's Walk | Carry | 4 | 150 |  | 46.800000000000004 |  | 2 mph, 0 incline 47/60=0.783 |</t>
  </si>
  <si>
    <t>| 6 |  | 1 | 2026-05-18 | Phase 6 - Day 1: Heavy Pull plus Carry | Farmer's Walk | Carry | 5 | 150 |  | 46.800000000000004 |  | 2 mph, 0 incline 47/60=0.783 |</t>
  </si>
  <si>
    <t>| 6 |  | 1 | 2026-05-18 | Phase 6 - Day 1: Heavy Pull plus Carry | Machine Row | Pull | 1 | 185 | 8 |  | 2-1 | Tempo 2-1-2; RIR 2-1; grip pretty fatigued from Farmers |</t>
  </si>
  <si>
    <t>| 6 |  | 1 | 2026-05-18 | Phase 6 - Day 1: Heavy Pull plus Carry | Machine Row | Pull | 2 | 190 | 8 |  | 2-1 | Tempo 2-1-2; RIR 2-1; used paper towel to help with slippery grips on machine |</t>
  </si>
  <si>
    <t>| 6 |  | 1 | 2026-05-18 | Phase 6 - Day 1: Heavy Pull plus Carry | Machine Row | Pull | 3 | 195 | 6 |  | 1 | Tempo 2-1-2; RIR 1; used paper towel to help with slippery grips on machine |</t>
  </si>
  <si>
    <t>| 6 |  | 1 | 2026-05-18 | Phase 6 - Day 1: Heavy Pull plus Carry | Machine Row | Pull | 4 | 195 | 6 |  | 1 | Tempo 2-1-2; RIR 1; used paper towel to help with slippery grips on machine |</t>
  </si>
  <si>
    <t>| 6 |  | 1 | 2026-05-18 | Phase 6 - Day 1: Heavy Pull plus Carry | Body Row | Pull | 1 | 0 | 8 |  | 1 | Elevated feet; tempo 1-2-1; RIR 1 |</t>
  </si>
  <si>
    <t>| 6 |  | 1 | 2026-05-18 | Phase 6 - Day 1: Heavy Pull plus Carry | Body Row | Pull | 2 | 0 | 8 |  | 1 | Elevated feet; tempo 1-2-1; RIR 1 |</t>
  </si>
  <si>
    <t>| 6 |  | 1 | 2026-05-18 | Phase 6 - Day 1: Heavy Pull plus Carry | Body Row | Pull | 3 | 0 | 8 |  | 1 | Elevated feet; tempo 1-2-1; RIR 1 |</t>
  </si>
  <si>
    <t>| 6 |  | 1 | 2026-05-18 | Phase 6 - Day 1: Heavy Pull plus Carry | Anchored Single Arm Dumbbell Curl | Arms_Biceps | 1 | 35 | 8 |  | 1-2 | Tempo 2-1-2; RIR 1-2; started with left. Left was weaker |</t>
  </si>
  <si>
    <t>| 6 |  | 1 | 2026-05-18 | Phase 6 - Day 1: Heavy Pull plus Carry | Anchored Single Arm Dumbbell Curl | Arms_Biceps | 2 | 35 | 8 |  | 1-2 | Tempo 2-1-2; RIR 1-2; started with left. Left was weaker |</t>
  </si>
  <si>
    <t>| 6 |  | 1 | 2026-05-18 | Phase 6 - Day 1: Heavy Pull plus Carry | Rowing | Pull | 1 |  |  | 480 |  | Damper at 1. 28 spm 207 strokes.  |</t>
  </si>
  <si>
    <t>| 6 |  | 1 | 2026-05-18 | Phase 6 - Day 1: Heavy Pull plus Carry | Anchored Single Arm Dumbbell Curl | Arms_Biceps | 3 | 35 | 7 |  | 1 | Tempo 2-1-2; RIR 1 |</t>
  </si>
  <si>
    <t>| 6 |  | 2 | 2026-05-19 | Phase 6 - Day 2: Pressing plus Triceps | Treadmill Walking | Cardio | 1 |  |  | 360 |  | .3 miles =0.483 kilometers |</t>
  </si>
  <si>
    <t>| 6 |  | 2 | 2026-05-19 | Phase 6 - Day 2: Pressing plus Triceps | Serratus Wall Slides (banded) | Warmup | 1 | 0 | 8 |  |  | Red band |</t>
  </si>
  <si>
    <t>| 6 |  | 2 | 2026-05-19 | Phase 6 - Day 2: Pressing plus Triceps | Serratus Wall Slides (banded) | Warmup | 2 | 0 | 8 |  |  | Red band |</t>
  </si>
  <si>
    <t>| 6 |  | 2 | 2026-05-19 | Phase 6 - Day 2: Pressing plus Triceps | Band Pull Aparts | Warmup | 1 | 0 | 15 |  |  |  |</t>
  </si>
  <si>
    <t>| 6 |  | 2 | 2026-05-19 | Phase 6 - Day 2: Pressing plus Triceps | Band Pull Aparts | Warmup | 2 | 0 | 15 |  |  | Red |</t>
  </si>
  <si>
    <t>| 6 |  | 2 | 2026-05-19 | Phase 6 - Day 2: Pressing plus Triceps | Band External Rotations | Warmup | 1 | 0 | 8 |  |  | Red |</t>
  </si>
  <si>
    <t>| 6 |  | 2 | 2026-05-19 | Phase 6 - Day 2: Pressing plus Triceps | Band External Rotations | Warmup | 2 | 0 | 8 |  |  | Red |</t>
  </si>
  <si>
    <t>| 6 |  | 2 | 2026-05-19 | Phase 6 - Day 2: Pressing plus Triceps | Neutral Grip Dumbbell Floor Press | Push | 1 | 120 | 8 |  | 2 | Tempo 2-1-x-1; RIR 2 |</t>
  </si>
  <si>
    <t>| 6 |  | 2 | 2026-05-19 | Phase 6 - Day 2: Pressing plus Triceps | Neutral Grip Dumbbell Floor Press | Push | 2 | 130 | 8 |  | 2 | Tempo 2-1-x-1; RIR 2 |</t>
  </si>
  <si>
    <t>| 6 |  | 2 | 2026-05-19 | Phase 6 - Day 2: Pressing plus Triceps | Neutral Grip Dumbbell Floor Press | Push | 3 | 140 | 7 |  | 1 | Tempo 2-1-x-1; RIR 1 |</t>
  </si>
  <si>
    <t>| 6 |  | 2 | 2026-05-19 | Phase 6 - Day 2: Pressing plus Triceps | Neutral Grip Dumbbell Floor Press | Push | 4 | 140 | 6 |  | 1 | Tempo 2-1-x-1; RIR 1 |</t>
  </si>
  <si>
    <t>| 6 |  | 2 | 2026-05-19 | Phase 6 - Day 2: Pressing plus Triceps | Single Arm Cable Press (split stance) | Push | 1 | 25 | 12 |  | 2+ | Half kneeling; tempo 2-1-x-1; RIR 2+ |</t>
  </si>
  <si>
    <t>| 6 |  | 2 | 2026-05-19 | Phase 6 - Day 2: Pressing plus Triceps | Single Arm Cable Press (split stance) | Push | 2 | 30 | 12 |  | 2 | Half kneeling; tempo 2-1-x-1; RIR 2 |</t>
  </si>
  <si>
    <t>| 6 |  | 2 | 2026-05-19 | Phase 6 - Day 2: Pressing plus Triceps | Single Arm Cable Press (split stance) | Push | 3 | 35 | 12 |  | 2-1 | Half kneeling; tempo 2-1-x-1; RIR 2-1 |</t>
  </si>
  <si>
    <t>| 6 |  | 2 | 2026-05-19 | Phase 6 - Day 2: Pressing plus Triceps | Cable Lateral Raise (using elbow strap setup) | Push | 1 | 15 | 12 |  | 1 | Tempo 1-1-1; RIR 1; 15 was too heavy for the tempo I want. Going to reduce weight to improve intent |</t>
  </si>
  <si>
    <t>| 6 |  | 2 | 2026-05-19 | Phase 6 - Day 2: Pressing plus Triceps | Cable Lateral Raise (using elbow strap setup) | Push | 2 | 10 | 15 |  | 2-1 | Tempo 1-2-2; RIR 2-1 |</t>
  </si>
  <si>
    <t>| 6 |  | 2 | 2026-05-19 | Phase 6 - Day 2: Pressing plus Triceps | Cable Lateral Raise (using elbow strap setup) | Push | 3 | 10 | 15 |  | 2-1 | Tempo 1-2-2; RIR 2-1 |</t>
  </si>
  <si>
    <t>| 6 |  | 2 | 2026-05-19 | Phase 6 - Day 2: Pressing plus Triceps | Single Arm Cable Extensions | Arms_Triceps | 1 | 22.5 | 12 |  | 2-1 | Tempo 3-1-3; RIR 2-1 |</t>
  </si>
  <si>
    <t>| 6 |  | 2 | 2026-05-19 | Phase 6 - Day 2: Pressing plus Triceps | Single Arm Cable Extensions | Arms_Triceps | 2 | 22.5 | 12 |  | 2-1 | Tempo 3-1-3; RIR 2-1 |</t>
  </si>
  <si>
    <t>| 6 |  | 2 | 2026-05-19 | Phase 6 - Day 2: Pressing plus Triceps | Single Arm Cable Extensions | Arms_Triceps | 3 | 22.5 | 12 |  | 2-1 | Tempo 3-1-3; RIR 2-1 |</t>
  </si>
  <si>
    <t>| 6 |  | 2 | 2026-05-19 | Phase 6 - Day 2: Pressing plus Triceps | Inverted KB Hold | Warmup | 1 | 20 |  | 20 |  |  |</t>
  </si>
  <si>
    <t>| 6 |  | 2 | 2026-05-19 | Phase 6 - Day 2: Pressing plus Triceps | Vertical DB Scap extension | Arms_Triceps | 1 | 45 | 10 |  |  | Vertical plate |</t>
  </si>
  <si>
    <t>| 6 |  | 2 | 2026-05-19 | Phase 6 - Day 2: Pressing plus Triceps | Vertical DB Scap extension | Arms_Triceps | 2 | 50 | 13 |  |  | Vertical db |</t>
  </si>
  <si>
    <t>| 6 |  | 2 | 2026-05-19 | Phase 6 - Day 2: Pressing plus Triceps | Vertical DB Scap extension | Arms_Triceps | 3 | 25 | 10 |  |  | Vertical db full slow press w vertical plate  |</t>
  </si>
  <si>
    <t>| 6 |  | 3 | 2026-05-20 | Phase 6 - Day 3: Stability Pull plus Capacity | Treadmill Walking | Cardio | 1 |  |  | 300 |  | Warmup .5mph, 0 incline .34 miles =0.547 kilometers |</t>
  </si>
  <si>
    <t>| 6 |  | 3 | 2026-05-20 | Phase 6 - Day 3: Stability Pull plus Capacity | Suitcase Carries | Carry | 1 | 75 |  | 60 |  | 2 mph, 0 incline  |</t>
  </si>
  <si>
    <t>| 6 |  | 3 | 2026-05-20 | Phase 6 - Day 3: Stability Pull plus Capacity | Suitcase Carries | Carry | 2 | 75 |  | 60 |  | 2 mph, 0 incline  |</t>
  </si>
  <si>
    <t>| 6 |  | 3 | 2026-05-20 | Phase 6 - Day 3: Stability Pull plus Capacity | Suitcase Carries | Carry | 3 | 75 |  | 58.8 |  | 2 mph, 0 incline  |</t>
  </si>
  <si>
    <t>| 6 |  | 3 | 2026-05-20 | Phase 6 - Day 3: Stability Pull plus Capacity | Suitcase Carries | Carry | 4 | 75 |  | 57 |  | 2 mph, 0 incline  |</t>
  </si>
  <si>
    <t>| 6 |  | 3 | 2026-05-20 | Phase 6 - Day 3: Stability Pull plus Capacity | Half-Kneeling Single Arm Cable Row | Pull | 1 | 50 | 12 |  | 2 | Tempo 2-1.5-2; RIR 2 |</t>
  </si>
  <si>
    <t>| 6 |  | 3 | 2026-05-20 | Phase 6 - Day 3: Stability Pull plus Capacity | Half-Kneeling Single Arm Cable Row | Pull | 2 | 57.5 | 12 |  | 2-1 | Tempo 2-1.5-2; RIR 2-1 |</t>
  </si>
  <si>
    <t>| 6 |  | 3 | 2026-05-20 | Phase 6 - Day 3: Stability Pull plus Capacity | Half-Kneeling Single Arm Cable Row | Pull | 3 | 65 | 10 |  | 2-1 | Tempo 2-1.5-2; RIR 2-1 |</t>
  </si>
  <si>
    <t>| 6 |  | 3 | 2026-05-20 | Phase 6 - Day 3: Stability Pull plus Capacity | Half-Kneeling Single Arm Cable Row | Pull | 4 | 65 | 9 |  | 1 | Tempo 2-1.5-2; RIR 1 |</t>
  </si>
  <si>
    <t>| 6 |  | 3 | 2026-05-20 | Phase 6 - Day 3: Stability Pull plus Capacity | Face Pull (w External Rotation) | Pull | 1 | 10 | 15 |  |  | Warmup; tempo 1-1-1; |</t>
  </si>
  <si>
    <t>| 6 |  | 3 | 2026-05-20 | Phase 6 - Day 3: Stability Pull plus Capacity | Face Pull (w External Rotation) | Pull | 2 | 20 | 15 |  | 2 | Working set; tempo 2-2-2; RIR 2 |</t>
  </si>
  <si>
    <t>| 6 |  | 3 | 2026-05-20 | Phase 6 - Day 3: Stability Pull plus Capacity | Face Pull (w External Rotation) | Pull | 3 | 25 | 15 |  | 2 | Working set; tempo 2-2-2; RIR 2 |</t>
  </si>
  <si>
    <t>| 6 |  | 3 | 2026-05-20 | Phase 6 - Day 3: Stability Pull plus Capacity | Face Pull (w External Rotation) | Pull | 4 | 30 | 15 |  | 1 | Working set; tempo 2-2-2; RIR 1 |</t>
  </si>
  <si>
    <t>| 6 |  | 3 | 2026-05-20 | Phase 6 - Day 3: Stability Pull plus Capacity | Standing One Arm Extended Cable Curls | Arms_Biceps | 1 | 22.5 | 12 |  | 2-1 | Tempo 2-1-3; RIR 2-1 |</t>
  </si>
  <si>
    <t>| 6 |  | 3 | 2026-05-20 | Phase 6 - Day 3: Stability Pull plus Capacity | Standing One Arm Extended Cable Curls | Arms_Biceps | 2 | 25 | 12 |  | 1 | Tempo 2-1-3; RIR 1 |</t>
  </si>
  <si>
    <t>| 6 |  | 3 | 2026-05-20 | Phase 6 - Day 3: Stability Pull plus Capacity | Standing One Arm Extended Cable Curls | Arms_Biceps | 3 | 25 | 10 |  | 1 | Tempo 2-1-3; RIR 1 |</t>
  </si>
  <si>
    <t>| 6 |  | 4 | 2026-05-21 | Phase 6 - Day 4: Arms plus Athletic Capacity | DB Spider Curl (Hammer) | Arms_Biceps | 1 | 60 | 15 |  | 2+ | Tempo 2-1-3; RIR 2+ |</t>
  </si>
  <si>
    <t>| 6 |  | 4 | 2026-05-21 | Phase 6 - Day 4: Arms plus Athletic Capacity | DB Spider Curl (Hammer) | Arms_Biceps | 2 | 70 | 15 |  | 2 | Tempo 2-1-3; RIR 2 |</t>
  </si>
  <si>
    <t>| 6 |  | 4 | 2026-05-21 | Phase 6 - Day 4: Arms plus Athletic Capacity | DB Spider Curl (Hammer) | Arms_Biceps | 3 | 70 | 15 |  | 2 | Tempo 2-1-3; RIR 2 |</t>
  </si>
  <si>
    <t>| 6 |  | 4 | 2026-05-21 | Phase 6 - Day 4: Arms plus Athletic Capacity | Kneeling Single Arm Rope Cable Extension | Arms_Triceps | 1 | 22.5 | 15 |  | 2-1 | Tempo 3-1-3; RIR 2-1; right a rep or so ‘weaker’ but completed all reps |</t>
  </si>
  <si>
    <t>| 6 |  | 4 | 2026-05-21 | Phase 6 - Day 4: Arms plus Athletic Capacity | Kneeling Single Arm Rope Cable Extension | Arms_Triceps | 2 | 25 | 12 |  | 1 | Tempo 3-1-3; RIR 1; right a rep or so ‘weaker’ but completed all reps |</t>
  </si>
  <si>
    <t>| 6 |  | 4 | 2026-05-21 | Phase 6 - Day 4: Arms plus Athletic Capacity | Kneeling Single Arm Rope Cable Extension | Arms_Triceps | 3 | 25 | 10 |  | 1 | Tempo 3-1-3; RIR 1; right a rep or so ‘weaker’ but completed all reps |</t>
  </si>
  <si>
    <t>| 6 |  | 4 | 2026-05-21 | Phase 6 - Day 4: Arms plus Athletic Capacity | Standing Single Arm Cable Curl | Arms_Biceps | 1 | 25 | 10 |  | 2 | Tempo 2-1-2; RIR 2 |</t>
  </si>
  <si>
    <t>| 6 |  | 4 | 2026-05-21 | Phase 6 - Day 4: Arms plus Athletic Capacity | Single Arm Cable Extensions | Arms_Triceps | 1 | 25 | 10 |  | 2 | Tempo 2-1-2; RIR 2; right a little ‘weaker’ but completed all reps. Definitely fatigued from single arm rope extension  |</t>
  </si>
  <si>
    <t>| 6 |  | 4 | 2026-05-21 | Phase 6 - Day 4: Arms plus Athletic Capacity | Standing Single Arm Cable Curl | Arms_Biceps | 2 | 27.5 | 10 |  | 2-1 | Tempo 2-1-2; RIR 2-1 |</t>
  </si>
  <si>
    <t>| 6 |  | 4 | 2026-05-21 | Phase 6 - Day 4: Arms plus Athletic Capacity | Single Arm Cable Extensions | Arms_Triceps | 2 | 27.5 | 9 |  | 1 | Tempo 2-1-2; RIR 1; right a little ‘weaker’ but completed all reps. Definitely fatigued from single arm rope extension  |</t>
  </si>
  <si>
    <t>| 6 |  | 4 | 2026-05-21 | Phase 6 - Day 4: Arms plus Athletic Capacity | Standing Single Arm Cable Curl | Arms_Biceps | 3 | 30 | 9 |  | 1 | Tempo 2-1-2; RIR 1 |</t>
  </si>
  <si>
    <t>| 6 |  | 4 | 2026-05-21 | Phase 6 - Day 4: Arms plus Athletic Capacity | Single Arm Cable Extensions | Arms_Triceps | 3 | 30 | 8 |  | 1 | Tempo 2-1-2; RIR 1; right a little ‘weaker’ but completed all reps. Definitely fatigued from single arm rope extension  |</t>
  </si>
  <si>
    <t>| 6 |  | 4 | 2026-05-21 | Phase 6 - Day 4: Arms plus Athletic Capacity | Farmer’s Hold | Carry | 1 | 150 |  | 75 |  |  |</t>
  </si>
  <si>
    <t>| 6 |  | 4 | 2026-05-21 | Phase 6 - Day 4: Arms plus Athletic Capacity | Farmer’s Hold | Carry | 2 | 150 |  | 60 |  |  |</t>
  </si>
  <si>
    <t>| 6 |  | 4 | 2026-05-21 | Phase 6 - Day 4: Arms plus Athletic Capacity | Farmer’s Hold | Carry | 3 | 150 |  | 55.2 |  | 55/60=0.917 |</t>
  </si>
  <si>
    <t>| 6 |  | 4 | 2026-05-21 | Phase 6 - Day 4: Arms plus Athletic Capacity | Treadmill Walking | Cardio | 1 |  |  | 45 |  | 12% incline, 4.2 mph;  |</t>
  </si>
  <si>
    <t>| 6 |  | 4 | 2026-05-21 | Phase 6 - Day 4: Arms plus Athletic Capacity | Treadmill Walking | Cardio | 2 |  |  | 45 |  | 12% incline, 4.2 mph;  |</t>
  </si>
  <si>
    <t>| 6 |  | 4 | 2026-05-21 | Phase 6 - Day 4: Arms plus Athletic Capacity | Treadmill Walking | Cardio | 3 |  |  | 45 |  | 12% incline, 4.2 mph;  |</t>
  </si>
  <si>
    <t>| 6 |  | 4 | 2026-05-21 | Phase 6 - Day 4: Arms plus Athletic Capacity | Treadmill Walking | Cardio | 4 |  |  | 45 |  | 12% incline, 4.2 mph;  |</t>
  </si>
  <si>
    <t>| 6 |  | 4 | 2026-05-21 | Phase 6 - Day 4: Arms plus Athletic Capacity | Treadmill Walking | Cardio | 5 |  |  | 45 |  | 12% incline, 4.2 mph;  |</t>
  </si>
  <si>
    <t>| 6 |  | 4 | 2026-05-21 | Phase 6 - Day 4: Arms plus Athletic Capacity | Treadmill Walking | Cardio | 6 |  |  | 45 |  | 12% incline, 4.2 mph;  |</t>
  </si>
  <si>
    <t>| 6 |  | 1 | 2026-05-23 | Phase 6 - Day 1: Heavy Pull plus Carry | Treadmill Walking | Cardio | 1 |  |  | 360 |  | Warmup, 5% incline, 3.2 mph  |</t>
  </si>
  <si>
    <t>| 6 |  | 1 | 2026-05-23 | Phase 6 - Day 1: Heavy Pull plus Carry | Serratus Wall Slides (banded) | Warmup | 1 | 0 | 8 |  |  | Red |</t>
  </si>
  <si>
    <t>| 6 |  | 1 | 2026-05-23 | Phase 6 - Day 1: Heavy Pull plus Carry | Band Pull Aparts | Warmup | 1 | 0 | 15 |  |  | Red |</t>
  </si>
  <si>
    <t>| 6 |  | 1 | 2026-05-23 | Phase 6 - Day 1: Heavy Pull plus Carry | Dead Hang | Carry | 1 | 0 |  | 60 |  | 20 sec |</t>
  </si>
  <si>
    <t>| 6 |  | 1 | 2026-05-23 | Phase 6 - Day 1: Heavy Pull plus Carry | Serratus Wall Slides (banded) | Warmup | 2 | 0 | 8 |  |  | Red |</t>
  </si>
  <si>
    <t>| 6 |  | 1 | 2026-05-23 | Phase 6 - Day 1: Heavy Pull plus Carry | Band Pull Aparts | Warmup | 2 | 0 | 15 |  |  | Red |</t>
  </si>
  <si>
    <t>| 6 |  | 1 | 2026-05-23 | Phase 6 - Day 1: Heavy Pull plus Carry | Dead Hang | Carry | 2 | 0 |  | 60 |  | 20 sec |</t>
  </si>
  <si>
    <t>| 6 |  | 1 | 2026-05-23 | Phase 6 - Day 1: Heavy Pull plus Carry | Farmer's Walk | Carry | 1 | 150 |  | 60 |  | 2 mph, 0 incline  |</t>
  </si>
  <si>
    <t>| 6 |  | 1 | 2026-05-23 | Phase 6 - Day 1: Heavy Pull plus Carry | Farmer's Walk | Carry | 2 | 150 |  | 55.2 |  | 2 mph, 0 incline; 55/60=0.917 |</t>
  </si>
  <si>
    <t>| 6 |  | 1 | 2026-05-23 | Phase 6 - Day 1: Heavy Pull plus Carry | Farmer's Walk | Carry | 3 | 150 |  | 46.800000000000004 |  | 2 mph, 0 incline; 55/60=0.917 |</t>
  </si>
  <si>
    <t>| 6 |  | 1 | 2026-05-23 | Phase 6 - Day 1: Heavy Pull plus Carry | Farmer's Walk | Carry | 4 | 150 |  | 46.800000000000004 |  | 2 mph, 0 incline; 55/60=0.917 |</t>
  </si>
  <si>
    <t>| 6 |  | 1 | 2026-05-23 | Phase 6 - Day 1: Heavy Pull plus Carry | Farmer's Walk | Carry | 5 | 150 |  | 34.8 |  | 2 mph, 0 incline; 55/60=0.917 |</t>
  </si>
  <si>
    <t>| 6 |  | 1 | 2026-05-23 | Phase 6 - Day 1: Heavy Pull plus Carry | Machine Row | Pull | 1 | 190 | 8 |  | 2-1 | Tempo 2-1-2; RIR 2-1 |</t>
  </si>
  <si>
    <t>| 6 |  | 1 | 2026-05-23 | Phase 6 - Day 1: Heavy Pull plus Carry | Machine Row | Pull | 2 | 195 | 8 |  | 2-1 | Tempo 2-1-2; RIR 2-1 |</t>
  </si>
  <si>
    <t>| 6 |  | 1 | 2026-05-23 | Phase 6 - Day 1: Heavy Pull plus Carry | Machine Row | Pull | 3 | 200 | 7 |  | 2-1 | Tempo 2-1-2; RIR 2-1; contraction wasn’t as strong on 7 so stopped. Felt good though. Just fatigue overall from Farmers today.  |</t>
  </si>
  <si>
    <t>| 6 |  | 1 | 2026-05-23 | Phase 6 - Day 1: Heavy Pull plus Carry | Machine Row | Pull | 4 | 205 | 6 |  | 1 | Tempo 2-1-2; RIR 1 |</t>
  </si>
  <si>
    <t>| 6 |  | 1 | 2026-05-23 | Phase 6 - Day 1: Heavy Pull plus Carry | Body Row | Pull | 1 | 0 | 8 |  | 2-1 | Tempo 1-2-1; RIR 2-1; elevated  |</t>
  </si>
  <si>
    <t>| 6 |  | 1 | 2026-05-23 | Phase 6 - Day 1: Heavy Pull plus Carry | Body Row | Pull | 2 | 0 | 8 |  | 2-1 | Tempo 1-2-1; RIR 2-1; elevated  |</t>
  </si>
  <si>
    <t>| 6 |  | 1 | 2026-05-23 | Phase 6 - Day 1: Heavy Pull plus Carry | Body Row | Pull | 3 | 0 | 7 |  | 2-1 | Tempo 1-2-1; RIR 2-1; elevated  |</t>
  </si>
  <si>
    <t>| 6 |  | 1 | 2026-05-23 | Phase 6 - Day 1: Heavy Pull plus Carry | Anchored Single Arm Dumbbell Curl | Arms_Biceps | 1 | 30 | 8 |  | 2-1 | Warmup set: Strict tempo 2-1-2; RIR 2-1 |</t>
  </si>
  <si>
    <t>| 6 |  | 1 | 2026-05-23 | Phase 6 - Day 1: Heavy Pull plus Carry | Anchored Single Arm Dumbbell Curl | Arms_Biceps | 2 | 35 | 6 |  | 2-1 | Strict tempo 2-1-2; RIR 2-1; left fatigued at 6 |</t>
  </si>
  <si>
    <t>| 6 |  | 1 | 2026-05-23 | Phase 6 - Day 1: Heavy Pull plus Carry | Anchored Single Arm Dumbbell Curl | Arms_Biceps | 3 | 35 | 6 |  | 2-1 | Strict tempo 2-1-2; RIR 2-1 |</t>
  </si>
  <si>
    <t>| 6 |  | 1 | 2026-05-23 | Phase 6 - Day 1: Heavy Pull plus Carry | Anchored Single Arm Dumbbell Curl | Arms_Biceps | 4 | 35 | 6 |  | 1 | Strict tempo 2-1-2; RIR 1 |</t>
  </si>
  <si>
    <t>| 6 |  | 1 | 2026-05-23 | Phase 6 - Day 1: Heavy Pull plus Carry | Rowing | Pull | 1 |  |  | 465 |  | 182 strokes |</t>
  </si>
  <si>
    <t>| 6 |  | 1 | 2026-05-23 | Phase 6 - Day 1: Heavy Pull plus Carry | Dumbbell: Squeeze Curl - Neutral | Arms_Biceps | 1 | 15 | 10 |  |  | Alternating superset supinated |</t>
  </si>
  <si>
    <t>| 6 |  | 1 | 2026-05-23 | Phase 6 - Day 1: Heavy Pull plus Carry | Dumbbell: Squeeze Curl - Neutral | Arms_Biceps | 2 | 15 | 10 |  |  | Alternating superset hammer |</t>
  </si>
  <si>
    <t>| 6 |  | 1 | 2026-05-23 | Phase 6 - Day 1: Heavy Pull plus Carry | Dumbbell: Squeeze Curl - Neutral | Arms_Biceps | 3 | 15 | 10 |  |  | Alternating superset reverse  |</t>
  </si>
  <si>
    <t>| 6 |  | 2 | 2026-05-24 | Phase 6 - Day 2: Pressing plus Triceps | Treadmill Walking | Cardio | 1 |  |  | 360 |  | Warmup 3.5mph, 5% incline |</t>
  </si>
  <si>
    <t>| 6 |  | 2 | 2026-05-24 | Phase 6 - Day 2: Pressing plus Triceps | Serratus Wall Slides (banded) | Warmup | 1 | 0 | 8 |  |  | Red band 2-1-2 |</t>
  </si>
  <si>
    <t>| 6 |  | 2 | 2026-05-24 | Phase 6 - Day 2: Pressing plus Triceps | Band Pull Aparts | Warmup | 1 | 0 | 15 |  |  | Red band  |</t>
  </si>
  <si>
    <t>| 6 |  | 2 | 2026-05-24 | Phase 6 - Day 2: Pressing plus Triceps | Band External Rotations | Warmup | 1 | 0 | 10 |  |  | Red band  |</t>
  </si>
  <si>
    <t>| 6 |  | 2 | 2026-05-24 | Phase 6 - Day 2: Pressing plus Triceps | Serratus Wall Slides (banded) | Warmup | 2 | 0 | 8 |  |  | Red band 2-1-2 |</t>
  </si>
  <si>
    <t>| 6 |  | 2 | 2026-05-24 | Phase 6 - Day 2: Pressing plus Triceps | Band Pull Aparts | Warmup | 2 | 0 | 15 |  |  | Red band  |</t>
  </si>
  <si>
    <t>| 6 |  | 2 | 2026-05-24 | Phase 6 - Day 2: Pressing plus Triceps | Band External Rotations | Warmup | 2 | 0 | 10 |  |  | Red band  |</t>
  </si>
  <si>
    <t>| 6 |  | 2 | 2026-05-24 | Phase 6 - Day 2: Pressing plus Triceps | Neutral Grip Dumbbell Floor Press | Push | 1 | 130 | 9 |  | 2-1 | Tempo 2-1–x-2; explosive RIR 2-1 |</t>
  </si>
  <si>
    <t>| 6 |  | 2 | 2026-05-24 | Phase 6 - Day 2: Pressing plus Triceps | Neutral Grip Dumbbell Floor Press | Push | 2 | 140 | 7 |  | 2-1 | Tempo 2-1–x-2; RIR 2-1 explosive  |</t>
  </si>
  <si>
    <t>| 6 |  | 2 | 2026-05-24 | Phase 6 - Day 2: Pressing plus Triceps | Neutral Grip Dumbbell Floor Press | Push | 3 | 140 | 6 |  |  | Tempo 2-1–x-2; explosive  |</t>
  </si>
  <si>
    <t>| 6 |  | 2 | 2026-05-24 | Phase 6 - Day 2: Pressing plus Triceps | Neutral Grip Dumbbell Floor Press | Push | 4 | 140 | 6.5 |  | 1 | Tempo 2-1–x-2; RIR 1 explosive  |</t>
  </si>
  <si>
    <t>| 6 |  | 2 | 2026-05-24 | Phase 6 - Day 2: Pressing plus Triceps | Single Arm Cable Press (split stance) | Push | 1 | 30 | 12 |  | 2-1 | Tempo 2-1-x-2; RIR 2-1 |</t>
  </si>
  <si>
    <t>| 6 |  | 2 | 2026-05-24 | Phase 6 - Day 2: Pressing plus Triceps | Single Arm Cable Press (split stance) | Push | 2 | 35 | 12 |  | 2-1 | Tempo 2-1-x-2; RIR 2-1 |</t>
  </si>
  <si>
    <t>| 6 |  | 2 | 2026-05-24 | Phase 6 - Day 2: Pressing plus Triceps | Single Arm Cable Press (split stance) | Push | 3 | 40 | 11 |  | 1 | Tempo 2-1-x-2; RIR 1 |</t>
  </si>
  <si>
    <t>| 6 |  | 2 | 2026-05-24 | Phase 6 - Day 2: Pressing plus Triceps | Cable Lateral Raise (using elbow strap setup) | Push | 1 | 10 | 12 |  | 2-1 | Tempo 2-2-2; RIR 2-1 |</t>
  </si>
  <si>
    <t>| 6 |  | 2 | 2026-05-24 | Phase 6 - Day 2: Pressing plus Triceps | Cable Lateral Raise (using elbow strap setup) | Push | 2 | 10 | 12 |  | 2-1 | Tempo 2-2-2; RIR 2-1 |</t>
  </si>
  <si>
    <t>| 6 |  | 2 | 2026-05-24 | Phase 6 - Day 2: Pressing plus Triceps | Cable Lateral Raise (using elbow strap setup) | Push | 3 | 10 | 13 |  | 2-1 | Tempo 2-2-2; RIR 2-1 |</t>
  </si>
  <si>
    <t>| 6 |  | 2 | 2026-05-24 | Phase 6 - Day 2: Pressing plus Triceps | Single Arm Cable Extensions | Arms_Triceps | 1 | 22.5 | 12 |  | 2-1 | Tempo 3-1-3; RIR 2-1; right a little more fatigued |</t>
  </si>
  <si>
    <t>| 6 |  | 2 | 2026-05-24 | Phase 6 - Day 2: Pressing plus Triceps | Single Arm Cable Extensions | Arms_Triceps | 2 | 25 | 12 |  | 2-1 | Tempo 3-1-3; RIR 2-1; right a little more fatigued |</t>
  </si>
  <si>
    <t>| 6 |  | 2 | 2026-05-24 | Phase 6 - Day 2: Pressing plus Triceps | Single Arm Cable Extensions | Arms_Triceps | 3 | 25 | 11 |  | 2-1 | Tempo 3-1-3; RIR 2-1; right a little more fatigued |</t>
  </si>
  <si>
    <t>| 6 |  | 2 | 2026-05-24 | Phase 6 - Day 2: Pressing plus Triceps | Inverted KB Hold | Warmup | 1 | 30 |  | 20 |  |  |</t>
  </si>
  <si>
    <t>| 6 |  | 2 | 2026-05-24 | Phase 6 - Day 2: Pressing plus Triceps | Inverted KB Hold | Warmup | 2 | 30 |  | 20 |  |  |</t>
  </si>
  <si>
    <t>| 6 |  | 2 | 2026-05-24 | Phase 6 - Day 2: Pressing plus Triceps | Vertical DB Scap extension | Arms_Triceps | 1 | 45 | 15 |  |  | 10 Scap extension followed by 5 press |</t>
  </si>
  <si>
    <t>| 6 |  | 2 | 2026-05-24 | Phase 6 - Day 2: Pressing plus Triceps | Vertical DB Scap extension | Arms_Triceps | 2 | 45 | 15 |  |  | 10 Scap extension followed by 5 press |</t>
  </si>
  <si>
    <t>| 6 |  | 3 | 2026-05-25 | Phase 6 - Day 3: Stability Pull plus Capacity | Suitcase Carries | Carry | 1 | 75 |  | 60 |  | Room in the tank; 2mph, 1% incline |</t>
  </si>
  <si>
    <t>| 6 |  | 3 | 2026-05-25 | Phase 6 - Day 3: Stability Pull plus Capacity | Suitcase Carries | Carry | 2 | 75 |  | 60 |  | Room in the tank; 2mph, 1% incline |</t>
  </si>
  <si>
    <t>| 6 |  | 3 | 2026-05-25 | Phase 6 - Day 3: Stability Pull plus Capacity | Suitcase Carries | Carry | 3 | 75 |  | 60 |  | 2mph, 1% incline |</t>
  </si>
  <si>
    <t>| 6 |  | 3 | 2026-05-25 | Phase 6 - Day 3: Stability Pull plus Capacity | Suitcase Carries | Carry | 4 | 75 |  | 60 |  | 2mph, 1% incline; barely made it, but did it! |</t>
  </si>
  <si>
    <t>| 6 |  | 3 | 2026-05-25 | Phase 6 - Day 3: Stability Pull plus Capacity | Half-Kneeling Single Arm Cable Row | Pull | 1 | 57.5 | 12 |  | 2+ | Tempo 2-2-2; RIR 2+ |</t>
  </si>
  <si>
    <t>| 6 |  | 3 | 2026-05-25 | Phase 6 - Day 3: Stability Pull plus Capacity | Half-Kneeling Single Arm Cable Row | Pull | 2 | 60 | 12 |  | 2 | Tempo 2-2-2; RIR 2 |</t>
  </si>
  <si>
    <t>| 6 |  | 3 | 2026-05-25 | Phase 6 - Day 3: Stability Pull plus Capacity | Half-Kneeling Single Arm Cable Row | Pull | 3 | 65 | 11 |  | 2-1 | Tempo 2-2-2; RIR 2-1 |</t>
  </si>
  <si>
    <t>| 6 |  | 3 | 2026-05-25 | Phase 6 - Day 3: Stability Pull plus Capacity | Half-Kneeling Single Arm Cable Row | Pull | 4 | 65 | 11 |  | 1 | Tempo 2-2-2; RIR 1 |</t>
  </si>
  <si>
    <t>| 6 |  | 3 | 2026-05-25 | Phase 6 - Day 3: Stability Pull plus Capacity | Face Pull (w External Rotation) | Pull | 1 | 15 | 15 |  | 2+ | Warmup; Tempo 1-2-1; RIR 2+; plate at 15 Planet Fitness |</t>
  </si>
  <si>
    <t>| 6 |  | 3 | 2026-05-25 | Phase 6 - Day 3: Stability Pull plus Capacity | Face Pull (w External Rotation) | Pull | 2 | 20 | 15 |  | 2+ | Working; Tempo 2-2-2; RIR 2+; plate at 15 Planet Fitness |</t>
  </si>
  <si>
    <t>| 6 |  | 3 | 2026-05-25 | Phase 6 - Day 3: Stability Pull plus Capacity | Face Pull (w External Rotation) | Pull | 3 | 25 | 15 |  | 2+ | Working; Tempo 2-2-2; RIR 2+; plate at 15 Planet Fitness |</t>
  </si>
  <si>
    <t>| 6 |  | 3 | 2026-05-25 | Phase 6 - Day 3: Stability Pull plus Capacity | Face Pull (w External Rotation) | Pull | 4 | 30 | 15 |  | 2+ | Working; Tempo 2-2-2; RIR 2+; plate at 15 Planet Fitness |</t>
  </si>
  <si>
    <t>| 6 |  | 3 | 2026-05-25 | Phase 6 - Day 3: Stability Pull plus Capacity | Standing One Arm Extended Cable Curls | Arms_Biceps | 1 | 25 | 12 |  | 2-1 | Tempo 2-1-3; RIR 2-1; left RIR was closer to 1 |</t>
  </si>
  <si>
    <t>| 6 |  | 3 | 2026-05-25 | Phase 6 - Day 3: Stability Pull plus Capacity | Standing One Arm Extended Cable Curls | Arms_Biceps | 2 | 25 | 12 |  | 2-1 | Tempo 2-1-3; RIR 2-1 both |</t>
  </si>
  <si>
    <t>| 6 |  | 3 | 2026-05-25 | Phase 6 - Day 3: Stability Pull plus Capacity | Standing One Arm Extended Cable Curls | Arms_Biceps | 3 | 27.5 | 10 |  | 1 | Tempo 2-1-3; RIR 1 |</t>
  </si>
  <si>
    <t>| 6 |  | 3 | 2026-05-25 | Phase 6 - Day 3: Stability Pull plus Capacity | Rowing | Pull | 1 |  |  | 465 |  | Cooldown; damper 3 |</t>
  </si>
  <si>
    <t>| 6 |  | 4 | 2026-05-26 | Phase 6 - Day 4: Arms plus Athletic Capacity | DB Spider Curl (Hammer) | Arms_Biceps | 1 | 70 | 15 |  | 2 | Tempo 2-1-3; RIR 2 |</t>
  </si>
  <si>
    <t>| 6 |  | 4 | 2026-05-26 | Phase 6 - Day 4: Arms plus Athletic Capacity | DB Spider Curl (Hammer) | Arms_Biceps | 2 | 80 | 15 |  | 2-1 | Tempo 2-1-3; RIR 2-1 |</t>
  </si>
  <si>
    <t>| 6 |  | 4 | 2026-05-26 | Phase 6 - Day 4: Arms plus Athletic Capacity | DB Spider Curl (Hammer) | Arms_Biceps | 3 | 80 | 13 |  | 1 | Tempo 2-1-3; RIR 1 |</t>
  </si>
  <si>
    <t>| 6 |  | 4 | 2026-05-26 | Phase 6 - Day 4: Arms plus Athletic Capacity | Kneeling Single Arm Rope Cable Extension | Arms_Triceps | 1 | 30 | 8 |  | 1 | Test set: high pulley non adjustable; no grip available; tempo 2-1-2; RIR 1 slippage |</t>
  </si>
  <si>
    <t>| 6 |  | 4 | 2026-05-26 | Phase 6 - Day 4: Arms plus Athletic Capacity | Kneeling Single Arm Rope Cable Extension | Arms_Triceps | 2 | 30 | 8 |  | 1 | Test set: moved over to adjustable; rope single arm grip available; tempo 2-1-2; RIR 1 slippage |</t>
  </si>
  <si>
    <t>| 6 |  | 4 | 2026-05-26 | Phase 6 - Day 4: Arms plus Athletic Capacity | Kneeling Single Arm Rope Cable Extension | Arms_Triceps | 3 | 25 | 8 |  | 1 | Working set: single arm rope grip; tempo 2-1-2; RIR 1 |</t>
  </si>
  <si>
    <t>| 6 |  | 4 | 2026-05-26 | Phase 6 - Day 4: Arms plus Athletic Capacity | Kneeling Single Arm Rope Cable Extension | Arms_Triceps | 4 | 25 | 9 |  | 1 | Working set: single arm rope grip; tempo 2-1-2; RIR 1 |</t>
  </si>
  <si>
    <t>| 6 |  | 4 | 2026-05-26 | Phase 6 - Day 4: Arms plus Athletic Capacity | Kneeling Single Arm Rope Cable Extension | Arms_Triceps | 5 | 25 | 8 |  | 1-0 | Working set: single arm rope grip; tempo 2-1-2; RIR 1-0 |</t>
  </si>
  <si>
    <t>| 6 |  | 4 | 2026-05-26 | Phase 6 - Day 4: Arms plus Athletic Capacity | Standing Single Arm Cable Curl | Arms_Biceps | 1 | 30 | 10 |  | 2-1 | Tempo 2-1-2; RIR 2-1 |</t>
  </si>
  <si>
    <t>| 6 |  | 4 | 2026-05-26 | Phase 6 - Day 4: Arms plus Athletic Capacity | Single Arm Cable Extensions | Arms_Triceps | 1 | 30 | 6 |  | 1 | Tempo 2-1-2; RIR 1 |</t>
  </si>
  <si>
    <t>| 6 |  | 4 | 2026-05-26 | Phase 6 - Day 4: Arms plus Athletic Capacity | Single Arm Cable Extensions | Arms_Triceps | 2 | 25 | 6 |  | 2-1 | Tempo 2-1-2; RIR 2-1 |</t>
  </si>
  <si>
    <t>| 6 |  | 4 | 2026-05-26 | Phase 6 - Day 4: Arms plus Athletic Capacity | Standing Single Arm Cable Curl | Arms_Biceps | 2 | 30 | 10 |  | 2-1 | Tempo 2-1-2; RIR 2-1 |</t>
  </si>
  <si>
    <t>| 6 |  | 4 | 2026-05-26 | Phase 6 - Day 4: Arms plus Athletic Capacity | Single Arm Cable Extensions | Arms_Triceps | 3 | 27.5 | 10 |  | 2-1 | Tempo 2-1-2; RIR 2-1 |</t>
  </si>
  <si>
    <t>| 6 |  | 4 | 2026-05-26 | Phase 6 - Day 4: Arms plus Athletic Capacity | Single Arm Cable Extensions | Arms_Triceps | 4 | 30 | 8 |  | 1 | Tempo 2-1-2; RIR 1 |</t>
  </si>
  <si>
    <t>| 6 |  | 4 | 2026-05-26 | Phase 6 - Day 4: Arms plus Athletic Capacity | Farmer’s Hold | Carry | 1 | 150 |  | 75 |  |  |</t>
  </si>
  <si>
    <t>| 6 |  | 4 | 2026-05-26 | Phase 6 - Day 4: Arms plus Athletic Capacity | Farmer’s Hold | Carry | 2 | 150 |  | 64.800000000000011 |  | 65/60=1.0833 |</t>
  </si>
  <si>
    <t>| 6 |  | 4 | 2026-05-26 | Phase 6 - Day 4: Arms plus Athletic Capacity | Farmer’s Hold | Carry | 3 | 150 |  | 60 |  | I did more like 65 seconds again but it was starting to roll to my tips |</t>
  </si>
  <si>
    <t>| 6 |  | 4 | 2026-05-26 | Phase 6 - Day 4: Arms plus Athletic Capacity | Treadmill Walking | Cardio | 1 |  |  | 45 |  | 12% incline, 4.5 mph |</t>
  </si>
  <si>
    <t>| 6 |  | 4 | 2026-05-26 | Phase 6 - Day 4: Arms plus Athletic Capacity | Treadmill Walking | Cardio | 2 |  |  | 45 |  | 12% incline, 4.5 mph |</t>
  </si>
  <si>
    <t>| 6 |  | 4 | 2026-05-26 | Phase 6 - Day 4: Arms plus Athletic Capacity | Treadmill Walking | Cardio | 3 |  |  | 45 |  | 12% incline, 4.5 mph |</t>
  </si>
  <si>
    <t>| 6 |  | 4 | 2026-05-26 | Phase 6 - Day 4: Arms plus Athletic Capacity | Treadmill Walking | Cardio | 4 |  |  | 45 |  | 12% incline, 4.5 mph |</t>
  </si>
  <si>
    <t>| 6 |  | 4 | 2026-05-26 | Phase 6 - Day 4: Arms plus Athletic Capacity | Treadmill Walking | Cardio | 5 |  |  | 45 |  | 12% incline, 4.5 mph |</t>
  </si>
  <si>
    <t>| 6 |  | 4 | 2026-05-26 | Phase 6 - Day 4: Arms plus Athletic Capacity | Treadmill Walking | Cardio | 6 |  |  | 45 |  | 12% incline, 4.5 mph |</t>
  </si>
  <si>
    <t>| 6 |  | 1 | 2026-05-27 | Phase 6 - Day 1: Heavy Pull plus Carry | Treadmill Walking | Cardio | 1 |  |  | 360 |  | Incline 5%, 3.5 mph |</t>
  </si>
  <si>
    <t>| 6 |  | 1 | 2026-05-27 | Phase 6 - Day 1: Heavy Pull plus Carry | Serratus Wall Slides (banded) | Warmup | 1 | 0 | 8 |  |  | Green thick band  |</t>
  </si>
  <si>
    <t>| 6 |  | 1 | 2026-05-27 | Phase 6 - Day 1: Heavy Pull plus Carry | Serratus Wall Slides (banded) | Warmup | 2 | 0 | 8 |  |  | Green thick band  |</t>
  </si>
  <si>
    <t>| 6 |  | 1 | 2026-05-27 | Phase 6 - Day 1: Heavy Pull plus Carry | Band Pull Aparts | Warmup | 1 | 0 | 15 |  |  | Green thick band  |</t>
  </si>
  <si>
    <t>| 6 |  | 1 | 2026-05-27 | Phase 6 - Day 1: Heavy Pull plus Carry | Band Pull Aparts | Warmup | 2 | 0 | 15 |  |  | Green thick band  |</t>
  </si>
  <si>
    <t>| 6 |  | 1 | 2026-05-27 | Phase 6 - Day 1: Heavy Pull plus Carry | Dead Hang | Carry | 1 | 0 |  | 60 |  |  |</t>
  </si>
  <si>
    <t>| 6 |  | 1 | 2026-05-27 | Phase 6 - Day 1: Heavy Pull plus Carry | Dead Hang | Carry | 2 | 0 |  | 60 |  |  |</t>
  </si>
  <si>
    <t>| 6 |  | 1 | 2026-05-27 | Phase 6 - Day 1: Heavy Pull plus Carry | Farmer's Walk | Carry | 1 | 150 |  | 60 |  | Incline 1%, 2 mph |</t>
  </si>
  <si>
    <t>| 6 |  | 1 | 2026-05-27 | Phase 6 - Day 1: Heavy Pull plus Carry | Farmer's Walk | Carry | 2 | 150 |  | 60 |  | Incline 1%, 2 mph |</t>
  </si>
  <si>
    <t>| 6 |  | 1 | 2026-05-27 | Phase 6 - Day 1: Heavy Pull plus Carry | Farmer's Walk | Carry | 3 | 150 |  | 49.8 |  | Incline 1%, 2 mph |</t>
  </si>
  <si>
    <t>| 6 |  | 1 | 2026-05-27 | Phase 6 - Day 1: Heavy Pull plus Carry | Farmer's Walk | Carry | 4 | 150 |  | 45 |  | Incline 1%, 2 mph |</t>
  </si>
  <si>
    <t>| 6 |  | 1 | 2026-05-27 | Phase 6 - Day 1: Heavy Pull plus Carry | Farmer's Walk | Carry | 5 | 150 |  | 45 |  | Incline 1%, 2 mph |</t>
  </si>
  <si>
    <t>| 6 |  | 1 | 2026-05-27 | Phase 6 - Day 1: Heavy Pull plus Carry | Machine Row | Pull | 1 | 190 | 8 |  | 2+ | Tempo 2-1-2; RIR 2+; controlled but tried to explode the pullback  |</t>
  </si>
  <si>
    <t>| 6 |  | 1 | 2026-05-27 | Phase 6 - Day 1: Heavy Pull plus Carry | Machine Row | Pull | 2 | 200 | 8 |  | 2-1 | Tempo 2-1-2; RIR 2-1; leading with scap  |</t>
  </si>
  <si>
    <t>| 6 |  | 1 | 2026-05-27 | Phase 6 - Day 1: Heavy Pull plus Carry | Machine Row | Pull | 3 | 202.5 | 7 |  | 1 | Tempo 2-1-2; RIR 1; leading with scap  |</t>
  </si>
  <si>
    <t>| 6 |  | 1 | 2026-05-27 | Phase 6 - Day 1: Heavy Pull plus Carry | Machine Row | Pull | 4 | 205 | 6 |  | 1 | Tempo 2-1-2; RIR 1; leading with scap  |</t>
  </si>
  <si>
    <t>| 6 |  | 1 | 2026-05-27 | Phase 6 - Day 1: Heavy Pull plus Carry | Body Row | Pull | 1 | 0 | 8 |  | 2 | Tempo 1-2-1; RIR 2 |</t>
  </si>
  <si>
    <t>| 6 |  | 1 | 2026-05-27 | Phase 6 - Day 1: Heavy Pull plus Carry | Body Row | Pull | 2 | 0 | 8 |  | 2 | Tempo 1-2-1; RIR 2 |</t>
  </si>
  <si>
    <t>| 6 |  | 1 | 2026-05-27 | Phase 6 - Day 1: Heavy Pull plus Carry | Body Row | Pull | 3 | 0 | 8 |  | 1 | Tempo 1-2-1; RIR 1 |</t>
  </si>
  <si>
    <t>| 6 |  | 1 | 2026-05-27 | Phase 6 - Day 1: Heavy Pull plus Carry | Anchored Single Arm Dumbbell Curl | Arms_Biceps | 1 | 35 | 7 |  |  | No anchor or spot available. Transitioned to single arm preacher curl with 35# db. Bench at 4 |</t>
  </si>
  <si>
    <t>| 6 |  | 1 | 2026-05-27 | Phase 6 - Day 1: Heavy Pull plus Carry | Anchored Single Arm Dumbbell Curl | Arms_Biceps | 2 | 35 | 7 |  |  | No anchor or spot available. Transitioned to single arm preacher curl with 35# db. Bench at 5; armpit pressed into seat top  |</t>
  </si>
  <si>
    <t>| 6 |  | 1 | 2026-05-27 | Phase 6 - Day 1: Heavy Pull plus Carry | Anchored Single Arm Dumbbell Curl | Arms_Biceps | 3 | 35 | 6 |  | 1 | Bench at 7. This felt like the correct height; tempo 2-1-2; RIR 1 |</t>
  </si>
  <si>
    <t>| 6 |  | 1 | 2026-05-27 | Phase 6 - Day 1: Heavy Pull plus Carry | Anchored Single Arm Dumbbell Curl | Arms_Biceps | 4 | 35 | 6 |  |  | Bench at 7; anterior right didn’t love this position. No pain but could tell it was an unfamiliar or uncomfortable anchor and hinge |</t>
  </si>
  <si>
    <t>| 6 |  | 1 | 2026-05-27 | Phase 6 - Day 1: Heavy Pull plus Carry | Rowing | Pull | 1 |  |  | 460 |  | Damper at 5 |</t>
  </si>
  <si>
    <t>| 6 |  | 2 | 2026-05-28 | Phase 6 - Day 2: Pressing plus Triceps | Serratus Wall Slides (banded) | Warmup | 1 | 0 | 8 |  |  | Blue band  |</t>
  </si>
  <si>
    <t>| 6 |  | 2 | 2026-05-28 | Phase 6 - Day 2: Pressing plus Triceps | Serratus Wall Slides (banded) | Warmup | 2 | 0 | 8 |  |  | Blue band  |</t>
  </si>
  <si>
    <t>| 6 |  | 2 | 2026-05-28 | Phase 6 - Day 2: Pressing plus Triceps | Band Pull Aparts | Warmup | 1 | 0 | 15 |  |  | Blue band |</t>
  </si>
  <si>
    <t>| 6 |  | 2 | 2026-05-28 | Phase 6 - Day 2: Pressing plus Triceps | Band Pull Aparts | Warmup | 2 | 0 | 15 |  |  | Blue band |</t>
  </si>
  <si>
    <t>| 6 |  | 2 | 2026-05-28 | Phase 6 - Day 2: Pressing plus Triceps | Band External Rotations | Warmup | 1 | 0 | 10 |  |  | Blue band |</t>
  </si>
  <si>
    <t>| 6 |  | 2 | 2026-05-28 | Phase 6 - Day 2: Pressing plus Triceps | Band External Rotations | Warmup | 2 | 0 | 10 |  |  | Blue band |</t>
  </si>
  <si>
    <t>| 6 |  | 2 | 2026-05-28 | Phase 6 - Day 2: Pressing plus Triceps | Treadmill Walking | Cardio | 1 |  |  | 360 |  | Warmup |</t>
  </si>
  <si>
    <t>| 6 |  | 2 | 2026-05-28 | Phase 6 - Day 2: Pressing plus Triceps | Neutral Grip Dumbbell Floor Press | Push | 1 | 150 | 6 |  | 2-1 | Tempo 2-1-2; RIR 2-1 |</t>
  </si>
  <si>
    <t>| 6 |  | 2 | 2026-05-28 | Phase 6 - Day 2: Pressing plus Triceps | Neutral Grip Dumbbell Floor Press | Push | 2 | 150 | 7 |  | 2-1 | Tempo 2-1-2; RIR 2-1 |</t>
  </si>
  <si>
    <t>| 6 |  | 2 | 2026-05-28 | Phase 6 - Day 2: Pressing plus Triceps | Neutral Grip Dumbbell Floor Press | Push | 3 | 150 | 6 |  | 2-1 | Tempo 2-1-2; RIR 2-1 |</t>
  </si>
  <si>
    <t>| 6 |  | 2 | 2026-05-28 | Phase 6 - Day 2: Pressing plus Triceps | Neutral Grip Dumbbell Floor Press | Push | 4 | 150 | 5 |  | 1 | Tempo 2-1-2; RIR 1 |</t>
  </si>
  <si>
    <t>| 6 |  | 2 | 2026-05-28 | Phase 6 - Day 2: Pressing plus Triceps | Single Arm Cable Press (split stance) | Push | 1 | 30 | 12 |  | 2 | Tempo 2-1-2; RIR 2 |</t>
  </si>
  <si>
    <t>| 6 |  | 2 | 2026-05-28 | Phase 6 - Day 2: Pressing plus Triceps | Single Arm Cable Press (split stance) | Push | 2 | 40 | 12 |  | 2-1 | Tempo 2-1-2; RIR 2-1 |</t>
  </si>
  <si>
    <t>| 6 |  | 2 | 2026-05-28 | Phase 6 - Day 2: Pressing plus Triceps | Single Arm Cable Press (split stance) | Push | 3 | 42.5 | 12 |  | 2-1 | Tempo 2-1-2; RIR 2-1 |</t>
  </si>
  <si>
    <t>| 6 |  | 2 | 2026-05-28 | Phase 6 - Day 2: Pressing plus Triceps | Cable Lateral Raise (using elbow strap setup) | Push | 1 | 10 | 15 |  | 2-1 | Tempo 2-1-2; RIR 2-1 |</t>
  </si>
  <si>
    <t>| 6 |  | 2 | 2026-05-28 | Phase 6 - Day 2: Pressing plus Triceps | Cable Lateral Raise (using elbow strap setup) | Push | 2 | 10 | 15 |  | 2-1 | Tempo 2-1-2; RIR 2-1 |</t>
  </si>
  <si>
    <t>| 6 |  | 2 | 2026-05-28 | Phase 6 - Day 2: Pressing plus Triceps | Cable Lateral Raise (using elbow strap setup) | Push | 3 | 12.5 | 15 |  | 2-1 | Tempo 2-1-2; RIR 2-1 |</t>
  </si>
  <si>
    <t>| 6 |  | 2 | 2026-05-28 | Phase 6 - Day 2: Pressing plus Triceps | Single Arm Cable Extensions | Arms_Triceps | 1 | 25 | 10 |  | 1 | Tempo 3-1-3; RIR 1 (right) |</t>
  </si>
  <si>
    <t>| 6 |  | 2 | 2026-05-28 | Phase 6 - Day 2: Pressing plus Triceps | Single Arm Cable Extensions | Arms_Triceps | 2 | 25 | 9 |  | 1 | Tempo 3-1-3; RIR 1; observed superior humoral glide mid set. Anchoring down removed all ‘awareness’ |</t>
  </si>
  <si>
    <t>| 6 |  | 2 | 2026-05-28 | Phase 6 - Day 2: Pressing plus Triceps | Single Arm Cable Extensions | Arms_Triceps | 3 | 25 | 9 |  | 1-0 | Temp 3-1-3; RIR 1-0 |</t>
  </si>
  <si>
    <t>| 6 |  | 2 | 2026-05-28 | Phase 6 - Day 2: Pressing plus Triceps | Inverted KB Hold | Warmup | 1 | 30 |  | 20 |  | 20 seconds slow count; followed by 5 scap extension while holding inverted KB |</t>
  </si>
  <si>
    <t>| 6 |  | 2 | 2026-05-28 | Phase 6 - Day 2: Pressing plus Triceps | Inverted KB Hold | Warmup | 2 | 30 |  | 20 |  | 20 seconds slow count; followed by 5 scap extension while holding inverted KB |</t>
  </si>
  <si>
    <t>| 6 |  | 2 | 2026-05-28 | Phase 6 - Day 2: Pressing plus Triceps | Vertical DB Scap extension | Arms_Triceps | 1 | 45 | 15 |  |  | 10 scap extensions + 5 controlled presses |</t>
  </si>
  <si>
    <t>| 6 |  | 2 | 2026-05-28 | Phase 6 - Day 2: Pressing plus Triceps | Vertical DB Scap extension | Arms_Triceps | 2 | 45 | 15 |  |  | 10 scap extensions + 5 controlled presses |</t>
  </si>
  <si>
    <t>| 6 |  | 2 | 2026-05-28 | Phase 6 - Day 2: Pressing plus Triceps | Treadmill Walking | Cardio | 2 |  |  | 45 |  |  |</t>
  </si>
  <si>
    <t>| 6 |  | 2 | 2026-05-28 | Phase 6 - Day 2: Pressing plus Triceps | Treadmill Walking | Cardio | 3 |  |  | 45 |  |  |</t>
  </si>
  <si>
    <t>| 6 |  | 2 | 2026-05-28 | Phase 6 - Day 2: Pressing plus Triceps | Treadmill Walking | Cardio | 4 |  |  | 45 |  |  |</t>
  </si>
  <si>
    <t>| 6 |  | 2 | 2026-05-28 | Phase 6 - Day 2: Pressing plus Triceps | Treadmill Walking | Cardio | 5 |  |  | 45 |  |  |</t>
  </si>
  <si>
    <t>| 6 |  | 2 | 2026-05-28 | Phase 6 - Day 2: Pressing plus Triceps | Treadmill Walking | Cardio | 6 |  |  | 45 |  |  |</t>
  </si>
  <si>
    <t>| 6 |  | 3 | 2026-05-30 | Phase 6 - Day 3: Stability Pull plus Capacity | Treadmill Walking | Cardio | 1 |  |  | 360 |  | 5% incline; 3.5 mph |</t>
  </si>
  <si>
    <t>| 6 |  | 3 | 2026-05-30 | Phase 6 - Day 3: Stability Pull plus Capacity | Suitcase Carries | Carry | 1 | 75 |  | 60 |  | 2mph, 1% incline |</t>
  </si>
  <si>
    <t>| 6 |  | 3 | 2026-05-30 | Phase 6 - Day 3: Stability Pull plus Capacity | Suitcase Carries | Carry | 2 | 75 |  | 60 |  | 75 sec between set; 2mph, 1% incline |</t>
  </si>
  <si>
    <t>| 6 |  | 3 | 2026-05-30 | Phase 6 - Day 3: Stability Pull plus Capacity | Suitcase Carries | Carry | 3 | 75 |  | 60 |  | 75 sec between set; 2mph, 1% incline |</t>
  </si>
  <si>
    <t>| 6 |  | 3 | 2026-05-30 | Phase 6 - Day 3: Stability Pull plus Capacity | Suitcase Carries | Carry | 4 | 75 |  | 60 |  | 75 sec between set; 2mph, 1% incline |</t>
  </si>
  <si>
    <t>| 6 |  | 3 | 2026-05-30 | Phase 6 - Day 3: Stability Pull plus Capacity | Half-Kneeling Single Arm Cable Row | Pull | 1 | 60 | 12 |  | 2 | Dual pulley seated cable back row machine. Half kneeling position behind the seat; Tempo 2-2-2; RIR 2 |</t>
  </si>
  <si>
    <t>| 6 |  | 3 | 2026-05-30 | Phase 6 - Day 3: Stability Pull plus Capacity | Half-Kneeling Single Arm Cable Row | Pull | 2 | 65 | 11 |  | 2-1 | Tempo 2-2-2; RIR 2-1 |</t>
  </si>
  <si>
    <t>| 6 |  | 3 | 2026-05-30 | Phase 6 - Day 3: Stability Pull plus Capacity | Half-Kneeling Single Arm Cable Row | Pull | 3 | 65 | 10 |  | 2-1 | Tempo 2-2-2; RIR 2-1 |</t>
  </si>
  <si>
    <t>| 6 |  | 3 | 2026-05-30 | Phase 6 - Day 3: Stability Pull plus Capacity | Half-Kneeling Single Arm Cable Row | Pull | 4 | 65 | 10 |  | 1 | Tempo 2-2-2; RIR 1 |</t>
  </si>
  <si>
    <t>| 6 |  | 3 | 2026-05-30 | Phase 6 - Day 3: Stability Pull plus Capacity | Face Pull (w External Rotation) | Pull | 1 | 25 | 15 |  | 2 | Tempo 2-2-2; RIR 2 |</t>
  </si>
  <si>
    <t>| 6 |  | 3 | 2026-05-30 | Phase 6 - Day 3: Stability Pull plus Capacity | Face Pull (w External Rotation) | Pull | 2 | 30 | 15 |  | 2 | Tempo 2-2-2; RIR 2 |</t>
  </si>
  <si>
    <t>| 6 |  | 3 | 2026-05-30 | Phase 6 - Day 3: Stability Pull plus Capacity | Face Pull (w External Rotation) | Pull | 3 | 35 | 15 |  | 2 | Tempo 2-2-2; RIR 2 |</t>
  </si>
  <si>
    <t>| 6 |  | 3 | 2026-05-30 | Phase 6 - Day 3: Stability Pull plus Capacity | Standing One Arm Extended Cable Curls | Arms_Biceps | 1 | 25 | 12 |  | 2 | Tempo 2-1-3; RIR 2 |</t>
  </si>
  <si>
    <t>| 6 |  | 3 | 2026-05-30 | Phase 6 - Day 3: Stability Pull plus Capacity | Standing One Arm Extended Cable Curls | Arms_Biceps | 2 | 25 | 12 |  | 2 | Tempo 2-1-3; RIR 2 |</t>
  </si>
  <si>
    <t>| 6 |  | 3 | 2026-05-30 | Phase 6 - Day 3: Stability Pull plus Capacity | Standing One Arm Extended Cable Curls | Arms_Biceps | 3 | 27.5 | 11 |  | 1 | Tempo 2-1-3; RIR 1 |</t>
  </si>
  <si>
    <t>| 6 |  | 3 | 2026-05-30 | Phase 6 - Day 3: Stability Pull plus Capacity | Rowing | Pull | 1 |  |  | 462 |  | Felt tough today. But maintaining rpm at 22-24, damper at 6 |</t>
  </si>
  <si>
    <t>| 6 |  | 4 | 2026-05-31 | Phase 6 - Day 4: Arms plus Athletic Capacity | Treadmill Walking | Cardio | 1 |  |  | 360 |  | Warmup: 5% incline, 3.6mph |</t>
  </si>
  <si>
    <t>| 6 |  | 4 | 2026-05-31 | Phase 6 - Day 4: Arms plus Athletic Capacity | DB Spider Curl (Hammer) | Arms_Biceps | 1 | 80 | 15 |  | 2 | Temp 2-1-3; RIR 2 |</t>
  </si>
  <si>
    <t>| 6 |  | 4 | 2026-05-31 | Phase 6 - Day 4: Arms plus Athletic Capacity | DB Spider Curl (Hammer) | Arms_Biceps | 2 | 80 | 14 |  | 1 | Strict rest at 75 second; Temp 2-1-3; RIR 1 |</t>
  </si>
  <si>
    <t>| 6 |  | 4 | 2026-05-31 | Phase 6 - Day 4: Arms plus Athletic Capacity | DB Spider Curl (Hammer) | Arms_Biceps | 3 | 80 | 13 |  | 1 | Strict rest at 75 second; Temp 2-1-3; RIR 1 |</t>
  </si>
  <si>
    <t>| 6 |  | 4 | 2026-05-31 | Phase 6 - Day 4: Arms plus Athletic Capacity | Kneeling Single Arm Rope Cable Extension | Arms_Triceps | 1 | 25 | 10 |  | 2 | Tempo 3-1-3: RIR 2; right fatigued quicker than left |</t>
  </si>
  <si>
    <t>| 6 |  | 4 | 2026-05-31 | Phase 6 - Day 4: Arms plus Athletic Capacity | Kneeling Single Arm Rope Cable Extension | Arms_Triceps | 2 | 27.5 | 9 |  | 1 | Tempo 3-1-3: RIR 1; right fatigued quicker than left |</t>
  </si>
  <si>
    <t>| 6 |  | 4 | 2026-05-31 | Phase 6 - Day 4: Arms plus Athletic Capacity | Kneeling Single Arm Rope Cable Extension | Arms_Triceps | 3 | 30 | 8 |  | 1 | Tempo 3-1-3: RIR 1; right fatigued quicker than left |</t>
  </si>
  <si>
    <t>| 6 |  | 4 | 2026-05-31 | Phase 6 - Day 4: Arms plus Athletic Capacity | Standing Single Arm Cable Curl | Arms_Biceps | 1 | 30 | 10 |  | 2-1 | D-Grip; tempo 3-1-3; RIR 2-1 |</t>
  </si>
  <si>
    <t>| 6 |  | 4 | 2026-05-31 | Phase 6 - Day 4: Arms plus Athletic Capacity | Single Arm Cable Extensions | Arms_Triceps | 1 | 27.5 | 9 |  | 2-1 | Tempo 2-1-2; RIR 2-1 |</t>
  </si>
  <si>
    <t>| 6 |  | 4 | 2026-05-31 | Phase 6 - Day 4: Arms plus Athletic Capacity | Standing Single Arm Cable Curl | Arms_Biceps | 2 | 30 | 9 |  | 1 | D-Grip; tempo 2-1-2; RIR 1 |</t>
  </si>
  <si>
    <t>| 6 |  | 4 | 2026-05-31 | Phase 6 - Day 4: Arms plus Athletic Capacity | Single Arm Cable Extensions | Arms_Triceps | 2 | 30 | 9 |  | 1 | Tempo 2-1-2; RIR 1 |</t>
  </si>
  <si>
    <t>| 6 |  | 4 | 2026-05-31 | Phase 6 - Day 4: Arms plus Athletic Capacity | Standing Single Arm Cable Curl | Arms_Biceps | 3 | 30 | 8 |  | 1 | D-Grip; tempo 2-1-2; RIR 1 |</t>
  </si>
  <si>
    <t>| 6 |  | 4 | 2026-05-31 | Phase 6 - Day 4: Arms plus Athletic Capacity | Single Arm Cable Extensions | Arms_Triceps | 3 | 30 | 8 |  | 1 | Tempo 2-1-2; RIR 1 |</t>
  </si>
  <si>
    <t>| 6 |  | 4 | 2026-05-31 | Phase 6 - Day 4: Arms plus Athletic Capacity | Farmer’s Hold | Carry | 1 | 150 |  | 70.199999999999989 |  | 70/60=1.167; strict 90 sec rest |</t>
  </si>
  <si>
    <t>| 6 |  | 4 | 2026-05-31 | Phase 6 - Day 4: Arms plus Athletic Capacity | Farmer’s Hold | Carry | 2 | 150 |  | 70.199999999999989 |  | 70/60=1.167; strict 90 sec rest |</t>
  </si>
  <si>
    <t>| 6 |  | 4 | 2026-05-31 | Phase 6 - Day 4: Arms plus Athletic Capacity | Farmer’s Hold | Carry | 3 | 150 |  | 60 |  | ; strict 90 sec rest |</t>
  </si>
  <si>
    <t>| 6 |  | 4 | 2026-05-31 | Phase 6 - Day 4: Arms plus Athletic Capacity | Treadmill Walking | Cardio | 2 |  |  | 45 |  | Athletic capacity finish  |</t>
  </si>
  <si>
    <t>| 6 |  | 4 | 2026-05-31 | Phase 6 - Day 4: Arms plus Athletic Capacity | Treadmill Walking | Cardio | 3 |  |  | 45 |  | Athletic capacity finish  |</t>
  </si>
  <si>
    <t>| 6 |  | 4 | 2026-05-31 | Phase 6 - Day 4: Arms plus Athletic Capacity | Treadmill Walking | Cardio | 4 |  |  | 45 |  | Athletic capacity finish  |</t>
  </si>
  <si>
    <t>| 6 |  | 4 | 2026-05-31 | Phase 6 - Day 4: Arms plus Athletic Capacity | Treadmill Walking | Cardio | 5 |  |  | 45 |  | Athletic capacity finish  |</t>
  </si>
  <si>
    <t>| 6 |  | 4 | 2026-05-31 | Phase 6 - Day 4: Arms plus Athletic Capacity | Treadmill Walking | Cardio | 6 |  |  | 45 |  | Athletic capacity finish  |</t>
  </si>
  <si>
    <t>| 6 |  | 4 | 2026-05-31 | Phase 6 - Day 4: Arms plus Athletic Capacity | Treadmill Walking | Cardio | 7 |  |  | 45 |  | Athletic capacity finish  |</t>
  </si>
  <si>
    <t>| 6 |  | 1 | 2026-06-02 | Phase 6 - Day 1: Heavy Pull plus Carry | Treadmill Walking | Cardio | 1 |  |  | 360 |  | Warmup: Incline 5%, 3.5mph |</t>
  </si>
  <si>
    <t>| 6 |  | 1 | 2026-06-02 | Phase 6 - Day 1: Heavy Pull plus Carry | Serratus Wall Slides (banded) | Warmup | 1 | 0 | 8 |  |  | Green band |</t>
  </si>
  <si>
    <t>| 6 |  | 1 | 2026-06-02 | Phase 6 - Day 1: Heavy Pull plus Carry | Serratus Wall Slides (banded) | Warmup | 2 | 0 | 8 |  |  | Green band |</t>
  </si>
  <si>
    <t>| 6 |  | 1 | 2026-06-02 | Phase 6 - Day 1: Heavy Pull plus Carry | Band Pull Aparts | Warmup | 1 | 0 | 15 |  |  | Red band  |</t>
  </si>
  <si>
    <t>| 6 |  | 1 | 2026-06-02 | Phase 6 - Day 1: Heavy Pull plus Carry | Band Pull Aparts | Warmup | 2 | 0 | 15 |  |  | Red band  |</t>
  </si>
  <si>
    <t>| 6 |  | 1 | 2026-06-02 | Phase 6 - Day 1: Heavy Pull plus Carry | Dead Hang | Carry | 1 | 0 |  | 60 |  | 20 sec |</t>
  </si>
  <si>
    <t>| 6 |  | 1 | 2026-06-02 | Phase 6 - Day 1: Heavy Pull plus Carry | Dead Hang | Carry | 2 | 0 |  | 60 |  | 20 sec |</t>
  </si>
  <si>
    <t>| 6 |  | 1 | 2026-06-02 | Phase 6 - Day 1: Heavy Pull plus Carry | Farmer's Walk | Carry | 1 | 150 |  | 60 |  | 1% incline, 2mph |</t>
  </si>
  <si>
    <t>| 6 |  | 1 | 2026-06-02 | Phase 6 - Day 1: Heavy Pull plus Carry | Farmer's Walk | Carry | 2 | 150 |  | 60 |  | 1% incline, 2mph |</t>
  </si>
  <si>
    <t>| 6 |  | 1 | 2026-06-02 | Phase 6 - Day 1: Heavy Pull plus Carry | Farmer's Walk | Carry | 3 | 150 |  | 55.2 |  | 1% incline, 2mph; 55/60=0.917 |</t>
  </si>
  <si>
    <t>| 6 |  | 1 | 2026-06-02 | Phase 6 - Day 1: Heavy Pull plus Carry | Farmer's Walk | Carry | 4 | 150 |  | 46.2 |  | 1% incline, 2mph; 46/60=0.767 |</t>
  </si>
  <si>
    <t>| 6 |  | 1 | 2026-06-02 | Phase 6 - Day 1: Heavy Pull plus Carry | Farmer's Walk | Carry | 5 | 150 |  | 45 |  | 1% incline, 2mph; 46/60=0.767 |</t>
  </si>
  <si>
    <t>| 6 |  | 1 | 2026-06-02 | Phase 6 - Day 1: Heavy Pull plus Carry | Machine Row | Pull | 1 | 200 | 8 |  | 2 | RIR 2; tempo 2-1-2 |</t>
  </si>
  <si>
    <t>| 6 |  | 1 | 2026-06-02 | Phase 6 - Day 1: Heavy Pull plus Carry | Machine Row | Pull | 2 | 205 | 7 |  | 2-1 | RIR 2-1; tempo 2-1-2 |</t>
  </si>
  <si>
    <t>| 6 |  | 1 | 2026-06-02 | Phase 6 - Day 1: Heavy Pull plus Carry | Machine Row | Pull | 3 | 207.5 | 7 |  | 1 | RIR 1; tempo 2-1-2 |</t>
  </si>
  <si>
    <t>| 6 |  | 1 | 2026-06-02 | Phase 6 - Day 1: Heavy Pull plus Carry | Machine Row | Pull | 4 | 207.5 | 5 |  | 1 | RIR 1; tempo 2-1-2 |</t>
  </si>
  <si>
    <t>| 6 |  | 1 | 2026-06-02 | Phase 6 - Day 1: Heavy Pull plus Carry | Body Row | Pull | 1 | 0 | 8 |  |  |  |</t>
  </si>
  <si>
    <t>| 6 |  | 1 | 2026-06-02 | Phase 6 - Day 1: Heavy Pull plus Carry | Body Row | Pull | 2 | 0 | 8 |  |  | Focused on hold/contraction and smooth controlled eccentric  |</t>
  </si>
  <si>
    <t>| 6 |  | 1 | 2026-06-02 | Phase 6 - Day 1: Heavy Pull plus Carry | Body Row | Pull | 3 | 0 | 8 |  |  | Forearm fatigue. Lactic acid buildup. Focused on hold/contraction and smooth controlled eccentric  |</t>
  </si>
  <si>
    <t>| 6 |  | 1 | 2026-06-02 | Phase 6 - Day 1: Heavy Pull plus Carry | Anchored Single Arm Dumbbell Curl | Arms_Biceps | 1 | 35 | 8 |  | 2-1 | RIR 2-1; Tempo 2-1-2; left fatigued quicker |</t>
  </si>
  <si>
    <t>| 6 |  | 1 | 2026-06-02 | Phase 6 - Day 1: Heavy Pull plus Carry | Anchored Single Arm Dumbbell Curl | Arms_Biceps | 2 | 35 | 7 |  | 2-1 | RIR 2-1; Tempo 2-1-2; left fatigued quicker |</t>
  </si>
  <si>
    <t>| 6 |  | 1 | 2026-06-02 | Phase 6 - Day 1: Heavy Pull plus Carry | Anchored Single Arm Dumbbell Curl | Arms_Biceps | 3 | 35 | 6 |  | 2-1 | RIR 2-1; Tempo 2-1-2; left fatigued quicker |</t>
  </si>
  <si>
    <t>| 6 |  | 1 | 2026-06-02 | Phase 6 - Day 1: Heavy Pull plus Carry | Anchored Single Arm Dumbbell Curl | Arms_Biceps | 4 | 35 | 5 |  | 1 | RIR 1; Tempo 2-1-2; left fatigued quicker |</t>
  </si>
  <si>
    <t>| 6 |  | 1 | 2026-06-02 | Phase 6 - Day 1: Heavy Pull plus Carry | Rowing | Pull | 1 |  |  | 470 |  | Aerobic capacity  |</t>
  </si>
  <si>
    <t>| 6 |  | 2 | 2026-06-04 | Phase 6 - Day 2: Pressing plus Triceps | Treadmill Walking | Cardio | 1 |  |  | 360 |  | Warmup 5% incline, 3.7 mph |</t>
  </si>
  <si>
    <t>| 6 |  | 2 | 2026-06-04 | Phase 6 - Day 2: Pressing plus Triceps | Serratus Wall Slides (banded) | Warmup | 1 | 0 | 8 |  |  | Blue band |</t>
  </si>
  <si>
    <t>| 6 |  | 2 | 2026-06-04 | Phase 6 - Day 2: Pressing plus Triceps | Serratus Wall Slides (banded) | Warmup | 2 | 0 | 8 |  |  | Blue band |</t>
  </si>
  <si>
    <t>| 6 |  | 2 | 2026-06-04 | Phase 6 - Day 2: Pressing plus Triceps | Band Pull Aparts | Warmup | 1 | 0 | 10 |  |  | Blue band |</t>
  </si>
  <si>
    <t>| 6 |  | 2 | 2026-06-04 | Phase 6 - Day 2: Pressing plus Triceps | Band Pull Aparts | Warmup | 2 | 0 | 10 |  |  | Blue band |</t>
  </si>
  <si>
    <t>| 6 |  | 2 | 2026-06-04 | Phase 6 - Day 2: Pressing plus Triceps | Band External Rotations | Warmup | 1 | 0 | 10 |  |  | Blue band |</t>
  </si>
  <si>
    <t>| 6 |  | 2 | 2026-06-04 | Phase 6 - Day 2: Pressing plus Triceps | Band External Rotations | Warmup | 2 | 0 | 10 |  |  | Blue band |</t>
  </si>
  <si>
    <t>| 6 |  | 2 | 2026-06-04 | Phase 6 - Day 2: Pressing plus Triceps | Neutral Grip Dumbbell Floor Press | Push | 1 | 130 | 8 |  | 2 | RIR 2; tempo 2-1-X-2 |</t>
  </si>
  <si>
    <t>| 6 |  | 2 | 2026-06-04 | Phase 6 - Day 2: Pressing plus Triceps | Neutral Grip Dumbbell Floor Press | Push | 2 | 140 | 7 |  | 2-1 | RIR 2-1; tempo 2-1-X-2 |</t>
  </si>
  <si>
    <t>| 6 |  | 2 | 2026-06-04 | Phase 6 - Day 2: Pressing plus Triceps | Neutral Grip Dumbbell Floor Press | Push | 3 | 140 | 6 |  | 1 | RIR 1; tempo 2-1-X-2 |</t>
  </si>
  <si>
    <t>| 6 |  | 2 | 2026-06-04 | Phase 6 - Day 2: Pressing plus Triceps | Neutral Grip Dumbbell Floor Press | Push | 4 | 140 | 5.5 |  | 1 | RIR 1; tempo 2-1-X-2; slow eccentric on 5.5 |</t>
  </si>
  <si>
    <t>| 6 |  | 2 | 2026-06-04 | Phase 6 - Day 2: Pressing plus Triceps | Single Arm Cable Press (split stance) | Push | 1 | 40 | 12 |  | 2-1 | Tempo 2-1-x-1; RIR 2-1 |</t>
  </si>
  <si>
    <t>| 6 |  | 2 | 2026-06-04 | Phase 6 - Day 2: Pressing plus Triceps | Single Arm Cable Press (split stance) | Push | 2 | 42.5 | 12 |  | 2-1 | Tempo 2-1-x-1; RIR 2-1; right extension not as strong as left. Maybe a little more trap engagement/recruitment. Still good tempo under control |</t>
  </si>
  <si>
    <t>| 6 |  | 2 | 2026-06-04 | Phase 6 - Day 2: Pressing plus Triceps | Single Arm Cable Press (split stance) | Push | 3 | 45 | 10 |  | 1 | Tempo 2-1-x-1; RIR 1; right extension not as strong as left. Maybe a little more trap engagement/recruitment. Still good tempo under control |</t>
  </si>
  <si>
    <t>| 6 |  | 2 | 2026-06-04 | Phase 6 - Day 2: Pressing plus Triceps | Single Arm Cable Extensions | Arms_Triceps | 1 | 25 | 11 |  | 2-1 | RIR 2-1; tempo 3-1-3; rope grip (I.e., hammer/neutral |</t>
  </si>
  <si>
    <t>| 6 |  | 2 | 2026-06-04 | Phase 6 - Day 2: Pressing plus Triceps | Single Arm Cable Extensions | Arms_Triceps | 2 | 25 | 10 |  | 1 | RIR 1; tempo 3-1-3; rope grip (I.e., hammer/neutral); some tap assist on 8-10 but minimal and eccentric was a strong hold; may want to consider 22.5 lbs until all reps hit. Will finish today as-is though. Still feeling very good muscle connection and maintaining form |</t>
  </si>
  <si>
    <t>| 6 |  | 2 | 2026-06-04 | Phase 6 - Day 2: Pressing plus Triceps | Single Arm Cable Extensions | Arms_Triceps | 3 | 25 | 9 |  | 1 | RIR 1; tempo 3-1-3; rope grip (I.e., hammer/neutral); some tap assist on 8-10 but minimal and eccentric was a strong hold; may want to consider 22.5 lbs until all reps hit. Will finish today as-is though. Still feeling very good muscle connection and maintaining form |</t>
  </si>
  <si>
    <t>| 6 |  | 2 | 2026-06-04 | Phase 6 - Day 2: Pressing plus Triceps | Cable Lateral Raise (using elbow strap setup) | Push | 1 | 12.5 | 15 |  | 2-1 | RIR 2-1; tempo 2-2-2 |</t>
  </si>
  <si>
    <t>| 6 |  | 2 | 2026-06-04 | Phase 6 - Day 2: Pressing plus Triceps | Cable Lateral Raise (using elbow strap setup) | Push | 2 | 15 | 11 |  | 1 | RIR 1; tempo 2-2-2; too much trap recruitment  |</t>
  </si>
  <si>
    <t>| 6 |  | 2 | 2026-06-04 | Phase 6 - Day 2: Pressing plus Triceps | Cable Lateral Raise (using elbow strap setup) | Push | 3 | 15 | 15 |  | 1 | RIR 1; tempo 2-2-2; too much trap recruitment  |</t>
  </si>
  <si>
    <t>| 6 |  | 2 | 2026-06-04 | Phase 6 - Day 2: Pressing plus Triceps | Inverted KB Hold | Warmup | 1 | 30 |  | 60 |  | 20 slow sec hold; 5 scap extension; 5 inverted kb floor press |</t>
  </si>
  <si>
    <t>| 6 |  | 2 | 2026-06-04 | Phase 6 - Day 2: Pressing plus Triceps | Inverted KB Hold | Warmup | 2 | 30 |  | 60 |  | 20 slow sec hold; 5 scap extension; 5 inverted kb floor press |</t>
  </si>
  <si>
    <t>| 6 |  | 2 | 2026-06-04 | Phase 6 - Day 2: Pressing plus Triceps | Treadmill Walking | Cardio | 2 |  |  | 45 |  | Capacity  |</t>
  </si>
  <si>
    <t>| 6 |  | 2 | 2026-06-04 | Phase 6 - Day 2: Pressing plus Triceps | Treadmill Walking | Cardio | 3 |  |  | 45 |  | Capacity  |</t>
  </si>
  <si>
    <t>| 6 |  | 2 | 2026-06-04 | Phase 6 - Day 2: Pressing plus Triceps | Treadmill Walking | Cardio | 4 |  |  | 45 |  | Capacity  |</t>
  </si>
  <si>
    <t>| 6 |  | 2 | 2026-06-04 | Phase 6 - Day 2: Pressing plus Triceps | Treadmill Walking | Cardio | 5 |  |  | 45 |  | Capacity  |</t>
  </si>
  <si>
    <t>| 6 |  | 2 | 2026-06-04 | Phase 6 - Day 2: Pressing plus Triceps | Treadmill Walking | Cardio | 6 |  |  | 45 |  | Capacity  |</t>
  </si>
  <si>
    <t>| 6 |  | 3 | 2026-06-06 | Phase 6 - Day 3: Stability Pull plus Capacity | Treadmill Walking | Cardio | 1 |  |  | 360 |  | Warmup 6.1 kph, 5% incline |</t>
  </si>
  <si>
    <t>| 6 |  | 3 | 2026-06-06 | Phase 6 - Day 3: Stability Pull plus Capacity | Half-Kneeling Single Arm Cable Row | Pull | 1 | 60 | 12 |  | 2+ | Single pulley, adjustable, set at 14 (nipple height when kneeling); Tempo 2-2-2; RIR 2+ |</t>
  </si>
  <si>
    <t>| 6 |  | 3 | 2026-06-06 | Phase 6 - Day 3: Stability Pull plus Capacity | Half-Kneeling Single Arm Cable Row | Pull | 2 | 65 | 12 |  | 2 | Tempo 2-2-2; RIR 2 |</t>
  </si>
  <si>
    <t>| 6 |  | 3 | 2026-06-06 | Phase 6 - Day 3: Stability Pull plus Capacity | Half-Kneeling Single Arm Cable Row | Pull | 3 | 67.5 | 11 |  | 1 | Single pulley, adjustable, set at 14 (nipple height when kneeling); Tempo 2-2-2; RIR 1 |</t>
  </si>
  <si>
    <t>| 6 |  | 3 | 2026-06-06 | Phase 6 - Day 3: Stability Pull plus Capacity | Chest Supported Rear Delt Fly | Pull | 1 | 10 | 15 |  |  | Warmup set - 5 lbs dbs. Bench at 3. |</t>
  </si>
  <si>
    <t>| 6 |  | 3 | 2026-06-06 | Phase 6 - Day 3: Stability Pull plus Capacity | Chest Supported Rear Delt Fly | Pull | 2 | 20 | 14 |  | 1 | Working set- tempo 2-2-2; RIR 1;  10lbs dbs. Bench at 3. |</t>
  </si>
  <si>
    <t>| 6 |  | 3 | 2026-06-06 | Phase 6 - Day 3: Stability Pull plus Capacity | Chest Supported Rear Delt Fly | Pull | 3 | 20 | 13 |  | 1 | Working set- tempo 2-2-2; RIR 1;  10lbs dbs. Bench at 3. |</t>
  </si>
  <si>
    <t>| 6 |  | 3 | 2026-06-06 | Phase 6 - Day 3: Stability Pull plus Capacity | Face Pull (w External Rotation) | Pull | 1 | 30 | 20 |  | 2 | Tempo 2-2-2; RIR 2 |</t>
  </si>
  <si>
    <t>| 6 |  | 3 | 2026-06-06 | Phase 6 - Day 3: Stability Pull plus Capacity | Face Pull (w External Rotation) | Pull | 2 | 35 | 20 |  | 2-1 | Tempo 2-2-2; RIR 2-1 |</t>
  </si>
  <si>
    <t>| 6 |  | 3 | 2026-06-06 | Phase 6 - Day 3: Stability Pull plus Capacity | Face Pull (w External Rotation) | Pull | 3 | 37.5 | 20 |  | 2-1 | Tempo 2-2-2; RIR 2-1; slight subluxation on left when fatigue hit around 14 and 18 rep but paused and reset |</t>
  </si>
  <si>
    <t>| 6 |  | 3 | 2026-06-06 | Phase 6 - Day 3: Stability Pull plus Capacity | Standing One Arm Extended Cable Curls | Arms_Biceps | 1 | 25 | 12 |  | 2 | Tempo 2-2-2 (strict slow count); RIR 2 |</t>
  </si>
  <si>
    <t>| 6 |  | 3 | 2026-06-06 | Phase 6 - Day 3: Stability Pull plus Capacity | Standing One Arm Extended Cable Curls | Arms_Biceps | 2 | 27.5 | 12 |  | 2 | Left quicker to fatigue; Tempo 2-2-2 (strict slow count); RIR 2 |</t>
  </si>
  <si>
    <t>| 6 |  | 3 | 2026-06-06 | Phase 6 - Day 3: Stability Pull plus Capacity | Standing One Arm Extended Cable Curls | Arms_Biceps | 3 | 27.5 | 10 |  | 1-0 | Left quicker to fatigue; Tempo 2-2-2 (strict slow count); RIR 1-0 |</t>
  </si>
  <si>
    <t>| 6 |  | 3 | 2026-06-06 | Phase 6 - Day 3: Stability Pull plus Capacity | Suitcase Carries | Carry | 1 | 75 |  | 60 |  | 2.5 mph, 1% incline |</t>
  </si>
  <si>
    <t>| 6 |  | 3 | 2026-06-06 | Phase 6 - Day 3: Stability Pull plus Capacity | Suitcase Carries | Carry | 2 | 75 |  | 60 |  | 2.5 mph, 1% incline; right starting to fail/roll to tips |</t>
  </si>
  <si>
    <t>| 6 |  | 3 | 2026-06-06 | Phase 6 - Day 3: Stability Pull plus Capacity | Suitcase Carries | Carry | 3 | 75 |  | 39.6 |  | Today feel like I’m pushing g cardio capacity too. Mph might be too fast; 2.5 mph, 1% incline; right starting to fail/roll to tips |</t>
  </si>
  <si>
    <t>| 6 |  | 3 | 2026-06-06 | Phase 6 - Day 3: Stability Pull plus Capacity | Suitcase Carries | Carry | 4 | 75 |  | 39.6 |  | Today feel like I’m pushing g cardio capacity too. Mph might be too fast; 2.5 mph, 1% incline; right starting to fail/roll to tips |</t>
  </si>
  <si>
    <t>| 6 |  | 3 | 2026-06-06 | Phase 6 - Day 3: Stability Pull plus Capacity | Rowing | Pull | 1 |  |  | 480 |  | Capacity finisher |</t>
  </si>
  <si>
    <t>| 6 |  | 4 | 2026-06-07 | Phase 6 - Day 4: Arms plus Athletic Capacity | Treadmill Walking | Cardio | 1 |  |  | 360 |  | Warmup: 6.1kph, 5% incline |</t>
  </si>
  <si>
    <t>| 6 |  | 4 | 2026-06-07 | Phase 6 - Day 4: Arms plus Athletic Capacity | DB Spider Curl (Hammer) | Arms_Biceps | 1 | 80 | 15 |  | 2-1 | Tempo 2-1-3; RIR 2-1 |</t>
  </si>
  <si>
    <t>| 6 |  | 4 | 2026-06-07 | Phase 6 - Day 4: Arms plus Athletic Capacity | DB Spider Curl (Hammer) | Arms_Biceps | 2 | 80 | 15 |  | 1 | Tempo 2-1-3; RIR 1; contraction tough bit squeezed as much as possible and held eccentric for solid 3 count |</t>
  </si>
  <si>
    <t>| 6 |  | 4 | 2026-06-07 | Phase 6 - Day 4: Arms plus Athletic Capacity | DB Spider Curl (Hammer) | Arms_Biceps | 3 | 80 | 12 |  | 1 | Tempo 2-1-3; RIR 1; contraction tough bit squeezed as much as possible and held eccentric for solid 3 count |</t>
  </si>
  <si>
    <t>| 6 |  | 4 | 2026-06-07 | Phase 6 - Day 4: Arms plus Athletic Capacity | Kneeling Single Arm Rope Cable Extension | Arms_Triceps | 1 | 27.5 | 10 |  | 1-2 | Tempo 3-1-3; RIR: 1-2 |</t>
  </si>
  <si>
    <t>| 6 |  | 4 | 2026-06-07 | Phase 6 - Day 4: Arms plus Athletic Capacity | Kneeling Single Arm Rope Cable Extension | Arms_Triceps | 2 | 30 | 9 |  | 1-0 | Tempo 3-1-3; RIR: 1-0 |</t>
  </si>
  <si>
    <t>| 6 |  | 4 | 2026-06-07 | Phase 6 - Day 4: Arms plus Athletic Capacity | Kneeling Single Arm Rope Cable Extension | Arms_Triceps | 3 | 30 | 6 |  | 1-0 | Tempo 3-1-3; RIR: 1-0 |</t>
  </si>
  <si>
    <t>| 6 |  | 4 | 2026-06-07 | Phase 6 - Day 4: Arms plus Athletic Capacity | Standing Single Arm Cable Curl | Arms_Biceps | 1 | 30 | 10 |  | 2-1 | Tempo 2-1-2; RIR 2-1 |</t>
  </si>
  <si>
    <t>| 6 |  | 4 | 2026-06-07 | Phase 6 - Day 4: Arms plus Athletic Capacity | Single Arm Cable Extensions | Arms_Triceps | 1 | 30 | 8 |  | 2-1 | Tempo 2-1-2; RIR 2-1 |</t>
  </si>
  <si>
    <t>| 6 |  | 4 | 2026-06-07 | Phase 6 - Day 4: Arms plus Athletic Capacity | Standing Single Arm Cable Curl | Arms_Biceps | 2 | 30 | 9 |  | 2-1 | Tempo 2-1-2; RIR 2-1 |</t>
  </si>
  <si>
    <t>| 6 |  | 4 | 2026-06-07 | Phase 6 - Day 4: Arms plus Athletic Capacity | Single Arm Cable Extensions | Arms_Triceps | 2 | 30 | 7 |  | 2-1 | Tempo 2-1-2; RIR 2-1 |</t>
  </si>
  <si>
    <t>| 6 |  | 4 | 2026-06-07 | Phase 6 - Day 4: Arms plus Athletic Capacity | Standing Single Arm Cable Curl | Arms_Biceps | 3 | 30 | 8 |  | 2-1 | Tempo 2-1-2; RIR 2-1; tap at 7.5 |</t>
  </si>
  <si>
    <t>| 6 |  | 4 | 2026-06-07 | Phase 6 - Day 4: Arms plus Athletic Capacity | Single Arm Cable Extensions | Arms_Triceps | 3 | 30 | 8 |  | 2-1 | Tempo 2-1-2; RIR 2-1 |</t>
  </si>
  <si>
    <t>| 6 |  | 4 | 2026-06-07 | Phase 6 - Day 4: Arms plus Athletic Capacity | Farmer’s Hold | Carry | 1 | 150 |  | 79.800000000000011 |  | 80/60=1.333 |</t>
  </si>
  <si>
    <t>| 6 |  | 4 | 2026-06-07 | Phase 6 - Day 4: Arms plus Athletic Capacity | Farmer’s Hold | Carry | 2 | 150 |  | 70.199999999999989 |  | 70/60=1.167 |</t>
  </si>
  <si>
    <t>| 6 |  | 4 | 2026-06-07 | Phase 6 - Day 4: Arms plus Athletic Capacity | Farmer’s Hold | Carry | 3 | 150 |  | 49.8 |  | 50/60=0.833; forearms burning |</t>
  </si>
  <si>
    <t>| 6 |  | 4 | 2026-06-07 | Phase 6 - Day 4: Arms plus Athletic Capacity | Treadmill Walking | Cardio | 2 |  |  | 45 |  | Athletic capacity; 12% incline, 4.8 mph  |</t>
  </si>
  <si>
    <t>| 6 |  | 4 | 2026-06-07 | Phase 6 - Day 4: Arms plus Athletic Capacity | Treadmill Walking | Cardio | 3 |  |  | 45 |  | Athletic capacity; 12% incline, 4.8 mph  |</t>
  </si>
  <si>
    <t>| 6 |  | 4 | 2026-06-07 | Phase 6 - Day 4: Arms plus Athletic Capacity | Treadmill Walking | Cardio | 4 |  |  | 45 |  | Athletic capacity; 12% incline, 4.8 mph  |</t>
  </si>
  <si>
    <t>| 6 |  | 4 | 2026-06-07 | Phase 6 - Day 4: Arms plus Athletic Capacity | Treadmill Walking | Cardio | 5 |  |  | 45 |  | Athletic capacity; 12% incline, 4.8 mph  |</t>
  </si>
  <si>
    <t>| 6 |  | 4 | 2026-06-07 | Phase 6 - Day 4: Arms plus Athletic Capacity | Treadmill Walking | Cardio | 6 |  |  | 45 |  | Athletic capacity; 12% incline, 4.8 mph  |</t>
  </si>
  <si>
    <t>| 7 |  | 1 | 2026-06-08 | Phase 7 - Day 1: Heavy Pull + Carry + Arm Specialization | Treadmill Walking | Cardio | 1 |  |  | 360 |  | Warmup: 5% incline, 3.8mph |</t>
  </si>
  <si>
    <t>| 7 |  | 1 | 2026-06-08 | Phase 7 - Day 1: Heavy Pull + Carry + Arm Specialization | Band Pull Aparts | Warmup | 1 | 0 | 12 |  |  | Red band  |</t>
  </si>
  <si>
    <t>| 7 |  | 1 | 2026-06-08 | Phase 7 - Day 1: Heavy Pull + Carry + Arm Specialization | Serratus Wall Slides (banded) | Warmup | 1 | 0 | 8 |  |  | Red band |</t>
  </si>
  <si>
    <t>| 7 |  | 1 | 2026-06-08 | Phase 7 - Day 1: Heavy Pull + Carry + Arm Specialization | Serratus Wall Slides (banded) | Warmup | 2 | 0 | 8 |  |  | Red band |</t>
  </si>
  <si>
    <t>| 7 |  | 1 | 2026-06-08 | Phase 7 - Day 1: Heavy Pull + Carry + Arm Specialization | Band Pull Aparts | Warmup | 2 | 0 | 12 |  |  | Red band  |</t>
  </si>
  <si>
    <t>| 7 |  | 1 | 2026-06-08 | Phase 7 - Day 1: Heavy Pull + Carry + Arm Specialization | Serratus Wall Slides (banded) | Warmup | 3 | 0 | 8 |  |  | Red band |</t>
  </si>
  <si>
    <t>| 7 |  | 1 | 2026-06-08 | Phase 7 - Day 1: Heavy Pull + Carry + Arm Specialization | Farmer's Walk | Carry | 1 | 150 |  | 60 |  | 2 mph, 0 incline |</t>
  </si>
  <si>
    <t>| 7 |  | 1 | 2026-06-08 | Phase 7 - Day 1: Heavy Pull + Carry + Arm Specialization | Farmer's Walk | Carry | 2 | 150 |  | 60 |  | 2 min strict rest; 2 mph, 0 incline |</t>
  </si>
  <si>
    <t>| 7 |  | 1 | 2026-06-08 | Phase 7 - Day 1: Heavy Pull + Carry + Arm Specialization | Farmer's Walk | Carry | 3 | 150 |  | 60 |  | 2 min strict rest; 2 mph, 0 incline |</t>
  </si>
  <si>
    <t>| 7 |  | 1 | 2026-06-08 | Phase 7 - Day 1: Heavy Pull + Carry + Arm Specialization | Farmer's Walk | Carry | 4 | 150 |  | 49.199999999999996 |  | 2 min strict rest; 2 mph, 0 incline |</t>
  </si>
  <si>
    <t>| 7 |  | 1 | 2026-06-08 | Phase 7 - Day 1: Heavy Pull + Carry + Arm Specialization | Farmer's Walk | Carry | 5 | 150 |  | 45 |  | 2 min strict rest; 2 mph, 0 incline |</t>
  </si>
  <si>
    <t>| 7 |  | 1 | 2026-06-08 | Phase 7 - Day 1: Heavy Pull + Carry + Arm Specialization | Machine Row | Pull | 1 | 200 | 7 |  | 2-1 | Tempo 2-1-1; RIR 2-1 |</t>
  </si>
  <si>
    <t>| 7 |  | 1 | 2026-06-08 | Phase 7 - Day 1: Heavy Pull + Carry + Arm Specialization | Machine Row | Pull | 2 | 205 | 6 |  | 1 | Tempo 2-1-1; RIR 1 |</t>
  </si>
  <si>
    <t>| 7 |  | 1 | 2026-06-08 | Phase 7 - Day 1: Heavy Pull + Carry + Arm Specialization | Machine Row | Pull | 3 | 210 | 5 |  | 1 | Tempo 2-1-1; RIR 1 |</t>
  </si>
  <si>
    <t>| 7 |  | 1 | 2026-06-08 | Phase 7 - Day 1: Heavy Pull + Carry + Arm Specialization | Machine Row | Pull | 4 | 210 | 5 |  | 1 | Tempo 2-1-1; RIR 1 |</t>
  </si>
  <si>
    <t>| 7 |  | 1 | 2026-06-08 | Phase 7 - Day 1: Heavy Pull + Carry + Arm Specialization | Body Row | Pull | 1 | 0 | 8 |  | 2-1 | Elevated feet; tempo 2-2-1: RIR 2-1 |</t>
  </si>
  <si>
    <t>| 7 |  | 1 | 2026-06-08 | Phase 7 - Day 1: Heavy Pull + Carry + Arm Specialization | Body Row | Pull | 2 | 0 | 8 |  | 2-1 | Elevated feet; tempo 2-2-1: RIR 2-1 |</t>
  </si>
  <si>
    <t>| 7 |  | 1 | 2026-06-08 | Phase 7 - Day 1: Heavy Pull + Carry + Arm Specialization | Body Row | Pull | 3 | 0 | 6 |  | 2-1 | Contract and hold began to fail; Elevated feet; tempo 2-2-1: RIR 2-1 |</t>
  </si>
  <si>
    <t>| 7 |  | 1 | 2026-06-08 | Phase 7 - Day 1: Heavy Pull + Carry + Arm Specialization | Anchored Single Arm Dumbbell Curl | Arms_Biceps | 1 | 25 | 8 |  | 2+ | Strict Tempo: 2-2-2; RIR 2+ (left contraction a little looser) |</t>
  </si>
  <si>
    <t>| 7 |  | 1 | 2026-06-08 | Phase 7 - Day 1: Heavy Pull + Carry + Arm Specialization | Anchored Single Arm Dumbbell Curl | Arms_Biceps | 2 | 30 | 8 |  | 2+ | Strict Tempo: 2-2-2; RIR 2+ (left contraction a little looser) |</t>
  </si>
  <si>
    <t>| 7 |  | 1 | 2026-06-08 | Phase 7 - Day 1: Heavy Pull + Carry + Arm Specialization | Anchored Single Arm Dumbbell Curl | Arms_Biceps | 3 | 35 | 7 |  | 1-2 | Strict Tempo: 2-2-2; RIR 1-2 (left contraction a little looser) |</t>
  </si>
  <si>
    <t>| 7 |  | 1 | 2026-06-08 | Phase 7 - Day 1: Heavy Pull + Carry + Arm Specialization | Anchored Single Arm Dumbbell Curl | Arms_Biceps | 4 | 35 | 6 |  | 1-2 | Strict Tempo: 2-2-2; RIR 1-2 (left contraction a little looser) |</t>
  </si>
  <si>
    <t>| 7 |  | 1 | 2026-06-08 | Phase 7 - Day 1: Heavy Pull + Carry + Arm Specialization | Single-Arm Overhead Cable Extension | Arms_Triceps | 1 | 15 | 12 |  | 2 | Tempo 3-1-3; RIR 2 |</t>
  </si>
  <si>
    <t>| 7 |  | 1 | 2026-06-08 | Phase 7 - Day 1: Heavy Pull + Carry + Arm Specialization | Single-Arm Overhead Cable Extension | Arms_Triceps | 2 | 17.5 | 11 |  | 1-2 | Tempo 3-1-3; RIR 1-2 |</t>
  </si>
  <si>
    <t>| 7 |  | 1 | 2026-06-08 | Phase 7 - Day 1: Heavy Pull + Carry + Arm Specialization | Single-Arm Overhead Cable Extension | Arms_Triceps | 3 | 17.5 | 10 |  | 1 | Tempo 3-1-3; RIR 1 |</t>
  </si>
  <si>
    <t>| 7 |  | 1 | 2026-06-08 | Phase 7 - Day 1: Heavy Pull + Carry + Arm Specialization | Single-Arm Overhead Cable Extension | Arms_Triceps | 4 | 17.5 | 8 |  | 1 | Tempo 3-1-3; RIR 1 |</t>
  </si>
  <si>
    <t>| 7 |  | 1 | 2026-06-08 | Phase 7 - Day 1: Heavy Pull + Carry + Arm Specialization | Plate Pinch | Carry | 1 | 50 |  | 60 |  | 30 sec, 25# plate per hand  |</t>
  </si>
  <si>
    <t>| 7 |  | 1 | 2026-06-08 | Phase 7 - Day 1: Heavy Pull + Carry + Arm Specialization | Plate Pinch | Carry | 2 | 50 |  | 60 |  | 30 sec, 25# plate per hand  |</t>
  </si>
  <si>
    <t>| 7 |  | 1 | 2026-06-08 | Phase 7 - Day 1: Heavy Pull + Carry + Arm Specialization | Plate Pinch | Carry | 3 | 50 |  | 60 |  | 30 sec, 25# plate per hand  |</t>
  </si>
  <si>
    <t>| 7 |  | 1 | 2026-06-08 | Phase 7 - Day 1: Heavy Pull + Carry + Arm Specialization | Dead Hang | Carry | 1 | 0 |  | 60 |  | 25 sec |</t>
  </si>
  <si>
    <t>| 7 |  | 1 | 2026-06-08 | Phase 7 - Day 1: Heavy Pull + Carry + Arm Specialization | Dead Hang | Carry | 2 | 0 |  | 60 |  | 30 |</t>
  </si>
  <si>
    <t>| 7 |  | 2 | 2026-06-09 | Phase 7 - Day 2: Heavy Press + Triceps Priority | Treadmill Walking | Cardio | 1 |  |  | 360 |  | 3.8 mph, 5% incline |</t>
  </si>
  <si>
    <t>| 7 |  | 2 | 2026-06-09 | Phase 7 - Day 2: Heavy Press + Triceps Priority | Band Pull Aparts | Warmup | 1 | 0 | 12 |  |  | Blue band |</t>
  </si>
  <si>
    <t>| 7 |  | 2 | 2026-06-09 | Phase 7 - Day 2: Heavy Press + Triceps Priority | Band Pull Aparts | Warmup | 2 | 0 | 12 |  |  | Blue band |</t>
  </si>
  <si>
    <t>| 7 |  | 2 | 2026-06-09 | Phase 7 - Day 2: Heavy Press + Triceps Priority | Serratus Wall Slides (banded) | Warmup | 1 | 0 | 8 |  |  |  |</t>
  </si>
  <si>
    <t>| 7 |  | 2 | 2026-06-09 | Phase 7 - Day 2: Heavy Press + Triceps Priority | Serratus Wall Slides (banded) | Warmup | 2 | 0 | 8 |  |  |  |</t>
  </si>
  <si>
    <t>| 7 |  | 2 | 2026-06-09 | Phase 7 - Day 2: Heavy Press + Triceps Priority | Neutral Grip Dumbbell Floor Press | Push | 1 | 120 | 9 |  | 2 | Tempo strict 3-1-x-1; RIR 2 |</t>
  </si>
  <si>
    <t>| 7 |  | 2 | 2026-06-09 | Phase 7 - Day 2: Heavy Press + Triceps Priority | Neutral Grip Dumbbell Floor Press | Push | 2 | 130 | 8 |  | 2-1 | Tempo strict 3-1-x-1; RIR 2-1 |</t>
  </si>
  <si>
    <t>| 7 |  | 2 | 2026-06-09 | Phase 7 - Day 2: Heavy Press + Triceps Priority | Neutral Grip Dumbbell Floor Press | Push | 3 | 140 | 6 |  | 2-1 | Tempo strict 3-1-x-1; RIR 2-1 |</t>
  </si>
  <si>
    <t>| 7 |  | 2 | 2026-06-09 | Phase 7 - Day 2: Heavy Press + Triceps Priority | Neutral Grip Dumbbell Floor Press | Push | 4 | 140 | 5 |  | 1 | Tempo strict 3-1-x-1; RIR 1 |</t>
  </si>
  <si>
    <t>| 7 |  | 2 | 2026-06-09 | Phase 7 - Day 2: Heavy Press + Triceps Priority | Machine Chest Press | Push | 1 | 50 | 12 |  | 2+ | Tempo 3-2-2; RIR 2+; need to figure out best seat position. Seat at 5 feels a little too high but could be because I’m not used to machine press feeling/path |</t>
  </si>
  <si>
    <t>| 7 |  | 2 | 2026-06-09 | Phase 7 - Day 2: Heavy Press + Triceps Priority | Machine Chest Press | Push | 2 | 75 | 10 |  | 2+ | Tempo 2-1-2; RIR 2+; need to figure out best seat position. Seat at 5 feels a little too high but could be because I’m not used to machine press feeling/path |</t>
  </si>
  <si>
    <t>| 7 |  | 2 | 2026-06-09 | Phase 7 - Day 2: Heavy Press + Triceps Priority | Machine Chest Press | Push | 3 | 90 | 10 |  | 2+ | Tempo 2-1-2; RIR 2+; need to figure out best seat position. Seat at 5 feels a little too high but could be because I’m not used to machine press feeling/path |</t>
  </si>
  <si>
    <t>| 7 |  | 2 | 2026-06-09 | Phase 7 - Day 2: Heavy Press + Triceps Priority | Machine Chest Press | Push | 4 | 100 | 9 |  | 2-1 | Tempo 2-1-2; RIR 2-1; back to be a little more uptight.  |</t>
  </si>
  <si>
    <t>| 7 |  | 2 | 2026-06-09 | Phase 7 - Day 2: Heavy Press + Triceps Priority | Cable Fly (Standing) | Push | 1 | 15 | 12 |  | 2+ | Single arm as dual pulleys were taken. Slide my arm through d-grip handle to my elbow (like lateral raises) focus on pure pec, tempo 2-2-2; RIR 2+ |</t>
  </si>
  <si>
    <t>| 7 |  | 2 | 2026-06-09 | Phase 7 - Day 2: Heavy Press + Triceps Priority | Cable Fly (Standing) | Push | 2 | 20 | 15 |  | 2+ | Single arm as dual pulleys were taken. Slide my arm through d-grip handle to my elbow (like lateral raises) focus on pure pec, tempo 2-2-2; RIR 2+ |</t>
  </si>
  <si>
    <t>| 7 |  | 2 | 2026-06-09 | Phase 7 - Day 2: Heavy Press + Triceps Priority | Cable Fly (Standing) | Push | 3 | 25 | 13 |  | 2-1 | Tempo 2-2-2; RIR 2-1 |</t>
  </si>
  <si>
    <t>| 7 |  | 2 | 2026-06-09 | Phase 7 - Day 2: Heavy Press + Triceps Priority | Single-Arm Overhead Cable Extension | Arms_Triceps | 1 | 17.5 | 12 |  | 2+ | D-grip; tempo 3-1-3; RIR 2+ |</t>
  </si>
  <si>
    <t>| 7 |  | 2 | 2026-06-09 | Phase 7 - Day 2: Heavy Press + Triceps Priority | Single-Arm Overhead Cable Extension | Arms_Triceps | 2 | 20 | 10 |  | 1-2 | D-grip; tempo 3-1-3; RIR 1-2 |</t>
  </si>
  <si>
    <t>| 7 |  | 2 | 2026-06-09 | Phase 7 - Day 2: Heavy Press + Triceps Priority | Single-Arm Overhead Cable Extension | Arms_Triceps | 3 | 20 | 8 |  | 1-2 | D-grip; tempo 3-1-3; RIR 1-2 |</t>
  </si>
  <si>
    <t>| 7 |  | 2 | 2026-06-09 | Phase 7 - Day 2: Heavy Press + Triceps Priority | Single-Arm Overhead Cable Extension | Arms_Triceps | 4 | 20 | 8 |  | 1 | D-grip; tempo 3-1-3; RIR 1 |</t>
  </si>
  <si>
    <t>| 7 |  | 2 | 2026-06-09 | Phase 7 - Day 2: Heavy Press + Triceps Priority | High Cable Tricep Pushdown | Arms_Triceps | 1 | 50 | 12 |  | 2 | Tempo 2-1-2; RIR 2 |</t>
  </si>
  <si>
    <t>| 7 |  | 2 | 2026-06-09 | Phase 7 - Day 2: Heavy Press + Triceps Priority | High Cable Tricep Pushdown | Arms_Triceps | 2 | 50 | 10 |  | 2-1 | Tempo 2-1-2; RIR 2-1 |</t>
  </si>
  <si>
    <t>| 7 |  | 2 | 2026-06-09 | Phase 7 - Day 2: Heavy Press + Triceps Priority | High Cable Tricep Pushdown | Arms_Triceps | 3 | 50 | 10 |  | 2-1 | Tempo 2-1-2; RIR 2-1 |</t>
  </si>
  <si>
    <t>| 7 |  | 2 | 2026-06-09 | Phase 7 - Day 2: Heavy Press + Triceps Priority | Plate Pinch | Carry | 1 | 50 |  | 60 |  | 40 seconds with slick plates 25 lbs per hand  |</t>
  </si>
  <si>
    <t>| 7 |  | 2 | 2026-06-09 | Phase 7 - Day 2: Heavy Press + Triceps Priority | Plate Pinch | Carry | 2 | 50 |  | 60 |  | 28 seconds with slick plates 25 lbs per hand  |</t>
  </si>
  <si>
    <t>| 7 |  | 2 | 2026-06-09 | Phase 7 - Day 2: Heavy Press + Triceps Priority | Plate Pinch | Carry | 3 | 50 |  | 60 |  | 27 seconds with slick plates 25 lbs per hand  |</t>
  </si>
  <si>
    <t>| 7 |  | 2 | 2026-06-09 | Phase 7 - Day 2: Heavy Press + Triceps Priority | Dead Hang | Carry | 1 | 0 |  | 60 |  | 30 sec with scap retraction  |</t>
  </si>
  <si>
    <t>| 7 |  | 2 | 2026-06-09 | Phase 7 - Day 2: Heavy Press + Triceps Priority | Dead Hang | Carry | 2 | 0 |  | 60 |  | 30 sec with scap retraction  |</t>
  </si>
  <si>
    <t>| 7 |  | 3 | 2026-06-11 | Phase 7 - Day 3: Lower Body + Carry Progression + Arm Support | Treadmill Walking | Cardio | 1 |  |  | 360 |  | 3.8 mph, 5% incline  |</t>
  </si>
  <si>
    <t>| 7 |  | 3 | 2026-06-11 | Phase 7 - Day 3: Lower Body + Carry Progression + Arm Support | Goblet Squat | Legs | 1 | 30 | 10 |  | 2+ | Tempo 3-1-1; RIR 2+ |</t>
  </si>
  <si>
    <t>| 7 |  | 3 | 2026-06-11 | Phase 7 - Day 3: Lower Body + Carry Progression + Arm Support | Goblet Squat | Legs | 2 | 40 | 10 |  | 2 | Tempo 3-1-1; RIR 2 |</t>
  </si>
  <si>
    <t>| 7 |  | 3 | 2026-06-11 | Phase 7 - Day 3: Lower Body + Carry Progression + Arm Support | Goblet Squat | Legs | 3 | 40 | 10 |  | 2 | Tempo 3-1-1; RIR 2 |</t>
  </si>
  <si>
    <t>| 7 |  | 3 | 2026-06-11 | Phase 7 - Day 3: Lower Body + Carry Progression + Arm Support | Dumbbell Romanian Deadlift | Legs | 1 | 150 | 8 |  | 2+ | Tempo 3-1-1; RIR 2+ |</t>
  </si>
  <si>
    <t>| 7 |  | 3 | 2026-06-11 | Phase 7 - Day 3: Lower Body + Carry Progression + Arm Support | Dumbbell Romanian Deadlift | Legs | 2 | 150 | 8 |  | 2 | Tempo 3-1-1; RIR 2 |</t>
  </si>
  <si>
    <t>| 7 |  | 3 | 2026-06-11 | Phase 7 - Day 3: Lower Body + Carry Progression + Arm Support | Dumbbell Romanian Deadlift | Legs | 3 | 150 | 8 |  | 2 | Tempo 3-1-1; RIR 2 |</t>
  </si>
  <si>
    <t>| 7 |  | 3 | 2026-06-11 | Phase 7 - Day 3: Lower Body + Carry Progression + Arm Support | Walking Lunges | Legs | 1 | 20 |  | 10 | 2 | Tempo 2-1-1; RIR 2; single 20 lb db;  |</t>
  </si>
  <si>
    <t>| 7 |  | 3 | 2026-06-11 | Phase 7 - Day 3: Lower Body + Carry Progression + Arm Support | Walking Lunges | Legs | 2 | 20 |  | 10 | 2 | Tempo 2-1-1; RIR 2; single 20 lb db;  |</t>
  </si>
  <si>
    <t>| 7 |  | 3 | 2026-06-11 | Phase 7 - Day 3: Lower Body + Carry Progression + Arm Support | Farmer's Walk | Carry | 1 | 150 |  | 60 |  | 2 mph; 0 incline  |</t>
  </si>
  <si>
    <t>| 7 |  | 3 | 2026-06-11 | Phase 7 - Day 3: Lower Body + Carry Progression + Arm Support | Farmer's Walk | Carry | 2 | 150 |  | 49.8 |  | 2 mph; 0 incline;  |</t>
  </si>
  <si>
    <t>| 7 |  | 3 | 2026-06-11 | Phase 7 - Day 3: Lower Body + Carry Progression + Arm Support | Farmer's Walk | Carry | 3 | 150 |  | 45 |  | 2 mph; 0 incline; legs getting a little wobbly keeping form good though but grip rolling  |</t>
  </si>
  <si>
    <t>| 7 |  | 3 | 2026-06-11 | Phase 7 - Day 3: Lower Body + Carry Progression + Arm Support | Farmer's Walk | Carry | 4 | 150 |  | 45 |  | 2 mph, 0 incline;  |</t>
  </si>
  <si>
    <t>| 7 |  | 3 | 2026-06-11 | Phase 7 - Day 3: Lower Body + Carry Progression + Arm Support | Farmer's Walk | Carry | 5 | 150 |  | 45 |  | 2 mph, 0 incline;  |</t>
  </si>
  <si>
    <t>| 7 |  | 3 | 2026-06-11 | Phase 7 - Day 3: Lower Body + Carry Progression + Arm Support | High Cable Tricep Pushdown | Arms_Triceps | 1 | 50 | 12 |  | 2 | Tempo 2-2-2; RIR 2 |</t>
  </si>
  <si>
    <t>| 7 |  | 3 | 2026-06-11 | Phase 7 - Day 3: Lower Body + Carry Progression + Arm Support | High Cable Tricep Pushdown | Arms_Triceps | 2 | 60 | 12 |  | 2 | Tempo 2-2-2; RIR 2 |</t>
  </si>
  <si>
    <t>| 7 |  | 3 | 2026-06-11 | Phase 7 - Day 3: Lower Body + Carry Progression + Arm Support | Anchored Single Arm Dumbbell Curl | Arms_Biceps | 1 | 30 | 8 |  | 2 | Strict tempo 2-2-2; RIR 2 |</t>
  </si>
  <si>
    <t>| 7 |  | 3 | 2026-06-11 | Phase 7 - Day 3: Lower Body + Carry Progression + Arm Support | Anchored Single Arm Dumbbell Curl | Arms_Biceps | 2 | 35 | 8 |  | 1-2 | Strict tempo 2-2-2; RIR 1-2 |</t>
  </si>
  <si>
    <t>| 7 |  | 3 | 2026-06-11 | Phase 7 - Day 3: Lower Body + Carry Progression + Arm Support | Anchored Single Arm Dumbbell Curl | Arms_Biceps | 3 | 35 | 7 |  | 1 | Strict tempo 2-2-2; RIR 1 |</t>
  </si>
  <si>
    <t>| 7 |  | 3 | 2026-06-11 | Phase 7 - Day 3: Lower Body + Carry Progression + Arm Support | High Cable Tricep Pushdown | Arms_Triceps | 3 | 70 | 10 |  | 1-2 | Tempo 2-2-2; RIR 1-2 |</t>
  </si>
  <si>
    <t>| 7 |  | 3 | 2026-06-11 | Phase 7 - Day 3: Lower Body + Carry Progression + Arm Support | Plate Pinch | Carry | 1 | 50 |  | 60 |  | 60 seconds; rubber plates a bit easier than the slick plastic from earlier this week. Those were not available. The plates today are universal at Planet Fitness |</t>
  </si>
  <si>
    <t>| 7 |  | 3 | 2026-06-11 | Phase 7 - Day 3: Lower Body + Carry Progression + Arm Support | Plate Pinch | Carry | 2 | 50 |  | 60 |  | 45 seconds; rubber plates a bit easier than the slick plastic from earlier this week. Those were not available. The plates today are universal at Planet Fitness |</t>
  </si>
  <si>
    <t>| 7 |  | 3 | 2026-06-11 | Phase 7 - Day 3: Lower Body + Carry Progression + Arm Support | Plate Pinch | Carry | 3 | 50 |  | 60 |  | 35 seconds; rubber plates a bit easier than the slick plastic from earlier this week. Those were not available. The plates today are universal at Planet Fitness |</t>
  </si>
  <si>
    <t>| 7 |  | 3 | 2026-06-11 | Phase 7 - Day 3: Lower Body + Carry Progression + Arm Support | Dead Hang | Carry | 1 | 0 |  | 60 |  | 20 scap pull-ups  |</t>
  </si>
  <si>
    <t>| 7 |  | 3 | 2026-06-11 | Phase 7 - Day 3: Lower Body + Carry Progression + Arm Support | Dead Hang | Carry | 2 | 0 |  | 60 |  | 15 scap pull-ups ; cramp in my left glute |</t>
  </si>
  <si>
    <t>| 7 |  | 4 | 2026-06-13 | Phase 7 - Day 4: Arms + Capacity + Grip | Treadmill Walking | Cardio | 1 |  |  | 366 |  | 4 mph, 5% incline |</t>
  </si>
  <si>
    <t>| 7 |  | 4 | 2026-06-13 | Phase 7 - Day 4: Arms + Capacity + Grip | Farmer's Walk | Carry | 1 | 150 |  | 64.800000000000011 |  | 2 mph, 0 incline; 65/60=1.0833 |</t>
  </si>
  <si>
    <t>| 7 |  | 4 | 2026-06-13 | Phase 7 - Day 4: Arms + Capacity + Grip | Farmer's Walk | Carry | 2 | 150 |  | 60 |  | 2 mph, .5% incline;  |</t>
  </si>
  <si>
    <t>| 7 |  | 4 | 2026-06-13 | Phase 7 - Day 4: Arms + Capacity + Grip | Farmer's Walk | Carry | 3 | 150 |  | 55.2 |  | 2 mph, .5% incline; 55/60=0.917 |</t>
  </si>
  <si>
    <t>| 7 |  | 4 | 2026-06-13 | Phase 7 - Day 4: Arms + Capacity + Grip | Farmer's Walk | Carry | 4 | 150 |  | 49.8 |  | 2 mph, .5% incline; 50/60=0.833 |</t>
  </si>
  <si>
    <t>| 7 |  | 4 | 2026-06-13 | Phase 7 - Day 4: Arms + Capacity + Grip | Farmer's Walk | Carry | 5 | 150 |  | 49.199999999999996 |  | 2 mph, .5% incline; 49/60=0.817 |</t>
  </si>
  <si>
    <t>| 7 |  | 4 | 2026-06-13 | Phase 7 - Day 4: Arms + Capacity + Grip | Anchored Single Arm Dumbbell Curl | Arms_Biceps | 1 | 35 | 8 |  | 2 | Tempo 2-2-2; RIR 2 |</t>
  </si>
  <si>
    <t>| 7 |  | 4 | 2026-06-13 | Phase 7 - Day 4: Arms + Capacity + Grip | Anchored Single Arm Dumbbell Curl | Arms_Biceps | 2 | 35 | 7 |  | 1-2 | Tempo 2-2-2; RIR 1-2; left tired quicker |</t>
  </si>
  <si>
    <t>| 7 |  | 4 | 2026-06-13 | Phase 7 - Day 4: Arms + Capacity + Grip | Anchored Single Arm Dumbbell Curl | Arms_Biceps | 3 | 35 | 6 |  | 1 | Tempo 2-2-2; RIR 1; left squeeze is not as strong after 5,6 but fought through  |</t>
  </si>
  <si>
    <t>| 7 |  | 4 | 2026-06-13 | Phase 7 - Day 4: Arms + Capacity + Grip | Anchored Single Arm Dumbbell Curl | Arms_Biceps | 4 | 35 | 6 |  | 1 | Tempo 2-2-2; RIR 1; left squeeze is not as strong after 5,6 but fought through  |</t>
  </si>
  <si>
    <t>| 7 |  | 4 | 2026-06-13 | Phase 7 - Day 4: Arms + Capacity + Grip | Single-Arm Overhead Cable Extension | Arms_Triceps | 1 | 20 | 11 |  |  | D-Grip; tempo 3-1-3; 2; right tired more quickly |</t>
  </si>
  <si>
    <t>| 7 |  | 4 | 2026-06-13 | Phase 7 - Day 4: Arms + Capacity + Grip | Single-Arm Overhead Cable Extension | Arms_Triceps | 2 | 20 | 11 |  | 1-2 | D-Grip; tempo 3-1-3; RIR 1-2; right tired more quickly |</t>
  </si>
  <si>
    <t>| 7 |  | 4 | 2026-06-13 | Phase 7 - Day 4: Arms + Capacity + Grip | Single-Arm Overhead Cable Extension | Arms_Triceps | 3 | 20 | 9 |  | 1 | D-Grip; tempo 3-1-3; RIR 1;  |</t>
  </si>
  <si>
    <t>| 7 |  | 4 | 2026-06-13 | Phase 7 - Day 4: Arms + Capacity + Grip | Single-Arm Overhead Cable Extension | Arms_Triceps | 4 | 20 | 9 |  | 1-2 | D-Grip; tempo 3-1-3; RIR 1-2; right tired more quickly |</t>
  </si>
  <si>
    <t>| 7 |  | 4 | 2026-06-13 | Phase 7 - Day 4: Arms + Capacity + Grip | High Cable Tricep Pushdown | Arms_Triceps | 1 | 60 | 10 |  | 1-2 | Tempo 2-1-2; RIR 1-2 |</t>
  </si>
  <si>
    <t>| 7 |  | 4 | 2026-06-13 | Phase 7 - Day 4: Arms + Capacity + Grip | High Cable Tricep Pushdown | Arms_Triceps | 2 | 60 | 11 |  | 1-2 | Tempo 2-1-2; RIR 1-2 |</t>
  </si>
  <si>
    <t>| 7 |  | 4 | 2026-06-13 | Phase 7 - Day 4: Arms + Capacity + Grip | High Cable Tricep Pushdown | Arms_Triceps | 3 | 70 | 9 |  | 1 | Tempo 2-1-2; RIR 1 |</t>
  </si>
  <si>
    <t>| 7 |  | 4 | 2026-06-13 | Phase 7 - Day 4: Arms + Capacity + Grip | Hammer Curls with Rope and Cable | Arms_Biceps | 1 | 20 | 12 |  | 2 | Single arm hammer curl with single rope grip; tempo 2-1-2 slow and control; RIR 2; little left elbow awareness on eccentric  |</t>
  </si>
  <si>
    <t>| 7 |  | 4 | 2026-06-13 | Phase 7 - Day 4: Arms + Capacity + Grip | Hammer Curls with Rope and Cable | Arms_Biceps | 2 | 20 | 12 |  | 2 | Single arm hammer curl with single rope grip; tempo 2-1-2 slow and control; RIR 2; |</t>
  </si>
  <si>
    <t>| 7 |  | 4 | 2026-06-13 | Phase 7 - Day 4: Arms + Capacity + Grip | Hammer Curls with Rope and Cable | Arms_Biceps | 3 | 25 | 10 |  | 1 | Single arm hammer curl with single rope grip; tempo 2-1-2 slow and control; RIR 1; |</t>
  </si>
  <si>
    <t>| 7 |  | 4 | 2026-06-13 | Phase 7 - Day 4: Arms + Capacity + Grip | Plate Pinch | Carry | 1 | 50 |  | 60 |  | 40 sec; 25lbs plate per hand. Standard PF plate |</t>
  </si>
  <si>
    <t>| 7 |  | 4 | 2026-06-13 | Phase 7 - Day 4: Arms + Capacity + Grip | Plate Pinch | Carry | 2 | 50 |  | 60 |  | 40 sec; 25lbs plate per hand. Standard PF plate |</t>
  </si>
  <si>
    <t>| 7 |  | 4 | 2026-06-13 | Phase 7 - Day 4: Arms + Capacity + Grip | Plate Pinch | Carry | 3 | 50 |  | 60 |  | 40 sec; 25lbs plate per hand. Standard PF plate |</t>
  </si>
  <si>
    <t>| 7 |  | 4 | 2026-06-13 | Phase 7 - Day 4: Arms + Capacity + Grip | Dead Hang | Carry | 1 | 0 |  | 60 |  | 45 sec |</t>
  </si>
  <si>
    <t>| 7 |  | 4 | 2026-06-13 | Phase 7 - Day 4: Arms + Capacity + Grip | Dead Hang | Carry | 2 | 0 |  | 60 |  | 45 sec |</t>
  </si>
  <si>
    <t>| 7 |  | 4 | 2026-06-13 | Phase 7 - Day 4: Arms + Capacity + Grip | Endless Rope | Cardio | 1 |  |  | 30 |  | Battle rope  |</t>
  </si>
  <si>
    <t>| 7 |  | 4 | 2026-06-13 | Phase 7 - Day 4: Arms + Capacity + Grip | Endless Rope | Cardio | 2 |  |  | 30 |  | Battle rope  |</t>
  </si>
  <si>
    <t>| 7 |  | 1 | 2026-06-15 | Phase 7 - Day 1: Heavy Pull + Carry + Arm Specialization | Treadmill Walking | Cardio | 1 |  |  | 360 |  | 4 mph, 5% incline |</t>
  </si>
  <si>
    <t>| 7 |  | 1 | 2026-06-15 | Phase 7 - Day 1: Heavy Pull + Carry + Arm Specialization | Band Pull Aparts | Warmup | 1 | 0 | 15 |  |  | Red band |</t>
  </si>
  <si>
    <t>| 7 |  | 1 | 2026-06-15 | Phase 7 - Day 1: Heavy Pull + Carry + Arm Specialization | Serratus Wall Slides (banded) | Warmup | 1 | 0 | 8 |  |  | Red band |</t>
  </si>
  <si>
    <t>| 7 |  | 1 | 2026-06-15 | Phase 7 - Day 1: Heavy Pull + Carry + Arm Specialization | Serratus Wall Slides (banded) | Warmup | 2 | 0 | 8 |  |  | Red band |</t>
  </si>
  <si>
    <t>| 7 |  | 1 | 2026-06-15 | Phase 7 - Day 1: Heavy Pull + Carry + Arm Specialization | Band Pull Aparts | Warmup | 2 | 0 | 15 |  |  | Red band |</t>
  </si>
  <si>
    <t>| 7 |  | 1 | 2026-06-15 | Phase 7 - Day 1: Heavy Pull + Carry + Arm Specialization | Farmer's Walk | Carry | 1 | 150 |  | 60 |  | 2 mph, .5% incline |</t>
  </si>
  <si>
    <t>| 7 |  | 1 | 2026-06-15 | Phase 7 - Day 1: Heavy Pull + Carry + Arm Specialization | Farmer's Walk | Carry | 2 | 150 |  | 60 |  | 2 mph, .5% incline |</t>
  </si>
  <si>
    <t>| 7 |  | 1 | 2026-06-15 | Phase 7 - Day 1: Heavy Pull + Carry + Arm Specialization | Farmer's Walk | Carry | 3 | 150 |  | 60 |  | 2 mph, .5% incline |</t>
  </si>
  <si>
    <t>| 7 |  | 1 | 2026-06-15 | Phase 7 - Day 1: Heavy Pull + Carry + Arm Specialization | Farmer's Walk | Carry | 4 | 150 |  | 49.8 |  | 2 mph, .5% incline; 50/60=0.833 |</t>
  </si>
  <si>
    <t>| 7 |  | 1 | 2026-06-15 | Phase 7 - Day 1: Heavy Pull + Carry + Arm Specialization | Farmer's Walk | Carry | 5 | 150 |  | 46.800000000000004 |  | 2 mph, .5% incline; 47/60=0.783 |</t>
  </si>
  <si>
    <t>| 7 |  | 1 | 2026-06-15 | Phase 7 - Day 1: Heavy Pull + Carry + Arm Specialization | Machine Row | Pull | 1 | 200 | 7 |  | 2 | Tempo 2-1-1; RIR 2 |</t>
  </si>
  <si>
    <t>| 7 |  | 1 | 2026-06-15 | Phase 7 - Day 1: Heavy Pull + Carry + Arm Specialization | Machine Row | Pull | 2 | 205 | 6 |  | 1-2 | Tempo 2-1-1; RIR 1-2 |</t>
  </si>
  <si>
    <t>| 7 |  | 1 | 2026-06-15 | Phase 7 - Day 1: Heavy Pull + Carry + Arm Specialization | Machine Row | Pull | 3 | 210 | 5.5 |  | 1 | Tempo 2-1-1; RIR 1 |</t>
  </si>
  <si>
    <t>| 7 |  | 1 | 2026-06-15 | Phase 7 - Day 1: Heavy Pull + Carry + Arm Specialization | Machine Row | Pull | 4 | 210 | 5 |  | 1-0 | Tempo 2-1-1; RIR 1-0; tough hold |</t>
  </si>
  <si>
    <t>| 7 |  | 1 | 2026-06-15 | Phase 7 - Day 1: Heavy Pull + Carry + Arm Specialization | Body Row | Pull | 1 | 0 | 8 |  | 1-2 | Elevated feet; tempo 1-2-1; RIR 1-2 |</t>
  </si>
  <si>
    <t>| 7 |  | 1 | 2026-06-15 | Phase 7 - Day 1: Heavy Pull + Carry + Arm Specialization | Body Row | Pull | 2 | 0 | 7 |  | 1-2 | Elevated feet; tempo 2-2-1; RIR 1-2; sweaty grip slipping  |</t>
  </si>
  <si>
    <t>| 7 |  | 1 | 2026-06-15 | Phase 7 - Day 1: Heavy Pull + Carry + Arm Specialization | Body Row | Pull | 3 | 0 | 8 |  | 1-2 | Elevated feet; tempo 2-2-1; RIR 1-2; sweaty grip slipping  |</t>
  </si>
  <si>
    <t>| 7 |  | 1 | 2026-06-15 | Phase 7 - Day 1: Heavy Pull + Carry + Arm Specialization | Anchored Single Arm Dumbbell Curl | Arms_Biceps | 1 | 35 | 6 |  | 1-2 | Tempo 2-2-2; RIR 1-2; l |</t>
  </si>
  <si>
    <t>| 7 |  | 1 | 2026-06-15 | Phase 7 - Day 1: Heavy Pull + Carry + Arm Specialization | Anchored Single Arm Dumbbell Curl | Arms_Biceps | 2 | 35 | 6 |  | 1-2 | Tempo 2-2-2; RIR 1-2;  |</t>
  </si>
  <si>
    <t>| 7 |  | 1 | 2026-06-15 | Phase 7 - Day 1: Heavy Pull + Carry + Arm Specialization | Anchored Single Arm Dumbbell Curl | Arms_Biceps | 3 | 35 | 6 |  | 1 | Tempo 2-2-2; RIR 1 |</t>
  </si>
  <si>
    <t>| 7 |  | 1 | 2026-06-15 | Phase 7 - Day 1: Heavy Pull + Carry + Arm Specialization | Anchored Single Arm Dumbbell Curl | Arms_Biceps | 4 | 35 | 5.5 |  | 1 | Tempo 2-2-2; RIR 1 |</t>
  </si>
  <si>
    <t>| 7 |  | 1 | 2026-06-15 | Phase 7 - Day 1: Heavy Pull + Carry + Arm Specialization | Single-Arm Overhead Cable Extension | Arms_Triceps | 1 | 20 | 12 |  | 2 | D-Grip; tempo 3-1-3; RIR 2 |</t>
  </si>
  <si>
    <t>| 7 |  | 1 | 2026-06-15 | Phase 7 - Day 1: Heavy Pull + Carry + Arm Specialization | Single-Arm Overhead Cable Extension | Arms_Triceps | 2 | 20 | 11 |  | 1-2 | D-Grip; tempo 3-1-3; RIR 1-2 |</t>
  </si>
  <si>
    <t>| 7 |  | 1 | 2026-06-15 | Phase 7 - Day 1: Heavy Pull + Carry + Arm Specialization | Single-Arm Overhead Cable Extension | Arms_Triceps | 3 | 20 | 10 |  | 1-2 | D-Grip; tempo 3-1-3; RIR 1-2 |</t>
  </si>
  <si>
    <t>| 7 |  | 1 | 2026-06-15 | Phase 7 - Day 1: Heavy Pull + Carry + Arm Specialization | Single-Arm Overhead Cable Extension | Arms_Triceps | 4 | 20 | 8 |  | 1-2 | D-Grip; tempo 3-1-3; RIR 1-2 |</t>
  </si>
  <si>
    <t>| 7 |  | 1 | 2026-06-15 | Phase 7 - Day 1: Heavy Pull + Carry + Arm Specialization | Plate Pinch | Carry | 1 | 50 |  | 60 |  | 40 seconds; 25# per hand  |</t>
  </si>
  <si>
    <t>| 7 |  | 1 | 2026-06-15 | Phase 7 - Day 1: Heavy Pull + Carry + Arm Specialization | Plate Pinch | Carry | 2 | 50 |  | 60 |  | 45 seconds; 25# per hand  |</t>
  </si>
  <si>
    <t>| 7 |  | 1 | 2026-06-15 | Phase 7 - Day 1: Heavy Pull + Carry + Arm Specialization | Plate Pinch | Carry | 3 | 50 |  | 60 |  | 40 seconds; 25# per hand  |</t>
  </si>
  <si>
    <t>| 7 |  | 1 | 2026-06-15 | Phase 7 - Day 1: Heavy Pull + Carry + Arm Specialization | Dead Hang | Carry | 1 | 0 |  | 60 |  | 50 seconds. Cramp/charlie horse in left glute again |</t>
  </si>
  <si>
    <t>| 7 |  | 1 | 2026-06-15 | Phase 7 - Day 1: Heavy Pull + Carry + Arm Specialization | Dead Hang | Carry | 2 | 0 |  | 60 |  | 45 seconds. Cramp/charlie horse in left glute again |</t>
  </si>
  <si>
    <t>| 7 |  | 2 | 2026-06-17 | Phase 7 - Day 2: Heavy Press + Triceps Priority | Treadmill Walking | Cardio | 1 |  |  | 360 |  | 4 mph, 5% incline |</t>
  </si>
  <si>
    <t>| 7 |  | 2 | 2026-06-17 | Phase 7 - Day 2: Heavy Press + Triceps Priority | Band Pull Aparts | Warmup | 1 | 0 | 12 |  |  | Red  |</t>
  </si>
  <si>
    <t>| 7 |  | 2 | 2026-06-17 | Phase 7 - Day 2: Heavy Press + Triceps Priority | Serratus Wall Slides (banded) | Warmup | 1 | 0 | 8 |  |  |  |</t>
  </si>
  <si>
    <t>| 7 |  | 2 | 2026-06-17 | Phase 7 - Day 2: Heavy Press + Triceps Priority | Serratus Wall Slides (banded) | Warmup | 2 | 0 | 8 |  |  |  |</t>
  </si>
  <si>
    <t>| 7 |  | 2 | 2026-06-17 | Phase 7 - Day 2: Heavy Press + Triceps Priority | Neutral Grip Dumbbell Floor Press | Push | 1 | 120 | 9 |  | 2 | Tempo 3-1-x-1; RIR 2 |</t>
  </si>
  <si>
    <t>| 7 |  | 2 | 2026-06-17 | Phase 7 - Day 2: Heavy Press + Triceps Priority | Neutral Grip Dumbbell Floor Press | Push | 2 | 130 | 8 |  | 2 | Tempo 3-1-x-1; RIR 2 |</t>
  </si>
  <si>
    <t>| 7 |  | 2 | 2026-06-17 | Phase 7 - Day 2: Heavy Press + Triceps Priority | Neutral Grip Dumbbell Floor Press | Push | 3 | 140 | 6 |  | 1 | Tempo 3-1-x-1; RIR 1 |</t>
  </si>
  <si>
    <t>| 7 |  | 2 | 2026-06-17 | Phase 7 - Day 2: Heavy Press + Triceps Priority | Neutral Grip Dumbbell Floor Press | Push | 4 | 140 | 4.5 |  | 1 | Tempo 3-1-x-1; RIR 1 |</t>
  </si>
  <si>
    <t>| 7 |  | 2 | 2026-06-17 | Phase 7 - Day 2: Heavy Press + Triceps Priority | Machine Chest Press | Push | 1 | 90 | 10 |  | 2+ | Tempo 2-1-2; RIR 2+; seat at 3 |</t>
  </si>
  <si>
    <t>| 7 |  | 2 | 2026-06-17 | Phase 7 - Day 2: Heavy Press + Triceps Priority | Machine Chest Press | Push | 2 | 100 | 10 |  | 2 | Tempo 2-1-2; RIR 2; seat at 2 |</t>
  </si>
  <si>
    <t>| 7 |  | 2 | 2026-06-17 | Phase 7 - Day 2: Heavy Press + Triceps Priority | Machine Chest Press | Push | 3 | 100 | 10 |  | 1 | Tempo 2-1-2; RIR 1; seat at 2 |</t>
  </si>
  <si>
    <t>| 7 |  | 2 | 2026-06-17 | Phase 7 - Day 2: Heavy Press + Triceps Priority | Machine Chest Press | Push | 4 | 105 | 7 |  | 1 | Right Anterior capsule awareness following floor press. Little tender on machine but more tight capsule feeling cs ligament or tendon;  Tempo 2-1-2; RIR 1; seat at 2 |</t>
  </si>
  <si>
    <t>| 7 |  | 2 | 2026-06-17 | Phase 7 - Day 2: Heavy Press + Triceps Priority | Cable Fly (Standing) | Push | 1 | 20 | 12 |  | 2 | Cable at 12; felt a little low. Tempo 2-2-2; RIR 2 |</t>
  </si>
  <si>
    <t>| 7 |  | 2 | 2026-06-17 | Phase 7 - Day 2: Heavy Press + Triceps Priority | Cable Fly (Standing) | Push | 2 | 20 | 15 |  | 1-2 | Cable at 12; felt a little low. Tempo 2-2-2; RIR 1-2 |</t>
  </si>
  <si>
    <t>| 7 |  | 2 | 2026-06-17 | Phase 7 - Day 2: Heavy Press + Triceps Priority | Cable Fly (Standing) | Push | 3 | 25 | 13 |  | 1-2 | Cable at 12; felt a little low. Tempo 2-2-2; RIR 1-2 |</t>
  </si>
  <si>
    <t>| 7 |  | 2 | 2026-06-17 | Phase 7 - Day 2: Heavy Press + Triceps Priority | Single-Arm Overhead Cable Extension | Arms_Triceps | 1 | 20 | 11 |  | 1-2 | D-Grip; Tempo 3-1-3; RIR 1-2 |</t>
  </si>
  <si>
    <t>| 7 |  | 2 | 2026-06-17 | Phase 7 - Day 2: Heavy Press + Triceps Priority | Single-Arm Overhead Cable Extension | Arms_Triceps | 2 | 20 | 11 |  | 1-2 | The overhead extension feels good on the anterior capsule. Seems to have ‘loosened’ following the chest work; D-Grip; Tempo 3-1-3; RIR 1-2 |</t>
  </si>
  <si>
    <t>| 7 |  | 2 | 2026-06-17 | Phase 7 - Day 2: Heavy Press + Triceps Priority | Single-Arm Overhead Cable Extension | Arms_Triceps | 3 | 20 | 8 |  | 1 | The overhead extension feels good on the anterior capsule. Seems to have ‘loosened’ following the chest work; D-Grip; Tempo 3-1-3; RIR 1 |</t>
  </si>
  <si>
    <t>| 7 |  | 2 | 2026-06-17 | Phase 7 - Day 2: Heavy Press + Triceps Priority | Single-Arm Overhead Cable Extension | Arms_Triceps | 4 | 20 | 8 |  | 1 | D-Grip; Tempo 3-1-3; RIR 1 |</t>
  </si>
  <si>
    <t>| 7 |  | 2 | 2026-06-17 | Phase 7 - Day 2: Heavy Press + Triceps Priority | High Cable Tricep Pushdown | Arms_Triceps | 1 | 60 | 10 |  | 1-2 | Tempo 2-1-2; RIR 1-2; how should be wrist break or bend?  |</t>
  </si>
  <si>
    <t>| 7 |  | 2 | 2026-06-17 | Phase 7 - Day 2: Heavy Press + Triceps Priority | High Cable Tricep Pushdown | Arms_Triceps | 2 | 60 | 9 |  | 1-2 | Tempo 2-1-2; RIR 1-2; how should be wrist break or bend?  |</t>
  </si>
  <si>
    <t>| 7 |  | 2 | 2026-06-17 | Phase 7 - Day 2: Heavy Press + Triceps Priority | High Cable Tricep Pushdown | Arms_Triceps | 3 | 65 | 7.5 |  | 1-2 | Tempo 2-1-2; RIR 1-2; I think I’m doing too much ROM |</t>
  </si>
  <si>
    <t>| 7 |  | 2 | 2026-06-17 | Phase 7 - Day 2: Heavy Press + Triceps Priority | Plate Pinch | Carry | 1 | 50 |  | 60 |  | 60 sec |</t>
  </si>
  <si>
    <t>| 7 |  | 2 | 2026-06-17 | Phase 7 - Day 2: Heavy Press + Triceps Priority | Plate Pinch | Carry | 2 | 50 |  | 60 |  | 60 sec |</t>
  </si>
  <si>
    <t>| 7 |  | 2 | 2026-06-17 | Phase 7 - Day 2: Heavy Press + Triceps Priority | Plate Pinch | Carry | 3 | 50 |  | 60 |  | 50 sec |</t>
  </si>
  <si>
    <t>| 7 |  | 2 | 2026-06-17 | Phase 7 - Day 2: Heavy Press + Triceps Priority | Dead Hang | Carry | 1 | 0 |  | 60 |  | 55 sec |</t>
  </si>
  <si>
    <t>| 7 |  | 2 | 2026-06-17 | Phase 7 - Day 2: Heavy Press + Triceps Priority | Dead Hang | Carry | 2 | 0 |  | 60 |  | 50 sec barely! |</t>
  </si>
  <si>
    <t>| 7 |  | 3 | 2026-06-18 | Phase 7 - Day 3: Lower Body + Carry Progression + Arm Support | Treadmill Walking | Cardio | 1 |  |  | 360 |  | 4.1 mph, 5% incline |</t>
  </si>
  <si>
    <t>| 7 |  | 3 | 2026-06-18 | Phase 7 - Day 3: Lower Body + Carry Progression + Arm Support | Goblet Squat | Legs | 1 | 40 | 10 |  | 2 | Tempo: 3-1-1; RIR 2 |</t>
  </si>
  <si>
    <t>| 7 |  | 3 | 2026-06-18 | Phase 7 - Day 3: Lower Body + Carry Progression + Arm Support | Goblet Squat | Legs | 2 | 50 | 10 |  | 2 | Tempo: 3-1-1; RIR 2 |</t>
  </si>
  <si>
    <t>| 7 |  | 3 | 2026-06-18 | Phase 7 - Day 3: Lower Body + Carry Progression + Arm Support | Goblet Squat | Legs | 3 | 60 | 10 |  | 1-2 | Tempo: 3-1-1; RIR 1-2 |</t>
  </si>
  <si>
    <t>| 7 |  | 3 | 2026-06-18 | Phase 7 - Day 3: Lower Body + Carry Progression + Arm Support | Dumbbell Romanian Deadlift | Legs | 1 | 150 | 8 |  | 2 | Tempo 3-1-1; RIR 2 |</t>
  </si>
  <si>
    <t>| 7 |  | 3 | 2026-06-18 | Phase 7 - Day 3: Lower Body + Carry Progression + Arm Support | Dumbbell Romanian Deadlift | Legs | 2 | 150 | 8 |  | 2 | Tempo 3-1-1; RIR 2 |</t>
  </si>
  <si>
    <t>| 7 |  | 3 | 2026-06-18 | Phase 7 - Day 3: Lower Body + Carry Progression + Arm Support | Dumbbell Romanian Deadlift | Legs | 3 | 150 | 8 |  | 2 | Tempo 3-1-1; RIR 2 |</t>
  </si>
  <si>
    <t>| 7 |  | 3 | 2026-06-18 | Phase 7 - Day 3: Lower Body + Carry Progression + Arm Support | Walking Lunges | Legs | 1 | 25 |  | 12 | 2 | 12 per leg; tempo 2-1-1; RIR 2 |</t>
  </si>
  <si>
    <t>| 7 |  | 3 | 2026-06-18 | Phase 7 - Day 3: Lower Body + Carry Progression + Arm Support | Walking Lunges | Legs | 2 | 25 |  | 12 | 2 | 12 per leg; tempo 2-1-1; RIR 2 |</t>
  </si>
  <si>
    <t>| 7 |  | 3 | 2026-06-18 | Phase 7 - Day 3: Lower Body + Carry Progression + Arm Support | Farmer's Walk | Carry | 1 | 150 |  | 60 |  |  |</t>
  </si>
  <si>
    <t>| 7 |  | 3 | 2026-06-18 | Phase 7 - Day 3: Lower Body + Carry Progression + Arm Support | Farmer's Walk | Carry | 2 | 150 |  | 49.199999999999996 |  |  |</t>
  </si>
  <si>
    <t>| 7 |  | 3 | 2026-06-18 | Phase 7 - Day 3: Lower Body + Carry Progression + Arm Support | Farmer's Walk | Carry | 3 | 150 |  | 40.2 |  | Right grip forearm failing today |</t>
  </si>
  <si>
    <t>| 7 |  | 3 | 2026-06-18 | Phase 7 - Day 3: Lower Body + Carry Progression + Arm Support | Farmer's Walk | Carry | 4 | 150 |  | 40.800000000000004 |  | Fatigue in mid back; Right grip forearm failing today |</t>
  </si>
  <si>
    <t>| 7 |  | 3 | 2026-06-18 | Phase 7 - Day 3: Lower Body + Carry Progression + Arm Support | Farmer's Walk | Carry | 5 | 150 |  | 36 |  | Focused all sets on deliberately walking a slow steady pace; Fatigue in mid back; Right grip forearm failing today |</t>
  </si>
  <si>
    <t>| 7 |  | 3 | 2026-06-18 | Phase 7 - Day 3: Lower Body + Carry Progression + Arm Support | Anchored Single Arm Dumbbell Curl | Arms_Biceps | 1 | 35 | 8 |  | 2 | Tempo 2-2-2; RIR 2 |</t>
  </si>
  <si>
    <t>| 7 |  | 3 | 2026-06-18 | Phase 7 - Day 3: Lower Body + Carry Progression + Arm Support | Anchored Single Arm Dumbbell Curl | Arms_Biceps | 2 | 35 | 8 |  | 1-2 | Tempo 2-2-2; RIR 1-2 |</t>
  </si>
  <si>
    <t>| 7 |  | 3 | 2026-06-18 | Phase 7 - Day 3: Lower Body + Carry Progression + Arm Support | Anchored Single Arm Dumbbell Curl | Arms_Biceps | 3 | 35 | 6.5 |  | 1-2 | Tempo 2-2-2; RIR 1-2 |</t>
  </si>
  <si>
    <t>| 7 |  | 3 | 2026-06-18 | Phase 7 - Day 3: Lower Body + Carry Progression + Arm Support | Anchored Single Arm Dumbbell Curl | Arms_Biceps | 4 | 35 | 6.5 |  | 1-2 | Tempo 2-2-2; RIR 1-2 |</t>
  </si>
  <si>
    <t>| 7 |  | 3 | 2026-06-18 | Phase 7 - Day 3: Lower Body + Carry Progression + Arm Support | High Cable Tricep Pushdown | Arms_Triceps | 1 | 70 | 10 |  | 1-2 | Tempo 2-1-2; RIR 1-2; ROM 90-100 degree on eccentric  |</t>
  </si>
  <si>
    <t>| 7 |  | 3 | 2026-06-18 | Phase 7 - Day 3: Lower Body + Carry Progression + Arm Support | High Cable Tricep Pushdown | Arms_Triceps | 2 | 70 | 9.5 |  | 1-2 | Tempo 2-1-2; RIR 1-2; ROM 90-100 degree on eccentric  |</t>
  </si>
  <si>
    <t>| 7 |  | 3 | 2026-06-18 | Phase 7 - Day 3: Lower Body + Carry Progression + Arm Support | High Cable Tricep Pushdown | Arms_Triceps | 3 | 75 | 8 |  | 1-2 | Kept focus on maintaining tension; Tempo 2-1-2; RIR 1-2; ROM 90-100 degree on eccentric  |</t>
  </si>
  <si>
    <t>| 7 |  | 3 | 2026-06-18 | Phase 7 - Day 3: Lower Body + Carry Progression + Arm Support | Plate Pinch | Carry | 1 | 50 |  | 60 |  | 55 seconds |</t>
  </si>
  <si>
    <t>| 7 |  | 3 | 2026-06-18 | Phase 7 - Day 3: Lower Body + Carry Progression + Arm Support | Plate Pinch | Carry | 2 | 50 |  | 60 |  | 55 seconds |</t>
  </si>
  <si>
    <t>| 7 |  | 3 | 2026-06-18 | Phase 7 - Day 3: Lower Body + Carry Progression + Arm Support | Plate Pinch | Carry | 3 | 50 |  | 60 |  | 40 seconds |</t>
  </si>
  <si>
    <t>| 7 |  | 3 | 2026-06-18 | Phase 7 - Day 3: Lower Body + Carry Progression + Arm Support | Dead Hang | Carry | 1 | 0 |  | 60 |  | 52 seconds |</t>
  </si>
  <si>
    <t>| 7 |  | 3 | 2026-06-18 | Phase 7 - Day 3: Lower Body + Carry Progression + Arm Support | Dead Hang | Carry | 2 | 0 |  | 60 |  | 40 seconds; grip slipped |</t>
  </si>
  <si>
    <t>| 7 |  | 4 | 2026-06-20 | Phase 7 - Day 4: Arms + Capacity + Grip | Treadmill Walking | Cardio | 1 |  |  | 360 |  |  |</t>
  </si>
  <si>
    <t>| 7 |  | 4 | 2026-06-20 | Phase 7 - Day 4: Arms + Capacity + Grip | Farmer's Walk | Carry | 1 | 150 |  | 66 |  | 2 mph, .5% incline |</t>
  </si>
  <si>
    <t>| 7 |  | 4 | 2026-06-20 | Phase 7 - Day 4: Arms + Capacity + Grip | Farmer's Walk | Carry | 2 | 150 |  | 60 |  | 2 mph, .5% incline |</t>
  </si>
  <si>
    <t>| 7 |  | 4 | 2026-06-20 | Phase 7 - Day 4: Arms + Capacity + Grip | Farmer's Walk | Carry | 3 | 150 |  | 55.2 |  | 2 mph, .5% incline |</t>
  </si>
  <si>
    <t>| 7 |  | 4 | 2026-06-20 | Phase 7 - Day 4: Arms + Capacity + Grip | Farmer's Walk | Carry | 4 | 150 |  | 49.8 |  | 2 mph, .5% incline |</t>
  </si>
  <si>
    <t>| 7 |  | 4 | 2026-06-20 | Phase 7 - Day 4: Arms + Capacity + Grip | Farmer's Walk | Carry | 5 | 150 |  | 49.8 |  | 2 mph, .5% incline |</t>
  </si>
  <si>
    <t>| 7 |  | 4 | 2026-06-20 | Phase 7 - Day 4: Arms + Capacity + Grip | Anchored Single Arm Dumbbell Curl | Arms_Biceps | 1 | 35 | 8 |  | 1-2 | Tempo 2-2-2; RIR 1-2; started w left |</t>
  </si>
  <si>
    <t>| 7 |  | 4 | 2026-06-20 | Phase 7 - Day 4: Arms + Capacity + Grip | Anchored Single Arm Dumbbell Curl | Arms_Biceps | 2 | 35 | 8 |  | 1 | Tempo 2-2-2; RIR 1; started w left |</t>
  </si>
  <si>
    <t>| 7 |  | 4 | 2026-06-20 | Phase 7 - Day 4: Arms + Capacity + Grip | Anchored Single Arm Dumbbell Curl | Arms_Biceps | 3 | 35 | 6 |  | 1 | Tempo 2-2-2; RIR 1; started w left |</t>
  </si>
  <si>
    <t>| 7 |  | 4 | 2026-06-20 | Phase 7 - Day 4: Arms + Capacity + Grip | Anchored Single Arm Dumbbell Curl | Arms_Biceps | 4 | 35 | 6 |  | 1 | Tempo 2-2-2; RIR 1; started w left; left contraction still a little less force than right  |</t>
  </si>
  <si>
    <t>| 7 |  | 4 | 2026-06-20 | Phase 7 - Day 4: Arms + Capacity + Grip | Single-Arm Overhead Cable Extension | Arms_Triceps | 1 | 20 | 12 |  | 2 | Tempo 3-1-3; RIR 2 |</t>
  </si>
  <si>
    <t>| 7 |  | 4 | 2026-06-20 | Phase 7 - Day 4: Arms + Capacity + Grip | Single-Arm Overhead Cable Extension | Arms_Triceps | 2 | 20 | 12 |  | 1-2 | Tempo 3-1-3; RIR 1-2 |</t>
  </si>
  <si>
    <t>| 7 |  | 4 | 2026-06-20 | Phase 7 - Day 4: Arms + Capacity + Grip | Single-Arm Overhead Cable Extension | Arms_Triceps | 3 | 20 | 10 |  | 1-2 | Tempo 3-1-3; RIR 1-2 |</t>
  </si>
  <si>
    <t>| 7 |  | 4 | 2026-06-20 | Phase 7 - Day 4: Arms + Capacity + Grip | Single-Arm Overhead Cable Extension | Arms_Triceps | 4 | 20 | 10 |  | 1 | Tempo 3-1-3; RIR 1 |</t>
  </si>
  <si>
    <t>| 7 |  | 4 | 2026-06-20 | Phase 7 - Day 4: Arms + Capacity + Grip | High Cable Tricep Pushdown | Arms_Triceps | 1 | 70 | 8 |  | 2 | Tempo 2-1-2; RIR 2; shoulder started rolling forward as ROM started creeping higher toward 7-8; stopped when shoulder roll started  |</t>
  </si>
  <si>
    <t>| 7 |  | 4 | 2026-06-20 | Phase 7 - Day 4: Arms + Capacity + Grip | High Cable Tricep Pushdown | Arms_Triceps | 2 | 70 | 7 |  | 2 | Tempo 2-1-2; RIR 2; shoulder started rolling forward as ROM started creeping higher toward 7-8; stopped when shoulder roll started  |</t>
  </si>
  <si>
    <t>| 7 |  | 4 | 2026-06-20 | Phase 7 - Day 4: Arms + Capacity + Grip | High Cable Tricep Pushdown | Arms_Triceps | 3 | 60 | 11 |  |  | Kneeling position and lowered weight took on ROM fora set; my ROM is still too far but 90-100 feels like cheating |</t>
  </si>
  <si>
    <t>| 7 |  | 4 | 2026-06-20 | Phase 7 - Day 4: Arms + Capacity + Grip | High Cable Tricep Pushdown | Arms_Triceps | 4 | 70 | 9 |  |  | Stopped around 90 degrees; Kneeling position and lowered weight took on ROM fora set; my ROM is still too far but 90-100 feels like cheating |</t>
  </si>
  <si>
    <t>| 7 |  | 4 | 2026-06-20 | Phase 7 - Day 4: Arms + Capacity + Grip | Hammer Curls with Rope and Cable | Arms_Biceps | 1 | 20 | 12 |  | 2+ | Tempo 2-1-2; RIR 2+ |</t>
  </si>
  <si>
    <t>| 7 |  | 4 | 2026-06-20 | Phase 7 - Day 4: Arms + Capacity + Grip | Hammer Curls with Rope and Cable | Arms_Biceps | 2 | 25 | 12 |  | 1-2 | Tempo 2-1-2; RIR 1-2 |</t>
  </si>
  <si>
    <t>| 7 |  | 4 | 2026-06-20 | Phase 7 - Day 4: Arms + Capacity + Grip | Hammer Curls with Rope and Cable | Arms_Biceps | 3 | 25 | 12 |  | 1 | Tempo 2-1-2; RIR 1 |</t>
  </si>
  <si>
    <t>| 7 |  | 4 | 2026-06-20 | Phase 7 - Day 4: Arms + Capacity + Grip | Plate Pinch | Carry | 1 | 50 |  | 64.800000000000011 |  | 65/60 |</t>
  </si>
  <si>
    <t>| 7 |  | 4 | 2026-06-20 | Phase 7 - Day 4: Arms + Capacity + Grip | Plate Pinch | Carry | 2 | 50 |  | 60 |  |  |</t>
  </si>
  <si>
    <t>| 7 |  | 4 | 2026-06-20 | Phase 7 - Day 4: Arms + Capacity + Grip | Plate Pinch | Carry | 3 | 50 |  | 45 |  |  |</t>
  </si>
  <si>
    <t>| 7 |  | 4 | 2026-06-20 | Phase 7 - Day 4: Arms + Capacity + Grip | Dead Hang | Carry | 1 | 0 |  | 49.8 |  | 50/60=0.833; slipping grip no tread on bar |</t>
  </si>
  <si>
    <t>| 7 |  | 4 | 2026-06-20 | Phase 7 - Day 4: Arms + Capacity + Grip | Dead Hang | Carry | 2 | 0 |  | 39.6 |  | ; slipping grip no tread on bar |</t>
  </si>
  <si>
    <t>| 7 |  | 4 | 2026-06-20 | Phase 7 - Day 4: Arms + Capacity + Grip | Endless Rope | Cardio | 1 |  |  | 30 |  | Slight anterior capsule trigger on right side at the initial reach/grab/pull on the rope.  |</t>
  </si>
  <si>
    <t>| 7 |  | 4 | 2026-06-20 | Phase 7 - Day 4: Arms + Capacity + Grip | Endless Rope | Cardio | 2 |  |  | 30 |  | Slight anterior capsule trigger on right side at the initial reach/grab/pull on the rope.  |</t>
  </si>
  <si>
    <t>| 7 |  | 1 | 2026-06-22 | Phase 7 - Day 1: Heavy Pull + Carry + Arm Specialization | Treadmill Walking | Cardio | 1 |  |  | 364 |  | 4.2mph, 5% incline  |</t>
  </si>
  <si>
    <t>| 7 |  | 1 | 2026-06-22 | Phase 7 - Day 1: Heavy Pull + Carry + Arm Specialization | Band Pull Aparts | Warmup | 1 | 0 | 15 |  |  | Red band |</t>
  </si>
  <si>
    <t>| 7 |  | 1 | 2026-06-22 | Phase 7 - Day 1: Heavy Pull + Carry + Arm Specialization | Serratus Wall Slides (banded) | Warmup | 1 | 0 | 8 |  |  | Red band |</t>
  </si>
  <si>
    <t>| 7 |  | 1 | 2026-06-22 | Phase 7 - Day 1: Heavy Pull + Carry + Arm Specialization | Serratus Wall Slides (banded) | Warmup | 2 | 0 | 8 |  |  | Red band |</t>
  </si>
  <si>
    <t>| 7 |  | 1 | 2026-06-22 | Phase 7 - Day 1: Heavy Pull + Carry + Arm Specialization | Band Pull Aparts | Warmup | 2 | 0 | 15 |  |  | Red band |</t>
  </si>
  <si>
    <t>| 7 |  | 1 | 2026-06-22 | Phase 7 - Day 1: Heavy Pull + Carry + Arm Specialization | Farmer's Walk | Carry | 1 | 150 |  | 64.800000000000011 |  | 2 mph, .5% incline 65/60=1.0833 |</t>
  </si>
  <si>
    <t>| 7 |  | 1 | 2026-06-22 | Phase 7 - Day 1: Heavy Pull + Carry + Arm Specialization | Farmer's Walk | Carry | 2 | 150 |  | 60 |  | 2 mph, .5% incline  |</t>
  </si>
  <si>
    <t>| 7 |  | 1 | 2026-06-22 | Phase 7 - Day 1: Heavy Pull + Carry + Arm Specialization | Farmer's Walk | Carry | 3 | 150 |  | 55.800000000000004 |  | 2 mph, .5% incline 56/60=0.933 |</t>
  </si>
  <si>
    <t>| 7 |  | 1 | 2026-06-22 | Phase 7 - Day 1: Heavy Pull + Carry + Arm Specialization | Farmer's Walk | Carry | 4 | 150 |  | 52.2 |  | 2 mph, .5% incline 52/60=0.867 |</t>
  </si>
  <si>
    <t>| 7 |  | 1 | 2026-06-22 | Phase 7 - Day 1: Heavy Pull + Carry + Arm Specialization | Farmer's Walk | Carry | 5 | 150 |  | 49.8 |  | 2 mph, .5% incline  |</t>
  </si>
  <si>
    <t>| 7 |  | 1 | 2026-06-22 | Phase 7 - Day 1: Heavy Pull + Carry + Arm Specialization | Machine Row | Pull | 1 | 205 | 7 |  | 1-2 | Tempo 2-1-1; RIR 1-2 |</t>
  </si>
  <si>
    <t>| 7 |  | 1 | 2026-06-22 | Phase 7 - Day 1: Heavy Pull + Carry + Arm Specialization | Machine Row | Pull | 2 | 210 | 7 |  | 1-2 | Tempo 2-1-1; RIR 1-2 |</t>
  </si>
  <si>
    <t>| 7 |  | 1 | 2026-06-22 | Phase 7 - Day 1: Heavy Pull + Carry + Arm Specialization | Machine Row | Pull | 3 | 210 | 6 |  | 1 | Tempo 2-1-1; RIR 1 |</t>
  </si>
  <si>
    <t>| 7 |  | 1 | 2026-06-22 | Phase 7 - Day 1: Heavy Pull + Carry + Arm Specialization | Machine Row | Pull | 4 | 210 | 5.5 |  | 1 | Tempo 2-1-1; RIR 1; poor squeeze on 6 |</t>
  </si>
  <si>
    <t>| 7 |  | 1 | 2026-06-22 | Phase 7 - Day 1: Heavy Pull + Carry + Arm Specialization | Body Row | Pull | 1 | 0 | 8 |  | 1-2 | Tempo 2-2-1; RIR 1-2 |</t>
  </si>
  <si>
    <t>| 7 |  | 1 | 2026-06-22 | Phase 7 - Day 1: Heavy Pull + Carry + Arm Specialization | Body Row | Pull | 2 | 0 | 8 |  | 1-2 | Tempo 2-2-1; RIR 1-2 |</t>
  </si>
  <si>
    <t>| 7 |  | 1 | 2026-06-22 | Phase 7 - Day 1: Heavy Pull + Carry + Arm Specialization | Body Row | Pull | 3 | 0 | 8 |  | 1-2 | Tempo 2-2-1; RIR 1-2; right slipping from sweat fatigue  |</t>
  </si>
  <si>
    <t>| 7 |  | 1 | 2026-06-22 | Phase 7 - Day 1: Heavy Pull + Carry + Arm Specialization | Anchored Single Arm Dumbbell Curl | Arms_Biceps | 1 | 35 | 7 |  | 1-2 | Started with left; tempo 2-2-2; RIR 1-2 |</t>
  </si>
  <si>
    <t>| 7 |  | 1 | 2026-06-22 | Phase 7 - Day 1: Heavy Pull + Carry + Arm Specialization | Anchored Single Arm Dumbbell Curl | Arms_Biceps | 2 | 35 | 7 |  | 1-2 | Started with left; tempo 2-2-2; RIR 1-2 |</t>
  </si>
  <si>
    <t>| 7 |  | 1 | 2026-06-22 | Phase 7 - Day 1: Heavy Pull + Carry + Arm Specialization | Anchored Single Arm Dumbbell Curl | Arms_Biceps | 3 | 35 | 7 |  | 1 | Started with left; tempo 2-2-2; RIR 1 |</t>
  </si>
  <si>
    <t>| 7 |  | 1 | 2026-06-22 | Phase 7 - Day 1: Heavy Pull + Carry + Arm Specialization | Anchored Single Arm Dumbbell Curl | Arms_Biceps | 4 | 35 | 5.5 |  | 1 | Started with left; tempo 2-2-2; RIR 1 |</t>
  </si>
  <si>
    <t>| 7 |  | 1 | 2026-06-22 | Phase 7 - Day 1: Heavy Pull + Carry + Arm Specialization | Single-Arm Overhead Cable Extension | Arms_Triceps | 1 | 20 | 12 |  | 2 | Tempo 3-1-3; RIR 2 |</t>
  </si>
  <si>
    <t>| 7 |  | 1 | 2026-06-22 | Phase 7 - Day 1: Heavy Pull + Carry + Arm Specialization | Single-Arm Overhead Cable Extension | Arms_Triceps | 2 | 20 | 12 |  | 2 | Tempo 3-1-3; RIR 2 |</t>
  </si>
  <si>
    <t>| 7 |  | 1 | 2026-06-22 | Phase 7 - Day 1: Heavy Pull + Carry + Arm Specialization | Single-Arm Overhead Cable Extension | Arms_Triceps | 3 | 20 | 11 |  | 1 | Tempo 3-1-3; RIR 1 |</t>
  </si>
  <si>
    <t>| 7 |  | 1 | 2026-06-22 | Phase 7 - Day 1: Heavy Pull + Carry + Arm Specialization | Single-Arm Overhead Cable Extension | Arms_Triceps | 4 | 20 | 9 |  | 1 | Tempo 3-1-3; RIR 1 |</t>
  </si>
  <si>
    <t>| 7 |  | 1 | 2026-06-22 | Phase 7 - Day 1: Heavy Pull + Carry + Arm Specialization | Plate Pinch | Carry | 1 | 50 |  | 70.199999999999989 |  |  |</t>
  </si>
  <si>
    <t>| 7 |  | 1 | 2026-06-22 | Phase 7 - Day 1: Heavy Pull + Carry + Arm Specialization | Plate Pinch | Carry | 2 | 50 |  | 49.8 |  | Left slipped first  |</t>
  </si>
  <si>
    <t>| 7 |  | 1 | 2026-06-22 | Phase 7 - Day 1: Heavy Pull + Carry + Arm Specialization | Plate Pinch | Carry | 3 | 50 |  | 45 |  | Left slipped first  |</t>
  </si>
  <si>
    <t>| 7 |  | 1 | 2026-06-22 | Phase 7 - Day 1: Heavy Pull + Carry + Arm Specialization | Dead Hang | Carry | 1 | 0 |  | 55.2 |  | 55/60=0.917 |</t>
  </si>
  <si>
    <t>| 7 |  | 1 | 2026-06-22 | Phase 7 - Day 1: Heavy Pull + Carry + Arm Specialization | Dead Hang | Carry | 2 | 0 |  | 45 |  |  |</t>
  </si>
  <si>
    <t>| 7 |  | 2 | 2026-06-23 | Phase 7 - Day 2: Heavy Press + Triceps Priority | Treadmill Walking | Cardio | 1 |  |  | 360 |  | 4.2 mph, 5% incline  |</t>
  </si>
  <si>
    <t>| 7 |  | 2 | 2026-06-23 | Phase 7 - Day 2: Heavy Press + Triceps Priority | Band Pull Aparts | Warmup | 1 | 0 | 12 |  |  | Red band |</t>
  </si>
  <si>
    <t>| 7 |  | 2 | 2026-06-23 | Phase 7 - Day 2: Heavy Press + Triceps Priority | Serratus Wall Slides (banded) | Warmup | 1 | 0 | 8 |  |  |  |</t>
  </si>
  <si>
    <t>| 7 |  | 2 | 2026-06-23 | Phase 7 - Day 2: Heavy Press + Triceps Priority | Band Pull Aparts | Warmup | 2 | 0 | 12 |  |  | Red band |</t>
  </si>
  <si>
    <t>| 7 |  | 2 | 2026-06-23 | Phase 7 - Day 2: Heavy Press + Triceps Priority | Serratus Wall Slides (banded) | Warmup | 2 | 0 | 8 |  |  |  |</t>
  </si>
  <si>
    <t>| 7 |  | 2 | 2026-06-23 | Phase 7 - Day 2: Heavy Press + Triceps Priority | Neutral Grip Dumbbell Floor Press | Push | 1 | 130 | 8 |  | 2 | Tempo 3-1-1; RIR 2 |</t>
  </si>
  <si>
    <t>| 7 |  | 2 | 2026-06-23 | Phase 7 - Day 2: Heavy Press + Triceps Priority | Neutral Grip Dumbbell Floor Press | Push | 2 | 140 | 8 |  | 1-2 | Tempo 3-1-1; RIR 1-2 |</t>
  </si>
  <si>
    <t>| 7 |  | 2 | 2026-06-23 | Phase 7 - Day 2: Heavy Press + Triceps Priority | Neutral Grip Dumbbell Floor Press | Push | 3 | 140 | 6 |  | 1-2 | Tempo 3-1-1; RIR 1-2 |</t>
  </si>
  <si>
    <t>| 7 |  | 2 | 2026-06-23 | Phase 7 - Day 2: Heavy Press + Triceps Priority | Neutral Grip Dumbbell Floor Press | Push | 4 | 140 | 6 |  | 1-2 | Tempo 3-1-1; RIR 1-2 |</t>
  </si>
  <si>
    <t>| 7 |  | 2 | 2026-06-23 | Phase 7 - Day 2: Heavy Press + Triceps Priority | Machine Chest Press | Push | 1 | 100 | 10 |  | 2 | Tempo 2-1-2; RIR 2; seat at 3 |</t>
  </si>
  <si>
    <t>| 7 |  | 2 | 2026-06-23 | Phase 7 - Day 2: Heavy Press + Triceps Priority | Machine Chest Press | Push | 2 | 105 | 8 |  | 1 | Tempo 2-1-2; RIR 1; seat at 3; bars at 2 (slightly different chest press machine from weeks 1 &amp; 2) |</t>
  </si>
  <si>
    <t>| 7 |  | 2 | 2026-06-23 | Phase 7 - Day 2: Heavy Press + Triceps Priority | Machine Chest Press | Push | 3 | 105 | 6 |  | 1 | Tempo 2-1-2; RIR 1; seat at 3; bars at 2 (slightly different chest press machine from weeks 1 &amp; 2) |</t>
  </si>
  <si>
    <t>| 7 |  | 2 | 2026-06-23 | Phase 7 - Day 2: Heavy Press + Triceps Priority | Machine Chest Press | Push | 4 | 105 | 8 |  | 1 | Strict no Tempo 2-1-2; RIR 1; seat at 3; bars at 2 (slightly different chest press machine from weeks 1 &amp; 2) |</t>
  </si>
  <si>
    <t>| 7 |  | 2 | 2026-06-23 | Phase 7 - Day 2: Heavy Press + Triceps Priority | Cable Fly (Standing) | Push | 1 | 20 | 12 |  | 2+ | Tempo 2-2-2; RIR 2+; had the cuff available today so it was much more comfortable  |</t>
  </si>
  <si>
    <t>| 7 |  | 2 | 2026-06-23 | Phase 7 - Day 2: Heavy Press + Triceps Priority | Cable Fly (Standing) | Push | 2 | 30 | 12 |  | 2+ | Split stance for a bit more balance to control the fly; Tempo 2-2-2; RIR 2+; had the cuff available today so it was much more comfortable  |</t>
  </si>
  <si>
    <t>| 7 |  | 2 | 2026-06-23 | Phase 7 - Day 2: Heavy Press + Triceps Priority | Cable Fly (Standing) | Push | 3 | 30 | 15 |  | 1+ | Tempo 2-2-2; RIR 1+; had the cuff available today so it was much more comfortable  |</t>
  </si>
  <si>
    <t>| 7 |  | 2 | 2026-06-23 | Phase 7 - Day 2: Heavy Press + Triceps Priority | Single-Arm Overhead Cable Extension | Arms_Triceps | 1 | 20 | 11 |  | 1-2 | Left fatigued quicker; tempo 3-1-3; RIR 1-2 |</t>
  </si>
  <si>
    <t>| 7 |  | 2 | 2026-06-23 | Phase 7 - Day 2: Heavy Press + Triceps Priority | Single-Arm Overhead Cable Extension | Arms_Triceps | 2 | 20 | 10 |  | 1-2 | tempo 3-1-3; RIR 1-2 |</t>
  </si>
  <si>
    <t>| 7 |  | 2 | 2026-06-23 | Phase 7 - Day 2: Heavy Press + Triceps Priority | Single-Arm Overhead Cable Extension | Arms_Triceps | 3 | 20 | 9 |  | 1-2 | tempo 3-1-3; RIR 1-2 |</t>
  </si>
  <si>
    <t>| 7 |  | 2 | 2026-06-23 | Phase 7 - Day 2: Heavy Press + Triceps Priority | Single-Arm Overhead Cable Extension | Arms_Triceps | 4 | 22.5 | 8 |  | 1 | tempo 3-1-3; RIR 1 |</t>
  </si>
  <si>
    <t>| 7 |  | 2 | 2026-06-23 | Phase 7 - Day 2: Heavy Press + Triceps Priority | High Cable Tricep Pushdown | Arms_Triceps | 1 | 70 | 8 |  | 1-2 | Tempo 2-1-2; RIR 1-2 |</t>
  </si>
  <si>
    <t>| 7 |  | 2 | 2026-06-23 | Phase 7 - Day 2: Heavy Press + Triceps Priority | High Cable Tricep Pushdown | Arms_Triceps | 2 | 60 | 8 |  | 1-2 | Slow control Tempo 2-1-2; RIR 1-2; free standing. No back support like the other PFnot sure if that matters but this feels much more controlled with better ROM regardless of previous weight this feels more like time under tension in the shortened position  |</t>
  </si>
  <si>
    <t>| 7 |  | 2 | 2026-06-23 | Phase 7 - Day 2: Heavy Press + Triceps Priority | High Cable Tricep Pushdown | Arms_Triceps | 3 | 60 | 6.5 |  | 1 | Slow control Tempo 2-1-2; RIR 1; free standing. No back support like the other PFnot sure if that matters but this feels much more controlled with better ROM regardless of previous weight this feels more like time under tension in the shortened position  |</t>
  </si>
  <si>
    <t>| 7 |  | 2 | 2026-06-23 | Phase 7 - Day 2: Heavy Press + Triceps Priority | High Cable Tricep Pushdown | Arms_Triceps | 4 | 60 | 7 |  | 1 | More an engagement too; Slow control Tempo 2-1-2; RIR 1; free standing. No back support like the other PFnot sure if that matters but this feels much more controlled with better ROM regardless of previous weight this feels more like time under tension in the shortened position  |</t>
  </si>
  <si>
    <t>| 7 |  | 2 | 2026-06-23 | Phase 7 - Day 2: Heavy Press + Triceps Priority | Plate Pinch | Carry | 1 | 50 |  | 75 |  | 75/60=1.25 minutes  |</t>
  </si>
  <si>
    <t>| 7 |  | 2 | 2026-06-23 | Phase 7 - Day 2: Heavy Press + Triceps Priority | Plate Pinch | Carry | 2 | 50 |  | 45 |  | Left slip |</t>
  </si>
  <si>
    <t>| 7 |  | 2 | 2026-06-23 | Phase 7 - Day 2: Heavy Press + Triceps Priority | Plate Pinch | Carry | 3 | 50 |  | 60 |  | Left slip |</t>
  </si>
  <si>
    <t>| 7 |  | 2 | 2026-06-23 | Phase 7 - Day 2: Heavy Press + Triceps Priority | Dead Hang | Carry | 1 | 0 |  | 60 |  | 60 seconds  |</t>
  </si>
  <si>
    <t>| 7 |  | 2 | 2026-06-23 | Phase 7 - Day 2: Heavy Press + Triceps Priority | Dead Hang | Carry | 2 | 0 |  | 52.2 |  | 52/60=0.867 |</t>
  </si>
  <si>
    <t>| 7 |  | 2 | 2026-06-23 | Phase 7 - Day 2: Heavy Press + Triceps Priority | Rowing | Pull | 1 |  |  | 450 |  | Capacity finish |</t>
  </si>
  <si>
    <t>| 7 |  | 3 | 2026-06-25 | Phase 7 - Day 3: Lower Body + Carry Progression + Arm Support | Treadmill Walking | Cardio | 1 |  |  | 360 |  | 4.2 mph, 5% incline |</t>
  </si>
  <si>
    <t>| 7 |  | 3 | 2026-06-25 | Phase 7 - Day 3: Lower Body + Carry Progression + Arm Support | Goblet Squat | Legs | 1 | 55 | 10 |  | 2 | Tempo 3-1-1; RIR 2 |</t>
  </si>
  <si>
    <t>| 7 |  | 3 | 2026-06-25 | Phase 7 - Day 3: Lower Body + Carry Progression + Arm Support | Goblet Squat | Legs | 2 | 65 | 10 |  | 2 | Tempo 3-1-1; RIR 2 |</t>
  </si>
  <si>
    <t>| 7 |  | 3 | 2026-06-25 | Phase 7 - Day 3: Lower Body + Carry Progression + Arm Support | Goblet Squat | Legs | 3 | 75 | 9 |  | 1-2 | Tempo 3-1-1; RIR 1-2 |</t>
  </si>
  <si>
    <t>| 7 |  | 3 | 2026-06-25 | Phase 7 - Day 3: Lower Body + Carry Progression + Arm Support | Dumbbell Romanian Deadlift | Legs | 1 | 150 | 8 |  | 2+ | Tempo 3-1-1; RIR 2+ |</t>
  </si>
  <si>
    <t>| 7 |  | 3 | 2026-06-25 | Phase 7 - Day 3: Lower Body + Carry Progression + Arm Support | Dumbbell Romanian Deadlift | Legs | 2 | 150 | 8 |  | 2+ | Tempo 3-1-1; RIR 2+ |</t>
  </si>
  <si>
    <t>| 7 |  | 3 | 2026-06-25 | Phase 7 - Day 3: Lower Body + Carry Progression + Arm Support | Dumbbell Romanian Deadlift | Legs | 3 | 150 | 9 |  | 2+ | Tempo 3-1-1; RIR 2+ |</t>
  </si>
  <si>
    <t>| 7 |  | 3 | 2026-06-25 | Phase 7 - Day 3: Lower Body + Carry Progression + Arm Support | Walking Lunges | Legs | 1 | 30 |  | 12 | 2 | Tempo 2-1–1; RIR 2 |</t>
  </si>
  <si>
    <t>| 7 |  | 3 | 2026-06-25 | Phase 7 - Day 3: Lower Body + Carry Progression + Arm Support | Walking Lunges | Legs | 2 | 30 |  | 12 | 2 | Tempo 2-1–1; RIR 2 |</t>
  </si>
  <si>
    <t>| 7 |  | 3 | 2026-06-25 | Phase 7 - Day 3: Lower Body + Carry Progression + Arm Support | Farmer's Walk | Carry | 1 | 150 |  | 60 |  | 2 mph, 0.5% incline  |</t>
  </si>
  <si>
    <t>| 7 |  | 3 | 2026-06-25 | Phase 7 - Day 3: Lower Body + Carry Progression + Arm Support | Farmer's Walk | Carry | 2 | 150 |  | 54 |  | 2 mph, 0.5% incline 54/60=0.9 |</t>
  </si>
  <si>
    <t>| 7 |  | 3 | 2026-06-25 | Phase 7 - Day 3: Lower Body + Carry Progression + Arm Support | Farmer's Walk | Carry | 3 | 150 |  | 46.2 |  | 2 mph, 0.5% incline 46/60=0.767 |</t>
  </si>
  <si>
    <t>| 7 |  | 3 | 2026-06-25 | Phase 7 - Day 3: Lower Body + Carry Progression + Arm Support | Farmer's Walk | Carry | 4 | 150 |  | 45 |  | 2 mph, 0.5% incline /60= |</t>
  </si>
  <si>
    <t>| 7 |  | 3 | 2026-06-25 | Phase 7 - Day 3: Lower Body + Carry Progression + Arm Support | Farmer's Walk | Carry | 5 | 150 |  | 43.199999999999996 |  | Lower back getting a little fatigued but good to go. It’s expected fatigue given the earlier exercises; 2 mph, 0.5% incline /60= |</t>
  </si>
  <si>
    <t>| 7 |  | 3 | 2026-06-25 | Phase 7 - Day 3: Lower Body + Carry Progression + Arm Support | Anchored Single Arm Dumbbell Curl | Arms_Biceps | 1 | 35 | 8 |  | 1-2 | Left side first; tempo 2-2-2; RIR 1-2 |</t>
  </si>
  <si>
    <t>| 7 |  | 3 | 2026-06-25 | Phase 7 - Day 3: Lower Body + Carry Progression + Arm Support | Anchored Single Arm Dumbbell Curl | Arms_Biceps | 2 | 35 | 7 |  | 1-2 | Left side first; tempo 2-2-2; RIR 1-2 |</t>
  </si>
  <si>
    <t>| 7 |  | 3 | 2026-06-25 | Phase 7 - Day 3: Lower Body + Carry Progression + Arm Support | Anchored Single Arm Dumbbell Curl | Arms_Biceps | 3 | 35 | 6 |  | 1-2 | Left side first; tempo 2-2-2; RIR 1-2 |</t>
  </si>
  <si>
    <t>| 7 |  | 3 | 2026-06-25 | Phase 7 - Day 3: Lower Body + Carry Progression + Arm Support | Anchored Single Arm Dumbbell Curl | Arms_Biceps | 4 | 35 | 6 |  | 1-2 | Left side first; tempo 2-2-2; RIR 1-2 |</t>
  </si>
  <si>
    <t>| 7 |  | 3 | 2026-06-25 | Phase 7 - Day 3: Lower Body + Carry Progression + Arm Support | High Cable Tricep Pushdown | Arms_Triceps | 1 | 60 | 10 |  | 2 | ROM 90-100 degrees; tempo 2-1-2; RIR 2 |</t>
  </si>
  <si>
    <t>| 7 |  | 3 | 2026-06-25 | Phase 7 - Day 3: Lower Body + Carry Progression + Arm Support | High Cable Tricep Pushdown | Arms_Triceps | 2 | 62.5 | 10 |  | 2 | ROM 90-100 degrees; tempo 2-1-2; RIR 2 |</t>
  </si>
  <si>
    <t>| 7 |  | 3 | 2026-06-25 | Phase 7 - Day 3: Lower Body + Carry Progression + Arm Support | High Cable Tricep Pushdown | Arms_Triceps | 3 | 65 | 9 |  | 1-2 | ROM 90-100 degrees; tempo 2-1-2; RIR 1-2 |</t>
  </si>
  <si>
    <t>| 7 |  | 3 | 2026-06-25 | Phase 7 - Day 3: Lower Body + Carry Progression + Arm Support | High Cable Tricep Pushdown | Arms_Triceps | 4 | 65 | 7 |  | 1-2 | ROM 90-100 degrees; tempo 2-1-2; RIR 1-2 |</t>
  </si>
  <si>
    <t>| 7 |  | 3 | 2026-06-25 | Phase 7 - Day 3: Lower Body + Carry Progression + Arm Support | Plate Pinch | Carry | 1 | 50 |  | 70.199999999999989 |  | 70/60=1.167 |</t>
  </si>
  <si>
    <t>| 7 |  | 3 | 2026-06-25 | Phase 7 - Day 3: Lower Body + Carry Progression + Arm Support | Plate Pinch | Carry | 2 | 50 |  | 52.8 |  | 53/60=0.883 right slipping first  |</t>
  </si>
  <si>
    <t>| 7 |  | 3 | 2026-06-25 | Phase 7 - Day 3: Lower Body + Carry Progression + Arm Support | Plate Pinch | Carry | 3 | 50 |  | 45.6 |  |       right slipping first  |</t>
  </si>
  <si>
    <t>| 7 |  | 3 | 2026-06-25 | Phase 7 - Day 3: Lower Body + Carry Progression + Arm Support | Dead Hang | Carry | 1 | 0 |  | 49.8 |  | 50/60=0.833 |</t>
  </si>
  <si>
    <t>| 7 |  | 3 | 2026-06-25 | Phase 7 - Day 3: Lower Body + Carry Progression + Arm Support | Dead Hang | Carry | 2 | 0 |  | 45 |  | Left slip  |</t>
  </si>
  <si>
    <t>| 7 |  | 4 | 2026-06-27 | Phase 7 - Day 4: Arms + Capacity + Grip | Treadmill Walking | Cardio | 1 |  |  | 363 |  | 4.3 mph, 5% incline; nostril breathing only |</t>
  </si>
  <si>
    <t>| 7 |  | 4 | 2026-06-27 | Phase 7 - Day 4: Arms + Capacity + Grip | Farmer's Walk | Carry | 1 | 150 |  | 75 |  | 2 mph, 0.5% incline. Room on the tank |</t>
  </si>
  <si>
    <t>| 7 |  | 4 | 2026-06-27 | Phase 7 - Day 4: Arms + Capacity + Grip | Farmer's Walk | Carry | 2 | 150 |  | 64.800000000000011 |  | 2 mph, 0.5% incline. 65/60=1.0833 |</t>
  </si>
  <si>
    <t>| 7 |  | 4 | 2026-06-27 | Phase 7 - Day 4: Arms + Capacity + Grip | Farmer's Walk | Carry | 3 | 150 |  | 60 |  | 2 mph, 0.5% incline |</t>
  </si>
  <si>
    <t>| 7 |  | 4 | 2026-06-27 | Phase 7 - Day 4: Arms + Capacity + Grip | Farmer's Walk | Carry | 4 | 150 |  | 49.8 |  | 2 mph, 0.5% incline |</t>
  </si>
  <si>
    <t>| 7 |  | 4 | 2026-06-27 | Phase 7 - Day 4: Arms + Capacity + Grip | Farmer's Walk | Carry | 5 | 150 |  | 49.8 |  | 2 mph, 0.5% incline |</t>
  </si>
  <si>
    <t>| 7 |  | 4 | 2026-06-27 | Phase 7 - Day 4: Arms + Capacity + Grip | Anchored Single Arm Dumbbell Curl | Arms_Biceps | 1 | 35 | 8 |  | 1-2 | Tempo 2-2-2; RIR 1-2; left first |</t>
  </si>
  <si>
    <t>| 7 |  | 4 | 2026-06-27 | Phase 7 - Day 4: Arms + Capacity + Grip | Anchored Single Arm Dumbbell Curl | Arms_Biceps | 2 | 35 | 8 |  | 1-2 | Tempo 2-2-2; RIR 1-2; left first |</t>
  </si>
  <si>
    <t>| 7 |  | 4 | 2026-06-27 | Phase 7 - Day 4: Arms + Capacity + Grip | Anchored Single Arm Dumbbell Curl | Arms_Biceps | 3 | 35 | 6 |  | 1 | Tempo 2-2-2; RIR 1; left contraction failed first on 6 but got a good squeeze ROM |</t>
  </si>
  <si>
    <t>| 7 |  | 4 | 2026-06-27 | Phase 7 - Day 4: Arms + Capacity + Grip | Anchored Single Arm Dumbbell Curl | Arms_Biceps | 4 | 35 | 6 |  | 1 | Tempo 2-2-2; RIR 1; left contraction failed first on 6 but got a good squeeze ROM |</t>
  </si>
  <si>
    <t>| 7 |  | 4 | 2026-06-27 | Phase 7 - Day 4: Arms + Capacity + Grip | Single-Arm Overhead Cable Extension | Arms_Triceps | 1 | 20 | 12 |  | 2 | Tempo 3-1-3; RIR 2 |</t>
  </si>
  <si>
    <t>| 7 |  | 4 | 2026-06-27 | Phase 7 - Day 4: Arms + Capacity + Grip | Single-Arm Overhead Cable Extension | Arms_Triceps | 2 | 20 | 12 |  | 1-2 | Tempo 3-1-3; RIR 1-2 |</t>
  </si>
  <si>
    <t>| 7 |  | 4 | 2026-06-27 | Phase 7 - Day 4: Arms + Capacity + Grip | Single-Arm Overhead Cable Extension | Arms_Triceps | 3 | 22.5 | 10 |  | 1 | Tempo 3-1-3; RIR 1 |</t>
  </si>
  <si>
    <t>| 7 |  | 4 | 2026-06-27 | Phase 7 - Day 4: Arms + Capacity + Grip | Single-Arm Overhead Cable Extension | Arms_Triceps | 4 | 22.5 | 9 |  | 0-1 | Tempo 3-1-3; RIR 0-1 |</t>
  </si>
  <si>
    <t>| 7 |  | 4 | 2026-06-27 | Phase 7 - Day 4: Arms + Capacity + Grip | High Cable Tricep Pushdown | Arms_Triceps | 1 | 60 | 10 |  | 2 | Tempo 2-1-2; RIR 2 |</t>
  </si>
  <si>
    <t>| 7 |  | 4 | 2026-06-27 | Phase 7 - Day 4: Arms + Capacity + Grip | High Cable Tricep Pushdown | Arms_Triceps | 2 | 60 | 9 |  | 1-2 | Tempo 2-1-2; RIR 1-2 |</t>
  </si>
  <si>
    <t>| 7 |  | 4 | 2026-06-27 | Phase 7 - Day 4: Arms + Capacity + Grip | High Cable Tricep Pushdown | Arms_Triceps | 3 | 65 | 7 |  | 1 | Tempo 2-1-2; RIR 1 |</t>
  </si>
  <si>
    <t>| 7 |  | 4 | 2026-06-27 | Phase 7 - Day 4: Arms + Capacity + Grip | High Cable Tricep Pushdown | Arms_Triceps | 4 | 65 | 6.5 |  | 1 | Tempo 2-1-2; RIR 1 |</t>
  </si>
  <si>
    <t>| 7 |  | 4 | 2026-06-27 | Phase 7 - Day 4: Arms + Capacity + Grip | Hammer Curls with Rope and Cable | Arms_Biceps | 1 | 25 | 12 |  | 2 | Tempo 2-2-2; RIR 2 |</t>
  </si>
  <si>
    <t>| 7 |  | 4 | 2026-06-27 | Phase 7 - Day 4: Arms + Capacity + Grip | Hammer Curls with Rope and Cable | Arms_Biceps | 2 | 30 | 9 |  | 1-2 | Tempo 2-1-2; RIR 1-2 |</t>
  </si>
  <si>
    <t>| 7 |  | 4 | 2026-06-27 | Phase 7 - Day 4: Arms + Capacity + Grip | Hammer Curls with Rope and Cable | Arms_Biceps | 3 | 30 | 7 |  | 1 | Tempo 2-1-2; RIR 1 |</t>
  </si>
  <si>
    <t>| 7 |  | 4 | 2026-06-27 | Phase 7 - Day 4: Arms + Capacity + Grip | Plate Pinch | Carry | 1 | 50 |  | 73.2 |  | 73/60=1.217 |</t>
  </si>
  <si>
    <t>| 7 |  | 4 | 2026-06-27 | Phase 7 - Day 4: Arms + Capacity + Grip | Plate Pinch | Carry | 2 | 50 |  | 58.8 |  | 59/60=0.983 left slipped first |</t>
  </si>
  <si>
    <t>| 7 |  | 4 | 2026-06-27 | Phase 7 - Day 4: Arms + Capacity + Grip | Plate Pinch | Carry | 3 | 50 |  | 46.800000000000004 |  | 47/60=0.783 |</t>
  </si>
  <si>
    <t>| 7 |  | 4 | 2026-06-27 | Phase 7 - Day 4: Arms + Capacity + Grip | Dead Hang | Carry | 1 | 0 |  | 55.2 |  | 55/60=0.917 |</t>
  </si>
  <si>
    <t>| 7 |  | 4 | 2026-06-27 | Phase 7 - Day 4: Arms + Capacity + Grip | Dead Hang | Carry | 2 | 0 |  | 49.8 |  |  |</t>
  </si>
  <si>
    <t>| 7 |  | 4 | 2026-06-27 | Phase 7 - Day 4: Arms + Capacity + Grip | Rowing | Pull | 1 |  |  | 463 |  | Capacity finish  |</t>
  </si>
  <si>
    <t>| 7 |  | 1 | 2026-06-29 | Phase 7 - Day 1: Heavy Pull + Carry + Arm Specialization | Treadmill Walking | Cardio | 1 |  |  | 363 |  | 4.3 mph; 5% incline |</t>
  </si>
  <si>
    <t>| 7 |  | 1 | 2026-06-29 | Phase 7 - Day 1: Heavy Pull + Carry + Arm Specialization | Band Pull Aparts | Warmup | 1 | 0 | 15 |  |  |  |</t>
  </si>
  <si>
    <t>| 7 |  | 1 | 2026-06-29 | Phase 7 - Day 1: Heavy Pull + Carry + Arm Specialization | Band Pull Aparts | Warmup | 2 | 0 | 15 |  |  |  |</t>
  </si>
  <si>
    <t>| 7 |  | 1 | 2026-06-29 | Phase 7 - Day 1: Heavy Pull + Carry + Arm Specialization | Serratus Wall Slides (banded) | Warmup | 1 | 0 | 8 |  |  |  |</t>
  </si>
  <si>
    <t>| 7 |  | 1 | 2026-06-29 | Phase 7 - Day 1: Heavy Pull + Carry + Arm Specialization | Serratus Wall Slides (banded) | Warmup | 2 | 0 | 8 |  |  |  |</t>
  </si>
  <si>
    <t>| 7 |  | 1 | 2026-06-29 | Phase 7 - Day 1: Heavy Pull + Carry + Arm Specialization | Farmer's Walk | Carry | 1 | 150 |  | 70.199999999999989 |  | 70/60=1.167 |</t>
  </si>
  <si>
    <t>| 7 |  | 1 | 2026-06-29 | Phase 7 - Day 1: Heavy Pull + Carry + Arm Specialization | Farmer's Walk | Carry | 2 | 150 |  | 64.800000000000011 |  |  |</t>
  </si>
  <si>
    <t>| 7 |  | 1 | 2026-06-29 | Phase 7 - Day 1: Heavy Pull + Carry + Arm Specialization | Farmer's Walk | Carry | 3 | 150 |  | 55.2 |  | 55/60=0.917 |</t>
  </si>
  <si>
    <t>| 7 |  | 1 | 2026-06-29 | Phase 7 - Day 1: Heavy Pull + Carry + Arm Specialization | Farmer's Walk | Carry | 4 | 150 |  | 52.2 |  | 52/60=0.867 |</t>
  </si>
  <si>
    <t>| 7 |  | 1 | 2026-06-29 | Phase 7 - Day 1: Heavy Pull + Carry + Arm Specialization | Farmer's Walk | Carry | 5 | 150 |  | 49.8 |  | 50/60=0.833 |</t>
  </si>
  <si>
    <t>| 7 |  | 1 | 2026-06-29 | Phase 7 - Day 1: Heavy Pull + Carry + Arm Specialization | Plate Loaded Seated Row | Pull | 1 | 140 | 8 |  | 2 | Machine says “starting resistance is 25 lbs” but I added 70 lbs per arm; tempo 2-1-2; RIR 2 |</t>
  </si>
  <si>
    <t>| 7 |  | 1 | 2026-06-29 | Phase 7 - Day 1: Heavy Pull + Carry + Arm Specialization | Plate Loaded Seated Row | Pull | 2 | 160 | 7 |  | 1-2 | 80 lbs per arm; tempo 2-1-2; RIR 1-2; difficult.  |</t>
  </si>
  <si>
    <t>| 7 |  | 1 | 2026-06-29 | Phase 7 - Day 1: Heavy Pull + Carry + Arm Specialization | Plate Loaded Seated Row | Pull | 3 | 160 | 6 |  | 1-2 | 80 lbs per arm; tempo 2-1-2; RIR 1-2; difficult.  |</t>
  </si>
  <si>
    <t>| 7 |  | 1 | 2026-06-29 | Phase 7 - Day 1: Heavy Pull + Carry + Arm Specialization | Plate Loaded Seated Row | Pull | 4 | 160 | 5 |  | 2 | Machine says “starting resistance is 25 lbs” but I added 70 lbs per arm; tempo 2-1-2; RIR 2 |</t>
  </si>
  <si>
    <t>| 7 |  | 1 | 2026-06-29 | Phase 7 - Day 1: Heavy Pull + Carry + Arm Specialization | Body Row | Pull | 1 | 0 | 8 |  | 1-2 | Tempo 2-2-1; RIR 1-2; feet elevated  |</t>
  </si>
  <si>
    <t>| 7 |  | 1 | 2026-06-29 | Phase 7 - Day 1: Heavy Pull + Carry + Arm Specialization | Body Row | Pull | 2 | 0 | 8 |  | 1-2 | Tempo 2-2-1; RIR 1-2; feet elevated  |</t>
  </si>
  <si>
    <t>| 7 |  | 1 | 2026-06-29 | Phase 7 - Day 1: Heavy Pull + Carry + Arm Specialization | Body Row | Pull | 3 | 0 | 8 |  | 1-2 | Tempo 2-2-1; RIR 1-2; feet elevated  |</t>
  </si>
  <si>
    <t>| 7 |  | 1 | 2026-06-29 | Phase 7 - Day 1: Heavy Pull + Carry + Arm Specialization | Anchored Single Arm Dumbbell Curl | Arms_Biceps | 1 | 35 | 5 |  |  | Yikes. Maybe too quick a transition from body rows to curls but the lactic acid build up is more today.  |</t>
  </si>
  <si>
    <t>| 7 |  | 1 | 2026-06-29 | Phase 7 - Day 1: Heavy Pull + Carry + Arm Specialization | Anchored Single Arm Dumbbell Curl | Arms_Biceps | 2 | 35 | 5 |  | 1-2 | Tempo controlled 2-2-2; RIR 1-2; is this a regression? Feels good but the reps aren’t there today |</t>
  </si>
  <si>
    <t>| 7 |  | 1 | 2026-06-29 | Phase 7 - Day 1: Heavy Pull + Carry + Arm Specialization | Anchored Single Arm Dumbbell Curl | Arms_Biceps | 3 | 35 | 5 |  | 1-2 | Tempo controlled 2-2-2; RIR 1-2; is this a regression? Feels good but the reps aren’t there today |</t>
  </si>
  <si>
    <t>| 7 |  | 1 | 2026-06-29 | Phase 7 - Day 1: Heavy Pull + Carry + Arm Specialization | Anchored Single Arm Dumbbell Curl | Arms_Biceps | 4 | 35 | 5 |  | 1-2 | Tempo controlled 2-2-2; RIR 1-2; is this a regression? Feels good but the reps aren’t there today |</t>
  </si>
  <si>
    <t>| 7 |  | 1 | 2026-06-29 | Phase 7 - Day 1: Heavy Pull + Carry + Arm Specialization | Single-Arm Overhead Cable Extension | Arms_Triceps | 1 | 20 | 12 |  | 2 | Tempo 3-1-3; RIR 2 |</t>
  </si>
  <si>
    <t>| 7 |  | 1 | 2026-06-29 | Phase 7 - Day 1: Heavy Pull + Carry + Arm Specialization | Single-Arm Overhead Cable Extension | Arms_Triceps | 2 | 25 | 10 |  | 1-2 | Tempo 3-1-3; RIR 1-2; ego lift |</t>
  </si>
  <si>
    <t>| 7 |  | 1 | 2026-06-29 | Phase 7 - Day 1: Heavy Pull + Carry + Arm Specialization | Single-Arm Overhead Cable Extension | Arms_Triceps | 3 | 22.5 | 11 |  | 1-2 | Tempo 3-1-3; RIR 1-2;  |</t>
  </si>
  <si>
    <t>| 7 |  | 1 | 2026-06-29 | Phase 7 - Day 1: Heavy Pull + Carry + Arm Specialization | Single-Arm Overhead Cable Extension | Arms_Triceps | 4 | 22.5 | 10 |  | 1-2 | Tempo 3-1-3; RIR 1-2;  |</t>
  </si>
  <si>
    <t>| 7 |  | 1 | 2026-06-29 | Phase 7 - Day 1: Heavy Pull + Carry + Arm Specialization | Plate Pinch | Carry | 1 | 50 |  | 73.8 |  | 74/60=1.233; fyi Coach I’m holding / pinching both simultaneously  |</t>
  </si>
  <si>
    <t>| 7 |  | 1 | 2026-06-29 | Phase 7 - Day 1: Heavy Pull + Carry + Arm Specialization | Plate Pinch | Carry | 2 | 50 |  | 61.800000000000004 |  | 62/60=1.0333 |</t>
  </si>
  <si>
    <t>| 7 |  | 1 | 2026-06-29 | Phase 7 - Day 1: Heavy Pull + Carry + Arm Specialization | Plate Pinch | Carry | 3 | 50 |  | 52.2 |  | 52/60=0.867 |</t>
  </si>
  <si>
    <t>| 7 |  | 1 | 2026-06-29 | Phase 7 - Day 1: Heavy Pull + Carry + Arm Specialization | Dead Hang | Carry | 1 | 0 |  | 54 |  |  |</t>
  </si>
  <si>
    <t>| 7 |  | 1 | 2026-06-29 | Phase 7 - Day 1: Heavy Pull + Carry + Arm Specialization | Dead Hang | Carry | 2 | 0 |  | 54 |  |  |</t>
  </si>
  <si>
    <t>| 7 |  | 1 | 2026-06-29 | Phase 7 - Day 1: Heavy Pull + Carry + Arm Specialization | Rowing | Pull | 1 |  |  | 470 |  | Capacity finish  |</t>
  </si>
  <si>
    <t>| 7 |  | 2 | 2026-06-30 | Phase 7 - Day 2: Heavy Press + Triceps Priority | Treadmill Walking | Cardio | 1 |  |  | 360 |  | 4.3 mph, 5% incline |</t>
  </si>
  <si>
    <t>| 7 |  | 2 | 2026-06-30 | Phase 7 - Day 2: Heavy Press + Triceps Priority | Band Pull Aparts | Warmup | 1 | 0 | 12 |  |  |  |</t>
  </si>
  <si>
    <t>| 7 |  | 2 | 2026-06-30 | Phase 7 - Day 2: Heavy Press + Triceps Priority | Band Pull Aparts | Warmup | 2 | 0 | 12 |  |  |  |</t>
  </si>
  <si>
    <t>| 7 |  | 2 | 2026-06-30 | Phase 7 - Day 2: Heavy Press + Triceps Priority | Serratus Wall Slides (banded) | Warmup | 1 | 0 | 8 |  |  |  |</t>
  </si>
  <si>
    <t>| 7 |  | 2 | 2026-06-30 | Phase 7 - Day 2: Heavy Press + Triceps Priority | Serratus Wall Slides (banded) | Warmup | 2 | 0 | 8 |  |  |  |</t>
  </si>
  <si>
    <t>| 7 |  | 2 | 2026-06-30 | Phase 7 - Day 2: Heavy Press + Triceps Priority | Neutral Grip Dumbbell Floor Press | Push | 1 | 130 | 8 |  | 2 | Tempo 3-1-1; RIR 2 |</t>
  </si>
  <si>
    <t>| 7 |  | 2 | 2026-06-30 | Phase 7 - Day 2: Heavy Press + Triceps Priority | Neutral Grip Dumbbell Floor Press | Push | 2 | 140 | 8 |  | 2 | Tempo 3-1-1; RIR 2 |</t>
  </si>
  <si>
    <t>| 7 |  | 2 | 2026-06-30 | Phase 7 - Day 2: Heavy Press + Triceps Priority | Neutral Grip Dumbbell Floor Press | Push | 3 | 150 | 6.5 |  | 1-2 | Tempo 3-1-1; RIR 1-2; I thought we were doing an overload. Had to farmer carry the dbs a good 30 sec walk to get to the right bench, so will push through 75s per hand. Let’s go!! 🙌 |</t>
  </si>
  <si>
    <t>| 7 |  | 2 | 2026-06-30 | Phase 7 - Day 2: Heavy Press + Triceps Priority | Neutral Grip Dumbbell Floor Press | Push | 4 | 150 | 5 |  | 1-2 | Tempo 3-1-1; RIR 1-2; I thought we were doing an overload. Had to farmer carry the dbs a good 30 sec walk to get to the right bench, so will push through 75s per hand. Let’s go!! 🙌 |</t>
  </si>
  <si>
    <t>| 7 |  | 2 | 2026-06-30 | Phase 7 - Day 2: Heavy Press + Triceps Priority | Machine Chest Press | Push | 1 | 110 | 12 |  | 1-2 | Tempo 2-1-2; RIR 1-2; Precor - Chest Press machine; seat at 3, Little bit different machine chest press. Has a foot pedal to help get the handles in a safer shoulder starting point  |</t>
  </si>
  <si>
    <t>| 7 |  | 2 | 2026-06-30 | Phase 7 - Day 2: Heavy Press + Triceps Priority | Machine Chest Press | Push | 2 | 115 | 12 |  | 1-2 | Tempo 2-1-2; RIR 1-2; seat at 3, Little bit different machine chest press. Has a foot pedal to help get the handles in a safer shoulder starting point  |</t>
  </si>
  <si>
    <t>| 7 |  | 2 | 2026-06-30 | Phase 7 - Day 2: Heavy Press + Triceps Priority | Machine Chest Press | Push | 3 | 120 | 11 |  | 1 | Tempo 2-1-2; RIR 1; Precor - Chest Press machine; seat at 3, Little bit different machine chest press. Has a foot pedal to help get the handles in a safer shoulder starting point  |</t>
  </si>
  <si>
    <t>| 7 |  | 2 | 2026-06-30 | Phase 7 - Day 2: Heavy Press + Triceps Priority | Machine Chest Press | Push | 4 | 125 | 9 |  | 1 | Tempo 2-1-2; RIR 1; Precor - Chest Press machine; seat at 3, Little bit different machine chest press. Has a foot pedal to help get the handles in a safer shoulder starting point  |</t>
  </si>
  <si>
    <t>| 7 |  | 2 | 2026-06-30 | Phase 7 - Day 2: Heavy Press + Triceps Priority | Cable Fly (Standing) | Push | 1 | 12.5 | 12 |  |  | Warm up. No padded cuff today |</t>
  </si>
  <si>
    <t>| 7 |  | 2 | 2026-06-30 | Phase 7 - Day 2: Heavy Press + Triceps Priority | Cable Fly (Standing) | Push | 2 | 22.5 | 15 |  | 2 | Working set. Tempo 2-2-2; RIR 2; No padded cuff today |</t>
  </si>
  <si>
    <t>| 7 |  | 2 | 2026-06-30 | Phase 7 - Day 2: Heavy Press + Triceps Priority | Cable Fly (Standing) | Push | 3 | 27.5 | 15 |  | 1-2 | Tempo 2-2-2; RIR 1-2; Working set. No padded cuff today |</t>
  </si>
  <si>
    <t>| 7 |  | 2 | 2026-06-30 | Phase 7 - Day 2: Heavy Press + Triceps Priority | Cable Fly (Standing) | Push | 4 | 32.5 | 12 |  | 1-2 | Working set. Tempo 2-2-2; RIR 1-2; No padded cuff today |</t>
  </si>
  <si>
    <t>| 7 |  | 2 | 2026-06-30 | Phase 7 - Day 2: Heavy Press + Triceps Priority | Single-Arm Overhead Cable Extension | Arms_Triceps | 1 | 20 | 12 |  | 1-2 | Tempo 3-1-3: RIR 1-2; left fatigued at 11 |</t>
  </si>
  <si>
    <t>| 7 |  | 2 | 2026-06-30 | Phase 7 - Day 2: Heavy Press + Triceps Priority | Single-Arm Overhead Cable Extension | Arms_Triceps | 2 | 22.5 | 12 |  | 1 | Tempo 3-1-3: RIR 1; left fatigued at 11 |</t>
  </si>
  <si>
    <t>| 7 |  | 2 | 2026-06-30 | Phase 7 - Day 2: Heavy Press + Triceps Priority | Single-Arm Overhead Cable Extension | Arms_Triceps | 3 | 22.5 | 10 |  | 1 | Tempo 3-1-3: RIR 1; left fatigued at 11 |</t>
  </si>
  <si>
    <t>| 7 |  | 2 | 2026-06-30 | Phase 7 - Day 2: Heavy Press + Triceps Priority | Single-Arm Overhead Cable Extension | Arms_Triceps | 4 | 22.5 | 9 |  | 1 | Tempo 3-1-3: RIR 1; left fatigued at 11 |</t>
  </si>
  <si>
    <t>| 7 |  | 2 | 2026-06-30 | Phase 7 - Day 2: Heavy Press + Triceps Priority | High Cable Tricep Pushdown | Arms_Triceps | 1 | 60 | 9 |  | 1-2 | Tempo 2-1-2; RIR 1-2; 90-100 degree ROM |</t>
  </si>
  <si>
    <t>| 7 |  | 2 | 2026-06-30 | Phase 7 - Day 2: Heavy Press + Triceps Priority | High Cable Tricep Pushdown | Arms_Triceps | 2 | 62.5 | 9 |  | 1-2 | Tempo 2-1-2; RIR 1-2; 90-100 degree ROM |</t>
  </si>
  <si>
    <t>| 7 |  | 2 | 2026-06-30 | Phase 7 - Day 2: Heavy Press + Triceps Priority | High Cable Tricep Pushdown | Arms_Triceps | 3 | 62.5 | 8 |  | 1-2 | Tempo 2-1-2; RIR 1-2; 90-100 degree ROM |</t>
  </si>
  <si>
    <t>| 7 |  | 2 | 2026-06-30 | Phase 7 - Day 2: Heavy Press + Triceps Priority | Treadmill Walking | Cardio | 2 |  |  | 360 |  | 4.3 mph, 5% incline |</t>
  </si>
  <si>
    <t>| 7 |  | 2 | 2026-06-30 | Phase 7 - Day 2: Heavy Press + Triceps Priority | High Cable Tricep Pushdown | Arms_Triceps | 4 | 65 | 6.5 |  | 1 | Tempo 2-1-2; RIR 1 |</t>
  </si>
  <si>
    <t>| 7 |  | 2 | 2026-06-30 | Phase 7 - Day 2: Heavy Press + Triceps Priority | Plate Pinch | Carry | 1 | 50 |  | 84 |  | 84/60=1.4 |</t>
  </si>
  <si>
    <t>| 7 |  | 2 | 2026-06-30 | Phase 7 - Day 2: Heavy Press + Triceps Priority | Plate Pinch | Carry | 2 | 50 |  | 58.8 |  | 59/60=0.983 left slipped first  |</t>
  </si>
  <si>
    <t>| 7 |  | 2 | 2026-06-30 | Phase 7 - Day 2: Heavy Press + Triceps Priority | Plate Pinch | Carry | 3 | 50 |  | 49.8 |  |  |</t>
  </si>
  <si>
    <t>| 7 |  | 2 | 2026-06-30 | Phase 7 - Day 2: Heavy Press + Triceps Priority | Dead Hang | Carry | 1 | 0 |  | 61.2 |  | 61/60=1.0167 |</t>
  </si>
  <si>
    <t>| 7 |  | 2 | 2026-06-30 | Phase 7 - Day 2: Heavy Press + Triceps Priority | Dead Hang | Carry | 2 | 0 |  | 51 |  | 51/60=0.85 |</t>
  </si>
  <si>
    <t>| 7 |  | 2 | 2026-06-30 | Phase 7 - Day 2: Heavy Press + Triceps Priority | Rowing | Pull | 1 |  |  | 460 |  | Capacity finish  |</t>
  </si>
  <si>
    <t>| 7 |  | 3 | 2026-07-02 | Phase 7 - Day 3: Lower Body + Carry Progression + Arm Support | Treadmill Walking | Cardio | 1 |  |  | 360 |  | Warm up |</t>
  </si>
  <si>
    <t>| 7 |  | 3 | 2026-07-02 | Phase 7 - Day 3: Lower Body + Carry Progression + Arm Support | Goblet Squat | Legs | 1 | 65 | 10 |  | 2 | Tempo 3-1-1; RIR 2 |</t>
  </si>
  <si>
    <t>| 7 |  | 3 | 2026-07-02 | Phase 7 - Day 3: Lower Body + Carry Progression + Arm Support | Goblet Squat | Legs | 2 | 70 | 10 |  | 2 | Tempo 3-1-1; RIR 2 |</t>
  </si>
  <si>
    <t>| 7 |  | 3 | 2026-07-02 | Phase 7 - Day 3: Lower Body + Carry Progression + Arm Support | Goblet Squat | Legs | 3 | 75 | 10 |  | 1-2 | Tempo 3-1-1; RIR 1-2 |</t>
  </si>
  <si>
    <t>| 7 |  | 3 | 2026-07-02 | Phase 7 - Day 3: Lower Body + Carry Progression + Arm Support | Dumbbell Romanian Deadlift | Legs | 1 | 150 | 10 |  | 2+ | Tempo 3-1-1; RIR 2+ |</t>
  </si>
  <si>
    <t>| 7 |  | 3 | 2026-07-02 | Phase 7 - Day 3: Lower Body + Carry Progression + Arm Support | Dumbbell Romanian Deadlift | Legs | 2 | 150 | 10 |  | 2 | Tempo 3-1-1; RIR 2 |</t>
  </si>
  <si>
    <t>| 7 |  | 3 | 2026-07-02 | Phase 7 - Day 3: Lower Body + Carry Progression + Arm Support | Dumbbell Romanian Deadlift | Legs | 3 | 150 | 10 |  | 1-2 | Tempo 3-1-1; RIR 1-2 |</t>
  </si>
  <si>
    <t>| 7 |  | 3 | 2026-07-02 | Phase 7 - Day 3: Lower Body + Carry Progression + Arm Support | Walking Lunges | Legs | 1 | 30 |  | 12 | 2+ | Tempo 2-1-1; RIR 2+ |</t>
  </si>
  <si>
    <t>| 7 |  | 3 | 2026-07-02 | Phase 7 - Day 3: Lower Body + Carry Progression + Arm Support | Walking Lunges | Legs | 2 | 35 |  | 12 | 2+ | Tempo 2-1-1; RIR 2+ |</t>
  </si>
  <si>
    <t>| 7 |  | 3 | 2026-07-02 | Phase 7 - Day 3: Lower Body + Carry Progression + Arm Support | Farmer's Walk | Carry | 1 | 150 |  | 60 |  | 2 mph, 0.5% incline  |</t>
  </si>
  <si>
    <t>| 7 |  | 3 | 2026-07-02 | Phase 7 - Day 3: Lower Body + Carry Progression + Arm Support | Farmer's Walk | Carry | 2 | 150 |  | 52.8 |  | 2 mph, 0.5% incline  |</t>
  </si>
  <si>
    <t>| 7 |  | 3 | 2026-07-02 | Phase 7 - Day 3: Lower Body + Carry Progression + Arm Support | Farmer's Walk | Carry | 3 | 150 |  | 46.800000000000004 |  | 2 mph, 0.5% incline  |</t>
  </si>
  <si>
    <t>| 7 |  | 3 | 2026-07-02 | Phase 7 - Day 3: Lower Body + Carry Progression + Arm Support | Farmer's Walk | Carry | 4 | 150 |  | 43.199999999999996 |  | 2 mph, 0.5% incline  |</t>
  </si>
  <si>
    <t>| 7 |  | 3 | 2026-07-02 | Phase 7 - Day 3: Lower Body + Carry Progression + Arm Support | Farmer's Walk | Carry | 5 | 150 |  | 42 |  | 2 mph, 0.5% incline  |</t>
  </si>
  <si>
    <t>| 7 |  | 3 | 2026-07-02 | Phase 7 - Day 3: Lower Body + Carry Progression + Arm Support | Anchored Single Arm Dumbbell Curl | Arms_Biceps | 1 | 35 | 8 |  | 2 | Left side first, tempo 2-2-2; RIR 2 |</t>
  </si>
  <si>
    <t>| 7 |  | 3 | 2026-07-02 | Phase 7 - Day 3: Lower Body + Carry Progression + Arm Support | Anchored Single Arm Dumbbell Curl | Arms_Biceps | 2 | 35 | 7.5 |  | 1-2 | Left side first, tempo 2-2-2; RIR 1-2 |</t>
  </si>
  <si>
    <t>| 7 |  | 3 | 2026-07-02 | Phase 7 - Day 3: Lower Body + Carry Progression + Arm Support | Anchored Single Arm Dumbbell Curl | Arms_Biceps | 3 | 35 | 6 |  | 1 | Left side first, tempo 2-2-2; RIR 1 |</t>
  </si>
  <si>
    <t>| 7 |  | 3 | 2026-07-02 | Phase 7 - Day 3: Lower Body + Carry Progression + Arm Support | Anchored Single Arm Dumbbell Curl | Arms_Biceps | 4 | 35 | 6 |  | 1 | Left side first, tempo 2-2-2; RIR 1 |</t>
  </si>
  <si>
    <t>| 7 |  | 3 | 2026-07-02 | Phase 7 - Day 3: Lower Body + Carry Progression + Arm Support | High Cable Tricep Pushdown | Arms_Triceps | 1 | 60 | 10 |  | 2+ | Warm up: Hoist cable machine; 120 lb plate; tempo 2-2-2; RIR 2+ |</t>
  </si>
  <si>
    <t>| 7 |  | 3 | 2026-07-02 | Phase 7 - Day 3: Lower Body + Carry Progression + Arm Support | High Cable Tricep Pushdown | Arms_Triceps | 2 | 62.5 | 11 |  | 2+ | Working set: Hoist cable machine; 120 lb plate + 5 lb block; tempo 2-2-2; RIR 2+ |</t>
  </si>
  <si>
    <t>| 7 |  | 3 | 2026-07-02 | Phase 7 - Day 3: Lower Body + Carry Progression + Arm Support | High Cable Tricep Pushdown | Arms_Triceps | 3 | 67.5 | 9 |  | 1-2 | Working set: Hoist cable machine; 135 lb plate; tempo 2-2-2; RIR 1-2 |</t>
  </si>
  <si>
    <t>| 7 |  | 3 | 2026-07-02 | Phase 7 - Day 3: Lower Body + Carry Progression + Arm Support | High Cable Tricep Pushdown | Arms_Triceps | 4 | 67.5 | 7 |  | 1-2 | Working set: Hoist cable machine; 135 lb plate; tempo 2-2-2; RIR 1-2 |</t>
  </si>
  <si>
    <t>| 7 |  | 3 | 2026-07-02 | Phase 7 - Day 3: Lower Body + Carry Progression + Arm Support | Plate Pinch | Carry | 1 | 50 |  | 64.800000000000011 |  | 25 lb each hand. I’ve never done 50 lbs per hand like you prescribed   65/60=1.0833 |</t>
  </si>
  <si>
    <t>| 7 |  | 3 | 2026-07-02 | Phase 7 - Day 3: Lower Body + Carry Progression + Arm Support | Plate Pinch | Carry | 2 | 50 |  | 52.8 |  | Umax plates at the hotel gym. Plastic covering  little slicker than the rubber Planet Fitness plates. 25 lb each hand. I’ve never done 50 lbs per hand like you prescribed   65/60=1.0833 |</t>
  </si>
  <si>
    <t>| 7 |  | 3 | 2026-07-02 | Phase 7 - Day 3: Lower Body + Carry Progression + Arm Support | Plate Pinch | Carry | 3 | 50 |  | 45 |  | Umax plates at the hotel gym. Plastic covering  little slicker than the rubber Planet Fitness plates. 25 lb each hand. I’ve never done 50 lbs per hand like you prescribed   65/60=1.0833 |</t>
  </si>
  <si>
    <t>| 7 |  | 3 | 2026-07-02 | Phase 7 - Day 3: Lower Body + Carry Progression + Arm Support | Dead Hang | Carry | 1 | 0 |  | 45 |  | Thicker handles on Hoist machine / pull up bar  |</t>
  </si>
  <si>
    <t>| 7 |  | 3 | 2026-07-02 | Phase 7 - Day 3: Lower Body + Carry Progression + Arm Support | Dead Hang | Carry | 2 | 0 |  | 45 |  | Thicker handles on Hoist machine / pull up bar  |</t>
  </si>
  <si>
    <t>| 7 |  | 4 | 2026-07-03 | Phase 7 - Day 4: Arms + Capacity + Grip | Treadmill Walking | Cardio | 1 |  |  | 363 |  | 4.3 mph, 5% incline |</t>
  </si>
  <si>
    <t>| 7 |  | 4 | 2026-07-03 | Phase 7 - Day 4: Arms + Capacity + Grip | Farmer's Walk | Carry | 1 | 150 |  | 70.199999999999989 |  | 2 mph, 0.5% incline; 70/60=1.167 |</t>
  </si>
  <si>
    <t>| 7 |  | 4 | 2026-07-03 | Phase 7 - Day 4: Arms + Capacity + Grip | Farmer's Walk | Carry | 2 | 150 |  | 64.800000000000011 |  | 2 mph, 0.5% incline;  |</t>
  </si>
  <si>
    <t>| 7 |  | 4 | 2026-07-03 | Phase 7 - Day 4: Arms + Capacity + Grip | Farmer's Walk | Carry | 3 | 150 |  | 49.8 |  | 2 mph, 0.5% incline; 50/60=0.833 |</t>
  </si>
  <si>
    <t>| 7 |  | 4 | 2026-07-03 | Phase 7 - Day 4: Arms + Capacity + Grip | Farmer's Walk | Carry | 4 | 150 |  | 46.800000000000004 |  | 2 mph, 0.5% incline; 47/60=0.783 |</t>
  </si>
  <si>
    <t>| 7 |  | 4 | 2026-07-03 | Phase 7 - Day 4: Arms + Capacity + Grip | Farmer's Walk | Carry | 5 | 150 |  | 45 |  | 2 mph, 0.5% incline;  |</t>
  </si>
  <si>
    <t>| 7 |  | 4 | 2026-07-03 | Phase 7 - Day 4: Arms + Capacity + Grip | Anchored Single Arm Dumbbell Curl | Arms_Biceps | 1 | 35 | 8 |  | 1-2 | Tempo 2-2-2; RIR 1-2; left side first |</t>
  </si>
  <si>
    <t>| 7 |  | 4 | 2026-07-03 | Phase 7 - Day 4: Arms + Capacity + Grip | Anchored Single Arm Dumbbell Curl | Arms_Biceps | 2 | 35 | 8 |  | 1-2 | Tempo 2-2-2; RIR 1-2; left side first |</t>
  </si>
  <si>
    <t>| 7 |  | 4 | 2026-07-03 | Phase 7 - Day 4: Arms + Capacity + Grip | Anchored Single Arm Dumbbell Curl | Arms_Biceps | 3 | 35 | 7 |  | 1-2 | Tempo 2-2-2; RIR 1-2; left side first |</t>
  </si>
  <si>
    <t>| 7 |  | 4 | 2026-07-03 | Phase 7 - Day 4: Arms + Capacity + Grip | Anchored Single Arm Dumbbell Curl | Arms_Biceps | 4 | 35 | 6 |  | 1 | Tempo 2-2-2; RIR 1; left side first |</t>
  </si>
  <si>
    <t>| 7 |  | 4 | 2026-07-03 | Phase 7 - Day 4: Arms + Capacity + Grip | Single-Arm Overhead Cable Extension | Arms_Triceps | 1 | 22.5 | 12 |  | 2+ | Tempo 3–1-3; RIR 2+ (maybe RIR 1-2 on left) |</t>
  </si>
  <si>
    <t>| 7 |  | 4 | 2026-07-03 | Phase 7 - Day 4: Arms + Capacity + Grip | Single-Arm Overhead Cable Extension | Arms_Triceps | 2 | 22.5 | 12 |  | 2 | Tempo 3–1-3; RIR 2 |</t>
  </si>
  <si>
    <t>| 7 |  | 4 | 2026-07-03 | Phase 7 - Day 4: Arms + Capacity + Grip | Single-Arm Overhead Cable Extension | Arms_Triceps | 3 | 22.5 | 12 |  | 1-2 | Tempo 3–1-3; RIR 1-2 |</t>
  </si>
  <si>
    <t>| 7 |  | 4 | 2026-07-03 | Phase 7 - Day 4: Arms + Capacity + Grip | Single-Arm Overhead Cable Extension | Arms_Triceps | 4 | 22.5 | 11 |  | 1-2 | Tempo 3–1-3; RIR 1-2 |</t>
  </si>
  <si>
    <t>| 7 |  | 4 | 2026-07-03 | Phase 7 - Day 4: Arms + Capacity + Grip | High Cable Tricep Pushdown | Arms_Triceps | 1 | 62.5 | 11 |  | 1-2 | Tempo 2-1-2; RIR 1-2 |</t>
  </si>
  <si>
    <t>| 7 |  | 4 | 2026-07-03 | Phase 7 - Day 4: Arms + Capacity + Grip | High Cable Tricep Pushdown | Arms_Triceps | 2 | 65 | 10 |  | 1-2 | Tempo 2-1-2; RIR 1-2 |</t>
  </si>
  <si>
    <t>| 7 |  | 4 | 2026-07-03 | Phase 7 - Day 4: Arms + Capacity + Grip | High Cable Tricep Pushdown | Arms_Triceps | 3 | 67.5 | 9 |  | 1 | Tempo 2-1-2; RIR 1 |</t>
  </si>
  <si>
    <t>| 7 |  | 4 | 2026-07-03 | Phase 7 - Day 4: Arms + Capacity + Grip | High Cable Tricep Pushdown | Arms_Triceps | 4 | 70 | 7 |  | 1 | Tempo 2-1-2; RIR 1 |</t>
  </si>
  <si>
    <t>| 7 |  | 4 | 2026-07-03 | Phase 7 - Day 4: Arms + Capacity + Grip | Hammer Curls with Rope and Cable | Arms_Biceps | 1 | 30 | 12 |  | 1 | Tough! Tempo 2-2-2; RIR 1 |</t>
  </si>
  <si>
    <t>| 7 |  | 4 | 2026-07-03 | Phase 7 - Day 4: Arms + Capacity + Grip | Hammer Curls with Rope and Cable | Arms_Biceps | 2 | 30 | 9 |  | 1 | Tough! Tempo 2-2-2; RIR 1 |</t>
  </si>
  <si>
    <t>| 7 |  | 4 | 2026-07-03 | Phase 7 - Day 4: Arms + Capacity + Grip | Hammer Curls with Rope and Cable | Arms_Biceps | 3 | 30 | 7 |  | 1 | Tough! Tempo 2-2-2; RIR 1 |</t>
  </si>
  <si>
    <t>| 7 |  | 4 | 2026-07-03 | Phase 7 - Day 4: Arms + Capacity + Grip | Plate Pinch | Carry | 1 | 50 |  | 61.2 |  | 61/60=1.0167; slick XULT plates at this Planet Fitness |</t>
  </si>
  <si>
    <t>| 7 |  | 4 | 2026-07-03 | Phase 7 - Day 4: Arms + Capacity + Grip | Plate Pinch | Carry | 2 | 50 |  | 61.800000000000004 |  | 62/60=; slick XULT plates at this Planet Fitness |</t>
  </si>
  <si>
    <t>| 7 |  | 4 | 2026-07-03 | Phase 7 - Day 4: Arms + Capacity + Grip | Plate Pinch | Carry | 3 | 50 |  | 52.8 |  | 53/60=  ; slick XULT plates at this Planet Fitness |</t>
  </si>
  <si>
    <t>| 7 |  | 4 | 2026-07-03 | Phase 7 - Day 4: Arms + Capacity + Grip | Dead Hang | Carry | 1 | 0 |  | 52.2 |  | 52/60=0.867 |</t>
  </si>
  <si>
    <t>| 7 |  | 4 | 2026-07-03 | Phase 7 - Day 4: Arms + Capacity + Grip | Dead Hang | Carry | 2 | 0 |  | 48 |  | 48/60=0.8 |</t>
  </si>
  <si>
    <t>| 7 |  | 4 | 2026-07-03 | Phase 7 - Day 4: Arms + Capacity + Grip | Rowing | Pull | 1 |  |  | 469 |  | Athletic capacity finish  |</t>
  </si>
  <si>
    <t>| 8 |  | 1 | 2026-07-05 | Phase 8 - Day 1 - Heavy Pull + Grip Strength | Treadmill Walking | Cardio | 1 |  |  | 364 |  | 4.3 mph, incline 5% |</t>
  </si>
  <si>
    <t>| 8 |  | 1 | 2026-07-05 | Phase 8 - Day 1 - Heavy Pull + Grip Strength | Band Pull Aparts | Warmup | 1 | 0 | 15 |  |  | Red band |</t>
  </si>
  <si>
    <t>| 8 |  | 1 | 2026-07-05 | Phase 8 - Day 1 - Heavy Pull + Grip Strength | Band External Rotations | Warmup | 1 | 0 | 12 |  |  | Red band |</t>
  </si>
  <si>
    <t>| 8 |  | 1 | 2026-07-05 | Phase 8 - Day 1 - Heavy Pull + Grip Strength | Serratus Wall Slides (banded) | Warmup | 1 | 0 | 8 |  |  | Red band |</t>
  </si>
  <si>
    <t>| 8 |  | 1 | 2026-07-05 | Phase 8 - Day 1 - Heavy Pull + Grip Strength | Cat-Camel | Warmup | 1 | 0 | 10 |  |  | Extend and depress shoulder girdle  |</t>
  </si>
  <si>
    <t>| 8 |  | 1 | 2026-07-05 | Phase 8 - Day 1 - Heavy Pull + Grip Strength | Band Pull Aparts | Warmup | 2 | 0 | 15 |  |  | Red band |</t>
  </si>
  <si>
    <t>| 8 |  | 1 | 2026-07-05 | Phase 8 - Day 1 - Heavy Pull + Grip Strength | Band External Rotations | Warmup | 2 | 0 | 12 |  |  | Red band |</t>
  </si>
  <si>
    <t>| 8 |  | 1 | 2026-07-05 | Phase 8 - Day 1 - Heavy Pull + Grip Strength | Serratus Wall Slides (banded) | Warmup | 2 | 0 | 8 |  |  | Red band |</t>
  </si>
  <si>
    <t>| 8 |  | 1 | 2026-07-05 | Phase 8 - Day 1 - Heavy Pull + Grip Strength | Cat-Camel | Warmup | 2 | 0 | 10 |  |  | Extend and depress shoulder girdle  |</t>
  </si>
  <si>
    <t>| 8 |  | 1 | 2026-07-05 | Phase 8 - Day 1 - Heavy Pull + Grip Strength | Dead Hang | Carry | 1 | 0 |  | 30 |  | 30 seconds  |</t>
  </si>
  <si>
    <t>| 8 |  | 1 | 2026-07-05 | Phase 8 - Day 1 - Heavy Pull + Grip Strength | Farmer's Walk | Carry | 1 | 150 |  | 75 |  | 2 mph, 0.5% incline |</t>
  </si>
  <si>
    <t>| 8 |  | 1 | 2026-07-05 | Phase 8 - Day 1 - Heavy Pull + Grip Strength | Farmer's Walk | Carry | 2 | 150 |  | 64.800000000000011 |  | 2 mph, 0.5% incline; 65/60=1.0833 |</t>
  </si>
  <si>
    <t>| 8 |  | 1 | 2026-07-05 | Phase 8 - Day 1 - Heavy Pull + Grip Strength | Farmer's Walk | Carry | 3 | 150 |  | 55.2 |  | 2 mph, 0.5% incline; 55/60=0.917 |</t>
  </si>
  <si>
    <t>| 8 |  | 1 | 2026-07-05 | Phase 8 - Day 1 - Heavy Pull + Grip Strength | Farmer's Walk | Carry | 4 | 150 |  | 49.199999999999996 |  | 2 mph, 0.5% incline; 49/60=0.817 |</t>
  </si>
  <si>
    <t>| 8 |  | 1 | 2026-07-05 | Phase 8 - Day 1 - Heavy Pull + Grip Strength | Farmer's Walk | Carry | 5 | 150 |  | 49.199999999999996 |  | 2 mph, 0.5% incline; 49/60=0.817 |</t>
  </si>
  <si>
    <t>| 8 |  | 1 | 2026-07-05 | Phase 8 - Day 1 - Heavy Pull + Grip Strength | Machine Row | Pull | 1 | 190 | 10 |  | 2 | Tempo 3-1-2; RIR 2; chest pad at 7, seat at 5 (LifeFitness machine) |</t>
  </si>
  <si>
    <t>| 8 |  | 1 | 2026-07-05 | Phase 8 - Day 1 - Heavy Pull + Grip Strength | Machine Row | Pull | 2 | 195 | 9 |  | 1-2 | Tempo 3-1-2; RIR 1-2; chest pad at 7, seat at 5 (LifeFitness machine) |</t>
  </si>
  <si>
    <t>| 8 |  | 1 | 2026-07-05 | Phase 8 - Day 1 - Heavy Pull + Grip Strength | Machine Row | Pull | 3 | 200 | 7 |  | 1-2 | Tempo 3-1-2; RIR 1-2; chest pad at 7, seat at 5 (LifeFitness machine) |</t>
  </si>
  <si>
    <t>| 8 |  | 1 | 2026-07-05 | Phase 8 - Day 1 - Heavy Pull + Grip Strength | Machine Row | Pull | 4 | 200 | 6.5 |  | 1-2 | Tempo 3-1-2; RIR 1-2; chest pad at 7, seat at 5 (LifeFitness machine) |</t>
  </si>
  <si>
    <t>| 8 |  | 1 | 2026-07-05 | Phase 8 - Day 1 - Heavy Pull + Grip Strength | Single-Arm Neutral Grip Cable Pulldown | Pull | 1 | 50 | 12 |  | 2 | Strict tempo 2-1-3; RIR 2; grip/forearms have some lactic acid build up |</t>
  </si>
  <si>
    <t>| 8 |  | 1 | 2026-07-05 | Phase 8 - Day 1 - Heavy Pull + Grip Strength | Single-Arm Neutral Grip Cable Pulldown | Pull | 2 | 70 | 11 |  | 1-2 | Strict tempo 2-1-3; RIR 1-2; grip/forearms have some lactic acid build up |</t>
  </si>
  <si>
    <t>| 8 |  | 1 | 2026-07-05 | Phase 8 - Day 1 - Heavy Pull + Grip Strength | Single-Arm Neutral Grip Cable Pulldown | Pull | 3 | 70 | 10 |  | 1-2 | Strict tempo 2-1-3; RIR 1-2; grip/forearms have some lactic acid build up |</t>
  </si>
  <si>
    <t>| 8 |  | 1 | 2026-07-05 | Phase 8 - Day 1 - Heavy Pull + Grip Strength | Incline Dumbbell Curl (Supinated) | Arms_Biceps | 1 | 25 | 12 |  | 1-2 | Tempo 2-1-3; RIR 1-2; forearms are tired; Matrix adjustable bench at 3 (~30 degrees); tempo  |</t>
  </si>
  <si>
    <t>| 8 |  | 1 | 2026-07-05 | Phase 8 - Day 1 - Heavy Pull + Grip Strength | Incline Dumbbell Curl (Supinated) | Arms_Biceps | 2 | 25 | 10 |  | 1-2 | Wrist on left began to break form; Tempo 2-1-3; RIR 1-2; forearms are tired; Matrix adjustable bench at 3 (~30 degrees); tempo  |</t>
  </si>
  <si>
    <t>| 8 |  | 1 | 2026-07-05 | Phase 8 - Day 1 - Heavy Pull + Grip Strength | Incline Dumbbell Curl (Supinated) | Arms_Biceps | 3 | 25 | 9 |  | 1-2 | Wrist on left began to break form; Tempo 2-1-3; RIR 1-2; forearms are tired; Matrix adjustable bench at 3 (~30 degrees); tempo  |</t>
  </si>
  <si>
    <t>| 8 |  | 1 | 2026-07-05 | Phase 8 - Day 1 - Heavy Pull + Grip Strength | Face Pull | Pull | 1 | 30 | 15 |  | 2 | Tempo 2-2-2; RIR 2 |</t>
  </si>
  <si>
    <t>| 8 |  | 1 | 2026-07-05 | Phase 8 - Day 1 - Heavy Pull + Grip Strength | Face Pull | Pull | 2 | 30 | 15 |  | 2 | Tempo 2-2-3; RIR 2 |</t>
  </si>
  <si>
    <t>| 8 |  | 1 | 2026-07-05 | Phase 8 - Day 1 - Heavy Pull + Grip Strength | Face Pull | Pull | 3 | 35 | 15 |  | 2 | Tempo 2-2-3; RIR 2 |</t>
  </si>
  <si>
    <t>| 8 |  | 1 | 2026-07-05 | Phase 8 - Day 1 - Heavy Pull + Grip Strength | Rowing | Pull | 1 |  |  | 166 |  | 56 strokes |</t>
  </si>
  <si>
    <t>| 8 |  | 2 | 2026-07-06 | Phase 8 - Day 2 - Heavy Push + Shoulder Reintegration | Treadmill Walking | Cardio | 1 |  |  | 363 |  | 4.3 mph, 5% incline  |</t>
  </si>
  <si>
    <t>| 8 |  | 2 | 2026-07-06 | Phase 8 - Day 2 - Heavy Push + Shoulder Reintegration | Band Pull Aparts | Warmup | 1 | 0 | 15 |  |  | Red band  |</t>
  </si>
  <si>
    <t>| 8 |  | 2 | 2026-07-06 | Phase 8 - Day 2 - Heavy Push + Shoulder Reintegration | Band External Rotations | Warmup | 1 | 0 | 12 |  |  | Red band |</t>
  </si>
  <si>
    <t>| 8 |  | 2 | 2026-07-06 | Phase 8 - Day 2 - Heavy Push + Shoulder Reintegration | Serratus Wall Slides (banded) | Warmup | 1 | 0 | 8 |  |  | Red band  |</t>
  </si>
  <si>
    <t>| 8 |  | 2 | 2026-07-06 | Phase 8 - Day 2 - Heavy Push + Shoulder Reintegration | Scap Push Ups | Push | 1 | 0 | 10 |  |  |  |</t>
  </si>
  <si>
    <t>| 8 |  | 2 | 2026-07-06 | Phase 8 - Day 2 - Heavy Push + Shoulder Reintegration | Band Pull Aparts | Warmup | 2 | 0 | 15 |  |  | Red band  |</t>
  </si>
  <si>
    <t>| 8 |  | 2 | 2026-07-06 | Phase 8 - Day 2 - Heavy Push + Shoulder Reintegration | Band External Rotations | Warmup | 2 | 0 | 12 |  |  | Red band |</t>
  </si>
  <si>
    <t>| 8 |  | 2 | 2026-07-06 | Phase 8 - Day 2 - Heavy Push + Shoulder Reintegration | Serratus Wall Slides (banded) | Warmup | 2 | 0 | 8 |  |  | Red band  |</t>
  </si>
  <si>
    <t>| 8 |  | 2 | 2026-07-06 | Phase 8 - Day 2 - Heavy Push + Shoulder Reintegration | Scap Push Ups | Push | 2 | 0 | 10 |  |  |  |</t>
  </si>
  <si>
    <t>| 8 |  | 2 | 2026-07-06 | Phase 8 - Day 2 - Heavy Push + Shoulder Reintegration | Single Arm Cable Press (split stance) | Push | 1 | 15 | 10 |  |  | Light w slow and controlled tempo |</t>
  </si>
  <si>
    <t>| 8 |  | 2 | 2026-07-06 | Phase 8 - Day 2 - Heavy Push + Shoulder Reintegration | Neutral Grip Dumbbell Floor Press | Push | 1 | 110 | 9 |  | 1-2 | Tempo strict 3-1-2; RIR 1-2; re focusing on strict tempo with phase 8 |</t>
  </si>
  <si>
    <t>| 8 |  | 2 | 2026-07-06 | Phase 8 - Day 2 - Heavy Push + Shoulder Reintegration | Neutral Grip Dumbbell Floor Press | Push | 2 | 120 | 9 |  | 2 | Tempo strict 3-1-2; RIR 2; re focusing on strict tempo with phase 8 |</t>
  </si>
  <si>
    <t>| 8 |  | 2 | 2026-07-06 | Phase 8 - Day 2 - Heavy Push + Shoulder Reintegration | Neutral Grip Dumbbell Floor Press | Push | 3 | 130 | 7 |  | 1-2 | Tempo strict 3-1-2; RIR 1-2; re focusing on strict tempo with phase 8 |</t>
  </si>
  <si>
    <t>| 8 |  | 2 | 2026-07-06 | Phase 8 - Day 2 - Heavy Push + Shoulder Reintegration | Neutral Grip Dumbbell Floor Press | Push | 4 | 130 | 6 |  | 1-2 | Slight anterior awareness/tighness on right; Tempo strict 3-1-2; RIR 1-2; re focusing on strict tempo with phase 8 |</t>
  </si>
  <si>
    <t>| 8 |  | 2 | 2026-07-06 | Phase 8 - Day 2 - Heavy Push + Shoulder Reintegration | Machine Chest Press | Push | 1 | 40 | 10 |  | 5 | LifeFitness machine; Seat at 3, handles at 2; Warmup: Tempo 2-2-2; RIR 5 |</t>
  </si>
  <si>
    <t>| 8 |  | 2 | 2026-07-06 | Phase 8 - Day 2 - Heavy Push + Shoulder Reintegration | Machine Chest Press | Push | 2 | 85 | 10 |  | 2 | Tempo 3-1-2; RIR 2 |</t>
  </si>
  <si>
    <t>| 8 |  | 2 | 2026-07-06 | Phase 8 - Day 2 - Heavy Push + Shoulder Reintegration | Machine Chest Press | Push | 3 | 90 | 9 |  | 2 | Tempo 3-1-2; RIR 2 |</t>
  </si>
  <si>
    <t>| 8 |  | 2 | 2026-07-06 | Phase 8 - Day 2 - Heavy Push + Shoulder Reintegration | Machine Chest Press | Push | 4 | 95 | 8 |  | 1-2 | Tempo 3-1-2; RIR 1-2 |</t>
  </si>
  <si>
    <t>| 8 |  | 2 | 2026-07-06 | Phase 8 - Day 2 - Heavy Push + Shoulder Reintegration | Cable High To Mid Fly | Push | 1 | 30 | 10 |  | 2 | 15 lbs per hand; Tempo 2-2-2; RIR 2; very tight at right extension |</t>
  </si>
  <si>
    <t>| 8 |  | 2 | 2026-07-06 | Phase 8 - Day 2 - Heavy Push + Shoulder Reintegration | Cable High To Mid Fly | Push | 2 | 30 | 9 |  | 2 | 15 lbs per hand; Tempo 2-1-3; RIR 2; very tight at right extension |</t>
  </si>
  <si>
    <t>| 8 |  | 2 | 2026-07-06 | Phase 8 - Day 2 - Heavy Push + Shoulder Reintegration | Cable High To Mid Fly | Push | 3 | 30 | 9 |  | 2 | 15 lbs per hand; Tempo 2-1-3; RIR 2; very tight at right extension |</t>
  </si>
  <si>
    <t>| 8 |  | 2 | 2026-07-06 | Phase 8 - Day 2 - Heavy Push + Shoulder Reintegration | Seated Neutral Grip DB Overhead Press | Push | 1 | 20 | 10 |  | 3+ | Tempo 2-1-3; RIR 3+; Right Very tight after flys; 10 lbs per hand |</t>
  </si>
  <si>
    <t>| 8 |  | 2 | 2026-07-06 | Phase 8 - Day 2 - Heavy Push + Shoulder Reintegration | Seated Neutral Grip DB Overhead Press | Push | 2 | 30 | 10 |  | 2+ | Tempo 2-1-3; RIR 2+; Right Very tight after flys; 15 lbs per hand |</t>
  </si>
  <si>
    <t>| 8 |  | 2 | 2026-07-06 | Phase 8 - Day 2 - Heavy Push + Shoulder Reintegration | Seated Neutral Grip DB Overhead Press | Push | 3 | 40 | 10 |  | 2+ | Tempo 2-1-3; RIR 2+; Right Very tight after flys; 20 lbs per hand |</t>
  </si>
  <si>
    <t>| 8 |  | 2 | 2026-07-06 | Phase 8 - Day 2 - Heavy Push + Shoulder Reintegration | Single-Arm Overhead Cable Extension | Arms_Triceps | 1 | 22.5 | 9 |  | 1-2 | Tempo 3-1-3; RIR 1-2 |</t>
  </si>
  <si>
    <t>| 8 |  | 2 | 2026-07-06 | Phase 8 - Day 2 - Heavy Push + Shoulder Reintegration | Single-Arm Overhead Cable Extension | Arms_Triceps | 2 | 22.5 | 9 |  | 1-2 | Tempo 2-1-3; RIR 1-2 |</t>
  </si>
  <si>
    <t>| 8 |  | 2 | 2026-07-06 | Phase 8 - Day 2 - Heavy Push + Shoulder Reintegration | Single-Arm Overhead Cable Extension | Arms_Triceps | 3 | 22.5 | 8 |  | 1-2 | Tempo 2-1-3; RIR 1-2 |</t>
  </si>
  <si>
    <t>| 8 |  | 2 | 2026-07-06 | Phase 8 - Day 2 - Heavy Push + Shoulder Reintegration | High Cable Tricep Pushdown | Arms_Triceps | 1 | 62.5 | 10 |  | 1-2 | Warmup; 2-1-2; RIR 1-2 |</t>
  </si>
  <si>
    <t>| 8 |  | 2 | 2026-07-06 | Phase 8 - Day 2 - Heavy Push + Shoulder Reintegration | High Cable Tricep Pushdown | Arms_Triceps | 2 | 62.5 | 8 |  | 1-2 | Working; 2-1-3; RIR 1-2 |</t>
  </si>
  <si>
    <t>| 8 |  | 2 | 2026-07-06 | Phase 8 - Day 2 - Heavy Push + Shoulder Reintegration | High Cable Tricep Pushdown | Arms_Triceps | 3 | 62.5 | 8 |  | 1-2 | Working; 2-1-3; RIR 1-2 |</t>
  </si>
  <si>
    <t>| 8 |  | 2 | 2026-07-06 | Phase 8 - Day 2 - Heavy Push + Shoulder Reintegration | High Cable Tricep Pushdown | Arms_Triceps | 4 | 62.5 | 7 |  | 1-2 | Working; 2-1-3; RIR 1-2 |</t>
  </si>
  <si>
    <t>| 8 |  | 2 | 2026-07-06 | Phase 8 - Day 2 - Heavy Push + Shoulder Reintegration | Endless Rope | Cardio | 1 |  |  | 20 |  | 20 sec hard ; 40 sec rest |</t>
  </si>
  <si>
    <t>| 8 |  | 2 | 2026-07-06 | Phase 8 - Day 2 - Heavy Push + Shoulder Reintegration | Endless Rope | Cardio | 2 |  |  | 20 |  | 20 sec hard ; 40 sec rest |</t>
  </si>
  <si>
    <t>| 8 |  | 2 | 2026-07-06 | Phase 8 - Day 2 - Heavy Push + Shoulder Reintegration | Endless Rope | Cardio | 3 |  |  | 20 |  | 20 sec hard ; 40 sec rest |</t>
  </si>
  <si>
    <t>| 8 |  | 2 | 2026-07-06 | Phase 8 - Day 2 - Heavy Push + Shoulder Reintegration | Endless Rope | Cardio | 4 |  |  | 20 |  | 20 sec hard ; 40 sec rest |</t>
  </si>
  <si>
    <t>| 8 |  | 2 | 2026-07-06 | Phase 8 - Day 2 - Heavy Push + Shoulder Reintegration | Endless Rope | Cardio | 5 |  |  | 20 |  | 20 sec hard ; 40 sec rest |</t>
  </si>
  <si>
    <t>| 8 |  | 2 | 2026-07-06 | Phase 8 - Day 2 - Heavy Push + Shoulder Reintegration | Endless Rope | Cardio | 6 |  |  | 20 |  | 20 sec hard ; 40 sec rest |</t>
  </si>
  <si>
    <t>| 8 |  | 3 | 2026-07-07 | Phase 8 - Day 3 - Lower Body + Unilateral Strength | Treadmill Walking | Cardio | 1 |  |  | 300 |  | Warmup: 4.3 mph 5% incline  |</t>
  </si>
  <si>
    <t>| 8 |  | 3 | 2026-07-07 | Phase 8 - Day 3 - Lower Body + Unilateral Strength | Prisoners Squat | Legs | 1 | 0 | 10 |  |  |  |</t>
  </si>
  <si>
    <t>| 8 |  | 3 | 2026-07-07 | Phase 8 - Day 3 - Lower Body + Unilateral Strength | Hip Hinge | Warmup | 1 | 0 | 10 |  |  |  |</t>
  </si>
  <si>
    <t>| 8 |  | 3 | 2026-07-07 | Phase 8 - Day 3 - Lower Body + Unilateral Strength | Walking Lunges | Legs | 1 | 0 |  | 8 |  | Per leg |</t>
  </si>
  <si>
    <t>| 8 |  | 3 | 2026-07-07 | Phase 8 - Day 3 - Lower Body + Unilateral Strength | Glute Extension | Legs | 1 | 0 | 10 |  |  |  |</t>
  </si>
  <si>
    <t>| 8 |  | 3 | 2026-07-07 | Phase 8 - Day 3 - Lower Body + Unilateral Strength | Standing Calf Raise | Legs | 1 | 0 | 15 |  |  |  |</t>
  </si>
  <si>
    <t>| 8 |  | 3 | 2026-07-07 | Phase 8 - Day 3 - Lower Body + Unilateral Strength | Prisoners Squat | Legs | 2 | 0 | 10 |  |  |  |</t>
  </si>
  <si>
    <t>| 8 |  | 3 | 2026-07-07 | Phase 8 - Day 3 - Lower Body + Unilateral Strength | Hip Hinge | Warmup | 2 | 0 | 10 |  |  |  |</t>
  </si>
  <si>
    <t>| 8 |  | 3 | 2026-07-07 | Phase 8 - Day 3 - Lower Body + Unilateral Strength | Walking Lunges | Legs | 2 | 0 |  | 8 |  | Per leg |</t>
  </si>
  <si>
    <t>| 8 |  | 3 | 2026-07-07 | Phase 8 - Day 3 - Lower Body + Unilateral Strength | Glute Extension | Legs | 2 | 0 | 10 |  |  |  |</t>
  </si>
  <si>
    <t>| 8 |  | 3 | 2026-07-07 | Phase 8 - Day 3 - Lower Body + Unilateral Strength | Standing Calf Raise | Legs | 2 | 0 | 15 |  |  |  |</t>
  </si>
  <si>
    <t>| 8 |  | 3 | 2026-07-07 | Phase 8 - Day 3 - Lower Body + Unilateral Strength | Goblet Squat | Legs | 1 | 65 | 10 |  | 2 | Tempo 3-1-2; RIR 2 |</t>
  </si>
  <si>
    <t>| 8 |  | 3 | 2026-07-07 | Phase 8 - Day 3 - Lower Body + Unilateral Strength | Goblet Squat | Legs | 2 | 70 | 10 |  | 2 | Tempo 3-1-2; RIR 2 |</t>
  </si>
  <si>
    <t>| 8 |  | 3 | 2026-07-07 | Phase 8 - Day 3 - Lower Body + Unilateral Strength | Goblet Squat | Legs | 3 | 75 | 10 |  | 1-2 | Tempo 3-1-2; RIR 1-2 |</t>
  </si>
  <si>
    <t>| 8 |  | 3 | 2026-07-07 | Phase 8 - Day 3 - Lower Body + Unilateral Strength | Goblet Squat | Legs | 4 | 75 | 8 |  | 1-2 | Lower back beginning to feel a little fatigue; Tempo 3-1-2; RIR 1-2 |</t>
  </si>
  <si>
    <t>| 8 |  | 3 | 2026-07-07 | Phase 8 - Day 3 - Lower Body + Unilateral Strength | Dumbbell Romanian Deadlift | Legs | 1 | 150 | 10 |  | 2+ | Tempo 3-1-2; RIR 2+ |</t>
  </si>
  <si>
    <t>| 8 |  | 3 | 2026-07-07 | Phase 8 - Day 3 - Lower Body + Unilateral Strength | Dumbbell Romanian Deadlift | Legs | 2 | 150 | 10 |  | 2+ | Tempo 3-1-2; RIR 2+ |</t>
  </si>
  <si>
    <t>| 8 |  | 3 | 2026-07-07 | Phase 8 - Day 3 - Lower Body + Unilateral Strength | Dumbbell Romanian Deadlift | Legs | 3 | 150 | 11 |  | 1-2 | Tempo 3-1-2; RIR 1-2 |</t>
  </si>
  <si>
    <t>| 8 |  | 3 | 2026-07-07 | Phase 8 - Day 3 - Lower Body + Unilateral Strength | Farmer's Walk | Carry | 1 | 150 |  | 60 |  | 2 mph, 0.5% incline; forearms fatigue from RDLs |</t>
  </si>
  <si>
    <t>| 8 |  | 3 | 2026-07-07 | Phase 8 - Day 3 - Lower Body + Unilateral Strength | Farmer's Walk | Carry | 2 | 150 |  | 49.8 |  | 50/60=   2 mph, 0.5% incline; forearms fatigue from RDLs |</t>
  </si>
  <si>
    <t>| 8 |  | 3 | 2026-07-07 | Phase 8 - Day 3 - Lower Body + Unilateral Strength | Farmer's Walk | Carry | 3 | 150 |  | 48 |  | 48/60=   2 mph, 0.5% incline; forearms fatigue from RDLs |</t>
  </si>
  <si>
    <t>| 8 |  | 3 | 2026-07-07 | Phase 8 - Day 3 - Lower Body + Unilateral Strength | Farmer's Walk | Carry | 4 | 150 |  | 40.2 |  | Tough after essentially 4 minutes of farmer “hold” via RDLs; =   2 mph, 0.5% incline; forearms fatigue from RDLs |</t>
  </si>
  <si>
    <t>| 8 |  | 3 | 2026-07-07 | Phase 8 - Day 3 - Lower Body + Unilateral Strength | Bulgarian Split Squat | Legs | 1 | 0 | 8 |  | 3+ | Warmup: Lower back getting pretty tight; slightly left of vertebrae; tempo 3-1-2; RIR 3+ |</t>
  </si>
  <si>
    <t>| 8 |  | 3 | 2026-07-07 | Phase 8 - Day 3 - Lower Body + Unilateral Strength | Bulgarian Split Squat | Legs | 2 | 20 | 8 |  | 2+ | Working set: tempo 3-1-2; RIR 2+ |</t>
  </si>
  <si>
    <t>| 8 |  | 3 | 2026-07-07 | Phase 8 - Day 3 - Lower Body + Unilateral Strength | Bulgarian Split Squat | Legs | 3 | 30 | 8 |  | 2 | Working set: tempo 3-1-2; RIR 2 |</t>
  </si>
  <si>
    <t>| 8 |  | 3 | 2026-07-07 | Phase 8 - Day 3 - Lower Body + Unilateral Strength | Bulgarian Split Squat | Legs | 4 | 40 | 8 |  | 2 | 30 lbs kettlebell on working leg side, 10 lb kb on offside; Working set: tempo 3-1-2; RIR 2 |</t>
  </si>
  <si>
    <t>| 8 |  | 3 | 2026-07-07 | Phase 8 - Day 3 - Lower Body + Unilateral Strength | Barbell Standing Calf Raise | Legs | 1 | 0 | 12 |  | 3+ | Warmup: tempo 2-1-3; RIR 3+ |</t>
  </si>
  <si>
    <t>| 8 |  | 3 | 2026-07-07 | Phase 8 - Day 3 - Lower Body + Unilateral Strength | Barbell Standing Calf Raise | Legs | 2 | 50 | 15 |  | 3+ | Working set: tempo 2-1-3; RIR 3+ |</t>
  </si>
  <si>
    <t>| 8 |  | 3 | 2026-07-07 | Phase 8 - Day 3 - Lower Body + Unilateral Strength | Barbell Standing Calf Raise | Legs | 3 | 70 | 15 |  | 2+ | Working set: tempo 2-1-3; RIR 2+ |</t>
  </si>
  <si>
    <t>| 8 |  | 3 | 2026-07-07 | Phase 8 - Day 3 - Lower Body + Unilateral Strength | Barbell Standing Calf Raise | Legs | 4 | 90 | 15 |  | 2+ | Working set: tempo 2-1-3; RIR 2+ |</t>
  </si>
  <si>
    <t>| 8 |  | 3 | 2026-07-07 | Phase 8 - Day 3 - Lower Body + Unilateral Strength | Rowing | Pull | 1 |  |  | 215 |  | Capacity finish |</t>
  </si>
  <si>
    <t>| 8 |  | 4 | 2026-07-08 | Phase 8 - Day 4 - Upper Hypertrophy + Capacity | Treadmill Walking | Cardio | 1 |  |  | 300 |  | 4.3 mph, 5% incline |</t>
  </si>
  <si>
    <t>| 8 |  | 4 | 2026-07-08 | Phase 8 - Day 4 - Upper Hypertrophy + Capacity | Band Pull Aparts | Warmup | 1 | 0 | 15 |  |  | Red band |</t>
  </si>
  <si>
    <t>| 8 |  | 4 | 2026-07-08 | Phase 8 - Day 4 - Upper Hypertrophy + Capacity | Band External Rotations | Warmup | 1 | 0 | 12 |  |  | Red band  |</t>
  </si>
  <si>
    <t>| 8 |  | 4 | 2026-07-08 | Phase 8 - Day 4 - Upper Hypertrophy + Capacity | Serratus Wall Slides (banded) | Warmup | 1 | 0 | 8 |  |  | Red band  |</t>
  </si>
  <si>
    <t>| 8 |  | 4 | 2026-07-08 | Phase 8 - Day 4 - Upper Hypertrophy + Capacity | Scap Push Ups | Push | 1 | 0 | 10 |  |  |  |</t>
  </si>
  <si>
    <t>| 8 |  | 4 | 2026-07-08 | Phase 8 - Day 4 - Upper Hypertrophy + Capacity | Band Pull Aparts | Warmup | 2 | 0 | 15 |  |  | Red band |</t>
  </si>
  <si>
    <t>| 8 |  | 4 | 2026-07-08 | Phase 8 - Day 4 - Upper Hypertrophy + Capacity | Band External Rotations | Warmup | 2 | 0 | 12 |  |  | Red band  |</t>
  </si>
  <si>
    <t>| 8 |  | 4 | 2026-07-08 | Phase 8 - Day 4 - Upper Hypertrophy + Capacity | Serratus Wall Slides (banded) | Warmup | 2 | 0 | 8 |  |  | Red band  |</t>
  </si>
  <si>
    <t>| 8 |  | 4 | 2026-07-08 | Phase 8 - Day 4 - Upper Hypertrophy + Capacity | Scap Push Ups | Push | 2 | 0 | 10 |  |  |  |</t>
  </si>
  <si>
    <t>| 8 |  | 4 | 2026-07-08 | Phase 8 - Day 4 - Upper Hypertrophy + Capacity | Alternate Seated DB Curl | Arms_Biceps | 1 | 30 | 10 |  | 2 | Tempo 2-1-3; RIR 2 |</t>
  </si>
  <si>
    <t>| 8 |  | 4 | 2026-07-08 | Phase 8 - Day 4 - Upper Hypertrophy + Capacity | Alternate Seated DB Curl | Arms_Biceps | 2 | 30 | 10 |  | 2 | Tempo 2-1-3; RIR 2; left contraction a little lacking on 10 |</t>
  </si>
  <si>
    <t>| 8 |  | 4 | 2026-07-08 | Phase 8 - Day 4 - Upper Hypertrophy + Capacity | Alternate Seated DB Curl | Arms_Biceps | 3 | 30 | 10 |  | 1-2 | Tempo 2-1-3; RIR 1-2; left contraction a little lacking on 10 |</t>
  </si>
  <si>
    <t>| 8 |  | 4 | 2026-07-08 | Phase 8 - Day 4 - Upper Hypertrophy + Capacity | Single-Arm Overhead Cable Extension | Arms_Triceps | 1 | 22.5 | 10 |  | 2+ | Tempo 2-1-3; RIR 2+ |</t>
  </si>
  <si>
    <t>| 8 |  | 4 | 2026-07-08 | Phase 8 - Day 4 - Upper Hypertrophy + Capacity | Single-Arm Overhead Cable Extension | Arms_Triceps | 2 | 22.5 | 10 |  | 2 | Tempo 2-1-3; RIR 2 |</t>
  </si>
  <si>
    <t>| 8 |  | 4 | 2026-07-08 | Phase 8 - Day 4 - Upper Hypertrophy + Capacity | Single-Arm Overhead Cable Extension | Arms_Triceps | 3 | 25 | 9 |  | 1-2 | Tempo 2-1-3; RIR 1-2; left fatigued at 8-9 |</t>
  </si>
  <si>
    <t>| 8 |  | 4 | 2026-07-08 | Phase 8 - Day 4 - Upper Hypertrophy + Capacity | Single Arm Rope Curl (extended Arm Position ) | Arms_Biceps | 1 | 25 | 12 |  | 2 | Tempo 2-1-3; RIR 2 |</t>
  </si>
  <si>
    <t>| 8 |  | 4 | 2026-07-08 | Phase 8 - Day 4 - Upper Hypertrophy + Capacity | Single Arm Rope Curl (extended Arm Position ) | Arms_Biceps | 2 | 27.5 | 12 |  | 1 | Tempo 2-1-3; RIR 1 |</t>
  </si>
  <si>
    <t>| 8 |  | 4 | 2026-07-08 | Phase 8 - Day 4 - Upper Hypertrophy + Capacity | Single Arm Rope Curl (extended Arm Position ) | Arms_Biceps | 3 | 27.5 | 10 |  | 1-2 | Tempo 2-1-3; RIR 1-2 |</t>
  </si>
  <si>
    <t>| 8 |  | 4 | 2026-07-08 | Phase 8 - Day 4 - Upper Hypertrophy + Capacity | High Cable Tricep Pushdown | Arms_Triceps | 1 | 62.5 | 10 |  | 2 | Tempo 2-1-3; RIR 2 |</t>
  </si>
  <si>
    <t>| 8 |  | 4 | 2026-07-08 | Phase 8 - Day 4 - Upper Hypertrophy + Capacity | High Cable Tricep Pushdown | Arms_Triceps | 2 | 62.5 | 10 |  | 2 | Tempo 2-1-3; RIR 2 |</t>
  </si>
  <si>
    <t>| 8 |  | 4 | 2026-07-08 | Phase 8 - Day 4 - Upper Hypertrophy + Capacity | High Cable Tricep Pushdown | Arms_Triceps | 3 | 65 | 7 |  | 2 | Tempo 2-1-3; RIR 2 |</t>
  </si>
  <si>
    <t>| 8 |  | 4 | 2026-07-08 | Phase 8 - Day 4 - Upper Hypertrophy + Capacity | Face Pull (w External Rotation) | Pull | 1 | 25 | 15 |  | 2 | Tempo 2-2-3; RIR 2 |</t>
  </si>
  <si>
    <t>| 8 |  | 4 | 2026-07-08 | Phase 8 - Day 4 - Upper Hypertrophy + Capacity | Face Pull (w External Rotation) | Pull | 2 | 30 | 15 |  | 2 | Tempo 2-2-3; RIR 2 |</t>
  </si>
  <si>
    <t>| 8 |  | 4 | 2026-07-08 | Phase 8 - Day 4 - Upper Hypertrophy + Capacity | Face Pull (w External Rotation) | Pull | 3 | 30 | 15 |  | 2 | Tempo 2-2-3; RIR 2 |</t>
  </si>
  <si>
    <t>| 8 |  | 4 | 2026-07-08 | Phase 8 - Day 4 - Upper Hypertrophy + Capacity | Farmer’s Hold | Carry | 1 | 150 |  | 60 |  |  |</t>
  </si>
  <si>
    <t>| 8 |  | 4 | 2026-07-08 | Phase 8 - Day 4 - Upper Hypertrophy + Capacity | Farmer’s Hold | Carry | 2 | 150 |  | 55.2 |  | 60 second rest btwn set 1 &amp; 2; 55/60=0.917 |</t>
  </si>
  <si>
    <t>| 8 |  | 4 | 2026-07-08 | Phase 8 - Day 4 - Upper Hypertrophy + Capacity | Farmer’s Hold | Carry | 3 | 150 |  | 60 |  | 90 second rest btwn set 2 &amp; 3;  |</t>
  </si>
  <si>
    <t>| 8 |  | 4 | 2026-07-08 | Phase 8 - Day 4 - Upper Hypertrophy + Capacity | Farmer’s Hold | Carry | 4 | 150 |  | 55.2 |  | Left started rolling to fingers  |</t>
  </si>
  <si>
    <t>| 8 |  | 4 | 2026-07-08 | Phase 8 - Day 4 - Upper Hypertrophy + Capacity | Rowing | Pull | 1 |  |  | 60 |  | 20 sec sprint, 40 sec controlled smooth |</t>
  </si>
  <si>
    <t>| 8 |  | 4 | 2026-07-08 | Phase 8 - Day 4 - Upper Hypertrophy + Capacity | Rowing | Pull | 2 |  |  | 60 |  | 20 sec sprint, 40 sec controlled smooth |</t>
  </si>
  <si>
    <t>| 8 |  | 4 | 2026-07-08 | Phase 8 - Day 4 - Upper Hypertrophy + Capacity | Rowing | Pull | 3 |  |  | 60 |  | 20 sec sprint, 40 sec controlled smooth |</t>
  </si>
  <si>
    <t>| 8 |  | 4 | 2026-07-08 | Phase 8 - Day 4 - Upper Hypertrophy + Capacity | Rowing | Pull | 4 |  |  | 60 |  | 20 sec sprint, 40 sec controlled smooth |</t>
  </si>
  <si>
    <t>| 8 |  | 4 | 2026-07-08 | Phase 8 - Day 4 - Upper Hypertrophy + Capacity | Rowing | Pull | 5 |  |  | 60 |  | 20 sec sprint, 40 sec controlled smooth |</t>
  </si>
  <si>
    <t>| 8 |  | 4 | 2026-07-08 | Phase 8 - Day 4 - Upper Hypertrophy + Capacity | Rowing | Pull | 6 |  |  | 60 |  |  |</t>
  </si>
  <si>
    <t>| 8 |  | 1 | 2026-07-10 | Phase 8 - Day 1 - Heavy Pull + Grip Strength | Treadmill Walking | Cardio | 1 |  |  | 300 |  | 4.3 mph, 5% incline |</t>
  </si>
  <si>
    <t>| 8 |  | 1 | 2026-07-10 | Phase 8 - Day 1 - Heavy Pull + Grip Strength | Band Pull Aparts | Warmup | 1 | 0 | 15 |  |  | Red band  |</t>
  </si>
  <si>
    <t>| 8 |  | 1 | 2026-07-10 | Phase 8 - Day 1 - Heavy Pull + Grip Strength | Band External Rotations | Warmup | 1 | 0 | 12 |  |  | Red band  |</t>
  </si>
  <si>
    <t>| 8 |  | 1 | 2026-07-10 | Phase 8 - Day 1 - Heavy Pull + Grip Strength | Serratus Wall Slides (banded) | Warmup | 1 | 0 | 8 |  |  | Red band  |</t>
  </si>
  <si>
    <t>| 8 |  | 1 | 2026-07-10 | Phase 8 - Day 1 - Heavy Pull + Grip Strength | Cat-Camel | Warmup | 1 | 0 | 10 |  |  |  |</t>
  </si>
  <si>
    <t>| 8 |  | 1 | 2026-07-10 | Phase 8 - Day 1 - Heavy Pull + Grip Strength | Band Pull Aparts | Warmup | 2 | 0 | 15 |  |  | Red band  |</t>
  </si>
  <si>
    <t>| 8 |  | 1 | 2026-07-10 | Phase 8 - Day 1 - Heavy Pull + Grip Strength | Band External Rotations | Warmup | 2 | 0 | 12 |  |  | Red band  |</t>
  </si>
  <si>
    <t>| 8 |  | 1 | 2026-07-10 | Phase 8 - Day 1 - Heavy Pull + Grip Strength | Serratus Wall Slides (banded) | Warmup | 2 | 0 | 8 |  |  | Red band  |</t>
  </si>
  <si>
    <t>| 8 |  | 1 | 2026-07-10 | Phase 8 - Day 1 - Heavy Pull + Grip Strength | Cat-Camel | Warmup | 2 | 0 | 10 |  |  |  |</t>
  </si>
  <si>
    <t>| 8 |  | 1 | 2026-07-10 | Phase 8 - Day 1 - Heavy Pull + Grip Strength | Farmer's Walk | Carry | 1 | 150 |  | 75 |  | 2mph, 0.5% incline |</t>
  </si>
  <si>
    <t>| 8 |  | 1 | 2026-07-10 | Phase 8 - Day 1 - Heavy Pull + Grip Strength | Farmer's Walk | Carry | 2 | 150 |  | 70.199999999999989 |  | 67/60=   2mph, 0.5% incline |</t>
  </si>
  <si>
    <t>| 8 |  | 1 | 2026-07-10 | Phase 8 - Day 1 - Heavy Pull + Grip Strength | Farmer's Walk | Carry | 3 | 150 |  | 55.2 |  |  Both grips failed at same time; 55/60=   2mph, 0.5% incline |</t>
  </si>
  <si>
    <t>| 8 |  | 1 | 2026-07-10 | Phase 8 - Day 1 - Heavy Pull + Grip Strength | Farmer's Walk | Carry | 4 | 150 |  | 52.2 |  |  52/60=   Both grips failed at same time; 55/60=   2mph, 0.5% incline |</t>
  </si>
  <si>
    <t>| 8 |  | 1 | 2026-07-10 | Phase 8 - Day 1 - Heavy Pull + Grip Strength | Machine Row | Pull | 1 | 190 | 10 |  | 1-2 | Chest pad at 7, seat at 5; Tempo 3-1-2; RIR 1-2 |</t>
  </si>
  <si>
    <t>| 8 |  | 1 | 2026-07-10 | Phase 8 - Day 1 - Heavy Pull + Grip Strength | Machine Row | Pull | 2 | 195 | 10 |  | 1-2 | Tempo 3-1-2; RIR 1-2 |</t>
  </si>
  <si>
    <t>| 8 |  | 1 | 2026-07-10 | Phase 8 - Day 1 - Heavy Pull + Grip Strength | Machine Row | Pull | 3 | 200 | 8 |  | 1 | Tempo 3-1-2; RIR 1 |</t>
  </si>
  <si>
    <t>| 8 |  | 1 | 2026-07-10 | Phase 8 - Day 1 - Heavy Pull + Grip Strength | Machine Row | Pull | 4 | 200 | 8 |  | 1 | Tempo 3-1-2; RIR 1 |</t>
  </si>
  <si>
    <t>| 8 |  | 1 | 2026-07-10 | Phase 8 - Day 1 - Heavy Pull + Grip Strength | Single-Arm Neutral Grip Cable Pulldown | Pull | 1 | 65 | 11 |  | 2 | Strict tempo 2-1-3; RIR 2; grip/forearms have some lactic acid build up; grip failed first on left |</t>
  </si>
  <si>
    <t>| 8 |  | 1 | 2026-07-10 | Phase 8 - Day 1 - Heavy Pull + Grip Strength | Single-Arm Neutral Grip Cable Pulldown | Pull | 2 | 70 | 12 |  | 2 | Strict tempo 2-1-3; RIR 2; grip/forearms have some lactic acid build up; grip failed first on left |</t>
  </si>
  <si>
    <t>| 8 |  | 1 | 2026-07-10 | Phase 8 - Day 1 - Heavy Pull + Grip Strength | Single-Arm Neutral Grip Cable Pulldown | Pull | 3 | 70 | 11 |  | 1-2 | Strict tempo 2-1-3; RIR 1-2; grip/forearms have some lactic acid build up; grip failed first on left |</t>
  </si>
  <si>
    <t>| 8 |  | 1 | 2026-07-10 | Phase 8 - Day 1 - Heavy Pull + Grip Strength | Incline Dumbbell Curl (Supinated) | Arms_Biceps | 1 | 25 | 10 |  | 1-2 | Whoops. Thought this was alternate curl. First set was flow and controlled alternating curl. Tempo 2-1-3; RIR 1-2 |</t>
  </si>
  <si>
    <t>| 8 |  | 1 | 2026-07-10 | Phase 8 - Day 1 - Heavy Pull + Grip Strength | Incline Dumbbell Curl (Supinated) | Arms_Biceps | 2 | 25 | 12 |  | 1-2 | Tempo 2-1-3; RIR 1-2 |</t>
  </si>
  <si>
    <t>| 8 |  | 1 | 2026-07-10 | Phase 8 - Day 1 - Heavy Pull + Grip Strength | Incline Dumbbell Curl (Supinated) | Arms_Biceps | 3 | 25 | 11 |  | 1-2 | Tempo 2-1-3; RIR 1-2 |</t>
  </si>
  <si>
    <t>| 8 |  | 1 | 2026-07-10 | Phase 8 - Day 1 - Heavy Pull + Grip Strength | Face Pull | Pull | 1 | 32.5 | 15 |  | 2+ | Tempo 2-2-3; RIR 2+ |</t>
  </si>
  <si>
    <t>| 8 |  | 1 | 2026-07-10 | Phase 8 - Day 1 - Heavy Pull + Grip Strength | Face Pull | Pull | 2 | 35 | 15 |  | 2+ | Tempo 2-2-3; RIR 2+ |</t>
  </si>
  <si>
    <t>| 8 |  | 1 | 2026-07-10 | Phase 8 - Day 1 - Heavy Pull + Grip Strength | Face Pull | Pull | 3 | 35 | 15 |  | 2 | Tempo 2-2-3; RIR 2 |</t>
  </si>
  <si>
    <t>| 8 |  | 1 | 2026-07-10 | Phase 8 - Day 1 - Heavy Pull + Grip Strength | Rowing | Pull | 1 |  |  | 360 |  | Capacity finish  |</t>
  </si>
  <si>
    <t>| 8 |  | 2 | 2026-07-11 | Phase 8 - Day 2 - Heavy Push + Shoulder Reintegration | Treadmill Walking | Cardio | 1 |  |  | 300 |  | Warmup |</t>
  </si>
  <si>
    <t>| 8 |  | 2 | 2026-07-11 | Phase 8 - Day 2 - Heavy Push + Shoulder Reintegration | Band Pull Aparts | Warmup | 1 | 0 | 15 |  |  | Red band |</t>
  </si>
  <si>
    <t>| 8 |  | 2 | 2026-07-11 | Phase 8 - Day 2 - Heavy Push + Shoulder Reintegration | Band External Rotations | Warmup | 1 | 0 | 12 |  |  | Red band |</t>
  </si>
  <si>
    <t>| 8 |  | 2 | 2026-07-11 | Phase 8 - Day 2 - Heavy Push + Shoulder Reintegration | Serratus Wall Slides (banded) | Warmup | 1 | 0 | 8 |  |  | Red band |</t>
  </si>
  <si>
    <t>| 8 |  | 2 | 2026-07-11 | Phase 8 - Day 2 - Heavy Push + Shoulder Reintegration | Scap Push Ups | Push | 1 | 0 | 10 |  |  |  |</t>
  </si>
  <si>
    <t>| 8 |  | 2 | 2026-07-11 | Phase 8 - Day 2 - Heavy Push + Shoulder Reintegration | Band Pull Aparts | Warmup | 2 | 0 | 15 |  |  | Red band |</t>
  </si>
  <si>
    <t>| 8 |  | 2 | 2026-07-11 | Phase 8 - Day 2 - Heavy Push + Shoulder Reintegration | Band External Rotations | Warmup | 2 | 0 | 12 |  |  | Red band |</t>
  </si>
  <si>
    <t>| 8 |  | 2 | 2026-07-11 | Phase 8 - Day 2 - Heavy Push + Shoulder Reintegration | Serratus Wall Slides (banded) | Warmup | 2 | 0 | 8 |  |  | Red band |</t>
  </si>
  <si>
    <t>| 8 |  | 2 | 2026-07-11 | Phase 8 - Day 2 - Heavy Push + Shoulder Reintegration | Scap Push Ups | Push | 2 | 0 | 10 |  |  |  |</t>
  </si>
  <si>
    <t>| 8 |  | 2 | 2026-07-11 | Phase 8 - Day 2 - Heavy Push + Shoulder Reintegration | Single Arm Cable Press (split stance) | Push | 1 | 15 | 10 |  |  | Warmup |</t>
  </si>
  <si>
    <t>| 8 |  | 2 | 2026-07-11 | Phase 8 - Day 2 - Heavy Push + Shoulder Reintegration | Neutral Grip Dumbbell Floor Press | Push | 1 | 110 | 10 |  | 1-2 | Tempo 3-1-2; RIR 1-2; right anterior tight at eccentric and pause/press. Not pain but definitely a more tightness below the anterior cap |</t>
  </si>
  <si>
    <t>| 8 |  | 2 | 2026-07-11 | Phase 8 - Day 2 - Heavy Push + Shoulder Reintegration | Neutral Grip Dumbbell Floor Press | Push | 2 | 120 | 10 |  | 1-2 | Tempo 3-1-2; RIR 1-2; right anterior tight at eccentric and pause/press. Not pain but definitely a more tightness below the anterior cap |</t>
  </si>
  <si>
    <t>| 8 |  | 2 | 2026-07-11 | Phase 8 - Day 2 - Heavy Push + Shoulder Reintegration | Neutral Grip Dumbbell Floor Press | Push | 3 | 130 | 8 |  | 1-2 | Tempo 3-1-2; RIR 1-2 |</t>
  </si>
  <si>
    <t>| 8 |  | 2 | 2026-07-11 | Phase 8 - Day 2 - Heavy Push + Shoulder Reintegration | Neutral Grip Dumbbell Floor Press | Push | 4 | 130 | 6 |  | 1 | Tempo 3-1-2; RIR 1; shifted to a slight radial tilt and it felt better in my capsule |</t>
  </si>
  <si>
    <t>| 8 |  | 2 | 2026-07-11 | Phase 8 - Day 2 - Heavy Push + Shoulder Reintegration | Machine Chest Press | Push | 1 | 90 | 10 |  | 2 | Slight ulnar tilt with these fixed grips felt better on right cap; tempo 3-1-2; RIR 2 |</t>
  </si>
  <si>
    <t>| 8 |  | 2 | 2026-07-11 | Phase 8 - Day 2 - Heavy Push + Shoulder Reintegration | Machine Chest Press | Push | 2 | 90 | 10 |  | 2 | Slight ulnar tilt with these fixed grips felt better on right cap; tempo 3-1-2; RIR 2 |</t>
  </si>
  <si>
    <t>| 8 |  | 2 | 2026-07-11 | Phase 8 - Day 2 - Heavy Push + Shoulder Reintegration | Machine Chest Press | Push | 3 | 95 | 9 |  | 1-2 | Slight ulnar tilt with these fixed grips felt better on right cap; tempo 3-1-2; RIR 1-2 |</t>
  </si>
  <si>
    <t>| 8 |  | 2 | 2026-07-11 | Phase 8 - Day 2 - Heavy Push + Shoulder Reintegration | Cable High To Mid Fly | Push | 1 | 20 | 10 |  | 2 | Tempo 2-2-3; RIR 2; cap right on superior; slightly shortened ROM |</t>
  </si>
  <si>
    <t>| 8 |  | 2 | 2026-07-11 | Phase 8 - Day 2 - Heavy Push + Shoulder Reintegration | Cable High To Mid Fly | Push | 2 | 25 | 11 |  | 2 | Tempo 2-2-3; RIR 2; |</t>
  </si>
  <si>
    <t>| 8 |  | 2 | 2026-07-11 | Phase 8 - Day 2 - Heavy Push + Shoulder Reintegration | Cable High To Mid Fly | Push | 3 | 30 | 11 |  | 2 | Tempo 2-2-3; RIR 2; I think I found the correct movement path and effective ROM |</t>
  </si>
  <si>
    <t>| 8 |  | 2 | 2026-07-11 | Phase 8 - Day 2 - Heavy Push + Shoulder Reintegration | Seated Neutral Grip DB Overhead Press | Push | 1 | 30 | 10 |  | 2 | Tempo 2-1-3; RIR 2 |</t>
  </si>
  <si>
    <t>| 8 |  | 2 | 2026-07-11 | Phase 8 - Day 2 - Heavy Push + Shoulder Reintegration | Seated Neutral Grip DB Overhead Press | Push | 2 | 30 | 10 |  | 2 | Tempo 2-1-3; RIR 2 |</t>
  </si>
  <si>
    <t>| 8 |  | 2 | 2026-07-11 | Phase 8 - Day 2 - Heavy Push + Shoulder Reintegration | Seated Neutral Grip DB Overhead Press | Push | 3 | 40 | 10 |  | 1-2 | Tempo 2-1-3; RIR 1-2 |</t>
  </si>
  <si>
    <t>| 8 |  | 2 | 2026-07-11 | Phase 8 - Day 2 - Heavy Push + Shoulder Reintegration | Single-Arm Overhead Cable Extension | Arms_Triceps | 1 | 25 | 9 |  | 1-2 | Left fatigued first at 5. Switched to right and did 9 then finished remaining 4 without issue on left. Tempo 2-1-3; RIR 1-2 |</t>
  </si>
  <si>
    <t>| 8 |  | 2 | 2026-07-11 | Phase 8 - Day 2 - Heavy Push + Shoulder Reintegration | Single-Arm Overhead Cable Extension | Arms_Triceps | 2 | 25 | 8 |  | 1-2 | Left fatigued first at 8. Tempo 2-1-3; RIR 1-2 |</t>
  </si>
  <si>
    <t>| 8 |  | 2 | 2026-07-11 | Phase 8 - Day 2 - Heavy Push + Shoulder Reintegration | Single-Arm Overhead Cable Extension | Arms_Triceps | 3 | 25 | 7 |  | 1-2 | Not happy with today’s overhead extensions; Left fatigued first. Tempo 2-1-3; RIR 1-2 |</t>
  </si>
  <si>
    <t>| 8 |  | 2 | 2026-07-11 | Phase 8 - Day 2 - Heavy Push + Shoulder Reintegration | High Cable Tricep Pushdown | Arms_Triceps | 1 | 62.5 | 10 |  | 2+ | Tempo 2-1-3; RIR 2+ |</t>
  </si>
  <si>
    <t>| 8 |  | 2 | 2026-07-11 | Phase 8 - Day 2 - Heavy Push + Shoulder Reintegration | High Cable Tricep Pushdown | Arms_Triceps | 2 | 65 | 8 |  | 1-2 | Tempo 2-1-3; RIR 1-2; I got sucked into increasing the weight cause set 1 was very easy |</t>
  </si>
  <si>
    <t>| 8 |  | 2 | 2026-07-11 | Phase 8 - Day 2 - Heavy Push + Shoulder Reintegration | High Cable Tricep Pushdown | Arms_Triceps | 3 | 65 | 8 |  | 1-2 | Tempo 2-1-3; RIR 1-2; |</t>
  </si>
  <si>
    <t>| 8 |  | 2 | 2026-07-11 | Phase 8 - Day 2 - Heavy Push + Shoulder Reintegration | Endless Rope | Cardio | 1 |  |  | 20 |  | 20 sec hard ; 40 sec rest |</t>
  </si>
  <si>
    <t>| 8 |  | 2 | 2026-07-11 | Phase 8 - Day 2 - Heavy Push + Shoulder Reintegration | Endless Rope | Cardio | 2 |  |  | 20 |  | 20 sec hard ; 40 sec rest |</t>
  </si>
  <si>
    <t>| 8 |  | 2 | 2026-07-11 | Phase 8 - Day 2 - Heavy Push + Shoulder Reintegration | Endless Rope | Cardio | 3 |  |  | 20 |  | 20 sec hard ; 40 sec rest |</t>
  </si>
  <si>
    <t>| 8 |  | 2 | 2026-07-11 | Phase 8 - Day 2 - Heavy Push + Shoulder Reintegration | Endless Rope | Cardio | 4 |  |  | 20 |  | 20 sec hard ; 40 sec rest |</t>
  </si>
  <si>
    <t>| 8 |  | 2 | 2026-07-11 | Phase 8 - Day 2 - Heavy Push + Shoulder Reintegration | Endless Rope | Cardio | 5 |  |  | 20 |  | 20 sec hard ; 40 sec rest |</t>
  </si>
  <si>
    <t>| 8 |  | 2 | 2026-07-11 | Phase 8 - Day 2 - Heavy Push + Shoulder Reintegration | Endless Rope | Cardio | 6 |  |  | 20 |  | 20 sec hard ; 40 sec rest |</t>
  </si>
  <si>
    <t>| 8 |  | 3 | 2026-07-13 | Phase 8 - Day 3 - Lower Body + Unilateral Strength | Treadmill Walking | Cardio | 1 |  |  | 300 |  | 4.3mph, 5% incline |</t>
  </si>
  <si>
    <t>| 8 |  | 3 | 2026-07-13 | Phase 8 - Day 3 - Lower Body + Unilateral Strength | Prisoners Squat | Legs | 1 | 0 | 10 |  |  |  |</t>
  </si>
  <si>
    <t>| 8 |  | 3 | 2026-07-13 | Phase 8 - Day 3 - Lower Body + Unilateral Strength | Hip Hinge | Warmup | 1 | 0 | 10 |  |  |  |</t>
  </si>
  <si>
    <t>| 8 |  | 3 | 2026-07-13 | Phase 8 - Day 3 - Lower Body + Unilateral Strength | Walking Lunges | Legs | 1 | 0 |  | 8 |  |  |</t>
  </si>
  <si>
    <t>| 8 |  | 3 | 2026-07-13 | Phase 8 - Day 3 - Lower Body + Unilateral Strength | Glute Extension | Legs | 1 | 0 | 10 |  |  |  |</t>
  </si>
  <si>
    <t>| 8 |  | 3 | 2026-07-13 | Phase 8 - Day 3 - Lower Body + Unilateral Strength | Standing Calf Raise | Legs | 1 | 0 | 15 |  |  |  |</t>
  </si>
  <si>
    <t>| 8 |  | 3 | 2026-07-13 | Phase 8 - Day 3 - Lower Body + Unilateral Strength | Prisoners Squat | Legs | 2 | 0 | 10 |  |  |  |</t>
  </si>
  <si>
    <t>| 8 |  | 3 | 2026-07-13 | Phase 8 - Day 3 - Lower Body + Unilateral Strength | Hip Hinge | Warmup | 2 | 0 | 10 |  |  |  |</t>
  </si>
  <si>
    <t>| 8 |  | 3 | 2026-07-13 | Phase 8 - Day 3 - Lower Body + Unilateral Strength | Walking Lunges | Legs | 2 | 0 |  | 8 |  |  |</t>
  </si>
  <si>
    <t>| 8 |  | 3 | 2026-07-13 | Phase 8 - Day 3 - Lower Body + Unilateral Strength | Glute Extension | Legs | 2 | 0 | 10 |  |  |  |</t>
  </si>
  <si>
    <t>| 8 |  | 3 | 2026-07-13 | Phase 8 - Day 3 - Lower Body + Unilateral Strength | Standing Calf Raise | Legs | 2 | 0 | 15 |  |  |  |</t>
  </si>
  <si>
    <t>| 8 |  | 3 | 2026-07-13 | Phase 8 - Day 3 - Lower Body + Unilateral Strength | Goblet Squat | Legs | 1 | 75 | 10 |  | 2 | Tempo 3-1-2; RIR 2 |</t>
  </si>
  <si>
    <t>| 8 |  | 3 | 2026-07-13 | Phase 8 - Day 3 - Lower Body + Unilateral Strength | Goblet Squat | Legs | 2 | 75 | 10 |  | 2 | Tempo 3-1-2; RIR 2 |</t>
  </si>
  <si>
    <t>| 8 |  | 3 | 2026-07-13 | Phase 8 - Day 3 - Lower Body + Unilateral Strength | Goblet Squat | Legs | 3 | 75 | 10 |  | 2 | Tempo 3-1-2; RIR 2 |</t>
  </si>
  <si>
    <t>| 8 |  | 3 | 2026-07-13 | Phase 8 - Day 3 - Lower Body + Unilateral Strength | Goblet Squat | Legs | 4 | 75 | 10 |  | 1 | Tempo 3-1-2; RIR 1; feeing nauseous after set 3; same sneeze / puke sensation we’ve previously discussed; goes away after a short rest  |</t>
  </si>
  <si>
    <t>| 8 |  | 3 | 2026-07-13 | Phase 8 - Day 3 - Lower Body + Unilateral Strength | Farmer's Walk | Carry | 1 | 150 |  | 70.199999999999989 |  | 2 mph, 0.5% incline; 70/60=1.167 |</t>
  </si>
  <si>
    <t>| 8 |  | 3 | 2026-07-13 | Phase 8 - Day 3 - Lower Body + Unilateral Strength | Farmer's Walk | Carry | 2 | 150 |  | 70.199999999999989 |  | Forearms fatiguing on both. Maybe a little more on left. Able to maintain hold with slight ulnar deviation at 60 sec; 2 mph, 0.5% incline; 70/60=1.167 |</t>
  </si>
  <si>
    <t>| 8 |  | 3 | 2026-07-13 | Phase 8 - Day 3 - Lower Body + Unilateral Strength | Farmer's Walk | Carry | 3 | 150 |  | 49.8 |  | 50/60=   2 mph, 0.5% incline; 70/60=1.167 |</t>
  </si>
  <si>
    <t>| 8 |  | 3 | 2026-07-13 | Phase 8 - Day 3 - Lower Body + Unilateral Strength | Farmer's Walk | Carry | 4 | 150 |  | 51.6 |  | Very frustrating that grip is failing.   2 mph, 0.5% incline; 70/60=1.167 |</t>
  </si>
  <si>
    <t>| 8 |  | 3 | 2026-07-13 | Phase 8 - Day 3 - Lower Body + Unilateral Strength | Dumbbell Romanian Deadlift | Legs | 1 | 150 | 10 |  | 1-2 | Tempo 3-1-2; RIR 1-2 grip started failing at 9 |</t>
  </si>
  <si>
    <t>| 8 |  | 3 | 2026-07-13 | Phase 8 - Day 3 - Lower Body + Unilateral Strength | Dumbbell Romanian Deadlift | Legs | 2 | 150 | 9 |  | 1-2 | Tempo 3-1-2; RIR 1-2 grip started failing at 9; right side rolled to finger first |</t>
  </si>
  <si>
    <t>| 8 |  | 3 | 2026-07-13 | Phase 8 - Day 3 - Lower Body + Unilateral Strength | Dumbbell Romanian Deadlift | Legs | 3 | 150 | 8 |  | 1 | Tempo 3-1-2; RIR 1 grip started failing at 8; right side rolled to finger first |</t>
  </si>
  <si>
    <t>| 8 |  | 3 | 2026-07-13 | Phase 8 - Day 3 - Lower Body + Unilateral Strength | Bulgarian Split Squat | Legs | 1 | 30 | 8 |  | 2 | Tempo 3-1-2; RIR 2 |</t>
  </si>
  <si>
    <t>| 8 |  | 3 | 2026-07-13 | Phase 8 - Day 3 - Lower Body + Unilateral Strength | Bulgarian Split Squat | Legs | 2 | 40 | 8 |  | 2 | Feeling nauseous again after that first set; Tempo 3-1-2; RIR 2 |</t>
  </si>
  <si>
    <t>| 8 |  | 3 | 2026-07-13 | Phase 8 - Day 3 - Lower Body + Unilateral Strength | Bulgarian Split Squat | Legs | 3 | 45 | 8 |  | 2 | Tempo 3-1-2; RIR 2 |</t>
  </si>
  <si>
    <t>| 8 |  | 3 | 2026-07-13 | Phase 8 - Day 3 - Lower Body + Unilateral Strength | Barbell Standing Calf Raise | Legs | 1 | 100 | 15 |  | 2 | Tempo: 2-1-3; RIR 2 |</t>
  </si>
  <si>
    <t>| 8 |  | 3 | 2026-07-13 | Phase 8 - Day 3 - Lower Body + Unilateral Strength | Barbell Standing Calf Raise | Legs | 2 | 100 | 15 |  | 2 | Tempo: 2-1-3; RIR 2 (4-25lb plates on the smith machine rack) |</t>
  </si>
  <si>
    <t>| 8 |  | 3 | 2026-07-13 | Phase 8 - Day 3 - Lower Body + Unilateral Strength | Barbell Standing Calf Raise | Legs | 3 | 100 | 14 |  | 1 | Tempo: 2-1-3; RIR 1 (4-25lb plates on the smith machine rack) |</t>
  </si>
  <si>
    <t>| 8 |  | 3 | 2026-07-13 | Phase 8 - Day 3 - Lower Body + Unilateral Strength | Rowing | Pull | 1 |  |  | 360 |  | Nausea during at about 4 min. Diarrhea immediate after the row |</t>
  </si>
  <si>
    <t>| 8 |  | 4 | 2026-07-14 | Phase 8 - Day 4 - Upper Hypertrophy + Capacity | Treadmill Walking | Cardio | 1 |  |  | 302 |  | 4.4 mph, 5% incline |</t>
  </si>
  <si>
    <t>| 8 |  | 4 | 2026-07-14 | Phase 8 - Day 4 - Upper Hypertrophy + Capacity | Band Pull Aparts | Warmup | 1 | 0 | 15 |  |  | Red band |</t>
  </si>
  <si>
    <t>| 8 |  | 4 | 2026-07-14 | Phase 8 - Day 4 - Upper Hypertrophy + Capacity | Band External Rotations | Warmup | 1 | 0 | 12 |  |  | Red bands  |</t>
  </si>
  <si>
    <t>| 8 |  | 4 | 2026-07-14 | Phase 8 - Day 4 - Upper Hypertrophy + Capacity | Serratus Wall Slides (banded) | Warmup | 1 | 0 | 8 |  |  |  |</t>
  </si>
  <si>
    <t>| 8 |  | 4 | 2026-07-14 | Phase 8 - Day 4 - Upper Hypertrophy + Capacity | Scap Push Ups | Push | 1 | 0 | 10 |  |  |  |</t>
  </si>
  <si>
    <t>| 8 |  | 4 | 2026-07-14 | Phase 8 - Day 4 - Upper Hypertrophy + Capacity | Band Pull Aparts | Warmup | 2 | 0 | 15 |  |  | Red band |</t>
  </si>
  <si>
    <t>| 8 |  | 4 | 2026-07-14 | Phase 8 - Day 4 - Upper Hypertrophy + Capacity | Band External Rotations | Warmup | 2 | 0 | 12 |  |  | Red bands  |</t>
  </si>
  <si>
    <t>| 8 |  | 4 | 2026-07-14 | Phase 8 - Day 4 - Upper Hypertrophy + Capacity | Serratus Wall Slides (banded) | Warmup | 2 | 0 | 8 |  |  |  |</t>
  </si>
  <si>
    <t>| 8 |  | 4 | 2026-07-14 | Phase 8 - Day 4 - Upper Hypertrophy + Capacity | Scap Push Ups | Push | 2 | 0 | 10 |  |  |  |</t>
  </si>
  <si>
    <t>| 8 |  | 4 | 2026-07-14 | Phase 8 - Day 4 - Upper Hypertrophy + Capacity | Alternate Seated DB Curl | Arms_Biceps | 1 | 30 | 12 |  | 2+ | 2-1-3; RIR 2+; breathing was interesting. Just normal breathing no counts or holding |</t>
  </si>
  <si>
    <t>| 8 |  | 4 | 2026-07-14 | Phase 8 - Day 4 - Upper Hypertrophy + Capacity | Alternate Seated DB Curl | Arms_Biceps | 2 | 30 | 10 |  | 1 | Tempo 2-1-3; RIR 1; left contraction slightly less |</t>
  </si>
  <si>
    <t>| 8 |  | 4 | 2026-07-14 | Phase 8 - Day 4 - Upper Hypertrophy + Capacity | Alternate Seated DB Curl | Arms_Biceps | 3 | 30 | 10 |  | 0(left) | Tempo 2-1-3; RIR 0(left) 1 (right); left contraction slightly less |</t>
  </si>
  <si>
    <t>| 8 |  | 4 | 2026-07-14 | Phase 8 - Day 4 - Upper Hypertrophy + Capacity | Single-Arm Overhead Cable Extension | Arms_Triceps | 1 | 25 | 10 |  | 1-2 | Tempo 2-1-3; RIR 1-2; breathing is a quick inhale and hold on the press then normal breathing on eccentric  |</t>
  </si>
  <si>
    <t>| 8 |  | 4 | 2026-07-14 | Phase 8 - Day 4 - Upper Hypertrophy + Capacity | Single-Arm Overhead Cable Extension | Arms_Triceps | 2 | 25 | 10 |  | 2 | Tempo 2-1-3; RIR 2; breathing is all over the place. I sometimes to exhales on extending sometime (and most often) I’m breathing ‘normal’ |</t>
  </si>
  <si>
    <t>| 8 |  | 4 | 2026-07-14 | Phase 8 - Day 4 - Upper Hypertrophy + Capacity | Single-Arm Overhead Cable Extension | Arms_Triceps | 3 | 25 | 10 |  | 0-1 | Tempo 2-1-3; RIR 0-1; breathing (general) - forced exhale when pressing with a count in my head (e.g., 1-1-1, 2-2-2) |</t>
  </si>
  <si>
    <t>| 8 |  | 4 | 2026-07-14 | Phase 8 - Day 4 - Upper Hypertrophy + Capacity | Single Arm Rope Curl (extended Arm Position ) | Arms_Biceps | 1 | 27.5 | 12 |  | 1-2 | Tempo 2-1-3; RIR 1-2 |</t>
  </si>
  <si>
    <t>| 8 |  | 4 | 2026-07-14 | Phase 8 - Day 4 - Upper Hypertrophy + Capacity | Single Arm Rope Curl (extended Arm Position ) | Arms_Biceps | 2 | 27.5 | 11 |  | 1-2 | Tempo 2-1-3; RIR 1-2 |</t>
  </si>
  <si>
    <t>| 8 |  | 4 | 2026-07-14 | Phase 8 - Day 4 - Upper Hypertrophy + Capacity | Single Arm Rope Curl (extended Arm Position ) | Arms_Biceps | 3 | 27.5 | 9 |  | 1 | Tempo 2-1-3; RIR 1 |</t>
  </si>
  <si>
    <t>| 8 |  | 4 | 2026-07-14 | Phase 8 - Day 4 - Upper Hypertrophy + Capacity | High Cable Tricep Pushdown | Arms_Triceps | 1 | 65 | 11 |  | 1-2 | Thinking “Shoulders down”; tempo 2-1-3; RIR 1-2 |</t>
  </si>
  <si>
    <t>| 8 |  | 4 | 2026-07-14 | Phase 8 - Day 4 - Upper Hypertrophy + Capacity | High Cable Tricep Pushdown | Arms_Triceps | 2 | 65 | 10 |  | 1-2 | Thinking “Shoulders down”; tempo 2-1-3; RIR 1-2 |</t>
  </si>
  <si>
    <t>| 8 |  | 4 | 2026-07-14 | Phase 8 - Day 4 - Upper Hypertrophy + Capacity | High Cable Tricep Pushdown | Arms_Triceps | 3 | 65 | 9 |  | 0-1 | Thinking “Shoulders down”; tempo 2-1-3; RIR 0-1 |</t>
  </si>
  <si>
    <t>| 8 |  | 4 | 2026-07-14 | Phase 8 - Day 4 - Upper Hypertrophy + Capacity | Face Pull (w External Rotation) | Pull | 1 | 35 | 15 |  | 2+ | Tempo 2-1-3; RIR 2+ |</t>
  </si>
  <si>
    <t>| 8 |  | 4 | 2026-07-14 | Phase 8 - Day 4 - Upper Hypertrophy + Capacity | Face Pull (w External Rotation) | Pull | 2 | 35 | 15 |  | 2+ | Tempo 2-1-3; RIR 2+ |</t>
  </si>
  <si>
    <t>| 8 |  | 4 | 2026-07-14 | Phase 8 - Day 4 - Upper Hypertrophy + Capacity | Face Pull (w External Rotation) | Pull | 3 | 35 | 15 |  | 2+ | Tempo 2-1-3; RIR 2+ |</t>
  </si>
  <si>
    <t>| 8 |  | 4 | 2026-07-14 | Phase 8 - Day 4 - Upper Hypertrophy + Capacity | Farmer’s Hold | Carry | 1 | 150 |  | 60 |  | Plenty of room left in the grip tank |</t>
  </si>
  <si>
    <t>| 8 |  | 4 | 2026-07-14 | Phase 8 - Day 4 - Upper Hypertrophy + Capacity | Farmer’s Hold | Carry | 2 | 150 |  | 60 |  | Forearm started failing first, then slowly the weight on left side seemed to move toward my index finger and at 60 seconds I lost grip |</t>
  </si>
  <si>
    <t>| 8 |  | 4 | 2026-07-14 | Phase 8 - Day 4 - Upper Hypertrophy + Capacity | Farmer’s Hold | Carry | 3 | 150 |  | 57 |  | 57/60=Forearm started failing first, then slowly the weight on left side seemed to move toward my index finger and at 60 seconds I lost grip |</t>
  </si>
  <si>
    <t>| 8 |  | 4 | 2026-07-14 | Phase 8 - Day 4 - Upper Hypertrophy + Capacity | Farmer’s Hold | Carry | 4 | 150 |  | 57 |  | 57/60= rolling starting at ~47 sec, burning around 37 sec; Forearm started failing first, then slowly the weight on left side seemed to move toward my index finger and at 60 seconds I lost grip |</t>
  </si>
  <si>
    <t>| 8 |  | 4 | 2026-07-14 | Phase 8 - Day 4 - Upper Hypertrophy + Capacity | Endless Rope | Cardio | 1 |  |  | 20 |  | 20 seconds HARD! 40 sec rest |</t>
  </si>
  <si>
    <t>| 8 |  | 4 | 2026-07-14 | Phase 8 - Day 4 - Upper Hypertrophy + Capacity | Endless Rope | Cardio | 2 |  |  | 20 |  | 20 seconds HARD! 40 sec rest |</t>
  </si>
  <si>
    <t>| 8 |  | 4 | 2026-07-14 | Phase 8 - Day 4 - Upper Hypertrophy + Capacity | Endless Rope | Cardio | 3 |  |  | 20 |  | 20 seconds HARD! 40 sec rest |</t>
  </si>
  <si>
    <t>| 8 |  | 4 | 2026-07-14 | Phase 8 - Day 4 - Upper Hypertrophy + Capacity | Endless Rope | Cardio | 4 |  |  | 20 |  | 20 seconds HARD! 40 sec rest |</t>
  </si>
  <si>
    <t>| 8 |  | 4 | 2026-07-14 | Phase 8 - Day 4 - Upper Hypertrophy + Capacity | Endless Rope | Cardio | 5 |  |  | 20 |  | 20 seconds HARD! 40 sec rest |</t>
  </si>
  <si>
    <t>| 8 |  | 4 | 2026-07-14 | Phase 8 - Day 4 - Upper Hypertrophy + Capacity | Endless Rope | Cardio | 6 |  |  | 20 |  | 20 seconds HARD! 40 sec rest |</t>
  </si>
  <si>
    <t>| 8 |  |  | 2026-07-15 | Travel Wildcard B | Treadmill Walking | Cardio | 1 |  |  | 301 |  | Warmup: 4.3 mph, 5% incline |</t>
  </si>
  <si>
    <t>| 8 |  |  | 2026-07-15 | Travel Wildcard B | Prisoners Squat | Legs | 1 | 0 | 8 |  |  |  |</t>
  </si>
  <si>
    <t>| 8 |  |  | 2026-07-15 | Travel Wildcard B | Reverse Lunge | Legs | 1 | 0 | 5 |  |  | 5 per leg |</t>
  </si>
  <si>
    <t>| 8 |  |  | 2026-07-15 | Travel Wildcard B | Hip Hinge | Warmup | 1 | 0 | 8 |  |  |  |</t>
  </si>
  <si>
    <t>| 8 |  |  | 2026-07-15 | Travel Wildcard B | Band Pull Aparts | Warmup | 1 | 0 | 12 |  |  | Red band  |</t>
  </si>
  <si>
    <t>| 8 |  |  | 2026-07-15 | Travel Wildcard B | Front-Foot-Elevated Split Squat | Legs | 1 | 0 | 8 |  | 3+ | Body weight; 2 plates on the ground; tempo 3-1-1; RIR 3+ |</t>
  </si>
  <si>
    <t>| 8 |  |  | 2026-07-15 | Travel Wildcard B | Front-Foot-Elevated Split Squat | Legs | 2 | 30 | 10 |  | 2-3 | 1 30 lbs db carried iso g opposite of working leg; 2 plates on the ground; tempo 3-1-1; RIR 2-3 |</t>
  </si>
  <si>
    <t>| 8 |  |  | 2026-07-15 | Travel Wildcard B | Front-Foot-Elevated Split Squat | Legs | 3 | 40 | 8 |  | 3 | 1 40 lbs db carried iso g opposite of working leg; 2 plates on the ground; tempo 3-1-1; RIR 3 |</t>
  </si>
  <si>
    <t>| 8 |  |  | 2026-07-15 | Travel Wildcard B | Front-Foot-Elevated Split Squat | Legs | 4 | 50 | 8 |  | 3 | 1 50 lbs db carried iso g opposite of working leg; 2 plates on the ground; tempo 3-1-1; RIR 3 |</t>
  </si>
  <si>
    <t>| 8 |  |  | 2026-07-15 | Travel Wildcard B | Half-Kneeling Single-Arm Cable Pulldown | Pull | 1 | 40 | 10 |  | 3+ | Tempo 2-1-3; RIR 3+; unable to fully extend as my reach is too far so shortened ROM to prevent stack from hitting |</t>
  </si>
  <si>
    <t>| 8 |  |  | 2026-07-15 | Travel Wildcard B | Half-Kneeling Single-Arm Cable Pulldown | Pull | 2 | 45 | 10 |  | 3+ | Tempo 2-1-3; RIR 3+; unable to fully extend as my reach is too far so shortened ROM to prevent stack from hitting |</t>
  </si>
  <si>
    <t>| 8 |  |  | 2026-07-15 | Travel Wildcard B | Half-Kneeling Single-Arm Cable Pulldown | Pull | 3 | 50 | 10 |  | 3+ | What’s the difference between half kneeling and single arm pulldown? Tempo 2-1-3; RIR 3+; unable to fully extend as my reach is too far so shortened ROM to prevent stack from hitting |</t>
  </si>
  <si>
    <t>| 8 |  |  | 2026-07-15 | Travel Wildcard B | Cable Pull-Through | Legs | 1 | 15 | 10 |  | 5+ | Warmup tempo 1-1-1; RIR 5+ |</t>
  </si>
  <si>
    <t>| 8 |  |  | 2026-07-15 | Travel Wildcard B | Cable Pull-Through | Legs | 2 | 40 | 10 |  | 3 | Working: tempo 3-1-1; RIR 3 |</t>
  </si>
  <si>
    <t>| 8 |  |  | 2026-07-15 | Travel Wildcard B | Cable Pull-Through | Legs | 3 | 50 | 10 |  | 3 | Working: tempo 3-1-1; RIR 3 |</t>
  </si>
  <si>
    <t>| 8 |  |  | 2026-07-15 | Travel Wildcard B | Cable Pull-Through | Legs | 4 | 57.5 | 10 |  | 3 | Working: tempo 3-1-1; RIR 3 |</t>
  </si>
  <si>
    <t>| 8 |  |  | 2026-07-15 | Travel Wildcard B | Half-Kneeling Single-Arm Cable Row, Low-to-High Finish | Pull | 1 | 20 | 10 |  | 5+ | Cable set at 19; tempo 2-1-3; RIR 5+ |</t>
  </si>
  <si>
    <t>| 8 |  |  | 2026-07-15 | Travel Wildcard B | Half-Kneeling Single-Arm Cable Row, Low-to-High Finish | Pull | 2 | 35 | 10 |  | 3+ | Cable set at 20(slightly lower starting point; tempo 2-1-3; RIR 3+ |</t>
  </si>
  <si>
    <t>| 8 |  |  | 2026-07-15 | Travel Wildcard B | Half-Kneeling Single-Arm Cable Row, Low-to-High Finish | Pull | 3 | 50 | 10 |  | 3+ | Cable set at 20(slightly lower starting point; tempo 2-1-3; RIR 3+ |</t>
  </si>
  <si>
    <t>| 8 |  |  | 2026-07-15 | Travel Wildcard B | Kneeling Single Arm Rope Cable Extension | Arms_Triceps | 1 | 20 | 12 |  | 3 | Tempo 3-1-3; RIR 3 |</t>
  </si>
  <si>
    <t>| 8 |  |  | 2026-07-15 | Travel Wildcard B | Kneeling Single Arm Rope Cable Extension | Arms_Triceps | 2 | 20 | 10 |  | 3 | Tempo 3-1-3; RIR 3 |</t>
  </si>
  <si>
    <t>| 8 |  | 1 | 2026-07-22 | Phase 8 - Day 1 - Heavy Pull + Grip Strength | Treadmill Walking | Cardio | 1 |  |  | 300 |  | 4.3mph, 5% incline |</t>
  </si>
  <si>
    <t>| 8 |  | 1 | 2026-07-22 | Phase 8 - Day 1 - Heavy Pull + Grip Strength | Band Pull Aparts | Warmup | 1 | 0 | 15 |  |  |  |</t>
  </si>
  <si>
    <t>| 8 |  | 1 | 2026-07-22 | Phase 8 - Day 1 - Heavy Pull + Grip Strength | Band External Rotations | Warmup | 1 | 0 | 12 |  |  |  |</t>
  </si>
  <si>
    <t>| 8 |  | 1 | 2026-07-22 | Phase 8 - Day 1 - Heavy Pull + Grip Strength | Serratus Wall Slides (banded) | Warmup | 1 | 0 | 8 |  |  |  |</t>
  </si>
  <si>
    <t>| 8 |  | 1 | 2026-07-22 | Phase 8 - Day 1 - Heavy Pull + Grip Strength | Cat-Camel | Warmup | 1 | 0 | 10 |  |  |  |</t>
  </si>
  <si>
    <t>| 8 |  | 1 | 2026-07-22 | Phase 8 - Day 1 - Heavy Pull + Grip Strength | Band Pull Aparts | Warmup | 2 | 0 | 15 |  |  |  |</t>
  </si>
  <si>
    <t>| 8 |  | 1 | 2026-07-22 | Phase 8 - Day 1 - Heavy Pull + Grip Strength | Band External Rotations | Warmup | 2 | 0 | 12 |  |  |  |</t>
  </si>
  <si>
    <t>| 8 |  | 1 | 2026-07-22 | Phase 8 - Day 1 - Heavy Pull + Grip Strength | Serratus Wall Slides (banded) | Warmup | 2 | 0 | 8 |  |  |  |</t>
  </si>
  <si>
    <t>| 8 |  | 1 | 2026-07-22 | Phase 8 - Day 1 - Heavy Pull + Grip Strength | Cat-Camel | Warmup | 2 | 0 | 10 |  |  |  |</t>
  </si>
  <si>
    <t>| 8 |  | 1 | 2026-07-22 | Phase 8 - Day 1 - Heavy Pull + Grip Strength | Dead Hang | Carry | 1 | 0 |  | 30 |  |  |</t>
  </si>
  <si>
    <t>| 8 |  | 1 | 2026-07-22 | Phase 8 - Day 1 - Heavy Pull + Grip Strength | Farmer's Walk | Carry | 1 | 150 |  | 75 |  | 2 mph, 0.5% incline |</t>
  </si>
  <si>
    <t>| 8 |  | 1 | 2026-07-22 | Phase 8 - Day 1 - Heavy Pull + Grip Strength | Farmer's Walk | Carry | 2 | 150 |  | 60 |  | 2 mph, 0.5% incline |</t>
  </si>
  <si>
    <t>| 8 |  | 1 | 2026-07-22 | Phase 8 - Day 1 - Heavy Pull + Grip Strength | Farmer's Walk | Carry | 3 | 150 |  | 60 |  | 2 mph, 0.5% incline; right rolled first at 55 |</t>
  </si>
  <si>
    <t>| 8 |  | 1 | 2026-07-22 | Phase 8 - Day 1 - Heavy Pull + Grip Strength | Farmer's Walk | Carry | 4 | 150 |  | 51 |  | 2 mph, 0.5% incline; right rolled first at 55 |</t>
  </si>
  <si>
    <t>| 8 |  | 1 | 2026-07-22 | Phase 8 - Day 1 - Heavy Pull + Grip Strength | Machine Row | Pull | 1 | 190 | 10 |  | 1-2 | Tempo 2-1-3; RIR 1-2; seat 5/chest 7 |</t>
  </si>
  <si>
    <t>| 8 |  | 1 | 2026-07-22 | Phase 8 - Day 1 - Heavy Pull + Grip Strength | Machine Row | Pull | 2 | 195 | 10 |  | 1-2 | Tempo 2-1-3; RIR 1-2; seat 5/chest 7 |</t>
  </si>
  <si>
    <t>| 8 |  | 1 | 2026-07-22 | Phase 8 - Day 1 - Heavy Pull + Grip Strength | Machine Row | Pull | 3 | 200 | 8 |  | 1-2 | Tempo 2-1-3; RIR 1-2; seat 5/chest 7 |</t>
  </si>
  <si>
    <t>| 8 |  | 1 | 2026-07-22 | Phase 8 - Day 1 - Heavy Pull + Grip Strength | Machine Row | Pull | 4 | 205 | 8 |  | 1-2 | Tempo 2-1-3; RIR 1-2; seat 5/chest 7 |</t>
  </si>
  <si>
    <t>| 8 |  | 1 | 2026-07-22 | Phase 8 - Day 1 - Heavy Pull + Grip Strength | Single-Arm Neutral Grip Cable Pulldown | Pull | 1 | 70 | 12 |  | 1-2 | Left arm first; 15 sec between arms; tempo 2-1-3; RIR 1-2; grip SUPER limiting at 10-12 but made it cleanly |</t>
  </si>
  <si>
    <t>| 8 |  | 1 | 2026-07-22 | Phase 8 - Day 1 - Heavy Pull + Grip Strength | Single-Arm Neutral Grip Cable Pulldown | Pull | 2 | 70 | 12 |  | 1-2 | Left arm first; 15 sec between arms; tempo 2-1-3; RIR 1-2; grip SUPER limiting at 10-12 but made it cleanly |</t>
  </si>
  <si>
    <t>| 8 |  | 1 | 2026-07-22 | Phase 8 - Day 1 - Heavy Pull + Grip Strength | Single-Arm Neutral Grip Cable Pulldown | Pull | 3 | 70 | 11 |  | 1-2 | Left arm first; 15 sec between arms; tempo 2-1-3; RIR 1-2; grip SUPER limiting at 10-12 but made it cleanly |</t>
  </si>
  <si>
    <t>| 8 |  | 1 | 2026-07-22 | Phase 8 - Day 1 - Heavy Pull + Grip Strength | Half-Kneeling Single-Arm Cable Row, Low-to-High Finish | Pull | 1 | 40 | 12 |  | 2+ | Tempo 2-1-3; RIR 2+; LifeFitness Low Row machine; half kneeling |</t>
  </si>
  <si>
    <t>| 8 |  | 1 | 2026-07-22 | Phase 8 - Day 1 - Heavy Pull + Grip Strength | Half-Kneeling Single-Arm Cable Row, Low-to-High Finish | Pull | 2 | 42.5 | 12 |  | 2+ | Tempo 2-1-3; RIR 2+; LifeFitness Low Row machine; half kneeling |</t>
  </si>
  <si>
    <t>| 8 |  | 1 | 2026-07-22 | Phase 8 - Day 1 - Heavy Pull + Grip Strength | Half-Kneeling Single-Arm Cable Row, Low-to-High Finish | Pull | 3 | 45 | 12 |  | 2+ | Tempo 2-1-3; RIR 2+; LifeFitness Low Row machine; half kneeling |</t>
  </si>
  <si>
    <t>| 8 |  | 1 | 2026-07-22 | Phase 8 - Day 1 - Heavy Pull + Grip Strength | Incline Dumbbell Curl (Supinated) | Arms_Biceps | 1 | 30 | 10 |  | 1-2 | Tempo 2-1-3; RIR 1-2; bench at 3 (15-30 degree) |</t>
  </si>
  <si>
    <t>| 8 |  | 1 | 2026-07-22 | Phase 8 - Day 1 - Heavy Pull + Grip Strength | Incline Dumbbell Curl (Supinated) | Arms_Biceps | 2 | 30 | 8.5 |  | 1 | Tempo 2-1-3; RIR 1; bench at 3 (15-30 degree) |</t>
  </si>
  <si>
    <t>| 8 |  | 1 | 2026-07-22 | Phase 8 - Day 1 - Heavy Pull + Grip Strength | Incline Dumbbell Curl (Supinated) | Arms_Biceps | 3 | 30 | 8 |  | 1 | Tempo 2-1-3; RIR 1; bench at 3 (15-30 degree) |</t>
  </si>
  <si>
    <t>| 8 |  | 1 | 2026-07-22 | Phase 8 - Day 1 - Heavy Pull + Grip Strength | Face Pull | Pull | 1 | 30 | 15 |  | 2+ | Tempo 2-1-3; RIR 2+; adjustable cable rack at 30 plate |</t>
  </si>
  <si>
    <t>| 8 |  | 1 | 2026-07-22 | Phase 8 - Day 1 - Heavy Pull + Grip Strength | Face Pull | Pull | 2 | 35 | 15 |  | 2+ | Tempo 2-1-3; RIR 2+; adjustable cable rack at 30 plate |</t>
  </si>
  <si>
    <t>| 8 |  | 1 | 2026-07-22 | Phase 8 - Day 1 - Heavy Pull + Grip Strength | Face Pull | Pull | 3 | 42.5 | 15 |  | 1-2 | Tempo 2-1-3; RIR 1-2; adjustable cable rack at 30 plate |</t>
  </si>
  <si>
    <t>| 8 |  | 2 | 2026-07-23 | Phase 8 - Day 2 - Heavy Push + Shoulder Reintegration | Treadmill Walking | Cardio | 1 |  |  | 300 |  | 4.3 mph, 5% incline |</t>
  </si>
  <si>
    <t>| 8 |  | 2 | 2026-07-23 | Phase 8 - Day 2 - Heavy Push + Shoulder Reintegration | Band Pull Aparts | Warmup | 1 | 0 | 15 |  |  | Red band |</t>
  </si>
  <si>
    <t>| 8 |  | 2 | 2026-07-23 | Phase 8 - Day 2 - Heavy Push + Shoulder Reintegration | Band External Rotations | Warmup | 1 | 0 | 12 |  |  | Red band |</t>
  </si>
  <si>
    <t>| 8 |  | 2 | 2026-07-23 | Phase 8 - Day 2 - Heavy Push + Shoulder Reintegration | Serratus Wall Slides (banded) | Warmup | 1 | 0 | 8 |  |  | Red band |</t>
  </si>
  <si>
    <t>| 8 |  | 2 | 2026-07-23 | Phase 8 - Day 2 - Heavy Push + Shoulder Reintegration | Scap Push Ups | Push | 1 | 0 | 10 |  |  |  |</t>
  </si>
  <si>
    <t>| 8 |  | 2 | 2026-07-23 | Phase 8 - Day 2 - Heavy Push + Shoulder Reintegration | Band Pull Aparts | Warmup | 2 | 0 | 15 |  |  | Red band |</t>
  </si>
  <si>
    <t>| 8 |  | 2 | 2026-07-23 | Phase 8 - Day 2 - Heavy Push + Shoulder Reintegration | Band External Rotations | Warmup | 2 | 0 | 12 |  |  | Red band |</t>
  </si>
  <si>
    <t>| 8 |  | 2 | 2026-07-23 | Phase 8 - Day 2 - Heavy Push + Shoulder Reintegration | Serratus Wall Slides (banded) | Warmup | 2 | 0 | 8 |  |  | Red band |</t>
  </si>
  <si>
    <t>| 8 |  | 2 | 2026-07-23 | Phase 8 - Day 2 - Heavy Push + Shoulder Reintegration | Scap Push Ups | Push | 2 | 0 | 10 |  |  |  |</t>
  </si>
  <si>
    <t>| 8 |  | 2 | 2026-07-23 | Phase 8 - Day 2 - Heavy Push + Shoulder Reintegration | Single Arm Cable Press (split stance) | Push | 1 | 20 | 10 |  |  | Warmup |</t>
  </si>
  <si>
    <t>| 8 |  | 2 | 2026-07-23 | Phase 8 - Day 2 - Heavy Push + Shoulder Reintegration | Neutral Grip Dumbbell Floor Press | Push | 1 | 125 | 9 |  | 1 | Tempo 2-1-3; RIR 1; Accidentally grabbed a 60 and 65. Right arm did 65. Right anterior capsule tightness. A little sore today on that side. Maybe from sleeping on that side? I’ll continue to monitor |</t>
  </si>
  <si>
    <t>| 8 |  | 2 | 2026-07-23 | Phase 8 - Day 2 - Heavy Push + Shoulder Reintegration | Neutral Grip Dumbbell Floor Press | Push | 2 | 130 | 9 |  | 1-2 | Tempo 2-1-3, RIR 1-2; Less stiffness / awareness set 2 but definitely anterior capsule tightness - awareness |</t>
  </si>
  <si>
    <t>| 8 |  | 2 | 2026-07-23 | Phase 8 - Day 2 - Heavy Push + Shoulder Reintegration | Neutral Grip Dumbbell Floor Press | Push | 3 | 130 | 8 |  | 1 | Tempo 2-1-3; RIR 1; Less stiffness / awareness set 2 but definitely anterior capsule tightness - awareness |</t>
  </si>
  <si>
    <t>| 8 |  | 2 | 2026-07-23 | Phase 8 - Day 2 - Heavy Push + Shoulder Reintegration | Neutral Grip Dumbbell Floor Press | Push | 4 | 130 | 7 |  | 1 | Tempo 2-1-3; RIR 1; Less stiffness / awareness set 2 but definitely anterior capsule tightness - awareness |</t>
  </si>
  <si>
    <t>| 8 |  | 2 | 2026-07-23 | Phase 8 - Day 2 - Heavy Push + Shoulder Reintegration | Machine Chest Press | Push | 1 | 95 | 10 |  | 2 | Tempo 2-1-3; RIR 2; LifeFitness seat at 3 handles at 2; tempo  |</t>
  </si>
  <si>
    <t>| 8 |  | 2 | 2026-07-23 | Phase 8 - Day 2 - Heavy Push + Shoulder Reintegration | Machine Chest Press | Push | 2 | 100 | 9 |  | 2 | Tempo 2-1-3; RIR 2; LifeFitness seat at 3 handles at 2; tempo  |</t>
  </si>
  <si>
    <t>| 8 |  | 2 | 2026-07-23 | Phase 8 - Day 2 - Heavy Push + Shoulder Reintegration | Machine Chest Press | Push | 3 | 100 | 8 |  | 1 | Tempo 2-1-3; RIR 1; LifeFitness seat at 3 handles at 2; tempo  |</t>
  </si>
  <si>
    <t>| 8 |  | 2 | 2026-07-23 | Phase 8 - Day 2 - Heavy Push + Shoulder Reintegration | Cable High To Mid Fly | Push | 1 | 10 | 12 |  |  | Warmup and test to ensure tightness in anterior capsule isn’t pain. Gtg after warmup. Focus on low finish as that feels a bit better on anterior |</t>
  </si>
  <si>
    <t>| 8 |  | 2 | 2026-07-23 | Phase 8 - Day 2 - Heavy Push + Shoulder Reintegration | Cable High To Mid Fly | Push | 2 | 15 | 12 |  | 2 | Tempo 2-1-3; RIR 2; feels more difficult today. Cables at highest setting. Slow controlled movement. Finishing around belly button  |</t>
  </si>
  <si>
    <t>| 8 |  | 2 | 2026-07-23 | Phase 8 - Day 2 - Heavy Push + Shoulder Reintegration | Cable High To Mid Fly | Push | 3 | 15 | 9 |  | 1-2 | Tempo 2-1-3; RIR 1-2; feels more difficult today. Cables at highest setting. Slow controlled movement. Finishing around belly button  |</t>
  </si>
  <si>
    <t>| 8 |  | 2 | 2026-07-23 | Phase 8 - Day 2 - Heavy Push + Shoulder Reintegration | Cable High To Mid Fly | Push | 4 | 20 | 9 |  | 1-2 | Tempo 2-1-3; RIR 1-2; feels more difficult today. Cables at highest setting. Slow controlled movement. Finishing around belly button  |</t>
  </si>
  <si>
    <t>| 8 |  | 2 | 2026-07-23 | Phase 8 - Day 2 - Heavy Push + Shoulder Reintegration | Seated Neutral Grip DB Overhead Press | Push | 1 | 30 | 10 |  | 2+ | Tempo 2-1-3; RIR 2+ |</t>
  </si>
  <si>
    <t>| 8 |  | 2 | 2026-07-23 | Phase 8 - Day 2 - Heavy Push + Shoulder Reintegration | Seated Neutral Grip DB Overhead Press | Push | 2 | 40 | 10 |  | 2 | Tempo 2-1-3; RIR 2 |</t>
  </si>
  <si>
    <t>| 8 |  | 2 | 2026-07-23 | Phase 8 - Day 2 - Heavy Push + Shoulder Reintegration | Seated Neutral Grip DB Overhead Press | Push | 3 | 50 | 11 |  | 1-2 | Tempo 2-1-3; RIR 1-2 |</t>
  </si>
  <si>
    <t>| 8 |  | 2 | 2026-07-23 | Phase 8 - Day 2 - Heavy Push + Shoulder Reintegration | Single-Arm Overhead Cable Extension | Arms_Triceps | 1 | 25 | 9 |  | 1 | Tempo 2-1-3; RIR 1; D-Grip; WTF 🤬 feels weak today. Fucker. Left failed at 5 again. Did 9 on right then finished 4 on left for full 9 reps |</t>
  </si>
  <si>
    <t>| 8 |  | 2 | 2026-07-23 | Phase 8 - Day 2 - Heavy Push + Shoulder Reintegration | Single-Arm Overhead Cable Extension | Arms_Triceps | 2 | 25 | 8 |  | 1 | Tempo 2-1-3; RIR 1; D-Grip; |</t>
  </si>
  <si>
    <t>| 8 |  | 2 | 2026-07-23 | Phase 8 - Day 2 - Heavy Push + Shoulder Reintegration | Single-Arm Overhead Cable Extension | Arms_Triceps | 3 | 25 | 6 |  | 1 | Tempo 2-1-3; RIR 1; D-Grip; |</t>
  </si>
  <si>
    <t>| 8 |  | 2 | 2026-07-23 | Phase 8 - Day 2 - Heavy Push + Shoulder Reintegration | High Cable Tricep Pushdown | Arms_Triceps | 1 | 62.5 | 10 |  | 1-2 | Tempo 2-1-3; RIR 1-2 |</t>
  </si>
  <si>
    <t>| 8 |  | 2 | 2026-07-23 | Phase 8 - Day 2 - Heavy Push + Shoulder Reintegration | High Cable Tricep Pushdown | Arms_Triceps | 2 | 65 | 8 |  | 1-2 | Tempo 2-1-3; RIR 1-2 |</t>
  </si>
  <si>
    <t>| 8 |  | 2 | 2026-07-23 | Phase 8 - Day 2 - Heavy Push + Shoulder Reintegration | High Cable Tricep Pushdown | Arms_Triceps | 3 | 60 | 10 |  | 1 | Tempo 2-1-3; RIR 1 |</t>
  </si>
  <si>
    <t>| 8 |  | 2 | 2026-07-23 | Phase 8 - Day 2 - Heavy Push + Shoulder Reintegration | High Cable Tricep Pushdown | Arms_Triceps | 4 | 70 | 5 |  | 1 | Tempo 2-1-3; RIR 1 |</t>
  </si>
  <si>
    <t>| 8 |  | 2 | 2026-07-23 | Phase 8 - Day 2 - Heavy Push + Shoulder Reintegration | Endless Rope | Cardio | 1 |  |  | 20 |  |  |</t>
  </si>
  <si>
    <t>| 8 |  | 2 | 2026-07-23 | Phase 8 - Day 2 - Heavy Push + Shoulder Reintegration | Endless Rope | Cardio | 2 |  |  | 20 |  |  |</t>
  </si>
  <si>
    <t>| 8 |  | 2 | 2026-07-23 | Phase 8 - Day 2 - Heavy Push + Shoulder Reintegration | Endless Rope | Cardio | 3 |  |  | 20 |  |  |</t>
  </si>
  <si>
    <t>| 8 |  | 2 | 2026-07-23 | Phase 8 - Day 2 - Heavy Push + Shoulder Reintegration | Endless Rope | Cardio | 4 |  |  | 20 |  |  |</t>
  </si>
  <si>
    <t>| 8 |  | 2 | 2026-07-23 | Phase 8 - Day 2 - Heavy Push + Shoulder Reintegration | Endless Rope | Cardio | 5 |  |  | 20 |  |  |</t>
  </si>
  <si>
    <t>| 8 |  | 2 | 2026-07-23 | Phase 8 - Day 2 - Heavy Push + Shoulder Reintegration | Endless Rope | Cardio | 6 |  |  | 20 |  |  |</t>
  </si>
  <si>
    <t>| 8 |  | 3 | 2026-07-25 | Phase 8 - Day 3 - Lower Body + Unilateral Strength | Treadmill Walking | Cardio | 1 |  |  | 300 |  | 4.3mph, 5% incline |</t>
  </si>
  <si>
    <t>| 8 |  | 3 | 2026-07-25 | Phase 8 - Day 3 - Lower Body + Unilateral Strength | Prisoners Squat | Legs | 1 | 0 | 10 |  |  |  |</t>
  </si>
  <si>
    <t>| 8 |  | 3 | 2026-07-25 | Phase 8 - Day 3 - Lower Body + Unilateral Strength | Hip Hinge | Warmup | 1 | 0 | 10 |  |  |  |</t>
  </si>
  <si>
    <t>| 8 |  | 3 | 2026-07-25 | Phase 8 - Day 3 - Lower Body + Unilateral Strength | Walking Lunges | Legs | 1 | 0 |  | 8 |  |  |</t>
  </si>
  <si>
    <t>| 8 |  | 3 | 2026-07-25 | Phase 8 - Day 3 - Lower Body + Unilateral Strength | Glute Extension | Legs | 1 | 0 | 10 |  |  |  |</t>
  </si>
  <si>
    <t>| 8 |  | 3 | 2026-07-25 | Phase 8 - Day 3 - Lower Body + Unilateral Strength | Standing Calf Raise | Legs | 1 | 0 | 15 |  |  |  |</t>
  </si>
  <si>
    <t>| 8 |  | 3 | 2026-07-25 | Phase 8 - Day 3 - Lower Body + Unilateral Strength | Prisoners Squat | Legs | 2 | 0 | 10 |  |  |  |</t>
  </si>
  <si>
    <t>| 8 |  | 3 | 2026-07-25 | Phase 8 - Day 3 - Lower Body + Unilateral Strength | Hip Hinge | Warmup | 2 | 0 | 10 |  |  |  |</t>
  </si>
  <si>
    <t>| 8 |  | 3 | 2026-07-25 | Phase 8 - Day 3 - Lower Body + Unilateral Strength | Walking Lunges | Legs | 2 | 0 |  | 8 |  |  |</t>
  </si>
  <si>
    <t>| 8 |  | 3 | 2026-07-25 | Phase 8 - Day 3 - Lower Body + Unilateral Strength | Glute Extension | Legs | 2 | 0 | 10 |  |  |  |</t>
  </si>
  <si>
    <t>| 8 |  | 3 | 2026-07-25 | Phase 8 - Day 3 - Lower Body + Unilateral Strength | Standing Calf Raise | Legs | 2 | 0 | 15 |  |  |  |</t>
  </si>
  <si>
    <t>| 8 |  | 3 | 2026-07-25 | Phase 8 - Day 3 - Lower Body + Unilateral Strength | Farmer's Walk | Carry | 1 | 150 |  | 75 |  | 2 mph, 0.5% incline  |</t>
  </si>
  <si>
    <t>| 8 |  | 3 | 2026-07-25 | Phase 8 - Day 3 - Lower Body + Unilateral Strength | Farmer's Walk | Carry | 2 | 150 |  | 70.199999999999989 |  | 2 mph, 0.5% incline; 67/60=1.117; right index finger roll first  |</t>
  </si>
  <si>
    <t>| 8 |  | 3 | 2026-07-25 | Phase 8 - Day 3 - Lower Body + Unilateral Strength | Farmer's Walk | Carry | 3 | 150 |  | 60 |  | 2 mph, 0.5% incline;;  index finger roll right, pinky on left first |</t>
  </si>
  <si>
    <t>| 8 |  | 3 | 2026-07-25 | Phase 8 - Day 3 - Lower Body + Unilateral Strength | Farmer's Walk | Carry | 4 | 150 |  | 55.2 |  | Left rolled first, all fingers; 55/60=0.917 |</t>
  </si>
  <si>
    <t>| 8 |  | 3 | 2026-07-25 | Phase 8 - Day 3 - Lower Body + Unilateral Strength | Goblet Squat | Legs | 1 | 75 | 10 |  | 1-2 | Tempo 2-1-3; RIR 1-2; practicing proper breathing (inhale, brace, slow exhale to stand) |</t>
  </si>
  <si>
    <t>| 8 |  | 3 | 2026-07-25 | Phase 8 - Day 3 - Lower Body + Unilateral Strength | Goblet Squat | Legs | 2 | 75 | 10 |  | 1-2 | Tempo 2-1-3; RIR 1-2; practicing proper breathing (inhale, brace, slow exhale to stand) |</t>
  </si>
  <si>
    <t>| 8 |  | 3 | 2026-07-25 | Phase 8 - Day 3 - Lower Body + Unilateral Strength | Goblet Squat | Legs | 3 | 75 | 9 |  | 1-2 | Tempo 2-1-3; RIR 1-2; practicing proper breathing (inhale, brace, slow exhale to stand) |</t>
  </si>
  <si>
    <t>| 8 |  | 3 | 2026-07-25 | Phase 8 - Day 3 - Lower Body + Unilateral Strength | Goblet Squat | Legs | 4 | 75 | 9 |  | 1-2 | Tempo 2-1-3; RIR 1-2; practicing proper breathing (inhale, brace, slow exhale to stand) |</t>
  </si>
  <si>
    <t>| 8 |  | 3 | 2026-07-25 | Phase 8 - Day 3 - Lower Body + Unilateral Strength | Dumbbell Romanian Deadlift | Legs | 1 | 150 | 10 |  | 2 | Tempo 2-1-3; RIR 2 |</t>
  </si>
  <si>
    <t>| 8 |  | 3 | 2026-07-25 | Phase 8 - Day 3 - Lower Body + Unilateral Strength | Dumbbell Romanian Deadlift | Legs | 2 | 150 | 10 |  | 2 | Tempo 2-1-3; RIR 2 |</t>
  </si>
  <si>
    <t>| 8 |  | 3 | 2026-07-25 | Phase 8 - Day 3 - Lower Body + Unilateral Strength | Dumbbell Romanian Deadlift | Legs | 3 | 150 | 9 |  | 1 | Tempo 2-1-3; RIR 1; rolled to fingertips  |</t>
  </si>
  <si>
    <t>| 8 |  | 3 | 2026-07-25 | Phase 8 - Day 3 - Lower Body + Unilateral Strength | Bulgarian Split Squat | Legs | 1 | 40 | 8 |  | 2 | Tempo 3-1-2; RIR 2; contralateral load with single 40 lb DB  |</t>
  </si>
  <si>
    <t>| 8 |  | 3 | 2026-07-25 | Phase 8 - Day 3 - Lower Body + Unilateral Strength | Bulgarian Split Squat | Legs | 2 | 45 | 8 |  | 1-2 | Tempo 3-1-2; RIR 1-2; contralateral load with single 40 lb DB  |</t>
  </si>
  <si>
    <t>| 8 |  | 3 | 2026-07-25 | Phase 8 - Day 3 - Lower Body + Unilateral Strength | Bulgarian Split Squat | Legs | 3 | 50 | 8 |  | 1-2 | Left fatigue around 6-7; Tempo 3-1-2; RIR 1-2; contralateral load with single 40 lb DB  |</t>
  </si>
  <si>
    <t>| 8 |  | 3 | 2026-07-25 | Phase 8 - Day 3 - Lower Body + Unilateral Strength | Barbell Standing Calf Raise | Legs | 1 | 110 | 15 |  | 2 | Tempo 2-1-3; RIR 2; 45 + 10s on each side of vertical Smith Rack; slight lower back ‘tweak’ when spinning the bar to re-rack |</t>
  </si>
  <si>
    <t>| 8 |  | 3 | 2026-07-25 | Phase 8 - Day 3 - Lower Body + Unilateral Strength | Barbell Standing Calf Raise | Legs | 2 | 110 | 15 |  | 2 | Tempo 2-1-3; RIR 2; 45 + 10s on each side of vertical Smith Rack; |</t>
  </si>
  <si>
    <t>| 8 |  | 3 | 2026-07-25 | Phase 8 - Day 3 - Lower Body + Unilateral Strength | Barbell Standing Calf Raise | Legs | 3 | 120 | 13 |  | 1-2 | Tempo 2-1-3; RIR 1-2; 45 + 10s + 5s on each side of vertical Smith Rack; |</t>
  </si>
  <si>
    <t>| 8 |  | 3 | 2026-07-25 | Phase 8 - Day 3 - Lower Body + Unilateral Strength | Rowing | Pull | 1 |  |  | 20 |  | 20 sec sprint followed by 40 sec easy |</t>
  </si>
  <si>
    <t>| 8 |  | 3 | 2026-07-25 | Phase 8 - Day 3 - Lower Body + Unilateral Strength | Rowing | Pull | 2 |  |  | 20 |  | 20 sec sprint followed by 40 sec easy |</t>
  </si>
  <si>
    <t>| 8 |  | 3 | 2026-07-25 | Phase 8 - Day 3 - Lower Body + Unilateral Strength | Rowing | Pull | 3 |  |  | 20 |  | 20 sec sprint followed by 40 sec easy |</t>
  </si>
  <si>
    <t>| 8 |  | 3 | 2026-07-25 | Phase 8 - Day 3 - Lower Body + Unilateral Strength | Rowing | Pull | 4 |  |  | 20 |  | 20 sec sprint followed by 40 sec easy |</t>
  </si>
  <si>
    <t>| 8 |  | 3 | 2026-07-25 | Phase 8 - Day 3 - Lower Body + Unilateral Strength | Rowing | Pull | 5 |  |  | 20 |  | 20 sec sprint followed by 40 sec easy |</t>
  </si>
  <si>
    <t>| 8 |  | 3 | 2026-07-25 | Phase 8 - Day 3 - Lower Body + Unilateral Strength | Rowing | Pull | 6 |  |  | 20 |  | 20 sec sprint followed by 40 sec easy |</t>
  </si>
  <si>
    <t>| 8 |  | 3 | 2026-07-25 | Phase 8 - Day 3 - Lower Body + Unilateral Strength | Rowing | Pull | 7 |  |  | 20 |  | 20 sec sprint followed by 40 sec easy stroke  |</t>
  </si>
  <si>
    <t>| 8 |  | 3 | 2026-07-25 | Phase 8 - Day 3 - Lower Body + Unilateral Strength | Rowing | Pull | 8 |  |  | 20 |  | 2001 meters by the completion of 8 sets; 20 sec sprint followed by 40 sec easy |</t>
  </si>
  <si>
    <t>| 8 |  | 4 | 2026-07-26 | Phase 8 - Day 4 - Upper Hypertrophy + Capacity | Treadmill Walking | Cardio | 1 |  |  | 302 |  | 4.4 mph, 5% incline |</t>
  </si>
  <si>
    <t>| 8 |  | 4 | 2026-07-26 | Phase 8 - Day 4 - Upper Hypertrophy + Capacity | Band Pull Aparts | Warmup | 1 | 0 | 15 |  |  | Red band |</t>
  </si>
  <si>
    <t>| 8 |  | 4 | 2026-07-26 | Phase 8 - Day 4 - Upper Hypertrophy + Capacity | Band External Rotations | Warmup | 1 | 0 | 12 |  |  | Red  |</t>
  </si>
  <si>
    <t>| 8 |  | 4 | 2026-07-26 | Phase 8 - Day 4 - Upper Hypertrophy + Capacity | Serratus Wall Slides (banded) | Warmup | 1 | 0 | 8 |  |  | Red |</t>
  </si>
  <si>
    <t>| 8 |  | 4 | 2026-07-26 | Phase 8 - Day 4 - Upper Hypertrophy + Capacity | Scap Push Ups | Push | 1 | 0 | 12 |  |  |  |</t>
  </si>
  <si>
    <t>| 8 |  | 4 | 2026-07-26 | Phase 8 - Day 4 - Upper Hypertrophy + Capacity | Band Pull Aparts | Warmup | 2 | 0 | 15 |  |  | Red band |</t>
  </si>
  <si>
    <t>| 8 |  | 4 | 2026-07-26 | Phase 8 - Day 4 - Upper Hypertrophy + Capacity | Band External Rotations | Warmup | 2 | 0 | 12 |  |  | Red  |</t>
  </si>
  <si>
    <t>| 8 |  | 4 | 2026-07-26 | Phase 8 - Day 4 - Upper Hypertrophy + Capacity | Serratus Wall Slides (banded) | Warmup | 2 | 0 | 8 |  |  | Red |</t>
  </si>
  <si>
    <t>| 8 |  | 4 | 2026-07-26 | Phase 8 - Day 4 - Upper Hypertrophy + Capacity | Scap Push Ups | Push | 2 | 0 | 12 |  |  |  |</t>
  </si>
  <si>
    <t>| 8 |  | 4 | 2026-07-26 | Phase 8 - Day 4 - Upper Hypertrophy + Capacity | Alternate Seated DB Curl | Arms_Biceps | 1 | 30 | 10 |  | 2 | Tempo 2-1-3; RIR 2 |</t>
  </si>
  <si>
    <t>| 8 |  | 4 | 2026-07-26 | Phase 8 - Day 4 - Upper Hypertrophy + Capacity | Alternate Seated DB Curl | Arms_Biceps | 2 | 30 | 11 |  | 1-2 | Tempo 2-1-3; RIR 1-2 |</t>
  </si>
  <si>
    <t>| 8 |  | 4 | 2026-07-26 | Phase 8 - Day 4 - Upper Hypertrophy + Capacity | Alternate Seated DB Curl | Arms_Biceps | 3 | 35 | 8 |  | 1-2 | Tempo 2-1-3; RIR 1-2 |</t>
  </si>
  <si>
    <t>| 8 |  | 4 | 2026-07-26 | Phase 8 - Day 4 - Upper Hypertrophy + Capacity | Single-Arm Overhead Cable Extension | Arms_Triceps | 1 | 25 | 11 |  | 1-2 | Tempo 2-1-3; RIR 1-2; good symmetry  |</t>
  </si>
  <si>
    <t>| 8 |  | 4 | 2026-07-26 | Phase 8 - Day 4 - Upper Hypertrophy + Capacity | Single-Arm Overhead Cable Extension | Arms_Triceps | 2 | 25 | 10 |  | 1 | Tempo 2-1-3; RIR 1; good  |</t>
  </si>
  <si>
    <t>| 8 |  | 4 | 2026-07-26 | Phase 8 - Day 4 - Upper Hypertrophy + Capacity | Single-Arm Overhead Cable Extension | Arms_Triceps | 3 | 25 | 8 |  | 1-2 | Left slowed at 6, right at 7; Tempo 2-1-3; RIR 1-2; good symmetry  |</t>
  </si>
  <si>
    <t>| 8 |  | 4 | 2026-07-26 | Phase 8 - Day 4 - Upper Hypertrophy + Capacity | Single Arm Rope Curl (extended Arm Position ) | Arms_Biceps | 1 | 27.5 | 11 |  | 1-2 | Tempo 2-1-3; RIR 1-2 |</t>
  </si>
  <si>
    <t>| 8 |  | 4 | 2026-07-26 | Phase 8 - Day 4 - Upper Hypertrophy + Capacity | Single Arm Rope Curl (extended Arm Position ) | Arms_Biceps | 2 | 27.5 | 10 |  | 1 | Tempo 2-1-3; RIR 1 |</t>
  </si>
  <si>
    <t>| 8 |  | 4 | 2026-07-26 | Phase 8 - Day 4 - Upper Hypertrophy + Capacity | Single Arm Rope Curl (extended Arm Position ) | Arms_Biceps | 3 | 27.5 | 9 |  | 1 | Tempo 2-1-3; RIR 1 |</t>
  </si>
  <si>
    <t>| 8 |  | 4 | 2026-07-26 | Phase 8 - Day 4 - Upper Hypertrophy + Capacity | High Cable Tricep Pushdown | Arms_Triceps | 1 | 65 | 11 |  | 2 | Tempo 2-1-3; RIR 2 |</t>
  </si>
  <si>
    <t>| 8 |  | 4 | 2026-07-26 | Phase 8 - Day 4 - Upper Hypertrophy + Capacity | High Cable Tricep Pushdown | Arms_Triceps | 2 | 70 | 10 |  | 1-2 | Tempo 2-1-3; RIR 1-2 |</t>
  </si>
  <si>
    <t>| 8 |  | 4 | 2026-07-26 | Phase 8 - Day 4 - Upper Hypertrophy + Capacity | High Cable Tricep Pushdown | Arms_Triceps | 3 | 70 | 9 |  | 1 | Tempo 2-1-3; RIR 1 |</t>
  </si>
  <si>
    <t>| 8 |  | 4 | 2026-07-26 | Phase 8 - Day 4 - Upper Hypertrophy + Capacity | Face Pull (w External Rotation) | Pull | 1 | 42.5 | 15 |  | 2 | Tempo 2-1-3; RIR 2 |</t>
  </si>
  <si>
    <t>| 8 |  | 4 | 2026-07-26 | Phase 8 - Day 4 - Upper Hypertrophy + Capacity | Face Pull (w External Rotation) | Pull | 2 | 42.5 | 15 |  | 1-2 | Tempo 2-1-3; RIR 1-2 |</t>
  </si>
  <si>
    <t>| 8 |  | 4 | 2026-07-26 | Phase 8 - Day 4 - Upper Hypertrophy + Capacity | Face Pull (w External Rotation) | Pull | 3 | 42.5 | 13 |  | 1-2 | Tempo 2-1-3; RIR 1-2 |</t>
  </si>
  <si>
    <t>| 8 |  | 4 | 2026-07-26 | Phase 8 - Day 4 - Upper Hypertrophy + Capacity | Farmer’s Hold | Carry | 1 | 150 |  | 75 |  |  |</t>
  </si>
  <si>
    <t>| 8 |  | 4 | 2026-07-26 | Phase 8 - Day 4 - Upper Hypertrophy + Capacity | Farmer’s Hold | Carry | 2 | 150 |  | 64.800000000000011 |  | 65/60=1.0833 |</t>
  </si>
  <si>
    <t>| 8 |  | 4 | 2026-07-26 | Phase 8 - Day 4 - Upper Hypertrophy + Capacity | Farmer’s Hold | Carry | 3 | 150 |  | 60 |  | 65/60=1.0833; forearms burning first, then finger roll |</t>
  </si>
  <si>
    <t>| 8 |  | 4 | 2026-07-26 | Phase 8 - Day 4 - Upper Hypertrophy + Capacity | Farmer’s Hold | Carry | 4 | 150 |  | 63 |  | 63/60=; forearms burning first, then finger roll |</t>
  </si>
  <si>
    <t>| 8 |  | 4 | 2026-07-26 | Phase 8 - Day 4 - Upper Hypertrophy + Capacity | Endless Rope | Cardio | 1 |  |  | 20 |  |  |</t>
  </si>
  <si>
    <t>| 8 |  | 4 | 2026-07-26 | Phase 8 - Day 4 - Upper Hypertrophy + Capacity | Endless Rope | Cardio | 2 |  |  | 20 |  |  |</t>
  </si>
  <si>
    <t>| 8 |  | 4 | 2026-07-26 | Phase 8 - Day 4 - Upper Hypertrophy + Capacity | Endless Rope | Cardio | 3 |  |  | 20 |  |  |</t>
  </si>
  <si>
    <t>| 8 |  | 4 | 2026-07-26 | Phase 8 - Day 4 - Upper Hypertrophy + Capacity | Endless Rope | Cardio | 4 |  |  | 20 |  |  |</t>
  </si>
  <si>
    <t>| 8 |  | 4 | 2026-07-26 | Phase 8 - Day 4 - Upper Hypertrophy + Capacity | Endless Rope | Cardio | 5 |  |  | 20 |  |  |</t>
  </si>
  <si>
    <t>| 8 |  | 4 | 2026-07-26 | Phase 8 - Day 4 - Upper Hypertrophy + Capacity | Endless Rope | Cardio | 6 |  |  | 20 |  |  |</t>
  </si>
  <si>
    <t>| 8 |  | 1 | 2026-07-27 | Phase 8 - Day 1 - Heavy Pull + Grip Strength | Treadmill Walking | Cardio | 1 |  |  | 308 |  | 4.4 mph, 5% incline, warmup |</t>
  </si>
  <si>
    <t>| 8 |  | 1 | 2026-07-27 | Phase 8 - Day 1 - Heavy Pull + Grip Strength | Band Pull Aparts | Warmup | 1 | 0 | 15 |  |  | Red band  |</t>
  </si>
  <si>
    <t>| 8 |  | 1 | 2026-07-27 | Phase 8 - Day 1 - Heavy Pull + Grip Strength | Band External Rotations | Warmup | 1 | 0 | 12 |  |  | Red band  |</t>
  </si>
  <si>
    <t>| 8 |  | 1 | 2026-07-27 | Phase 8 - Day 1 - Heavy Pull + Grip Strength | Serratus Wall Slides (banded) | Warmup | 1 | 0 | 8 |  |  | Red band  |</t>
  </si>
  <si>
    <t>| 8 |  | 1 | 2026-07-27 | Phase 8 - Day 1 - Heavy Pull + Grip Strength | Cat-Camel | Warmup | 1 | 0 | 10 |  |  |  |</t>
  </si>
  <si>
    <t>| 8 |  | 1 | 2026-07-27 | Phase 8 - Day 1 - Heavy Pull + Grip Strength | Band Pull Aparts | Warmup | 2 | 0 | 15 |  |  | Red band  |</t>
  </si>
  <si>
    <t>| 8 |  | 1 | 2026-07-27 | Phase 8 - Day 1 - Heavy Pull + Grip Strength | Band External Rotations | Warmup | 2 | 0 | 12 |  |  | Red band  |</t>
  </si>
  <si>
    <t>| 8 |  | 1 | 2026-07-27 | Phase 8 - Day 1 - Heavy Pull + Grip Strength | Serratus Wall Slides (banded) | Warmup | 2 | 0 | 8 |  |  | Red band  |</t>
  </si>
  <si>
    <t>| 8 |  | 1 | 2026-07-27 | Phase 8 - Day 1 - Heavy Pull + Grip Strength | Cat-Camel | Warmup | 2 | 0 | 10 |  |  |  |</t>
  </si>
  <si>
    <t>| 8 |  | 1 | 2026-07-27 | Phase 8 - Day 1 - Heavy Pull + Grip Strength | Dead Hang | Carry | 1 | 0 |  | 30 |  |  |</t>
  </si>
  <si>
    <t>| 8 |  | 1 | 2026-07-27 | Phase 8 - Day 1 - Heavy Pull + Grip Strength | Farmer's Walk | Carry | 1 | 150 |  | 75 |  | 2 mph, 0.5% incline  |</t>
  </si>
  <si>
    <t>| 8 |  | 1 | 2026-07-27 | Phase 8 - Day 1 - Heavy Pull + Grip Strength | Farmer's Walk | Carry | 2 | 150 |  | 64.800000000000011 |  | 65/60=1.0833; 2 mph, 0.5% incline |</t>
  </si>
  <si>
    <t>| 8 |  | 1 | 2026-07-27 | Phase 8 - Day 1 - Heavy Pull + Grip Strength | Farmer's Walk | Carry | 3 | 150 |  | 60 |  | 2 mph, 0.5% incline |</t>
  </si>
  <si>
    <t>| 8 |  | 1 | 2026-07-27 | Phase 8 - Day 1 - Heavy Pull + Grip Strength | Farmer's Walk | Carry | 4 | 150 |  | 55.800000000000004 |  | 2 mph, 0.5% incline; 56/60=0.933 |</t>
  </si>
  <si>
    <t>| 8 |  | 1 | 2026-07-27 | Phase 8 - Day 1 - Heavy Pull + Grip Strength | Machine Row | Pull | 1 | 195 | 8 |  | 2 | Tempo 2-1-3; RIR 2; seat/chest at 5/7 |</t>
  </si>
  <si>
    <t>| 8 |  | 1 | 2026-07-27 | Phase 8 - Day 1 - Heavy Pull + Grip Strength | Machine Row | Pull | 2 | 200 | 8 |  | 2 | Tempo 2-1-3; RIR 2; seat/chest at 5/7 |</t>
  </si>
  <si>
    <t>| 8 |  | 1 | 2026-07-27 | Phase 8 - Day 1 - Heavy Pull + Grip Strength | Machine Row | Pull | 3 | 205 | 8 |  | 1-2 | Tempo 2-1-3; RIR 1-2; seat/chest at 5/7 |</t>
  </si>
  <si>
    <t>| 8 |  | 1 | 2026-07-27 | Phase 8 - Day 1 - Heavy Pull + Grip Strength | Machine Row | Pull | 4 | 210 | 6 |  | 1 | Tempo 2-1-3; RIR 1; seat/chest at 5/7 |</t>
  </si>
  <si>
    <t>| 8 |  | 1 | 2026-07-27 | Phase 8 - Day 1 - Heavy Pull + Grip Strength | Single-Arm Neutral Grip Cable Pulldown | Pull | 1 | 70 | 12 |  | 2 | Left first; tempo 2-1-3; RIR 2 |</t>
  </si>
  <si>
    <t>| 8 |  | 1 | 2026-07-27 | Phase 8 - Day 1 - Heavy Pull + Grip Strength | Single-Arm Neutral Grip Cable Pulldown | Pull | 2 | 70 | 12 |  | 2 | Nausea after that set. Left first; tempo 2-1-3; RIR 2 |</t>
  </si>
  <si>
    <t>| 8 |  | 1 | 2026-07-27 | Phase 8 - Day 1 - Heavy Pull + Grip Strength | Single-Arm Neutral Grip Cable Pulldown | Pull | 3 | 72.5 | 10 |  | 2 | . Left first to fail rolled to finger tip grip at 10; tempo 2-1-3; RIR 2 |</t>
  </si>
  <si>
    <t>| 8 |  | 1 | 2026-07-27 | Phase 8 - Day 1 - Heavy Pull + Grip Strength | Half-Kneeling Single-Arm Cable Row, Low-to-High Finish | Pull | 1 | 55 | 12 |  | 1-2 | LifeFitness Low Row machine; tempo 2-1-3; RIR 1-2 |</t>
  </si>
  <si>
    <t>| 8 |  | 1 | 2026-07-27 | Phase 8 - Day 1 - Heavy Pull + Grip Strength | Half-Kneeling Single-Arm Cable Row, Low-to-High Finish | Pull | 2 | 55 | 12 |  | 1-2 | LifeFitness Low Row machine; tempo 2-1-3; RIR 1-2 |</t>
  </si>
  <si>
    <t>| 8 |  | 1 | 2026-07-27 | Phase 8 - Day 1 - Heavy Pull + Grip Strength | Half-Kneeling Single-Arm Cable Row, Low-to-High Finish | Pull | 3 | 55 | 10 |  | 1-2 | LifeFitness Low Row machine; tempo 2-1-3; RIR 1-2 |</t>
  </si>
  <si>
    <t>| 8 |  | 1 | 2026-07-27 | Phase 8 - Day 1 - Heavy Pull + Grip Strength | Incline Dumbbell Curl (Supinated) | Arms_Biceps | 1 | 30 | 10 |  | 1 | Tempo 2-1-3; RIR 1; bench at 3 |</t>
  </si>
  <si>
    <t>| 8 |  | 1 | 2026-07-27 | Phase 8 - Day 1 - Heavy Pull + Grip Strength | Incline Dumbbell Curl (Supinated) | Arms_Biceps | 2 | 30 | 8 |  | 1 | Tempo 2-1-3; RIR 1; bench at 3 |</t>
  </si>
  <si>
    <t>| 8 |  | 1 | 2026-07-27 | Phase 8 - Day 1 - Heavy Pull + Grip Strength | Incline Dumbbell Curl (Supinated) | Arms_Biceps | 3 | 30 | 7.5 |  | 1 | Tempo 2-1-3; RIR 1; bench at 3 |</t>
  </si>
  <si>
    <t>| 8 |  | 1 | 2026-07-27 | Phase 8 - Day 1 - Heavy Pull + Grip Strength | Face Pull | Pull | 1 | 42.5 | 15 |  | 2 | Tempo 2-1-3; RIR 2 |</t>
  </si>
  <si>
    <t>| 8 |  | 1 | 2026-07-27 | Phase 8 - Day 1 - Heavy Pull + Grip Strength | Face Pull | Pull | 2 | 45 | 15 |  | 2 | Tempo 2-1-3; RIR 2 |</t>
  </si>
  <si>
    <t>| 8 |  | 1 | 2026-07-27 | Phase 8 - Day 1 - Heavy Pull + Grip Strength | Face Pull | Pull | 3 | 47.5 | 13 |  | 1-2 | Tempo 2-1-3; RIR 1-2 |</t>
  </si>
  <si>
    <t>| 8 |  | 2 | 2026-07-28 | Phase 8 - Day 2 - Heavy Push + Shoulder Reintegration | Treadmill Walking | Cardio | 1 |  |  | 303 |  | Warmup: 4.5mph, 5% incline; must be a pretty fast walking speed, no? |</t>
  </si>
  <si>
    <t>| 8 |  | 2 | 2026-07-28 | Phase 8 - Day 2 - Heavy Push + Shoulder Reintegration | Band Pull Aparts | Warmup | 1 | 0 | 15 |  |  | Red band  |</t>
  </si>
  <si>
    <t>| 8 |  | 2 | 2026-07-28 | Phase 8 - Day 2 - Heavy Push + Shoulder Reintegration | Band External Rotations | Warmup | 1 | 0 | 12 |  |  | Red band  |</t>
  </si>
  <si>
    <t>| 8 |  | 2 | 2026-07-28 | Phase 8 - Day 2 - Heavy Push + Shoulder Reintegration | Serratus Wall Slides (banded) | Warmup | 1 | 0 | 8 |  |  | Red band  |</t>
  </si>
  <si>
    <t>| 8 |  | 2 | 2026-07-28 | Phase 8 - Day 2 - Heavy Push + Shoulder Reintegration | Scap Push Ups | Push | 1 | 0 | 10 |  |  |  |</t>
  </si>
  <si>
    <t>| 8 |  | 2 | 2026-07-28 | Phase 8 - Day 2 - Heavy Push + Shoulder Reintegration | Band Pull Aparts | Warmup | 2 | 0 | 15 |  |  | Red band  |</t>
  </si>
  <si>
    <t>| 8 |  | 2 | 2026-07-28 | Phase 8 - Day 2 - Heavy Push + Shoulder Reintegration | Band External Rotations | Warmup | 2 | 0 | 12 |  |  | Red band  |</t>
  </si>
  <si>
    <t>| 8 |  | 2 | 2026-07-28 | Phase 8 - Day 2 - Heavy Push + Shoulder Reintegration | Serratus Wall Slides (banded) | Warmup | 2 | 0 | 8 |  |  | Red band  |</t>
  </si>
  <si>
    <t>| 8 |  | 2 | 2026-07-28 | Phase 8 - Day 2 - Heavy Push + Shoulder Reintegration | Scap Push Ups | Push | 2 | 0 | 10 |  |  |  |</t>
  </si>
  <si>
    <t>| 8 |  | 2 | 2026-07-28 | Phase 8 - Day 2 - Heavy Push + Shoulder Reintegration | Single Arm Cable Press (split stance) | Push | 1 | 20 | 10 |  |  | Warm up |</t>
  </si>
  <si>
    <t>| 8 |  | 2 | 2026-07-28 | Phase 8 - Day 2 - Heavy Push + Shoulder Reintegration | Neutral Grip Dumbbell Floor Press | Push | 1 | 130 | 9 |  | 1-2 | Tempo 2-1-3; RIR 1-2; right anterior capsule awareness as soon as I pressed. Ang capsule and bicep tendon feeling  |</t>
  </si>
  <si>
    <t>| 8 |  | 2 | 2026-07-28 | Phase 8 - Day 2 - Heavy Push + Shoulder Reintegration | Neutral Grip Dumbbell Floor Press | Push | 2 | 130 | 9 |  | 1-2 | Tempo 2-1-3; RIR 1-2; right felt a bit better but anterior capsule awareness as soon as I pressed. Ang capsule and bicep tendon feeling  |</t>
  </si>
  <si>
    <t>| 8 |  | 2 | 2026-07-28 | Phase 8 - Day 2 - Heavy Push + Shoulder Reintegration | Neutral Grip Dumbbell Floor Press | Push | 3 | 140 | 7 |  | 1-2 | 7; tempo 2-1-3; RIR 1-2, no 67.5 lb DB to do 135 lbs |</t>
  </si>
  <si>
    <t>| 8 |  | 2 | 2026-07-28 | Phase 8 - Day 2 - Heavy Push + Shoulder Reintegration | Neutral Grip Dumbbell Floor Press | Push | 4 | 140 | 6 |  | 1-2 | tempo 2-1-3; RIR 1-2, no 67.5 lb DB to do 135 lbs |</t>
  </si>
  <si>
    <t>| 8 |  | 2 | 2026-07-28 | Phase 8 - Day 2 - Heavy Push + Shoulder Reintegration | Machine Chest Press | Push | 1 | 100 | 10 |  | 2 | Tempo 2-1-3; RIR 2 |</t>
  </si>
  <si>
    <t>| 8 |  | 2 | 2026-07-28 | Phase 8 - Day 2 - Heavy Push + Shoulder Reintegration | Machine Chest Press | Push | 2 | 105 | 9 |  | 2 | Tempo 2-1-3; RIR 2; tightness and awareness in right cap on eccentric as well as initial press |</t>
  </si>
  <si>
    <t>| 8 |  | 2 | 2026-07-28 | Phase 8 - Day 2 - Heavy Push + Shoulder Reintegration | Machine Chest Press | Push | 3 | 105 | 8 |  | 1 | Tempo 2-1-3; RIR 1; tightness and awareness in right cap on eccentric as well as initial press |</t>
  </si>
  <si>
    <t>| 8 |  | 2 | 2026-07-28 | Phase 8 - Day 2 - Heavy Push + Shoulder Reintegration | Cable High To Mid Fly | Push | 1 | 15 | 12 |  | 2 | Tempo 2-1-3; RIR 2; cable set at highest setting |</t>
  </si>
  <si>
    <t>| 8 |  | 2 | 2026-07-28 | Phase 8 - Day 2 - Heavy Push + Shoulder Reintegration | Cable High To Mid Fly | Push | 2 | 20 | 6 |  | 2 | 20 lb plate for 6 clean reps, then lengthened partials until 9th rep; Tempo 2-1-3; RIR 2; cable set at highest setting |</t>
  </si>
  <si>
    <t>| 8 |  | 2 | 2026-07-28 | Phase 8 - Day 2 - Heavy Push + Shoulder Reintegration | Cable High To Mid Fly | Push | 3 | 15 | 10.5 |  | 1-2 | Tempo strict 2-1-3; RIR 1-2 |</t>
  </si>
  <si>
    <t>| 8 |  | 2 | 2026-07-28 | Phase 8 - Day 2 - Heavy Push + Shoulder Reintegration | Cable High To Mid Fly | Push | 4 | 15 | 9 |  | 1-2 | Tempo strict 2-1-3; RIR 1-2 |</t>
  </si>
  <si>
    <t>| 8 |  | 2 | 2026-07-28 | Phase 8 - Day 2 - Heavy Push + Shoulder Reintegration | Seated Neutral Grip DB Overhead Press | Push | 1 | 40 | 12 |  | 1-2 | Tempo 2-1-3; RIR 1-2 |</t>
  </si>
  <si>
    <t>| 8 |  | 2 | 2026-07-28 | Phase 8 - Day 2 - Heavy Push + Shoulder Reintegration | Seated Neutral Grip DB Overhead Press | Push | 2 | 50 | 10 |  | 1-2 | Tempo 2-1-3; RIR 1-2; subtle ant cap awareness on descending. Very slight |</t>
  </si>
  <si>
    <t>| 8 |  | 2 | 2026-07-28 | Phase 8 - Day 2 - Heavy Push + Shoulder Reintegration | Seated Neutral Grip DB Overhead Press | Push | 3 | 50 | 12 |  | 1 | Tempo 2-1-3; RIR 1; left shoulder slightly slower |</t>
  </si>
  <si>
    <t>| 8 |  | 2 | 2026-07-28 | Phase 8 - Day 2 - Heavy Push + Shoulder Reintegration | Single-Arm Overhead Cable Extension | Arms_Triceps | 1 | 25 | 10 |  | 1-2 | Left slowed at 6-7; switched to right and did 10 then finished left; tempo 2-1-3; RIR 1-2 |</t>
  </si>
  <si>
    <t>| 8 |  | 2 | 2026-07-28 | Phase 8 - Day 2 - Heavy Push + Shoulder Reintegration | Single-Arm Overhead Cable Extension | Arms_Triceps | 2 | 25 | 8 |  | 1-2 | Tempo 2-1-3; RIR 1-2 |</t>
  </si>
  <si>
    <t>| 8 |  | 2 | 2026-07-28 | Phase 8 - Day 2 - Heavy Push + Shoulder Reintegration | Single-Arm Overhead Cable Extension | Arms_Triceps | 3 | 25 | 7 |  | 1 | Tempo 2-1-3; RIR 1 |</t>
  </si>
  <si>
    <t>| 8 |  | 2 | 2026-07-28 | Phase 8 - Day 2 - Heavy Push + Shoulder Reintegration | High Cable Tricep Pushdown | Arms_Triceps | 1 | 70 | 9 |  | 1-2 | Tempo 2-1-3; RIR 1-2 |</t>
  </si>
  <si>
    <t>| 8 |  | 2 | 2026-07-28 | Phase 8 - Day 2 - Heavy Push + Shoulder Reintegration | High Cable Tricep Pushdown | Arms_Triceps | 2 | 70 | 8 |  | 1-2 | Tempo 2-1-3; RIR 1-2 |</t>
  </si>
  <si>
    <t>| 8 |  | 2 | 2026-07-28 | Phase 8 - Day 2 - Heavy Push + Shoulder Reintegration | High Cable Tricep Pushdown | Arms_Triceps | 3 | 70 | 7 |  | 1 | Tempo 2-1-3; RIR 1 |</t>
  </si>
  <si>
    <t>| 8 |  | 2 | 2026-07-28 | Phase 8 - Day 2 - Heavy Push + Shoulder Reintegration | Endless Rope | Cardio | 1 |  |  | 20 |  |  |</t>
  </si>
  <si>
    <t>| 8 |  | 2 | 2026-07-28 | Phase 8 - Day 2 - Heavy Push + Shoulder Reintegration | Endless Rope | Cardio | 2 |  |  | 20 |  |  |</t>
  </si>
  <si>
    <t>| 8 |  | 2 | 2026-07-28 | Phase 8 - Day 2 - Heavy Push + Shoulder Reintegration | Endless Rope | Cardio | 3 |  |  | 20 |  |  |</t>
  </si>
  <si>
    <t>| 8 |  | 2 | 2026-07-28 | Phase 8 - Day 2 - Heavy Push + Shoulder Reintegration | Endless Rope | Cardio | 4 |  |  | 20 |  |  |</t>
  </si>
  <si>
    <t>| 8 |  | 2 | 2026-07-28 | Phase 8 - Day 2 - Heavy Push + Shoulder Reintegration | Endless Rope | Cardio | 5 |  |  | 20 |  |  |</t>
  </si>
  <si>
    <t>| 8 |  | 2 | 2026-07-28 | Phase 8 - Day 2 - Heavy Push + Shoulder Reintegration | Endless Rope | Cardio | 6 |  |  | 20 |  |  |</t>
  </si>
  <si>
    <t>| 8 |  | 3 | 2026-07-30 | Phase 8 - Day 3 - Lower Body + Unilateral Strength | Treadmill Walking | Cardio | 1 |  |  | 300 |  | 4.5 mph, 5% incline  |</t>
  </si>
  <si>
    <t>| 8 |  | 3 | 2026-07-30 | Phase 8 - Day 3 - Lower Body + Unilateral Strength | Prisoners Squat | Legs | 1 | 0 | 10 |  |  |  |</t>
  </si>
  <si>
    <t>| 8 |  | 3 | 2026-07-30 | Phase 8 - Day 3 - Lower Body + Unilateral Strength | Hip Hinge | Warmup | 1 | 0 | 10 |  |  |  |</t>
  </si>
  <si>
    <t>| 8 |  | 3 | 2026-07-30 | Phase 8 - Day 3 - Lower Body + Unilateral Strength | Walking Lunges | Legs | 1 | 0 |  | 8 |  |  |</t>
  </si>
  <si>
    <t>| 8 |  | 3 | 2026-07-30 | Phase 8 - Day 3 - Lower Body + Unilateral Strength | Glute Extension | Legs | 1 | 0 | 10 |  |  |  |</t>
  </si>
  <si>
    <t>| 8 |  | 3 | 2026-07-30 | Phase 8 - Day 3 - Lower Body + Unilateral Strength | Standing Calf Raise | Legs | 1 | 0 | 15 |  |  |  |</t>
  </si>
  <si>
    <t>| 8 |  | 3 | 2026-07-30 | Phase 8 - Day 3 - Lower Body + Unilateral Strength | Prisoners Squat | Legs | 2 | 0 | 10 |  |  |  |</t>
  </si>
  <si>
    <t>| 8 |  | 3 | 2026-07-30 | Phase 8 - Day 3 - Lower Body + Unilateral Strength | Hip Hinge | Warmup | 2 | 0 | 10 |  |  |  |</t>
  </si>
  <si>
    <t>| 8 |  | 3 | 2026-07-30 | Phase 8 - Day 3 - Lower Body + Unilateral Strength | Walking Lunges | Legs | 2 | 0 |  | 8 |  |  |</t>
  </si>
  <si>
    <t>| 8 |  | 3 | 2026-07-30 | Phase 8 - Day 3 - Lower Body + Unilateral Strength | Glute Extension | Legs | 2 | 0 | 10 |  |  |  |</t>
  </si>
  <si>
    <t>| 8 |  | 3 | 2026-07-30 | Phase 8 - Day 3 - Lower Body + Unilateral Strength | Standing Calf Raise | Legs | 2 | 0 | 15 |  |  |  |</t>
  </si>
  <si>
    <t>| 8 |  | 3 | 2026-07-30 | Phase 8 - Day 3 - Lower Body + Unilateral Strength | Farmer's Walk | Carry | 1 | 170 |  | 55.2 |  | 55/60=. New gym; NXGen; much more selection; started with 85s per hand  |</t>
  </si>
  <si>
    <t>| 8 |  | 3 | 2026-07-30 | Phase 8 - Day 3 - Lower Body + Unilateral Strength | Farmer's Walk | Carry | 2 | 170 |  | 48 |  | 48/60=. New gym; NXGen; much more selection; started with 85s per hand  |</t>
  </si>
  <si>
    <t>| 8 |  | 3 | 2026-07-30 | Phase 8 - Day 3 - Lower Body + Unilateral Strength | Farmer's Walk | Carry | 3 | 170 |  | 39.6 |  | . New gym; NXGen; much more selection; started with 85s per hand  |</t>
  </si>
  <si>
    <t>| 8 |  | 3 | 2026-07-30 | Phase 8 - Day 3 - Lower Body + Unilateral Strength | Farmer's Walk | Carry | 4 | 170 |  | 39.6 |  | . New gym; NXGen; much more selection; started with 85s per hand  |</t>
  </si>
  <si>
    <t>| 8 |  | 3 | 2026-07-30 | Phase 8 - Day 3 - Lower Body + Unilateral Strength | Goblet Squat | Legs | 1 | 80 | 10 |  | 1-2 | Tempo 2-1-3; RIR 1-2; breathing = inhale &gt; brace &gt; descend &gt; slight exhale and stand |</t>
  </si>
  <si>
    <t>| 8 |  | 3 | 2026-07-30 | Phase 8 - Day 3 - Lower Body + Unilateral Strength | Goblet Squat | Legs | 2 | 80 | 9 |  | 1-2 | Tempo 2-1-3; RIR 1-2; breathing = inhale &gt; brace &gt; descend &gt; slight exhale and stand |</t>
  </si>
  <si>
    <t>| 8 |  | 3 | 2026-07-30 | Phase 8 - Day 3 - Lower Body + Unilateral Strength | Goblet Squat | Legs | 3 | 80 | 9 |  | 1-2 | Tempo 2-1-3; RIR 1-2; breathing = inhale &gt; brace &gt; descend &gt; slight exhale and stand |</t>
  </si>
  <si>
    <t>| 8 |  | 3 | 2026-07-30 | Phase 8 - Day 3 - Lower Body + Unilateral Strength | Goblet Squat | Legs | 4 | 80 | 8 |  | 1-2 | Tempo 2-1-3; RIR 1-2; breathing = inhale &gt; brace &gt; descend &gt; slight exhale and stand |</t>
  </si>
  <si>
    <t>| 8 |  | 3 | 2026-07-30 | Phase 8 - Day 3 - Lower Body + Unilateral Strength | Dumbbell Romanian Deadlift | Legs | 1 | 160 | 10 |  | 1-2 | 80 lb DBs; tempo 2-1-3; RIR 1-2 |</t>
  </si>
  <si>
    <t>| 8 |  | 3 | 2026-07-30 | Phase 8 - Day 3 - Lower Body + Unilateral Strength | Dumbbell Romanian Deadlift | Legs | 2 | 170 | 8 |  | 1-2 | 85 lb DBs; tempo 2-1-3; RIR 1-2 |</t>
  </si>
  <si>
    <t>| 8 |  | 3 | 2026-07-30 | Phase 8 - Day 3 - Lower Body + Unilateral Strength | Dumbbell Romanian Deadlift | Legs | 3 | 170 | 7 |  | 1-2 | Right sweaty slip; 85 lb DBs; tempo 2-1-3; RIR 1-2 |</t>
  </si>
  <si>
    <t>| 8 |  | 3 | 2026-07-30 | Phase 8 - Day 3 - Lower Body + Unilateral Strength | Bulgarian Split Squat | Legs | 1 | 45 | 8 |  | 2 | Tempo 3-1-2; RIR 2 |</t>
  </si>
  <si>
    <t>| 8 |  | 3 | 2026-07-30 | Phase 8 - Day 3 - Lower Body + Unilateral Strength | Bulgarian Split Squat | Legs | 2 | 50 | 8 |  | 2 | Tempo 3-1-2; RIR 2 |</t>
  </si>
  <si>
    <t>| 8 |  | 3 | 2026-07-30 | Phase 8 - Day 3 - Lower Body + Unilateral Strength | Bulgarian Split Squat | Legs | 3 | 50 | 8 |  | 2 | Tempo 3-1-2; RIR 2 |</t>
  </si>
  <si>
    <t>| 8 |  | 3 | 2026-07-30 | Phase 8 - Day 3 - Lower Body + Unilateral Strength | Barbell Standing Calf Raise | Legs | 1 | 110 | 15 |  | 2+ | Temp 2-1-3; RIR 2+ |</t>
  </si>
  <si>
    <t>| 8 |  | 3 | 2026-07-30 | Phase 8 - Day 3 - Lower Body + Unilateral Strength | Barbell Standing Calf Raise | Legs | 2 | 120 | 15 |  | 1-2 | Temp 2-1-3; RIR 1-2 |</t>
  </si>
  <si>
    <t>| 8 |  | 3 | 2026-07-30 | Phase 8 - Day 3 - Lower Body + Unilateral Strength | Barbell Standing Calf Raise | Legs | 3 | 120 | 15 |  | 1-2 | Temp 2-1-3; RIR 1-2 |</t>
  </si>
  <si>
    <t>| 8 |  | 3 | 2026-07-30 | Phase 8 - Day 3 - Lower Body + Unilateral Strength | Rowing | Pull | 1 |  |  | 20 |  | 100m+ each 20; about 150m each easy 40 |</t>
  </si>
  <si>
    <t>| 8 |  | 3 | 2026-07-30 | Phase 8 - Day 3 - Lower Body + Unilateral Strength | Rowing | Pull | 2 |  |  | 20 |  | 100m+ each 20; about 150m each easy 40 |</t>
  </si>
  <si>
    <t>| 8 |  | 3 | 2026-07-30 | Phase 8 - Day 3 - Lower Body + Unilateral Strength | Rowing | Pull | 3 |  |  | 20 |  | 100m+ each 20; about 150m each easy 40 |</t>
  </si>
  <si>
    <t>| 8 |  | 3 | 2026-07-30 | Phase 8 - Day 3 - Lower Body + Unilateral Strength | Rowing | Pull | 4 |  |  | 20 |  | 100m+ each 20; about 150m each easy 40 |</t>
  </si>
  <si>
    <t>| 8 |  | 3 | 2026-07-30 | Phase 8 - Day 3 - Lower Body + Unilateral Strength | Rowing | Pull | 5 |  |  | 20 |  | 100m+ each 20; about 150m each easy 40 |</t>
  </si>
  <si>
    <t>| 8 |  | 3 | 2026-07-30 | Phase 8 - Day 3 - Lower Body + Unilateral Strength | Rowing | Pull | 6 |  |  | 20 |  | 100m+ each 20; about 150m each easy 40 |</t>
  </si>
  <si>
    <t>| 8 |  | 3 | 2026-07-30 | Phase 8 - Day 3 - Lower Body + Unilateral Strength | Dead Hang | Carry | 1 | 0 |  | 30 |  | 30 sec |</t>
  </si>
  <si>
    <t>| 8 |  | 3 | 2026-07-30 | Phase 8 - Day 3 - Lower Body + Unilateral Strength | Dead Hang | Carry | 2 | 0 |  | 30 |  | 30 sec |</t>
  </si>
  <si>
    <t>| 8 |  | 4 | 2026-07-31 | Phase 8 - Day 4 - Upper Hypertrophy + Capacity | Treadmill Walking | Cardio | 1 |  |  | 301 |  | 4.5mph, 5% incline warmup |</t>
  </si>
  <si>
    <t>| 8 |  | 4 | 2026-07-31 | Phase 8 - Day 4 - Upper Hypertrophy + Capacity | Band Pull Aparts | Warmup | 1 | 0 | 15 |  |  | Red band |</t>
  </si>
  <si>
    <t>| 8 |  | 4 | 2026-07-31 | Phase 8 - Day 4 - Upper Hypertrophy + Capacity | Band External Rotations | Warmup | 1 | 0 | 12 |  |  |  |</t>
  </si>
  <si>
    <t>| 8 |  | 4 | 2026-07-31 | Phase 8 - Day 4 - Upper Hypertrophy + Capacity | Serratus Wall Slides (banded) | Warmup | 1 | 0 | 8 |  |  |  |</t>
  </si>
  <si>
    <t>| 8 |  | 4 | 2026-07-31 | Phase 8 - Day 4 - Upper Hypertrophy + Capacity | Scap Push Ups | Push | 1 | 0 | 12 |  |  |  |</t>
  </si>
  <si>
    <t>| 8 |  | 4 | 2026-07-31 | Phase 8 - Day 4 - Upper Hypertrophy + Capacity | Band Pull Aparts | Warmup | 2 | 0 | 15 |  |  | Red band |</t>
  </si>
  <si>
    <t>| 8 |  | 4 | 2026-07-31 | Phase 8 - Day 4 - Upper Hypertrophy + Capacity | Band External Rotations | Warmup | 2 | 0 | 12 |  |  |  |</t>
  </si>
  <si>
    <t>| 8 |  | 4 | 2026-07-31 | Phase 8 - Day 4 - Upper Hypertrophy + Capacity | Serratus Wall Slides (banded) | Warmup | 2 | 0 | 8 |  |  |  |</t>
  </si>
  <si>
    <t>| 8 |  | 4 | 2026-07-31 | Phase 8 - Day 4 - Upper Hypertrophy + Capacity | Scap Push Ups | Push | 2 | 0 | 12 |  |  |  |</t>
  </si>
  <si>
    <t>| 8 |  | 4 | 2026-07-31 | Phase 8 - Day 4 - Upper Hypertrophy + Capacity | Alternate Seated DB Curl | Arms_Biceps | 1 | 25 | 12 |  | 4+ | Warmup. Tempo 2-1-2; RIR 4+ |</t>
  </si>
  <si>
    <t>| 8 |  | 4 | 2026-07-31 | Phase 8 - Day 4 - Upper Hypertrophy + Capacity | Alternate Seated DB Curl | Arms_Biceps | 2 | 35 | 10 |  | 2 | Warmup. Tempo 3-1-2; RIR 2 |</t>
  </si>
  <si>
    <t>| 8 |  | 4 | 2026-07-31 | Phase 8 - Day 4 - Upper Hypertrophy + Capacity | Alternate Seated DB Curl | Arms_Biceps | 3 | 35 | 10 |  | 0-1(left | Warmup. Tempo 3-1-2; RIR 0-1(left resisted supination) |</t>
  </si>
  <si>
    <t>| 8 |  | 4 | 2026-07-31 | Phase 8 - Day 4 - Upper Hypertrophy + Capacity | Alternate Seated DB Curl | Arms_Biceps | 4 | 40 | 5 |  | 0-1(left | Warmup. Tempo 3-1-2; RIR 0-1(left resisted supination) |</t>
  </si>
  <si>
    <t>| 8 |  | 4 | 2026-07-31 | Phase 8 - Day 4 - Upper Hypertrophy + Capacity | Single-Arm Overhead Cable Extension | Arms_Triceps | 1 | 25 | 11 |  | 2 | Tempo 2-1-3; RIR 2 |</t>
  </si>
  <si>
    <t>| 8 |  | 4 | 2026-07-31 | Phase 8 - Day 4 - Upper Hypertrophy + Capacity | Single-Arm Overhead Cable Extension | Arms_Triceps | 2 | 27.5 | 10 |  | 2 | Tempo 2-1-3; RIR 2 left fatigued first  |</t>
  </si>
  <si>
    <t>| 8 |  | 4 | 2026-07-31 | Phase 8 - Day 4 - Upper Hypertrophy + Capacity | Single-Arm Overhead Cable Extension | Arms_Triceps | 3 | 27.5 | 10 |  | 1-2 | Tempo 2-1-3; RIR 1-2 |</t>
  </si>
  <si>
    <t>| 8 |  | 4 | 2026-07-31 | Phase 8 - Day 4 - Upper Hypertrophy + Capacity | Single Arm Rope Curl (extended Arm Position ) | Arms_Biceps | 1 | 27.5 | 11 |  | 2 | Tempo 2-1-3; RIR 2 |</t>
  </si>
  <si>
    <t>| 8 |  | 4 | 2026-07-31 | Phase 8 - Day 4 - Upper Hypertrophy + Capacity | Single Arm Rope Curl (extended Arm Position ) | Arms_Biceps | 2 | 30 | 10 |  | 1-2 | Tempo 2-1-3; RIR 1-2 |</t>
  </si>
  <si>
    <t>| 8 |  | 4 | 2026-07-31 | Phase 8 - Day 4 - Upper Hypertrophy + Capacity | Single Arm Rope Curl (extended Arm Position ) | Arms_Biceps | 3 | 30 | 9 |  | 1 | Tempo 2-1-3; RIR 1 |</t>
  </si>
  <si>
    <t>| 8 |  | 4 | 2026-07-31 | Phase 8 - Day 4 - Upper Hypertrophy + Capacity | High Cable Tricep Pushdown | Arms_Triceps | 1 | 70 | 10 |  | 2 | Tempo 2-1-3; RIR 2 |</t>
  </si>
  <si>
    <t>| 8 |  | 4 | 2026-07-31 | Phase 8 - Day 4 - Upper Hypertrophy + Capacity | High Cable Tricep Pushdown | Arms_Triceps | 2 | 75 | 9 |  | 1-2 | Tempo 2-1-3; RIR 1-2 |</t>
  </si>
  <si>
    <t>| 8 |  | 4 | 2026-07-31 | Phase 8 - Day 4 - Upper Hypertrophy + Capacity | High Cable Tricep Pushdown | Arms_Triceps | 3 | 75 | 8 |  | 1-2 | Tempo 2-1-3; RIR 1-2 |</t>
  </si>
  <si>
    <t>| 8 |  | 4 | 2026-07-31 | Phase 8 - Day 4 - Upper Hypertrophy + Capacity | Face Pull (w External Rotation) | Pull | 1 | 40 | 15 |  | 2 | Tempo 2-1-3; RIR 2 |</t>
  </si>
  <si>
    <t>| 8 |  | 4 | 2026-07-31 | Phase 8 - Day 4 - Upper Hypertrophy + Capacity | Face Pull (w External Rotation) | Pull | 2 | 45 | 15 |  | 2 | Tempo 2-1-3; RIR 2 |</t>
  </si>
  <si>
    <t>| 8 |  | 4 | 2026-07-31 | Phase 8 - Day 4 - Upper Hypertrophy + Capacity | Face Pull (w External Rotation) | Pull | 3 | 50 | 12 |  | 2 | Tempo 2-1-3; RIR 2 |</t>
  </si>
  <si>
    <t>| 8 |  | 4 | 2026-07-31 | Phase 8 - Day 4 - Upper Hypertrophy + Capacity | Farmer’s Hold | Carry | 1 | 200 |  | 49.199999999999996 |  | 100 lbs per hand; 49/60=0.817 |</t>
  </si>
  <si>
    <t>| 8 |  | 4 | 2026-07-31 | Phase 8 - Day 4 - Upper Hypertrophy + Capacity | Farmer’s Hold | Carry | 2 | 200 |  | 45 |  | 100 lbs per hand; |</t>
  </si>
  <si>
    <t>| 8 |  | 4 | 2026-07-31 | Phase 8 - Day 4 - Upper Hypertrophy + Capacity | Farmer’s Hold | Carry | 3 | 200 |  | 42 |  | 100 lbs per hand; 42/60=0.7 |</t>
  </si>
  <si>
    <t>| 8 |  | 4 | 2026-07-31 | Phase 8 - Day 4 - Upper Hypertrophy + Capacity | Farmer’s Hold | Carry | 4 | 200 |  | 36 |  | 100 lbs per hand; 36/60=0.6 |</t>
  </si>
  <si>
    <t>| 8 |  | 4 | 2026-07-31 | Phase 8 - Day 4 - Upper Hypertrophy + Capacity | Endless Rope | Cardio | 1 |  |  | 20 |  |  |</t>
  </si>
  <si>
    <t>| 8 |  | 4 | 2026-07-31 | Phase 8 - Day 4 - Upper Hypertrophy + Capacity | Endless Rope | Cardio | 2 |  |  | 20 |  |  |</t>
  </si>
  <si>
    <t>| 8 |  | 4 | 2026-07-31 | Phase 8 - Day 4 - Upper Hypertrophy + Capacity | Endless Rope | Cardio | 3 |  |  | 20 |  |  |</t>
  </si>
  <si>
    <t>| 8 |  | 4 | 2026-07-31 | Phase 8 - Day 4 - Upper Hypertrophy + Capacity | Endless Rope | Cardio | 4 |  |  | 20 |  |  |</t>
  </si>
  <si>
    <t>| 8 |  | 4 | 2026-07-31 | Phase 8 - Day 4 - Upper Hypertrophy + Capacity | Endless Rope | Cardio | 5 |  |  | 20 |  |  |</t>
  </si>
  <si>
    <t>| 8 |  | 4 | 2026-07-31 | Phase 8 - Day 4 - Upper Hypertrophy + Capacity | Endless Rope | Cardio | 6 |  |  | 20 |  |  |</t>
  </si>
  <si>
    <t># Training Reference Database</t>
  </si>
  <si>
    <t># Exercise definitions, safety notes, equipment, and name mappings</t>
  </si>
  <si>
    <t>## Column Key</t>
  </si>
  <si>
    <t>- SectionName: Which reference table this row belongs to</t>
  </si>
  <si>
    <t>- Col1/ExerciseName: Exercise name or equipment name</t>
  </si>
  <si>
    <t>- Col2/MuscleGroup: Primary muscle group (Lookup) or primary muscle (Library)</t>
  </si>
  <si>
    <t>- Col3/MovementPattern: Movement pattern classification</t>
  </si>
  <si>
    <t>- Col4/Category: Exercise or equipment category</t>
  </si>
  <si>
    <t>- Col5/EquipmentType: Equipment used</t>
  </si>
  <si>
    <t>- Col6/IsUnilateral_or_Laterality: Unilateral flag or laterality description</t>
  </si>
  <si>
    <t>- Col7/IsTimed: Whether exercise is time-based</t>
  </si>
  <si>
    <t>- Col8/ID: ExerciseID or EquipmentID</t>
  </si>
  <si>
    <t>- Col9/SecondaryDetail: Secondary muscles or manufacturer</t>
  </si>
  <si>
    <t>- Col10/SafetyNotes: Shoulder safety notes or gym location</t>
  </si>
  <si>
    <t>- Col11/Notes: General notes</t>
  </si>
  <si>
    <t>- Col12/StandardName: Canonical exercise name (NameMap only)</t>
  </si>
  <si>
    <t>- Col13/Extra: Reserved</t>
  </si>
  <si>
    <t>| SectionName | Col1 | Col2 | Col3 | Col4 | Col5 | Col6 | Col7 | Col8 | Col9 | Col10 | Col11 | Col12 | Col13 |</t>
  </si>
  <si>
    <t>|---|---|---|---|---|---|---|---|---|---|---|---|---|---|</t>
  </si>
  <si>
    <t>## --- SECTION: Lookup_Exercises ---</t>
  </si>
  <si>
    <t>| Lookup_Exercises | Alternate Seated DB Curl |  | Curl | Arms_Biceps |  | true | false | | | | | | |</t>
  </si>
  <si>
    <t>| Lookup_Exercises | Anchored Single Arm Dumbbell Curl |  | Curl | Arms_Biceps |  | true | false | | | | | | |</t>
  </si>
  <si>
    <t>| Lookup_Exercises | Cross Body Cable Curl |  | Curl | Arms_Biceps |  | true | false | | | | | | |</t>
  </si>
  <si>
    <t>| Lookup_Exercises | DB Cross Body Curl (Hammer Grip) | Other | Curl | Arms_Biceps | Bodyweight | true | false | | | | | | |</t>
  </si>
  <si>
    <t>| Lookup_Exercises | DB Spider Curl (Hammer) | Upper Arms | Curl | Arms_Biceps | Dumbbells | false | false | | | | | | |</t>
  </si>
  <si>
    <t>| Lookup_Exercises | Dumbbell: Squeeze Curl - Neutral | Upper Arms | Curl | Arms_Biceps | Dumbbells | false | false | | | | | | |</t>
  </si>
  <si>
    <t>| Lookup_Exercises | Hammer Curls with Rope and Cable |  | Curl | Arms_Biceps |  | false | false | | | | | | |</t>
  </si>
  <si>
    <t>| Lookup_Exercises | Incline DB Hammer Curl | Upper Arms | Curl | Arms_Biceps | Dumbbells | false | false | | | | | | |</t>
  </si>
  <si>
    <t>| Lookup_Exercises | Incline Dumbbell Curl (Supinated) | Upper Arms | Curl | Arms_Biceps | Dumbbells;Bench | false | false | | | | | | |</t>
  </si>
  <si>
    <t>| Lookup_Exercises | Seated Single Arm DB Curl - Anchored | Upper Arms | Curl | Arms_Biceps | Dumbbells | true | false | | | | | | |</t>
  </si>
  <si>
    <t>| Lookup_Exercises | Single Arm Rope Curl (extended Arm Position ) |  | Curl | Arms_Biceps |  | true | false | | | | | | |</t>
  </si>
  <si>
    <t>| Lookup_Exercises | Standing One Arm Bicep Curl with Cable (Anchored) | Forearms;Upper Arms | Curl | Arms_Biceps | Machine | true | false | | | | | | |</t>
  </si>
  <si>
    <t>| Lookup_Exercises | Standing One Arm Extended Cable Curls | Upper Arms | Curl | Arms_Biceps | Machine | true | false | | | | | | |</t>
  </si>
  <si>
    <t>| Lookup_Exercises | Standing Single Arm Cable Curl | Upper Arms | Curl | Arms_Biceps | Machine | true | false | | | | | | |</t>
  </si>
  <si>
    <t>| Lookup_Exercises | Cable Push-Downs | Upper Arms | Extension | Arms_Triceps | Machine | false | false | | | | | | |</t>
  </si>
  <si>
    <t>| Lookup_Exercises | Cable Triceps Extension - "Quad" | Upper Arms | Extension | Arms_Triceps | Machine | false | false | | | | | | |</t>
  </si>
  <si>
    <t>| Lookup_Exercises | High Cable Tricep Pushdown |  | Extension | Arms_Triceps |  | false | false | | | | | | |</t>
  </si>
  <si>
    <t>| Lookup_Exercises | Kneeling Single Arm Rope Cable Extension |  | Extension | Arms_Triceps |  | true | false | | | | | | |</t>
  </si>
  <si>
    <t>| Lookup_Exercises | Rope Push-Downs | Upper Arms | Extension | Arms_Triceps | Machine | false | false | | | | | | |</t>
  </si>
  <si>
    <t>| Lookup_Exercises | Single Arm Cable Extensions | Upper Arms | Extension | Arms_Triceps | Machine | true | false | | | | | | |</t>
  </si>
  <si>
    <t>| Lookup_Exercises | Single-Arm Cable Triceps Extension (Cross-Body) | Upper Arms | Extension | Arms_Triceps | Machine | true | false | | | | | | |</t>
  </si>
  <si>
    <t>| Lookup_Exercises | Single-Arm Overhead Cable Extension |  | Extension | Arms_Triceps |  | true | false | | | | | | |</t>
  </si>
  <si>
    <t>| Lookup_Exercises | Vertical DB Scap extension |  | Extension | Arms_Triceps |  | false | false | | | | | | |</t>
  </si>
  <si>
    <t>| Lookup_Exercises | Cycling |  | Cardio | Cardio |  | false | true | | | | | | |</t>
  </si>
  <si>
    <t>| Lookup_Exercises | Endless Rope |  | Cardio | Cardio |  | false | true | | | | | | |</t>
  </si>
  <si>
    <t>| Lookup_Exercises | Treadmill Walking | Cardio | Cardio | Cardio | Machine | false | true | | | | | | |</t>
  </si>
  <si>
    <t>| Lookup_Exercises | Dead Hang | Other | Hang | Carry | Bodyweight | false | true | | | | | | |</t>
  </si>
  <si>
    <t>| Lookup_Exercises | Farmer's Walk | Other | Carry | Carry | Dumbbells | false | true | | | | | | |</t>
  </si>
  <si>
    <t>| Lookup_Exercises | Farmer’s Hold | Other | Carry | Carry | Bodyweight | false | true | | | | | | |</t>
  </si>
  <si>
    <t>| Lookup_Exercises | Plate Pinch |  | Pinch | Carry |  | false | true | | | | | | |</t>
  </si>
  <si>
    <t>| Lookup_Exercises | Suitcase Carries | Other | Carry | Carry | Dumbbells | true | true | | | | | | |</t>
  </si>
  <si>
    <t>| Lookup_Exercises | Suitcase Holds | Other | Carry | Carry | Dumbbells | true | true | | | | | | |</t>
  </si>
  <si>
    <t>| Lookup_Exercises | Captains Chair Knee Raises | Other | Core | Core | Other | false | false | | | | | | |</t>
  </si>
  <si>
    <t>| Lookup_Exercises | Hanging Knee Raises | Other | Core | Core | Other | false | false | | | | | | |</t>
  </si>
  <si>
    <t>| Lookup_Exercises | Pallof Press | Other | Core | Core | Bodyweight | false | false | | | | | | |</t>
  </si>
  <si>
    <t>| Lookup_Exercises | Side Plank |  | Core | Core |  | false | true | | | | | | |</t>
  </si>
  <si>
    <t>| Lookup_Exercises | Barbell Standing Calf Raise |  | Calf | Legs |  | false | false | | | | | | |</t>
  </si>
  <si>
    <t>| Lookup_Exercises | Bulgarian Split Squat |  | Squat/Lunge | Legs |  | true | false | | | | | | |</t>
  </si>
  <si>
    <t>| Lookup_Exercises | Cable Pull-Through | Back;Thighs | Hip Hinge | Legs | Machine | false | false | | | | | | |</t>
  </si>
  <si>
    <t>| Lookup_Exercises | Calf Extension (Machine) | Other | Calf | Legs | Machine | false | false | | | | | | |</t>
  </si>
  <si>
    <t>| Lookup_Exercises | Dumbbell Romanian Deadlift |  | Hip Hinge | Legs |  | false | false | | | | | | |</t>
  </si>
  <si>
    <t>| Lookup_Exercises | Front-Foot-Elevated Split Squat | Calves;Hips;Thighs | Squat/Lunge | Legs | Dumbbells | true | false | | | | | | |</t>
  </si>
  <si>
    <t>| Lookup_Exercises | Glute Extension | Hips;Other | Hip Extension | Legs | Machine | false | false | | | | | | |</t>
  </si>
  <si>
    <t>| Lookup_Exercises | Goblet Squat |  | Squat/Lunge | Legs |  | false | false | | | | | | |</t>
  </si>
  <si>
    <t>| Lookup_Exercises | Prisoners Squat |  | Squat/Lunge | Legs |  | false | false | | | | | | |</t>
  </si>
  <si>
    <t>| Lookup_Exercises | Reverse Lunge | Hips;Thighs | Squat/Lunge | Legs | Other | true | false | | | | | | |</t>
  </si>
  <si>
    <t>| Lookup_Exercises | Seated Calf Raise | Calves | Calf | Legs | Machine | false | false | | | | | | |</t>
  </si>
  <si>
    <t>| Lookup_Exercises | Smith Machine Split Squat (rear foot elevated optional) |  | Squat/Lunge | Legs |  | true | false | | | | | | |</t>
  </si>
  <si>
    <t>| Lookup_Exercises | Standing Calf Raise |  | Calf | Legs |  | false | false | | | | | | |</t>
  </si>
  <si>
    <t>| Lookup_Exercises | Tibia Flex |  | Calf | Legs |  | false | false | | | | | | |</t>
  </si>
  <si>
    <t>| Lookup_Exercises | Walking Lunges |  | Squat/Lunge | Legs |  | true | false | | | | | | |</t>
  </si>
  <si>
    <t>| Lookup_Exercises | Half-Kneeling Single-Arm DB Press | Shoulders | Other | Other | Dumbbells | true | false | | | | | | |</t>
  </si>
  <si>
    <t>| Lookup_Exercises | Body Row | Back;Chest;Neck;Waist | Pull | Pull | Barbell | false | false | | | | | | |</t>
  </si>
  <si>
    <t>| Lookup_Exercises | Chest Supported DB Row (Spider) | Back | Pull | Pull | Dumbbells | false | false | | | | | | |</t>
  </si>
  <si>
    <t>| Lookup_Exercises | Chest Supported Rear Delt Fly | Back | Pull | Pull | Machine | false | false | | | | | | |</t>
  </si>
  <si>
    <t>| Lookup_Exercises | Face Pull | Other | Pull | Pull | Bodyweight | false | false | | | | | | |</t>
  </si>
  <si>
    <t>| Lookup_Exercises | Face Pull (w External Rotation) |  | Pull | Pull |  | false | false | | | | | | |</t>
  </si>
  <si>
    <t>| Lookup_Exercises | Half-Kneeling Single Arm Cable Row |  | Pull | Pull |  | true | false | | | | | | |</t>
  </si>
  <si>
    <t>| Lookup_Exercises | Half-Kneeling Single-Arm Cable Pulldown | Back | Pull | Pull | Machine | true | false | | | | | | |</t>
  </si>
  <si>
    <t>| Lookup_Exercises | Half-Kneeling Single-Arm Cable Row, Low-to-High Finish |  | Pull | Pull |  | true | false | | | | | | |</t>
  </si>
  <si>
    <t>| Lookup_Exercises | Kneeling Cable Row | Back | Pull | Pull | Machine | false | false | | | | | | |</t>
  </si>
  <si>
    <t>| Lookup_Exercises | Machine Row | Other | Pull | Pull | Bodyweight | false | false | | | | | | |</t>
  </si>
  <si>
    <t>| Lookup_Exercises | Neutral Grip Seated 2 Arm Row | Back | Pull | Pull | Machine | false | false | | | | | | |</t>
  </si>
  <si>
    <t>| Lookup_Exercises | Plate Loaded Seated Row | Back | Pull | Pull | Machine | false | false | | | | | | |</t>
  </si>
  <si>
    <t>| Lookup_Exercises | Rear Delt Cable Fly |  | Pull | Pull |  | false | false | | | | | | |</t>
  </si>
  <si>
    <t>| Lookup_Exercises | Rowing | Cardio | Pull | Pull | Bodyweight | false | true | | | | | | |</t>
  </si>
  <si>
    <t>| Lookup_Exercises | Seat Cable Row (V / Narrow Neutral Grip) |  | Pull | Pull |  | false | false | | | | | | |</t>
  </si>
  <si>
    <t>| Lookup_Exercises | Single-Arm Cable Row (Split Stance) | Back | Pull | Pull | Machine | true | false | | | | | | |</t>
  </si>
  <si>
    <t>| Lookup_Exercises | Single-Arm Neutral Grip Cable Pulldown | Back | Pull | Pull | Bodyweight | true | false | | | | | | |</t>
  </si>
  <si>
    <t>| Lookup_Exercises | Cable Chest Press (2 Arm) | Chest | Horizontal Press | Push | Bench;Machine | false | false | | | | | | |</t>
  </si>
  <si>
    <t>| Lookup_Exercises | Cable Fly (Standing) |  | Fly | Push |  | false | false | | | | | | |</t>
  </si>
  <si>
    <t>| Lookup_Exercises | Cable High To Mid Fly |  | Fly | Push |  | false | false | | | | | | |</t>
  </si>
  <si>
    <t>| Lookup_Exercises | Cable Lateral Raise (using elbow strap setup) |  | Lateral Raise | Push |  | false | false | | | | | | |</t>
  </si>
  <si>
    <t>| Lookup_Exercises | DB Neutral Press (slight Rotate To Underhand ) | Chest | Horizontal Press | Push | Dumbbells | false | false | | | | | | |</t>
  </si>
  <si>
    <t>| Lookup_Exercises | Dumbbell Lateral Raise |  | Lateral Raise | Push |  | false | false | | | | | | |</t>
  </si>
  <si>
    <t>| Lookup_Exercises | Incline Push-up |  | Horizontal Press | Push |  | false | false | | | | | | |</t>
  </si>
  <si>
    <t>| Lookup_Exercises | Low-Incline DB Press (15–30°) |  | Horizontal Press | Push |  | false | false | | | | | | |</t>
  </si>
  <si>
    <t>| Lookup_Exercises | Machine Chest Press |  | Horizontal Press | Push |  | false | false | | | | | | |</t>
  </si>
  <si>
    <t>| Lookup_Exercises | Neutral Grip Dumbbell Floor Press |  | Horizontal Press | Push |  | false | false | | | | | | |</t>
  </si>
  <si>
    <t>| Lookup_Exercises | Pec Fly |  | Fly | Push |  | false | false | | | | | | |</t>
  </si>
  <si>
    <t>| Lookup_Exercises | Push-up | Chest | Horizontal Press | Push | Bodyweight | false | false | | | | | | |</t>
  </si>
  <si>
    <t>| Lookup_Exercises | Push-up On Knees | Chest | Horizontal Press | Push | Bodyweight | false | false | | | | | | |</t>
  </si>
  <si>
    <t>| Lookup_Exercises | Scap Push Ups | Other;Shoulders | Horizontal Press | Push | Bodyweight | false | false | | | | | | |</t>
  </si>
  <si>
    <t>| Lookup_Exercises | Seated Neutral Grip DB Overhead Press |  | Horizontal Press | Push |  | false | false | | | | | | |</t>
  </si>
  <si>
    <t>| Lookup_Exercises | Single Arm Cable Press |  | Horizontal Press | Push |  | true | false | | | | | | |</t>
  </si>
  <si>
    <t>| Lookup_Exercises | Single Arm Cable Press (split stance) |  | Horizontal Press | Push |  | true | false | | | | | | |</t>
  </si>
  <si>
    <t>| Lookup_Exercises | Single-Arm DB Balance Press | Chest | Horizontal Press | Push | Dumbbells | true | false | | | | | | |</t>
  </si>
  <si>
    <t>| Lookup_Exercises | Single-Arm Vertical Plate Balance Press | Chest | Horizontal Press | Push | Dumbbells;Other | true | false | | | | | | |</t>
  </si>
  <si>
    <t>| Lookup_Exercises | Smith Machine Bench Press | Chest;Shoulders;Upper Arms | Horizontal Press | Push | Bench;Machine | false | false | | | | | | |</t>
  </si>
  <si>
    <t>| Lookup_Exercises | Supine Press Machine - Plate Loaded (Planet Fitness) | Chest | Horizontal Press | Push | Machine;Other | false | false | | | | | | |</t>
  </si>
  <si>
    <t>| Lookup_Exercises | Band External Rotations |  | Activation | Warmup |  | false | false | | | | | | |</t>
  </si>
  <si>
    <t>| Lookup_Exercises | Band Pull Aparts |  | Activation | Warmup |  | false | false | | | | | | |</t>
  </si>
  <si>
    <t>| Lookup_Exercises | Cable External Rotation |  | Activation | Warmup |  | false | false | | | | | | |</t>
  </si>
  <si>
    <t>| Lookup_Exercises | Cat-Camel |  | Activation | Warmup |  | false | false | | | | | | |</t>
  </si>
  <si>
    <t>| Lookup_Exercises | Hip Hinge |  | Activation | Warmup |  | false | false | | | | | | |</t>
  </si>
  <si>
    <t>| Lookup_Exercises | Inverted KB Hold |  | Stability | Warmup |  | false | true | | | | | | |</t>
  </si>
  <si>
    <t>| Lookup_Exercises | Inverted KB Press | Other | Stability | Warmup | Dumbbells | false | false | | | | | | |</t>
  </si>
  <si>
    <t>| Lookup_Exercises | Serratus Wall Slides (banded) |  | Activation | Warmup |  | false | false | | | | | | |</t>
  </si>
  <si>
    <t>## --- SECTION: ExerciseLibrary ---</t>
  </si>
  <si>
    <t>| ExerciseLibrary | Farmer's Walk | Forearms | Carry | Carry | | Bilateral | | EX-FW | Traps; Core; Shoulders | Well tolerated | Primary grip and carry exercise throughout all phases   | | |</t>
  </si>
  <si>
    <t>| ExerciseLibrary | Farmer's Hold | Forearms | Hold | Hold | | Bilateral | | EX-FH | Traps; Core |  | Static hold version of farmer's walk   | | |</t>
  </si>
  <si>
    <t>| ExerciseLibrary | Suitcase Carries | Forearms | Carry | Carry | | Unilateral | | EX-SC | Obliques; Core; Traps | Well tolerated | Single-side carry emphasizing anti-lateral flexion   | | |</t>
  </si>
  <si>
    <t>| ExerciseLibrary | Suitcase Holds | Forearms | Hold | Hold | | Unilateral | | EX-SH | Obliques; Core |  | Static hold version of suitcase carry   | | |</t>
  </si>
  <si>
    <t>| ExerciseLibrary | Body Row | Back | Pull | Compound | | Bilateral | | EX-BR | Biceps; Forearms; Core | Well tolerated | Inverted row using barbell in rack   | | |</t>
  </si>
  <si>
    <t>| ExerciseLibrary | Machine Row | Back | Pull | Compound | | Bilateral | | EX-MR | Biceps; Forearms | Well tolerated | Chest-supported selectorized row   | | |</t>
  </si>
  <si>
    <t>| ExerciseLibrary | Neutral Grip Seated 2 Arm Row | Back | Pull | Compound | | Bilateral | | EX-NGSR | Biceps; Forearms | Well tolerated | Seated cable row with neutral grip attachment   | | |</t>
  </si>
  <si>
    <t>| ExerciseLibrary | Chest Supported DB Row (Spider) | Back | Pull | Compound | | Bilateral | | EX-CSDR | Biceps; Rear Delts; Forearms | Well tolerated | Incline bench chest-supported dumbbell row   | | |</t>
  </si>
  <si>
    <t>| ExerciseLibrary | Single-Arm Neutral Grip Cable Pulldown | Lats | Pull | Compound | | Unilateral | | EX-SANGCP | Biceps; Forearms; Rear Delts | Slight lean back eliminates anterior capsule awareness | Primary lat exercise from Phase 3 onward   | | |</t>
  </si>
  <si>
    <t>| ExerciseLibrary | Kneeling Cable Row | Back | Pull | Compound | | Bilateral | | EX-KCR | Biceps; Core; Forearms | Well tolerated | Kneeling position at seated cable row   | | |</t>
  </si>
  <si>
    <t>| ExerciseLibrary | Half-Kneeling Single Arm Cable Row | Back | Pull | Compound | | Unilateral | | EX-HKSAR | Core; Biceps; Forearms | Well tolerated | Half-kneeling unilateral cable row   | | |</t>
  </si>
  <si>
    <t>| ExerciseLibrary | Half-Kneeling Single-Arm Cable Row, Low-to-High Finish | Back | Pull | Compound | | Unilateral | | EX-HKSARCR | Rear Delts; Core; Biceps | Well tolerated | Low-to-high finish variant   | | |</t>
  </si>
  <si>
    <t>| ExerciseLibrary | Single-Arm Cable Row (Split Stance) | Back | Pull | Compound | | Unilateral | | EX-SACRS | Core; Biceps; Forearms | Well tolerated | Split stance cable row   | | |</t>
  </si>
  <si>
    <t>| ExerciseLibrary | Seat Cable Row (V / Narrow Neutral Grip) | Back | Pull | Compound | | Bilateral | | EX-SCVNGR | Biceps; Forearms | Well tolerated | V-grip narrow neutral cable row   | | |</t>
  </si>
  <si>
    <t>| ExerciseLibrary | Plate Loaded Seated Row | Back | Pull | Compound | | Bilateral | | EX-PLSR | Biceps; Forearms | Well tolerated | Plate-loaded seated row machine   | | |</t>
  </si>
  <si>
    <t>| ExerciseLibrary | Face Pull | Rear Delts | Pull | Isolation | | Bilateral | | EX-FP | Traps; Rhomboids; External Rotators | Well tolerated | Standard face pull with rope   | | |</t>
  </si>
  <si>
    <t>| ExerciseLibrary | Face Pull (w External Rotation) | Rear Delts | Pull | Isolation | | Bilateral | | EX-FPWR | External Rotators; Traps; Rhomboids | Monitor right shoulder during external rotation | Face pull with added external rotation component   | | |</t>
  </si>
  <si>
    <t>| ExerciseLibrary | Rear Delt Cable Fly | Rear Delts | Pull | Isolation | | Bilateral | | EX-RDCF | Rhomboids; Traps | Well tolerated | Standing cable rear delt fly   | | |</t>
  </si>
  <si>
    <t>| ExerciseLibrary | Chest Supported Rear Delt Fly | Rear Delts | Pull | Isolation | | Bilateral | | EX-CSRDF | Rhomboids; Traps | Well tolerated | Incline bench chest-supported rear delt fly   | | |</t>
  </si>
  <si>
    <t>| ExerciseLibrary | Seated Single Arm DB Curl - Anchored | Biceps | Isolation | Isolation | | Unilateral | | EX-SADBC-A | Forearms; Brachialis | Well tolerated | Seated single-arm curl with opposite hand anchored   | | |</t>
  </si>
  <si>
    <t>| ExerciseLibrary | Anchored Single Arm Dumbbell Curl | Biceps | Isolation | Isolation | | Unilateral | | EX-ADBC | Forearms; Brachialis | Well tolerated | Standing or seated anchored curl   | | |</t>
  </si>
  <si>
    <t>| ExerciseLibrary | Standing One Arm Extended Cable Curls | Biceps | Isolation | Isolation | | Unilateral | | EX-SOAECC | Forearms; Brachialis | Well tolerated | Cable curl with arm extended behind body   | | |</t>
  </si>
  <si>
    <t>| ExerciseLibrary | Standing One Arm Bicep Curl with Cable (Anchored) | Biceps | Isolation | Isolation | | Unilateral | | EX-SOABCC | Forearms; Brachialis | Well tolerated | Cable curl with elbow anchored   | | |</t>
  </si>
  <si>
    <t>| ExerciseLibrary | Incline Dumbell Curl (Supinated) | Biceps | Isolation | Isolation | | Bilateral | | EX-IDC | Forearms | Well tolerated | Incline bench supinated dumbbell curl   | | |</t>
  </si>
  <si>
    <t>| ExerciseLibrary | Incline DB Hammer Curl | Brachialis | Isolation | Isolation | | Bilateral | | EX-IDCH | Biceps; Forearms | Well tolerated | Incline bench hammer grip curl   | | |</t>
  </si>
  <si>
    <t>| ExerciseLibrary | DB Spider Curl (Hammer) | Brachialis | Isolation | Isolation | | Bilateral | | EX-DSCH | Biceps; Forearms | Well tolerated | Spider curl on incline bench with hammer grip   | | |</t>
  </si>
  <si>
    <t>| ExerciseLibrary | Alternate Seated DB Curl | Biceps | Isolation | Isolation | | Alternating | | EX-ASDBC | Forearms; Brachialis | Well tolerated | Alternating seated dumbbell curl with supination   | | |</t>
  </si>
  <si>
    <t>| ExerciseLibrary | Single Arm Rope Curl (extended Arm Position) | Biceps | Isolation | Isolation | | Unilateral | | EX-SARCC | Brachialis; Forearms | Well tolerated | Single arm cable curl with rope grip   | | |</t>
  </si>
  <si>
    <t>| ExerciseLibrary | Hammer Curls with Rope and Cable | Brachialis | Isolation | Isolation | | Bilateral | | EX-HCRC | Biceps; Forearms | Well tolerated | Rope attachment hammer curl on cable   | | |</t>
  </si>
  <si>
    <t>| ExerciseLibrary | Cross Body Cable Curl | Biceps | Isolation | Isolation | | Unilateral | | EX-CBCC | Brachialis; Forearms | Well tolerated | Cross-body cable curl   | | |</t>
  </si>
  <si>
    <t>| ExerciseLibrary | Standing Single Arm Cable Curl | Biceps | Isolation | Isolation | | Unilateral | | EX-SACCC | Forearms; Brachialis | Well tolerated | Standard single arm cable curl   | | |</t>
  </si>
  <si>
    <t>| ExerciseLibrary | Dumbbell Incline Curl | Biceps | Isolation | Isolation | | Bilateral | | EX-DBC | Forearms | Well tolerated | Incline dumbbell curl variant   | | |</t>
  </si>
  <si>
    <t>| ExerciseLibrary | 1 Arm Cable Curl | Biceps | Isolation | Isolation | | Unilateral | | EX-1ACC | Forearms | Well tolerated | Single arm cable curl   | | |</t>
  </si>
  <si>
    <t>| ExerciseLibrary | Dumbbell: Squeeze Curl - Neutral | Biceps | Isolation | Isolation | | Bilateral | | EX-DBSCN | Brachialis; Forearms | Well tolerated | Dumbbell squeeze curl variations   | | |</t>
  </si>
  <si>
    <t>| ExerciseLibrary | Dumbbell: Squeeze Curl - Hammer | Brachialis | Isolation | Isolation | | Bilateral | | EX-DSCH2 | Biceps; Forearms | Well tolerated | Hammer grip squeeze curl   | | |</t>
  </si>
  <si>
    <t>| ExerciseLibrary | DB Cross Body Curl (Hammer Grip) | Brachialis | Isolation | Isolation | | Unilateral | | EX-DBCBH | Biceps; Forearms | Well tolerated | Cross body hammer curl with dumbbell   | | |</t>
  </si>
  <si>
    <t>| ExerciseLibrary | Neutral Grip Dumbbell Floor Press | Chest | Push | Compound | | Bilateral | | EX-NGDFP | Triceps; Anterior Delts | Right anterior capsule awareness during heavy sets; neutral grip well tolerated | Primary pressing movement from Phase 6 onward   | | |</t>
  </si>
  <si>
    <t>| ExerciseLibrary | Smith Machine Bench Press | Chest | Push | Compound | | Bilateral | | EX-SMBP | Triceps; Anterior Delts | Right anterior capsule tightness; monitor closely | Used in Phases 3-4   | | |</t>
  </si>
  <si>
    <t>| ExerciseLibrary | Supine Press Machine - Plate Loaded (Planet Fitness) | Chest | Push | Compound | | Bilateral | | EX-SPML | Triceps; Anterior Delts | Some right capsule tightness at higher weights | Planet Fitness specific plate-loaded press   | | |</t>
  </si>
  <si>
    <t>| ExerciseLibrary | DB Neutral Press (slight Rotate To Underhand) | Chest | Push | Compound | | Bilateral | | EX-DBNP | Triceps; Anterior Delts | Neutral grip well tolerated | Floor press or bench press with neutral grip and slight underhand rotation   | | |</t>
  </si>
  <si>
    <t>| ExerciseLibrary | Low-Incline DB Press (15-30°) | Upper Chest | Push | Compound | | Bilateral | | EX-LIDBP | Triceps; Anterior Delts | Left trap compensation noted; monitor | Low incline dumbbell press   | | |</t>
  </si>
  <si>
    <t>| ExerciseLibrary | Single Arm Cable Press | Chest | Push | Compound | | Unilateral | | EX-SACP | Triceps; Anterior Delts; Core | Right extension not as strong as left; some trap recruitment | Single arm cable press in split stance   | | |</t>
  </si>
  <si>
    <t>| ExerciseLibrary | Single Arm Cable Press (split stance) | Chest | Push | Compound | | Unilateral | | EX-SACPSS | Triceps; Anterior Delts; Core | Right extension not as strong as left | Split stance variant   | | |</t>
  </si>
  <si>
    <t>| ExerciseLibrary | Machine Chest Press | Chest | Push | Compound | | Bilateral | | EX-MCP | Triceps; Anterior Delts | Right anterior capsule awareness on eccentric | Selectorized chest press machine   | | |</t>
  </si>
  <si>
    <t>| ExerciseLibrary | Single-Arm Vertical Plate Balance Press | Chest | Push | Compound | | Unilateral | | EX-SAVPBP | Triceps; Stabilizers; Core | Left has more control than right | Vertical plate balance floor press   | | |</t>
  </si>
  <si>
    <t>| ExerciseLibrary | Single-Arm DB Balance Press | Chest | Push | Compound | | Unilateral | | EX-SADBP | Triceps; Stabilizers; Core | Well tolerated | Single arm DB balance press   | | |</t>
  </si>
  <si>
    <t>| ExerciseLibrary | Cable Fly (Standing) | Chest | Push | Isolation | | Bilateral | | EX-CSF | Anterior Delts | Well tolerated with cuff attachment | Standing cable fly   | | |</t>
  </si>
  <si>
    <t>| ExerciseLibrary | Cable High To Mid Fly | Chest | Push | Isolation | | Bilateral | | EX-CHMF | Anterior Delts | Right tightness at full extension; slightly shorten ROM | High to mid cable fly   | | |</t>
  </si>
  <si>
    <t>| ExerciseLibrary | Pec Fly | Chest | Push | Isolation | | Bilateral | | EX-PF | Anterior Delts | Right sensitive with quick movement | Machine pec fly   | | |</t>
  </si>
  <si>
    <t>| ExerciseLibrary | High Cable Tricep Pushdown | Triceps | Isolation | Isolation | | Bilateral | | EX-HCTP | Forearms | Shoulders roll forward if ROM too high; keep 90-100 degree ROM | High cable tricep pushdown with straight bar   | | |</t>
  </si>
  <si>
    <t>| ExerciseLibrary | Rope Push-Downs | Triceps | Isolation | Isolation | | Bilateral | | EX-RPD | Forearms | Well tolerated | Rope attachment pushdown   | | |</t>
  </si>
  <si>
    <t>| ExerciseLibrary | Single-Arm Overhead Cable Extension | Triceps | Isolation | Isolation | | Unilateral | | EX-SAOCE | None | Feels good on anterior capsule; seems to loosen it | Single arm overhead cable extension   | | |</t>
  </si>
  <si>
    <t>| ExerciseLibrary | Single Arm Cable Extensions | Triceps | Isolation | Isolation | | Unilateral | | EX-SACE | None | Well tolerated | General single arm cable extension   | | |</t>
  </si>
  <si>
    <t>| ExerciseLibrary | Cable Triceps Extension - Quad | Triceps | Isolation | Isolation | | Unilateral | | EX-CTE-Q | None | Well tolerated; significant left-right asymmetry noted | Four-position cable tricep extension   | | |</t>
  </si>
  <si>
    <t>| ExerciseLibrary | Kneeling Single Arm Rope Cable Extension | Triceps | Isolation | Isolation | | Unilateral | | EX-KSARCE | None | Well tolerated | Kneeling single arm rope extension   | | |</t>
  </si>
  <si>
    <t>| ExerciseLibrary | Standing Single Arm Extension (D-Grip) | Triceps | Isolation | Isolation | | Unilateral | | EX-SASED | None | Well tolerated | D-grip single arm cable extension   | | |</t>
  </si>
  <si>
    <t>| ExerciseLibrary | Single-Arm Cable Triceps Extension (Cross-Body) | Triceps | Isolation | Isolation | | Unilateral | | EX-SACTE-CB | None | Well tolerated | Cross body cable tricep extension   | | |</t>
  </si>
  <si>
    <t>| ExerciseLibrary | Cable Push-Downs | Triceps | Isolation | Isolation | | Bilateral | | EX-CPD | None | Well tolerated | General cable pushdown   | | |</t>
  </si>
  <si>
    <t>| ExerciseLibrary | Cable: Kneeling 1Arm Overhead Extension | Triceps | Isolation | Isolation | | Unilateral | | EX-CKOE | None | Well tolerated | Kneeling overhead cable extension   | | |</t>
  </si>
  <si>
    <t>| ExerciseLibrary | Inverted KB Press | Chest | Push | Compound | | Bilateral | | EX-IKBP | Triceps; Stabilizers | Well tolerated | Floor press with inverted kettlebell   | | |</t>
  </si>
  <si>
    <t>| ExerciseLibrary | Dumbbell Romanian Deadlift | Hamstrings | Hinge | Compound | | Bilateral | | EX-DBRDL | Glutes; Lower Back; Forearms | Well tolerated; grip limiting factor at heavy weights | Primary hinge movement   | | |</t>
  </si>
  <si>
    <t>| ExerciseLibrary | Bulgarian Split Squat | Quads | Squat | Compound | | Unilateral | | EX-BSS | Glutes; Hamstrings; Core | Well tolerated | Rear foot elevated split squat   | | |</t>
  </si>
  <si>
    <t>| ExerciseLibrary | Smith Machine Split Squat (rear foot elevated optional) | Quads | Squat | Compound | | Unilateral | | EX-SMSSQ | Glutes; Hamstrings; Core | Well tolerated | Smith machine split squat   | | |</t>
  </si>
  <si>
    <t>| ExerciseLibrary | Goblet Squat | Quads | Squat | Compound | | Bilateral | | EX-GS | Glutes; Core; Hamstrings | Well tolerated | Dumbbell or kettlebell goblet squat   | | |</t>
  </si>
  <si>
    <t>| ExerciseLibrary | Prisoners Squat | Quads | Squat | Warmup | | Bilateral | | EX-PS | Glutes; Core | Well tolerated | Bodyweight squat with hands behind head   | | |</t>
  </si>
  <si>
    <t>| ExerciseLibrary | Walking Lunges | Quads | Squat | Compound | | Alternating | | EX-WL | Glutes; Hamstrings; Calves | Well tolerated | Walking lunge with dumbbells or kettlebell   | | |</t>
  </si>
  <si>
    <t>| ExerciseLibrary | Reverse Lunge | Quads | Squat | Compound | | Alternating | | EX-RL | Glutes; Hamstrings | Well tolerated | Reverse stepping lunge   | | |</t>
  </si>
  <si>
    <t>| ExerciseLibrary | Front-Foot-Elevated Split Squat | Quads | Squat | Compound | | Unilateral | | EX-FFESR | Glutes; Hamstrings; Core | Well tolerated | Front foot on plates for increased ROM   | | |</t>
  </si>
  <si>
    <t>| ExerciseLibrary | Standing Calf Raise | Calves | Isolation | Isolation | | Bilateral | | EX-SCR | None | Well tolerated | Smith machine or barbell calf raise   | | |</t>
  </si>
  <si>
    <t>| ExerciseLibrary | Barbell Standing Calf Raise | Calves | Isolation | Isolation | | Bilateral | | EX-BSCR | None | Well tolerated | Barbell calf raise on plates   | | |</t>
  </si>
  <si>
    <t>| ExerciseLibrary | Seated Calf Raise | Calves | Isolation | Isolation | | Bilateral | | EX-SECR | None | Well tolerated | Seated calf raise machine   | | |</t>
  </si>
  <si>
    <t>| ExerciseLibrary | Calf Extension (Machine) | Calves | Isolation | Isolation | | Bilateral | | EX-CEM | None | Well tolerated | Calf extension on leg press or machine   | | |</t>
  </si>
  <si>
    <t>| ExerciseLibrary | Glute Extension | Glutes | Isolation | Isolation | | Unilateral | | EX-GE | Hamstrings | Well tolerated | Machine glute extension   | | |</t>
  </si>
  <si>
    <t>| ExerciseLibrary | Dumbbell Lateral Raise | Lateral Delts | Isolation | Isolation | | Bilateral | | EX-DLR | Traps | Slight right anterior capsule awareness at top; better with slight pronation | Dumbbell lateral raise   | | |</t>
  </si>
  <si>
    <t>| ExerciseLibrary | Cable Lateral Raise (using elbow strap setup) | Lateral Delts | Isolation | Isolation | | Unilateral | | EX-CLR | Traps | Well tolerated with elbow strap | Cable lateral raise using strap at elbow   | | |</t>
  </si>
  <si>
    <t>| ExerciseLibrary | Seated Neutral Grip DB Overhead Press | Shoulders | Push | Compound | | Bilateral | | EX-SNGDBOP | Triceps; Upper Chest | Subtle anterior capsule awareness on descending; tolerance improving | Seated dumbbell overhead press with neutral grip   | | |</t>
  </si>
  <si>
    <t>| ExerciseLibrary | Half-Kneeling Single-Arm DB Press | Shoulders | Push | Compound | | Unilateral | | EX-HKSADBP | Triceps; Core | Well tolerated | Half-kneeling single arm overhead press   | | |</t>
  </si>
  <si>
    <t>| ExerciseLibrary | Pallof Press | Core | Core | Core | | Bilateral | | EX-PP | Obliques | Well tolerated; left side requires more anti-rotation effort | Anti-rotation cable press   | | |</t>
  </si>
  <si>
    <t>| ExerciseLibrary | Side Plank | Obliques | Core | Core | | Unilateral | | EX-SP | Core; Shoulders | Right shoulder feels looser than left on elbow; palm better tolerated | Isometric lateral core stability   | | |</t>
  </si>
  <si>
    <t>| ExerciseLibrary | Dead Hang | Forearms | Hold | Hold | | Bilateral | | EX-DH | Lats; Shoulders | Good scapular reset | Passive hang from pull-up bar   | | |</t>
  </si>
  <si>
    <t>| ExerciseLibrary | Plate Pinch | Forearms | Hold | Hold | | Bilateral | | EX-PPC | Fingers | Well tolerated | Pinch grip hold with weight plates   | | |</t>
  </si>
  <si>
    <t>| ExerciseLibrary | Captains Chair Knee Raises | Core | Core | Core | | Bilateral | | EX-CKR | Hip Flexors | Little tightness in right shoulder cap | Hanging knee raise on captain's chair   | | |</t>
  </si>
  <si>
    <t>| ExerciseLibrary | Hanging Knee Raises | Core | Core | Core | | Bilateral | | EX-HKR | Hip Flexors; Forearms | Well tolerated | Hanging knee raise from pull-up bar   | | |</t>
  </si>
  <si>
    <t>| ExerciseLibrary | Tibia Flex | Tibialis Anterior | Isolation | Isolation | | Bilateral | | EX-TF | None | Well tolerated | Plate on toe tibialis anterior flexion   | | |</t>
  </si>
  <si>
    <t>| ExerciseLibrary | Rowing | Full Body | Cardio | Cardio | | Bilateral | | EX-ROW | Legs; Back; Arms | Well tolerated | Concept2 or similar rowing ergometer   | | |</t>
  </si>
  <si>
    <t>| ExerciseLibrary | Treadmill Walking | Full Body | Cardio | Cardio | | Bilateral | | EX-TW | Legs; Core | Well tolerated | Treadmill walking at various inclines   | | |</t>
  </si>
  <si>
    <t>| ExerciseLibrary | Cycling | Legs | Cardio | Cardio | | Bilateral | | EX-CYC | Core | Well tolerated | Stationary cycling   | | |</t>
  </si>
  <si>
    <t>| ExerciseLibrary | Endless Rope | Forearms | Cardio | Cardio | | Bilateral | | EX-ER | Back; Shoulders; Biceps | Slight anterior capsule trigger on right at initial reach | Marpo Kinetics or similar endless rope machine   | | |</t>
  </si>
  <si>
    <t>| ExerciseLibrary | Push-up | Chest | Push | Compound | | Bilateral | | EX-PU | Triceps; Anterior Delts; Core | Little anterior right tightness on lowering | Full push-up from toes   | | |</t>
  </si>
  <si>
    <t>| ExerciseLibrary | Push-up On Knees | Chest | Push | Compound | | Bilateral | | EX-PUK | Triceps; Anterior Delts; Core | Well tolerated | Modified push-up from knees   | | |</t>
  </si>
  <si>
    <t>| ExerciseLibrary | Incline Push-up | Chest | Push | Compound | | Bilateral | | EX-IPU | Triceps; Anterior Delts; Core | Well tolerated | Push-up with hands elevated on bar or bench   | | |</t>
  </si>
  <si>
    <t>| ExerciseLibrary | Scap Push Ups | Serratus Anterior | Mobility | Warmup | | Bilateral | | EX-SPU | Shoulders | Well tolerated | Scapular protraction/retraction from push-up position   | | |</t>
  </si>
  <si>
    <t>| ExerciseLibrary | Band Pull Aparts | Rear Delts | Mobility | Warmup | | Bilateral | | EX-BPA | Rhomboids; Traps | Well tolerated | Band pull apart for shoulder warmup   | | |</t>
  </si>
  <si>
    <t>| ExerciseLibrary | Band External Rotations | External Rotators | Mobility | Warmup | | Bilateral | | EX-BER | Rotator Cuff | Well tolerated | Banded external rotation warmup   | | |</t>
  </si>
  <si>
    <t>| ExerciseLibrary | Serratus Wall Slides (banded) | Serratus Anterior | Mobility | Warmup | | Bilateral | | EX-SWS | Shoulders; Traps | Well tolerated | Wall slide with band around wrists   | | |</t>
  </si>
  <si>
    <t>| ExerciseLibrary | Cat-Camel | Spine | Mobility | Warmup | | Bilateral | | EX-CC | Core | Well tolerated | Spinal flexion/extension mobilization   | | |</t>
  </si>
  <si>
    <t>| ExerciseLibrary | Cable External Rotation | External Rotators | Mobility | Warmup | | Unilateral | | EX-CER | Rotator Cuff | Left has less ROM than right | Cable external rotation   | | |</t>
  </si>
  <si>
    <t>| ExerciseLibrary | Inverted KB Hold | Shoulders | Mobility | Rehab | | Bilateral | | EX-IKBH | Forearms; Stabilizers | Well tolerated | Inverted kettlebell hold for shoulder stability   | | |</t>
  </si>
  <si>
    <t>| ExerciseLibrary | Vertical DB Scap extension | Serratus Anterior | Mobility | Rehab | | Bilateral | | EX-VDBSE | Shoulders | Well tolerated | Vertical dumbbell or plate scapular extension   | | |</t>
  </si>
  <si>
    <t>| ExerciseLibrary | Hip Hinge | Hamstrings | Mobility | Warmup | | Bilateral | | EX-HH | Glutes; Lower Back | Well tolerated | Bodyweight hip hinge pattern warmup   | | |</t>
  </si>
  <si>
    <t>| ExerciseLibrary | Cable Pull-Through | Glutes | Hinge | Compound | | Bilateral | | EX-CPT | Hamstrings; Lower Back | Well tolerated | Cable pull-through for hip extension   | | |</t>
  </si>
  <si>
    <t>| ExerciseLibrary | Half-Kneeling Single-Arm Cable Pulldown | Lats | Pull | Compound | | Unilateral | | EX-HKSACP | Biceps; Forearms | Well tolerated | Half-kneeling single arm cable pulldown   | | |</t>
  </si>
  <si>
    <t>## --- SECTION: ExerciseNameMap ---</t>
  </si>
  <si>
    <t>| SectionName | OriginalName | | | | | | | | | | | StandardName | |</t>
  </si>
  <si>
    <t>| ExerciseNameMap | 1 Arm Cable Curl | | | | | | | | | | | Standing Single Arm Cable Curl | |</t>
  </si>
  <si>
    <t>| ExerciseNameMap | DB Romanian Deadlift (RDL) | | | | | | | | | | | Dumbbell Romanian Deadlift | |</t>
  </si>
  <si>
    <t>| ExerciseNameMap | Incline Dumbell Curl (Supinated) | | | | | | | | | | | Incline Dumbbell Curl (Supinated) | |</t>
  </si>
  <si>
    <t>| ExerciseNameMap | Dumbbell Incline Curl | | | | | | | | | | | Incline Dumbbell Curl (Supinated) | |</t>
  </si>
  <si>
    <t>| ExerciseNameMap | Half-Kneeling Single-Arm Cable Pulldow | | | | | | | | | | | Half-Kneeling Single-Arm Cable Pulldown | |</t>
  </si>
  <si>
    <t>| ExerciseNameMap | Cable: Kneeling 1Arm Overhead Extension | | | | | | | | | | | Kneeling Single Arm Rope Cable Extension | |</t>
  </si>
  <si>
    <t>| ExerciseNameMap | Dumbbell: Squeeze Curl - Hammer | | | | | | | | | | | Dumbbell: Squeeze Curl - Neutral | |</t>
  </si>
  <si>
    <t>| ExerciseNameMap | Standing Single Arm Extension (D-Grip) | | | | | | | | | | | Single Arm Cable Extensions | |</t>
  </si>
  <si>
    <t>| ExerciseNameMap | Cable Triceps Extension - “Quad” | | | | | | | | | | | Cable Triceps Extension - "Quad" | |</t>
  </si>
  <si>
    <t>| ExerciseNameMap |  | | | | | | | | | | |  | |</t>
  </si>
  <si>
    <t>## --- SECTION: Equipment ---</t>
  </si>
  <si>
    <t>| Equipment | Weight	Various	Multiple	Standard | | | hex | | | | EQ-DB	Dumbbells	Free | or | iron | grip | | |</t>
  </si>
  <si>
    <t>| Equipment | Weight	Various	Multiple	Standard | | | Olympic | | | | EQ-BB	Barbell	Free | barbell |  |  | | |</t>
  </si>
  <si>
    <t>| Equipment | Weight	Various	Multiple	Standard | | | kettlebell | | | | EQ-KB	Kettlebell	Free |  |  |  | | |</t>
  </si>
  <si>
    <t>| Equipment | Plate	Free | | | Weight	Various	Multiple	Used | | | | EQ-PLT	Weight | for | plate | pinch, | | |</t>
  </si>
  <si>
    <t>| Equipment | Machine	Plate-Loaded | | | Machine	Various	Multiple	Vertical | | | | EQ-SM	Smith | or | angled | smith | | |</t>
  </si>
  <si>
    <t>| Equipment | Cable | | | Pulley	Cable	Various	Multiple	Single | | | | EQ-CAB	Adjustable | or | dual | adjustable | | |</t>
  </si>
  <si>
    <t>| Equipment | Machine | | | Row	Selectorized | | | | EQ-LF-MR	LifeFitness | Machine	LifeFitness	Planet | Fitness	Chest-supported | selectorized | | |</t>
  </si>
  <si>
    <t>| Equipment | Chest | | | Press	Selectorized | | | | EQ-LF-CP	LifeFitness | Machine	LifeFitness	Planet | Fitness	Selectorized | chest | | |</t>
  </si>
  <si>
    <t>| Equipment | Low | | | Row	Selectorized | | | | EQ-LF-LR	LifeFitness | Machine	LifeFitness	Planet | Fitness	Seated | low | | |</t>
  </si>
  <si>
    <t>| Equipment | FTS | | | Glide	Cable	Precor	LI | | | | EQ-PRE-FTS	Precor | Marriott	Precor | functional | training | | |</t>
  </si>
  <si>
    <t>| Equipment | Chest | | | Press	Selectorized | | | | EQ-PRE-CP	Precor | Machine	Precor	Hotel | Gyms	Precor | selectorized | | |</t>
  </si>
  <si>
    <t>| Equipment | Rower	Cardio	Concept2	Multiple	Rowing | | | ergometer | | | | EQ-C2	Concept2 |  |  |  | | |</t>
  </si>
  <si>
    <t>| Equipment | treadmill | | |  | | | | EQ-TM	Treadmill	Cardio	Various	Multiple	Standard |  |  |  | | |</t>
  </si>
  <si>
    <t>| Equipment | Bike	Cardio	Various	Multiple	Upright | | | or | | | | EQ-BIKE	Stationary | recumbent | stationary | bike | | |</t>
  </si>
  <si>
    <t>| Equipment | Rope | | | Machine	Cardio	Various	Planet | | | | EQ-ER	Endless | Fitness	Marpo | Kinetics | or | | |</t>
  </si>
  <si>
    <t>| Equipment | Machine	Plate-Loaded | | | Machine	Various	Multiple	Generic | | | | EQ-PLM	Plate-Loaded | plate-loaded | machines |  | | |</t>
  </si>
  <si>
    <t>| Equipment | Machine | | | (Generic)	Selectorized | | | | EQ-MCH	Selectorized | Machine	Various	Multiple	Generic | selectorized | machines | | |</t>
  </si>
  <si>
    <t>| Equipment | external | | | load | | | | EQ-BW	Bodyweight	Bodyweight	N/A	N/A	No |  |  |  | | |</t>
  </si>
  <si>
    <t>| Equipment | Band	Band	Various	Personal	Red, | | | blue, | | | | EQ-BAND	Resistance | green | bands |  | | |</t>
  </si>
  <si>
    <t>| Equipment | Band | | | - | | | | EQ-BAND-R	Resistance | Red	Band	Various	Personal	Light | resistance |  | | |</t>
  </si>
  <si>
    <t>| Equipment | Band | | | - | | | | EQ-BAND-B	Resistance | Blue	Band	Various	Personal	Medium | resistance |  | | |</t>
  </si>
  <si>
    <t>| Equipment | Band | | | - | | | | EQ-BAND-G	Resistance | Green	Band	Various	Personal	Heavy | resistance |  | | |</t>
  </si>
  <si>
    <t>| Equipment | Bench	Accessory	Various	Multiple	Adjustable | | | incline | | | | EQ-BENCH	Adjustable | bench |  |  | | |</t>
  </si>
  <si>
    <t>| Equipment | Cable | | | Machine	Cable	Hoist	Hotel | | | | EQ-HOIST	Hoist | Gyms	Hoist | brand | cable | | |</t>
  </si>
  <si>
    <t>| Equipment | Equipment	Various	NXGen	NXGen | | | Gym	NXGen | | | | EQ-NXGEN	NXGen | facility | equipment |  | | |</t>
  </si>
  <si>
    <t># Training Analysis Database</t>
  </si>
  <si>
    <t># Personal records, training assumptions, volume trends, and compliance</t>
  </si>
  <si>
    <t># Post-bilateral total shoulder replacement program, Phases 1-8</t>
  </si>
  <si>
    <t>## Section Guide</t>
  </si>
  <si>
    <t>- PersonalRecords: 32 PRs across all exercise categories</t>
  </si>
  <si>
    <t>- TrainingAssumptions: 22 validated training observations</t>
  </si>
  <si>
    <t>- WeeklyVolume: 31 weeks of volume data by category</t>
  </si>
  <si>
    <t>- Compliance: Prescribed vs actual performance for all exercises</t>
  </si>
  <si>
    <t>## Column Layout (varies by section - see section headers)</t>
  </si>
  <si>
    <t>| SectionName | Col1 | Col2 | Col3 | Col4 | Col5 | Col6 | Col7 | Col8 | Col9 | Col10 | Col11 | Col12 | Col13 | Col14 | Col15 | Col16 | Col17 | Col18 | Col19 |</t>
  </si>
  <si>
    <t>|---|---|---|---|---|---|---|---|---|---|---|---|---|---|---|---|---|---|---|---|</t>
  </si>
  <si>
    <t>## --- SECTION: PersonalRecords ---</t>
  </si>
  <si>
    <t>| Section | PhaseID | ExerciseName | PRType | PRValue | PRUnit | PRDate | PreviousBest | PrevBestDate | SetDetails | Notes | | | | | | | | | |</t>
  </si>
  <si>
    <t>| PersonalRecords | 7 | Machine Row | Heaviest Weight | 210 | lbs | 6/22/2026 12:00:00 AM | 207.5 | 1/31/2026 12:00:00 AM | 5.5 reps @ 210 lbs | Phase 7 peak; progressive build from 130 lbs in Phase 2  | | | | | | | | | |</t>
  </si>
  <si>
    <t>| PersonalRecords | 7 | Neutral Grip Dumbbell Floor Press | Heaviest Weight | 150 | lbs | 6/30/2026 12:00:00 AM | 140 | 6/4/2026 12:00:00 AM | 6.5 reps @ 150 lbs (75 per hand) | Phase 7 overload attempt; primary pressing PR  | | | | | | | | | |</t>
  </si>
  <si>
    <t>| PersonalRecords | 8 | Dumbbell Romanian Deadlift | Heaviest Weight | 170 | lbs | 7/30/2026 12:00:00 AM | 160 | 5/3/2026 12:00:00 AM | 8 reps @ 170 lbs (85 per hand) | Phase 8; progressive from 110 in Phase 3  | | | | | | | | | |</t>
  </si>
  <si>
    <t>| PersonalRecords | 4 | Chest Supported DB Row (Spider) | Heaviest Weight | 75 | lbs | 4/1/2026 12:00:00 AM | 70 | 3/20/2026 12:00:00 AM | 7 reps @ 75 lbs per hand | Maintained through Phases 5-8 | | | | | | | | | |</t>
  </si>
  <si>
    <t>| PersonalRecords | 8 | Farmer's Walk | Longest Duration | 75 | seconds | 7/5/2026 12:00:00 AM | 70 | 6/29/2026 12:00:00 AM | 75 sec @ 150 lbs at 2 mph 0.5% incline | Phase 8; consistent 150 lbs load  | | | | | | | | | |</t>
  </si>
  <si>
    <t>| PersonalRecords | 6 | Farmer's Hold | Longest Duration | 80 | seconds | 6/7/2026 12:00:00 AM | 70 | 5/8/2026 12:00:00 AM | 80 sec @ 150 lbs | Phase 6 peak  | | | | | | | | | |</t>
  </si>
  <si>
    <t>| PersonalRecords | 8 | Farmer's Walk | Heaviest Weight | 170 | lbs | 7/30/2026 12:00:00 AM | 150 | 1/12/2026 12:00:00 AM | 55 sec @ 170 lbs (85 per hand) | Phase 8 at NXGen gym with heavier DBs  | | | | | | | | | |</t>
  </si>
  <si>
    <t>| PersonalRecords | 8 | Farmer's Hold | Heaviest Weight | 200 | lbs | 7/31/2026 12:00:00 AM | 150 | 1/16/2026 12:00:00 AM | 49 sec @ 200 lbs (100 per hand) | Phase 8 heavy hold attempt  | | | | | | | | | |</t>
  </si>
  <si>
    <t>| PersonalRecords | 4 | Single-Arm Neutral Grip Cable Pulldown | Heaviest Weight | 85 | lbs | 4/1/2026 12:00:00 AM | 80 | 2/18/2026 12:00:00 AM | 10 reps @ 170 lbs | Maintained through Phases 5-8  | | | | | | | | | |</t>
  </si>
  <si>
    <t>| PersonalRecords | 5 | Suitcase Carries | Longest Duration | 75 | seconds | 4/24/2026 12:00:00 AM | 65 | 3/20/2026 12:00:00 AM | 75 sec @ 75 lbs per hand | Phase 5 peak | | | | | | | | | |</t>
  </si>
  <si>
    <t>| PersonalRecords | 2 | Seated Single Arm DB Curl - Anchored | Heaviest Weight | 45 | lbs | 1/18/2026 12:00:00 AM | 40 | 1/18/2026 12:00:00 AM | 5 reps @ 45 lbs Phase 2 peak; transitioned to other curl variations  |  | | | | | | | | | |</t>
  </si>
  <si>
    <t>| PersonalRecords | 6 | DB Spider Curl (Hammer) | Heaviest Weight | 35 | lbs | 6/7/2026 12:00:00 AM | 15x70 | 5/26/2026 12:00:00 AM | 15 reps @ 80 lbs total (40 per hand) | Phase 6 peak volume set | | | | | | | | | |</t>
  </si>
  <si>
    <t>| PersonalRecords | 5 | Rope Push-Downs | Heaviest Weight | 50 | lbs | 4/20/2026 12:00:00 AM | 45 | 3/11/2026 12:00:00 AM | 13 reps @ 50 lbs | Maintained through Phases 5-8  | | | | | | | | | |</t>
  </si>
  <si>
    <t>| PersonalRecords | 8 | Single-Arm Overhead Cable Extension | Heaviest Weight | 27.5 | lbs | 7/31/2026 12:00:00 AM | 25 | 7/28/2026 12:00:00 AM | 10 reps @ 27.5 lbs | Phase 8 peak | | | | | | | | | |</t>
  </si>
  <si>
    <t>| PersonalRecords | 8 | High Cable Tricep Pushdown | Heaviest Weight | 75 | lbs | 7/25/2026 12:00:00 AM | 70 | 7/3/2026 12:00:00 AM | 8 reps @ 75 lbs Phase 8 peak  |  | | | | | | | | | |</t>
  </si>
  <si>
    <t>| PersonalRecords | 3 | Smith Machine Bench Press | Heaviest Weight | 185 | lbs | 2/16/2026 12:00:00 AM | 175 | 2/9/2026 12:00:00 AM | 5 reps @ 185 lbs | Phase 3; transitioned away from Smith bench | | | | | | | | | |</t>
  </si>
  <si>
    <t>| PersonalRecords | 2 | Supine Press Machine - Plate Loaded (Planet Fitness) | Heaviest Weight | 200 | lbs | 2/3/2026 12:00:00 AM | 180 | 1/25/2026 12:00:00 AM | 6 reps @ 200 lbs | Phase 2 peak | | | | | | | | | |</t>
  </si>
  <si>
    <t>| PersonalRecords | 8 | Goblet Squat | Heaviest Weight | 80 | lbs | 7/30/2026 12:00:00 AM | 75 | 7/25/2026 12:00:00 AM | 10 reps @ 80 lbs | Phase 8; introduced in Phase 7  | | | | | | | | | |</t>
  </si>
  <si>
    <t>| PersonalRecords | 5 | Bulgarian Split Squat | Heaviest Weight | 50 | lbs | 4/27/2026 12:00:00 AM | 45 | 7/30/2026 12:00:00 AM | 8 reps @ 50 lbs total (25 per hand) | Phase 5 peak load | | | | | | | | | |</t>
  </si>
  <si>
    <t>| PersonalRecords | 8 | Standing Calf Raise | Heaviest Weight | 120 | lbs | 7/30/2026 12:00:00 AM | 110 | 7/25/2026 12:00:00 AM | 15 reps @ 120 lbs barbell | Phase 8 peak | | | | | | | | | |</t>
  </si>
  <si>
    <t>| PersonalRecords | 5 | Incline Dumbell Curl (Supinated | Heaviest Weight | 40 | lbs | 4/11/2026 12:00:00 AM | 35 | 4/11/2026 12:00:00 AM | 6 reps @ 40 lbs per hand alternating | Phase 5 peak | | | | | | | | | |</t>
  </si>
  <si>
    <t>| PersonalRecords | 5 | Low-Incline DB Press (15-30°) | Heaviest Weight | 80 | lbs | 5/5/2026 12:00:00 AM | 70 | 4/18/2026 12:00:00 AM | 10 reps @ 80 lbs total (40 per hand) | Phase 5 peak | | | | | | | | | |</t>
  </si>
  <si>
    <t>| PersonalRecords | 3 | Kneeling Cable Row | Heaviest Weight | 150 | lbs | 3/3/2026 12:00:00 AM | 145 | 1/21/2026 12:00:00 AM | 11 reps @ 150 lbs | Phase 3 peak; transitioned to other row variations | | | | | | | | | |</t>
  </si>
  <si>
    <t>| PersonalRecords | 3 | Rowing (2K) | Best Time | 462 | seconds | 2/13/2026 12:00:00 AM | 464 | 2/7/2026 12:00:00 AM | 7:42 (462 sec) for 2K | Phase 3; 7 min 42 sec  | | | | | | | | | |</t>
  </si>
  <si>
    <t>| PersonalRecords | 7 | Machine Chest Press | Heaviest Weight | 125 | lbs | 6/30/2026 12:00:00 AM | 120 | 6/30/2026 12:00:00 AM | 9 reps @ 125 lbs | Phase 7 peak | | | | | | | | | |</t>
  </si>
  <si>
    <t>| PersonalRecords | 8 | Seated Neutral Grip DB Overhead Pres | Heaviest Weight | 50 | lbs | 7/28/2026 12:00:00 AM | 40 | 7/23/2026 12:00:00 AM | 12 reps @ 50 lbs total (25 per hand) | Phase 8; OHP reintroduction success  | | | | | | | | | |</t>
  </si>
  <si>
    <t>| PersonalRecords | 7 | Cable Fly (Standing) | Heaviest Weight | 32.5 | lbs | 6/30/2026 12:00:00 AM | 30 | 6/23/2026 12:00:00 AM | 12 reps @ 32.5 lbs per side | Phase 7 peak | | | | | | | | | |</t>
  </si>
  <si>
    <t>| PersonalRecords | 7 | Dead Hang | Longest Duration | 61 | seconds | 6/30/2026 12:00:00 AM | 55 | 6/22/2026 12:00:00 AM | 61 sec bodyweight | Phase 7 peak | | | | | | | | | |</t>
  </si>
  <si>
    <t>| PersonalRecords | 7 | Plate Pinch | Longest Duration | 84 | seconds | 6/30/2026 12:00:00 AM | 74 | 6/29/2026 12:00:00 AM | 84 sec @ 50 lbs total (25 per hand) | Phase 7 peak | | | | | | | | | |</t>
  </si>
  <si>
    <t>| PersonalRecords | 5 | Face Pull | Heaviest Weight | 50 | lbs | 4/14/2026 12:00:00 AM | 47.5 | 7/31/2026 12:00:00 AM | 20 reps @ 50 lbs | Phases 5-8  | | | | | | | | | |</t>
  </si>
  <si>
    <t>| PersonalRecords | 6 | Half-Kneeling Single Arm Cable Row | Heaviest Weight | 67.5 | lbs | 6/6/2026 12:00:00 AM | 65 | 5/30/2026 12:00:00 AM | 11 reps @ 67.5 lbs | Phase 6 peak | | | | | | | | | |</t>
  </si>
  <si>
    <t>| PersonalRecords | 6 | Anchored Single Arm Dumbbell Curl | Heaviest Weight | 40 | lbs | 5/9/2026 12:00:00 AM | 35 | 5/18/2026 12:00:00 AM | 4 reps @ 40 lbs Test set; working weight remained at 35 lbs |  | | | | | | | | | |</t>
  </si>
  <si>
    <t>## --- SECTION: TrainingAssumptions ---</t>
  </si>
  <si>
    <t>| Section | PhaseFirstObserved | Category | Description | Confidence | Status | FirstObserved | LastValidated | SupportingEvidence | | Notes | | | | | | | | | |</t>
  </si>
  <si>
    <t>| TrainingAssumptions | 1 | Shoulder | Neutral grip pressing is well tolerated by the right shoulder | High | Active | 1/4/2026 12:00:00 AM | 7/31/2026 12:00:00 AM | Consistent across floor press, DB neutral press, and machine press across all phases | | Fundamental finding that guides all pressing selection | | | | | | | | | |</t>
  </si>
  <si>
    <t>| TrainingAssumptions | 1 | Shoulder | Right anterior shoulder capsule awareness occurs during heavy pressing, especially floor press and machine press eccentric phase | High | Active | 1/4/2026 12:00:00 AM | 7/31/2026 12:00:00 AM | Noted in every phase during pressing; more prominent at heavier weights and during eccentric phase | | Not pain but consistent tightness/awareness; worsens with fatigue | | | | | | | | | |</t>
  </si>
  <si>
    <t>| TrainingAssumptions | 3 | Shoulder | Overhead pressing tolerance has progressively improved across phases | High | Active | 3/1/2026 12:00:00 AM | 7/28/2026 12:00:00 AM | Phase 3: cautious introduction; Phase 6: inverted KB holds; Phase 8: seated neutral grip DB OHP at 50 lbs | | Progressed from zero overhead work to loaded overhead pressing | | | | | | | | | |</t>
  </si>
  <si>
    <t>| TrainingAssumptions | 5 | Shoulder | Slight lean-back on cable pulldowns eliminates right anterior capsule awareness | High | Active | 4/22/2026 12:00:00 AM | 7/31/2026 12:00:00 AM | Consistent finding on single arm neutral grip cable pulldowns across Phases 5-8 | | 10-15 degrees of lean back resolves the issue | | | | | | | | | |</t>
  </si>
  <si>
    <t>| TrainingAssumptions | 6 | Shoulder | Overhead cable extensions seem to loosen the anterior capsule after chest pressing | Medium | Active | 6/17/2026 12:00:00 AM | 7/28/2026 12:00:00 AM | Noted in Phase 6 and Phase 7 that capsule feels better after overhead tricep work | | May be a useful exercise sequencing insight | | | | | | | | | |</t>
  </si>
  <si>
    <t>| TrainingAssumptions | 1 | Grip | Grip endurance remains a limiting factor on carries, rows, and RDLs | High | Active | 1/3/2026 12:00:00 AM | 7/31/2026 12:00:00 AM | Grip failure occurs before target muscle failure on farmer's walks, chest supported rows, and DB RDLs consistently | | Primary training limitation alongside shoulder | | | | | | | | | |</t>
  </si>
  <si>
    <t>| TrainingAssumptions | 2 | Grip | Right grip tends to fail before left on farmer's walks and RDLs | High | Active | 1/12/2026 12:00:00 AM | 7/31/2026 12:00:00 AM | Right index finger rolls first; left pinky rolls first; different failure patterns | | Asymmetric grip failure pattern | | | | | | | | | |</t>
  </si>
  <si>
    <t>| TrainingAssumptions | 2 | Grip | Forearm lactic acid buildup precedes finger roll during grip failure | High | Active | 1/16/2026 12:00:00 AM | 7/31/2026 12:00:00 AM | Burning sensation in forearms consistently precedes weight rolling to fingertips | | Suggests forearm endurance is the root cause rather than finger strength | | | | | | | | | |</t>
  </si>
  <si>
    <t>| TrainingAssumptions | 1 | Movement Pattern | Left bicep contraction is slightly weaker than right, especially under fatigue | High | Active | 1/3/2026 12:00:00 AM | 7/31/2026 12:00:00 AM | Left contraction fails first on curls; left squeeze less forceful; left resists supination more | | Consistent across all curl variations | | | | | | | | | |</t>
  </si>
  <si>
    <t>| TrainingAssumptions | 1 | Movement Pattern | Left trap tends to engage compensatorily during lateral raises, pressing, and overhead movements | Medium | Active | 1/4/2026 12:00:00 AM | 7/31/2026 12:00:00 AM | Left trap shrugging noted during lateral raises, DB press, and overhead press; self-corrected when noticed | | Likely compensation pattern   | | | | | | | | | |</t>
  </si>
  <si>
    <t>| TrainingAssumptions | 6 | Programming | Strict tempo enforcement produces better muscle connection than heavier weight with loose tempo | High | Active | 7/31/2026 12:00:00 AM | 7/31/2026 12:00:00 AM | Phase 6 spider curls at lower weight with strict 2-1-3 tempo produced better pump than heavier sets with loose tempo | | Led to tempo re-emphasis in Phase 8  | | | | | | | | | |</t>
  </si>
  <si>
    <t>| TrainingAssumptions | 5 | Recovery | Training on a significant caloric deficit severely impairs performance | High | Active | 4/7/2026 12:00:00 AM | 4/7/2026 12:00:00 AM | Phase 5 Day 1 session with significant caloric deficit resulted in near-illness, carry failure, and early termination | | Single event but dramatic enough to validate | | | | | | | | | |</t>
  </si>
  <si>
    <t>| TrainingAssumptions | 1 | Movement Pattern | Body row grip slips from sweat accumulation during high-volume sessions | Medium | Active | 1/3/2026 12:00:00 AM | 6/22/2026 12:00:00 AM | Grip slipping on barbell during body rows when hands are sweaty from prior exercises | | Addressed with paper towels; not a structural limitation | | | | | | | | | |</t>
  </si>
  <si>
    <t>| TrainingAssumptions | 6 | Equipment | Planet Fitness cable machines may use approximately half the plate weight displayed | Medium | Active | 5/13/2026 12:00:00 AM | 6/7/2026 12:00:00 AM | Kneeling single arm rope extension: plate reads 40 but feels like 20 lbs; pattern noted across multiple exercises | | Needs systematic verification; affects all PF cable weight logging  | | | | | | | | | |</t>
  </si>
  <si>
    <t>| TrainingAssumptions | 3 | Shoulder | Cable external rotation: left has less ROM than right | Medium | Active | 2/22/2026 12:00:00 AM | 2/22/2026 12:00:00 AM | Noted during cable external rotation warmup in Phase 3 | | May be related to overall left-side compensation patterns | | | | | | | | | |</t>
  </si>
  <si>
    <t>| TrainingAssumptions | 8 | Movement Pattern | Nausea occurs during high-intensity compound movements, especially goblet squats and rowing finishers | Medium | Active | 7/13/2026 12:00:00 AM | 7/13/2026 12:00:00 AM | Phase 8 Day 3: nausea after goblet squat set 3; diarrhea after rowing finisher | | Sneeze/puke sensation described; resolves with short rest | | | | | | | | | |</t>
  </si>
  <si>
    <t>| TrainingAssumptions | 8 | Shoulder | Radial tilt on floor press reduces right anterior capsule awareness | Medium | Active | 7/11/2026 12:00:00 AM | 7/28/2026 12:00:00 AM | Shifting to slight radial tilt during neutral grip floor press felt better on capsule | | Fine-tuning of pressing grip angle | | | | | | | | | |</t>
  </si>
  <si>
    <t>| TrainingAssumptions | 6 | Shoulder | Superior humeral glide observed during single arm cable extensions; anchoring down resolves it | Medium | Active | 5/28/2026 12:00:00 AM | 5/28/2026 12:00:00 AM | Noted during Phase 6 single arm cable extensions | | Corrected by consciously depressing humeral head | | | | | | | | | |</t>
  </si>
  <si>
    <t>| TrainingAssumptions | 7 | Grip | Plate pinch grip: left hand tends to slip before right | Medium | Active | 6/22/2026 12:00:00 AM | 7/3/2026 12:00:00 AM | During plate pinch holds at 50 lbs, left hand consistently loses grip first | | Opposite pattern from farmer's walk (right fails first) | | | | | | | | | |</t>
  </si>
  <si>
    <t>| TrainingAssumptions | 7 | Movement Pattern | Single arm overhead cable extension: left arm fatigues faster than right | High | Active | 6/22/2026 12:00:00 AM | 7/31/2026 12:00:00 AM | Left side consistently reaches failure 2-4 reps before right on overhead cable extensions | | Matches left bicep weakness pattern; suggests left arm is generally weaker | | | | | | | | | |</t>
  </si>
  <si>
    <t>| TrainingAssumptions | 8 | Shoulder | Cable fly ROM should be slightly shortened to manage right anterior capsule awareness | Medium | Active | 7/6/2026 12:00:00 AM | 7/28/2026 12:00:00 AM | Full cable fly extension triggers right anterior tightness; shortened ROM eliminates it | | Effective self-management strategy | | | | | | | | | |</t>
  </si>
  <si>
    <t>| TrainingAssumptions | 7 | Shoulder | High cable tricep pushdown: shoulders roll forward if ROM exceeds 90-100 degrees | Medium | Active | 6/20/2026 12:00:00 AM | 7/3/2026 12:00:00 AM | ROM creeping above 90-100 degrees causes shoulder roll-forward compensation | | Keeping strict 90-100 degree ROM maintains proper form  | | | | | | | | | |</t>
  </si>
  <si>
    <t>## --- SECTION: WeeklyVolume ---</t>
  </si>
  <si>
    <t>| Section | PhaseID | WeekStart | TotalSets | Pull | Push | Legs | Biceps | Triceps | Core | Carry | Cardio | Sessions | AvgSets/Session | | | | | | |</t>
  </si>
  <si>
    <t>| WeeklyVolume | 1 | 12/29/2025 12:00:00 AM | 42 | 7 | 14 | 0 | 6 | 10 | 0 | 5 | 0 | 2 | 21 | | | | | | |</t>
  </si>
  <si>
    <t>| WeeklyVolume | 1 | 1/5/2026 12:00:00 AM | 32 | 8 | 0 | 0 | 10 | 8 | 0 | 6 | 0 | 2 | 16 | | | | | | |</t>
  </si>
  <si>
    <t>| WeeklyVolume | 2 | 1/12/2026 12:00:00 AM | 82 | 24 | 15 | 0 | 16 | 10 | 0 | 17 | 0 | 5 | 16.4 | | | | | | |</t>
  </si>
  <si>
    <t>| WeeklyVolume | 2 | 1/19/2026 12:00:00 AM | 85 | 15 | 28 | 0 | 12 | 15 | 1 | 14 | 0 | 5 | 17 | | | | | | |</t>
  </si>
  <si>
    <t>| WeeklyVolume | 2 | 1/26/2026 12:00:00 AM | 49 | 19 | 0 | 0 | 10 | 6 | 2 | 12 | 0 | 3 | 16.3 | | | | | | |</t>
  </si>
  <si>
    <t>| WeeklyVolume | 3 | 2/2/2026 12:00:00 AM | 67 | 11 | 16 | 10 | 12 | 11 | 0 | 6 | 1 | 4 | 16.8 | | | | | | |</t>
  </si>
  <si>
    <t>| WeeklyVolume | 3 | 2/9/2026 12:00:00 AM | 71 | 11 | 10 | 7 | 12 | 16 | 0 | 14 | 1 | 4 | 17.8 | | | | | | |</t>
  </si>
  <si>
    <t>| WeeklyVolume | 3 | 2/16/2026 12:00:00 AM | 89 | 10 | 24 | 13 | 10 | 14 | 2 | 5 | 1 | 5 | 17.8 | | | | | | |</t>
  </si>
  <si>
    <t>| WeeklyVolume | 3 | 2/23/2026 12:00:00 AM | 81 | 9 | 19 | 13 | 7 | 16 | 2 | 7 | 5 | 4 | 20.2 | | | | | | |</t>
  </si>
  <si>
    <t>| WeeklyVolume | 3 | 3/2/2026 12:00:00 AM | 70 | 12 | 0 | 10 | 10 | 10 | 6 | 15 | 2 | 3 | 23.3 | | | | | | |</t>
  </si>
  <si>
    <t>| WeeklyVolume | 3 | 3/9/2026 12:00:00 AM | 67 | 14 | 18 | 0 | 9 | 13 | 0 | 11 | 2 | 3 | 22.3 | | | | | | |</t>
  </si>
  <si>
    <t>| WeeklyVolume | 4 | 3/16/2026 12:00:00 AM | 76 | 17 | 10 | 4 | 12 | 14 | 0 | 9 | 7 | 4 | 19 | | | | | | |</t>
  </si>
  <si>
    <t>| WeeklyVolume | 4 | 3/23/2026 12:00:00 AM | 78 | 17 | 10 | 4 | 12 | 15 | 0 | 9 | 5 | 4 | 19.5 | | | | | | |</t>
  </si>
  <si>
    <t>| WeeklyVolume | 4 | 3/30/2026 12:00:00 AM | 82 | 18 | 12 | 4 | 13 | 16 | 0 | 9 | 4 | 4 | 20.5 | | | | | | |</t>
  </si>
  <si>
    <t>| WeeklyVolume | 5 | 4/6/2026 12:00:00 AM | 106 | 24 | 10 | 14 | 8 | 15 | 6 | 15 | 6 | 5 | 21.2 | | | | | | |</t>
  </si>
  <si>
    <t>| WeeklyVolume | 5 | 4/13/2026 12:00:00 AM | 128 | 27 | 22 | 7 | 14 | 21 | 3 | 18 | 7 | 6 | 21.3 | | | | | | |</t>
  </si>
  <si>
    <t>| WeeklyVolume | 5 | 4/20/2026 12:00:00 AM | 109 | 17 | 12 | 7 | 15 | 21 | 3 | 15 | 10 | 5 | 21.8 | | | | | | |</t>
  </si>
  <si>
    <t>| WeeklyVolume | 5 | 4/27/2026 12:00:00 AM | 108 | 24 | 12 | 14 | 9 | 14 | 3 | 15 | 9 | 5 | 21.6 | | | | | | |</t>
  </si>
  <si>
    <t>| WeeklyVolume | 6 | 5/4/2026 12:00:00 AM | 105 | 19 | 22 | 0 | 13 | 17 | 0 | 16 | 9 | 5 | 21 | | | | | | |</t>
  </si>
  <si>
    <t>| WeeklyVolume | 6 | 5/11/2026 12:00:00 AM | 36 | 7 | 0 | 0 | 9 | 6 | 0 | 7 | 7 | 2 | 18 | | | | | | |</t>
  </si>
  <si>
    <t>| WeeklyVolume | 6 | 5/18/2026 12:00:00 AM | 107 | 22 | 14 | 0 | 19 | 12 | 0 | 21 | 13 | 6 | 17.8 | | | | | | |</t>
  </si>
  <si>
    <t>| WeeklyVolume | 6 | 5/25/2026 12:00:00 AM | 116 | 22 | 7 | 0 | 21 | 18 | 0 | 21 | 24 | 6 | 19.3 | | | | | | |</t>
  </si>
  <si>
    <t>| WeeklyVolume | 6 | 6/1/2026 12:00:00 AM | 78 | 13 | 10 | 0 | 13 | 9 | 0 | 14 | 16 | 4 | 19.5 | | | | | | |</t>
  </si>
  <si>
    <t>| WeeklyVolume | 7 | 6/8/2026 12:00:00 AM | 102 | 7 | 11 | 6 | 14 | 21 | 0 | 37 | 6 | 4 | 25.5 | | | | | | |</t>
  </si>
  <si>
    <t>| WeeklyVolume | 7 | 6/15/2026 12:00:00 AM | 104 | 7 | 11 | 6 | 15 | 22 | 0 | 37 | 6 | 4 | 26 | | | | | | |</t>
  </si>
  <si>
    <t>| WeeklyVolume | 7 | 6/22/2026 12:00:00 AM | 106 | 7 | 11 | 6 | 15 | 24 | 0 | 37 | 6 | 4 | 26.5 | | | | | | |</t>
  </si>
  <si>
    <t>| WeeklyVolume | 8 | 6/29/2026 12:00:00 AM | 132 | 17 | 12 | 6 | 18 | 24 | 2 | 43 | 10 | 5 | 26.4 | | | | | | |</t>
  </si>
  <si>
    <t>| WeeklyVolume | 8 | 7/6/2026 12:00:00 AM | 132 | 13 | 29 | 17 | 9 | 21 | 4 | 14 | 25 | 5 | 26.4 | | | | | | |</t>
  </si>
  <si>
    <t>| WeeklyVolume | 8 | 7/13/2026 12:00:00 AM | 72 | 9 | 0 | 24 | 6 | 10 | 3 | 10 | 10 | 3 | 24 | | | | | | |</t>
  </si>
  <si>
    <t>| WeeklyVolume | 8 | 7/20/2026 12:00:00 AM | 113 | 16 | 15 | 15 | 9 | 15 | 4 | 15 | 24 | 4 | 28.2 | | | | | | |</t>
  </si>
  <si>
    <t>## --- SECTION: Compliance ---</t>
  </si>
  <si>
    <t>| Section | PhaseID | ExerciseName | ProgramDay | WorkoutName | ExerciseType | PrescribedSets | RepRange | WasPerformed | ActualSets | AvgReps | AvgWeight | MaxWeight | SetCompliance% | RepInRange | SessionCount | MaxReps | | | |</t>
  </si>
  <si>
    <t>| Compliance | 1 | Farmer's Walk | 1 | Carries + Pull (Strength Bias) | Working | 5 | - | true | 5 |  | 140 | 140 | 100 |  | 1 |  | | | |</t>
  </si>
  <si>
    <t>| Compliance | 1 | Body Row | 1 | Carries + Pull (Strength Bias) | Working | 4 | 6-8 | true | 4 | 8.2 | 0 | 0 | 100 | Above | 1 | 10 | | | |</t>
  </si>
  <si>
    <t>| Compliance | 1 | Neutral Grip Seated 2 Arm Row | 1 | Carries + Pull (Strength Bias) | Working | 3 | 8-10 | true | 3 | 10 | 120 | 140 | 100 | In Range | 1 | 10 | | | |</t>
  </si>
  <si>
    <t>| Compliance | 1 | Seated Single Arm DB Curl - Anchored | 1 | Carries + Pull (Strength Bias) | Working | 4 | 6-8 | true | 6 | 5.2 | 35 | 35 | 150 | Below | 1 | 8 | | | |</t>
  </si>
  <si>
    <t>| Compliance | 1 | Smith Machine Bench Press | 2 | Push + Triceps (Hypertrophy) | Working | 4 | 8-10 | true | 4 | 9.2 | 135 | 135 | 100 | In Range | 1 | 10 | | | |</t>
  </si>
  <si>
    <t>| Compliance | 1 | Single-Arm Vertical Plate Balance Press | 2 | Push + Triceps (Hypertrophy) | Working | 3 | 6-8 | true | 3 | 2 | 45 | 45 | 100 | Below | 1 | 3 | | | |</t>
  </si>
  <si>
    <t>| Compliance | 1 | Cable Triceps Extension - "Quad" | 2 | Push + Triceps (Hypertrophy) | Working | 4 | 10-12 | true | 10 | 7.2 | 19.2 | 22.5 | 250 | Below | 1 | 12 | | | |</t>
  </si>
  <si>
    <t>| Compliance | 1 | Inverted KB Press | 2 | Push + Triceps (Hypertrophy) | Working | 3 | 6-8 | true | 3 | 8 | 35.2 | 35.2 | 100 | In Range | 1 | 8 | | | |</t>
  </si>
  <si>
    <t>| Compliance | 1 | Suitcase Carries | 3 | Carries + Pull (Volume / Stability) | Working | 4 | - | true | 4 |  | 75 | 75 | 100 |  | 1 |  | | | |</t>
  </si>
  <si>
    <t>| Compliance | 1 | Kneeling Cable Row | 3 | Carries + Pull (Volume / Stability) | Working | 4 | 8-10 | true | 4 | 10 | 132.5 | 150 | 100 | In Range | 1 | 10 | | | |</t>
  </si>
  <si>
    <t>| Compliance | 1 | Face Pull | 3 | Carries + Pull (Volume / Stability) | Working | 3 | 12-15 | true | 4 | 15 | 35 | 50 | 133.3 | In Range | 1 | 15 | | | |</t>
  </si>
  <si>
    <t>| Compliance | 1 | Standing One Arm Extended Cable Curls | 3 | Carries + Pull (Volume / Stability) | Working | 3 | 10-12 | true | 4 | 14 | 35 | 50 | 133.3 | Above | 1 | 20 | | | |</t>
  </si>
  <si>
    <t>| Compliance | 1 | DB Spider Curl (Hammer) | 4 | Arms + Capacity (The Fun Day) | Working | 3 | 12-15 | true | 3 | 15 | 40 | 40 | 100 | In Range | 1 | 15 | | | |</t>
  </si>
  <si>
    <t>| Compliance | 1 | Cable Push-Downs | 4 | Arms + Capacity (The Fun Day) | Working | 3 | 12-15 | true | 5 | 9 | 90 | 100 | 166.7 | Below | 1 | 15 | | | |</t>
  </si>
  <si>
    <t>| Compliance | 1 | Dumbbell: Squeeze Curl - Neutral | 4 | Arms + Capacity (The Fun Day) | Working | 3 | 15-20 | true | 3 | 20 | 21.7 | 25 | 100 | In Range | 1 | 20 | | | |</t>
  </si>
  <si>
    <t>| Compliance | 1 | Single Arm Cable Extensions | 4 | Arms + Capacity (The Fun Day) | Working | 3 | 15-20 | true | 3 | 19.3 | 50 | 50 | 100 | In Range | 1 | 20 | | | |</t>
  </si>
  <si>
    <t>| Compliance | 1 | Farmer’s Hold | 4 | Arms + Capacity (The Fun Day) | Working | 2 | - | true | 2 |  | 50 | 50 | 100 |  | 1 |  | | | |</t>
  </si>
  <si>
    <t>| Compliance | 2 | Farmer's Walk | 1 | Carries + Pull (Strength Bias) | Working | 5 | - | true | 20 |  | 150 | 150 | 100 |  | 4 |  | | | |</t>
  </si>
  <si>
    <t>| Compliance | 2 | Body Row | 1 | Carries + Pull (Strength Bias) | Working | 4 | 6-10 | true | 16 | 7 | 0 | 0 | 100 | In Range | 4 | 10 | | | |</t>
  </si>
  <si>
    <t>| Compliance | 2 | Machine Row | 1 | Carries + Pull (Strength Bias) | Working | 4 | 6-8 | true | 9 | 8.7 | 164.4 | 200 | 112.5 | Above | 2 | 12 | | | |</t>
  </si>
  <si>
    <t>| Compliance | 2 | Seated Single Arm DB Curl - Anchored | 1 | Carries + Pull (Strength Bias) | Working | 3 | 8-12 | true | 18 | 6 | 36.7 | 45 | 150 | Below | 4 | 12 | | | |</t>
  </si>
  <si>
    <t>| Compliance | 2 | Supine Press Machine - Plate Loaded (Planet Fitness) | 2 | Push + Triceps (Hypertrophy) | Working | 4 | 8-10 | true | 19 | 7.2 | 153.7 | 200 | 118.8 | Below | 4 | 12 | | | |</t>
  </si>
  <si>
    <t>| Compliance | 2 | DB Neutral Press (slight Rotate To Underhand ) | 2 | Push + Triceps (Hypertrophy) | Working | 3 | 8-12 | true | 16 | 8 | 49.7 | 55 | 133.3 | In Range | 4 | 11 | | | |</t>
  </si>
  <si>
    <t>| Compliance | 2 | Single-Arm Vertical Plate Balance Press | 2 | Push + Triceps (Hypertrophy) | Working | 3 | 5-8 | true | 15 | 4.2 | 41 | 45 | 125 | Below | 4 | 6 | | | |</t>
  </si>
  <si>
    <t>| Compliance | 2 | Cable Triceps Extension - "Quad" | 2 | Push + Triceps (Hypertrophy) | Working | 4 | 10-15 | true | 18 | 14.1 | 20 | 25 | 112.5 | In Range | 4 | 20 | | | |</t>
  </si>
  <si>
    <t>| Compliance | 2 | Suitcase Carries | 3 | Carries + Pull (Volume / Stability) | Working | 4 | - | true | 13 |  | 57.7 | 75 | 108.3 |  | 3 |  | | | |</t>
  </si>
  <si>
    <t>| Compliance | 2 | Kneeling Cable Row | 3 | Carries + Pull (Volume / Stability) | Working | 4 | 10-12 | true | 12 | 11.2 | 140.4 | 150 | 100 | In Range | 3 | 12 | | | |</t>
  </si>
  <si>
    <t>| Compliance | 2 | Face Pull | 3 | Carries + Pull (Volume / Stability) | Working | 3 | 15-20 | true | 9 | 19.4 | 30 | 30 | 100 | In Range | 3 | 20 | | | |</t>
  </si>
  <si>
    <t>| Compliance | 2 | Standing One Arm Extended Cable Curls | 3 | Carries + Pull (Volume / Stability) | Working | 3 | 12-15 | true | 7 | 10.1 | 47.9 | 55 | 116.7 | Below | 2 | 12 | | | |</t>
  </si>
  <si>
    <t>| Compliance | 2 | DB Spider Curl (Hammer) | 4 | Arms + Capacity (The Fun Day) | Working | 3 | 12-15 | true | 14 | 13.7 | 42.1 | 45 | 116.7 | In Range | 4 | 15 | | | |</t>
  </si>
  <si>
    <t>| Compliance | 2 | Rope Push-Downs | 4 | Arms + Capacity (The Fun Day) | Working | 3 | 12-15 | true | 12 | 12.3 | 43.8 | 50 | 100 | In Range | 4 | 15 | | | |</t>
  </si>
  <si>
    <t>| Compliance | 2 | Single Arm Cable Extensions | 4 | Arms + Capacity (The Fun Day) | Working | 3 | 15-20 | true | 9 | 11.8 | 14.7 | 17.5 | 100 | Below | 3 | 15 | | | |</t>
  </si>
  <si>
    <t>| Compliance | 2 | Farmer’s Hold | 4 | Arms + Capacity (The Fun Day) | Working | 3 | - | true | 12 |  | 75 | 75 | 100 |  | 4 |  | | | |</t>
  </si>
  <si>
    <t>| Compliance | 3 | Smith Machine Split Squat (rear foot elevated optional) | 1 | Lower + Carries (Strength) | Working | 4 | 5-6 | true | 12 | 7.7 | 20.8 | 45 | 75 | Above | 4 | 10 | | | |</t>
  </si>
  <si>
    <t>| Compliance | 3 | Dumbbell Romanian Deadlift | 1 | Lower + Carries (Strength) | Working | 3 | 6-6 | true | 17 | 7.5 | 108.2 | 130 | 113.3 | Above | 5 | 8 | | | |</t>
  </si>
  <si>
    <t>| Compliance | 3 | Farmer's Walk | 1 | Lower + Carries (Strength) | Working | 3 | - | true | 3 |  | 150 | 150 | 100 |  | 1 |  | | | |</t>
  </si>
  <si>
    <t>| Compliance | 3 | Standing Calf Raise | 1 | Lower + Carries (Strength) | Working | 2 | 10-12 | true | 9 | 12 | 82.8 | 95 | 150 | In Range | 3 | 12 | | | |</t>
  </si>
  <si>
    <t>| Compliance | 3 | DB Neutral Press (slight Rotate To Underhand ) | 2 | Upper Push (Strength Bias) | Working | 3 | 5-7 | true | 3 | 6 | 48.3 | 50 | 100 | In Range | 1 | 7 | | | |</t>
  </si>
  <si>
    <t>| Compliance | 3 | Smith Machine Bench Press | 2 | Upper Push (Strength Bias) | Working | 3 | 6-6 | true | 19 | 6.6 | 127.9 | 185 | 126.7 | Above | 5 | 10 | | | |</t>
  </si>
  <si>
    <t>| Compliance | 3 | Dumbbell Lateral Raise | 2 | Upper Push (Strength Bias) | Working | 3 | 10-10 | true | 5 | 15 | 7.6 | 10 | 83.3 | Above | 2 | 15 | | | |</t>
  </si>
  <si>
    <t>| Compliance | 3 | Single-Arm Overhead Cable Extension | 2 | Upper Push (Strength Bias) | Working | 2 | 12-15 | true | 14 | 8.6 | 12.3 | 15 | 175 | Below | 4 | 12 | | | |</t>
  </si>
  <si>
    <t>| Compliance | 3 | Chest Supported DB Row (Spider) | 3 | Upper Pull (Strength Bias) | Working | 4 | 6-6 | true | 18 | 9.7 | 63.6 | 70 | 90 | Above | 5 | 11 | | | |</t>
  </si>
  <si>
    <t>| Compliance | 3 | Single-Arm Neutral Grip Cable Pulldown | 3 | Upper Pull (Strength Bias) | Working | 3 | 8-8 | true | 14 | 9.1 | 157.5 | 170 | 116.7 | Above | 4 | 10 | | | |</t>
  </si>
  <si>
    <t>| Compliance | 3 | Single-Arm Cable Row (Split Stance) | 3 | Upper Pull (Strength Bias) | Working | 2 | 10-10 | true | 6 | 9.5 | 85 | 100 | 150 | Below | 2 | 10 | | | |</t>
  </si>
  <si>
    <t>| Compliance | 3 | Seated Single Arm DB Curl - Anchored | 3 | Upper Pull (Strength Bias) | Working | 2 | 8-10 | true | 3 | 10 | 25 | 25 | 150 | In Range | 1 | 10 | | | |</t>
  </si>
  <si>
    <t>| Compliance | 3 | DB Spider Curl (Hammer) | 4 | Arms + Capacity (Low Noise) | Working | 3 | 10-12 | true | 16 | 9.8 | 40 | 40 | 133.3 | Below | 4 | 13 | | | |</t>
  </si>
  <si>
    <t>| Compliance | 3 | Rope Push-Downs | 4 | Arms + Capacity (Low Noise) | Working | 3 | 10-12 | true | 20 | 10.4 | 42.9 | 50 | 133.3 | In Range | 5 | 12 | | | |</t>
  </si>
  <si>
    <t>| Compliance | 3 | Incline Dumbbell Curl (Supinated) | 4 | Arms + Capacity (Low Noise) | Working | 2 | 12-12 | true | 6 | 11.3 | 25 | 25 | 150 | Below | 2 | 13 | | | |</t>
  </si>
  <si>
    <t>| Compliance | 3 | Farmer’s Hold | 4 | Arms + Capacity (Low Noise) | Working | 3 | - | true | 5 |  | 105 | 150 | 83.3 |  | 2 |  | | | |</t>
  </si>
  <si>
    <t>| Compliance | 3 | Rowing | 4 | Arms + Capacity (Low Noise) | Capacity | 1 | - | true | 1 |  |  |  | 100 |  | 1 |  | | | |</t>
  </si>
  <si>
    <t>| Compliance | 4 | Dumbbell Romanian Deadlift | 1 | Carries + Pull (Strength) | Working | 4 | 6-8 | true | 12 | 7.6 | 142.5 | 150 | 100 | In Range | 3 | 8 | | | |</t>
  </si>
  <si>
    <t>| Compliance | 4 | Face Pull | 1 | Carries + Pull (Strength) | Working | 3 | 12-15 | true | 9 | 20 | 27.5 | 30 | 100 | Above | 3 | 20 | | | |</t>
  </si>
  <si>
    <t>| Compliance | 4 | Incline Dumbbell Curl (Supinated) | 1 | Carries + Pull (Strength) | Working | 3 | 8-10 | true | 9 | 8.6 | 30 | 30 | 100 | In Range | 3 | 11 | | | |</t>
  </si>
  <si>
    <t>| Compliance | 4 | Suitcase Carries | 1 | Carries + Pull (Strength) | Working | 3 | - | true | 9 |  | 71.7 | 75 | 100 |  | 3 |  | | | |</t>
  </si>
  <si>
    <t>| Compliance | 4 | Rowing | 1 | Carries + Pull (Strength) | Capacity | 1 | - | true | 3 |  |  |  | 100 |  | 3 |  | | | |</t>
  </si>
  <si>
    <t>| Compliance | 4 | Smith Machine Bench Press | 2 | Push + Triceps (Strength) | Working | 4 | 8-10 | true | 12 | 7 | 124.2 | 125 | 100 | Below | 3 | 8 | | | |</t>
  </si>
  <si>
    <t>| Compliance | 4 | Single Arm Cable Press | 2 | Push + Triceps (Strength) | Working | 3 | 10-12 | true | 10 | 12.3 | 21.5 | 30 | 111.1 | Above | 3 | 17 | | | |</t>
  </si>
  <si>
    <t>| Compliance | 4 | Rope Push-Downs | 2 | Push + Triceps (Strength) | Working | 4 | 10-12 | true | 15 | 8.1 | 47.8 | 50 | 125 | Below | 3 | 12 | | | |</t>
  </si>
  <si>
    <t>| Compliance | 4 | Single-Arm Overhead Cable Extension | 2 | Push + Triceps (Strength) | Working | 3 | 10-12 | true | 9 | 10.8 | 11.4 | 12.5 | 100 | In Range | 3 | 12 | | | |</t>
  </si>
  <si>
    <t>| Compliance | 4 | Dumbbell Lateral Raise | 2 | Push + Triceps (Strength) | Working | 3 | 12-15 | true | 9 | 12.3 | 9.1 | 10 | 100 | In Range | 3 | 15 | | | |</t>
  </si>
  <si>
    <t>| Compliance | 4 | Rowing | 2 | Push + Triceps (Strength) | Capacity | 1 | - | true | 4 |  |  |  | 133.3 |  | 3 |  | | | |</t>
  </si>
  <si>
    <t>| Compliance | 4 | Chest Supported DB Row (Spider) | 3 | Pull + Stability | Working | 4 | 8-10 | true | 12 | 8.5 | 72.9 | 75 | 100 | In Range | 3 | 10 | | | |</t>
  </si>
  <si>
    <t>| Compliance | 4 | Single-Arm Neutral Grip Cable Pulldown | 3 | Pull + Stability | Working | 3 | 10-10 | true | 10 | 9.9 | 159.5 | 170 | 111.1 | Below | 3 | 12 | | | |</t>
  </si>
  <si>
    <t>| Compliance | 4 | Seat Cable Row (V / Narrow Neutral Grip) | 3 | Pull + Stability | Working | 3 | 10-12 | true | 9 | 10.3 | 146.7 | 200 | 100 | In Range | 3 | 12 | | | |</t>
  </si>
  <si>
    <t>| Compliance | 4 | Rear Delt Cable Fly | 3 | Pull + Stability | Working | 3 | 12-15 | true | 9 | 14.9 | 6.7 | 10 | 100 | In Range | 3 | 15 | | | |</t>
  </si>
  <si>
    <t>| Compliance | 4 | Suitcase Carries | 3 | Pull + Stability | Working | 2 | - | true | 8 |  | 72.5 | 75 | 133.3 |  | 3 |  | | | |</t>
  </si>
  <si>
    <t>| Compliance | 4 | Incline Dumbbell Curl (Supinated) | 3 | Pull + Stability | Working | 2 | 10-12 | true | 6 | 8.7 | 28.3 | 30 | 100 | Below | 3 | 10 | | | |</t>
  </si>
  <si>
    <t>| Compliance | 4 | Incline Dumbbell Curl (Supinated) | 4 | Arms + Capacity | Working | 4 | 8-12 | true | 12 | 8.6 | 29.6 | 30 | 100 | In Range | 3 | 12 | | | |</t>
  </si>
  <si>
    <t>| Compliance | 4 | DB Spider Curl (Hammer) | 4 | Arms + Capacity | Working | 3 | 12-15 | true | 9 | 14.7 | 36.1 | 40 | 100 | In Range | 3 | 15 | | | |</t>
  </si>
  <si>
    <t>| Compliance | 4 | Rope Push-Downs | 4 | Arms + Capacity | Working | 4 | 10-12 | true | 12 | 10.5 | 47.9 | 50 | 100 | In Range | 3 | 12 | | | |</t>
  </si>
  <si>
    <t>| Compliance | 4 | Single Arm Cable Extensions | 4 | Arms + Capacity | Working | 3 | 10-12 | true | 9 | 11.1 | 11.9 | 15 | 100 | In Range | 3 | 14 | | | |</t>
  </si>
  <si>
    <t>| Compliance | 4 | Farmer's Walk | 4 | Arms + Capacity | Working | 3 | - | true | 10 |  | 150 | 150 | 111.1 |  | 3 |  | | | |</t>
  </si>
  <si>
    <t>| Compliance | 4 | Rowing | 4 | Arms + Capacity | Capacity | 1 | - | true | 5 |  |  |  | 166.7 |  | 3 |  | | | |</t>
  </si>
  <si>
    <t>| Compliance | 5 | Dumbbell Romanian Deadlift | 1 | Lower + Pull with Hinge Emphasis | Working | 4 | 6-8 | true | 24 | 8 | 149.6 | 160 | 100 | In Range | 6 | 9 | | | |</t>
  </si>
  <si>
    <t>| Compliance | 5 | Bulgarian Split Squat | 1 | Lower + Pull with Hinge Emphasis | Working | 3 | 8-8 | true | 18 | 8 | 44.7 | 50 | 100 | In Range | 6 | 8 | | | |</t>
  </si>
  <si>
    <t>| Compliance | 5 | Chest Supported DB Row (Spider) | 1 | Lower + Pull with Hinge Emphasis | Working | 4 | 8-10 | true | 24 | 7.8 | 74.2 | 75 | 100 | Below | 6 | 9 | | | |</t>
  </si>
  <si>
    <t>| Compliance | 5 | Single-Arm Neutral Grip Cable Pulldown | 1 | Lower + Pull with Hinge Emphasis | Working | 3 | 10-10 | true | 18 | 10.2 | 147.2 | 160 | 100 | Above | 6 | 12 | | | |</t>
  </si>
  <si>
    <t>| Compliance | 5 | Suitcase Carries | 1 | Lower + Pull with Hinge Emphasis | Working | 3 | - | true | 18 |  | 74.2 | 75 | 100 |  | 6 |  | | | |</t>
  </si>
  <si>
    <t>| Compliance | 5 | Side Plank | 1 | Lower + Pull with Hinge Emphasis | Working | 3 | - | true | 15 |  | 0 | 0 | 100 |  | 5 |  | | | |</t>
  </si>
  <si>
    <t>| Compliance | 5 | Rowing | 1 | Lower + Pull with Hinge Emphasis | Capacity | 1 | - | true | 10 |  |  |  | 200 |  | 5 |  | | | |</t>
  </si>
  <si>
    <t>| Compliance | 5 | DB Neutral Press (slight Rotate To Underhand ) | 2 | Push + Triceps with Shoulder Control | Working | 4 | 6-8 | true | 24 | 7.4 | 69.2 | 120 | 100 | In Range | 6 | 8 | | | |</t>
  </si>
  <si>
    <t>| Compliance | 5 | Low-Incline DB Press (15–30°) | 2 | Push + Triceps with Shoulder Control | Working | 3 | 8-10 | true | 18 | 10.2 | 61.1 | 80 | 100 | Above | 6 | 12 | | | |</t>
  </si>
  <si>
    <t>| Compliance | 5 | Single-Arm DB Balance Press | 2 | Push + Triceps with Shoulder Control | Working | 3 | 6-8 | true | 18 | 7.7 | 38.9 | 45 | 100 | In Range | 6 | 10 | | | |</t>
  </si>
  <si>
    <t>| Compliance | 5 | Rope Push-Downs | 2 | Push + Triceps with Shoulder Control | Working | 4 | 10-12 | true | 24 | 8.5 | 49.4 | 50 | 100 | Below | 6 | 12 | | | |</t>
  </si>
  <si>
    <t>| Compliance | 5 | Single-Arm Cable Triceps Extension (Cross-Body) | 2 | Push + Triceps with Shoulder Control | Working | 3 | 10-12 | true | 4 | 12 | 12.5 | 15 | 133.3 | In Range | 1 | 12 | | | |</t>
  </si>
  <si>
    <t>| Compliance | 5 | Dumbbell Lateral Raise | 2 | Push + Triceps with Shoulder Control | Working | 3 | 12-15 | true | 19 | 13 | 12.1 | 20 | 105.6 | In Range | 6 | 15 | | | |</t>
  </si>
  <si>
    <t>| Compliance | 5 | Rowing | 2 | Push + Triceps with Shoulder Control | Capacity | 1 | - | true | 7 |  |  |  | 175 |  | 4 |  | | | |</t>
  </si>
  <si>
    <t>| Compliance | 5 | Suitcase Carries | 3 | Carries + Pull with Stability Bias | Working | 3 | - | true | 18 |  | 75 | 75 | 100 |  | 6 |  | | | |</t>
  </si>
  <si>
    <t>| Compliance | 5 | Chest Supported DB Row (Spider) | 3 | Carries + Pull with Stability Bias | Working | 4 | 10-12 | true | 24 | 7.8 | 74.2 | 75 | 100 | Below | 6 | 10 | | | |</t>
  </si>
  <si>
    <t>| Compliance | 5 | Single-Arm Neutral Grip Cable Pulldown | 3 | Carries + Pull with Stability Bias | Working | 3 | 10-12 | true | 18 | 11.3 | 148.9 | 170 | 100 | In Range | 6 | 12 | | | |</t>
  </si>
  <si>
    <t>| Compliance | 5 | Face Pull | 3 | Carries + Pull with Stability Bias | Working | 3 | 15-20 | true | 18 | 19.4 | 36.1 | 50 | 100 | In Range | 6 | 20 | | | |</t>
  </si>
  <si>
    <t>| Compliance | 5 | Incline Dumbbell Curl (Supinated) | 3 | Carries + Pull with Stability Bias | Working | 3 | 8-10 | true | 17 | 8.4 | 30 | 30 | 94.4 | In Range | 6 | 11 | | | |</t>
  </si>
  <si>
    <t>| Compliance | 5 | Suitcase Holds | 3 | Carries + Pull with Stability Bias | Working | 3 | - | true | 18 |  | 71.7 | 75 | 100 |  | 6 |  | | | |</t>
  </si>
  <si>
    <t>| Compliance | 5 | Rowing | 3 | Carries + Pull with Stability Bias | Capacity | 1 | - | true | 7 |  |  |  | 175 |  | 4 |  | | | |</t>
  </si>
  <si>
    <t>| Compliance | 5 | DB Spider Curl (Hammer) | 4 | Arms + Capacity | Working | 3 | 12-15 | true | 18 | 14.1 | 44.7 | 45 | 100 | In Range | 6 | 15 | | | |</t>
  </si>
  <si>
    <t>| Compliance | 5 | Rope Push-Downs | 4 | Arms + Capacity | Working | 4 | 10-12 | true | 24 | 10.2 | 49.3 | 50 | 100 | In Range | 6 | 13 | | | |</t>
  </si>
  <si>
    <t>| Compliance | 5 | Single Arm Cable Extensions | 4 | Arms + Capacity | Working | 3 | 10-12 | true | 15 | 11.1 | 13.5 | 15 | 100 | In Range | 5 | 12 | | | |</t>
  </si>
  <si>
    <t>| Compliance | 5 | Incline Dumbbell Curl (Supinated) | 4 | Arms + Capacity | Working | 3 | 8-10 | true | 20 | 8.9 | 31 | 40 | 111.1 | In Range | 6 | 12 | | | |</t>
  </si>
  <si>
    <t>| Compliance | 5 | Dumbbell Lateral Raise | 4 | Arms + Capacity | Working | 3 | 12-15 | true | 18 | 14.4 | 12.8 | 20 | 100 | In Range | 6 | 15 | | | |</t>
  </si>
  <si>
    <t>| Compliance | 5 | Farmer’s Hold | 4 | Arms + Capacity | Working | 3 | - | true | 18 |  | 150 | 150 | 100 |  | 6 |  | | | |</t>
  </si>
  <si>
    <t>| Compliance | 5 | Rowing | 4 | Arms + Capacity | Capacity | 1 | - | true | 10 |  |  |  | 200 |  | 5 |  | | | |</t>
  </si>
  <si>
    <t>| Compliance | 6 | Farmer's Walk | 1 | Heavy Pull + Carry | Working | 5 | - | true | 25 |  | 150 | 150 | 100 |  | 5 |  | | | |</t>
  </si>
  <si>
    <t>| Compliance | 6 | Machine Row | 1 | Heavy Pull + Carry | Working | 4 | 6-8 | true | 22 | 7.3 | 189 | 207.5 | 110 | In Range | 5 | 12 | | | |</t>
  </si>
  <si>
    <t>| Compliance | 6 | Body Row | 1 | Heavy Pull + Carry | Working | 3 | 6-10 | true | 15 | 8 | 0 | 0 | 100 | In Range | 5 | 10 | | | |</t>
  </si>
  <si>
    <t>| Compliance | 6 | Anchored Single Arm Dumbbell Curl | 1 | Heavy Pull + Carry | Working | 3 | 8-12 | true | 19 | 6.8 | 35 | 40 | 126.7 | Below | 5 | 9 | | | |</t>
  </si>
  <si>
    <t>| Compliance | 6 | Rowing | 1 | Heavy Pull + Carry | Capacity | 1 | - | true | 5 |  |  |  | 100 |  | 5 |  | | | |</t>
  </si>
  <si>
    <t>| Compliance | 6 | Neutral Grip Dumbbell Floor Press | 2 | Pressing + Triceps | Working | 4 | 6-8 | true | 22 | 7.2 | 131.4 | 150 | 110 | In Range | 5 | 12 | | | |</t>
  </si>
  <si>
    <t>| Compliance | 6 | Single Arm Cable Press (split stance) | 2 | Pressing + Triceps | Working | 3 | 8-8 | true | 16 | 10.8 | 35 | 45 | 106.7 | Above | 5 | 12 | | | |</t>
  </si>
  <si>
    <t>| Compliance | 6 | Cable Lateral Raise (using elbow strap setup) | 2 | Pressing + Triceps | Working | 3 | 12-15 | true | 15 | 13.8 | 11.5 | 15 | 100 | In Range | 5 | 15 | | | |</t>
  </si>
  <si>
    <t>| Compliance | 6 | Single Arm Cable Extensions | 2 | Pressing + Triceps | Working | 3 | 10-15 | true | 15 | 11 | 24 | 25 | 100 | In Range | 5 | 15 | | | |</t>
  </si>
  <si>
    <t>| Compliance | 6 | Inverted KB Hold | 2 | Pressing + Triceps | Working | 2 | - | true | 8 |  | 28.8 | 30 | 80 |  | 5 |  | | | |</t>
  </si>
  <si>
    <t>| Compliance | 6 | Vertical DB Scap extension | 2 | Pressing + Triceps | Working | 1 | 20-20 | true | 8 | 14.1 | 43.8 | 50 | 200 | Below | 4 | 20 | | | |</t>
  </si>
  <si>
    <t>| Compliance | 6 | Suitcase Carries | 3 | Stability Pull + Capacity | Working | 4 | - | true | 20 |  | 75 | 75 | 100 |  | 5 |  | | | |</t>
  </si>
  <si>
    <t>| Compliance | 6 | Half-Kneeling Single Arm Cable Row | 3 | Stability Pull + Capacity | Working | 4 | 10-12 | true | 19 | 11 | 59.9 | 67.5 | 95 | In Range | 5 | 12 | | | |</t>
  </si>
  <si>
    <t>| Compliance | 6 | Face Pull (w External Rotation) | 3 | Stability Pull + Capacity | Working | 3 | 12-15 | true | 17 | 15.7 | 24 | 37.5 | 113.3 | Above | 5 | 20 | | | |</t>
  </si>
  <si>
    <t>| Compliance | 6 | Standing One Arm Extended Cable Curls | 3 | Stability Pull + Capacity | Working | 3 | 10-12 | true | 15 | 11.5 | 24.7 | 27.5 | 100 | In Range | 5 | 12 | | | |</t>
  </si>
  <si>
    <t>| Compliance | 6 | Rowing | 3 | Stability Pull + Capacity | Capacity | 1 | - | true | 4 |  |  |  | 100 |  | 4 |  | | | |</t>
  </si>
  <si>
    <t>| Compliance | 6 | DB Spider Curl (Hammer) | 4 | Arms + Athletic Capacity | Working | 3 | 12-15 | true | 15 | 14.5 | 72.7 | 80 | 100 | In Range | 5 | 15 | | | |</t>
  </si>
  <si>
    <t>| Compliance | 6 | Kneeling Single Arm Rope Cable Extension | 4 | Arms + Athletic Capacity | Working | 3 | 12-15 | true | 17 | 10.1 | 26 | 30 | 113.3 | Below | 5 | 15 | | | |</t>
  </si>
  <si>
    <t>| Compliance | 6 | Standing Single Arm Cable Curl | 4 | Arms + Athletic Capacity | Working | 3 | 10-10 | true | 14 | 9.5 | 28.4 | 30 | 93.3 | Below | 5 | 10 | | | |</t>
  </si>
  <si>
    <t>| Compliance | 6 | Single Arm Cable Extensions | 4 | Arms + Athletic Capacity | Working | 3 | 10-10 | true | 16 | 8.6 | 27.8 | 30 | 106.7 | Below | 5 | 11 | | | |</t>
  </si>
  <si>
    <t>| Compliance | 6 | Farmer’s Hold | 4 | Arms + Athletic Capacity | Working | 3 | - | true | 15 |  | 150 | 150 | 100 |  | 5 |  | | | |</t>
  </si>
  <si>
    <t>| Compliance | 6 | Treadmill Walking | 4 | Arms + Athletic Capacity | Capacity | 6 | - | true | 31 |  |  |  | 103.3 |  | 5 |  | | | |</t>
  </si>
  <si>
    <t>| Compliance | 7 | Farmer's Walk | 1 | Heavy Pull + Carry + Arm Specialization | Working | 5 | - | true | 20 |  | 150 | 150 | 100 |  | 4 |  | | | |</t>
  </si>
  <si>
    <t>| Compliance | 7 | Machine Row | 1 | Heavy Pull + Carry + Arm Specialization | Working | 4 | 6-8 | true | 12 | 6 | 207.1 | 210 | 100 | In Range | 3 | 7 | | | |</t>
  </si>
  <si>
    <t>| Compliance | 7 | Body Row | 1 | Heavy Pull + Carry + Arm Specialization | Working | 3 | 8-8 | true | 12 | 7.8 | 0 | 0 | 100 | Below | 4 | 8 | | | |</t>
  </si>
  <si>
    <t>| Compliance | 7 | Anchored Single Arm Dumbbell Curl | 1 | Heavy Pull + Carry + Arm Specialization | Working | 3 | 8-8 | true | 16 | 6.2 | 34.1 | 35 | 133.3 | Below | 4 | 8 | | | |</t>
  </si>
  <si>
    <t>| Compliance | 7 | Single-Arm Overhead Cable Extension | 1 | Heavy Pull + Carry + Arm Specialization | Working | 4 | 10-12 | true | 16 | 10.6 | 19.8 | 25 | 100 | In Range | 4 | 12 | | | |</t>
  </si>
  <si>
    <t>| Compliance | 7 | Plate Pinch | 1 | Heavy Pull + Carry + Arm Specialization | Working | 3 | - | true | 12 |  | 50 | 50 | 100 |  | 4 |  | | | |</t>
  </si>
  <si>
    <t>| Compliance | 7 | Dead Hang | 1 | Heavy Pull + Carry + Arm Specialization | Working | 2 | - | true | 8 |  | 0 | 0 | 100 |  | 4 |  | | | |</t>
  </si>
  <si>
    <t>| Compliance | 7 | Neutral Grip Dumbbell Floor Press | 2 | Heavy Press + Triceps Priority | Working | 4 | 6-8 | true | 16 | 6.9 | 136.2 | 150 | 100 | In Range | 4 | 9 | | | |</t>
  </si>
  <si>
    <t>| Compliance | 7 | Machine Chest Press | 2 | Heavy Press + Triceps Priority | Working | 3 | 8-10 | true | 16 | 9.6 | 99.7 | 125 | 133.3 | In Range | 4 | 12 | | | |</t>
  </si>
  <si>
    <t>| Compliance | 7 | Cable Fly (Standing) | 2 | Heavy Press + Triceps Priority | Working | 2 | 12-15 | true | 13 | 13.3 | 23.1 | 32.5 | 162.5 | In Range | 4 | 15 | | | |</t>
  </si>
  <si>
    <t>| Compliance | 7 | Single-Arm Overhead Cable Extension | 2 | Heavy Press + Triceps Priority | Working | 4 | 10-12 | true | 16 | 9.8 | 20.5 | 22.5 | 100 | Below | 4 | 12 | | | |</t>
  </si>
  <si>
    <t>| Compliance | 7 | High Cable Tricep Pushdown | 2 | Heavy Press + Triceps Priority | Working | 3 | 10-12 | true | 14 | 8.6 | 59.6 | 70 | 116.7 | Below | 4 | 12 | | | |</t>
  </si>
  <si>
    <t>| Compliance | 7 | Plate Pinch | 2 | Heavy Press + Triceps Priority | Working | 3 | - | true | 12 |  | 50 | 50 | 100 |  | 4 |  | | | |</t>
  </si>
  <si>
    <t>| Compliance | 7 | Dead Hang | 2 | Heavy Press + Triceps Priority | Working | 2 | - | true | 8 |  | 0 | 0 | 100 |  | 4 |  | | | |</t>
  </si>
  <si>
    <t>| Compliance | 7 | Goblet Squat | 3 | Lower Body + Carry Progression + Arm Support | Working | 3 | 10-10 | true | 12 | 9.9 | 55.4 | 75 | 100 | Below | 4 | 10 | | | |</t>
  </si>
  <si>
    <t>| Compliance | 7 | Dumbbell Romanian Deadlift | 3 | Lower Body + Carry Progression + Arm Support | Working | 3 | 8-8 | true | 12 | 8.6 | 150 | 150 | 100 | Above | 4 | 10 | | | |</t>
  </si>
  <si>
    <t>| Compliance | 7 | Walking Lunges | 3 | Lower Body + Carry Progression + Arm Support | Working | 2 | 10-10 | true | 8 |  | 26.9 | 35 | 100 |  | 4 |  | | | |</t>
  </si>
  <si>
    <t>| Compliance | 7 | Farmer's Walk | 3 | Lower Body + Carry Progression + Arm Support | Working | 5 | - | true | 20 |  | 150 | 150 | 100 |  | 4 |  | | | |</t>
  </si>
  <si>
    <t>| Compliance | 7 | Anchored Single Arm Dumbbell Curl | 3 | Lower Body + Carry Progression + Arm Support | Working | 3 | 8-8 | true | 15 | 7.1 | 34.7 | 35 | 125 | Below | 4 | 8 | | | |</t>
  </si>
  <si>
    <t>| Compliance | 7 | High Cable Tricep Pushdown | 3 | Lower Body + Carry Progression + Arm Support | Working | 3 | 10-12 | true | 14 | 9.6 | 64.6 | 75 | 116.7 | Below | 4 | 12 | | | |</t>
  </si>
  <si>
    <t>| Compliance | 7 | Plate Pinch | 3 | Lower Body + Carry Progression + Arm Support | Working | 3 | - | true | 12 |  | 50 | 50 | 100 |  | 4 |  | | | |</t>
  </si>
  <si>
    <t>| Compliance | 7 | Dead Hang | 3 | Lower Body + Carry Progression + Arm Support | Working | 2 | - | true | 8 |  | 0 | 0 | 100 |  | 4 |  | | | |</t>
  </si>
  <si>
    <t>| Compliance | 7 | Farmer's Walk | 4 | Arms + Capacity + Grip | Working | 5 | - | true | 20 |  | 150 | 150 | 100 |  | 4 |  | | | |</t>
  </si>
  <si>
    <t>| Compliance | 7 | Anchored Single Arm Dumbbell Curl | 4 | Arms + Capacity + Grip | Working | 4 | 8-8 | true | 16 | 7 | 35 | 35 | 100 | Below | 4 | 8 | | | |</t>
  </si>
  <si>
    <t>| Compliance | 7 | Single-Arm Overhead Cable Extension | 4 | Arms + Capacity + Grip | Working | 4 | 10-12 | true | 16 | 10.9 | 20.9 | 22.5 | 100 | In Range | 4 | 12 | | | |</t>
  </si>
  <si>
    <t>| Compliance | 7 | High Cable Tricep Pushdown | 4 | Arms + Capacity + Grip | Working | 3 | 10-12 | true | 15 | 9 | 65 | 70 | 125 | Below | 4 | 11 | | | |</t>
  </si>
  <si>
    <t>| Compliance | 7 | Hammer Curls with Rope and Cable | 4 | Arms + Capacity + Grip | Working | 3 | 10-12 | true | 12 | 10.5 | 25.8 | 30 | 100 | In Range | 4 | 12 | | | |</t>
  </si>
  <si>
    <t>| Compliance | 7 | Plate Pinch | 4 | Arms + Capacity + Grip | Working | 3 | - | true | 12 |  | 50 | 50 | 100 |  | 4 |  | | | |</t>
  </si>
  <si>
    <t>| Compliance | 7 | Dead Hang | 4 | Arms + Capacity + Grip | Working | 2 | - | true | 8 |  | 0 | 0 | 100 |  | 4 |  | | | |</t>
  </si>
  <si>
    <t>| Compliance | 7 | Endless Rope | 4 | Arms + Capacity + Grip | Capacity | 3 | - | true | 4 |  |  |  | 66.7 |  | 2 |  | | | |</t>
  </si>
  <si>
    <t>| Compliance | 8 | Farmer's Walk | 1 | Heavy Pull + Grip Strength | Working | 5 | - | true | 17 |  | 150 | 150 | 85 |  | 4 |  | | | |</t>
  </si>
  <si>
    <t>| Compliance | 8 | Machine Row | 1 | Heavy Pull + Grip Strength | Working | 4 | 8-10 | true | 16 | 8.4 | 198.1 | 210 | 100 | In Range | 4 | 10 | | | |</t>
  </si>
  <si>
    <t>| Compliance | 8 | Single-Arm Neutral Grip Cable Pulldown | 1 | Heavy Pull + Grip Strength | Working | 3 | 10-12 | true | 12 | 11.3 | 68.1 | 72.5 | 100 | In Range | 4 | 12 | | | |</t>
  </si>
  <si>
    <t>| Compliance | 8 | Incline Dumbbell Curl (Supinated) | 1 | Heavy Pull + Grip Strength | Working | 3 | 10-12 | true | 12 | 9.7 | 27.5 | 30 | 100 | Below | 4 | 12 | | | |</t>
  </si>
  <si>
    <t>| Compliance | 8 | Face Pull | 1 | Heavy Pull + Grip Strength | Working | 3 | 15-15 | true | 12 | 14.8 | 36.7 | 47.5 | 100 | Below | 4 | 15 | | | |</t>
  </si>
  <si>
    <t>| Compliance | 8 | Rowing | 1 | Heavy Pull + Grip Strength | Capacity | 1 | - | true | 2 |  |  |  | 100 |  | 2 |  | | | |</t>
  </si>
  <si>
    <t>| Compliance | 8 | Neutral Grip Dumbbell Floor Press | 2 | Heavy Push + Shoulder Reintegration | Working | 4 | 6-10 | true | 16 | 8.1 | 127.2 | 140 | 100 | In Range | 4 | 10 | | | |</t>
  </si>
  <si>
    <t>| Compliance | 8 | Machine Chest Press | 2 | Heavy Push + Shoulder Reintegration | Working | 3 | 8-12 | true | 13 | 9.2 | 91.5 | 105 | 108.3 | In Range | 4 | 10 | | | |</t>
  </si>
  <si>
    <t>| Compliance | 8 | Cable High To Mid Fly | 2 | Heavy Push + Shoulder Reintegration | Working | 3 | 12-15 | true | 14 | 10 | 20.7 | 30 | 116.7 | Below | 4 | 12 | | | |</t>
  </si>
  <si>
    <t>| Compliance | 8 | Seated Neutral Grip DB Overhead Press | 2 | Heavy Push + Shoulder Reintegration | Working | 3 | 10-10 | true | 12 | 10.4 | 37.5 | 50 | 100 | Above | 4 | 12 | | | |</t>
  </si>
  <si>
    <t>| Compliance | 8 | Single-Arm Overhead Cable Extension | 2 | Heavy Push + Shoulder Reintegration | Working | 3 | 10-12 | true | 12 | 8.2 | 24.4 | 25 | 100 | Below | 4 | 10 | | | |</t>
  </si>
  <si>
    <t>| Compliance | 8 | High Cable Tricep Pushdown | 2 | Heavy Push + Shoulder Reintegration | Working | 2 | 12-15 | true | 14 | 8.3 | 65 | 70 | 175 | Below | 4 | 10 | | | |</t>
  </si>
  <si>
    <t>| Compliance | 8 | Endless Rope | 2 | Heavy Push + Shoulder Reintegration | Capacity | 6 | - | true | 24 |  |  |  | 100 |  | 4 |  | | | |</t>
  </si>
  <si>
    <t>| Compliance | 8 | Goblet Squat | 3 | Lower Body + Unilateral Strength | Working | 4 | 8-10 | true | 16 | 9.5 | 75.3 | 80 | 100 | In Range | 4 | 10 | | | |</t>
  </si>
  <si>
    <t>| Compliance | 8 | Dumbbell Romanian Deadlift | 3 | Lower Body + Unilateral Strength | Working | 3 | 8-10 | true | 12 | 9.3 | 154.2 | 170 | 100 | In Range | 4 | 11 | | | |</t>
  </si>
  <si>
    <t>| Compliance | 8 | Bulgarian Split Squat | 3 | Lower Body + Unilateral Strength | Working | 3 | 8-8 | true | 13 | 8 | 37.3 | 50 | 108.3 | In Range | 4 | 8 | | | |</t>
  </si>
  <si>
    <t>| Compliance | 8 | Barbell Standing Calf Raise | 3 | Lower Body + Unilateral Strength | Working | 3 | 12-15 | true | 13 | 14.5 | 92.3 | 120 | 108.3 | In Range | 4 | 15 | | | |</t>
  </si>
  <si>
    <t>| Compliance | 8 | Farmer's Walk | 3 | Lower Body + Unilateral Strength | Working | 4 | - | true | 16 |  | 155 | 170 | 100 |  | 4 |  | | | |</t>
  </si>
  <si>
    <t>| Compliance | 8 | Rowing | 3 | Lower Body + Unilateral Strength | Capacity | 1 | - | true | 16 |  |  |  | 400 |  | 4 |  | | | |</t>
  </si>
  <si>
    <t>| Compliance | 8 | Alternate Seated DB Curl | 4 | Upper Hypertrophy + Capacity | Working | 3 | 8-10 | true | 13 | 9.8 | 31.5 | 40 | 108.3 | In Range | 4 | 12 | | | |</t>
  </si>
  <si>
    <t>| Compliance | 8 | Single-Arm Overhead Cable Extension | 4 | Upper Hypertrophy + Capacity | Working | 3 | 8-10 | true | 12 | 9.9 | 25 | 27.5 | 100 | In Range | 4 | 11 | | | |</t>
  </si>
  <si>
    <t>| Compliance | 8 | Single Arm Rope Curl (extended Arm Position ) | 4 | Upper Hypertrophy + Capacity | Working | 3 | 10-12 | true | 12 | 10.5 | 27.7 | 30 | 100 | In Range | 4 | 12 | | | |</t>
  </si>
  <si>
    <t>| Compliance | 8 | High Cable Tricep Pushdown | 4 | Upper Hypertrophy + Capacity | Working | 3 | 8-10 | true | 12 | 9.5 | 67.5 | 75 | 100 | In Range | 4 | 11 | | | |</t>
  </si>
  <si>
    <t>| Compliance | 8 | Face Pull (w External Rotation) | 4 | Upper Hypertrophy + Capacity | Working | 3 | 15-15 | true | 12 | 14.6 | 37.7 | 50 | 100 | Below | 4 | 15 | | | |</t>
  </si>
  <si>
    <t>| Compliance | 8 | Farmer’s Hold | 4 | Upper Hypertrophy + Capacity | Working | 4 | - | true | 16 |  | 162.5 | 200 | 100 |  | 4 |  | | | |</t>
  </si>
  <si>
    <t>| Compliance | 8 | Endless Rope | 4 | Upper Hypertrophy + Capacity | Capacity | 6 | - | true | 18 |  |  |  | 100 |  | 3 |  | | | |</t>
  </si>
  <si>
    <t>Phase 9 - Strength, Grip Performance, and Shoulder Capacity</t>
  </si>
  <si>
    <t>Continue strength progression while shifting from shoulder reintegration toward performance; increase grip/carry capacity; develop upper-back and arm hypertrophy; progressively improve overhead and internal-rotation capacity</t>
  </si>
  <si>
    <t>Farmer’s Walk performed first on pull days; Hammer Strength ISO-Lateral Machine Row; single-arm neutral-grip cable pulldown; half-kneeling single-arm cable row, low-to-high finish; neutral-grip DB floor press; Hammer Strength supine/plate-loaded press; cable high-to-mid fly; seated neutral-grip DB overhead press; single-arm overhead cable extension; high cable triceps pushdown; incline DB curl; face pull with external rotation; internal cable rotation; goblet squat; DB RDL; Bulgarian split squat; barbell calf raise; dead hang</t>
  </si>
  <si>
    <t>Farmer’s Walk progression at 170 lb total; Machine Row progression to 270 lb total on NXGen; Neutral-Grip DB Floor Press at 150 lb total; Seated Neutral-Grip DB OHP at 50 lb total; DB RDL at 170 lb total; grip-limited carry duration</t>
  </si>
  <si>
    <t>Internal cable rotation progression, dead-hang duration, face-pull loading, arm hypertrophy volume, goblet squat loading, Bulgarian split squat loading, rowing/endless-rope capacity</t>
  </si>
  <si>
    <t>Right anterior-capsule awareness persisted intermittently during pressing, especially initial press/lockout and eccentric phases, without reported pain. Slight underhand/radial-bias positioning improved floor-press awareness. Sport Medicine evaluation found no structural concern and suspected biceps-tenodesis/scar-tissue or subscapularis-related source. Left subscapularis weakness noted clinically relative to right, prompting internal-rotation work. Ultrasound planned for further tissue assessment.</t>
  </si>
  <si>
    <t>Grip remained the principal limiting factor on heavy carries and some pulling movements, but muscular capacity increasingly exceeded hand/finger endurance. Farmer’s Walk progressed to 170 lb total. Week 3 carry performance was 75, 60, 60, 55 sec, with +7 sec noted for Week 4. NXGen exposed a grip-angle issue on one machine and thicker handles on dead hangs.</t>
  </si>
  <si>
    <t>Phase 9 marked the transition from rehabilitation-oriented reintegration toward performance-oriented training. NXGen temporarily expanded equipment and DB availability to 130 lb. Farmer’s Walk placement was deliberately first to preserve grip performance as a primary metric. Internal cable rotation was added at 5-10 lb with high RIR. Shoulder awareness remained a monitored sensation rather than pain, with no reported loss of function or evidence of catastrophic structural failure. Strict 2-1-3 tempo remained the default for major strength/hypertrophy movements.</t>
  </si>
  <si>
    <t>S-20260801-01</t>
  </si>
  <si>
    <t>2026-08-01</t>
  </si>
  <si>
    <t>Phase 9 - Day 1: Heavy Pull + Grip + Shoulder Support</t>
  </si>
  <si>
    <t>2026-08-01T19:56:54.654Z</t>
  </si>
  <si>
    <t>2026-08-01T21:32:23.789Z</t>
  </si>
  <si>
    <t>S-20260803-01</t>
  </si>
  <si>
    <t>2026-08-03</t>
  </si>
  <si>
    <t>Phase 9 - Day 2: Heavy Push + Shoulder Performance</t>
  </si>
  <si>
    <t>2026-08-03T19:57:00.135Z</t>
  </si>
  <si>
    <t>2026-08-03T21:23:50.151Z</t>
  </si>
  <si>
    <t>S-20260804-01</t>
  </si>
  <si>
    <t>2026-08-04</t>
  </si>
  <si>
    <t>Phase 9 - Day 3: Lower Body + Unilateral Strength + Carry Performance</t>
  </si>
  <si>
    <t>2026-08-04T19:54:00.325Z</t>
  </si>
  <si>
    <t>2026-08-04T21:04:47.968Z</t>
  </si>
  <si>
    <t>S-20260805-01</t>
  </si>
  <si>
    <t>2026-08-05</t>
  </si>
  <si>
    <t>Phase 9 - Day 4: Upper Hypertrophy + Capacity + Grip</t>
  </si>
  <si>
    <t>2026-08-05T18:40:52.000Z</t>
  </si>
  <si>
    <t>2026-08-05T20:05:20.000Z</t>
  </si>
  <si>
    <t>S-20260808-01</t>
  </si>
  <si>
    <t>2026-08-08</t>
  </si>
  <si>
    <t>2026-08-08T14:59:08.350Z</t>
  </si>
  <si>
    <t>2026-08-08T16:24:34.605Z</t>
  </si>
  <si>
    <t>S-20260809-01</t>
  </si>
  <si>
    <t>2026-08-09</t>
  </si>
  <si>
    <t>2026-08-09T14:52:13.658Z</t>
  </si>
  <si>
    <t>2026-08-09T16:35:56.331Z</t>
  </si>
  <si>
    <t>S-20260810-01</t>
  </si>
  <si>
    <t>2026-08-10</t>
  </si>
  <si>
    <t>2026-08-10T19:29:32.907Z</t>
  </si>
  <si>
    <t>2026-08-10T21:21:44.082Z</t>
  </si>
  <si>
    <t>S-20260811-01</t>
  </si>
  <si>
    <t>2026-08-11</t>
  </si>
  <si>
    <t>2026-08-11T17:26:17.099Z</t>
  </si>
  <si>
    <t>2026-08-11T18:43:58.944Z</t>
  </si>
  <si>
    <t>S-20260813-01</t>
  </si>
  <si>
    <t>2026-08-13</t>
  </si>
  <si>
    <t>2026-08-13T18:07:11.298Z</t>
  </si>
  <si>
    <t>2026-08-13T19:31:16.237Z</t>
  </si>
  <si>
    <t>S-20260814-01</t>
  </si>
  <si>
    <t>2026-08-14</t>
  </si>
  <si>
    <t>2026-08-14T15:45:38.788Z</t>
  </si>
  <si>
    <t>2026-08-14T17:52:40.896Z</t>
  </si>
  <si>
    <t>S-20260815-01</t>
  </si>
  <si>
    <t>2026-08-15</t>
  </si>
  <si>
    <t>2026-08-15T14:11:15.333Z</t>
  </si>
  <si>
    <t>2026-08-15T15:38:31.906Z</t>
  </si>
  <si>
    <t>S-20260816-01</t>
  </si>
  <si>
    <t>2026-08-16</t>
  </si>
  <si>
    <t>2026-08-16T15:06:08.144Z</t>
  </si>
  <si>
    <t>2026-08-16T16:43:19.029Z</t>
  </si>
  <si>
    <t>Standing Calf Raises using Machine</t>
  </si>
  <si>
    <t>Internal Cable Rotation</t>
  </si>
  <si>
    <t>Neutral Grip Machine Press</t>
  </si>
  <si>
    <t>Chest;Upper Arms</t>
  </si>
  <si>
    <t>Chest-Supported Machine Row (formerly “Machine Press”)</t>
  </si>
  <si>
    <t>Cross Body Single Arm Chest Press (machine)</t>
  </si>
  <si>
    <t>Supine Press Machine - Plate Loaded</t>
  </si>
  <si>
    <t>E-20260801-2968</t>
  </si>
  <si>
    <t>E-20260801-2969</t>
  </si>
  <si>
    <t>2026-08-01T20:02:18.697Z</t>
  </si>
  <si>
    <t>E-20260801-2970</t>
  </si>
  <si>
    <t>2026-08-01T20:02:26.235Z</t>
  </si>
  <si>
    <t>E-20260801-2971</t>
  </si>
  <si>
    <t>2026-08-01T20:02:31.257Z</t>
  </si>
  <si>
    <t>E-20260801-2972</t>
  </si>
  <si>
    <t>2026-08-01T20:02:34.649Z</t>
  </si>
  <si>
    <t>E-20260801-2973</t>
  </si>
  <si>
    <t>2026-08-01T20:02:37.576Z</t>
  </si>
  <si>
    <t>E-20260801-2974</t>
  </si>
  <si>
    <t>2026-08-01T20:07:13.364Z</t>
  </si>
  <si>
    <t>E-20260801-2975</t>
  </si>
  <si>
    <t>2026-08-01T20:07:16.274Z</t>
  </si>
  <si>
    <t>E-20260801-2976</t>
  </si>
  <si>
    <t>2026-08-01T20:07:18.132Z</t>
  </si>
  <si>
    <t>E-20260801-2977</t>
  </si>
  <si>
    <t>2026-08-01T20:07:19.524Z</t>
  </si>
  <si>
    <t>E-20260801-2978</t>
  </si>
  <si>
    <t>2026-08-01T20:07:21.277Z</t>
  </si>
  <si>
    <t>E-20260801-2979</t>
  </si>
  <si>
    <t>2026-08-01T20:11:30.338Z</t>
  </si>
  <si>
    <t>E-20260801-2980</t>
  </si>
  <si>
    <t>2026-08-01T20:14:43.549Z</t>
  </si>
  <si>
    <t>E-20260801-2981</t>
  </si>
  <si>
    <t>2 mph, .5% incline; 40/60=0.667</t>
  </si>
  <si>
    <t>2026-08-01T20:17:42.609Z</t>
  </si>
  <si>
    <t>E-20260801-2982</t>
  </si>
  <si>
    <t>Poor grip from the start on left. Calloused padding pinched 2 mph, .5% incline; 35/60=0.583</t>
  </si>
  <si>
    <t>2026-08-01T20:20:58.804Z</t>
  </si>
  <si>
    <t>E-20260801-2983</t>
  </si>
  <si>
    <t xml:space="preserve">Warmup set on new machine; 90 lb (2- 45lb plates per arm; right accidentally had an extra 10 lb plate )  Tempo 2-1-3; RIR 2+; Hammer Strength ISO Lateral Row. Tempo </t>
  </si>
  <si>
    <t>2026-08-01T20:25:03.500Z</t>
  </si>
  <si>
    <t>E-20260801-2984</t>
  </si>
  <si>
    <t xml:space="preserve">90 lb (2- 45lb + 10s plates per arm; seat at 4; Tempo 2-1-3; RIR 2; Hammer Strength ISO Lateral Row. Tempo </t>
  </si>
  <si>
    <t>2026-08-01T20:27:31.992Z</t>
  </si>
  <si>
    <t>E-20260801-2985</t>
  </si>
  <si>
    <t>2026-08-01T20:29:47.328Z</t>
  </si>
  <si>
    <t>E-20260801-2986</t>
  </si>
  <si>
    <t xml:space="preserve">135 lb per side; grip angle causes a slippage; (3- 45lb; seat at 4; Tempo 2-1-3; RIR 2; Hammer Strength ISO Lateral Row. Tempo </t>
  </si>
  <si>
    <t>2026-08-01T20:37:31.289Z</t>
  </si>
  <si>
    <t>E-20260801-2987</t>
  </si>
  <si>
    <t>2026-08-01T20:39:51.723Z</t>
  </si>
  <si>
    <t>E-20260801-2988</t>
  </si>
  <si>
    <t xml:space="preserve">Tempo 2-1-3; RIR 2; right grip fatigue around 11; slight ant cap awareness at full ROM contraction </t>
  </si>
  <si>
    <t>2026-08-01T20:44:43.572Z</t>
  </si>
  <si>
    <t>E-20260801-2989</t>
  </si>
  <si>
    <t>Tempo 2-1-3; RIR 2; left fatigue grip slip at 11</t>
  </si>
  <si>
    <t>2026-08-01T20:48:46.638Z</t>
  </si>
  <si>
    <t>E-20260801-2990</t>
  </si>
  <si>
    <t>75 plate + 2.5 lbs; Tempo 2-1-3; RIR 2; left fatigue grip slip at 11</t>
  </si>
  <si>
    <t>2026-08-01T20:51:21.585Z</t>
  </si>
  <si>
    <t>E-20260801-2991</t>
  </si>
  <si>
    <t xml:space="preserve">Tempo 2-1-3; RIR 2; Matrix Low Row cable stack. Half kneeling on seat pad </t>
  </si>
  <si>
    <t>2026-08-01T20:59:01.496Z</t>
  </si>
  <si>
    <t>E-20260801-2992</t>
  </si>
  <si>
    <t>2026-08-01T21:02:50.226Z</t>
  </si>
  <si>
    <t>E-20260801-2993</t>
  </si>
  <si>
    <t xml:space="preserve">55 lb plate feels about double PF machine; Tempo 2-1-3; RIR 2; Matrix Low Row cable stack. Half kneeling on seat pad </t>
  </si>
  <si>
    <t>2026-08-01T21:06:32.963Z</t>
  </si>
  <si>
    <t>E-20260801-2994</t>
  </si>
  <si>
    <t xml:space="preserve">Tempo 2-1-3; RIR 1-2; matrix bench at 3 which is much lower/closer to hitting the floor on extension </t>
  </si>
  <si>
    <t>2026-08-01T21:10:43.866Z</t>
  </si>
  <si>
    <t>E-20260801-2995</t>
  </si>
  <si>
    <t>2026-08-01T21:12:23.840Z</t>
  </si>
  <si>
    <t>E-20260801-2996</t>
  </si>
  <si>
    <t xml:space="preserve">Little posterior instability when fatigued on right; Tempo 2-1-3; RIR 1-2; matrix bench at 3 which is much lower/closer to hitting the floor on extension </t>
  </si>
  <si>
    <t>2026-08-01T21:15:22.552Z</t>
  </si>
  <si>
    <t>E-20260801-2997</t>
  </si>
  <si>
    <t>Tempo 2-1-3; RIR 2; slight post and ant awareness on LEFT at full contraction starting at 12-</t>
  </si>
  <si>
    <t>2026-08-01T21:18:30.049Z</t>
  </si>
  <si>
    <t>E-20260801-2998</t>
  </si>
  <si>
    <t>2026-08-01T21:21:02.680Z</t>
  </si>
  <si>
    <t>E-20260801-2999</t>
  </si>
  <si>
    <t>2026-08-01T21:23:06.920Z</t>
  </si>
  <si>
    <t>E-20260801-3000</t>
  </si>
  <si>
    <t>Tempo 2-1-2; RIR 4+</t>
  </si>
  <si>
    <t>2026-08-01T21:26:24.973Z</t>
  </si>
  <si>
    <t>E-20260801-3001</t>
  </si>
  <si>
    <t>2026-08-01T21:29:08.870Z</t>
  </si>
  <si>
    <t>E-20260801-3002</t>
  </si>
  <si>
    <t>35/60=0.583; thick grip at NXGen</t>
  </si>
  <si>
    <t>2026-08-01T21:31:01.533Z</t>
  </si>
  <si>
    <t>E-20260801-3003</t>
  </si>
  <si>
    <t>E-20260803-3004</t>
  </si>
  <si>
    <t>4.5mph, 5% incline</t>
  </si>
  <si>
    <t>E-20260803-3005</t>
  </si>
  <si>
    <t>2026-08-03T20:08:53.487Z</t>
  </si>
  <si>
    <t>E-20260803-3006</t>
  </si>
  <si>
    <t>2026-08-03T20:09:06.887Z</t>
  </si>
  <si>
    <t>2026-08-03T20:09:07.757Z</t>
  </si>
  <si>
    <t>E-20260803-3007</t>
  </si>
  <si>
    <t>2026-08-03T20:09:19.656Z</t>
  </si>
  <si>
    <t>E-20260803-3008</t>
  </si>
  <si>
    <t>2026-08-03T20:09:25.312Z</t>
  </si>
  <si>
    <t>E-20260803-3009</t>
  </si>
  <si>
    <t>2026-08-03T20:09:27.728Z</t>
  </si>
  <si>
    <t>E-20260803-3010</t>
  </si>
  <si>
    <t>2026-08-03T20:09:31.190Z</t>
  </si>
  <si>
    <t>2026-08-03T20:09:31.539Z</t>
  </si>
  <si>
    <t>E-20260803-3011</t>
  </si>
  <si>
    <t>2026-08-03T20:09:32.843Z</t>
  </si>
  <si>
    <t>E-20260803-3012</t>
  </si>
  <si>
    <t>2026-08-03T20:09:34.081Z</t>
  </si>
  <si>
    <t>E-20260803-3013</t>
  </si>
  <si>
    <t>2026-08-03T20:09:35.570Z</t>
  </si>
  <si>
    <t>E-20260803-3014</t>
  </si>
  <si>
    <t xml:space="preserve">Warmup and positioning setup: Tempo 2-1-3; RIR 1-2; did a slightly underhand rotation. Slight slight. Helped the ant cap awareness slightly </t>
  </si>
  <si>
    <t>2026-08-03T20:25:14.014Z</t>
  </si>
  <si>
    <t>E-20260803-3015</t>
  </si>
  <si>
    <t xml:space="preserve">Tempo 2-1-3; RIR 2; did a slightly underhand rotation. Slight slight. Helped the ant cap awareness slightly </t>
  </si>
  <si>
    <t>2026-08-03T20:25:28.567Z</t>
  </si>
  <si>
    <t>E-20260803-3016</t>
  </si>
  <si>
    <t xml:space="preserve">Tempo 2-1-3; RIR 1-2; did a slightly underhand rotation. Slight slight. Helped the ant cap awareness slightly </t>
  </si>
  <si>
    <t>2026-08-03T20:25:43.983Z</t>
  </si>
  <si>
    <t>E-20260803-3017</t>
  </si>
  <si>
    <t>2026-08-03T20:25:56.115Z</t>
  </si>
  <si>
    <t>E-20260803-3018</t>
  </si>
  <si>
    <t>2026-08-03T20:26:00.746Z</t>
  </si>
  <si>
    <t>E-20260803-3019</t>
  </si>
  <si>
    <t>Warmup: Hammer Strength ISO-Lateral horizontal bench press (plate loaded) supinated grip</t>
  </si>
  <si>
    <t>2026-08-03T20:28:12.298Z</t>
  </si>
  <si>
    <t>E-20260803-3020</t>
  </si>
  <si>
    <t>Lockout on right felt the most awareness; tempo 2-1-3; RIR 2</t>
  </si>
  <si>
    <t>2026-08-03T20:31:08.499Z</t>
  </si>
  <si>
    <t>E-20260803-3021</t>
  </si>
  <si>
    <t>2026-08-03T20:33:36.322Z</t>
  </si>
  <si>
    <t>E-20260803-3022</t>
  </si>
  <si>
    <t>Tempo 2-2-3; RIR 2 (15 lbs per side)</t>
  </si>
  <si>
    <t>2026-08-03T20:39:35.210Z</t>
  </si>
  <si>
    <t>E-20260803-3023</t>
  </si>
  <si>
    <t>Tempo 2-2-3; RIR 2 (20 lbs per side)</t>
  </si>
  <si>
    <t>2026-08-03T20:42:09.985Z</t>
  </si>
  <si>
    <t>E-20260803-3024</t>
  </si>
  <si>
    <t>Tempo 2-2-3; RIR 1-2 (20 lbs per side)</t>
  </si>
  <si>
    <t>2026-08-03T20:44:35.676Z</t>
  </si>
  <si>
    <t>E-20260803-3025</t>
  </si>
  <si>
    <t>Tempo 2-2-3; RIR 1 (20 lbs per side)</t>
  </si>
  <si>
    <t>2026-08-03T20:47:34.362Z</t>
  </si>
  <si>
    <t>E-20260803-3026</t>
  </si>
  <si>
    <t>2026-08-03T20:50:01.692Z</t>
  </si>
  <si>
    <t>E-20260803-3027</t>
  </si>
  <si>
    <t>2026-08-03T20:52:19.918Z</t>
  </si>
  <si>
    <t>E-20260803-3028</t>
  </si>
  <si>
    <t>2026-08-03T20:55:10.875Z</t>
  </si>
  <si>
    <t>E-20260803-3029</t>
  </si>
  <si>
    <t xml:space="preserve">Tempo 2-1-3; RIR 1-2 on left; 2 on right </t>
  </si>
  <si>
    <t>2026-08-03T20:58:22.682Z</t>
  </si>
  <si>
    <t>E-20260803-3030</t>
  </si>
  <si>
    <t>2026-08-03T21:00:56.117Z</t>
  </si>
  <si>
    <t>E-20260803-3031</t>
  </si>
  <si>
    <t>2026-08-03T21:04:19.787Z</t>
  </si>
  <si>
    <t>E-20260803-3032</t>
  </si>
  <si>
    <t>2026-08-03T21:06:30.865Z</t>
  </si>
  <si>
    <t>E-20260803-3033</t>
  </si>
  <si>
    <t>2026-08-03T21:08:45.754Z</t>
  </si>
  <si>
    <t>E-20260803-3034</t>
  </si>
  <si>
    <t>2026-08-03T21:10:42.505Z</t>
  </si>
  <si>
    <t>E-20260803-3035</t>
  </si>
  <si>
    <t>2026-08-03T21:14:01.971Z</t>
  </si>
  <si>
    <t>E-20260803-3036</t>
  </si>
  <si>
    <t>2026-08-03T21:16:38.677Z</t>
  </si>
  <si>
    <t>E-20260803-3037</t>
  </si>
  <si>
    <t>2026-08-03T21:19:33.558Z</t>
  </si>
  <si>
    <t>E-20260803-3038</t>
  </si>
  <si>
    <t>Decompression swayed and slight scap flex but maintained dead hang</t>
  </si>
  <si>
    <t>2026-08-03T21:22:22.249Z</t>
  </si>
  <si>
    <t>E-20260803-3039</t>
  </si>
  <si>
    <t>E-20260804-3040</t>
  </si>
  <si>
    <t>2026-08-04T19:53:59.538Z</t>
  </si>
  <si>
    <t>E-20260804-3041</t>
  </si>
  <si>
    <t>2026-08-04T19:54:03.021Z</t>
  </si>
  <si>
    <t>E-20260804-3042</t>
  </si>
  <si>
    <t>2026-08-04T19:54:05.658Z</t>
  </si>
  <si>
    <t>E-20260804-3043</t>
  </si>
  <si>
    <t>2026-08-04T19:54:09.995Z</t>
  </si>
  <si>
    <t>E-20260804-3044</t>
  </si>
  <si>
    <t>2026-08-04T19:54:13.475Z</t>
  </si>
  <si>
    <t>E-20260804-3045</t>
  </si>
  <si>
    <t>2026-08-04T19:58:32.466Z</t>
  </si>
  <si>
    <t>E-20260804-3046</t>
  </si>
  <si>
    <t>2026-08-04T19:58:36.968Z</t>
  </si>
  <si>
    <t>2026-08-04T19:58:37.402Z</t>
  </si>
  <si>
    <t>E-20260804-3047</t>
  </si>
  <si>
    <t>2026-08-04T19:58:38.540Z</t>
  </si>
  <si>
    <t>E-20260804-3048</t>
  </si>
  <si>
    <t>2026-08-04T19:58:39.828Z</t>
  </si>
  <si>
    <t>E-20260804-3049</t>
  </si>
  <si>
    <t>2026-08-04T19:58:41.418Z</t>
  </si>
  <si>
    <t>E-20260804-3050</t>
  </si>
  <si>
    <t>2026-08-04T20:01:38.345Z</t>
  </si>
  <si>
    <t>E-20260804-3051</t>
  </si>
  <si>
    <t>2026-08-04T20:04:53.766Z</t>
  </si>
  <si>
    <t>E-20260804-3052</t>
  </si>
  <si>
    <t>44/60=0.733</t>
  </si>
  <si>
    <t>2026-08-04T20:08:08.789Z</t>
  </si>
  <si>
    <t>E-20260804-3053</t>
  </si>
  <si>
    <t>2026-08-04T20:11:18.683Z</t>
  </si>
  <si>
    <t>E-20260804-3054</t>
  </si>
  <si>
    <t>2026-08-04T20:15:51.599Z</t>
  </si>
  <si>
    <t>E-20260804-3055</t>
  </si>
  <si>
    <t>Tempo 2-1-3; RIR 1-2; slight heel lift on right at 9th rep</t>
  </si>
  <si>
    <t>2026-08-04T20:18:57.710Z</t>
  </si>
  <si>
    <t>E-20260804-3056</t>
  </si>
  <si>
    <t>2026-08-04T20:22:12.372Z</t>
  </si>
  <si>
    <t>E-20260804-3057</t>
  </si>
  <si>
    <t>2026-08-04T20:25:06.236Z</t>
  </si>
  <si>
    <t>E-20260804-3058</t>
  </si>
  <si>
    <t>2-1-3; RIR 1-2</t>
  </si>
  <si>
    <t>2026-08-04T20:28:22.856Z</t>
  </si>
  <si>
    <t>E-20260804-3059</t>
  </si>
  <si>
    <t>2-1-3; RIR 1</t>
  </si>
  <si>
    <t>2026-08-04T20:31:27.262Z</t>
  </si>
  <si>
    <t>E-20260804-3060</t>
  </si>
  <si>
    <t xml:space="preserve">2-1-3; RIR 1; grip tried to roll to fingertip </t>
  </si>
  <si>
    <t>2026-08-04T20:35:32.816Z</t>
  </si>
  <si>
    <t>E-20260804-3061</t>
  </si>
  <si>
    <t>Contralateral load/hold; tempo 2-1-3; RIR 1-2</t>
  </si>
  <si>
    <t>2026-08-04T20:38:18.860Z</t>
  </si>
  <si>
    <t>E-20260804-3062</t>
  </si>
  <si>
    <t>Has to switch benches due to crowd. Second set had rear foot much higher; Contralateral load/hold; tempo 2-1-3; RIR 1-2</t>
  </si>
  <si>
    <t>2026-08-04T20:41:20.018Z</t>
  </si>
  <si>
    <t>E-20260804-3063</t>
  </si>
  <si>
    <t>2026-08-04T20:44:35.572Z</t>
  </si>
  <si>
    <t>E-20260804-3064</t>
  </si>
  <si>
    <t xml:space="preserve">Tempo 2-1-3; RIR 2; </t>
  </si>
  <si>
    <t>2026-08-04T20:49:08.799Z</t>
  </si>
  <si>
    <t>E-20260804-3065</t>
  </si>
  <si>
    <t>2026-08-04T20:54:35.447Z</t>
  </si>
  <si>
    <t>E-20260804-3066</t>
  </si>
  <si>
    <t>2026-08-04T20:54:51.092Z</t>
  </si>
  <si>
    <t>E-20260804-3067</t>
  </si>
  <si>
    <t>2026-08-04T20:58:05.079Z</t>
  </si>
  <si>
    <t>E-20260804-3068</t>
  </si>
  <si>
    <t>2026-08-04T21:00:21.954Z</t>
  </si>
  <si>
    <t>E-20260804-3069</t>
  </si>
  <si>
    <t>2026-08-04T21:02:48.270Z</t>
  </si>
  <si>
    <t>E-20260804-3070</t>
  </si>
  <si>
    <t>E-20260805-3071</t>
  </si>
  <si>
    <t>Walked from home to gym. .9 miles</t>
  </si>
  <si>
    <t>E-20260805-3072</t>
  </si>
  <si>
    <t>2026-08-05T18:41:08.712Z</t>
  </si>
  <si>
    <t>2026-08-05T18:41:09.000Z</t>
  </si>
  <si>
    <t>E-20260805-3073</t>
  </si>
  <si>
    <t>2026-08-05T18:41:10.000Z</t>
  </si>
  <si>
    <t>E-20260805-3074</t>
  </si>
  <si>
    <t>2026-08-05T18:41:13.000Z</t>
  </si>
  <si>
    <t>E-20260805-3075</t>
  </si>
  <si>
    <t>2026-08-05T18:41:26.984Z</t>
  </si>
  <si>
    <t>2026-08-05T18:41:28.000Z</t>
  </si>
  <si>
    <t>E-20260805-3076</t>
  </si>
  <si>
    <t>2026-08-05T18:41:29.000Z</t>
  </si>
  <si>
    <t>E-20260805-3077</t>
  </si>
  <si>
    <t>2026-08-05T18:41:34.000Z</t>
  </si>
  <si>
    <t>E-20260805-3078</t>
  </si>
  <si>
    <t>Matrix Chest Press machine; warmup: tempo 2-1-3; RIR 2+</t>
  </si>
  <si>
    <t>2026-08-05T18:46:02.000Z</t>
  </si>
  <si>
    <t>E-20260805-3079</t>
  </si>
  <si>
    <t>Tempo 2-1-3; RIR 2; No neutral grip option on this machine (or any at PF… only plate loaded supine outside of machine)</t>
  </si>
  <si>
    <t>2026-08-05T18:48:23.000Z</t>
  </si>
  <si>
    <t>E-20260805-3080</t>
  </si>
  <si>
    <t>2026-08-05T18:51:24.000Z</t>
  </si>
  <si>
    <t>E-20260805-3081</t>
  </si>
  <si>
    <t>Seat at 2 for all sets; Tempo 2-1-3; RIR 2; No neutral grip option on this machine (or any at PF… only plate loaded supine outside of machine)</t>
  </si>
  <si>
    <t>2026-08-05T18:54:10.000Z</t>
  </si>
  <si>
    <t>E-20260805-3082</t>
  </si>
  <si>
    <t xml:space="preserve">Tempo 2-1-3; RIR 2; bench at 4; dumbbells to hips and close to body on contraction; 60 lbs DB per hand </t>
  </si>
  <si>
    <t>2026-08-05T18:59:25.000Z</t>
  </si>
  <si>
    <t>E-20260805-3083</t>
  </si>
  <si>
    <t xml:space="preserve">Tempo 2-1-3; RIR 1-2; bench at 4; dumbbells to hips and close to body on contraction; 60 lbs DB per hand </t>
  </si>
  <si>
    <t>2026-08-05T19:00:59.000Z</t>
  </si>
  <si>
    <t>E-20260805-3084</t>
  </si>
  <si>
    <t>Tempo 2-1-3; RIR 1; bench at 4; dumbbells to hips and close to body on contraction; 60 lbs DB per hand ; lay engagement tired at 10</t>
  </si>
  <si>
    <t>2026-08-05T19:03:43.000Z</t>
  </si>
  <si>
    <t>E-20260805-3085</t>
  </si>
  <si>
    <t>Triceps High Pressdown cable machine; tempo 2-1-3; RIR 2</t>
  </si>
  <si>
    <t>2026-08-05T19:09:09.000Z</t>
  </si>
  <si>
    <t>E-20260805-3086</t>
  </si>
  <si>
    <t>Tempo 2-1-3; RIR 1-2; any/all shoulder awareness disappears if I keep elbow flare from occurring. Tight and tucked there is no awareness</t>
  </si>
  <si>
    <t>2026-08-05T19:13:09.000Z</t>
  </si>
  <si>
    <t>E-20260805-3087</t>
  </si>
  <si>
    <t>Tempo 2-1-3; RIR 1; grip starting to go on 9; any/all shoulder awareness disappears if I keep elbow flare from occurring. Tight and tucked there is no awareness</t>
  </si>
  <si>
    <t>2026-08-05T19:15:50.000Z</t>
  </si>
  <si>
    <t>E-20260805-3088</t>
  </si>
  <si>
    <t>Machine at 10; tempo 2-1-3: RIR 2+</t>
  </si>
  <si>
    <t>2026-08-05T19:19:56.000Z</t>
  </si>
  <si>
    <t>E-20260805-3089</t>
  </si>
  <si>
    <t>2026-08-05T19:22:54.000Z</t>
  </si>
  <si>
    <t>E-20260805-3090</t>
  </si>
  <si>
    <t>Left got 10, Right fatigued much sooner; Machine at 10; tempo 2-1-3: RIR 2+</t>
  </si>
  <si>
    <t>2026-08-05T19:26:32.000Z</t>
  </si>
  <si>
    <t>E-20260805-3091</t>
  </si>
  <si>
    <t xml:space="preserve">Tempo 2-1-3; RIR 2+; </t>
  </si>
  <si>
    <t>2026-08-05T19:29:05.000Z</t>
  </si>
  <si>
    <t>E-20260805-3092</t>
  </si>
  <si>
    <t>Tempo 2-1-3; RIR 2; right fatigued at 10 but got through 11</t>
  </si>
  <si>
    <t>2026-08-05T19:31:46.000Z</t>
  </si>
  <si>
    <t>E-20260805-3093</t>
  </si>
  <si>
    <t>2026-08-05T19:34:51.000Z</t>
  </si>
  <si>
    <t>E-20260805-3094</t>
  </si>
  <si>
    <t>2026-08-05T19:37:41.000Z</t>
  </si>
  <si>
    <t>E-20260805-3095</t>
  </si>
  <si>
    <t>2026-08-05T19:40:39.000Z</t>
  </si>
  <si>
    <t>E-20260805-3096</t>
  </si>
  <si>
    <t>2026-08-05T19:43:00.000Z</t>
  </si>
  <si>
    <t>E-20260805-3097</t>
  </si>
  <si>
    <t>2026-08-05T19:48:01.000Z</t>
  </si>
  <si>
    <t>E-20260805-3098</t>
  </si>
  <si>
    <t>2026-08-05T19:48:19.000Z</t>
  </si>
  <si>
    <t>E-20260805-3099</t>
  </si>
  <si>
    <t>Walked from gym to home. .9 miles</t>
  </si>
  <si>
    <t>E-20260808-3100</t>
  </si>
  <si>
    <t>4.5 mph, 5% incline</t>
  </si>
  <si>
    <t>E-20260808-3101</t>
  </si>
  <si>
    <t>2026-08-08T15:01:43.774Z</t>
  </si>
  <si>
    <t>2026-08-08T15:01:44.310Z</t>
  </si>
  <si>
    <t>E-20260808-3102</t>
  </si>
  <si>
    <t>2026-08-08T15:01:46.030Z</t>
  </si>
  <si>
    <t>E-20260808-3103</t>
  </si>
  <si>
    <t>2026-08-08T15:01:48.038Z</t>
  </si>
  <si>
    <t>E-20260808-3104</t>
  </si>
  <si>
    <t>2026-08-08T15:02:39.062Z</t>
  </si>
  <si>
    <t>E-20260808-3105</t>
  </si>
  <si>
    <t>2026-08-08T15:03:08.497Z</t>
  </si>
  <si>
    <t>E-20260808-3106</t>
  </si>
  <si>
    <t>2026-08-08T15:07:07.889Z</t>
  </si>
  <si>
    <t>2026-08-08T15:07:10.232Z</t>
  </si>
  <si>
    <t>E-20260808-3107</t>
  </si>
  <si>
    <t>2026-08-08T15:07:11.688Z</t>
  </si>
  <si>
    <t>E-20260808-3108</t>
  </si>
  <si>
    <t>2026-08-08T15:07:14.102Z</t>
  </si>
  <si>
    <t>E-20260808-3109</t>
  </si>
  <si>
    <t>2026-08-08T15:07:15.972Z</t>
  </si>
  <si>
    <t>E-20260808-3110</t>
  </si>
  <si>
    <t>2026-08-08T15:07:17.535Z</t>
  </si>
  <si>
    <t>E-20260808-3111</t>
  </si>
  <si>
    <t>Planet Fitness; 80/60=1.333</t>
  </si>
  <si>
    <t>2026-08-08T15:11:45.884Z</t>
  </si>
  <si>
    <t>E-20260808-3112</t>
  </si>
  <si>
    <t>2026-08-08T15:15:15.693Z</t>
  </si>
  <si>
    <t>E-20260808-3113</t>
  </si>
  <si>
    <t>2026-08-08T15:18:30.655Z</t>
  </si>
  <si>
    <t>E-20260808-3114</t>
  </si>
  <si>
    <t>2026-08-08T15:21:49.701Z</t>
  </si>
  <si>
    <t>E-20260808-3115</t>
  </si>
  <si>
    <t>Planet Fitness new machine; matrix ultra diverging seated row machine; seat at 3: chest pad at 9; tempo 2-1-3; RIR 1-2</t>
  </si>
  <si>
    <t>2026-08-08T15:27:55.920Z</t>
  </si>
  <si>
    <t>E-20260808-3116</t>
  </si>
  <si>
    <t>2026-08-08T15:30:31.920Z</t>
  </si>
  <si>
    <t>E-20260808-3117</t>
  </si>
  <si>
    <t>2026-08-08T15:32:52.263Z</t>
  </si>
  <si>
    <t>E-20260808-3118</t>
  </si>
  <si>
    <t>Tempo 2-1-3; RIR 1;</t>
  </si>
  <si>
    <t>2026-08-08T15:36:09.410Z</t>
  </si>
  <si>
    <t>E-20260808-3119</t>
  </si>
  <si>
    <t>2026-08-08T15:39:30.903Z</t>
  </si>
  <si>
    <t>E-20260808-3120</t>
  </si>
  <si>
    <t>Tempo 2-1-3; RIR 1-2; grip rolling to tips at 8-9 both sides</t>
  </si>
  <si>
    <t>2026-08-08T15:42:40.428Z</t>
  </si>
  <si>
    <t>E-20260808-3121</t>
  </si>
  <si>
    <t>Tempo 2-1-3; RIR 1; grip rolling to tips at 8 both sides</t>
  </si>
  <si>
    <t>2026-08-08T15:45:39.239Z</t>
  </si>
  <si>
    <t>E-20260808-3122</t>
  </si>
  <si>
    <t>Matrix functional trainer cable stack; pulley at floor; half kneeling; tempo 2-1-3; RIR 2</t>
  </si>
  <si>
    <t>2026-08-08T15:50:31.562Z</t>
  </si>
  <si>
    <t>E-20260808-3123</t>
  </si>
  <si>
    <t>2026-08-08T15:53:40.688Z</t>
  </si>
  <si>
    <t>E-20260808-3124</t>
  </si>
  <si>
    <t>1-2:</t>
  </si>
  <si>
    <t>Tempo 2-1-3; RIR 1-2: trap tried to engage towards end rep</t>
  </si>
  <si>
    <t>2026-08-08T15:57:10.136Z</t>
  </si>
  <si>
    <t>E-20260808-3125</t>
  </si>
  <si>
    <t>2026-08-08T16:00:25.373Z</t>
  </si>
  <si>
    <t>E-20260808-3126</t>
  </si>
  <si>
    <t>2026-08-08T16:02:53.610Z</t>
  </si>
  <si>
    <t>E-20260808-3127</t>
  </si>
  <si>
    <t>2026-08-08T16:05:59.127Z</t>
  </si>
  <si>
    <t>E-20260808-3128</t>
  </si>
  <si>
    <t>2026-08-08T16:09:30.790Z</t>
  </si>
  <si>
    <t>E-20260808-3129</t>
  </si>
  <si>
    <t>2026-08-08T16:11:53.374Z</t>
  </si>
  <si>
    <t>E-20260808-3130</t>
  </si>
  <si>
    <t>2026-08-08T16:14:18.767Z</t>
  </si>
  <si>
    <t>E-20260808-3131</t>
  </si>
  <si>
    <t>No pad available for under elbow; tempo 2-1-2; RIR 2</t>
  </si>
  <si>
    <t>2026-08-08T16:17:46.395Z</t>
  </si>
  <si>
    <t>E-20260808-3132</t>
  </si>
  <si>
    <t>2026-08-08T16:20:37.492Z</t>
  </si>
  <si>
    <t>E-20260808-3133</t>
  </si>
  <si>
    <t>2026-08-08T16:22:46.739Z</t>
  </si>
  <si>
    <t>E-20260808-3134</t>
  </si>
  <si>
    <t>E-20260809-3135</t>
  </si>
  <si>
    <t xml:space="preserve">4.6 mph, 5% incline </t>
  </si>
  <si>
    <t>E-20260809-3136</t>
  </si>
  <si>
    <t>2026-08-09T14:56:02.458Z</t>
  </si>
  <si>
    <t>2026-08-09T14:56:03.043Z</t>
  </si>
  <si>
    <t>E-20260809-3137</t>
  </si>
  <si>
    <t>2026-08-09T14:56:06.763Z</t>
  </si>
  <si>
    <t>E-20260809-3138</t>
  </si>
  <si>
    <t>2026-08-09T14:56:11.075Z</t>
  </si>
  <si>
    <t>E-20260809-3139</t>
  </si>
  <si>
    <t>2026-08-09T14:56:13.636Z</t>
  </si>
  <si>
    <t>E-20260809-3140</t>
  </si>
  <si>
    <t>2026-08-09T14:59:55.909Z</t>
  </si>
  <si>
    <t>2026-08-09T14:59:57.868Z</t>
  </si>
  <si>
    <t>E-20260809-3141</t>
  </si>
  <si>
    <t>2026-08-09T15:00:00.013Z</t>
  </si>
  <si>
    <t>E-20260809-3142</t>
  </si>
  <si>
    <t>2026-08-09T15:00:01.298Z</t>
  </si>
  <si>
    <t>E-20260809-3143</t>
  </si>
  <si>
    <t>2026-08-09T15:00:02.703Z</t>
  </si>
  <si>
    <t>E-20260809-3144</t>
  </si>
  <si>
    <t>2026-08-09T15:02:12.162Z</t>
  </si>
  <si>
    <t>E-20260809-3145</t>
  </si>
  <si>
    <t>Warmup: tempo 2-1-3; RIR 2; right tight capsule throughout</t>
  </si>
  <si>
    <t>2026-08-09T15:05:53.324Z</t>
  </si>
  <si>
    <t>E-20260809-3146</t>
  </si>
  <si>
    <t>Warmup: tempo 2-1-3; RIR 2; right tight capsule throughout; sensation runs down biceps (is this pointing to biceps tendon / tenodesis?)</t>
  </si>
  <si>
    <t>2026-08-09T15:10:04.909Z</t>
  </si>
  <si>
    <t>E-20260809-3147</t>
  </si>
  <si>
    <t>Tempo 2-1-3; RIR 2; definitely running up biceps tendon. Actually gives me a little more confidence that it’s not feeling like anterior capsule. Is this risky?</t>
  </si>
  <si>
    <t>2026-08-09T15:13:59.237Z</t>
  </si>
  <si>
    <t>E-20260809-3148</t>
  </si>
  <si>
    <t>2026-08-09T15:17:11.903Z</t>
  </si>
  <si>
    <t>E-20260809-3149</t>
  </si>
  <si>
    <t>2026-08-09T15:20:46.861Z</t>
  </si>
  <si>
    <t>E-20260809-3150</t>
  </si>
  <si>
    <t>Neutral grip; Matrix Supine Press; staring resistance = 10 lbs; warmup with additional 25 lb plates; tempo 2-1-3; RIR 3+</t>
  </si>
  <si>
    <t>2026-08-09T15:24:50.870Z</t>
  </si>
  <si>
    <t>E-20260809-3151</t>
  </si>
  <si>
    <t xml:space="preserve">Tempo 2-1-3; RIR 2; right biceps tendon feeling fatigue/aware on extension </t>
  </si>
  <si>
    <t>2026-08-09T15:27:44.783Z</t>
  </si>
  <si>
    <t>E-20260809-3152</t>
  </si>
  <si>
    <t>2026-08-09T15:29:53.521Z</t>
  </si>
  <si>
    <t>E-20260809-3153</t>
  </si>
  <si>
    <t>2026-08-09T15:33:09.313Z</t>
  </si>
  <si>
    <t>E-20260809-3154</t>
  </si>
  <si>
    <t>Tempo 2-2-3; RIR 2; squeezed!!!</t>
  </si>
  <si>
    <t>2026-08-09T15:36:39.396Z</t>
  </si>
  <si>
    <t>E-20260809-3155</t>
  </si>
  <si>
    <t>2026-08-09T15:39:55.893Z</t>
  </si>
  <si>
    <t>E-20260809-3156</t>
  </si>
  <si>
    <t>Tempo 2-2-3; RIR 1; squeezed!!!</t>
  </si>
  <si>
    <t>2026-08-09T15:43:05.533Z</t>
  </si>
  <si>
    <t>E-20260809-3157</t>
  </si>
  <si>
    <t>Tempo 2-1-3; RIR 1-2; 25 lb DB per hand as it has been since we reintroduced overhead press. I’m not at 40 or 50 per hand yet</t>
  </si>
  <si>
    <t>2026-08-09T15:48:38.044Z</t>
  </si>
  <si>
    <t>E-20260809-3158</t>
  </si>
  <si>
    <t>Tempo 2-1-3; RIR 1-2; 30 lb DB per hand</t>
  </si>
  <si>
    <t>2026-08-09T15:51:04.376Z</t>
  </si>
  <si>
    <t>E-20260809-3159</t>
  </si>
  <si>
    <t>2026-08-09T15:53:40.017Z</t>
  </si>
  <si>
    <t>E-20260809-3160</t>
  </si>
  <si>
    <t>2026-08-09T15:56:55.692Z</t>
  </si>
  <si>
    <t>E-20260809-3161</t>
  </si>
  <si>
    <t>Tempo 2-1-3; RIR 1 tap on 8</t>
  </si>
  <si>
    <t>2026-08-09T15:59:45.957Z</t>
  </si>
  <si>
    <t>E-20260809-3162</t>
  </si>
  <si>
    <t>Tempo 2-1-3; RIR 1 tap on 7</t>
  </si>
  <si>
    <t>2026-08-09T16:02:46.182Z</t>
  </si>
  <si>
    <t>E-20260809-3163</t>
  </si>
  <si>
    <t>2026-08-09T16:06:20.079Z</t>
  </si>
  <si>
    <t>E-20260809-3164</t>
  </si>
  <si>
    <t>2026-08-09T16:08:30.079Z</t>
  </si>
  <si>
    <t>E-20260809-3165</t>
  </si>
  <si>
    <t>2026-08-09T16:11:33.421Z</t>
  </si>
  <si>
    <t>2026-08-09T16:11:37.510Z</t>
  </si>
  <si>
    <t>E-20260809-3166</t>
  </si>
  <si>
    <t>2026-08-09T16:11:43.209Z</t>
  </si>
  <si>
    <t>E-20260809-3167</t>
  </si>
  <si>
    <t>2026-08-09T16:15:21.253Z</t>
  </si>
  <si>
    <t>E-20260809-3168</t>
  </si>
  <si>
    <t>2026-08-09T16:18:42.293Z</t>
  </si>
  <si>
    <t>E-20260809-3169</t>
  </si>
  <si>
    <t>2026-08-09T16:22:07.544Z</t>
  </si>
  <si>
    <t>E-20260809-3170</t>
  </si>
  <si>
    <t>2026-08-09T16:24:53.514Z</t>
  </si>
  <si>
    <t>E-20260809-3171</t>
  </si>
  <si>
    <t>Tempo 2-1-2; RIR 2; 5 lb plate between elbow and body</t>
  </si>
  <si>
    <t>2026-08-09T16:28:10.395Z</t>
  </si>
  <si>
    <t>E-20260809-3172</t>
  </si>
  <si>
    <t>2026-08-09T16:31:17.438Z</t>
  </si>
  <si>
    <t>E-20260809-3173</t>
  </si>
  <si>
    <t>2026-08-09T16:33:47.524Z</t>
  </si>
  <si>
    <t>E-20260809-3174</t>
  </si>
  <si>
    <t>E-20260810-3175</t>
  </si>
  <si>
    <t>E-20260810-3176</t>
  </si>
  <si>
    <t>2026-08-10T19:30:32.953Z</t>
  </si>
  <si>
    <t>2026-08-10T19:30:34.944Z</t>
  </si>
  <si>
    <t>E-20260810-3177</t>
  </si>
  <si>
    <t>2026-08-10T19:31:20.817Z</t>
  </si>
  <si>
    <t>E-20260810-3178</t>
  </si>
  <si>
    <t>2026-08-10T19:32:04.904Z</t>
  </si>
  <si>
    <t>E-20260810-3179</t>
  </si>
  <si>
    <t>2026-08-10T19:32:55.084Z</t>
  </si>
  <si>
    <t>E-20260810-3180</t>
  </si>
  <si>
    <t>2026-08-10T19:33:27.413Z</t>
  </si>
  <si>
    <t>E-20260810-3181</t>
  </si>
  <si>
    <t>2026-08-10T19:36:47.557Z</t>
  </si>
  <si>
    <t>2026-08-10T19:36:48.227Z</t>
  </si>
  <si>
    <t>E-20260810-3182</t>
  </si>
  <si>
    <t>2026-08-10T19:36:49.850Z</t>
  </si>
  <si>
    <t>E-20260810-3183</t>
  </si>
  <si>
    <t>2026-08-10T19:36:51.445Z</t>
  </si>
  <si>
    <t>E-20260810-3184</t>
  </si>
  <si>
    <t>2026-08-10T19:36:53.034Z</t>
  </si>
  <si>
    <t>E-20260810-3185</t>
  </si>
  <si>
    <t>2026-08-10T19:36:54.502Z</t>
  </si>
  <si>
    <t>E-20260810-3186</t>
  </si>
  <si>
    <t>2026-08-10T19:40:05.345Z</t>
  </si>
  <si>
    <t>E-20260810-3187</t>
  </si>
  <si>
    <t>2026-08-10T19:42:45.032Z</t>
  </si>
  <si>
    <t>E-20260810-3188</t>
  </si>
  <si>
    <t>2026-08-10T19:46:08.037Z</t>
  </si>
  <si>
    <t>E-20260810-3189</t>
  </si>
  <si>
    <t>2026-08-10T19:49:44.782Z</t>
  </si>
  <si>
    <t>E-20260810-3190</t>
  </si>
  <si>
    <t>2026-08-10T19:52:27.332Z</t>
  </si>
  <si>
    <t>E-20260810-3191</t>
  </si>
  <si>
    <t>2026-08-10T19:55:39.465Z</t>
  </si>
  <si>
    <t>E-20260810-3192</t>
  </si>
  <si>
    <t>2026-08-10T19:59:12.660Z</t>
  </si>
  <si>
    <t>E-20260810-3193</t>
  </si>
  <si>
    <t>2026-08-10T20:02:43.177Z</t>
  </si>
  <si>
    <t>E-20260810-3194</t>
  </si>
  <si>
    <t>Tempo 3-1-2; RIR 2; 40 lb db on contralateral, 10lb on ipsilateral</t>
  </si>
  <si>
    <t>2026-08-10T20:07:29.323Z</t>
  </si>
  <si>
    <t>E-20260810-3195</t>
  </si>
  <si>
    <t>2026-08-10T20:10:39.657Z</t>
  </si>
  <si>
    <t>E-20260810-3196</t>
  </si>
  <si>
    <t>Tempo 3-1-2; RIR 2; 40 lb db on contralateral, 15 lb on ipsilateral</t>
  </si>
  <si>
    <t>2026-08-10T20:14:15.855Z</t>
  </si>
  <si>
    <t>E-20260810-3197</t>
  </si>
  <si>
    <t>2026-08-10T20:20:01.343Z</t>
  </si>
  <si>
    <t>E-20260810-3198</t>
  </si>
  <si>
    <t>2026-08-10T20:23:02.334Z</t>
  </si>
  <si>
    <t>E-20260810-3199</t>
  </si>
  <si>
    <t>2026-08-10T20:25:50.095Z</t>
  </si>
  <si>
    <t>E-20260810-3200</t>
  </si>
  <si>
    <t>Matrix calf extension (Ultra calf extension); tempo 2-1-3; RIR 2+</t>
  </si>
  <si>
    <t>2026-08-10T20:30:35.170Z</t>
  </si>
  <si>
    <t>E-20260810-3201</t>
  </si>
  <si>
    <t>2026-08-10T20:32:46.876Z</t>
  </si>
  <si>
    <t>E-20260810-3202</t>
  </si>
  <si>
    <t>Matrix calf extension (Ultra calf extension); tempo 2-1-3; RIR 1-2</t>
  </si>
  <si>
    <t>2026-08-10T20:35:37.197Z</t>
  </si>
  <si>
    <t>E-20260810-3203</t>
  </si>
  <si>
    <t>2026-08-10T20:39:18.024Z</t>
  </si>
  <si>
    <t>E-20260810-3204</t>
  </si>
  <si>
    <t>2026-08-10T20:41:50.667Z</t>
  </si>
  <si>
    <t>E-20260810-3205</t>
  </si>
  <si>
    <t>2026-08-10T20:47:59.253Z</t>
  </si>
  <si>
    <t>E-20260810-3206</t>
  </si>
  <si>
    <t>43/60=0.717</t>
  </si>
  <si>
    <t>2026-08-10T20:50:12.396Z</t>
  </si>
  <si>
    <t>E-20260810-3207</t>
  </si>
  <si>
    <t>2026-08-10T21:01:40.675Z</t>
  </si>
  <si>
    <t>2026-08-10T21:01:44.508Z</t>
  </si>
  <si>
    <t>E-20260810-3208</t>
  </si>
  <si>
    <t>150/1000=0.15</t>
  </si>
  <si>
    <t>2026-08-10T21:01:57.432Z</t>
  </si>
  <si>
    <t>E-20260810-3209</t>
  </si>
  <si>
    <t>2026-08-10T21:02:03.437Z</t>
  </si>
  <si>
    <t>2026-08-10T21:02:06.132Z</t>
  </si>
  <si>
    <t>E-20260810-3210</t>
  </si>
  <si>
    <t>2026-08-10T21:02:09.813Z</t>
  </si>
  <si>
    <t>E-20260810-3211</t>
  </si>
  <si>
    <t>2026-08-10T21:02:16.555Z</t>
  </si>
  <si>
    <t>2026-08-10T21:02:16.875Z</t>
  </si>
  <si>
    <t>E-20260810-3212</t>
  </si>
  <si>
    <t>2026-08-10T21:02:20.171Z</t>
  </si>
  <si>
    <t>E-20260810-3213</t>
  </si>
  <si>
    <t>2026-08-10T21:02:26.412Z</t>
  </si>
  <si>
    <t>2026-08-10T21:02:26.797Z</t>
  </si>
  <si>
    <t>E-20260810-3214</t>
  </si>
  <si>
    <t>2026-08-10T21:02:30.634Z</t>
  </si>
  <si>
    <t>E-20260810-3215</t>
  </si>
  <si>
    <t>2026-08-10T21:02:34.880Z</t>
  </si>
  <si>
    <t>2026-08-10T21:02:35.198Z</t>
  </si>
  <si>
    <t>E-20260810-3216</t>
  </si>
  <si>
    <t>2026-08-10T21:02:38.729Z</t>
  </si>
  <si>
    <t>E-20260810-3217</t>
  </si>
  <si>
    <t>2026-08-10T21:02:43.481Z</t>
  </si>
  <si>
    <t>2026-08-10T21:02:43.816Z</t>
  </si>
  <si>
    <t>E-20260810-3218</t>
  </si>
  <si>
    <t>2026-08-10T21:02:48.132Z</t>
  </si>
  <si>
    <t>E-20260810-3219</t>
  </si>
  <si>
    <t>2026-08-10T21:21:30.900Z</t>
  </si>
  <si>
    <t>2026-08-10T21:21:31.340Z</t>
  </si>
  <si>
    <t>E-20260810-3220</t>
  </si>
  <si>
    <t>2026-08-10T21:21:35.288Z</t>
  </si>
  <si>
    <t>E-20260810-3221</t>
  </si>
  <si>
    <t>2026-08-10T21:21:39.783Z</t>
  </si>
  <si>
    <t>2026-08-10T21:21:40.469Z</t>
  </si>
  <si>
    <t>E-20260810-3222</t>
  </si>
  <si>
    <t>E-20260811-3223</t>
  </si>
  <si>
    <t>4.6 mph, 5% incline</t>
  </si>
  <si>
    <t>E-20260811-3224</t>
  </si>
  <si>
    <t>2026-08-11T17:29:49.574Z</t>
  </si>
  <si>
    <t>2026-08-11T17:29:50.009Z</t>
  </si>
  <si>
    <t>E-20260811-3225</t>
  </si>
  <si>
    <t>2026-08-11T17:29:51.465Z</t>
  </si>
  <si>
    <t>E-20260811-3226</t>
  </si>
  <si>
    <t>2026-08-11T17:29:54.867Z</t>
  </si>
  <si>
    <t>E-20260811-3227</t>
  </si>
  <si>
    <t>2026-08-11T17:30:34.567Z</t>
  </si>
  <si>
    <t>E-20260811-3228</t>
  </si>
  <si>
    <t>2026-08-11T17:33:50.122Z</t>
  </si>
  <si>
    <t>2026-08-11T17:33:50.784Z</t>
  </si>
  <si>
    <t>E-20260811-3229</t>
  </si>
  <si>
    <t>2026-08-11T17:33:52.411Z</t>
  </si>
  <si>
    <t>E-20260811-3230</t>
  </si>
  <si>
    <t>2026-08-11T17:33:54.431Z</t>
  </si>
  <si>
    <t>E-20260811-3231</t>
  </si>
  <si>
    <t>2026-08-11T17:33:55.669Z</t>
  </si>
  <si>
    <t>E-20260811-3232</t>
  </si>
  <si>
    <t>Tempo 2-1-3; RIR 2+; right awareness in biceps. After intentional lat flex/squeeze to keep trap and biceps out of the lift, the awareness was reduced</t>
  </si>
  <si>
    <t>2026-08-11T17:40:02.887Z</t>
  </si>
  <si>
    <t>E-20260811-3233</t>
  </si>
  <si>
    <t>Tempo 2-1-3; RIR 2; right awareness in biceps. After intentional lat flex/squeeze to keep trap and biceps out of the lift, the awareness was reduced</t>
  </si>
  <si>
    <t>2026-08-11T17:43:30.309Z</t>
  </si>
  <si>
    <t>E-20260811-3234</t>
  </si>
  <si>
    <t>2026-08-11T17:46:57.794Z</t>
  </si>
  <si>
    <t>E-20260811-3235</t>
  </si>
  <si>
    <t>Tempo 2-1-3; RIR 2+, bench at 4</t>
  </si>
  <si>
    <t>2026-08-11T17:50:09.857Z</t>
  </si>
  <si>
    <t>E-20260811-3236</t>
  </si>
  <si>
    <t>Tempo 2-1-3; RIR 2, bench at 4</t>
  </si>
  <si>
    <t>2026-08-11T17:52:58.474Z</t>
  </si>
  <si>
    <t>E-20260811-3237</t>
  </si>
  <si>
    <t>Tempo 2-1-3; RIR 1-2, bench at 4</t>
  </si>
  <si>
    <t>2026-08-11T17:56:38.844Z</t>
  </si>
  <si>
    <t>E-20260811-3238</t>
  </si>
  <si>
    <t>Tempo 2-1-3; RIR 2; grip a little lactic acid-y after rows</t>
  </si>
  <si>
    <t>2026-08-11T18:01:51.286Z</t>
  </si>
  <si>
    <t>E-20260811-3239</t>
  </si>
  <si>
    <t>Slight right anterior awareness at full contraction; Tempo 2-1-3; RIR 2; grip a little lactic acid-y after rows</t>
  </si>
  <si>
    <t>2026-08-11T18:05:38.796Z</t>
  </si>
  <si>
    <t>E-20260811-3240</t>
  </si>
  <si>
    <t>Less awareness if I move my elbow a little away from my torso; tempo 2-1-3; RIR 1</t>
  </si>
  <si>
    <t>2026-08-11T18:09:30.751Z</t>
  </si>
  <si>
    <t>E-20260811-3241</t>
  </si>
  <si>
    <t>2026-08-11T18:13:03.014Z</t>
  </si>
  <si>
    <t>E-20260811-3242</t>
  </si>
  <si>
    <t>2026-08-11T18:16:47.335Z</t>
  </si>
  <si>
    <t>E-20260811-3243</t>
  </si>
  <si>
    <t>2026-08-11T18:19:47.152Z</t>
  </si>
  <si>
    <t>E-20260811-3244</t>
  </si>
  <si>
    <t>Right awareness when elbow was slightly too far back. Moving elbow forward helped remove awareness on right; tempo 2-1-3; RIR 2</t>
  </si>
  <si>
    <t>2026-08-11T18:23:30.515Z</t>
  </si>
  <si>
    <t>E-20260811-3245</t>
  </si>
  <si>
    <t>Tempo 2-1-3; 1-2</t>
  </si>
  <si>
    <t>2026-08-11T18:26:46.234Z</t>
  </si>
  <si>
    <t>E-20260811-3246</t>
  </si>
  <si>
    <t>Tempo 2-1-3; 1</t>
  </si>
  <si>
    <t>2026-08-11T18:29:45.997Z</t>
  </si>
  <si>
    <t>E-20260811-3247</t>
  </si>
  <si>
    <t>2026-08-11T18:33:03.238Z</t>
  </si>
  <si>
    <t>E-20260811-3248</t>
  </si>
  <si>
    <t>2026-08-11T18:35:55.652Z</t>
  </si>
  <si>
    <t>E-20260811-3249</t>
  </si>
  <si>
    <t>2026-08-11T18:39:34.505Z</t>
  </si>
  <si>
    <t>E-20260811-3250</t>
  </si>
  <si>
    <t>2026-08-11T18:43:58.019Z</t>
  </si>
  <si>
    <t>E-20260811-3251</t>
  </si>
  <si>
    <t>E-20260813-3252</t>
  </si>
  <si>
    <t>Warmup: 4.6 mph, incline 5%</t>
  </si>
  <si>
    <t>E-20260813-3253</t>
  </si>
  <si>
    <t>2026-08-13T18:10:08.055Z</t>
  </si>
  <si>
    <t>2026-08-13T18:10:08.641Z</t>
  </si>
  <si>
    <t>E-20260813-3254</t>
  </si>
  <si>
    <t>2026-08-13T18:10:09.941Z</t>
  </si>
  <si>
    <t>E-20260813-3255</t>
  </si>
  <si>
    <t>2026-08-13T18:10:11.213Z</t>
  </si>
  <si>
    <t>E-20260813-3256</t>
  </si>
  <si>
    <t>2026-08-13T18:10:56.521Z</t>
  </si>
  <si>
    <t>E-20260813-3257</t>
  </si>
  <si>
    <t>2026-08-13T18:11:40.542Z</t>
  </si>
  <si>
    <t>E-20260813-3258</t>
  </si>
  <si>
    <t>2026-08-13T18:16:24.995Z</t>
  </si>
  <si>
    <t>2026-08-13T18:16:27.426Z</t>
  </si>
  <si>
    <t>E-20260813-3259</t>
  </si>
  <si>
    <t>2026-08-13T18:16:28.864Z</t>
  </si>
  <si>
    <t>E-20260813-3260</t>
  </si>
  <si>
    <t>2026-08-13T18:16:30.283Z</t>
  </si>
  <si>
    <t>E-20260813-3261</t>
  </si>
  <si>
    <t>2026-08-13T18:16:31.739Z</t>
  </si>
  <si>
    <t>E-20260813-3262</t>
  </si>
  <si>
    <t>2026-08-13T18:16:33.061Z</t>
  </si>
  <si>
    <t>E-20260813-3263</t>
  </si>
  <si>
    <t>2026-08-13T18:20:55.307Z</t>
  </si>
  <si>
    <t>E-20260813-3264</t>
  </si>
  <si>
    <t>2026-08-13T18:24:11.042Z</t>
  </si>
  <si>
    <t>E-20260813-3265</t>
  </si>
  <si>
    <t>2026-08-13T18:27:02.789Z</t>
  </si>
  <si>
    <t>E-20260813-3266</t>
  </si>
  <si>
    <t>2026-08-13T18:29:35.624Z</t>
  </si>
  <si>
    <t>E-20260813-3267</t>
  </si>
  <si>
    <t>2026-08-13T18:33:59.518Z</t>
  </si>
  <si>
    <t>E-20260813-3268</t>
  </si>
  <si>
    <t>2026-08-13T18:36:45.189Z</t>
  </si>
  <si>
    <t>E-20260813-3269</t>
  </si>
  <si>
    <t>2026-08-13T18:39:41.218Z</t>
  </si>
  <si>
    <t>E-20260813-3270</t>
  </si>
  <si>
    <t>2026-08-13T18:42:20.943Z</t>
  </si>
  <si>
    <t>E-20260813-3271</t>
  </si>
  <si>
    <t>2026-08-13T18:47:07.944Z</t>
  </si>
  <si>
    <t>E-20260813-3272</t>
  </si>
  <si>
    <t xml:space="preserve">Tempo 2-1-3; RIR 2; fought a finger roll on 9-10but stayed strong </t>
  </si>
  <si>
    <t>2026-08-13T18:52:42.147Z</t>
  </si>
  <si>
    <t>E-20260813-3273</t>
  </si>
  <si>
    <t xml:space="preserve">Tempo 2-1-3; RIR 1-2; fought a finger roll on 9-10but stayed strong </t>
  </si>
  <si>
    <t>2026-08-13T18:54:39.721Z</t>
  </si>
  <si>
    <t>E-20260813-3274</t>
  </si>
  <si>
    <t>2026-08-13T18:59:21.334Z</t>
  </si>
  <si>
    <t>E-20260813-3275</t>
  </si>
  <si>
    <t>2026-08-13T19:03:15.829Z</t>
  </si>
  <si>
    <t>E-20260813-3276</t>
  </si>
  <si>
    <t>2026-08-13T19:05:29.896Z</t>
  </si>
  <si>
    <t>E-20260813-3277</t>
  </si>
  <si>
    <t>2026-08-13T19:08:43.098Z</t>
  </si>
  <si>
    <t>E-20260813-3278</t>
  </si>
  <si>
    <t>2026-08-13T19:11:25.826Z</t>
  </si>
  <si>
    <t>E-20260813-3279</t>
  </si>
  <si>
    <t>2026-08-13T19:14:13.481Z</t>
  </si>
  <si>
    <t>E-20260813-3280</t>
  </si>
  <si>
    <t>2026-08-13T19:17:06.532Z</t>
  </si>
  <si>
    <t>E-20260813-3281</t>
  </si>
  <si>
    <t>2026-08-13T19:19:21.474Z</t>
  </si>
  <si>
    <t>E-20260813-3282</t>
  </si>
  <si>
    <t xml:space="preserve">Optional conditioning finish </t>
  </si>
  <si>
    <t>E-20260814-3283</t>
  </si>
  <si>
    <t xml:space="preserve">4.7 mph, 5% incline </t>
  </si>
  <si>
    <t>E-20260814-3284</t>
  </si>
  <si>
    <t>2026-08-14T15:49:41.917Z</t>
  </si>
  <si>
    <t>2026-08-14T15:49:43.690Z</t>
  </si>
  <si>
    <t>E-20260814-3285</t>
  </si>
  <si>
    <t>2026-08-14T15:49:45.016Z</t>
  </si>
  <si>
    <t>E-20260814-3286</t>
  </si>
  <si>
    <t>2026-08-14T15:49:46.468Z</t>
  </si>
  <si>
    <t>E-20260814-3287</t>
  </si>
  <si>
    <t>2026-08-14T15:50:25.143Z</t>
  </si>
  <si>
    <t>E-20260814-3288</t>
  </si>
  <si>
    <t>2026-08-14T15:58:15.644Z</t>
  </si>
  <si>
    <t>2026-08-14T15:58:17.971Z</t>
  </si>
  <si>
    <t>E-20260814-3289</t>
  </si>
  <si>
    <t>2026-08-14T15:58:19.129Z</t>
  </si>
  <si>
    <t>E-20260814-3290</t>
  </si>
  <si>
    <t>2026-08-14T15:58:20.285Z</t>
  </si>
  <si>
    <t>E-20260814-3291</t>
  </si>
  <si>
    <t>2026-08-14T15:58:21.707Z</t>
  </si>
  <si>
    <t>E-20260814-3292</t>
  </si>
  <si>
    <t>2026-08-14T16:01:04.152Z</t>
  </si>
  <si>
    <t>E-20260814-3293</t>
  </si>
  <si>
    <t>2026-08-14T16:02:51.125Z</t>
  </si>
  <si>
    <t>E-20260814-3294</t>
  </si>
  <si>
    <t xml:space="preserve">Tempo 2-1-3; RIR 3-4; Immediate awareness. Cannot find the perfect path. Tried underhand normal and neutral. Neutral felt best today with a slight radial deviation </t>
  </si>
  <si>
    <t>2026-08-14T16:10:11.120Z</t>
  </si>
  <si>
    <t>E-20260814-3295</t>
  </si>
  <si>
    <t xml:space="preserve">Tempo 2-1-3; RIR 2; radial deviation for the win. I think it helps with the movement path </t>
  </si>
  <si>
    <t>2026-08-14T16:13:34.839Z</t>
  </si>
  <si>
    <t>E-20260814-3296</t>
  </si>
  <si>
    <t xml:space="preserve">Tempo 2-1-3; RIR 1-2; radial deviation for the win. I think it helps with the movement path </t>
  </si>
  <si>
    <t>2026-08-14T16:17:10.052Z</t>
  </si>
  <si>
    <t>E-20260814-3297</t>
  </si>
  <si>
    <t xml:space="preserve">Tempo 2-1-3; RIR 1; radial deviation for the win. I think it helps with the movement path </t>
  </si>
  <si>
    <t>2026-08-14T16:20:29.379Z</t>
  </si>
  <si>
    <t>E-20260814-3298</t>
  </si>
  <si>
    <t>2026-08-14T16:24:50.208Z</t>
  </si>
  <si>
    <t>E-20260814-3299</t>
  </si>
  <si>
    <t>2026-08-14T16:25:11.422Z</t>
  </si>
  <si>
    <t>E-20260814-3300</t>
  </si>
  <si>
    <t xml:space="preserve">Tempo 2-1-3; RIR 4+; Matrix chest press machine; body angled at about 45 degrees. </t>
  </si>
  <si>
    <t>2026-08-14T16:28:09.027Z</t>
  </si>
  <si>
    <t>E-20260814-3301</t>
  </si>
  <si>
    <t xml:space="preserve">Slight awareness; Tempo 2-1-3; RIR 2; Matrix chest press machine; body angled at about 45 degrees. </t>
  </si>
  <si>
    <t>2026-08-14T16:32:08.642Z</t>
  </si>
  <si>
    <t>E-20260814-3302</t>
  </si>
  <si>
    <t>Tempo 2-1-3; RIR 4+</t>
  </si>
  <si>
    <t>2026-08-14T16:35:13.981Z</t>
  </si>
  <si>
    <t>E-20260814-3303</t>
  </si>
  <si>
    <t>Tempo 2-1-3; RIR 2+; suicide grip to allow for a bit more radial deviation. Helped!</t>
  </si>
  <si>
    <t>2026-08-14T16:38:15.530Z</t>
  </si>
  <si>
    <t>E-20260814-3304</t>
  </si>
  <si>
    <t>2026-08-14T16:40:42.300Z</t>
  </si>
  <si>
    <t>E-20260814-3305</t>
  </si>
  <si>
    <t>Tempo 2-1-3; RIR 1-2; suicide grip to allow for a bit more radial deviation. Helped!</t>
  </si>
  <si>
    <t>2026-08-14T16:44:56.492Z</t>
  </si>
  <si>
    <t>E-20260814-3306</t>
  </si>
  <si>
    <t>2026-08-14T16:49:26.477Z</t>
  </si>
  <si>
    <t>E-20260814-3307</t>
  </si>
  <si>
    <t>Tempo 2-1-3; RIR 2; squeeze!!</t>
  </si>
  <si>
    <t>2026-08-14T16:52:49.936Z</t>
  </si>
  <si>
    <t>E-20260814-3308</t>
  </si>
  <si>
    <t>2026-08-14T16:55:35.285Z</t>
  </si>
  <si>
    <t>E-20260814-3309</t>
  </si>
  <si>
    <t>2026-08-14T16:59:30.070Z</t>
  </si>
  <si>
    <t>E-20260814-3310</t>
  </si>
  <si>
    <t>Tempo 3-1-2(?); RIR 2. Tempo has historically been 2 push 3 down no? Perhaps I flip flopped the tempo logic. Generally I do eccentric with the longer count but will adjust if needed again</t>
  </si>
  <si>
    <t>2026-08-14T17:03:33.111Z</t>
  </si>
  <si>
    <t>E-20260814-3311</t>
  </si>
  <si>
    <t>2026-08-14T17:06:36.977Z</t>
  </si>
  <si>
    <t>E-20260814-3312</t>
  </si>
  <si>
    <t>2026-08-14T17:09:43.634Z</t>
  </si>
  <si>
    <t>E-20260814-3313</t>
  </si>
  <si>
    <t>2026-08-14T17:12:43.030Z</t>
  </si>
  <si>
    <t>E-20260814-3314</t>
  </si>
  <si>
    <t>2026-08-14T17:15:25.659Z</t>
  </si>
  <si>
    <t>E-20260814-3315</t>
  </si>
  <si>
    <t xml:space="preserve">Tempo 2-1-2; RIR 1-2; </t>
  </si>
  <si>
    <t>2026-08-14T17:18:11.780Z</t>
  </si>
  <si>
    <t>E-20260814-3316</t>
  </si>
  <si>
    <t xml:space="preserve">Tempo 2-1-2; RIR 1-2; back on pad </t>
  </si>
  <si>
    <t>2026-08-14T17:20:44.344Z</t>
  </si>
  <si>
    <t>E-20260814-3317</t>
  </si>
  <si>
    <t xml:space="preserve">Tempo 2-1-2; RIR 2; back on pad </t>
  </si>
  <si>
    <t>2026-08-14T17:23:34.462Z</t>
  </si>
  <si>
    <t>E-20260814-3318</t>
  </si>
  <si>
    <t>Tempo 2-2-2; RIR 2; dropped to 10 for consolidation and ownership of each step (10, 12.5, 15)</t>
  </si>
  <si>
    <t>2026-08-14T17:29:21.166Z</t>
  </si>
  <si>
    <t>E-20260814-3319</t>
  </si>
  <si>
    <t>Tempo 2-2-2; RIR 2; dropped to 12.5 for consolidation and ownership of each step (10, 12.5, 15)</t>
  </si>
  <si>
    <t>2026-08-14T17:33:04.661Z</t>
  </si>
  <si>
    <t>E-20260814-3320</t>
  </si>
  <si>
    <t>Tempo 2-2-2; RIR 1; dropped to 12.5 for consolidation and ownership of each step (10, 12.5, 15)</t>
  </si>
  <si>
    <t>2026-08-14T17:37:30.424Z</t>
  </si>
  <si>
    <t>E-20260814-3321</t>
  </si>
  <si>
    <t>2026-08-14T17:41:02.489Z</t>
  </si>
  <si>
    <t>E-20260814-3322</t>
  </si>
  <si>
    <t>2026-08-14T17:44:01.564Z</t>
  </si>
  <si>
    <t>E-20260814-3323</t>
  </si>
  <si>
    <t>2026-08-14T17:47:38.103Z</t>
  </si>
  <si>
    <t>E-20260814-3324</t>
  </si>
  <si>
    <t>2026-08-14T17:50:26.873Z</t>
  </si>
  <si>
    <t>E-20260814-3325</t>
  </si>
  <si>
    <t>42/60=0.7</t>
  </si>
  <si>
    <t>E-20260815-3326</t>
  </si>
  <si>
    <t>4.7 mph, 5% incline</t>
  </si>
  <si>
    <t>E-20260815-3327</t>
  </si>
  <si>
    <t>2026-08-15T14:13:50.295Z</t>
  </si>
  <si>
    <t>2026-08-15T14:13:51.082Z</t>
  </si>
  <si>
    <t>E-20260815-3328</t>
  </si>
  <si>
    <t>2026-08-15T14:13:52.458Z</t>
  </si>
  <si>
    <t>E-20260815-3329</t>
  </si>
  <si>
    <t>2026-08-15T14:14:31.278Z</t>
  </si>
  <si>
    <t>E-20260815-3330</t>
  </si>
  <si>
    <t>2026-08-15T14:15:13.451Z</t>
  </si>
  <si>
    <t>E-20260815-3331</t>
  </si>
  <si>
    <t>2026-08-15T14:15:39.354Z</t>
  </si>
  <si>
    <t>E-20260815-3332</t>
  </si>
  <si>
    <t>2026-08-15T14:16:38.051Z</t>
  </si>
  <si>
    <t>2026-08-15T14:16:39.066Z</t>
  </si>
  <si>
    <t>E-20260815-3333</t>
  </si>
  <si>
    <t>2026-08-15T14:17:17.223Z</t>
  </si>
  <si>
    <t>E-20260815-3334</t>
  </si>
  <si>
    <t>2026-08-15T14:17:56.223Z</t>
  </si>
  <si>
    <t>E-20260815-3335</t>
  </si>
  <si>
    <t>2026-08-15T14:18:43.023Z</t>
  </si>
  <si>
    <t>E-20260815-3336</t>
  </si>
  <si>
    <t>2026-08-15T14:18:45.863Z</t>
  </si>
  <si>
    <t>E-20260815-3337</t>
  </si>
  <si>
    <t>Tempo 3E-1P-2C; RIR 2</t>
  </si>
  <si>
    <t>2026-08-15T14:22:24.969Z</t>
  </si>
  <si>
    <t>E-20260815-3338</t>
  </si>
  <si>
    <t>2026-08-15T14:25:33.601Z</t>
  </si>
  <si>
    <t>E-20260815-3339</t>
  </si>
  <si>
    <t>2026-08-15T14:29:59.790Z</t>
  </si>
  <si>
    <t>E-20260815-3340</t>
  </si>
  <si>
    <t xml:space="preserve">Tempo 3-1-2 (e-p-c); RIR 2+; focused on slow controlled concentric at 2 sec, too. </t>
  </si>
  <si>
    <t>2026-08-15T14:33:43.996Z</t>
  </si>
  <si>
    <t>E-20260815-3341</t>
  </si>
  <si>
    <t>2026-08-15T14:36:50.176Z</t>
  </si>
  <si>
    <t>E-20260815-3342</t>
  </si>
  <si>
    <t>2026-08-15T14:40:14.983Z</t>
  </si>
  <si>
    <t>E-20260815-3343</t>
  </si>
  <si>
    <t>Tempo 3-1-2(epc); RIR 2</t>
  </si>
  <si>
    <t>2026-08-15T14:43:28.255Z</t>
  </si>
  <si>
    <t>E-20260815-3344</t>
  </si>
  <si>
    <t>Tempo 3-1-2(epc); RIR 2; little bit of patellar tendon sensation on right?</t>
  </si>
  <si>
    <t>2026-08-15T14:46:22.287Z</t>
  </si>
  <si>
    <t>E-20260815-3345</t>
  </si>
  <si>
    <t>2026-08-15T14:50:28.278Z</t>
  </si>
  <si>
    <t>E-20260815-3346</t>
  </si>
  <si>
    <t xml:space="preserve">2 mph, 0.5% incline; pinky roll at 60 sec mark left side </t>
  </si>
  <si>
    <t>2026-08-15T14:54:44.077Z</t>
  </si>
  <si>
    <t>E-20260815-3347</t>
  </si>
  <si>
    <t xml:space="preserve">How much Farmer Carry in RDLs for today? 30 reps x 6 secs per rep? 2 mph, 0.5% incline; index roll at 50 sec mark left side </t>
  </si>
  <si>
    <t>2026-08-15T14:58:19.202Z</t>
  </si>
  <si>
    <t>E-20260815-3348</t>
  </si>
  <si>
    <t>2026-08-15T15:01:20.696Z</t>
  </si>
  <si>
    <t>E-20260815-3349</t>
  </si>
  <si>
    <t>Matrix calf extension (Ultra calf extension); tempo 2c-1p-3e; RIR 2+</t>
  </si>
  <si>
    <t>2026-08-15T15:05:27.454Z</t>
  </si>
  <si>
    <t>E-20260815-3350</t>
  </si>
  <si>
    <t>2026-08-15T15:07:54.825Z</t>
  </si>
  <si>
    <t>E-20260815-3351</t>
  </si>
  <si>
    <t>2026-08-15T15:10:32.778Z</t>
  </si>
  <si>
    <t>E-20260815-3352</t>
  </si>
  <si>
    <t>2026-08-15T15:14:55.570Z</t>
  </si>
  <si>
    <t>E-20260815-3353</t>
  </si>
  <si>
    <t>2026-08-15T15:17:53.819Z</t>
  </si>
  <si>
    <t>E-20260815-3354</t>
  </si>
  <si>
    <t>2026-08-15T15:21:09.945Z</t>
  </si>
  <si>
    <t>E-20260815-3355</t>
  </si>
  <si>
    <t>55/60=0.917; General grip slip maybe more sweat/fatigue combo?</t>
  </si>
  <si>
    <t>2026-08-15T15:24:54.675Z</t>
  </si>
  <si>
    <t>E-20260815-3356</t>
  </si>
  <si>
    <t>48/60=; General grip slip maybe more sweat/fatigue combo?</t>
  </si>
  <si>
    <t>2026-08-15T15:27:41.921Z</t>
  </si>
  <si>
    <t>E-20260815-3357</t>
  </si>
  <si>
    <t>E-20260816-3358</t>
  </si>
  <si>
    <t>E-20260816-3359</t>
  </si>
  <si>
    <t>2026-08-16T15:08:01.361Z</t>
  </si>
  <si>
    <t>2026-08-16T15:08:01.879Z</t>
  </si>
  <si>
    <t>E-20260816-3360</t>
  </si>
  <si>
    <t>2026-08-16T15:08:03.306Z</t>
  </si>
  <si>
    <t>E-20260816-3361</t>
  </si>
  <si>
    <t>2026-08-16T15:08:33.077Z</t>
  </si>
  <si>
    <t>E-20260816-3362</t>
  </si>
  <si>
    <t>2026-08-16T15:09:46.800Z</t>
  </si>
  <si>
    <t>E-20260816-3363</t>
  </si>
  <si>
    <t>2026-08-16T15:13:38.828Z</t>
  </si>
  <si>
    <t>2026-08-16T15:13:39.535Z</t>
  </si>
  <si>
    <t>E-20260816-3364</t>
  </si>
  <si>
    <t>2026-08-16T15:13:40.824Z</t>
  </si>
  <si>
    <t>E-20260816-3365</t>
  </si>
  <si>
    <t>2026-08-16T15:13:41.941Z</t>
  </si>
  <si>
    <t>E-20260816-3366</t>
  </si>
  <si>
    <t>2026-08-16T15:13:43.162Z</t>
  </si>
  <si>
    <t>E-20260816-3367</t>
  </si>
  <si>
    <t xml:space="preserve">Tempo 2c-1p-3e; RIR 2; right tight from start. Radial bias helps a bit. Just general achy during the press but not after. </t>
  </si>
  <si>
    <t>2026-08-16T15:19:22.151Z</t>
  </si>
  <si>
    <t>E-20260816-3368</t>
  </si>
  <si>
    <t>2026-08-16T15:23:04.975Z</t>
  </si>
  <si>
    <t>E-20260816-3369</t>
  </si>
  <si>
    <t>2026-08-16T15:26:41.432Z</t>
  </si>
  <si>
    <t>E-20260816-3370</t>
  </si>
  <si>
    <t>3E-1P-2C | RIR 2 |</t>
  </si>
  <si>
    <t>2026-08-16T15:29:29.998Z</t>
  </si>
  <si>
    <t>E-20260816-3371</t>
  </si>
  <si>
    <t>2026-08-16T15:31:50.171Z</t>
  </si>
  <si>
    <t>E-20260816-3372</t>
  </si>
  <si>
    <t>2026-08-16T15:35:07.071Z</t>
  </si>
  <si>
    <t>E-20260816-3373</t>
  </si>
  <si>
    <t>3E-1P-2C | RIR 2</t>
  </si>
  <si>
    <t>2026-08-16T15:40:56.045Z</t>
  </si>
  <si>
    <t>E-20260816-3374</t>
  </si>
  <si>
    <t>2026-08-16T15:45:05.045Z</t>
  </si>
  <si>
    <t>E-20260816-3375</t>
  </si>
  <si>
    <t xml:space="preserve">3E-1P-2C | RIR 1-2 | forearm lactic acid growing </t>
  </si>
  <si>
    <t>2026-08-16T15:48:02.726Z</t>
  </si>
  <si>
    <t>E-20260816-3376</t>
  </si>
  <si>
    <t>2-2-2; RIR 2+</t>
  </si>
  <si>
    <t>2026-08-16T15:54:42.719Z</t>
  </si>
  <si>
    <t>E-20260816-3377</t>
  </si>
  <si>
    <t>2-2-2; RIR 2</t>
  </si>
  <si>
    <t>2026-08-16T16:00:09.682Z</t>
  </si>
  <si>
    <t>E-20260816-3378</t>
  </si>
  <si>
    <t>2-2-2; RIR 1</t>
  </si>
  <si>
    <t>2026-08-16T16:03:10.260Z</t>
  </si>
  <si>
    <t>E-20260816-3379</t>
  </si>
  <si>
    <t xml:space="preserve">3E-1P-2C | RIR 2; Tightness in right anterior tendon or capsule. </t>
  </si>
  <si>
    <t>2026-08-16T16:07:04.491Z</t>
  </si>
  <si>
    <t>E-20260816-3380</t>
  </si>
  <si>
    <t>3E-1P-2C | RIR 1-2;</t>
  </si>
  <si>
    <t>2026-08-16T16:10:20.680Z</t>
  </si>
  <si>
    <t>E-20260816-3381</t>
  </si>
  <si>
    <t>2026-08-16T16:14:15.193Z</t>
  </si>
  <si>
    <t>E-20260816-3382</t>
  </si>
  <si>
    <t>| 3E-1P-2C | RIR 2</t>
  </si>
  <si>
    <t>2026-08-16T16:17:27.571Z</t>
  </si>
  <si>
    <t>E-20260816-3383</t>
  </si>
  <si>
    <t>2026-08-16T16:20:39.196Z</t>
  </si>
  <si>
    <t>E-20260816-3384</t>
  </si>
  <si>
    <t>2026-08-16T16:24:16.585Z</t>
  </si>
  <si>
    <t>E-20260816-3385</t>
  </si>
  <si>
    <t>Plenty of room in the tank</t>
  </si>
  <si>
    <t>2026-08-16T16:27:16.700Z</t>
  </si>
  <si>
    <t>E-20260816-3386</t>
  </si>
  <si>
    <t>2026-08-16T16:29:26.012Z</t>
  </si>
  <si>
    <t>E-20260816-3387</t>
  </si>
  <si>
    <t>52/60=0.867; General forearm fatigue grip fail</t>
  </si>
  <si>
    <t>2026-08-16T16:31:34.219Z</t>
  </si>
  <si>
    <t>E-20260816-3388</t>
  </si>
  <si>
    <t>8, 9</t>
  </si>
  <si>
    <t>2026-08</t>
  </si>
  <si>
    <t>9</t>
  </si>
  <si>
    <t>| WeeklyVolume | 9 | 7/27/2026 12:00:00 AM | 141 | 25 | 20 | 15 | 13 | 14 | 6 | 23 | 23 | 5 | 28.2 | | | | | | |</t>
  </si>
  <si>
    <t>| WeeklyVolume | 9 | 8/3/2026 12:00:00 AM | 138 | 15 | 39 | 14 | 6 | 18 | 4 | 20 | 6 | 5 | 27.6 | | | | | | |</t>
  </si>
  <si>
    <t>| WeeklyVolume | 9 | 8/10/2026 12:00:00 AM | 178 | 18 | 30 | 30 | 9 | 16 | 6 | 27 | 25 | 6 | 29.7 | | | | | | |</t>
  </si>
  <si>
    <t>| Lookup_Exercises | Standing Calf Raises using Machine |  | Calf | Legs |  | false | false | | | | | | |</t>
  </si>
  <si>
    <t>| Lookup_Exercises | Internal Cable Rotation |  | Other | Other |  | false | false | | | | | | |</t>
  </si>
  <si>
    <t>| Lookup_Exercises | Neutral Grip Machine Press | Chest;Upper Arms | Other | Other | Machine | false | false | | | | | | |</t>
  </si>
  <si>
    <t>| Lookup_Exercises | Chest-Supported Machine Row (formerly “Machine Press”) |  | Pull | Pull |  | false | false | | | | | | |</t>
  </si>
  <si>
    <t>| Lookup_Exercises | Cross Body Single Arm Chest Press (machine) | Chest | Horizontal Press | Push | Machine | true | false | | | | | | |</t>
  </si>
  <si>
    <t>| Lookup_Exercises | Supine Press Machine - Plate Loaded |  | Horizontal Press | Push |  | false | false | | | | | | |</t>
  </si>
  <si>
    <t>| 9 |  | 1 | 2026-08-01 | Phase 9 - Day 1: Heavy Pull + Grip + Shoulder Support | Treadmill Walking | Cardio | 1 |  |  | 301 |  | 4.5 mph, 5% incline  |</t>
  </si>
  <si>
    <t>| 9 |  | 1 | 2026-08-01 | Phase 9 - Day 1: Heavy Pull + Grip + Shoulder Support | Band Pull Aparts | Warmup | 1 | 0 | 15 |  |  | Red band |</t>
  </si>
  <si>
    <t>| 9 |  | 1 | 2026-08-01 | Phase 9 - Day 1: Heavy Pull + Grip + Shoulder Support | Band External Rotations | Warmup | 1 | 0 | 12 |  |  | Red band |</t>
  </si>
  <si>
    <t>| 9 |  | 1 | 2026-08-01 | Phase 9 - Day 1: Heavy Pull + Grip + Shoulder Support | Serratus Wall Slides (banded) | Warmup | 1 | 0 | 8 |  |  | Red band |</t>
  </si>
  <si>
    <t>| 9 |  | 1 | 2026-08-01 | Phase 9 - Day 1: Heavy Pull + Grip + Shoulder Support | Cat-Camel | Warmup | 1 | 0 | 10 |  |  |  |</t>
  </si>
  <si>
    <t>| 9 |  | 1 | 2026-08-01 | Phase 9 - Day 1: Heavy Pull + Grip + Shoulder Support | Scap Push Ups | Push | 1 | 0 | 10 |  |  |  |</t>
  </si>
  <si>
    <t>| 9 |  | 1 | 2026-08-01 | Phase 9 - Day 1: Heavy Pull + Grip + Shoulder Support | Band Pull Aparts | Warmup | 2 | 0 | 15 |  |  | Red band |</t>
  </si>
  <si>
    <t>| 9 |  | 1 | 2026-08-01 | Phase 9 - Day 1: Heavy Pull + Grip + Shoulder Support | Band External Rotations | Warmup | 2 | 0 | 12 |  |  | Red band |</t>
  </si>
  <si>
    <t>| 9 |  | 1 | 2026-08-01 | Phase 9 - Day 1: Heavy Pull + Grip + Shoulder Support | Serratus Wall Slides (banded) | Warmup | 2 | 0 | 8 |  |  | Red band |</t>
  </si>
  <si>
    <t>| 9 |  | 1 | 2026-08-01 | Phase 9 - Day 1: Heavy Pull + Grip + Shoulder Support | Cat-Camel | Warmup | 2 | 0 | 10 |  |  |  |</t>
  </si>
  <si>
    <t>| 9 |  | 1 | 2026-08-01 | Phase 9 - Day 1: Heavy Pull + Grip + Shoulder Support | Scap Push Ups | Push | 2 | 0 | 10 |  |  |  |</t>
  </si>
  <si>
    <t>| 9 |  | 1 | 2026-08-01 | Phase 9 - Day 1: Heavy Pull + Grip + Shoulder Support | Farmer's Walk | Carry | 1 | 170 |  | 60 |  | 2 mph, .5% incline  |</t>
  </si>
  <si>
    <t>| 9 |  | 1 | 2026-08-01 | Phase 9 - Day 1: Heavy Pull + Grip + Shoulder Support | Farmer's Walk | Carry | 2 | 170 |  | 46.800000000000004 |  | 2 mph, .5% incline; 47/60=0.783 |</t>
  </si>
  <si>
    <t>| 9 |  | 1 | 2026-08-01 | Phase 9 - Day 1: Heavy Pull + Grip + Shoulder Support | Farmer's Walk | Carry | 3 | 170 |  | 40.2 |  | 2 mph, .5% incline; 40/60=0.667 |</t>
  </si>
  <si>
    <t>| 9 |  | 1 | 2026-08-01 | Phase 9 - Day 1: Heavy Pull + Grip + Shoulder Support | Farmer's Walk | Carry | 4 | 170 |  | 34.8 |  | Poor grip from the start on left. Calloused padding pinched 2 mph, .5% incline; 35/60=0.583 |</t>
  </si>
  <si>
    <t>| 9 |  | 1 | 2026-08-01 | Phase 9 - Day 1: Heavy Pull + Grip + Shoulder Support | Chest-Supported Machine Row (formerly “Machine Press”) | Pull | 1 | 190 | 10 |  | 2+ | Warmup set on new machine; 90 lb (2- 45lb plates per arm; right accidentally had an extra 10 lb plate )  Tempo 2-1-3; RIR 2+; Hammer Strength ISO Lateral Row. Tempo  |</t>
  </si>
  <si>
    <t>| 9 |  | 1 | 2026-08-01 | Phase 9 - Day 1: Heavy Pull + Grip + Shoulder Support | Chest-Supported Machine Row (formerly “Machine Press”) | Pull | 2 | 220 | 10 |  | 2 | 90 lb (2- 45lb + 10s plates per arm; seat at 4; Tempo 2-1-3; RIR 2; Hammer Strength ISO Lateral Row. Tempo  |</t>
  </si>
  <si>
    <t>| 9 |  | 1 | 2026-08-01 | Phase 9 - Day 1: Heavy Pull + Grip + Shoulder Support | Chest-Supported Machine Row (formerly “Machine Press”) | Pull | 3 | 240 | 10 |  | 2 | 90 lb (2- 45lb + 10s plates per arm; seat at 4; Tempo 2-1-3; RIR 2; Hammer Strength ISO Lateral Row. Tempo  |</t>
  </si>
  <si>
    <t>| 9 |  | 1 | 2026-08-01 | Phase 9 - Day 1: Heavy Pull + Grip + Shoulder Support | Chest-Supported Machine Row (formerly “Machine Press”) | Pull | 4 | 270 | 8 |  | 2 | 135 lb per side; grip angle causes a slippage; (3- 45lb; seat at 4; Tempo 2-1-3; RIR 2; Hammer Strength ISO Lateral Row. Tempo  |</t>
  </si>
  <si>
    <t>| 9 |  | 1 | 2026-08-01 | Phase 9 - Day 1: Heavy Pull + Grip + Shoulder Support | Chest-Supported Machine Row (formerly “Machine Press”) | Pull | 5 | 270 | 8 |  | 2 | 135 lb per side; grip angle causes a slippage; (3- 45lb; seat at 4; Tempo 2-1-3; RIR 2; Hammer Strength ISO Lateral Row. Tempo  |</t>
  </si>
  <si>
    <t>| 9 |  | 1 | 2026-08-01 | Phase 9 - Day 1: Heavy Pull + Grip + Shoulder Support | Single-Arm Neutral Grip Cable Pulldown | Pull | 1 | 70 | 12 |  | 2 | Tempo 2-1-3; RIR 2; right grip fatigue around 11; slight ant cap awareness at full ROM contraction  |</t>
  </si>
  <si>
    <t>| 9 |  | 1 | 2026-08-01 | Phase 9 - Day 1: Heavy Pull + Grip + Shoulder Support | Single-Arm Neutral Grip Cable Pulldown | Pull | 2 | 75 | 11 |  | 2 | Tempo 2-1-3; RIR 2; left fatigue grip slip at 11 |</t>
  </si>
  <si>
    <t>| 9 |  | 1 | 2026-08-01 | Phase 9 - Day 1: Heavy Pull + Grip + Shoulder Support | Single-Arm Neutral Grip Cable Pulldown | Pull | 3 | 77.5 | 10 |  | 2 | 75 plate + 2.5 lbs; Tempo 2-1-3; RIR 2; left fatigue grip slip at 11 |</t>
  </si>
  <si>
    <t>| 9 |  | 1 | 2026-08-01 | Phase 9 - Day 1: Heavy Pull + Grip + Shoulder Support | Half-Kneeling Single-Arm Cable Row, Low-to-High Finish | Pull | 1 | 45 | 10 |  | 2 | Tempo 2-1-3; RIR 2; Matrix Low Row cable stack. Half kneeling on seat pad  |</t>
  </si>
  <si>
    <t>| 9 |  | 1 | 2026-08-01 | Phase 9 - Day 1: Heavy Pull + Grip + Shoulder Support | Half-Kneeling Single-Arm Cable Row, Low-to-High Finish | Pull | 2 | 50 | 12 |  | 2 | Tempo 2-1-3; RIR 2; Matrix Low Row cable stack. Half kneeling on seat pad  |</t>
  </si>
  <si>
    <t>| 9 |  | 1 | 2026-08-01 | Phase 9 - Day 1: Heavy Pull + Grip + Shoulder Support | Half-Kneeling Single-Arm Cable Row, Low-to-High Finish | Pull | 3 | 55 | 9 |  | 2 | 55 lb plate feels about double PF machine; Tempo 2-1-3; RIR 2; Matrix Low Row cable stack. Half kneeling on seat pad  |</t>
  </si>
  <si>
    <t>| 9 |  | 1 | 2026-08-01 | Phase 9 - Day 1: Heavy Pull + Grip + Shoulder Support | Incline Dumbbell Curl (Supinated) | Arms_Biceps | 1 | 30 | 9 |  | 1-2 | Tempo 2-1-3; RIR 1-2; matrix bench at 3 which is much lower/closer to hitting the floor on extension  |</t>
  </si>
  <si>
    <t>| 9 |  | 1 | 2026-08-01 | Phase 9 - Day 1: Heavy Pull + Grip + Shoulder Support | Incline Dumbbell Curl (Supinated) | Arms_Biceps | 2 | 30 | 7 |  | 1-2 | Tempo 2-1-3; RIR 1-2; matrix bench at 3 which is much lower/closer to hitting the floor on extension  |</t>
  </si>
  <si>
    <t>| 9 |  | 1 | 2026-08-01 | Phase 9 - Day 1: Heavy Pull + Grip + Shoulder Support | Incline Dumbbell Curl (Supinated) | Arms_Biceps | 3 | 30 | 6 |  | 1-2 | Little posterior instability when fatigued on right; Tempo 2-1-3; RIR 1-2; matrix bench at 3 which is much lower/closer to hitting the floor on extension  |</t>
  </si>
  <si>
    <t>| 9 |  | 1 | 2026-08-01 | Phase 9 - Day 1: Heavy Pull + Grip + Shoulder Support | Face Pull (w External Rotation) | Pull | 1 | 45 | 15 |  | 2 | Tempo 2-1-3; RIR 2; slight post and ant awareness on LEFT at full contraction starting at 12- |</t>
  </si>
  <si>
    <t>| 9 |  | 1 | 2026-08-01 | Phase 9 - Day 1: Heavy Pull + Grip + Shoulder Support | Face Pull (w External Rotation) | Pull | 2 | 50 | 15 |  | 2 | Tempo 2-1-3; RIR 2 |</t>
  </si>
  <si>
    <t>| 9 |  | 1 | 2026-08-01 | Phase 9 - Day 1: Heavy Pull + Grip + Shoulder Support | Face Pull (w External Rotation) | Pull | 3 | 55 | 12 |  | 2 | Tempo 2-1-3; RIR 2 |</t>
  </si>
  <si>
    <t>| 9 |  | 1 | 2026-08-01 | Phase 9 - Day 1: Heavy Pull + Grip + Shoulder Support | Internal Cable Rotation | Other | 1 | 5 | 12 |  | 4+ | Tempo 2-1-2; RIR 4+ |</t>
  </si>
  <si>
    <t>| 9 |  | 1 | 2026-08-01 | Phase 9 - Day 1: Heavy Pull + Grip + Shoulder Support | Internal Cable Rotation | Other | 2 | 5 | 12 |  | 4+ | Tempo 2-1-2; RIR 4+ |</t>
  </si>
  <si>
    <t>| 9 |  | 1 | 2026-08-01 | Phase 9 - Day 1: Heavy Pull + Grip + Shoulder Support | Dead Hang | Carry | 1 | 0 |  | 34.8 |  | 35/60=0.583; thick grip at NXGen |</t>
  </si>
  <si>
    <t>| 9 |  | 1 | 2026-08-01 | Phase 9 - Day 1: Heavy Pull + Grip + Shoulder Support | Dead Hang | Carry | 2 | 0 |  | 34.8 |  | 35/60=0.583; thick grip at NXGen |</t>
  </si>
  <si>
    <t>| 9 |  | 2 | 2026-08-03 | Phase 9 - Day 2: Heavy Push + Shoulder Performance | Treadmill Walking | Cardio | 1 |  |  | 300 |  | 4.5mph, 5% incline |</t>
  </si>
  <si>
    <t>| 9 |  | 2 | 2026-08-03 | Phase 9 - Day 2: Heavy Push + Shoulder Performance | Scap Push Ups | Push | 1 | 0 | 8 |  |  |  |</t>
  </si>
  <si>
    <t>| 9 |  | 2 | 2026-08-03 | Phase 9 - Day 2: Heavy Push + Shoulder Performance | Band Pull Aparts | Warmup | 1 | 0 | 15 |  |  | Red band |</t>
  </si>
  <si>
    <t>| 9 |  | 2 | 2026-08-03 | Phase 9 - Day 2: Heavy Push + Shoulder Performance | Band External Rotations | Warmup | 1 | 0 | 12 |  |  | Red band |</t>
  </si>
  <si>
    <t>| 9 |  | 2 | 2026-08-03 | Phase 9 - Day 2: Heavy Push + Shoulder Performance | Serratus Wall Slides (banded) | Warmup | 1 | 0 | 8 |  |  | Red band |</t>
  </si>
  <si>
    <t>| 9 |  | 2 | 2026-08-03 | Phase 9 - Day 2: Heavy Push + Shoulder Performance | Scap Push Ups | Push | 2 | 0 | 8 |  |  |  |</t>
  </si>
  <si>
    <t>| 9 |  | 2 | 2026-08-03 | Phase 9 - Day 2: Heavy Push + Shoulder Performance | Band Pull Aparts | Warmup | 2 | 0 | 15 |  |  | Red band |</t>
  </si>
  <si>
    <t>| 9 |  | 2 | 2026-08-03 | Phase 9 - Day 2: Heavy Push + Shoulder Performance | Band External Rotations | Warmup | 2 | 0 | 12 |  |  | Red band |</t>
  </si>
  <si>
    <t>| 9 |  | 2 | 2026-08-03 | Phase 9 - Day 2: Heavy Push + Shoulder Performance | Serratus Wall Slides (banded) | Warmup | 2 | 0 | 8 |  |  | Red band |</t>
  </si>
  <si>
    <t>| 9 |  | 2 | 2026-08-03 | Phase 9 - Day 2: Heavy Push + Shoulder Performance | Scap Push Ups | Push | 3 | 0 | 8 |  |  |  |</t>
  </si>
  <si>
    <t>| 9 |  | 2 | 2026-08-03 | Phase 9 - Day 2: Heavy Push + Shoulder Performance | Neutral Grip Dumbbell Floor Press | Push | 1 | 130 | 8 |  | 1-2 | Warmup and positioning setup: Tempo 2-1-3; RIR 1-2; did a slightly underhand rotation. Slight slight. Helped the ant cap awareness slightly  |</t>
  </si>
  <si>
    <t>| 9 |  | 2 | 2026-08-03 | Phase 9 - Day 2: Heavy Push + Shoulder Performance | Neutral Grip Dumbbell Floor Press | Push | 2 | 130 | 8 |  | 2 | Tempo 2-1-3; RIR 2; did a slightly underhand rotation. Slight slight. Helped the ant cap awareness slightly  |</t>
  </si>
  <si>
    <t>| 9 |  | 2 | 2026-08-03 | Phase 9 - Day 2: Heavy Push + Shoulder Performance | Neutral Grip Dumbbell Floor Press | Push | 3 | 140 | 6 |  | 1-2 | Tempo 2-1-3; RIR 1-2; did a slightly underhand rotation. Slight slight. Helped the ant cap awareness slightly  |</t>
  </si>
  <si>
    <t>| 9 |  | 2 | 2026-08-03 | Phase 9 - Day 2: Heavy Push + Shoulder Performance | Neutral Grip Dumbbell Floor Press | Push | 4 | 150 | 5 |  | 1 | Tempo 2-1-3; RIR 1 |</t>
  </si>
  <si>
    <t>| 9 |  | 2 | 2026-08-03 | Phase 9 - Day 2: Heavy Push + Shoulder Performance | Neutral Grip Dumbbell Floor Press | Push | 5 | 150 | 4.5 |  | 1 | Tempo 2-1-3; RIR 1 |</t>
  </si>
  <si>
    <t>| 9 |  | 2 | 2026-08-03 | Phase 9 - Day 2: Heavy Push + Shoulder Performance | Supine Press Machine - Plate Loaded | Push | 1 | 50 | 10 |  |  | Warmup: Hammer Strength ISO-Lateral horizontal bench press (plate loaded) supinated grip |</t>
  </si>
  <si>
    <t>| 9 |  | 2 | 2026-08-03 | Phase 9 - Day 2: Heavy Push + Shoulder Performance | Supine Press Machine - Plate Loaded | Push | 2 | 90 | 8 |  | 2 | Lockout on right felt the most awareness; tempo 2-1-3; RIR 2 |</t>
  </si>
  <si>
    <t>| 9 |  | 2 | 2026-08-03 | Phase 9 - Day 2: Heavy Push + Shoulder Performance | Supine Press Machine - Plate Loaded | Push | 3 | 90 | 9 |  | 2 | Lockout on right felt the most awareness; tempo 2-1-3; RIR 2 |</t>
  </si>
  <si>
    <t>| 9 |  | 2 | 2026-08-03 | Phase 9 - Day 2: Heavy Push + Shoulder Performance | Cable High To Mid Fly | Push | 1 | 30 | 12 |  | 2 | Tempo 2-2-3; RIR 2 (15 lbs per side) |</t>
  </si>
  <si>
    <t>| 9 |  | 2 | 2026-08-03 | Phase 9 - Day 2: Heavy Push + Shoulder Performance | Cable High To Mid Fly | Push | 2 | 40 | 10 |  | 2 | Tempo 2-2-3; RIR 2 (20 lbs per side) |</t>
  </si>
  <si>
    <t>| 9 |  | 2 | 2026-08-03 | Phase 9 - Day 2: Heavy Push + Shoulder Performance | Cable High To Mid Fly | Push | 3 | 40 | 8 |  | 1-2 | Tempo 2-2-3; RIR 1-2 (20 lbs per side) |</t>
  </si>
  <si>
    <t>| 9 |  | 2 | 2026-08-03 | Phase 9 - Day 2: Heavy Push + Shoulder Performance | Cable High To Mid Fly | Push | 4 | 40 | 7 |  | 1 | Tempo 2-2-3; RIR 1 (20 lbs per side) |</t>
  </si>
  <si>
    <t>| 9 |  | 2 | 2026-08-03 | Phase 9 - Day 2: Heavy Push + Shoulder Performance | Seated Neutral Grip DB Overhead Press | Push | 1 | 50 | 10 |  | 1-2 | Tempo 2-1-3; RIR 1-2 |</t>
  </si>
  <si>
    <t>| 9 |  | 2 | 2026-08-03 | Phase 9 - Day 2: Heavy Push + Shoulder Performance | Seated Neutral Grip DB Overhead Press | Push | 2 | 50 | 10 |  | 1-2 | Tempo 2-1-3; RIR 1-2 |</t>
  </si>
  <si>
    <t>| 9 |  | 2 | 2026-08-03 | Phase 9 - Day 2: Heavy Push + Shoulder Performance | Seated Neutral Grip DB Overhead Press | Push | 3 | 50 | 9 |  | 1 | Tempo 2-1-3; RIR 1 |</t>
  </si>
  <si>
    <t>| 9 |  | 2 | 2026-08-03 | Phase 9 - Day 2: Heavy Push + Shoulder Performance | Single-Arm Overhead Cable Extension | Arms_Triceps | 1 | 25 | 10 |  | 1-2 | Tempo 2-1-3; RIR 1-2 on left; 2 on right  |</t>
  </si>
  <si>
    <t>| 9 |  | 2 | 2026-08-03 | Phase 9 - Day 2: Heavy Push + Shoulder Performance | Single-Arm Overhead Cable Extension | Arms_Triceps | 2 | 25 | 8 |  | 1 | Tempo 2-1-3; RIR 1 |</t>
  </si>
  <si>
    <t>| 9 |  | 2 | 2026-08-03 | Phase 9 - Day 2: Heavy Push + Shoulder Performance | Single-Arm Overhead Cable Extension | Arms_Triceps | 3 | 27.5 | 8 |  | 1 | Tempo 2-1-3; RIR 1 |</t>
  </si>
  <si>
    <t>| 9 |  | 2 | 2026-08-03 | Phase 9 - Day 2: Heavy Push + Shoulder Performance | High Cable Tricep Pushdown | Arms_Triceps | 1 | 75 | 7 |  | 1-2 | Tempo 3-1-2; RIR 1-2 |</t>
  </si>
  <si>
    <t>| 9 |  | 2 | 2026-08-03 | Phase 9 - Day 2: Heavy Push + Shoulder Performance | High Cable Tricep Pushdown | Arms_Triceps | 2 | 75 | 7 |  | 1-2 | Tempo 3-1-2; RIR 1-2 |</t>
  </si>
  <si>
    <t>| 9 |  | 2 | 2026-08-03 | Phase 9 - Day 2: Heavy Push + Shoulder Performance | High Cable Tricep Pushdown | Arms_Triceps | 3 | 75 | 6 |  | 1-2 | Tempo 3-1-2; RIR 1-2 |</t>
  </si>
  <si>
    <t>| 9 |  | 2 | 2026-08-03 | Phase 9 - Day 2: Heavy Push + Shoulder Performance | Internal Cable Rotation | Other | 1 | 10 | 12 |  | 2+ | Tempo 2-1-2; RIR 2+ |</t>
  </si>
  <si>
    <t>| 9 |  | 2 | 2026-08-03 | Phase 9 - Day 2: Heavy Push + Shoulder Performance | Internal Cable Rotation | Other | 2 | 10 | 13 |  | 2+ | Tempo 2-1-2; RIR 2+ |</t>
  </si>
  <si>
    <t>| 9 |  | 2 | 2026-08-03 | Phase 9 - Day 2: Heavy Push + Shoulder Performance | Internal Cable Rotation | Other | 3 | 10 | 15 |  | 2+ | Tempo 2-1-2; RIR 2+ |</t>
  </si>
  <si>
    <t>| 9 |  | 2 | 2026-08-03 | Phase 9 - Day 2: Heavy Push + Shoulder Performance | Dead Hang | Carry | 1 | 0 |  | 45 |  | Decompression swayed and slight scap flex but maintained dead hang |</t>
  </si>
  <si>
    <t>| 9 |  | 2 | 2026-08-03 | Phase 9 - Day 2: Heavy Push + Shoulder Performance | Dead Hang | Carry | 2 | 0 |  | 45 |  |  |</t>
  </si>
  <si>
    <t>| 9 |  | 3 | 2026-08-04 | Phase 9 - Day 3: Lower Body + Unilateral Strength + Carry Performance | Prisoners Squat | Legs | 1 | 0 | 10 |  |  |  |</t>
  </si>
  <si>
    <t>| 9 |  | 3 | 2026-08-04 | Phase 9 - Day 3: Lower Body + Unilateral Strength + Carry Performance | Hip Hinge | Warmup | 1 | 0 | 10 |  |  |  |</t>
  </si>
  <si>
    <t>| 9 |  | 3 | 2026-08-04 | Phase 9 - Day 3: Lower Body + Unilateral Strength + Carry Performance | Glute Extension | Legs | 1 | 0 | 10 |  |  |  |</t>
  </si>
  <si>
    <t>| 9 |  | 3 | 2026-08-04 | Phase 9 - Day 3: Lower Body + Unilateral Strength + Carry Performance | Walking Lunges | Legs | 1 | 0 |  | 8 |  |  |</t>
  </si>
  <si>
    <t>| 9 |  | 3 | 2026-08-04 | Phase 9 - Day 3: Lower Body + Unilateral Strength + Carry Performance | Standing Calf Raise | Legs | 1 | 0 | 12 |  |  |  |</t>
  </si>
  <si>
    <t>| 9 |  | 3 | 2026-08-04 | Phase 9 - Day 3: Lower Body + Unilateral Strength + Carry Performance | Treadmill Walking | Cardio | 1 |  |  | 300 |  | 4.5 mph, 5% incline  |</t>
  </si>
  <si>
    <t>| 9 |  | 3 | 2026-08-04 | Phase 9 - Day 3: Lower Body + Unilateral Strength + Carry Performance | Prisoners Squat | Legs | 2 | 0 | 10 |  |  |  |</t>
  </si>
  <si>
    <t>| 9 |  | 3 | 2026-08-04 | Phase 9 - Day 3: Lower Body + Unilateral Strength + Carry Performance | Hip Hinge | Warmup | 2 | 0 | 10 |  |  |  |</t>
  </si>
  <si>
    <t>| 9 |  | 3 | 2026-08-04 | Phase 9 - Day 3: Lower Body + Unilateral Strength + Carry Performance | Glute Extension | Legs | 2 | 0 | 10 |  |  |  |</t>
  </si>
  <si>
    <t>| 9 |  | 3 | 2026-08-04 | Phase 9 - Day 3: Lower Body + Unilateral Strength + Carry Performance | Walking Lunges | Legs | 2 | 0 |  | 8 |  |  |</t>
  </si>
  <si>
    <t>| 9 |  | 3 | 2026-08-04 | Phase 9 - Day 3: Lower Body + Unilateral Strength + Carry Performance | Farmer's Walk | Carry | 1 | 170 |  | 60 |  | 2 mph, 0.5% incline |</t>
  </si>
  <si>
    <t>| 9 |  | 3 | 2026-08-04 | Phase 9 - Day 3: Lower Body + Unilateral Strength + Carry Performance | Farmer's Walk | Carry | 2 | 170 |  | 46.800000000000004 |  | 47/60=0.783 |</t>
  </si>
  <si>
    <t>| 9 |  | 3 | 2026-08-04 | Phase 9 - Day 3: Lower Body + Unilateral Strength + Carry Performance | Farmer's Walk | Carry | 3 | 170 |  | 43.8 |  | 44/60=0.733 |</t>
  </si>
  <si>
    <t>| 9 |  | 3 | 2026-08-04 | Phase 9 - Day 3: Lower Body + Unilateral Strength + Carry Performance | Farmer's Walk | Carry | 4 | 170 |  | 43.8 |  | 44/60=0.733 |</t>
  </si>
  <si>
    <t>| 9 |  | 3 | 2026-08-04 | Phase 9 - Day 3: Lower Body + Unilateral Strength + Carry Performance | Goblet Squat | Legs | 1 | 80 | 10 |  | 1-2 | Tempo 2-1-3; RIR 1-2 |</t>
  </si>
  <si>
    <t>| 9 |  | 3 | 2026-08-04 | Phase 9 - Day 3: Lower Body + Unilateral Strength + Carry Performance | Goblet Squat | Legs | 2 | 80 | 9 |  | 1-2 | Tempo 2-1-3; RIR 1-2; slight heel lift on right at 9th rep |</t>
  </si>
  <si>
    <t>| 9 |  | 3 | 2026-08-04 | Phase 9 - Day 3: Lower Body + Unilateral Strength + Carry Performance | Goblet Squat | Legs | 3 | 85 | 8 |  | 2 | Tempo 2-1-3; RIR 2 |</t>
  </si>
  <si>
    <t>| 9 |  | 3 | 2026-08-04 | Phase 9 - Day 3: Lower Body + Unilateral Strength + Carry Performance | Goblet Squat | Legs | 4 | 85 | 7 |  | 1 | Tempo 2-1-3; RIR 1 |</t>
  </si>
  <si>
    <t>| 9 |  | 3 | 2026-08-04 | Phase 9 - Day 3: Lower Body + Unilateral Strength + Carry Performance | Dumbbell Romanian Deadlift | Legs | 1 | 170 | 10 |  | 1-2 | 2-1-3; RIR 1-2 |</t>
  </si>
  <si>
    <t>| 9 |  | 3 | 2026-08-04 | Phase 9 - Day 3: Lower Body + Unilateral Strength + Carry Performance | Dumbbell Romanian Deadlift | Legs | 2 | 170 | 9 |  | 1 | 2-1-3; RIR 1 |</t>
  </si>
  <si>
    <t>| 9 |  | 3 | 2026-08-04 | Phase 9 - Day 3: Lower Body + Unilateral Strength + Carry Performance | Dumbbell Romanian Deadlift | Legs | 3 | 170 | 8 |  | 1 | 2-1-3; RIR 1; grip tried to roll to fingertip  |</t>
  </si>
  <si>
    <t>| 9 |  | 3 | 2026-08-04 | Phase 9 - Day 3: Lower Body + Unilateral Strength + Carry Performance | Bulgarian Split Squat | Legs | 1 | 50 | 8 |  | 1-2 | Contralateral load/hold; tempo 2-1-3; RIR 1-2 |</t>
  </si>
  <si>
    <t>| 9 |  | 3 | 2026-08-04 | Phase 9 - Day 3: Lower Body + Unilateral Strength + Carry Performance | Bulgarian Split Squat | Legs | 2 | 50 | 8 |  | 1-2 | Has to switch benches due to crowd. Second set had rear foot much higher; Contralateral load/hold; tempo 2-1-3; RIR 1-2 |</t>
  </si>
  <si>
    <t>| 9 |  | 3 | 2026-08-04 | Phase 9 - Day 3: Lower Body + Unilateral Strength + Carry Performance | Bulgarian Split Squat | Legs | 3 | 50 | 8 |  | 1-2 | Has to switch benches due to crowd. Second set had rear foot much higher; Contralateral load/hold; tempo 2-1-3; RIR 1-2 |</t>
  </si>
  <si>
    <t>| 9 |  | 3 | 2026-08-04 | Phase 9 - Day 3: Lower Body + Unilateral Strength + Carry Performance | Standing Calf Raises using Machine | Legs | 1 | 130 | 15 |  | 2 | Tempo 2-1-3; RIR 2;  |</t>
  </si>
  <si>
    <t>| 9 |  | 3 | 2026-08-04 | Phase 9 - Day 3: Lower Body + Unilateral Strength + Carry Performance | Standing Calf Raises using Machine | Legs | 2 | 130 | 15 |  | 1-2 | Tempo 2-1-3; RIR 1-2 |</t>
  </si>
  <si>
    <t>| 9 |  | 3 | 2026-08-04 | Phase 9 - Day 3: Lower Body + Unilateral Strength + Carry Performance | Standing Calf Raises using Machine | Legs | 3 | 130 | 12 |  | 1 | Tempo 2-1-3; RIR 1 |</t>
  </si>
  <si>
    <t>| 9 |  | 3 | 2026-08-04 | Phase 9 - Day 3: Lower Body + Unilateral Strength + Carry Performance | Internal Cable Rotation | Other | 1 | 10 | 12 |  | 2 | Tempo 2-1-2; RIR 2 |</t>
  </si>
  <si>
    <t>| 9 |  | 3 | 2026-08-04 | Phase 9 - Day 3: Lower Body + Unilateral Strength + Carry Performance | Internal Cable Rotation | Other | 2 | 10 | 12 |  | 2 | Tempo 2-1-2; RIR 2 |</t>
  </si>
  <si>
    <t>| 9 |  | 3 | 2026-08-04 | Phase 9 - Day 3: Lower Body + Unilateral Strength + Carry Performance | Dead Hang | Carry | 1 | 0 |  | 60 |  |  |</t>
  </si>
  <si>
    <t>| 9 |  | 3 | 2026-08-04 | Phase 9 - Day 3: Lower Body + Unilateral Strength + Carry Performance | Dead Hang | Carry | 2 | 0 |  | 45 |  |  |</t>
  </si>
  <si>
    <t>| 9 |  | 4 | 2026-08-05 | Phase 9 - Day 4: Upper Hypertrophy + Capacity + Grip | Treadmill Walking | Cardio | 1 |  |  | 900 |  | Walked from home to gym. .9 miles |</t>
  </si>
  <si>
    <t>| 9 |  | 4 | 2026-08-05 | Phase 9 - Day 4: Upper Hypertrophy + Capacity + Grip | Band Pull Aparts | Warmup | 1 | 0 | 15 |  |  | Red band |</t>
  </si>
  <si>
    <t>| 9 |  | 4 | 2026-08-05 | Phase 9 - Day 4: Upper Hypertrophy + Capacity + Grip | Serratus Wall Slides (banded) | Warmup | 1 | 0 | 8 |  |  | Red band |</t>
  </si>
  <si>
    <t>| 9 |  | 4 | 2026-08-05 | Phase 9 - Day 4: Upper Hypertrophy + Capacity + Grip | Band External Rotations | Warmup | 1 | 0 | 12 |  |  | Red band |</t>
  </si>
  <si>
    <t>| 9 |  | 4 | 2026-08-05 | Phase 9 - Day 4: Upper Hypertrophy + Capacity + Grip | Band Pull Aparts | Warmup | 2 | 0 | 15 |  |  | Red band |</t>
  </si>
  <si>
    <t>| 9 |  | 4 | 2026-08-05 | Phase 9 - Day 4: Upper Hypertrophy + Capacity + Grip | Serratus Wall Slides (banded) | Warmup | 2 | 0 | 8 |  |  | Red band |</t>
  </si>
  <si>
    <t>| 9 |  | 4 | 2026-08-05 | Phase 9 - Day 4: Upper Hypertrophy + Capacity + Grip | Band External Rotations | Warmup | 2 | 0 | 12 |  |  | Red band |</t>
  </si>
  <si>
    <t>| 9 |  | 4 | 2026-08-05 | Phase 9 - Day 4: Upper Hypertrophy + Capacity + Grip | Neutral Grip Machine Press | Other | 1 | 60 | 12 |  | 2+ | Matrix Chest Press machine; warmup: tempo 2-1-3; RIR 2+ |</t>
  </si>
  <si>
    <t>| 9 |  | 4 | 2026-08-05 | Phase 9 - Day 4: Upper Hypertrophy + Capacity + Grip | Neutral Grip Machine Press | Other | 2 | 100 | 10 |  | 2 | Tempo 2-1-3; RIR 2; No neutral grip option on this machine (or any at PF… only plate loaded supine outside of machine) |</t>
  </si>
  <si>
    <t>| 9 |  | 4 | 2026-08-05 | Phase 9 - Day 4: Upper Hypertrophy + Capacity + Grip | Neutral Grip Machine Press | Other | 3 | 100 | 10 |  | 2 | Tempo 2-1-3; RIR 2; No neutral grip option on this machine (or any at PF… only plate loaded supine outside of machine) |</t>
  </si>
  <si>
    <t>| 9 |  | 4 | 2026-08-05 | Phase 9 - Day 4: Upper Hypertrophy + Capacity + Grip | Neutral Grip Machine Press | Other | 4 | 110 | 10 |  | 2 | Seat at 2 for all sets; Tempo 2-1-3; RIR 2; No neutral grip option on this machine (or any at PF… only plate loaded supine outside of machine) |</t>
  </si>
  <si>
    <t>| 9 |  | 4 | 2026-08-05 | Phase 9 - Day 4: Upper Hypertrophy + Capacity + Grip | Chest Supported DB Row (Spider) | Pull | 1 | 120 | 12 |  | 2 | Tempo 2-1-3; RIR 2; bench at 4; dumbbells to hips and close to body on contraction; 60 lbs DB per hand  |</t>
  </si>
  <si>
    <t>| 9 |  | 4 | 2026-08-05 | Phase 9 - Day 4: Upper Hypertrophy + Capacity + Grip | Chest Supported DB Row (Spider) | Pull | 2 | 120 | 12 |  | 1-2 | Tempo 2-1-3; RIR 1-2; bench at 4; dumbbells to hips and close to body on contraction; 60 lbs DB per hand  |</t>
  </si>
  <si>
    <t>| 9 |  | 4 | 2026-08-05 | Phase 9 - Day 4: Upper Hypertrophy + Capacity + Grip | Chest Supported DB Row (Spider) | Pull | 3 | 120 | 11 |  | 1 | Tempo 2-1-3; RIR 1; bench at 4; dumbbells to hips and close to body on contraction; 60 lbs DB per hand ; lay engagement tired at 10 |</t>
  </si>
  <si>
    <t>| 9 |  | 4 | 2026-08-05 | Phase 9 - Day 4: Upper Hypertrophy + Capacity + Grip | Single-Arm Neutral Grip Cable Pulldown | Pull | 1 | 80 | 10 |  | 2 | Triceps High Pressdown cable machine; tempo 2-1-3; RIR 2 |</t>
  </si>
  <si>
    <t>| 9 |  | 4 | 2026-08-05 | Phase 9 - Day 4: Upper Hypertrophy + Capacity + Grip | Single-Arm Neutral Grip Cable Pulldown | Pull | 2 | 80 | 10 |  | 1-2 | Tempo 2-1-3; RIR 1-2; any/all shoulder awareness disappears if I keep elbow flare from occurring. Tight and tucked there is no awareness |</t>
  </si>
  <si>
    <t>| 9 |  | 4 | 2026-08-05 | Phase 9 - Day 4: Upper Hypertrophy + Capacity + Grip | Single-Arm Neutral Grip Cable Pulldown | Pull | 3 | 80 | 9 |  | 1 | Tempo 2-1-3; RIR 1; grip starting to go on 9; any/all shoulder awareness disappears if I keep elbow flare from occurring. Tight and tucked there is no awareness |</t>
  </si>
  <si>
    <t>| 9 |  | 4 | 2026-08-05 | Phase 9 - Day 4: Upper Hypertrophy + Capacity + Grip | Cable Lateral Raise (using elbow strap setup) | Push | 1 | 10 | 12 |  | 2+ | Machine at 10; tempo 2-1-3: RIR 2+ |</t>
  </si>
  <si>
    <t>| 9 |  | 4 | 2026-08-05 | Phase 9 - Day 4: Upper Hypertrophy + Capacity + Grip | Cable Lateral Raise (using elbow strap setup) | Push | 2 | 15 | 12 |  | 2+ | Machine at 10; tempo 2-1-3: RIR 2+ |</t>
  </si>
  <si>
    <t>| 9 |  | 4 | 2026-08-05 | Phase 9 - Day 4: Upper Hypertrophy + Capacity + Grip | Cable Lateral Raise (using elbow strap setup) | Push | 3 | 15 | 8 |  | 2+ | Left got 10, Right fatigued much sooner; Machine at 10; tempo 2-1-3: RIR 2+ |</t>
  </si>
  <si>
    <t>| 9 |  | 4 | 2026-08-05 | Phase 9 - Day 4: Upper Hypertrophy + Capacity + Grip | Kneeling Single Arm Rope Cable Extension | Arms_Triceps | 1 | 20 | 12 |  | 2+ | Tempo 2-1-3; RIR 2+;  |</t>
  </si>
  <si>
    <t>| 9 |  | 4 | 2026-08-05 | Phase 9 - Day 4: Upper Hypertrophy + Capacity + Grip | Kneeling Single Arm Rope Cable Extension | Arms_Triceps | 2 | 25 | 11 |  | 2 | Tempo 2-1-3; RIR 2; right fatigued at 10 but got through 11 |</t>
  </si>
  <si>
    <t>| 9 |  | 4 | 2026-08-05 | Phase 9 - Day 4: Upper Hypertrophy + Capacity + Grip | Kneeling Single Arm Rope Cable Extension | Arms_Triceps | 3 | 25 | 9 |  | 2 | Tempo 2-1-3; RIR 2; right fatigued at 10 but got through 11 |</t>
  </si>
  <si>
    <t>| 9 |  | 4 | 2026-08-05 | Phase 9 - Day 4: Upper Hypertrophy + Capacity + Grip | Standing One Arm Bicep Curl with Cable (Anchored) | Arms_Biceps | 1 | 20 | 12 |  | 2 | Tempo 2-1-3; RIR 2 |</t>
  </si>
  <si>
    <t>| 9 |  | 4 | 2026-08-05 | Phase 9 - Day 4: Upper Hypertrophy + Capacity + Grip | Standing One Arm Bicep Curl with Cable (Anchored) | Arms_Biceps | 2 | 22.5 | 10 |  | 2 | Tempo 2-1-3; RIR 2 |</t>
  </si>
  <si>
    <t>| 9 |  | 4 | 2026-08-05 | Phase 9 - Day 4: Upper Hypertrophy + Capacity + Grip | Standing One Arm Bicep Curl with Cable (Anchored) | Arms_Biceps | 3 | 25 | 8 |  | 2 | Tempo 2-1-3; RIR 2 |</t>
  </si>
  <si>
    <t>| 9 |  | 4 | 2026-08-05 | Phase 9 - Day 4: Upper Hypertrophy + Capacity + Grip | Farmer’s Hold | Carry | 1 | 130 |  | 60 |  |  |</t>
  </si>
  <si>
    <t>| 9 |  | 4 | 2026-08-05 | Phase 9 - Day 4: Upper Hypertrophy + Capacity + Grip | Farmer’s Hold | Carry | 2 | 150 |  | 49.8 |  | 50/60=0.833 |</t>
  </si>
  <si>
    <t>| 9 |  | 4 | 2026-08-05 | Phase 9 - Day 4: Upper Hypertrophy + Capacity + Grip | Treadmill Walking | Cardio | 2 |  |  | 780 |  | Walked from gym to home. .9 miles |</t>
  </si>
  <si>
    <t>| 9 |  | 1 | 2026-08-08 | Phase 9 - Day 1: Heavy Pull + Grip + Shoulder Support | Treadmill Walking | Cardio | 1 |  |  | 301 |  | 4.5 mph, 5% incline |</t>
  </si>
  <si>
    <t>| 9 |  | 1 | 2026-08-08 | Phase 9 - Day 1: Heavy Pull + Grip + Shoulder Support | Band Pull Aparts | Warmup | 1 | 0 | 15 |  |  | Red |</t>
  </si>
  <si>
    <t>| 9 |  | 1 | 2026-08-08 | Phase 9 - Day 1: Heavy Pull + Grip + Shoulder Support | Band External Rotations | Warmup | 1 | 0 | 12 |  |  |  |</t>
  </si>
  <si>
    <t>| 9 |  | 1 | 2026-08-08 | Phase 9 - Day 1: Heavy Pull + Grip + Shoulder Support | Serratus Wall Slides (banded) | Warmup | 1 | 0 | 8 |  |  |  |</t>
  </si>
  <si>
    <t>| 9 |  | 1 | 2026-08-08 | Phase 9 - Day 1: Heavy Pull + Grip + Shoulder Support | Cat-Camel | Warmup | 1 | 0 | 10 |  |  |  |</t>
  </si>
  <si>
    <t>| 9 |  | 1 | 2026-08-08 | Phase 9 - Day 1: Heavy Pull + Grip + Shoulder Support | Scap Push Ups | Push | 1 | 0 | 10 |  |  |  |</t>
  </si>
  <si>
    <t>| 9 |  | 1 | 2026-08-08 | Phase 9 - Day 1: Heavy Pull + Grip + Shoulder Support | Band Pull Aparts | Warmup | 2 | 0 | 15 |  |  | Red |</t>
  </si>
  <si>
    <t>| 9 |  | 1 | 2026-08-08 | Phase 9 - Day 1: Heavy Pull + Grip + Shoulder Support | Band External Rotations | Warmup | 2 | 0 | 12 |  |  |  |</t>
  </si>
  <si>
    <t>| 9 |  | 1 | 2026-08-08 | Phase 9 - Day 1: Heavy Pull + Grip + Shoulder Support | Serratus Wall Slides (banded) | Warmup | 2 | 0 | 8 |  |  |  |</t>
  </si>
  <si>
    <t>| 9 |  | 1 | 2026-08-08 | Phase 9 - Day 1: Heavy Pull + Grip + Shoulder Support | Cat-Camel | Warmup | 2 | 0 | 10 |  |  |  |</t>
  </si>
  <si>
    <t>| 9 |  | 1 | 2026-08-08 | Phase 9 - Day 1: Heavy Pull + Grip + Shoulder Support | Scap Push Ups | Push | 2 | 0 | 10 |  |  |  |</t>
  </si>
  <si>
    <t>| 9 |  | 1 | 2026-08-08 | Phase 9 - Day 1: Heavy Pull + Grip + Shoulder Support | Farmer's Walk | Carry | 1 | 150 |  | 79.800000000000011 |  | Planet Fitness; 80/60=1.333 |</t>
  </si>
  <si>
    <t>| 9 |  | 1 | 2026-08-08 | Phase 9 - Day 1: Heavy Pull + Grip + Shoulder Support | Farmer's Walk | Carry | 2 | 150 |  | 64.800000000000011 |  | 65/60=1.0833 |</t>
  </si>
  <si>
    <t>| 9 |  | 1 | 2026-08-08 | Phase 9 - Day 1: Heavy Pull + Grip + Shoulder Support | Farmer's Walk | Carry | 3 | 150 |  | 60 |  |  |</t>
  </si>
  <si>
    <t>| 9 |  | 1 | 2026-08-08 | Phase 9 - Day 1: Heavy Pull + Grip + Shoulder Support | Farmer's Walk | Carry | 4 | 150 |  | 55.2 |  | 55/60=0.917 |</t>
  </si>
  <si>
    <t>| 9 |  | 1 | 2026-08-08 | Phase 9 - Day 1: Heavy Pull + Grip + Shoulder Support | Chest-Supported Machine Row (formerly “Machine Press”) | Pull | 1 | 190 | 10 |  | 1-2 | Planet Fitness new machine; matrix ultra diverging seated row machine; seat at 3: chest pad at 9; tempo 2-1-3; RIR 1-2 |</t>
  </si>
  <si>
    <t>| 9 |  | 1 | 2026-08-08 | Phase 9 - Day 1: Heavy Pull + Grip + Shoulder Support | Chest-Supported Machine Row (formerly “Machine Press”) | Pull | 2 | 200 | 10 |  | 1-2 | Tempo 2-1-3; RIR 1-2; |</t>
  </si>
  <si>
    <t>| 9 |  | 1 | 2026-08-08 | Phase 9 - Day 1: Heavy Pull + Grip + Shoulder Support | Chest-Supported Machine Row (formerly “Machine Press”) | Pull | 3 | 205 | 7 |  | 1-2 | Tempo 2-1-3; RIR 1-2; |</t>
  </si>
  <si>
    <t>| 9 |  | 1 | 2026-08-08 | Phase 9 - Day 1: Heavy Pull + Grip + Shoulder Support | Chest-Supported Machine Row (formerly “Machine Press”) | Pull | 4 | 207.5 | 7 |  | 1 | Tempo 2-1-3; RIR 1; |</t>
  </si>
  <si>
    <t>| 9 |  | 1 | 2026-08-08 | Phase 9 - Day 1: Heavy Pull + Grip + Shoulder Support | Single-Arm Neutral Grip Cable Pulldown | Pull | 1 | 80 | 10 |  | 1-2 | Tempo 2-1-3; RIR 1-2 |</t>
  </si>
  <si>
    <t>| 9 |  | 1 | 2026-08-08 | Phase 9 - Day 1: Heavy Pull + Grip + Shoulder Support | Single-Arm Neutral Grip Cable Pulldown | Pull | 2 | 80 | 9 |  | 1-2 | Tempo 2-1-3; RIR 1-2; grip rolling to tips at 8-9 both sides |</t>
  </si>
  <si>
    <t>| 9 |  | 1 | 2026-08-08 | Phase 9 - Day 1: Heavy Pull + Grip + Shoulder Support | Single-Arm Neutral Grip Cable Pulldown | Pull | 3 | 80 | 8 |  | 1 | Tempo 2-1-3; RIR 1; grip rolling to tips at 8 both sides |</t>
  </si>
  <si>
    <t>| 9 |  | 1 | 2026-08-08 | Phase 9 - Day 1: Heavy Pull + Grip + Shoulder Support | Half-Kneeling Single-Arm Cable Row, Low-to-High Finish | Pull | 1 | 45 | 12 |  | 2 | Matrix functional trainer cable stack; pulley at floor; half kneeling; tempo 2-1-3; RIR 2 |</t>
  </si>
  <si>
    <t>| 9 |  | 1 | 2026-08-08 | Phase 9 - Day 1: Heavy Pull + Grip + Shoulder Support | Half-Kneeling Single-Arm Cable Row, Low-to-High Finish | Pull | 2 | 50 | 12 |  | 2 | Tempo 2-1-3; RIR 2 |</t>
  </si>
  <si>
    <t>| 9 |  | 1 | 2026-08-08 | Phase 9 - Day 1: Heavy Pull + Grip + Shoulder Support | Half-Kneeling Single-Arm Cable Row, Low-to-High Finish | Pull | 3 | 55 | 10 |  | 1-2: | Tempo 2-1-3; RIR 1-2: trap tried to engage towards end rep |</t>
  </si>
  <si>
    <t>| 9 |  | 1 | 2026-08-08 | Phase 9 - Day 1: Heavy Pull + Grip + Shoulder Support | Incline Dumbbell Curl (Supinated) | Arms_Biceps | 1 | 30 | 9 |  | 1 | Tempo 2-1-3; RIR 1 |</t>
  </si>
  <si>
    <t>| 9 |  | 1 | 2026-08-08 | Phase 9 - Day 1: Heavy Pull + Grip + Shoulder Support | Incline Dumbbell Curl (Supinated) | Arms_Biceps | 2 | 30 | 8 |  | 1 | Tempo 2-1-3; RIR 1 |</t>
  </si>
  <si>
    <t>| 9 |  | 1 | 2026-08-08 | Phase 9 - Day 1: Heavy Pull + Grip + Shoulder Support | Incline Dumbbell Curl (Supinated) | Arms_Biceps | 3 | 30 | 7 |  | 1 | Tempo 2-1-3; RIR 1 |</t>
  </si>
  <si>
    <t>| 9 |  | 1 | 2026-08-08 | Phase 9 - Day 1: Heavy Pull + Grip + Shoulder Support | Face Pull (w External Rotation) | Pull | 1 | 45 | 15 |  | 2 | Tempo 2-1-3; RIR 2 |</t>
  </si>
  <si>
    <t>| 9 |  | 1 | 2026-08-08 | Phase 9 - Day 1: Heavy Pull + Grip + Shoulder Support | Face Pull (w External Rotation) | Pull | 2 | 50 | 14 |  | 2 | Tempo 2-1-3; RIR 2 |</t>
  </si>
  <si>
    <t>| 9 |  | 1 | 2026-08-08 | Phase 9 - Day 1: Heavy Pull + Grip + Shoulder Support | Face Pull (w External Rotation) | Pull | 3 | 52.5 | 14 |  | 2 | Tempo 2-1-3; RIR 2 |</t>
  </si>
  <si>
    <t>| 9 |  | 1 | 2026-08-08 | Phase 9 - Day 1: Heavy Pull + Grip + Shoulder Support | Internal Cable Rotation | Other | 1 | 10 | 12 |  | 2 | No pad available for under elbow; tempo 2-1-2; RIR 2 |</t>
  </si>
  <si>
    <t>| 9 |  | 1 | 2026-08-08 | Phase 9 - Day 1: Heavy Pull + Grip + Shoulder Support | Internal Cable Rotation | Other | 2 | 12.5 | 12 |  | 2 | No pad available for under elbow; tempo 2-1-2; RIR 2 |</t>
  </si>
  <si>
    <t>| 9 |  | 1 | 2026-08-08 | Phase 9 - Day 1: Heavy Pull + Grip + Shoulder Support | Dead Hang | Carry | 1 | 0 |  | 45 |  |  |</t>
  </si>
  <si>
    <t>| 9 |  | 1 | 2026-08-08 | Phase 9 - Day 1: Heavy Pull + Grip + Shoulder Support | Dead Hang | Carry | 2 | 0 |  | 34.8 |  |  |</t>
  </si>
  <si>
    <t>| 9 |  | 2 | 2026-08-09 | Phase 9 - Day 2: Heavy Push + Shoulder Performance | Treadmill Walking | Cardio | 1 |  |  | 300 |  | 4.6 mph, 5% incline  |</t>
  </si>
  <si>
    <t>| 9 |  | 2 | 2026-08-09 | Phase 9 - Day 2: Heavy Push + Shoulder Performance | Band Pull Aparts | Warmup | 1 | 0 | 15 |  |  | Red band |</t>
  </si>
  <si>
    <t>| 9 |  | 2 | 2026-08-09 | Phase 9 - Day 2: Heavy Push + Shoulder Performance | Band External Rotations | Warmup | 1 | 0 | 12 |  |  | Red band |</t>
  </si>
  <si>
    <t>| 9 |  | 2 | 2026-08-09 | Phase 9 - Day 2: Heavy Push + Shoulder Performance | Serratus Wall Slides (banded) | Warmup | 1 | 0 | 8 |  |  | Red band |</t>
  </si>
  <si>
    <t>| 9 |  | 2 | 2026-08-09 | Phase 9 - Day 2: Heavy Push + Shoulder Performance | Scap Push Ups | Push | 1 | 0 | 8 |  |  |  |</t>
  </si>
  <si>
    <t>| 9 |  | 2 | 2026-08-09 | Phase 9 - Day 2: Heavy Push + Shoulder Performance | Band Pull Aparts | Warmup | 2 | 0 | 15 |  |  | Red band |</t>
  </si>
  <si>
    <t>| 9 |  | 2 | 2026-08-09 | Phase 9 - Day 2: Heavy Push + Shoulder Performance | Band External Rotations | Warmup | 2 | 0 | 12 |  |  | Red band |</t>
  </si>
  <si>
    <t>| 9 |  | 2 | 2026-08-09 | Phase 9 - Day 2: Heavy Push + Shoulder Performance | Serratus Wall Slides (banded) | Warmup | 2 | 0 | 8 |  |  | Red band |</t>
  </si>
  <si>
    <t>| 9 |  | 2 | 2026-08-09 | Phase 9 - Day 2: Heavy Push + Shoulder Performance | Scap Push Ups | Push | 2 | 0 | 8 |  |  |  |</t>
  </si>
  <si>
    <t>| 9 |  | 2 | 2026-08-09 | Phase 9 - Day 2: Heavy Push + Shoulder Performance | Single Arm Cable Press | Push | 1 | 15 | 12 |  |  |  |</t>
  </si>
  <si>
    <t>| 9 |  | 2 | 2026-08-09 | Phase 9 - Day 2: Heavy Push + Shoulder Performance | Neutral Grip Dumbbell Floor Press | Push | 1 | 100 | 8 |  | 2 | Warmup: tempo 2-1-3; RIR 2; right tight capsule throughout |</t>
  </si>
  <si>
    <t>| 9 |  | 2 | 2026-08-09 | Phase 9 - Day 2: Heavy Push + Shoulder Performance | Neutral Grip Dumbbell Floor Press | Push | 2 | 120 | 6 |  | 2 | Warmup: tempo 2-1-3; RIR 2; right tight capsule throughout; sensation runs down biceps (is this pointing to biceps tendon / tenodesis?) |</t>
  </si>
  <si>
    <t>| 9 |  | 2 | 2026-08-09 | Phase 9 - Day 2: Heavy Push + Shoulder Performance | Neutral Grip Dumbbell Floor Press | Push | 3 | 140 | 8 |  | 2 | Tempo 2-1-3; RIR 2; definitely running up biceps tendon. Actually gives me a little more confidence that it’s not feeling like anterior capsule. Is this risky? |</t>
  </si>
  <si>
    <t>| 9 |  | 2 | 2026-08-09 | Phase 9 - Day 2: Heavy Push + Shoulder Performance | Neutral Grip Dumbbell Floor Press | Push | 4 | 150 | 6 |  | 1 | Tempo 2-1-3; RIR 1 |</t>
  </si>
  <si>
    <t>| 9 |  | 2 | 2026-08-09 | Phase 9 - Day 2: Heavy Push + Shoulder Performance | Neutral Grip Dumbbell Floor Press | Push | 5 | 150 | 5.5 |  | 1 | Tempo 2-1-3; RIR 1 |</t>
  </si>
  <si>
    <t>| 9 |  | 2 | 2026-08-09 | Phase 9 - Day 2: Heavy Push + Shoulder Performance | Supine Press Machine - Plate Loaded | Push | 1 | 50 | 10 |  | 3+ | Neutral grip; Matrix Supine Press; staring resistance = 10 lbs; warmup with additional 25 lb plates; tempo 2-1-3; RIR 3+ |</t>
  </si>
  <si>
    <t>| 9 |  | 2 | 2026-08-09 | Phase 9 - Day 2: Heavy Push + Shoulder Performance | Supine Press Machine - Plate Loaded | Push | 2 | 90 | 10 |  | 2 | Tempo 2-1-3; RIR 2; right biceps tendon feeling fatigue/aware on extension  |</t>
  </si>
  <si>
    <t>| 9 |  | 2 | 2026-08-09 | Phase 9 - Day 2: Heavy Push + Shoulder Performance | Supine Press Machine - Plate Loaded | Push | 3 | 90 | 10 |  | 2 | Tempo 2-1-3; RIR 2; right biceps tendon feeling fatigue/aware on extension  |</t>
  </si>
  <si>
    <t>| 9 |  | 2 | 2026-08-09 | Phase 9 - Day 2: Heavy Push + Shoulder Performance | Supine Press Machine - Plate Loaded | Push | 4 | 100 | 10 |  | 1-2 | Tempo 2-1-3; RIR 1-2 |</t>
  </si>
  <si>
    <t>| 9 |  | 2 | 2026-08-09 | Phase 9 - Day 2: Heavy Push + Shoulder Performance | Cable High To Mid Fly | Push | 1 | 30 | 12 |  | 2 | Tempo 2-2-3; RIR 2; squeezed!!! |</t>
  </si>
  <si>
    <t>| 9 |  | 2 | 2026-08-09 | Phase 9 - Day 2: Heavy Push + Shoulder Performance | Cable High To Mid Fly | Push | 2 | 40 | 12 |  | 2 | Tempo 2-2-3; RIR 2; squeezed!!! |</t>
  </si>
  <si>
    <t>| 9 |  | 2 | 2026-08-09 | Phase 9 - Day 2: Heavy Push + Shoulder Performance | Cable High To Mid Fly | Push | 3 | 50 | 10 |  | 1 | Tempo 2-2-3; RIR 1; squeezed!!! |</t>
  </si>
  <si>
    <t>| 9 |  | 2 | 2026-08-09 | Phase 9 - Day 2: Heavy Push + Shoulder Performance | Seated Neutral Grip DB Overhead Press | Push | 1 | 50 | 12 |  | 1-2 | Tempo 2-1-3; RIR 1-2; 25 lb DB per hand as it has been since we reintroduced overhead press. I’m not at 40 or 50 per hand yet |</t>
  </si>
  <si>
    <t>| 9 |  | 2 | 2026-08-09 | Phase 9 - Day 2: Heavy Push + Shoulder Performance | Seated Neutral Grip DB Overhead Press | Push | 2 | 60 | 10 |  | 1-2 | Tempo 2-1-3; RIR 1-2; 30 lb DB per hand |</t>
  </si>
  <si>
    <t>| 9 |  | 2 | 2026-08-09 | Phase 9 - Day 2: Heavy Push + Shoulder Performance | Seated Neutral Grip DB Overhead Press | Push | 3 | 60 | 8 |  | 1-2 | Tempo 2-1-3; RIR 1-2; 30 lb DB per hand |</t>
  </si>
  <si>
    <t>| 9 |  | 2 | 2026-08-09 | Phase 9 - Day 2: Heavy Push + Shoulder Performance | Single-Arm Overhead Cable Extension | Arms_Triceps | 1 | 25 | 10 |  | 1 | Tempo 2-1-3; RIR 1 |</t>
  </si>
  <si>
    <t>| 9 |  | 2 | 2026-08-09 | Phase 9 - Day 2: Heavy Push + Shoulder Performance | Single-Arm Overhead Cable Extension | Arms_Triceps | 2 | 25 | 9 |  | 1 | Tempo 2-1-3; RIR 1 tap on 8 |</t>
  </si>
  <si>
    <t>| 9 |  | 2 | 2026-08-09 | Phase 9 - Day 2: Heavy Push + Shoulder Performance | Single-Arm Overhead Cable Extension | Arms_Triceps | 3 | 25 | 8 |  | 1 | Tempo 2-1-3; RIR 1 tap on 7 |</t>
  </si>
  <si>
    <t>| 9 |  | 2 | 2026-08-09 | Phase 9 - Day 2: Heavy Push + Shoulder Performance | High Cable Tricep Pushdown | Arms_Triceps | 1 | 80 | 8 |  | 1-2 | Tempo 3-1-2; RIR 1-2 |</t>
  </si>
  <si>
    <t>| 9 |  | 2 | 2026-08-09 | Phase 9 - Day 2: Heavy Push + Shoulder Performance | High Cable Tricep Pushdown | Arms_Triceps | 2 | 80 | 7 |  | 1-2 | Tempo 3-1-2; RIR 1-2 |</t>
  </si>
  <si>
    <t>| 9 |  | 2 | 2026-08-09 | Phase 9 - Day 2: Heavy Push + Shoulder Performance | High Cable Tricep Pushdown | Arms_Triceps | 3 | 80 | 5 |  | 1-2 | Tempo 3-1-2; RIR 1-2 |</t>
  </si>
  <si>
    <t>| 9 |  | 2 | 2026-08-09 | Phase 9 - Day 2: Heavy Push + Shoulder Performance | High Cable Tricep Pushdown | Arms_Triceps | 4 | 70 | 2 |  | 1-2 | Tempo 3-1-2; RIR 1-2 |</t>
  </si>
  <si>
    <t>| 9 |  | 2 | 2026-08-09 | Phase 9 - Day 2: Heavy Push + Shoulder Performance | Cable Lateral Raise (using elbow strap setup) | Push | 1 | 15 | 12 |  | 1-2 | Tempo 2-1-2; RIR 1-2 |</t>
  </si>
  <si>
    <t>| 9 |  | 2 | 2026-08-09 | Phase 9 - Day 2: Heavy Push + Shoulder Performance | Cable Lateral Raise (using elbow strap setup) | Push | 2 | 15 | 12 |  | 1-2 | Tempo 2-1-2; RIR 1-2 |</t>
  </si>
  <si>
    <t>| 9 |  | 2 | 2026-08-09 | Phase 9 - Day 2: Heavy Push + Shoulder Performance | Cable Lateral Raise (using elbow strap setup) | Push | 3 | 17.5 | 10 |  | 0-1 | Tempo 2-1-2; RIR 0-1 |</t>
  </si>
  <si>
    <t>| 9 |  | 2 | 2026-08-09 | Phase 9 - Day 2: Heavy Push + Shoulder Performance | Internal Cable Rotation | Other | 1 | 12.5 | 15 |  | 2 | Tempo 2-1-2; RIR 2 |</t>
  </si>
  <si>
    <t>| 9 |  | 2 | 2026-08-09 | Phase 9 - Day 2: Heavy Push + Shoulder Performance | Internal Cable Rotation | Other | 2 | 12.5 | 15 |  | 2 | Tempo 2-1-2; RIR 2; 5 lb plate between elbow and body |</t>
  </si>
  <si>
    <t>| 9 |  | 2 | 2026-08-09 | Phase 9 - Day 2: Heavy Push + Shoulder Performance | Internal Cable Rotation | Other | 3 | 12.5 | 15 |  | 2 | Tempo 2-1-2; RIR 2; 5 lb plate between elbow and body |</t>
  </si>
  <si>
    <t>| 9 |  | 2 | 2026-08-09 | Phase 9 - Day 2: Heavy Push + Shoulder Performance | Dead Hang | Carry | 1 | 0 |  | 60 |  |  |</t>
  </si>
  <si>
    <t>| 9 |  | 2 | 2026-08-09 | Phase 9 - Day 2: Heavy Push + Shoulder Performance | Dead Hang | Carry | 2 | 0 |  | 45 |  |  |</t>
  </si>
  <si>
    <t>| 9 |  | 3 | 2026-08-10 | Phase 9 - Day 3: Lower Body + Unilateral Strength + Carry Performance | Treadmill Walking | Cardio | 1 |  |  | 302 |  | 4.6 mph, 5% incline  |</t>
  </si>
  <si>
    <t>| 9 |  | 3 | 2026-08-10 | Phase 9 - Day 3: Lower Body + Unilateral Strength + Carry Performance | Prisoners Squat | Legs | 1 | 0 | 10 |  |  |  |</t>
  </si>
  <si>
    <t>| 9 |  | 3 | 2026-08-10 | Phase 9 - Day 3: Lower Body + Unilateral Strength + Carry Performance | Hip Hinge | Warmup | 1 | 0 | 10 |  |  |  |</t>
  </si>
  <si>
    <t>| 9 |  | 3 | 2026-08-10 | Phase 9 - Day 3: Lower Body + Unilateral Strength + Carry Performance | Glute Extension | Legs | 1 | 0 | 10 |  |  |  |</t>
  </si>
  <si>
    <t>| 9 |  | 3 | 2026-08-10 | Phase 9 - Day 3: Lower Body + Unilateral Strength + Carry Performance | Walking Lunges | Legs | 1 | 0 |  | 8 |  |  |</t>
  </si>
  <si>
    <t>| 9 |  | 3 | 2026-08-10 | Phase 9 - Day 3: Lower Body + Unilateral Strength + Carry Performance | Standing Calf Raise | Legs | 1 | 0 | 12 |  |  |  |</t>
  </si>
  <si>
    <t>| 9 |  | 3 | 2026-08-10 | Phase 9 - Day 3: Lower Body + Unilateral Strength + Carry Performance | Prisoners Squat | Legs | 2 | 0 | 10 |  |  |  |</t>
  </si>
  <si>
    <t>| 9 |  | 3 | 2026-08-10 | Phase 9 - Day 3: Lower Body + Unilateral Strength + Carry Performance | Hip Hinge | Warmup | 2 | 0 | 10 |  |  |  |</t>
  </si>
  <si>
    <t>| 9 |  | 3 | 2026-08-10 | Phase 9 - Day 3: Lower Body + Unilateral Strength + Carry Performance | Glute Extension | Legs | 2 | 0 | 10 |  |  |  |</t>
  </si>
  <si>
    <t>| 9 |  | 3 | 2026-08-10 | Phase 9 - Day 3: Lower Body + Unilateral Strength + Carry Performance | Walking Lunges | Legs | 2 | 0 |  | 8 |  |  |</t>
  </si>
  <si>
    <t>| 9 |  | 3 | 2026-08-10 | Phase 9 - Day 3: Lower Body + Unilateral Strength + Carry Performance | Standing Calf Raise | Legs | 2 | 0 | 12 |  |  |  |</t>
  </si>
  <si>
    <t>| 9 |  | 3 | 2026-08-10 | Phase 9 - Day 3: Lower Body + Unilateral Strength + Carry Performance | Goblet Squat | Legs | 1 | 75 | 10 |  | 2 | Tempo 2-1-3; RIR 2 |</t>
  </si>
  <si>
    <t>| 9 |  | 3 | 2026-08-10 | Phase 9 - Day 3: Lower Body + Unilateral Strength + Carry Performance | Goblet Squat | Legs | 2 | 75 | 10 |  | 2 | Tempo 2-1-3; RIR 2 |</t>
  </si>
  <si>
    <t>| 9 |  | 3 | 2026-08-10 | Phase 9 - Day 3: Lower Body + Unilateral Strength + Carry Performance | Goblet Squat | Legs | 3 | 75 | 10 |  | 2 | Tempo 2-1-3; RIR 2 |</t>
  </si>
  <si>
    <t>| 9 |  | 3 | 2026-08-10 | Phase 9 - Day 3: Lower Body + Unilateral Strength + Carry Performance | Goblet Squat | Legs | 4 | 75 | 10 |  | 2 | Tempo 2-1-3; RIR 2 |</t>
  </si>
  <si>
    <t>| 9 |  | 3 | 2026-08-10 | Phase 9 - Day 3: Lower Body + Unilateral Strength + Carry Performance | Dumbbell Romanian Deadlift | Legs | 1 | 150 | 10 |  | 2+ | Tempo 2-1-3; RIR 2+ |</t>
  </si>
  <si>
    <t>| 9 |  | 3 | 2026-08-10 | Phase 9 - Day 3: Lower Body + Unilateral Strength + Carry Performance | Dumbbell Romanian Deadlift | Legs | 2 | 150 | 10 |  | 2 | Tempo 2-1-3; RIR 2 |</t>
  </si>
  <si>
    <t>| 9 |  | 3 | 2026-08-10 | Phase 9 - Day 3: Lower Body + Unilateral Strength + Carry Performance | Dumbbell Romanian Deadlift | Legs | 3 | 150 | 10 |  | 2 | Tempo 2-1-3; RIR 2 |</t>
  </si>
  <si>
    <t>| 9 |  | 3 | 2026-08-10 | Phase 9 - Day 3: Lower Body + Unilateral Strength + Carry Performance | Dumbbell Romanian Deadlift | Legs | 4 | 150 | 10 |  | 1-2 | Tempo 2-1-3; RIR 1-2 |</t>
  </si>
  <si>
    <t>| 9 |  | 3 | 2026-08-10 | Phase 9 - Day 3: Lower Body + Unilateral Strength + Carry Performance | Bulgarian Split Squat | Legs | 1 | 50 | 8 |  | 2 | Tempo 3-1-2; RIR 2; 40 lb db on contralateral, 10lb on ipsilateral |</t>
  </si>
  <si>
    <t>| 9 |  | 3 | 2026-08-10 | Phase 9 - Day 3: Lower Body + Unilateral Strength + Carry Performance | Bulgarian Split Squat | Legs | 2 | 50 | 8 |  | 2 | Tempo 3-1-2; RIR 2; 40 lb db on contralateral, 10lb on ipsilateral |</t>
  </si>
  <si>
    <t>| 9 |  | 3 | 2026-08-10 | Phase 9 - Day 3: Lower Body + Unilateral Strength + Carry Performance | Bulgarian Split Squat | Legs | 3 | 55 | 8 |  | 2 | Tempo 3-1-2; RIR 2; 40 lb db on contralateral, 15 lb on ipsilateral |</t>
  </si>
  <si>
    <t>| 9 |  | 3 | 2026-08-10 | Phase 9 - Day 3: Lower Body + Unilateral Strength + Carry Performance | Farmer's Walk | Carry | 1 | 150 |  | 60 |  |  |</t>
  </si>
  <si>
    <t>| 9 |  | 3 | 2026-08-10 | Phase 9 - Day 3: Lower Body + Unilateral Strength + Carry Performance | Farmer's Walk | Carry | 2 | 150 |  | 60 |  |  |</t>
  </si>
  <si>
    <t>| 9 |  | 3 | 2026-08-10 | Phase 9 - Day 3: Lower Body + Unilateral Strength + Carry Performance | Farmer's Walk | Carry | 3 | 150 |  | 45 |  |  |</t>
  </si>
  <si>
    <t>| 9 |  | 3 | 2026-08-10 | Phase 9 - Day 3: Lower Body + Unilateral Strength + Carry Performance | Standing Calf Raises using Machine | Legs | 1 | 120 | 15 |  | 2+ | Matrix calf extension (Ultra calf extension); tempo 2-1-3; RIR 2+ |</t>
  </si>
  <si>
    <t>| 9 |  | 3 | 2026-08-10 | Phase 9 - Day 3: Lower Body + Unilateral Strength + Carry Performance | Standing Calf Raises using Machine | Legs | 2 | 130 | 15 |  | 2+ | Matrix calf extension (Ultra calf extension); tempo 2-1-3; RIR 2+ |</t>
  </si>
  <si>
    <t>| 9 |  | 3 | 2026-08-10 | Phase 9 - Day 3: Lower Body + Unilateral Strength + Carry Performance | Standing Calf Raises using Machine | Legs | 3 | 135 | 13 |  | 1-2 | Matrix calf extension (Ultra calf extension); tempo 2-1-3; RIR 1-2 |</t>
  </si>
  <si>
    <t>| 9 |  | 3 | 2026-08-10 | Phase 9 - Day 3: Lower Body + Unilateral Strength + Carry Performance | Internal Cable Rotation | Other | 1 | 10 | 12 |  | 2 | Tempo 2-1-2; RIR 2 |</t>
  </si>
  <si>
    <t>| 9 |  | 3 | 2026-08-10 | Phase 9 - Day 3: Lower Body + Unilateral Strength + Carry Performance | Internal Cable Rotation | Other | 2 | 12.5 | 12 |  | 2 | Tempo 2-1-2; RIR 2 |</t>
  </si>
  <si>
    <t>| 9 |  | 3 | 2026-08-10 | Phase 9 - Day 3: Lower Body + Unilateral Strength + Carry Performance | Dead Hang | Carry | 1 | 0 |  | 60 |  |  |</t>
  </si>
  <si>
    <t>| 9 |  | 3 | 2026-08-10 | Phase 9 - Day 3: Lower Body + Unilateral Strength + Carry Performance | Dead Hang | Carry | 2 | 0 |  | 43.199999999999996 |  | 43/60=0.717 |</t>
  </si>
  <si>
    <t>| 9 |  | 3 | 2026-08-10 | Phase 9 - Day 3: Lower Body + Unilateral Strength + Carry Performance | Rowing | Pull | 1 |  |  | 20 |  |  |</t>
  </si>
  <si>
    <t>| 9 |  | 3 | 2026-08-10 | Phase 9 - Day 3: Lower Body + Unilateral Strength + Carry Performance | Rowing | Pull | 2 |  |  | 40 |  | 150/1000=0.15 |</t>
  </si>
  <si>
    <t>| 9 |  | 3 | 2026-08-10 | Phase 9 - Day 3: Lower Body + Unilateral Strength + Carry Performance | Rowing | Pull | 3 |  |  | 20 |  |  |</t>
  </si>
  <si>
    <t>| 9 |  | 3 | 2026-08-10 | Phase 9 - Day 3: Lower Body + Unilateral Strength + Carry Performance | Rowing | Pull | 4 |  |  | 40 |  |  |</t>
  </si>
  <si>
    <t>| 9 |  | 3 | 2026-08-10 | Phase 9 - Day 3: Lower Body + Unilateral Strength + Carry Performance | Rowing | Pull | 5 |  |  | 20 |  |  |</t>
  </si>
  <si>
    <t>| 9 |  | 3 | 2026-08-10 | Phase 9 - Day 3: Lower Body + Unilateral Strength + Carry Performance | Rowing | Pull | 6 |  |  | 40 |  |  |</t>
  </si>
  <si>
    <t>| 9 |  | 3 | 2026-08-10 | Phase 9 - Day 3: Lower Body + Unilateral Strength + Carry Performance | Rowing | Pull | 7 |  |  | 20 |  |  |</t>
  </si>
  <si>
    <t>| 9 |  | 3 | 2026-08-10 | Phase 9 - Day 3: Lower Body + Unilateral Strength + Carry Performance | Rowing | Pull | 8 |  |  | 40 |  |  |</t>
  </si>
  <si>
    <t>| 9 |  | 3 | 2026-08-10 | Phase 9 - Day 3: Lower Body + Unilateral Strength + Carry Performance | Rowing | Pull | 9 |  |  | 20 |  |  |</t>
  </si>
  <si>
    <t>| 9 |  | 3 | 2026-08-10 | Phase 9 - Day 3: Lower Body + Unilateral Strength + Carry Performance | Rowing | Pull | 10 |  |  | 40 |  |  |</t>
  </si>
  <si>
    <t>| 9 |  | 3 | 2026-08-10 | Phase 9 - Day 3: Lower Body + Unilateral Strength + Carry Performance | Rowing | Pull | 11 |  |  | 20 |  |  |</t>
  </si>
  <si>
    <t>| 9 |  | 3 | 2026-08-10 | Phase 9 - Day 3: Lower Body + Unilateral Strength + Carry Performance | Rowing | Pull | 12 |  |  | 40 |  |  |</t>
  </si>
  <si>
    <t>| 9 |  | 3 | 2026-08-10 | Phase 9 - Day 3: Lower Body + Unilateral Strength + Carry Performance | Rowing | Pull | 13 |  |  | 20 |  |  |</t>
  </si>
  <si>
    <t>| 9 |  | 3 | 2026-08-10 | Phase 9 - Day 3: Lower Body + Unilateral Strength + Carry Performance | Rowing | Pull | 14 |  |  | 40 |  |  |</t>
  </si>
  <si>
    <t>| 9 |  | 3 | 2026-08-10 | Phase 9 - Day 3: Lower Body + Unilateral Strength + Carry Performance | Rowing | Pull | 15 |  |  | 20 |  |  |</t>
  </si>
  <si>
    <t>| 9 |  | 3 | 2026-08-10 | Phase 9 - Day 3: Lower Body + Unilateral Strength + Carry Performance | Rowing | Pull | 16 |  |  | 40 |  |  |</t>
  </si>
  <si>
    <t>| 9 |  | 4 | 2026-08-11 | Phase 9 - Day 4: Upper Hypertrophy + Capacity + Grip | Treadmill Walking | Cardio | 1 |  |  | 300 |  | 4.6 mph, 5% incline |</t>
  </si>
  <si>
    <t>| 9 |  | 4 | 2026-08-11 | Phase 9 - Day 4: Upper Hypertrophy + Capacity + Grip | Band Pull Aparts | Warmup | 1 | 0 | 15 |  |  |  |</t>
  </si>
  <si>
    <t>| 9 |  | 4 | 2026-08-11 | Phase 9 - Day 4: Upper Hypertrophy + Capacity + Grip | Serratus Wall Slides (banded) | Warmup | 1 | 0 | 8 |  |  |  |</t>
  </si>
  <si>
    <t>| 9 |  | 4 | 2026-08-11 | Phase 9 - Day 4: Upper Hypertrophy + Capacity + Grip | Band External Rotations | Warmup | 1 | 0 | 12 |  |  |  |</t>
  </si>
  <si>
    <t>| 9 |  | 4 | 2026-08-11 | Phase 9 - Day 4: Upper Hypertrophy + Capacity + Grip | Scap Push Ups | Push | 1 | 0 | 10 |  |  |  |</t>
  </si>
  <si>
    <t>| 9 |  | 4 | 2026-08-11 | Phase 9 - Day 4: Upper Hypertrophy + Capacity + Grip | Band Pull Aparts | Warmup | 2 | 0 | 15 |  |  |  |</t>
  </si>
  <si>
    <t>| 9 |  | 4 | 2026-08-11 | Phase 9 - Day 4: Upper Hypertrophy + Capacity + Grip | Serratus Wall Slides (banded) | Warmup | 2 | 0 | 8 |  |  |  |</t>
  </si>
  <si>
    <t>| 9 |  | 4 | 2026-08-11 | Phase 9 - Day 4: Upper Hypertrophy + Capacity + Grip | Band External Rotations | Warmup | 2 | 0 | 12 |  |  |  |</t>
  </si>
  <si>
    <t>| 9 |  | 4 | 2026-08-11 | Phase 9 - Day 4: Upper Hypertrophy + Capacity + Grip | Scap Push Ups | Push | 2 | 0 | 10 |  |  |  |</t>
  </si>
  <si>
    <t>| 9 |  | 4 | 2026-08-11 | Phase 9 - Day 4: Upper Hypertrophy + Capacity + Grip | DB Neutral Press (slight Rotate To Underhand ) | Push | 1 | 35 | 10 |  | 2+ | Tempo 2-1-3; RIR 2+; right awareness in biceps. After intentional lat flex/squeeze to keep trap and biceps out of the lift, the awareness was reduced |</t>
  </si>
  <si>
    <t>| 9 |  | 4 | 2026-08-11 | Phase 9 - Day 4: Upper Hypertrophy + Capacity + Grip | DB Neutral Press (slight Rotate To Underhand ) | Push | 2 | 35 | 10 |  | 2 | Tempo 2-1-3; RIR 2; right awareness in biceps. After intentional lat flex/squeeze to keep trap and biceps out of the lift, the awareness was reduced |</t>
  </si>
  <si>
    <t>| 9 |  | 4 | 2026-08-11 | Phase 9 - Day 4: Upper Hypertrophy + Capacity + Grip | DB Neutral Press (slight Rotate To Underhand ) | Push | 3 | 40 | 10 |  | 2 | Tempo 2-1-3; RIR 2; right awareness in biceps. After intentional lat flex/squeeze to keep trap and biceps out of the lift, the awareness was reduced |</t>
  </si>
  <si>
    <t>| 9 |  | 4 | 2026-08-11 | Phase 9 - Day 4: Upper Hypertrophy + Capacity + Grip | Chest Supported DB Row (Spider) | Pull | 1 | 120 | 12 |  | 2+ | Tempo 2-1-3; RIR 2+, bench at 4 |</t>
  </si>
  <si>
    <t>| 9 |  | 4 | 2026-08-11 | Phase 9 - Day 4: Upper Hypertrophy + Capacity + Grip | Chest Supported DB Row (Spider) | Pull | 2 | 130 | 11 |  | 2 | Tempo 2-1-3; RIR 2, bench at 4 |</t>
  </si>
  <si>
    <t>| 9 |  | 4 | 2026-08-11 | Phase 9 - Day 4: Upper Hypertrophy + Capacity + Grip | Chest Supported DB Row (Spider) | Pull | 3 | 130 | 11 |  | 1-2 | Tempo 2-1-3; RIR 1-2, bench at 4 |</t>
  </si>
  <si>
    <t>| 9 |  | 4 | 2026-08-11 | Phase 9 - Day 4: Upper Hypertrophy + Capacity + Grip | Single-Arm Neutral Grip Cable Pulldown | Pull | 1 | 80 | 10 |  | 2 | Tempo 2-1-3; RIR 2; grip a little lactic acid-y after rows |</t>
  </si>
  <si>
    <t>| 9 |  | 4 | 2026-08-11 | Phase 9 - Day 4: Upper Hypertrophy + Capacity + Grip | Single-Arm Neutral Grip Cable Pulldown | Pull | 2 | 80 | 10 |  | 2 | Slight right anterior awareness at full contraction; Tempo 2-1-3; RIR 2; grip a little lactic acid-y after rows |</t>
  </si>
  <si>
    <t>| 9 |  | 4 | 2026-08-11 | Phase 9 - Day 4: Upper Hypertrophy + Capacity + Grip | Single-Arm Neutral Grip Cable Pulldown | Pull | 3 | 80 | 10 |  | 1 | Less awareness if I move my elbow a little away from my torso; tempo 2-1-3; RIR 1 |</t>
  </si>
  <si>
    <t>| 9 |  | 4 | 2026-08-11 | Phase 9 - Day 4: Upper Hypertrophy + Capacity + Grip | Cable Lateral Raise (using elbow strap setup) | Push | 1 | 10 | 12 |  | 2+ | Tempo 2-2-2; RIR 2+ |</t>
  </si>
  <si>
    <t>| 9 |  | 4 | 2026-08-11 | Phase 9 - Day 4: Upper Hypertrophy + Capacity + Grip | Cable Lateral Raise (using elbow strap setup) | Push | 2 | 12.5 | 12 |  | 2 | Tempo 2-2-2; RIR 2 |</t>
  </si>
  <si>
    <t>| 9 |  | 4 | 2026-08-11 | Phase 9 - Day 4: Upper Hypertrophy + Capacity + Grip | Cable Lateral Raise (using elbow strap setup) | Push | 3 | 15 | 11 |  | 1 | Tempo 2-2-2; RIR 1 |</t>
  </si>
  <si>
    <t>| 9 |  | 4 | 2026-08-11 | Phase 9 - Day 4: Upper Hypertrophy + Capacity + Grip | Kneeling Single Arm Rope Cable Extension | Arms_Triceps | 1 | 25 | 12 |  | 2 | Right awareness when elbow was slightly too far back. Moving elbow forward helped remove awareness on right; tempo 2-1-3; RIR 2 |</t>
  </si>
  <si>
    <t>| 9 |  | 4 | 2026-08-11 | Phase 9 - Day 4: Upper Hypertrophy + Capacity + Grip | Kneeling Single Arm Rope Cable Extension | Arms_Triceps | 2 | 27.5 | 12 |  |  | Tempo 2-1-3; 1-2 |</t>
  </si>
  <si>
    <t>| 9 |  | 4 | 2026-08-11 | Phase 9 - Day 4: Upper Hypertrophy + Capacity + Grip | Kneeling Single Arm Rope Cable Extension | Arms_Triceps | 3 | 27.5 | 10 |  |  | Tempo 2-1-3; 1 |</t>
  </si>
  <si>
    <t>| 9 |  | 4 | 2026-08-11 | Phase 9 - Day 4: Upper Hypertrophy + Capacity + Grip | Standing One Arm Bicep Curl with Cable (Anchored) | Arms_Biceps | 1 | 25 | 12 |  | 1-2 | Tempo 2-1-3; RIR 1-2 |</t>
  </si>
  <si>
    <t>| 9 |  | 4 | 2026-08-11 | Phase 9 - Day 4: Upper Hypertrophy + Capacity + Grip | Standing One Arm Bicep Curl with Cable (Anchored) | Arms_Biceps | 2 | 25 | 10 |  | 1 | Tempo 2-1-3; RIR 1 |</t>
  </si>
  <si>
    <t>| 9 |  | 4 | 2026-08-11 | Phase 9 - Day 4: Upper Hypertrophy + Capacity + Grip | Standing One Arm Bicep Curl with Cable (Anchored) | Arms_Biceps | 3 | 25 | 9 |  | 1 | Tempo 2-1-3; RIR 1 |</t>
  </si>
  <si>
    <t>| 9 |  | 4 | 2026-08-11 | Phase 9 - Day 4: Upper Hypertrophy + Capacity + Grip | Farmer’s Hold | Carry | 1 | 140 |  | 45 |  |  |</t>
  </si>
  <si>
    <t>| 9 |  | 4 | 2026-08-11 | Phase 9 - Day 4: Upper Hypertrophy + Capacity + Grip | Farmer’s Hold | Carry | 2 | 140 |  | 45 |  |  |</t>
  </si>
  <si>
    <t>| 9 |  | 1 | 2026-08-13 | Phase 9 - Day 1: Heavy Pull + Grip + Shoulder Support | Treadmill Walking | Cardio | 1 |  |  | 301 |  | Warmup: 4.6 mph, incline 5% |</t>
  </si>
  <si>
    <t>| 9 |  | 1 | 2026-08-13 | Phase 9 - Day 1: Heavy Pull + Grip + Shoulder Support | Band Pull Aparts | Warmup | 1 | 0 | 15 |  |  |  |</t>
  </si>
  <si>
    <t>| 9 |  | 1 | 2026-08-13 | Phase 9 - Day 1: Heavy Pull + Grip + Shoulder Support | Band External Rotations | Warmup | 1 | 0 | 12 |  |  |  |</t>
  </si>
  <si>
    <t>| 9 |  | 1 | 2026-08-13 | Phase 9 - Day 1: Heavy Pull + Grip + Shoulder Support | Serratus Wall Slides (banded) | Warmup | 1 | 0 | 8 |  |  |  |</t>
  </si>
  <si>
    <t>| 9 |  | 1 | 2026-08-13 | Phase 9 - Day 1: Heavy Pull + Grip + Shoulder Support | Cat-Camel | Warmup | 1 | 0 | 10 |  |  |  |</t>
  </si>
  <si>
    <t>| 9 |  | 1 | 2026-08-13 | Phase 9 - Day 1: Heavy Pull + Grip + Shoulder Support | Scap Push Ups | Push | 1 | 0 | 10 |  |  |  |</t>
  </si>
  <si>
    <t>| 9 |  | 1 | 2026-08-13 | Phase 9 - Day 1: Heavy Pull + Grip + Shoulder Support | Band Pull Aparts | Warmup | 2 | 0 | 15 |  |  |  |</t>
  </si>
  <si>
    <t>| 9 |  | 1 | 2026-08-13 | Phase 9 - Day 1: Heavy Pull + Grip + Shoulder Support | Band External Rotations | Warmup | 2 | 0 | 12 |  |  |  |</t>
  </si>
  <si>
    <t>| 9 |  | 1 | 2026-08-13 | Phase 9 - Day 1: Heavy Pull + Grip + Shoulder Support | Serratus Wall Slides (banded) | Warmup | 2 | 0 | 8 |  |  |  |</t>
  </si>
  <si>
    <t>| 9 |  | 1 | 2026-08-13 | Phase 9 - Day 1: Heavy Pull + Grip + Shoulder Support | Cat-Camel | Warmup | 2 | 0 | 10 |  |  |  |</t>
  </si>
  <si>
    <t>| 9 |  | 1 | 2026-08-13 | Phase 9 - Day 1: Heavy Pull + Grip + Shoulder Support | Scap Push Ups | Push | 2 | 0 | 10 |  |  |  |</t>
  </si>
  <si>
    <t>| 9 |  | 1 | 2026-08-13 | Phase 9 - Day 1: Heavy Pull + Grip + Shoulder Support | Farmer's Walk | Carry | 1 | 150 |  | 70.199999999999989 |  | 70/60=1.167 |</t>
  </si>
  <si>
    <t>| 9 |  | 1 | 2026-08-13 | Phase 9 - Day 1: Heavy Pull + Grip + Shoulder Support | Farmer's Walk | Carry | 2 | 150 |  | 60 |  |  |</t>
  </si>
  <si>
    <t>| 9 |  | 1 | 2026-08-13 | Phase 9 - Day 1: Heavy Pull + Grip + Shoulder Support | Farmer's Walk | Carry | 3 | 150 |  | 60 |  |  |</t>
  </si>
  <si>
    <t>| 9 |  | 1 | 2026-08-13 | Phase 9 - Day 1: Heavy Pull + Grip + Shoulder Support | Farmer's Walk | Carry | 4 | 150 |  | 45 |  |  |</t>
  </si>
  <si>
    <t>| 9 |  | 1 | 2026-08-13 | Phase 9 - Day 1: Heavy Pull + Grip + Shoulder Support | Chest-Supported Machine Row (formerly “Machine Press”) | Pull | 1 | 202.5 | 10 |  | 2 | Tempo 2-1-3; RIR 2 |</t>
  </si>
  <si>
    <t>| 9 |  | 1 | 2026-08-13 | Phase 9 - Day 1: Heavy Pull + Grip + Shoulder Support | Chest-Supported Machine Row (formerly “Machine Press”) | Pull | 2 | 207.5 | 10 |  | 1-2 | Tempo 2-1-3; RIR 1-2 |</t>
  </si>
  <si>
    <t>| 9 |  | 1 | 2026-08-13 | Phase 9 - Day 1: Heavy Pull + Grip + Shoulder Support | Chest-Supported Machine Row (formerly “Machine Press”) | Pull | 3 | 212.5 | 8 |  | 1-2 | Tempo 2-1-3; RIR 1-2 |</t>
  </si>
  <si>
    <t>| 9 |  | 1 | 2026-08-13 | Phase 9 - Day 1: Heavy Pull + Grip + Shoulder Support | Chest-Supported Machine Row (formerly “Machine Press”) | Pull | 4 | 212.5 | 7 |  | 1-2 | Tempo 2-1-3; RIR 1-2 |</t>
  </si>
  <si>
    <t>| 9 |  | 1 | 2026-08-13 | Phase 9 - Day 1: Heavy Pull + Grip + Shoulder Support | Single-Arm Neutral Grip Cable Pulldown | Pull | 1 | 80 | 10 |  | 2 | Tempo 2-1-3; RIR 2 |</t>
  </si>
  <si>
    <t>| 9 |  | 1 | 2026-08-13 | Phase 9 - Day 1: Heavy Pull + Grip + Shoulder Support | Single-Arm Neutral Grip Cable Pulldown | Pull | 2 | 82.5 | 10 |  | 2 | Tempo 2-1-3; RIR 2; fought a finger roll on 9-10but stayed strong  |</t>
  </si>
  <si>
    <t>| 9 |  | 1 | 2026-08-13 | Phase 9 - Day 1: Heavy Pull + Grip + Shoulder Support | Single-Arm Neutral Grip Cable Pulldown | Pull | 3 | 82.5 | 10 |  | 1-2 | Tempo 2-1-3; RIR 1-2; fought a finger roll on 9-10but stayed strong  |</t>
  </si>
  <si>
    <t>| 9 |  | 1 | 2026-08-13 | Phase 9 - Day 1: Heavy Pull + Grip + Shoulder Support | Standing One Arm Bicep Curl with Cable (Anchored) | Arms_Biceps | 1 | 25 | 9 |  | 2 | Tempo 2-1-3; RIR 2 |</t>
  </si>
  <si>
    <t>| 9 |  | 1 | 2026-08-13 | Phase 9 - Day 1: Heavy Pull + Grip + Shoulder Support | Standing One Arm Bicep Curl with Cable (Anchored) | Arms_Biceps | 2 | 25 | 9 |  | 1-2 | Tempo 2-1-3; RIR 1-2 |</t>
  </si>
  <si>
    <t>| 9 |  | 1 | 2026-08-13 | Phase 9 - Day 1: Heavy Pull + Grip + Shoulder Support | Standing One Arm Bicep Curl with Cable (Anchored) | Arms_Biceps | 3 | 25 | 8 |  | 1-2 | Tempo 2-1-3; RIR 1-2 |</t>
  </si>
  <si>
    <t>| 9 |  | 1 | 2026-08-13 | Phase 9 - Day 1: Heavy Pull + Grip + Shoulder Support | Face Pull (w External Rotation) | Pull | 1 | 45 | 15 |  | 2 | Tempo 2-1-2; RIR 2 |</t>
  </si>
  <si>
    <t>| 9 |  | 1 | 2026-08-13 | Phase 9 - Day 1: Heavy Pull + Grip + Shoulder Support | Face Pull (w External Rotation) | Pull | 2 | 50 | 15 |  | 1-2 | Tempo 2-1-2; RIR 1-2 |</t>
  </si>
  <si>
    <t>| 9 |  | 1 | 2026-08-13 | Phase 9 - Day 1: Heavy Pull + Grip + Shoulder Support | Face Pull (w External Rotation) | Pull | 3 | 50 | 15 |  | 1-2 | Tempo 2-1-2; RIR 1-2 |</t>
  </si>
  <si>
    <t>| 9 |  | 1 | 2026-08-13 | Phase 9 - Day 1: Heavy Pull + Grip + Shoulder Support | Dead Hang | Carry | 1 | 0 |  | 37.8 |  |  |</t>
  </si>
  <si>
    <t>| 9 |  | 1 | 2026-08-13 | Phase 9 - Day 1: Heavy Pull + Grip + Shoulder Support | Dead Hang | Carry | 2 | 0 |  | 37.8 |  |  |</t>
  </si>
  <si>
    <t>| 9 |  | 1 | 2026-08-13 | Phase 9 - Day 1: Heavy Pull + Grip + Shoulder Support | Rowing | Pull | 1 |  |  | 459 |  | Optional conditioning finish  |</t>
  </si>
  <si>
    <t>| 9 |  | 2 | 2026-08-14 | Phase 9 - Day 2: Heavy Push + Shoulder Performance | Treadmill Walking | Cardio | 1 |  |  | 300 |  | 4.7 mph, 5% incline  |</t>
  </si>
  <si>
    <t>| 9 |  | 2 | 2026-08-14 | Phase 9 - Day 2: Heavy Push + Shoulder Performance | Band Pull Aparts | Warmup | 1 | 0 | 15 |  |  |  |</t>
  </si>
  <si>
    <t>| 9 |  | 2 | 2026-08-14 | Phase 9 - Day 2: Heavy Push + Shoulder Performance | Band External Rotations | Warmup | 1 | 0 | 12 |  |  |  |</t>
  </si>
  <si>
    <t>| 9 |  | 2 | 2026-08-14 | Phase 9 - Day 2: Heavy Push + Shoulder Performance | Serratus Wall Slides (banded) | Warmup | 1 | 0 | 8 |  |  |  |</t>
  </si>
  <si>
    <t>| 9 |  | 2 | 2026-08-14 | Phase 9 - Day 2: Heavy Push + Shoulder Performance | Scap Push Ups | Push | 1 | 0 | 8 |  |  |  |</t>
  </si>
  <si>
    <t>| 9 |  | 2 | 2026-08-14 | Phase 9 - Day 2: Heavy Push + Shoulder Performance | Band Pull Aparts | Warmup | 2 | 0 | 15 |  |  |  |</t>
  </si>
  <si>
    <t>| 9 |  | 2 | 2026-08-14 | Phase 9 - Day 2: Heavy Push + Shoulder Performance | Band External Rotations | Warmup | 2 | 0 | 12 |  |  |  |</t>
  </si>
  <si>
    <t>| 9 |  | 2 | 2026-08-14 | Phase 9 - Day 2: Heavy Push + Shoulder Performance | Serratus Wall Slides (banded) | Warmup | 2 | 0 | 8 |  |  |  |</t>
  </si>
  <si>
    <t>| 9 |  | 2 | 2026-08-14 | Phase 9 - Day 2: Heavy Push + Shoulder Performance | Scap Push Ups | Push | 2 | 0 | 8 |  |  |  |</t>
  </si>
  <si>
    <t>| 9 |  | 2 | 2026-08-14 | Phase 9 - Day 2: Heavy Push + Shoulder Performance | Single Arm Cable Press | Push | 1 | 20 | 10 |  | 4+ | Tempo 2-1-2; RIR 4+ |</t>
  </si>
  <si>
    <t>| 9 |  | 2 | 2026-08-14 | Phase 9 - Day 2: Heavy Push + Shoulder Performance | Single Arm Cable Press | Push | 2 | 20 | 10 |  | 4+ | Tempo 2-1-2; RIR 4+ |</t>
  </si>
  <si>
    <t>| 9 |  | 2 | 2026-08-14 | Phase 9 - Day 2: Heavy Push + Shoulder Performance | Neutral Grip Dumbbell Floor Press | Push | 1 | 110 | 10 |  | 3-4 | Tempo 2-1-3; RIR 3-4; Immediate awareness. Cannot find the perfect path. Tried underhand normal and neutral. Neutral felt best today with a slight radial deviation  |</t>
  </si>
  <si>
    <t>| 9 |  | 2 | 2026-08-14 | Phase 9 - Day 2: Heavy Push + Shoulder Performance | Neutral Grip Dumbbell Floor Press | Push | 2 | 130 | 10 |  | 2 | Tempo 2-1-3; RIR 2; radial deviation for the win. I think it helps with the movement path  |</t>
  </si>
  <si>
    <t>| 9 |  | 2 | 2026-08-14 | Phase 9 - Day 2: Heavy Push + Shoulder Performance | Neutral Grip Dumbbell Floor Press | Push | 3 | 140 | 7 |  | 1-2 | Tempo 2-1-3; RIR 1-2; radial deviation for the win. I think it helps with the movement path  |</t>
  </si>
  <si>
    <t>| 9 |  | 2 | 2026-08-14 | Phase 9 - Day 2: Heavy Push + Shoulder Performance | Neutral Grip Dumbbell Floor Press | Push | 4 | 150 | 5.5 |  | 1 | Tempo 2-1-3; RIR 1; radial deviation for the win. I think it helps with the movement path  |</t>
  </si>
  <si>
    <t>| 9 |  | 2 | 2026-08-14 | Phase 9 - Day 2: Heavy Push + Shoulder Performance | Single Arm Cable Press | Push | 3 | 20 | 10 |  | 4+ | Tempo 2-1-2; RIR 4+ |</t>
  </si>
  <si>
    <t>| 9 |  | 2 | 2026-08-14 | Phase 9 - Day 2: Heavy Push + Shoulder Performance | Neutral Grip Dumbbell Floor Press | Push | 5 | 150 | 5 |  | 1 | Tempo 2-1-3; RIR 1; radial deviation for the win. I think it helps with the movement path  |</t>
  </si>
  <si>
    <t>| 9 |  | 2 | 2026-08-14 | Phase 9 - Day 2: Heavy Push + Shoulder Performance | Cross Body Single Arm Chest Press (machine) | Push | 1 | 20 | 10 |  | 4+ | Tempo 2-1-3; RIR 4+; Matrix chest press machine; body angled at about 45 degrees.  |</t>
  </si>
  <si>
    <t>| 9 |  | 2 | 2026-08-14 | Phase 9 - Day 2: Heavy Push + Shoulder Performance | Cross Body Single Arm Chest Press (machine) | Push | 2 | 50 | 12 |  | 2 | Slight awareness; Tempo 2-1-3; RIR 2; Matrix chest press machine; body angled at about 45 degrees.  |</t>
  </si>
  <si>
    <t>| 9 |  | 2 | 2026-08-14 | Phase 9 - Day 2: Heavy Push + Shoulder Performance | Supine Press Machine - Plate Loaded | Push | 1 | 50 | 10 |  | 4+ | Tempo 2-1-3; RIR 4+ |</t>
  </si>
  <si>
    <t>| 9 |  | 2 | 2026-08-14 | Phase 9 - Day 2: Heavy Push + Shoulder Performance | Supine Press Machine - Plate Loaded | Push | 2 | 90 | 10 |  | 2+ | Tempo 2-1-3; RIR 2+; suicide grip to allow for a bit more radial deviation. Helped! |</t>
  </si>
  <si>
    <t>| 9 |  | 2 | 2026-08-14 | Phase 9 - Day 2: Heavy Push + Shoulder Performance | Supine Press Machine - Plate Loaded | Push | 3 | 100 | 10 |  | 2+ | Tempo 2-1-3; RIR 2+; suicide grip to allow for a bit more radial deviation. Helped! |</t>
  </si>
  <si>
    <t>| 9 |  | 2 | 2026-08-14 | Phase 9 - Day 2: Heavy Push + Shoulder Performance | Supine Press Machine - Plate Loaded | Push | 4 | 100 | 10 |  | 1-2 | Tempo 2-1-3; RIR 1-2; suicide grip to allow for a bit more radial deviation. Helped! |</t>
  </si>
  <si>
    <t>| 9 |  | 2 | 2026-08-14 | Phase 9 - Day 2: Heavy Push + Shoulder Performance | Cable High To Mid Fly | Push | 1 | 40 | 10 |  | 2 | Tempo 2-1-3; RIR 2 |</t>
  </si>
  <si>
    <t>| 9 |  | 2 | 2026-08-14 | Phase 9 - Day 2: Heavy Push + Shoulder Performance | Cable High To Mid Fly | Push | 2 | 40 | 12 |  | 2 | Tempo 2-1-3; RIR 2; squeeze!! |</t>
  </si>
  <si>
    <t>| 9 |  | 2 | 2026-08-14 | Phase 9 - Day 2: Heavy Push + Shoulder Performance | Cable High To Mid Fly | Push | 3 | 50 | 10 |  | 2 | Tempo 2-1-3; RIR 2; squeeze!! |</t>
  </si>
  <si>
    <t>| 9 |  | 2 | 2026-08-14 | Phase 9 - Day 2: Heavy Push + Shoulder Performance | Seated Neutral Grip DB Overhead Press | Push | 1 | 60 | 11 |  | 2 | Tempo 2-1-3; RIR 2 |</t>
  </si>
  <si>
    <t>| 9 |  | 2 | 2026-08-14 | Phase 9 - Day 2: Heavy Push + Shoulder Performance | Seated Neutral Grip DB Overhead Press | Push | 2 | 60 | 10 |  | 2 | Tempo 3-1-2(?); RIR 2. Tempo has historically been 2 push 3 down no? Perhaps I flip flopped the tempo logic. Generally I do eccentric with the longer count but will adjust if needed again |</t>
  </si>
  <si>
    <t>| 9 |  | 2 | 2026-08-14 | Phase 9 - Day 2: Heavy Push + Shoulder Performance | Seated Neutral Grip DB Overhead Press | Push | 3 | 60 | 9 |  | 2 | Tempo 3-1-2(?); RIR 2. Tempo has historically been 2 push 3 down no? Perhaps I flip flopped the tempo logic. Generally I do eccentric with the longer count but will adjust if needed again |</t>
  </si>
  <si>
    <t>| 9 |  | 2 | 2026-08-14 | Phase 9 - Day 2: Heavy Push + Shoulder Performance | Single-Arm Overhead Cable Extension | Arms_Triceps | 1 | 25 | 9 |  | 2 | Tempo 2-1-3; RIR 2 |</t>
  </si>
  <si>
    <t>| 9 |  | 2 | 2026-08-14 | Phase 9 - Day 2: Heavy Push + Shoulder Performance | Single-Arm Overhead Cable Extension | Arms_Triceps | 2 | 25 | 10 |  | 1-2 | Tempo 2-1-3; RIR 1-2 |</t>
  </si>
  <si>
    <t>| 9 |  | 2 | 2026-08-14 | Phase 9 - Day 2: Heavy Push + Shoulder Performance | Single-Arm Overhead Cable Extension | Arms_Triceps | 3 | 25 | 9 |  | 1-2 | Tempo 2-1-3; RIR 1-2 |</t>
  </si>
  <si>
    <t>| 9 |  | 2 | 2026-08-14 | Phase 9 - Day 2: Heavy Push + Shoulder Performance | High Cable Tricep Pushdown | Arms_Triceps | 1 | 80 | 8 |  | 1-2 | Tempo 2-1-2; RIR 1-2;  |</t>
  </si>
  <si>
    <t>| 9 |  | 2 | 2026-08-14 | Phase 9 - Day 2: Heavy Push + Shoulder Performance | High Cable Tricep Pushdown | Arms_Triceps | 2 | 80 | 8 |  | 1-2 | Tempo 2-1-2; RIR 1-2; back on pad  |</t>
  </si>
  <si>
    <t>| 9 |  | 2 | 2026-08-14 | Phase 9 - Day 2: Heavy Push + Shoulder Performance | High Cable Tricep Pushdown | Arms_Triceps | 3 | 80 | 6 |  | 2 | Tempo 2-1-2; RIR 2; back on pad  |</t>
  </si>
  <si>
    <t>| 9 |  | 2 | 2026-08-14 | Phase 9 - Day 2: Heavy Push + Shoulder Performance | Cable Lateral Raise (using elbow strap setup) | Push | 1 | 10 | 15 |  | 2 | Tempo 2-2-2; RIR 2; dropped to 10 for consolidation and ownership of each step (10, 12.5, 15) |</t>
  </si>
  <si>
    <t>| 9 |  | 2 | 2026-08-14 | Phase 9 - Day 2: Heavy Push + Shoulder Performance | Cable Lateral Raise (using elbow strap setup) | Push | 2 | 12.5 | 15 |  | 2 | Tempo 2-2-2; RIR 2; dropped to 12.5 for consolidation and ownership of each step (10, 12.5, 15) |</t>
  </si>
  <si>
    <t>| 9 |  | 2 | 2026-08-14 | Phase 9 - Day 2: Heavy Push + Shoulder Performance | Cable Lateral Raise (using elbow strap setup) | Push | 3 | 15 | 13 |  | 1 | Tempo 2-2-2; RIR 1; dropped to 12.5 for consolidation and ownership of each step (10, 12.5, 15) |</t>
  </si>
  <si>
    <t>| 9 |  | 2 | 2026-08-14 | Phase 9 - Day 2: Heavy Push + Shoulder Performance | Internal Cable Rotation | Other | 1 | 12.5 | 15 |  | 2 | Tempo 2-1-2; RIR 2 |</t>
  </si>
  <si>
    <t>| 9 |  | 2 | 2026-08-14 | Phase 9 - Day 2: Heavy Push + Shoulder Performance | Internal Cable Rotation | Other | 2 | 12.5 | 15 |  | 2 | Tempo 2-1-2; RIR 2 |</t>
  </si>
  <si>
    <t>| 9 |  | 2 | 2026-08-14 | Phase 9 - Day 2: Heavy Push + Shoulder Performance | Internal Cable Rotation | Other | 3 | 15 | 15 |  | 2 | Tempo 2-1-2; RIR 2 |</t>
  </si>
  <si>
    <t>| 9 |  | 2 | 2026-08-14 | Phase 9 - Day 2: Heavy Push + Shoulder Performance | Dead Hang | Carry | 1 | 0 |  | 49.8 |  | 50/60=0.833 |</t>
  </si>
  <si>
    <t>| 9 |  | 2 | 2026-08-14 | Phase 9 - Day 2: Heavy Push + Shoulder Performance | Dead Hang | Carry | 2 | 0 |  | 42 |  | 42/60=0.7 |</t>
  </si>
  <si>
    <t>| 9 |  | 3 | 2026-08-15 | Phase 9 - Day 3: Lower Body + Unilateral Strength + Carry Performance | Treadmill Walking | Cardio | 1 |  |  | 300 |  | 4.7 mph, 5% incline |</t>
  </si>
  <si>
    <t>| 9 |  | 3 | 2026-08-15 | Phase 9 - Day 3: Lower Body + Unilateral Strength + Carry Performance | Prisoners Squat | Legs | 1 | 0 | 10 |  |  |  |</t>
  </si>
  <si>
    <t>| 9 |  | 3 | 2026-08-15 | Phase 9 - Day 3: Lower Body + Unilateral Strength + Carry Performance | Hip Hinge | Warmup | 1 | 0 | 10 |  |  |  |</t>
  </si>
  <si>
    <t>| 9 |  | 3 | 2026-08-15 | Phase 9 - Day 3: Lower Body + Unilateral Strength + Carry Performance | Glute Extension | Legs | 1 | 0 | 10 |  |  |  |</t>
  </si>
  <si>
    <t>| 9 |  | 3 | 2026-08-15 | Phase 9 - Day 3: Lower Body + Unilateral Strength + Carry Performance | Walking Lunges | Legs | 1 | 0 |  | 8 |  |  |</t>
  </si>
  <si>
    <t>| 9 |  | 3 | 2026-08-15 | Phase 9 - Day 3: Lower Body + Unilateral Strength + Carry Performance | Standing Calf Raise | Legs | 1 | 0 | 12 |  |  |  |</t>
  </si>
  <si>
    <t>| 9 |  | 3 | 2026-08-15 | Phase 9 - Day 3: Lower Body + Unilateral Strength + Carry Performance | Prisoners Squat | Legs | 2 | 0 | 10 |  |  |  |</t>
  </si>
  <si>
    <t>| 9 |  | 3 | 2026-08-15 | Phase 9 - Day 3: Lower Body + Unilateral Strength + Carry Performance | Hip Hinge | Warmup | 2 | 0 | 10 |  |  |  |</t>
  </si>
  <si>
    <t>| 9 |  | 3 | 2026-08-15 | Phase 9 - Day 3: Lower Body + Unilateral Strength + Carry Performance | Glute Extension | Legs | 2 | 0 | 10 |  |  |  |</t>
  </si>
  <si>
    <t>| 9 |  | 3 | 2026-08-15 | Phase 9 - Day 3: Lower Body + Unilateral Strength + Carry Performance | Walking Lunges | Legs | 2 | 0 |  | 8 |  |  |</t>
  </si>
  <si>
    <t>| 9 |  | 3 | 2026-08-15 | Phase 9 - Day 3: Lower Body + Unilateral Strength + Carry Performance | Standing Calf Raise | Legs | 2 | 0 | 12 |  |  |  |</t>
  </si>
  <si>
    <t>| 9 |  | 3 | 2026-08-15 | Phase 9 - Day 3: Lower Body + Unilateral Strength + Carry Performance | Goblet Squat | Legs | 1 | 75 | 10 |  | 2 | Tempo 3E-1P-2C; RIR 2 |</t>
  </si>
  <si>
    <t>| 9 |  | 3 | 2026-08-15 | Phase 9 - Day 3: Lower Body + Unilateral Strength + Carry Performance | Goblet Squat | Legs | 2 | 75 | 10 |  | 2 | Tempo 3E-1P-2C; RIR 2 |</t>
  </si>
  <si>
    <t>| 9 |  | 3 | 2026-08-15 | Phase 9 - Day 3: Lower Body + Unilateral Strength + Carry Performance | Goblet Squat | Legs | 3 | 75 | 10 |  | 2 | Tempo 3E-1P-2C; RIR 2 |</t>
  </si>
  <si>
    <t>| 9 |  | 3 | 2026-08-15 | Phase 9 - Day 3: Lower Body + Unilateral Strength + Carry Performance | Dumbbell Romanian Deadlift | Legs | 1 | 150 | 10 |  | 2+ | Tempo 3-1-2 (e-p-c); RIR 2+; focused on slow controlled concentric at 2 sec, too.  |</t>
  </si>
  <si>
    <t>| 9 |  | 3 | 2026-08-15 | Phase 9 - Day 3: Lower Body + Unilateral Strength + Carry Performance | Dumbbell Romanian Deadlift | Legs | 2 | 150 | 10 |  | 2+ | Tempo 3-1-2 (e-p-c); RIR 2+; focused on slow controlled concentric at 2 sec, too.  |</t>
  </si>
  <si>
    <t>| 9 |  | 3 | 2026-08-15 | Phase 9 - Day 3: Lower Body + Unilateral Strength + Carry Performance | Dumbbell Romanian Deadlift | Legs | 3 | 150 | 10 |  | 2+ | Tempo 3-1-2 (e-p-c); RIR 2+; focused on slow controlled concentric at 2 sec, too.  |</t>
  </si>
  <si>
    <t>| 9 |  | 3 | 2026-08-15 | Phase 9 - Day 3: Lower Body + Unilateral Strength + Carry Performance | Bulgarian Split Squat | Legs | 1 | 50 | 8 |  | 2 | Tempo 3-1-2(epc); RIR 2 |</t>
  </si>
  <si>
    <t>| 9 |  | 3 | 2026-08-15 | Phase 9 - Day 3: Lower Body + Unilateral Strength + Carry Performance | Bulgarian Split Squat | Legs | 2 | 55 | 8 |  | 2 | Tempo 3-1-2(epc); RIR 2; little bit of patellar tendon sensation on right? |</t>
  </si>
  <si>
    <t>| 9 |  | 3 | 2026-08-15 | Phase 9 - Day 3: Lower Body + Unilateral Strength + Carry Performance | Bulgarian Split Squat | Legs | 3 | 55 | 8 |  | 2 | Tempo 3-1-2(epc); RIR 2; little bit of patellar tendon sensation on right? |</t>
  </si>
  <si>
    <t>| 9 |  | 3 | 2026-08-15 | Phase 9 - Day 3: Lower Body + Unilateral Strength + Carry Performance | Farmer's Walk | Carry | 1 | 150 |  | 60 |  | 2 mph, 0.5% incline; pinky roll at 60 sec mark left side  |</t>
  </si>
  <si>
    <t>| 9 |  | 3 | 2026-08-15 | Phase 9 - Day 3: Lower Body + Unilateral Strength + Carry Performance | Farmer's Walk | Carry | 2 | 150 |  | 52.2 |  | How much Farmer Carry in RDLs for today? 30 reps x 6 secs per rep? 2 mph, 0.5% incline; index roll at 50 sec mark left side  |</t>
  </si>
  <si>
    <t>| 9 |  | 3 | 2026-08-15 | Phase 9 - Day 3: Lower Body + Unilateral Strength + Carry Performance | Farmer's Walk | Carry | 3 | 150 |  | 49.8 |  |  |</t>
  </si>
  <si>
    <t>| 9 |  | 3 | 2026-08-15 | Phase 9 - Day 3: Lower Body + Unilateral Strength + Carry Performance | Standing Calf Raises using Machine | Legs | 1 | 135 | 15 |  | 2+ | Matrix calf extension (Ultra calf extension); tempo 2c-1p-3e; RIR 2+ |</t>
  </si>
  <si>
    <t>| 9 |  | 3 | 2026-08-15 | Phase 9 - Day 3: Lower Body + Unilateral Strength + Carry Performance | Standing Calf Raises using Machine | Legs | 2 | 135 | 15 |  | 2+ | Matrix calf extension (Ultra calf extension); tempo 2c-1p-3e; RIR 2+ |</t>
  </si>
  <si>
    <t>| 9 |  | 3 | 2026-08-15 | Phase 9 - Day 3: Lower Body + Unilateral Strength + Carry Performance | Standing Calf Raises using Machine | Legs | 3 | 135 | 15 |  | 2+ | Matrix calf extension (Ultra calf extension); tempo 2c-1p-3e; RIR 2+ |</t>
  </si>
  <si>
    <t>| 9 |  | 3 | 2026-08-15 | Phase 9 - Day 3: Lower Body + Unilateral Strength + Carry Performance | Internal Cable Rotation | Other | 1 | 15 | 15 |  | 2 | Tempo 2-1-2; RIR 2 |</t>
  </si>
  <si>
    <t>| 9 |  | 3 | 2026-08-15 | Phase 9 - Day 3: Lower Body + Unilateral Strength + Carry Performance | Internal Cable Rotation | Other | 2 | 15 | 15 |  | 2 | Tempo 2-1-2; RIR 2 |</t>
  </si>
  <si>
    <t>| 9 |  | 3 | 2026-08-15 | Phase 9 - Day 3: Lower Body + Unilateral Strength + Carry Performance | Internal Cable Rotation | Other | 3 | 15 | 15 |  | 2 | Tempo 2-1-2; RIR 2 |</t>
  </si>
  <si>
    <t>| 9 |  | 3 | 2026-08-15 | Phase 9 - Day 3: Lower Body + Unilateral Strength + Carry Performance | Dead Hang | Carry | 1 | 0 |  | 55.2 |  | 55/60=0.917; General grip slip maybe more sweat/fatigue combo? |</t>
  </si>
  <si>
    <t>| 9 |  | 3 | 2026-08-15 | Phase 9 - Day 3: Lower Body + Unilateral Strength + Carry Performance | Dead Hang | Carry | 2 | 0 |  | 48 |  | 48/60=; General grip slip maybe more sweat/fatigue combo? |</t>
  </si>
  <si>
    <t>| 9 |  | 3 | 2026-08-15 | Phase 9 - Day 3: Lower Body + Unilateral Strength + Carry Performance | Rowing | Pull | 1 |  |  | 455 |  |  |</t>
  </si>
  <si>
    <t>| 9 |  | 4 | 2026-08-16 | Phase 9 - Day 4: Upper Hypertrophy + Capacity + Grip | Treadmill Walking | Cardio | 1 |  |  | 300 |  | 4.7 mph, 5% incline |</t>
  </si>
  <si>
    <t>| 9 |  | 4 | 2026-08-16 | Phase 9 - Day 4: Upper Hypertrophy + Capacity + Grip | Band Pull Aparts | Warmup | 1 | 0 | 15 |  |  |  |</t>
  </si>
  <si>
    <t>| 9 |  | 4 | 2026-08-16 | Phase 9 - Day 4: Upper Hypertrophy + Capacity + Grip | Serratus Wall Slides (banded) | Warmup | 1 | 0 | 8 |  |  |  |</t>
  </si>
  <si>
    <t>| 9 |  | 4 | 2026-08-16 | Phase 9 - Day 4: Upper Hypertrophy + Capacity + Grip | Scap Push Ups | Push | 1 | 0 | 10 |  |  |  |</t>
  </si>
  <si>
    <t>| 9 |  | 4 | 2026-08-16 | Phase 9 - Day 4: Upper Hypertrophy + Capacity + Grip | Band External Rotations | Warmup | 1 | 0 | 12 |  |  |  |</t>
  </si>
  <si>
    <t>| 9 |  | 4 | 2026-08-16 | Phase 9 - Day 4: Upper Hypertrophy + Capacity + Grip | Band Pull Aparts | Warmup | 2 | 0 | 15 |  |  |  |</t>
  </si>
  <si>
    <t>| 9 |  | 4 | 2026-08-16 | Phase 9 - Day 4: Upper Hypertrophy + Capacity + Grip | Serratus Wall Slides (banded) | Warmup | 2 | 0 | 8 |  |  |  |</t>
  </si>
  <si>
    <t>| 9 |  | 4 | 2026-08-16 | Phase 9 - Day 4: Upper Hypertrophy + Capacity + Grip | Scap Push Ups | Push | 2 | 0 | 10 |  |  |  |</t>
  </si>
  <si>
    <t>| 9 |  | 4 | 2026-08-16 | Phase 9 - Day 4: Upper Hypertrophy + Capacity + Grip | Band External Rotations | Warmup | 2 | 0 | 12 |  |  |  |</t>
  </si>
  <si>
    <t>| 9 |  | 4 | 2026-08-16 | Phase 9 - Day 4: Upper Hypertrophy + Capacity + Grip | DB Neutral Press (slight Rotate To Underhand ) | Push | 1 | 40 | 10 |  | 2 | Tempo 2c-1p-3e; RIR 2; right tight from start. Radial bias helps a bit. Just general achy during the press but not after.  |</t>
  </si>
  <si>
    <t>| 9 |  | 4 | 2026-08-16 | Phase 9 - Day 4: Upper Hypertrophy + Capacity + Grip | DB Neutral Press (slight Rotate To Underhand ) | Push | 2 | 45 | 10 |  | 2 | Tempo 2c-1p-3e; RIR 2; right tight from start. Radial bias helps a bit. Just general achy during the press but not after.  |</t>
  </si>
  <si>
    <t>| 9 |  | 4 | 2026-08-16 | Phase 9 - Day 4: Upper Hypertrophy + Capacity + Grip | DB Neutral Press (slight Rotate To Underhand ) | Push | 3 | 50 | 8 |  | 2 | Tempo 2c-1p-3e; RIR 2; right tight from start. Radial bias helps a bit. Just general achy during the press but not after.  |</t>
  </si>
  <si>
    <t>| 9 |  | 4 | 2026-08-16 | Phase 9 - Day 4: Upper Hypertrophy + Capacity + Grip | Chest Supported DB Row (Spider) | Pull | 1 | 130 | 12 |  | 2 | 3E-1P-2C | RIR 2 | |</t>
  </si>
  <si>
    <t>| 9 |  | 4 | 2026-08-16 | Phase 9 - Day 4: Upper Hypertrophy + Capacity + Grip | Chest Supported DB Row (Spider) | Pull | 2 | 130 | 11 |  | 2 | 3E-1P-2C | RIR 2 | |</t>
  </si>
  <si>
    <t>| 9 |  | 4 | 2026-08-16 | Phase 9 - Day 4: Upper Hypertrophy + Capacity + Grip | Chest Supported DB Row (Spider) | Pull | 3 | 130 | 11 |  | 2 | 3E-1P-2C | RIR 2 | |</t>
  </si>
  <si>
    <t>| 9 |  | 4 | 2026-08-16 | Phase 9 - Day 4: Upper Hypertrophy + Capacity + Grip | Single-Arm Neutral Grip Cable Pulldown | Pull | 1 | 82.5 | 10 |  | 2 | 3E-1P-2C | RIR 2 |</t>
  </si>
  <si>
    <t>| 9 |  | 4 | 2026-08-16 | Phase 9 - Day 4: Upper Hypertrophy + Capacity + Grip | Single-Arm Neutral Grip Cable Pulldown | Pull | 2 | 82.5 | 10 |  | 2 | 3E-1P-2C | RIR 2 |</t>
  </si>
  <si>
    <t>| 9 |  | 4 | 2026-08-16 | Phase 9 - Day 4: Upper Hypertrophy + Capacity + Grip | Single-Arm Neutral Grip Cable Pulldown | Pull | 3 | 82.5 | 10 |  | 1-2 | 3E-1P-2C | RIR 1-2 | forearm lactic acid growing  |</t>
  </si>
  <si>
    <t>| 9 |  | 4 | 2026-08-16 | Phase 9 - Day 4: Upper Hypertrophy + Capacity + Grip | Cable Lateral Raise (using elbow strap setup) | Push | 1 | 10 | 15 |  | 2+ | 2-2-2; RIR 2+ |</t>
  </si>
  <si>
    <t>| 9 |  | 4 | 2026-08-16 | Phase 9 - Day 4: Upper Hypertrophy + Capacity + Grip | Cable Lateral Raise (using elbow strap setup) | Push | 2 | 12.5 | 15 |  | 2 | 2-2-2; RIR 2 |</t>
  </si>
  <si>
    <t>| 9 |  | 4 | 2026-08-16 | Phase 9 - Day 4: Upper Hypertrophy + Capacity + Grip | Cable Lateral Raise (using elbow strap setup) | Push | 3 | 15 | 12 |  | 1 | 2-2-2; RIR 1 |</t>
  </si>
  <si>
    <t>| 9 |  | 4 | 2026-08-16 | Phase 9 - Day 4: Upper Hypertrophy + Capacity + Grip | Kneeling Single Arm Rope Cable Extension | Arms_Triceps | 1 | 27.5 | 12 |  | 2 | 3E-1P-2C | RIR 2; Tightness in right anterior tendon or capsule.  |</t>
  </si>
  <si>
    <t>| 9 |  | 4 | 2026-08-16 | Phase 9 - Day 4: Upper Hypertrophy + Capacity + Grip | Kneeling Single Arm Rope Cable Extension | Arms_Triceps | 2 | 27.5 | 11 |  | 1-2 | 3E-1P-2C | RIR 1-2; |</t>
  </si>
  <si>
    <t>| 9 |  | 4 | 2026-08-16 | Phase 9 - Day 4: Upper Hypertrophy + Capacity + Grip | Kneeling Single Arm Rope Cable Extension | Arms_Triceps | 3 | 27.5 | 9 |  | 1-2 | 3E-1P-2C | RIR 1-2; |</t>
  </si>
  <si>
    <t>| 9 |  | 4 | 2026-08-16 | Phase 9 - Day 4: Upper Hypertrophy + Capacity + Grip | Standing One Arm Bicep Curl with Cable (Anchored) | Arms_Biceps | 1 | 25 | 12 |  | 2 | | 3E-1P-2C | RIR 2 |</t>
  </si>
  <si>
    <t>| 9 |  | 4 | 2026-08-16 | Phase 9 - Day 4: Upper Hypertrophy + Capacity + Grip | Standing One Arm Bicep Curl with Cable (Anchored) | Arms_Biceps | 2 | 25 | 10 |  | 2 | | 3E-1P-2C | RIR 2 |</t>
  </si>
  <si>
    <t>| 9 |  | 4 | 2026-08-16 | Phase 9 - Day 4: Upper Hypertrophy + Capacity + Grip | Standing One Arm Bicep Curl with Cable (Anchored) | Arms_Biceps | 3 | 25 | 9 |  | 2 | | 3E-1P-2C | RIR 2 |</t>
  </si>
  <si>
    <t>| 9 |  | 4 | 2026-08-16 | Phase 9 - Day 4: Upper Hypertrophy + Capacity + Grip | Farmer’s Hold | Carry | 1 | 140 |  | 60 |  | Plenty of room in the tank |</t>
  </si>
  <si>
    <t>| 9 |  | 4 | 2026-08-16 | Phase 9 - Day 4: Upper Hypertrophy + Capacity + Grip | Farmer’s Hold | Carry | 2 | 140 |  | 60 |  |  |</t>
  </si>
  <si>
    <t>| 9 |  | 4 | 2026-08-16 | Phase 9 - Day 4: Upper Hypertrophy + Capacity + Grip | Farmer’s Hold | Carry | 3 | 140 |  | 52.2 |  | 52/60=0.867; General forearm fatigue grip fail |</t>
  </si>
  <si>
    <t>| 9 |  | 4 | 2026-08-16 | Phase 9 - Day 4: Upper Hypertrophy + Capacity + Grip | Rowing | Pull | 1 |  |  | 458 |  | Cooldown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</si>
</sst>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dd/yy;@"/>
  </numFmts>
  <fonts count="16" x14ac:knownFonts="1">
    <font>
      <sz val="11"/>
      <color theme="1"/>
      <name val="Aptos Narrow"/>
      <family val="2"/>
      <scheme val="minor"/>
    </font>
    <font>
      <b/>
      <sz val="11"/>
      <color theme="1"/>
      <name val="Aptos Narrow"/>
      <family val="2"/>
      <scheme val="minor"/>
    </font>
    <font>
      <sz val="11"/>
      <color rgb="FFF78C6C"/>
      <name val="Aptos Narrow"/>
      <family val="2"/>
      <scheme val="minor"/>
    </font>
    <font>
      <sz val="11"/>
      <color rgb="FFFF5874"/>
      <name val="Aptos Narrow"/>
      <family val="2"/>
      <scheme val="minor"/>
    </font>
    <font>
      <sz val="8"/>
      <name val="Aptos Narrow"/>
      <family val="2"/>
      <scheme val="minor"/>
    </font>
    <font>
      <sz val="11"/>
      <color theme="1"/>
      <name val="Calibri"/>
      <family val="2"/>
    </font>
    <font>
      <sz val="12"/>
      <color theme="1"/>
      <name val="Aptos Narrow"/>
      <family val="2"/>
      <scheme val="minor"/>
    </font>
    <font>
      <b/>
      <sz val="12"/>
      <color theme="1"/>
      <name val="Aptos Narrow"/>
      <family val="2"/>
      <scheme val="minor"/>
    </font>
    <font>
      <b/>
      <sz val="14"/>
      <color theme="1"/>
      <name val="Aptos Narrow"/>
      <family val="2"/>
      <scheme val="minor"/>
    </font>
    <font>
      <b/>
      <sz val="11"/>
      <color theme="1"/>
      <name val="Calibri"/>
      <family val="2"/>
    </font>
    <font>
      <b/>
      <sz val="12"/>
      <color theme="1"/>
      <name val="Calibri"/>
      <family val="2"/>
    </font>
    <font>
      <b/>
      <sz val="14"/>
      <color theme="1"/>
      <name val="Calibri"/>
      <family val="2"/>
    </font>
    <font>
      <b/>
      <sz val="24"/>
      <color theme="1"/>
      <name val="Aptos Narrow"/>
      <family val="2"/>
      <scheme val="minor"/>
    </font>
    <font>
      <b/>
      <sz val="13.5"/>
      <color theme="1"/>
      <name val="Aptos Narrow"/>
      <family val="2"/>
      <scheme val="minor"/>
    </font>
    <font>
      <b/>
      <sz val="18"/>
      <color theme="1"/>
      <name val="Aptos Narrow"/>
      <family val="2"/>
      <scheme val="minor"/>
    </font>
    <font>
      <i/>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2">
    <xf numFmtId="0" fontId="0" fillId="0" borderId="0"/>
    <xf numFmtId="0" fontId="6" fillId="0" borderId="0"/>
  </cellStyleXfs>
  <cellXfs count="49">
    <xf numFmtId="0" fontId="0" fillId="0" borderId="0" xfId="0"/>
    <xf numFmtId="9" fontId="0" fillId="0" borderId="0" xfId="0" applyNumberFormat="1"/>
    <xf numFmtId="14" fontId="0" fillId="0" borderId="0" xfId="0" applyNumberFormat="1"/>
    <xf numFmtId="16" fontId="0" fillId="0" borderId="0" xfId="0" applyNumberFormat="1"/>
    <xf numFmtId="14" fontId="2" fillId="0" borderId="0" xfId="0" applyNumberFormat="1" applyFont="1"/>
    <xf numFmtId="0" fontId="2" fillId="0" borderId="0" xfId="0" applyFont="1"/>
    <xf numFmtId="0" fontId="0" fillId="0" borderId="0" xfId="0" applyAlignment="1">
      <alignment wrapText="1"/>
    </xf>
    <xf numFmtId="0" fontId="1" fillId="0" borderId="0" xfId="0" applyFont="1"/>
    <xf numFmtId="0" fontId="5" fillId="0" borderId="0" xfId="0" applyFont="1"/>
    <xf numFmtId="14" fontId="5" fillId="0" borderId="0" xfId="0" applyNumberFormat="1" applyFont="1"/>
    <xf numFmtId="0" fontId="1" fillId="0" borderId="0" xfId="0" applyFont="1" applyAlignment="1">
      <alignment wrapText="1"/>
    </xf>
    <xf numFmtId="0" fontId="6" fillId="0" borderId="0" xfId="1"/>
    <xf numFmtId="0" fontId="1" fillId="0" borderId="1" xfId="0" applyFont="1" applyBorder="1"/>
    <xf numFmtId="0" fontId="0" fillId="0" borderId="1" xfId="0" applyBorder="1"/>
    <xf numFmtId="14" fontId="0" fillId="0" borderId="1" xfId="0" applyNumberFormat="1" applyBorder="1"/>
    <xf numFmtId="0" fontId="5" fillId="0" borderId="1" xfId="0" applyFont="1" applyBorder="1"/>
    <xf numFmtId="164" fontId="5" fillId="0" borderId="1" xfId="0" applyNumberFormat="1" applyFont="1" applyBorder="1"/>
    <xf numFmtId="0" fontId="1" fillId="0" borderId="2" xfId="0" applyFont="1" applyBorder="1"/>
    <xf numFmtId="14" fontId="5" fillId="0" borderId="1" xfId="0" applyNumberFormat="1" applyFont="1" applyBorder="1"/>
    <xf numFmtId="14" fontId="1" fillId="0" borderId="1" xfId="0" applyNumberFormat="1" applyFont="1" applyBorder="1"/>
    <xf numFmtId="1" fontId="0" fillId="0" borderId="1" xfId="0" applyNumberFormat="1" applyBorder="1"/>
    <xf numFmtId="3" fontId="5" fillId="0" borderId="1" xfId="0" applyNumberFormat="1" applyFont="1" applyBorder="1"/>
    <xf numFmtId="0" fontId="9" fillId="0" borderId="1" xfId="0" applyFont="1" applyBorder="1"/>
    <xf numFmtId="0" fontId="7" fillId="0" borderId="0" xfId="0" applyFont="1"/>
    <xf numFmtId="165" fontId="0" fillId="0" borderId="0" xfId="0" applyNumberFormat="1"/>
    <xf numFmtId="165" fontId="0" fillId="0" borderId="0" xfId="0" applyNumberFormat="1" applyAlignment="1">
      <alignment horizontal="right"/>
    </xf>
    <xf numFmtId="0" fontId="0" fillId="0" borderId="0" xfId="0" pivotButton="1"/>
    <xf numFmtId="0" fontId="0" fillId="0" borderId="0" xfId="0" applyAlignment="1">
      <alignment horizontal="left"/>
    </xf>
    <xf numFmtId="0" fontId="1" fillId="0" borderId="1" xfId="0" applyFont="1" applyBorder="1" applyAlignment="1">
      <alignment horizontal="center"/>
    </xf>
    <xf numFmtId="0" fontId="0" fillId="0" borderId="0" xfId="0" applyAlignment="1">
      <alignment horizontal="left" vertical="center" indent="1"/>
    </xf>
    <xf numFmtId="20" fontId="0" fillId="0" borderId="0" xfId="0" applyNumberFormat="1" applyAlignment="1">
      <alignment horizontal="left" vertical="center" indent="1"/>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 fillId="0" borderId="0" xfId="0" applyFont="1" applyAlignment="1">
      <alignment horizontal="left" vertical="center" indent="1"/>
    </xf>
    <xf numFmtId="0" fontId="0" fillId="0" borderId="0" xfId="0" applyAlignment="1">
      <alignment horizontal="left" vertical="center" indent="2"/>
    </xf>
    <xf numFmtId="14" fontId="0" fillId="0" borderId="0" xfId="0" applyNumberFormat="1" applyAlignment="1">
      <alignment horizontal="left" vertical="center" indent="1"/>
    </xf>
    <xf numFmtId="49" fontId="0" fillId="0" borderId="0" xfId="0" applyNumberFormat="1"/>
    <xf numFmtId="49" fontId="0" fillId="0" borderId="0" xfId="0" quotePrefix="1" applyNumberFormat="1"/>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0" fontId="8" fillId="0" borderId="0" xfId="0" applyFont="1" applyAlignment="1">
      <alignment horizontal="center"/>
    </xf>
    <xf numFmtId="0" fontId="7" fillId="0" borderId="0" xfId="0" applyFont="1" applyAlignment="1">
      <alignment horizontal="center"/>
    </xf>
    <xf numFmtId="14" fontId="11" fillId="0" borderId="0" xfId="0" applyNumberFormat="1" applyFont="1" applyAlignment="1">
      <alignment horizontal="center"/>
    </xf>
    <xf numFmtId="14" fontId="10" fillId="0" borderId="0" xfId="0" applyNumberFormat="1" applyFont="1" applyAlignment="1">
      <alignment horizontal="center"/>
    </xf>
    <xf numFmtId="14" fontId="7" fillId="0" borderId="0" xfId="0" applyNumberFormat="1" applyFont="1" applyAlignment="1">
      <alignment horizontal="center"/>
    </xf>
  </cellXfs>
  <cellStyles count="2">
    <cellStyle name="Normal" xfId="0" builtinId="0"/>
    <cellStyle name="Normal 2" xfId="1" xr:uid="{3B0A3560-99F1-4875-8DC8-072252136C10}"/>
  </cellStyles>
  <dxfs count="43">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9" formatCode="m/d/yyyy"/>
    </dxf>
    <dxf>
      <numFmt numFmtId="19" formatCode="m/d/yyyy"/>
    </dxf>
    <dxf>
      <font>
        <b val="0"/>
        <i val="0"/>
        <strike val="0"/>
        <condense val="0"/>
        <extend val="0"/>
        <outline val="0"/>
        <shadow val="0"/>
        <u val="none"/>
        <vertAlign val="baseline"/>
        <sz val="11"/>
        <color rgb="FFF78C6C"/>
        <name val="Aptos Narrow"/>
        <family val="2"/>
        <scheme val="minor"/>
      </font>
    </dxf>
    <dxf>
      <font>
        <b val="0"/>
        <i val="0"/>
        <strike val="0"/>
        <condense val="0"/>
        <extend val="0"/>
        <outline val="0"/>
        <shadow val="0"/>
        <u val="none"/>
        <vertAlign val="baseline"/>
        <sz val="11"/>
        <color rgb="FFF78C6C"/>
        <name val="Aptos Narrow"/>
        <family val="2"/>
        <scheme val="minor"/>
      </font>
      <numFmt numFmtId="19" formatCode="m/d/yyyy"/>
    </dxf>
    <dxf>
      <font>
        <b val="0"/>
        <i val="0"/>
        <strike val="0"/>
        <condense val="0"/>
        <extend val="0"/>
        <outline val="0"/>
        <shadow val="0"/>
        <u val="none"/>
        <vertAlign val="baseline"/>
        <sz val="11"/>
        <color rgb="FFF78C6C"/>
        <name val="Aptos Narrow"/>
        <family val="2"/>
        <scheme val="minor"/>
      </font>
      <numFmt numFmtId="19" formatCode="m/d/yyyy"/>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m/dd/yy;@"/>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07/relationships/slicerCache" Target="slicerCaches/slicerCache1.xml"/><Relationship Id="rId40" Type="http://schemas.openxmlformats.org/officeDocument/2006/relationships/theme" Target="theme/theme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microsoft.com/office/2007/relationships/slicerCache" Target="slicerCaches/slicerCache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[Training_Database_BACKUP_before_Momentum_Import.xlsx]Dashboard_Interactive!SetsPerExercisePerPhase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Dashboard_Interactive!$B$3:$B$4</c:f>
              <c:strCache>
                <c:ptCount val="1"/>
                <c:pt idx="0">
                  <c:v>1</c:v>
                </c:pt>
              </c:strCache>
            </c:strRef>
          </c:tx>
          <c:spPr>
            <a:solidFill>
              <a:schemeClr val="accent1"/>
            </a:solidFill>
            <a:ln>
              <a:noFill/>
            </a:ln>
            <a:effectLst/>
          </c:spPr>
          <c:invertIfNegative val="0"/>
          <c:cat>
            <c:strRef>
              <c:f>Dashboard_Interactive!$A$5:$A$109</c:f>
              <c:strCache>
                <c:ptCount val="104"/>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strCache>
            </c:strRef>
          </c:cat>
          <c:val>
            <c:numRef>
              <c:f>Dashboard_Interactive!$B$5:$B$109</c:f>
              <c:numCache>
                <c:formatCode>General</c:formatCode>
                <c:ptCount val="104"/>
                <c:pt idx="5">
                  <c:v>4</c:v>
                </c:pt>
                <c:pt idx="13">
                  <c:v>5</c:v>
                </c:pt>
                <c:pt idx="22">
                  <c:v>4</c:v>
                </c:pt>
                <c:pt idx="23">
                  <c:v>3</c:v>
                </c:pt>
                <c:pt idx="27">
                  <c:v>3</c:v>
                </c:pt>
                <c:pt idx="29">
                  <c:v>4</c:v>
                </c:pt>
                <c:pt idx="31">
                  <c:v>2</c:v>
                </c:pt>
                <c:pt idx="32">
                  <c:v>5</c:v>
                </c:pt>
                <c:pt idx="48">
                  <c:v>3</c:v>
                </c:pt>
                <c:pt idx="49">
                  <c:v>4</c:v>
                </c:pt>
                <c:pt idx="55">
                  <c:v>3</c:v>
                </c:pt>
                <c:pt idx="71">
                  <c:v>6</c:v>
                </c:pt>
                <c:pt idx="74">
                  <c:v>3</c:v>
                </c:pt>
                <c:pt idx="80">
                  <c:v>3</c:v>
                </c:pt>
                <c:pt idx="83">
                  <c:v>3</c:v>
                </c:pt>
                <c:pt idx="84">
                  <c:v>4</c:v>
                </c:pt>
                <c:pt idx="88">
                  <c:v>4</c:v>
                </c:pt>
                <c:pt idx="90">
                  <c:v>4</c:v>
                </c:pt>
                <c:pt idx="97">
                  <c:v>10</c:v>
                </c:pt>
              </c:numCache>
            </c:numRef>
          </c:val>
          <c:extLst>
            <c:ext xmlns:c16="http://schemas.microsoft.com/office/drawing/2014/chart" uri="{C3380CC4-5D6E-409C-BE32-E72D297353CC}">
              <c16:uniqueId val="{00000000-04E3-41BA-AA3A-7313E4CC5207}"/>
            </c:ext>
          </c:extLst>
        </c:ser>
        <c:ser>
          <c:idx val="1"/>
          <c:order val="1"/>
          <c:tx>
            <c:strRef>
              <c:f>Dashboard_Interactive!$C$3:$C$4</c:f>
              <c:strCache>
                <c:ptCount val="1"/>
                <c:pt idx="0">
                  <c:v>2</c:v>
                </c:pt>
              </c:strCache>
            </c:strRef>
          </c:tx>
          <c:spPr>
            <a:solidFill>
              <a:schemeClr val="accent2"/>
            </a:solidFill>
            <a:ln>
              <a:noFill/>
            </a:ln>
            <a:effectLst/>
          </c:spPr>
          <c:invertIfNegative val="0"/>
          <c:cat>
            <c:strRef>
              <c:f>Dashboard_Interactive!$A$5:$A$109</c:f>
              <c:strCache>
                <c:ptCount val="104"/>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strCache>
            </c:strRef>
          </c:cat>
          <c:val>
            <c:numRef>
              <c:f>Dashboard_Interactive!$C$5:$C$109</c:f>
              <c:numCache>
                <c:formatCode>General</c:formatCode>
                <c:ptCount val="104"/>
                <c:pt idx="5">
                  <c:v>16</c:v>
                </c:pt>
                <c:pt idx="15">
                  <c:v>1</c:v>
                </c:pt>
                <c:pt idx="17">
                  <c:v>7</c:v>
                </c:pt>
                <c:pt idx="22">
                  <c:v>16</c:v>
                </c:pt>
                <c:pt idx="23">
                  <c:v>14</c:v>
                </c:pt>
                <c:pt idx="29">
                  <c:v>9</c:v>
                </c:pt>
                <c:pt idx="31">
                  <c:v>12</c:v>
                </c:pt>
                <c:pt idx="32">
                  <c:v>20</c:v>
                </c:pt>
                <c:pt idx="41">
                  <c:v>1</c:v>
                </c:pt>
                <c:pt idx="44">
                  <c:v>2</c:v>
                </c:pt>
                <c:pt idx="45">
                  <c:v>3</c:v>
                </c:pt>
                <c:pt idx="49">
                  <c:v>12</c:v>
                </c:pt>
                <c:pt idx="53">
                  <c:v>9</c:v>
                </c:pt>
                <c:pt idx="55">
                  <c:v>9</c:v>
                </c:pt>
                <c:pt idx="56">
                  <c:v>2</c:v>
                </c:pt>
                <c:pt idx="65">
                  <c:v>12</c:v>
                </c:pt>
                <c:pt idx="66">
                  <c:v>1</c:v>
                </c:pt>
                <c:pt idx="71">
                  <c:v>21</c:v>
                </c:pt>
                <c:pt idx="74">
                  <c:v>9</c:v>
                </c:pt>
                <c:pt idx="78">
                  <c:v>3</c:v>
                </c:pt>
                <c:pt idx="79">
                  <c:v>3</c:v>
                </c:pt>
                <c:pt idx="80">
                  <c:v>9</c:v>
                </c:pt>
                <c:pt idx="81">
                  <c:v>4</c:v>
                </c:pt>
                <c:pt idx="83">
                  <c:v>15</c:v>
                </c:pt>
                <c:pt idx="87">
                  <c:v>3</c:v>
                </c:pt>
                <c:pt idx="88">
                  <c:v>7</c:v>
                </c:pt>
                <c:pt idx="90">
                  <c:v>13</c:v>
                </c:pt>
                <c:pt idx="92">
                  <c:v>19</c:v>
                </c:pt>
                <c:pt idx="97">
                  <c:v>18</c:v>
                </c:pt>
              </c:numCache>
            </c:numRef>
          </c:val>
          <c:extLst>
            <c:ext xmlns:c16="http://schemas.microsoft.com/office/drawing/2014/chart" uri="{C3380CC4-5D6E-409C-BE32-E72D297353CC}">
              <c16:uniqueId val="{00000014-04E3-41BA-AA3A-7313E4CC5207}"/>
            </c:ext>
          </c:extLst>
        </c:ser>
        <c:ser>
          <c:idx val="2"/>
          <c:order val="2"/>
          <c:tx>
            <c:strRef>
              <c:f>Dashboard_Interactive!$D$3:$D$4</c:f>
              <c:strCache>
                <c:ptCount val="1"/>
                <c:pt idx="0">
                  <c:v>3</c:v>
                </c:pt>
              </c:strCache>
            </c:strRef>
          </c:tx>
          <c:spPr>
            <a:solidFill>
              <a:schemeClr val="accent3"/>
            </a:solidFill>
            <a:ln>
              <a:noFill/>
            </a:ln>
            <a:effectLst/>
          </c:spPr>
          <c:invertIfNegative val="0"/>
          <c:cat>
            <c:strRef>
              <c:f>Dashboard_Interactive!$A$5:$A$109</c:f>
              <c:strCache>
                <c:ptCount val="104"/>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strCache>
            </c:strRef>
          </c:cat>
          <c:val>
            <c:numRef>
              <c:f>Dashboard_Interactive!$D$5:$D$109</c:f>
              <c:numCache>
                <c:formatCode>General</c:formatCode>
                <c:ptCount val="104"/>
                <c:pt idx="2">
                  <c:v>4</c:v>
                </c:pt>
                <c:pt idx="6">
                  <c:v>9</c:v>
                </c:pt>
                <c:pt idx="8">
                  <c:v>4</c:v>
                </c:pt>
                <c:pt idx="9">
                  <c:v>6</c:v>
                </c:pt>
                <c:pt idx="13">
                  <c:v>4</c:v>
                </c:pt>
                <c:pt idx="14">
                  <c:v>3</c:v>
                </c:pt>
                <c:pt idx="17">
                  <c:v>18</c:v>
                </c:pt>
                <c:pt idx="19">
                  <c:v>9</c:v>
                </c:pt>
                <c:pt idx="20">
                  <c:v>3</c:v>
                </c:pt>
                <c:pt idx="21">
                  <c:v>3</c:v>
                </c:pt>
                <c:pt idx="22">
                  <c:v>3</c:v>
                </c:pt>
                <c:pt idx="23">
                  <c:v>16</c:v>
                </c:pt>
                <c:pt idx="24">
                  <c:v>2</c:v>
                </c:pt>
                <c:pt idx="25">
                  <c:v>14</c:v>
                </c:pt>
                <c:pt idx="26">
                  <c:v>17</c:v>
                </c:pt>
                <c:pt idx="29">
                  <c:v>8</c:v>
                </c:pt>
                <c:pt idx="31">
                  <c:v>17</c:v>
                </c:pt>
                <c:pt idx="32">
                  <c:v>5</c:v>
                </c:pt>
                <c:pt idx="34">
                  <c:v>3</c:v>
                </c:pt>
                <c:pt idx="39">
                  <c:v>3</c:v>
                </c:pt>
                <c:pt idx="44">
                  <c:v>8</c:v>
                </c:pt>
                <c:pt idx="45">
                  <c:v>6</c:v>
                </c:pt>
                <c:pt idx="46">
                  <c:v>4</c:v>
                </c:pt>
                <c:pt idx="49">
                  <c:v>4</c:v>
                </c:pt>
                <c:pt idx="51">
                  <c:v>12</c:v>
                </c:pt>
                <c:pt idx="56">
                  <c:v>6</c:v>
                </c:pt>
                <c:pt idx="57">
                  <c:v>6</c:v>
                </c:pt>
                <c:pt idx="61">
                  <c:v>1</c:v>
                </c:pt>
                <c:pt idx="62">
                  <c:v>2</c:v>
                </c:pt>
                <c:pt idx="63">
                  <c:v>9</c:v>
                </c:pt>
                <c:pt idx="65">
                  <c:v>30</c:v>
                </c:pt>
                <c:pt idx="66">
                  <c:v>8</c:v>
                </c:pt>
                <c:pt idx="67">
                  <c:v>2</c:v>
                </c:pt>
                <c:pt idx="68">
                  <c:v>6</c:v>
                </c:pt>
                <c:pt idx="69">
                  <c:v>2</c:v>
                </c:pt>
                <c:pt idx="71">
                  <c:v>3</c:v>
                </c:pt>
                <c:pt idx="72">
                  <c:v>5</c:v>
                </c:pt>
                <c:pt idx="73">
                  <c:v>4</c:v>
                </c:pt>
                <c:pt idx="74">
                  <c:v>3</c:v>
                </c:pt>
                <c:pt idx="75">
                  <c:v>6</c:v>
                </c:pt>
                <c:pt idx="78">
                  <c:v>6</c:v>
                </c:pt>
                <c:pt idx="79">
                  <c:v>12</c:v>
                </c:pt>
                <c:pt idx="81">
                  <c:v>14</c:v>
                </c:pt>
                <c:pt idx="82">
                  <c:v>14</c:v>
                </c:pt>
                <c:pt idx="84">
                  <c:v>19</c:v>
                </c:pt>
                <c:pt idx="85">
                  <c:v>12</c:v>
                </c:pt>
                <c:pt idx="86">
                  <c:v>9</c:v>
                </c:pt>
                <c:pt idx="87">
                  <c:v>3</c:v>
                </c:pt>
                <c:pt idx="90">
                  <c:v>25</c:v>
                </c:pt>
                <c:pt idx="93">
                  <c:v>4</c:v>
                </c:pt>
                <c:pt idx="96">
                  <c:v>6</c:v>
                </c:pt>
              </c:numCache>
            </c:numRef>
          </c:val>
          <c:extLst>
            <c:ext xmlns:c16="http://schemas.microsoft.com/office/drawing/2014/chart" uri="{C3380CC4-5D6E-409C-BE32-E72D297353CC}">
              <c16:uniqueId val="{00000015-04E3-41BA-AA3A-7313E4CC5207}"/>
            </c:ext>
          </c:extLst>
        </c:ser>
        <c:ser>
          <c:idx val="3"/>
          <c:order val="3"/>
          <c:tx>
            <c:strRef>
              <c:f>Dashboard_Interactive!$E$3:$E$4</c:f>
              <c:strCache>
                <c:ptCount val="1"/>
                <c:pt idx="0">
                  <c:v>4</c:v>
                </c:pt>
              </c:strCache>
            </c:strRef>
          </c:tx>
          <c:spPr>
            <a:solidFill>
              <a:schemeClr val="accent4"/>
            </a:solidFill>
            <a:ln>
              <a:noFill/>
            </a:ln>
            <a:effectLst/>
          </c:spPr>
          <c:invertIfNegative val="0"/>
          <c:cat>
            <c:strRef>
              <c:f>Dashboard_Interactive!$A$5:$A$109</c:f>
              <c:strCache>
                <c:ptCount val="104"/>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strCache>
            </c:strRef>
          </c:cat>
          <c:val>
            <c:numRef>
              <c:f>Dashboard_Interactive!$E$5:$E$109</c:f>
              <c:numCache>
                <c:formatCode>General</c:formatCode>
                <c:ptCount val="104"/>
                <c:pt idx="7">
                  <c:v>1</c:v>
                </c:pt>
                <c:pt idx="17">
                  <c:v>24</c:v>
                </c:pt>
                <c:pt idx="23">
                  <c:v>9</c:v>
                </c:pt>
                <c:pt idx="25">
                  <c:v>15</c:v>
                </c:pt>
                <c:pt idx="26">
                  <c:v>12</c:v>
                </c:pt>
                <c:pt idx="29">
                  <c:v>9</c:v>
                </c:pt>
                <c:pt idx="32">
                  <c:v>10</c:v>
                </c:pt>
                <c:pt idx="45">
                  <c:v>27</c:v>
                </c:pt>
                <c:pt idx="63">
                  <c:v>9</c:v>
                </c:pt>
                <c:pt idx="65">
                  <c:v>27</c:v>
                </c:pt>
                <c:pt idx="66">
                  <c:v>16</c:v>
                </c:pt>
                <c:pt idx="67">
                  <c:v>2</c:v>
                </c:pt>
                <c:pt idx="68">
                  <c:v>9</c:v>
                </c:pt>
                <c:pt idx="74">
                  <c:v>9</c:v>
                </c:pt>
                <c:pt idx="75">
                  <c:v>10</c:v>
                </c:pt>
                <c:pt idx="81">
                  <c:v>10</c:v>
                </c:pt>
                <c:pt idx="82">
                  <c:v>9</c:v>
                </c:pt>
                <c:pt idx="84">
                  <c:v>12</c:v>
                </c:pt>
                <c:pt idx="89">
                  <c:v>1</c:v>
                </c:pt>
                <c:pt idx="90">
                  <c:v>17</c:v>
                </c:pt>
              </c:numCache>
            </c:numRef>
          </c:val>
          <c:extLst>
            <c:ext xmlns:c16="http://schemas.microsoft.com/office/drawing/2014/chart" uri="{C3380CC4-5D6E-409C-BE32-E72D297353CC}">
              <c16:uniqueId val="{00000016-04E3-41BA-AA3A-7313E4CC5207}"/>
            </c:ext>
          </c:extLst>
        </c:ser>
        <c:ser>
          <c:idx val="4"/>
          <c:order val="4"/>
          <c:tx>
            <c:strRef>
              <c:f>Dashboard_Interactive!$F$3:$F$4</c:f>
              <c:strCache>
                <c:ptCount val="1"/>
                <c:pt idx="0">
                  <c:v>5</c:v>
                </c:pt>
              </c:strCache>
            </c:strRef>
          </c:tx>
          <c:spPr>
            <a:solidFill>
              <a:schemeClr val="accent5"/>
            </a:solidFill>
            <a:ln>
              <a:noFill/>
            </a:ln>
            <a:effectLst/>
          </c:spPr>
          <c:invertIfNegative val="0"/>
          <c:cat>
            <c:strRef>
              <c:f>Dashboard_Interactive!$A$5:$A$109</c:f>
              <c:strCache>
                <c:ptCount val="104"/>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strCache>
            </c:strRef>
          </c:cat>
          <c:val>
            <c:numRef>
              <c:f>Dashboard_Interactive!$F$5:$F$109</c:f>
              <c:numCache>
                <c:formatCode>General</c:formatCode>
                <c:ptCount val="104"/>
                <c:pt idx="2">
                  <c:v>4</c:v>
                </c:pt>
                <c:pt idx="6">
                  <c:v>18</c:v>
                </c:pt>
                <c:pt idx="8">
                  <c:v>3</c:v>
                </c:pt>
                <c:pt idx="17">
                  <c:v>48</c:v>
                </c:pt>
                <c:pt idx="20">
                  <c:v>3</c:v>
                </c:pt>
                <c:pt idx="22">
                  <c:v>24</c:v>
                </c:pt>
                <c:pt idx="23">
                  <c:v>18</c:v>
                </c:pt>
                <c:pt idx="25">
                  <c:v>37</c:v>
                </c:pt>
                <c:pt idx="26">
                  <c:v>24</c:v>
                </c:pt>
                <c:pt idx="29">
                  <c:v>18</c:v>
                </c:pt>
                <c:pt idx="31">
                  <c:v>18</c:v>
                </c:pt>
                <c:pt idx="45">
                  <c:v>37</c:v>
                </c:pt>
                <c:pt idx="51">
                  <c:v>18</c:v>
                </c:pt>
                <c:pt idx="61">
                  <c:v>4</c:v>
                </c:pt>
                <c:pt idx="62">
                  <c:v>4</c:v>
                </c:pt>
                <c:pt idx="65">
                  <c:v>48</c:v>
                </c:pt>
                <c:pt idx="66">
                  <c:v>34</c:v>
                </c:pt>
                <c:pt idx="67">
                  <c:v>8</c:v>
                </c:pt>
                <c:pt idx="72">
                  <c:v>5</c:v>
                </c:pt>
                <c:pt idx="73">
                  <c:v>15</c:v>
                </c:pt>
                <c:pt idx="74">
                  <c:v>15</c:v>
                </c:pt>
                <c:pt idx="79">
                  <c:v>7</c:v>
                </c:pt>
                <c:pt idx="80">
                  <c:v>18</c:v>
                </c:pt>
                <c:pt idx="81">
                  <c:v>36</c:v>
                </c:pt>
                <c:pt idx="82">
                  <c:v>15</c:v>
                </c:pt>
                <c:pt idx="90">
                  <c:v>36</c:v>
                </c:pt>
                <c:pt idx="91">
                  <c:v>18</c:v>
                </c:pt>
                <c:pt idx="94">
                  <c:v>1</c:v>
                </c:pt>
              </c:numCache>
            </c:numRef>
          </c:val>
          <c:extLst>
            <c:ext xmlns:c16="http://schemas.microsoft.com/office/drawing/2014/chart" uri="{C3380CC4-5D6E-409C-BE32-E72D297353CC}">
              <c16:uniqueId val="{00000017-04E3-41BA-AA3A-7313E4CC5207}"/>
            </c:ext>
          </c:extLst>
        </c:ser>
        <c:ser>
          <c:idx val="5"/>
          <c:order val="5"/>
          <c:tx>
            <c:strRef>
              <c:f>Dashboard_Interactive!$G$3:$G$4</c:f>
              <c:strCache>
                <c:ptCount val="1"/>
                <c:pt idx="0">
                  <c:v>6</c:v>
                </c:pt>
              </c:strCache>
            </c:strRef>
          </c:tx>
          <c:spPr>
            <a:solidFill>
              <a:schemeClr val="accent6"/>
            </a:solidFill>
            <a:ln>
              <a:noFill/>
            </a:ln>
            <a:effectLst/>
          </c:spPr>
          <c:invertIfNegative val="0"/>
          <c:cat>
            <c:strRef>
              <c:f>Dashboard_Interactive!$A$5:$A$109</c:f>
              <c:strCache>
                <c:ptCount val="104"/>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strCache>
            </c:strRef>
          </c:cat>
          <c:val>
            <c:numRef>
              <c:f>Dashboard_Interactive!$G$5:$G$109</c:f>
              <c:numCache>
                <c:formatCode>General</c:formatCode>
                <c:ptCount val="104"/>
                <c:pt idx="1">
                  <c:v>19</c:v>
                </c:pt>
                <c:pt idx="2">
                  <c:v>10</c:v>
                </c:pt>
                <c:pt idx="3">
                  <c:v>20</c:v>
                </c:pt>
                <c:pt idx="5">
                  <c:v>15</c:v>
                </c:pt>
                <c:pt idx="11">
                  <c:v>15</c:v>
                </c:pt>
                <c:pt idx="18">
                  <c:v>3</c:v>
                </c:pt>
                <c:pt idx="23">
                  <c:v>15</c:v>
                </c:pt>
                <c:pt idx="24">
                  <c:v>10</c:v>
                </c:pt>
                <c:pt idx="27">
                  <c:v>3</c:v>
                </c:pt>
                <c:pt idx="30">
                  <c:v>17</c:v>
                </c:pt>
                <c:pt idx="31">
                  <c:v>15</c:v>
                </c:pt>
                <c:pt idx="32">
                  <c:v>25</c:v>
                </c:pt>
                <c:pt idx="36">
                  <c:v>19</c:v>
                </c:pt>
                <c:pt idx="47">
                  <c:v>8</c:v>
                </c:pt>
                <c:pt idx="50">
                  <c:v>17</c:v>
                </c:pt>
                <c:pt idx="53">
                  <c:v>22</c:v>
                </c:pt>
                <c:pt idx="54">
                  <c:v>22</c:v>
                </c:pt>
                <c:pt idx="66">
                  <c:v>9</c:v>
                </c:pt>
                <c:pt idx="72">
                  <c:v>20</c:v>
                </c:pt>
                <c:pt idx="74">
                  <c:v>31</c:v>
                </c:pt>
                <c:pt idx="76">
                  <c:v>16</c:v>
                </c:pt>
                <c:pt idx="88">
                  <c:v>15</c:v>
                </c:pt>
                <c:pt idx="89">
                  <c:v>14</c:v>
                </c:pt>
                <c:pt idx="90">
                  <c:v>20</c:v>
                </c:pt>
                <c:pt idx="94">
                  <c:v>54</c:v>
                </c:pt>
                <c:pt idx="95">
                  <c:v>8</c:v>
                </c:pt>
              </c:numCache>
            </c:numRef>
          </c:val>
          <c:extLst>
            <c:ext xmlns:c16="http://schemas.microsoft.com/office/drawing/2014/chart" uri="{C3380CC4-5D6E-409C-BE32-E72D297353CC}">
              <c16:uniqueId val="{00000018-04E3-41BA-AA3A-7313E4CC5207}"/>
            </c:ext>
          </c:extLst>
        </c:ser>
        <c:ser>
          <c:idx val="6"/>
          <c:order val="6"/>
          <c:tx>
            <c:strRef>
              <c:f>Dashboard_Interactive!$H$3:$H$4</c:f>
              <c:strCache>
                <c:ptCount val="1"/>
                <c:pt idx="0">
                  <c:v>7</c:v>
                </c:pt>
              </c:strCache>
            </c:strRef>
          </c:tx>
          <c:spPr>
            <a:solidFill>
              <a:schemeClr val="accent1">
                <a:lumMod val="60000"/>
              </a:schemeClr>
            </a:solidFill>
            <a:ln>
              <a:noFill/>
            </a:ln>
            <a:effectLst/>
          </c:spPr>
          <c:invertIfNegative val="0"/>
          <c:cat>
            <c:strRef>
              <c:f>Dashboard_Interactive!$A$5:$A$109</c:f>
              <c:strCache>
                <c:ptCount val="104"/>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strCache>
            </c:strRef>
          </c:cat>
          <c:val>
            <c:numRef>
              <c:f>Dashboard_Interactive!$H$5:$H$109</c:f>
              <c:numCache>
                <c:formatCode>General</c:formatCode>
                <c:ptCount val="104"/>
                <c:pt idx="1">
                  <c:v>47</c:v>
                </c:pt>
                <c:pt idx="3">
                  <c:v>15</c:v>
                </c:pt>
                <c:pt idx="5">
                  <c:v>12</c:v>
                </c:pt>
                <c:pt idx="9">
                  <c:v>13</c:v>
                </c:pt>
                <c:pt idx="24">
                  <c:v>32</c:v>
                </c:pt>
                <c:pt idx="26">
                  <c:v>12</c:v>
                </c:pt>
                <c:pt idx="28">
                  <c:v>4</c:v>
                </c:pt>
                <c:pt idx="32">
                  <c:v>60</c:v>
                </c:pt>
                <c:pt idx="35">
                  <c:v>12</c:v>
                </c:pt>
                <c:pt idx="40">
                  <c:v>12</c:v>
                </c:pt>
                <c:pt idx="42">
                  <c:v>43</c:v>
                </c:pt>
                <c:pt idx="52">
                  <c:v>16</c:v>
                </c:pt>
                <c:pt idx="53">
                  <c:v>12</c:v>
                </c:pt>
                <c:pt idx="54">
                  <c:v>16</c:v>
                </c:pt>
                <c:pt idx="58">
                  <c:v>4</c:v>
                </c:pt>
                <c:pt idx="59">
                  <c:v>48</c:v>
                </c:pt>
                <c:pt idx="66">
                  <c:v>5</c:v>
                </c:pt>
                <c:pt idx="72">
                  <c:v>17</c:v>
                </c:pt>
                <c:pt idx="82">
                  <c:v>48</c:v>
                </c:pt>
                <c:pt idx="94">
                  <c:v>17</c:v>
                </c:pt>
                <c:pt idx="96">
                  <c:v>8</c:v>
                </c:pt>
              </c:numCache>
            </c:numRef>
          </c:val>
          <c:extLst>
            <c:ext xmlns:c16="http://schemas.microsoft.com/office/drawing/2014/chart" uri="{C3380CC4-5D6E-409C-BE32-E72D297353CC}">
              <c16:uniqueId val="{00000019-04E3-41BA-AA3A-7313E4CC5207}"/>
            </c:ext>
          </c:extLst>
        </c:ser>
        <c:ser>
          <c:idx val="7"/>
          <c:order val="7"/>
          <c:tx>
            <c:strRef>
              <c:f>Dashboard_Interactive!$I$3:$I$4</c:f>
              <c:strCache>
                <c:ptCount val="1"/>
                <c:pt idx="0">
                  <c:v>8</c:v>
                </c:pt>
              </c:strCache>
            </c:strRef>
          </c:tx>
          <c:spPr>
            <a:solidFill>
              <a:schemeClr val="accent2">
                <a:lumMod val="60000"/>
              </a:schemeClr>
            </a:solidFill>
            <a:ln>
              <a:noFill/>
            </a:ln>
            <a:effectLst/>
          </c:spPr>
          <c:invertIfNegative val="0"/>
          <c:cat>
            <c:strRef>
              <c:f>Dashboard_Interactive!$A$5:$A$109</c:f>
              <c:strCache>
                <c:ptCount val="104"/>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strCache>
            </c:strRef>
          </c:cat>
          <c:val>
            <c:numRef>
              <c:f>Dashboard_Interactive!$I$5:$I$109</c:f>
              <c:numCache>
                <c:formatCode>General</c:formatCode>
                <c:ptCount val="104"/>
                <c:pt idx="0">
                  <c:v>13</c:v>
                </c:pt>
                <c:pt idx="2">
                  <c:v>24</c:v>
                </c:pt>
                <c:pt idx="3">
                  <c:v>25</c:v>
                </c:pt>
                <c:pt idx="4">
                  <c:v>13</c:v>
                </c:pt>
                <c:pt idx="6">
                  <c:v>13</c:v>
                </c:pt>
                <c:pt idx="10">
                  <c:v>14</c:v>
                </c:pt>
                <c:pt idx="12">
                  <c:v>4</c:v>
                </c:pt>
                <c:pt idx="16">
                  <c:v>8</c:v>
                </c:pt>
                <c:pt idx="24">
                  <c:v>5</c:v>
                </c:pt>
                <c:pt idx="26">
                  <c:v>12</c:v>
                </c:pt>
                <c:pt idx="28">
                  <c:v>42</c:v>
                </c:pt>
                <c:pt idx="29">
                  <c:v>12</c:v>
                </c:pt>
                <c:pt idx="30">
                  <c:v>12</c:v>
                </c:pt>
                <c:pt idx="31">
                  <c:v>16</c:v>
                </c:pt>
                <c:pt idx="32">
                  <c:v>33</c:v>
                </c:pt>
                <c:pt idx="33">
                  <c:v>4</c:v>
                </c:pt>
                <c:pt idx="34">
                  <c:v>8</c:v>
                </c:pt>
                <c:pt idx="35">
                  <c:v>16</c:v>
                </c:pt>
                <c:pt idx="37">
                  <c:v>3</c:v>
                </c:pt>
                <c:pt idx="38">
                  <c:v>9</c:v>
                </c:pt>
                <c:pt idx="42">
                  <c:v>26</c:v>
                </c:pt>
                <c:pt idx="43">
                  <c:v>9</c:v>
                </c:pt>
                <c:pt idx="45">
                  <c:v>12</c:v>
                </c:pt>
                <c:pt idx="50">
                  <c:v>2</c:v>
                </c:pt>
                <c:pt idx="52">
                  <c:v>13</c:v>
                </c:pt>
                <c:pt idx="53">
                  <c:v>16</c:v>
                </c:pt>
                <c:pt idx="54">
                  <c:v>16</c:v>
                </c:pt>
                <c:pt idx="60">
                  <c:v>9</c:v>
                </c:pt>
                <c:pt idx="64">
                  <c:v>1</c:v>
                </c:pt>
                <c:pt idx="66">
                  <c:v>24</c:v>
                </c:pt>
                <c:pt idx="67">
                  <c:v>16</c:v>
                </c:pt>
                <c:pt idx="70">
                  <c:v>12</c:v>
                </c:pt>
                <c:pt idx="72">
                  <c:v>24</c:v>
                </c:pt>
                <c:pt idx="76">
                  <c:v>4</c:v>
                </c:pt>
                <c:pt idx="77">
                  <c:v>12</c:v>
                </c:pt>
                <c:pt idx="81">
                  <c:v>12</c:v>
                </c:pt>
                <c:pt idx="82">
                  <c:v>24</c:v>
                </c:pt>
                <c:pt idx="86">
                  <c:v>8</c:v>
                </c:pt>
                <c:pt idx="94">
                  <c:v>17</c:v>
                </c:pt>
                <c:pt idx="96">
                  <c:v>8</c:v>
                </c:pt>
              </c:numCache>
            </c:numRef>
          </c:val>
          <c:extLst>
            <c:ext xmlns:c16="http://schemas.microsoft.com/office/drawing/2014/chart" uri="{C3380CC4-5D6E-409C-BE32-E72D297353CC}">
              <c16:uniqueId val="{0000001A-04E3-41BA-AA3A-7313E4CC5207}"/>
            </c:ext>
          </c:extLst>
        </c:ser>
        <c:ser>
          <c:idx val="8"/>
          <c:order val="8"/>
          <c:tx>
            <c:strRef>
              <c:f>Dashboard_Interactive!$J$3:$J$4</c:f>
              <c:strCache>
                <c:ptCount val="1"/>
                <c:pt idx="0">
                  <c:v>9</c:v>
                </c:pt>
              </c:strCache>
            </c:strRef>
          </c:tx>
          <c:spPr>
            <a:solidFill>
              <a:schemeClr val="accent3">
                <a:lumMod val="60000"/>
              </a:schemeClr>
            </a:solidFill>
            <a:ln>
              <a:noFill/>
            </a:ln>
            <a:effectLst/>
          </c:spPr>
          <c:invertIfNegative val="0"/>
          <c:cat>
            <c:strRef>
              <c:f>Dashboard_Interactive!$A$5:$A$109</c:f>
              <c:strCache>
                <c:ptCount val="104"/>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strCache>
            </c:strRef>
          </c:cat>
          <c:val>
            <c:numRef>
              <c:f>Dashboard_Interactive!$J$5:$J$109</c:f>
              <c:numCache>
                <c:formatCode>General</c:formatCode>
                <c:ptCount val="104"/>
                <c:pt idx="2">
                  <c:v>18</c:v>
                </c:pt>
                <c:pt idx="3">
                  <c:v>18</c:v>
                </c:pt>
                <c:pt idx="6">
                  <c:v>9</c:v>
                </c:pt>
                <c:pt idx="10">
                  <c:v>10</c:v>
                </c:pt>
                <c:pt idx="11">
                  <c:v>15</c:v>
                </c:pt>
                <c:pt idx="16">
                  <c:v>6</c:v>
                </c:pt>
                <c:pt idx="17">
                  <c:v>9</c:v>
                </c:pt>
                <c:pt idx="22">
                  <c:v>6</c:v>
                </c:pt>
                <c:pt idx="24">
                  <c:v>18</c:v>
                </c:pt>
                <c:pt idx="26">
                  <c:v>10</c:v>
                </c:pt>
                <c:pt idx="30">
                  <c:v>9</c:v>
                </c:pt>
                <c:pt idx="31">
                  <c:v>7</c:v>
                </c:pt>
                <c:pt idx="32">
                  <c:v>22</c:v>
                </c:pt>
                <c:pt idx="34">
                  <c:v>6</c:v>
                </c:pt>
                <c:pt idx="35">
                  <c:v>11</c:v>
                </c:pt>
                <c:pt idx="38">
                  <c:v>6</c:v>
                </c:pt>
                <c:pt idx="42">
                  <c:v>10</c:v>
                </c:pt>
                <c:pt idx="43">
                  <c:v>6</c:v>
                </c:pt>
                <c:pt idx="45">
                  <c:v>6</c:v>
                </c:pt>
                <c:pt idx="50">
                  <c:v>9</c:v>
                </c:pt>
                <c:pt idx="54">
                  <c:v>15</c:v>
                </c:pt>
                <c:pt idx="60">
                  <c:v>6</c:v>
                </c:pt>
                <c:pt idx="66">
                  <c:v>19</c:v>
                </c:pt>
                <c:pt idx="67">
                  <c:v>17</c:v>
                </c:pt>
                <c:pt idx="70">
                  <c:v>9</c:v>
                </c:pt>
                <c:pt idx="72">
                  <c:v>18</c:v>
                </c:pt>
                <c:pt idx="75">
                  <c:v>4</c:v>
                </c:pt>
                <c:pt idx="81">
                  <c:v>18</c:v>
                </c:pt>
                <c:pt idx="82">
                  <c:v>9</c:v>
                </c:pt>
                <c:pt idx="86">
                  <c:v>5</c:v>
                </c:pt>
                <c:pt idx="87">
                  <c:v>12</c:v>
                </c:pt>
                <c:pt idx="94">
                  <c:v>13</c:v>
                </c:pt>
                <c:pt idx="96">
                  <c:v>6</c:v>
                </c:pt>
                <c:pt idx="98">
                  <c:v>13</c:v>
                </c:pt>
                <c:pt idx="99">
                  <c:v>20</c:v>
                </c:pt>
                <c:pt idx="100">
                  <c:v>11</c:v>
                </c:pt>
                <c:pt idx="101">
                  <c:v>9</c:v>
                </c:pt>
                <c:pt idx="102">
                  <c:v>4</c:v>
                </c:pt>
                <c:pt idx="103">
                  <c:v>2</c:v>
                </c:pt>
              </c:numCache>
            </c:numRef>
          </c:val>
          <c:extLst>
            <c:ext xmlns:c16="http://schemas.microsoft.com/office/drawing/2014/chart" uri="{C3380CC4-5D6E-409C-BE32-E72D297353CC}">
              <c16:uniqueId val="{00000000-CB33-4D96-BFA7-D24BE7466579}"/>
            </c:ext>
          </c:extLst>
        </c:ser>
        <c:dLbls>
          <c:showLegendKey val="0"/>
          <c:showVal val="0"/>
          <c:showCatName val="0"/>
          <c:showSerName val="0"/>
          <c:showPercent val="0"/>
          <c:showBubbleSize val="0"/>
        </c:dLbls>
        <c:gapWidth val="182"/>
        <c:axId val="900002863"/>
        <c:axId val="900000943"/>
      </c:barChart>
      <c:catAx>
        <c:axId val="90000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000943"/>
        <c:crosses val="autoZero"/>
        <c:auto val="1"/>
        <c:lblAlgn val="ctr"/>
        <c:lblOffset val="100"/>
        <c:noMultiLvlLbl val="0"/>
      </c:catAx>
      <c:valAx>
        <c:axId val="900000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00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28-4A4B-802D-A6BA644540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28-4A4B-802D-A6BA644540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28-4A4B-802D-A6BA644540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28-4A4B-802D-A6BA644540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28-4A4B-802D-A6BA644540A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528-4A4B-802D-A6BA644540A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528-4A4B-802D-A6BA644540A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528-4A4B-802D-A6BA644540AC}"/>
              </c:ext>
            </c:extLst>
          </c:dPt>
          <c:cat>
            <c:strRef>
              <c:f>Dashboard_Overview!$A$25:$A$32</c:f>
              <c:strCache>
                <c:ptCount val="8"/>
                <c:pt idx="0">
                  <c:v>Pull</c:v>
                </c:pt>
                <c:pt idx="1">
                  <c:v>Push</c:v>
                </c:pt>
                <c:pt idx="2">
                  <c:v>Legs</c:v>
                </c:pt>
                <c:pt idx="3">
                  <c:v>Biceps</c:v>
                </c:pt>
                <c:pt idx="4">
                  <c:v>Triceps</c:v>
                </c:pt>
                <c:pt idx="5">
                  <c:v>Core</c:v>
                </c:pt>
                <c:pt idx="6">
                  <c:v>Carry/Grip</c:v>
                </c:pt>
                <c:pt idx="7">
                  <c:v>Cardio</c:v>
                </c:pt>
              </c:strCache>
            </c:strRef>
          </c:cat>
          <c:val>
            <c:numRef>
              <c:f>Dashboard_Overview!$B$25:$B$32</c:f>
              <c:numCache>
                <c:formatCode>General</c:formatCode>
                <c:ptCount val="8"/>
                <c:pt idx="0">
                  <c:v>501</c:v>
                </c:pt>
                <c:pt idx="1">
                  <c:v>463</c:v>
                </c:pt>
                <c:pt idx="2">
                  <c:v>246</c:v>
                </c:pt>
                <c:pt idx="3">
                  <c:v>386</c:v>
                </c:pt>
                <c:pt idx="4">
                  <c:v>492</c:v>
                </c:pt>
                <c:pt idx="5">
                  <c:v>57</c:v>
                </c:pt>
                <c:pt idx="6">
                  <c:v>544</c:v>
                </c:pt>
                <c:pt idx="7">
                  <c:v>270</c:v>
                </c:pt>
              </c:numCache>
            </c:numRef>
          </c:val>
          <c:extLst>
            <c:ext xmlns:c16="http://schemas.microsoft.com/office/drawing/2014/chart" uri="{C3380CC4-5D6E-409C-BE32-E72D297353CC}">
              <c16:uniqueId val="{00000000-6B10-4BBA-803B-B23541FCBED0}"/>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1-0528-4A4B-802D-A6BA644540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0528-4A4B-802D-A6BA644540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0528-4A4B-802D-A6BA644540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0528-4A4B-802D-A6BA644540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9-0528-4A4B-802D-A6BA644540A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B-0528-4A4B-802D-A6BA644540A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0528-4A4B-802D-A6BA644540A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0528-4A4B-802D-A6BA644540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Dashboard_Overview!$A$25:$A$32</c:f>
              <c:strCache>
                <c:ptCount val="8"/>
                <c:pt idx="0">
                  <c:v>Pull</c:v>
                </c:pt>
                <c:pt idx="1">
                  <c:v>Push</c:v>
                </c:pt>
                <c:pt idx="2">
                  <c:v>Legs</c:v>
                </c:pt>
                <c:pt idx="3">
                  <c:v>Biceps</c:v>
                </c:pt>
                <c:pt idx="4">
                  <c:v>Triceps</c:v>
                </c:pt>
                <c:pt idx="5">
                  <c:v>Core</c:v>
                </c:pt>
                <c:pt idx="6">
                  <c:v>Carry/Grip</c:v>
                </c:pt>
                <c:pt idx="7">
                  <c:v>Cardio</c:v>
                </c:pt>
              </c:strCache>
            </c:strRef>
          </c:cat>
          <c:val>
            <c:numRef>
              <c:f>Dashboard_Overview!$C$25:$C$32</c:f>
              <c:numCache>
                <c:formatCode>General</c:formatCode>
                <c:ptCount val="8"/>
                <c:pt idx="0">
                  <c:v>8.5</c:v>
                </c:pt>
                <c:pt idx="1">
                  <c:v>7.8</c:v>
                </c:pt>
                <c:pt idx="2">
                  <c:v>4.2</c:v>
                </c:pt>
                <c:pt idx="3">
                  <c:v>6.5</c:v>
                </c:pt>
                <c:pt idx="4">
                  <c:v>8.3000000000000007</c:v>
                </c:pt>
                <c:pt idx="5">
                  <c:v>1</c:v>
                </c:pt>
                <c:pt idx="6">
                  <c:v>9.1999999999999993</c:v>
                </c:pt>
                <c:pt idx="7">
                  <c:v>4.5999999999999996</c:v>
                </c:pt>
              </c:numCache>
            </c:numRef>
          </c:val>
          <c:extLst>
            <c:ext xmlns:c16="http://schemas.microsoft.com/office/drawing/2014/chart" uri="{C3380CC4-5D6E-409C-BE32-E72D297353CC}">
              <c16:uniqueId val="{00000001-6B10-4BBA-803B-B23541FCBED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a:t>
            </a:r>
            <a:r>
              <a:rPr lang="en-US" baseline="0"/>
              <a:t> Progression by 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Dashboard_Exercises!$D$18</c:f>
              <c:strCache>
                <c:ptCount val="1"/>
                <c:pt idx="0">
                  <c:v>Max Weight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Dashboard_Exercises!$A$19:$C$26</c:f>
              <c:multiLvlStrCache>
                <c:ptCount val="8"/>
                <c:lvl>
                  <c:pt idx="6">
                    <c:v>63.1</c:v>
                  </c:pt>
                  <c:pt idx="7">
                    <c:v>66.2</c:v>
                  </c:pt>
                </c:lvl>
                <c:lvl>
                  <c:pt idx="0">
                    <c:v>0</c:v>
                  </c:pt>
                  <c:pt idx="1">
                    <c:v>0</c:v>
                  </c:pt>
                  <c:pt idx="2">
                    <c:v>0</c:v>
                  </c:pt>
                  <c:pt idx="3">
                    <c:v>0</c:v>
                  </c:pt>
                  <c:pt idx="4">
                    <c:v>0</c:v>
                  </c:pt>
                  <c:pt idx="5">
                    <c:v>0</c:v>
                  </c:pt>
                  <c:pt idx="6">
                    <c:v>43</c:v>
                  </c:pt>
                  <c:pt idx="7">
                    <c:v>26</c:v>
                  </c:pt>
                </c:lvl>
                <c:lvl>
                  <c:pt idx="0">
                    <c:v>1</c:v>
                  </c:pt>
                  <c:pt idx="1">
                    <c:v>2</c:v>
                  </c:pt>
                  <c:pt idx="2">
                    <c:v>3</c:v>
                  </c:pt>
                  <c:pt idx="3">
                    <c:v>4</c:v>
                  </c:pt>
                  <c:pt idx="4">
                    <c:v>5</c:v>
                  </c:pt>
                  <c:pt idx="5">
                    <c:v>6</c:v>
                  </c:pt>
                  <c:pt idx="6">
                    <c:v>7</c:v>
                  </c:pt>
                  <c:pt idx="7">
                    <c:v>8</c:v>
                  </c:pt>
                </c:lvl>
              </c:multiLvlStrCache>
            </c:multiLvlStrRef>
          </c:cat>
          <c:val>
            <c:numRef>
              <c:f>Dashboard_Exercises!$D$19:$D$26</c:f>
              <c:numCache>
                <c:formatCode>General</c:formatCode>
                <c:ptCount val="8"/>
                <c:pt idx="0">
                  <c:v>0</c:v>
                </c:pt>
                <c:pt idx="1">
                  <c:v>0</c:v>
                </c:pt>
                <c:pt idx="2">
                  <c:v>0</c:v>
                </c:pt>
                <c:pt idx="3">
                  <c:v>0</c:v>
                </c:pt>
                <c:pt idx="4">
                  <c:v>0</c:v>
                </c:pt>
                <c:pt idx="5">
                  <c:v>0</c:v>
                </c:pt>
                <c:pt idx="6">
                  <c:v>75</c:v>
                </c:pt>
                <c:pt idx="7">
                  <c:v>75</c:v>
                </c:pt>
              </c:numCache>
            </c:numRef>
          </c:val>
          <c:smooth val="0"/>
          <c:extLst>
            <c:ext xmlns:c16="http://schemas.microsoft.com/office/drawing/2014/chart" uri="{C3380CC4-5D6E-409C-BE32-E72D297353CC}">
              <c16:uniqueId val="{00000000-EE4B-4370-BE89-E6A1E421CBBC}"/>
            </c:ext>
          </c:extLst>
        </c:ser>
        <c:dLbls>
          <c:showLegendKey val="0"/>
          <c:showVal val="0"/>
          <c:showCatName val="0"/>
          <c:showSerName val="0"/>
          <c:showPercent val="0"/>
          <c:showBubbleSize val="0"/>
        </c:dLbls>
        <c:marker val="1"/>
        <c:smooth val="0"/>
        <c:axId val="321382960"/>
        <c:axId val="321393040"/>
      </c:lineChart>
      <c:catAx>
        <c:axId val="32138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93040"/>
        <c:crosses val="autoZero"/>
        <c:auto val="1"/>
        <c:lblAlgn val="ctr"/>
        <c:lblOffset val="100"/>
        <c:noMultiLvlLbl val="0"/>
      </c:catAx>
      <c:valAx>
        <c:axId val="32139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8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Dashboard_Exercises!$A$18</c:f>
              <c:strCache>
                <c:ptCount val="1"/>
                <c:pt idx="0">
                  <c:v>Phase</c:v>
                </c:pt>
              </c:strCache>
            </c:strRef>
          </c:tx>
          <c:spPr>
            <a:solidFill>
              <a:schemeClr val="accent1"/>
            </a:solidFill>
            <a:ln>
              <a:noFill/>
            </a:ln>
            <a:effectLst/>
          </c:spPr>
          <c:invertIfNegative val="0"/>
          <c:val>
            <c:numRef>
              <c:f>Dashboard_Exercises!$A$19:$A$26</c:f>
              <c:numCache>
                <c:formatCode>General</c:formatCode>
                <c:ptCount val="8"/>
                <c:pt idx="0">
                  <c:v>1</c:v>
                </c:pt>
                <c:pt idx="1">
                  <c:v>2</c:v>
                </c:pt>
                <c:pt idx="2">
                  <c:v>3</c:v>
                </c:pt>
                <c:pt idx="3">
                  <c:v>4</c:v>
                </c:pt>
                <c:pt idx="4">
                  <c:v>5</c:v>
                </c:pt>
                <c:pt idx="5">
                  <c:v>6</c:v>
                </c:pt>
                <c:pt idx="6">
                  <c:v>7</c:v>
                </c:pt>
                <c:pt idx="7">
                  <c:v>8</c:v>
                </c:pt>
              </c:numCache>
            </c:numRef>
          </c:val>
          <c:extLst>
            <c:ext xmlns:c16="http://schemas.microsoft.com/office/drawing/2014/chart" uri="{C3380CC4-5D6E-409C-BE32-E72D297353CC}">
              <c16:uniqueId val="{00000000-4BF7-41CE-B576-C04ABBB582A6}"/>
            </c:ext>
          </c:extLst>
        </c:ser>
        <c:dLbls>
          <c:showLegendKey val="0"/>
          <c:showVal val="0"/>
          <c:showCatName val="0"/>
          <c:showSerName val="0"/>
          <c:showPercent val="0"/>
          <c:showBubbleSize val="0"/>
        </c:dLbls>
        <c:gapWidth val="219"/>
        <c:overlap val="-27"/>
        <c:axId val="762880271"/>
        <c:axId val="762892271"/>
      </c:barChart>
      <c:barChart>
        <c:barDir val="col"/>
        <c:grouping val="clustered"/>
        <c:varyColors val="0"/>
        <c:ser>
          <c:idx val="1"/>
          <c:order val="1"/>
          <c:tx>
            <c:strRef>
              <c:f>Dashboard_Exercises!$B$18</c:f>
              <c:strCache>
                <c:ptCount val="1"/>
                <c:pt idx="0">
                  <c:v>Sets</c:v>
                </c:pt>
              </c:strCache>
            </c:strRef>
          </c:tx>
          <c:spPr>
            <a:solidFill>
              <a:schemeClr val="accent2"/>
            </a:solidFill>
            <a:ln>
              <a:noFill/>
            </a:ln>
            <a:effectLst/>
          </c:spPr>
          <c:invertIfNegative val="0"/>
          <c:val>
            <c:numRef>
              <c:f>Dashboard_Exercises!$B$19:$B$26</c:f>
              <c:numCache>
                <c:formatCode>General</c:formatCode>
                <c:ptCount val="8"/>
                <c:pt idx="0">
                  <c:v>0</c:v>
                </c:pt>
                <c:pt idx="1">
                  <c:v>0</c:v>
                </c:pt>
                <c:pt idx="2">
                  <c:v>0</c:v>
                </c:pt>
                <c:pt idx="3">
                  <c:v>0</c:v>
                </c:pt>
                <c:pt idx="4">
                  <c:v>0</c:v>
                </c:pt>
                <c:pt idx="5">
                  <c:v>0</c:v>
                </c:pt>
                <c:pt idx="6">
                  <c:v>43</c:v>
                </c:pt>
                <c:pt idx="7">
                  <c:v>26</c:v>
                </c:pt>
              </c:numCache>
            </c:numRef>
          </c:val>
          <c:extLst>
            <c:ext xmlns:c16="http://schemas.microsoft.com/office/drawing/2014/chart" uri="{C3380CC4-5D6E-409C-BE32-E72D297353CC}">
              <c16:uniqueId val="{00000001-4BF7-41CE-B576-C04ABBB582A6}"/>
            </c:ext>
          </c:extLst>
        </c:ser>
        <c:dLbls>
          <c:showLegendKey val="0"/>
          <c:showVal val="0"/>
          <c:showCatName val="0"/>
          <c:showSerName val="0"/>
          <c:showPercent val="0"/>
          <c:showBubbleSize val="0"/>
        </c:dLbls>
        <c:gapWidth val="219"/>
        <c:overlap val="-27"/>
        <c:axId val="762885551"/>
        <c:axId val="762878351"/>
      </c:barChart>
      <c:lineChart>
        <c:grouping val="standard"/>
        <c:varyColors val="0"/>
        <c:ser>
          <c:idx val="2"/>
          <c:order val="2"/>
          <c:tx>
            <c:strRef>
              <c:f>Dashboard_Exercises!$C$18</c:f>
              <c:strCache>
                <c:ptCount val="1"/>
                <c:pt idx="0">
                  <c:v>Avg Weight</c:v>
                </c:pt>
              </c:strCache>
            </c:strRef>
          </c:tx>
          <c:spPr>
            <a:ln w="28575" cap="rnd">
              <a:solidFill>
                <a:schemeClr val="accent3"/>
              </a:solidFill>
              <a:round/>
            </a:ln>
            <a:effectLst/>
          </c:spPr>
          <c:marker>
            <c:symbol val="none"/>
          </c:marker>
          <c:val>
            <c:numRef>
              <c:f>Dashboard_Exercises!$C$19:$C$26</c:f>
              <c:numCache>
                <c:formatCode>0.0</c:formatCode>
                <c:ptCount val="8"/>
                <c:pt idx="0">
                  <c:v>0</c:v>
                </c:pt>
                <c:pt idx="1">
                  <c:v>0</c:v>
                </c:pt>
                <c:pt idx="2">
                  <c:v>0</c:v>
                </c:pt>
                <c:pt idx="3">
                  <c:v>0</c:v>
                </c:pt>
                <c:pt idx="4">
                  <c:v>0</c:v>
                </c:pt>
                <c:pt idx="5">
                  <c:v>0</c:v>
                </c:pt>
                <c:pt idx="6">
                  <c:v>63.139534883720927</c:v>
                </c:pt>
                <c:pt idx="7">
                  <c:v>66.15384615384616</c:v>
                </c:pt>
              </c:numCache>
            </c:numRef>
          </c:val>
          <c:smooth val="0"/>
          <c:extLst>
            <c:ext xmlns:c16="http://schemas.microsoft.com/office/drawing/2014/chart" uri="{C3380CC4-5D6E-409C-BE32-E72D297353CC}">
              <c16:uniqueId val="{00000002-4BF7-41CE-B576-C04ABBB582A6}"/>
            </c:ext>
          </c:extLst>
        </c:ser>
        <c:ser>
          <c:idx val="3"/>
          <c:order val="3"/>
          <c:tx>
            <c:strRef>
              <c:f>Dashboard_Exercises!$D$18</c:f>
              <c:strCache>
                <c:ptCount val="1"/>
                <c:pt idx="0">
                  <c:v>Max Weight</c:v>
                </c:pt>
              </c:strCache>
            </c:strRef>
          </c:tx>
          <c:spPr>
            <a:ln w="28575" cap="rnd">
              <a:solidFill>
                <a:schemeClr val="accent4"/>
              </a:solidFill>
              <a:round/>
            </a:ln>
            <a:effectLst/>
          </c:spPr>
          <c:marker>
            <c:symbol val="none"/>
          </c:marker>
          <c:val>
            <c:numRef>
              <c:f>Dashboard_Exercises!$D$19:$D$26</c:f>
              <c:numCache>
                <c:formatCode>General</c:formatCode>
                <c:ptCount val="8"/>
                <c:pt idx="0">
                  <c:v>0</c:v>
                </c:pt>
                <c:pt idx="1">
                  <c:v>0</c:v>
                </c:pt>
                <c:pt idx="2">
                  <c:v>0</c:v>
                </c:pt>
                <c:pt idx="3">
                  <c:v>0</c:v>
                </c:pt>
                <c:pt idx="4">
                  <c:v>0</c:v>
                </c:pt>
                <c:pt idx="5">
                  <c:v>0</c:v>
                </c:pt>
                <c:pt idx="6">
                  <c:v>75</c:v>
                </c:pt>
                <c:pt idx="7">
                  <c:v>75</c:v>
                </c:pt>
              </c:numCache>
            </c:numRef>
          </c:val>
          <c:smooth val="0"/>
          <c:extLst>
            <c:ext xmlns:c16="http://schemas.microsoft.com/office/drawing/2014/chart" uri="{C3380CC4-5D6E-409C-BE32-E72D297353CC}">
              <c16:uniqueId val="{00000003-4BF7-41CE-B576-C04ABBB582A6}"/>
            </c:ext>
          </c:extLst>
        </c:ser>
        <c:ser>
          <c:idx val="4"/>
          <c:order val="4"/>
          <c:tx>
            <c:strRef>
              <c:f>Dashboard_Exercises!$E$18</c:f>
              <c:strCache>
                <c:ptCount val="1"/>
                <c:pt idx="0">
                  <c:v>Avg Reps</c:v>
                </c:pt>
              </c:strCache>
            </c:strRef>
          </c:tx>
          <c:spPr>
            <a:ln w="28575" cap="rnd">
              <a:solidFill>
                <a:schemeClr val="accent5"/>
              </a:solidFill>
              <a:round/>
            </a:ln>
            <a:effectLst/>
          </c:spPr>
          <c:marker>
            <c:symbol val="none"/>
          </c:marker>
          <c:val>
            <c:numRef>
              <c:f>Dashboard_Exercises!$E$19:$E$26</c:f>
              <c:numCache>
                <c:formatCode>0.0</c:formatCode>
                <c:ptCount val="8"/>
                <c:pt idx="0">
                  <c:v>0</c:v>
                </c:pt>
                <c:pt idx="1">
                  <c:v>0</c:v>
                </c:pt>
                <c:pt idx="2">
                  <c:v>0</c:v>
                </c:pt>
                <c:pt idx="3">
                  <c:v>0</c:v>
                </c:pt>
                <c:pt idx="4">
                  <c:v>0</c:v>
                </c:pt>
                <c:pt idx="5">
                  <c:v>0</c:v>
                </c:pt>
                <c:pt idx="6">
                  <c:v>9.0581395348837201</c:v>
                </c:pt>
                <c:pt idx="7">
                  <c:v>8.8461538461538467</c:v>
                </c:pt>
              </c:numCache>
            </c:numRef>
          </c:val>
          <c:smooth val="0"/>
          <c:extLst>
            <c:ext xmlns:c16="http://schemas.microsoft.com/office/drawing/2014/chart" uri="{C3380CC4-5D6E-409C-BE32-E72D297353CC}">
              <c16:uniqueId val="{00000004-4BF7-41CE-B576-C04ABBB582A6}"/>
            </c:ext>
          </c:extLst>
        </c:ser>
        <c:ser>
          <c:idx val="5"/>
          <c:order val="5"/>
          <c:tx>
            <c:strRef>
              <c:f>Dashboard_Exercises!$F$18</c:f>
              <c:strCache>
                <c:ptCount val="1"/>
                <c:pt idx="0">
                  <c:v>Max Reps</c:v>
                </c:pt>
              </c:strCache>
            </c:strRef>
          </c:tx>
          <c:spPr>
            <a:ln w="28575" cap="rnd">
              <a:solidFill>
                <a:schemeClr val="accent6"/>
              </a:solidFill>
              <a:round/>
            </a:ln>
            <a:effectLst/>
          </c:spPr>
          <c:marker>
            <c:symbol val="none"/>
          </c:marker>
          <c:val>
            <c:numRef>
              <c:f>Dashboard_Exercises!$F$19:$F$26</c:f>
              <c:numCache>
                <c:formatCode>General</c:formatCode>
                <c:ptCount val="8"/>
                <c:pt idx="0">
                  <c:v>0</c:v>
                </c:pt>
                <c:pt idx="1">
                  <c:v>0</c:v>
                </c:pt>
                <c:pt idx="2">
                  <c:v>0</c:v>
                </c:pt>
                <c:pt idx="3">
                  <c:v>0</c:v>
                </c:pt>
                <c:pt idx="4">
                  <c:v>0</c:v>
                </c:pt>
                <c:pt idx="5">
                  <c:v>0</c:v>
                </c:pt>
                <c:pt idx="6">
                  <c:v>12</c:v>
                </c:pt>
                <c:pt idx="7">
                  <c:v>11</c:v>
                </c:pt>
              </c:numCache>
            </c:numRef>
          </c:val>
          <c:smooth val="0"/>
          <c:extLst>
            <c:ext xmlns:c16="http://schemas.microsoft.com/office/drawing/2014/chart" uri="{C3380CC4-5D6E-409C-BE32-E72D297353CC}">
              <c16:uniqueId val="{00000005-4BF7-41CE-B576-C04ABBB582A6}"/>
            </c:ext>
          </c:extLst>
        </c:ser>
        <c:dLbls>
          <c:showLegendKey val="0"/>
          <c:showVal val="0"/>
          <c:showCatName val="0"/>
          <c:showSerName val="0"/>
          <c:showPercent val="0"/>
          <c:showBubbleSize val="0"/>
        </c:dLbls>
        <c:marker val="1"/>
        <c:smooth val="0"/>
        <c:axId val="762880271"/>
        <c:axId val="762892271"/>
      </c:lineChart>
      <c:catAx>
        <c:axId val="7628802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892271"/>
        <c:crosses val="autoZero"/>
        <c:auto val="1"/>
        <c:lblAlgn val="ctr"/>
        <c:lblOffset val="100"/>
        <c:noMultiLvlLbl val="0"/>
      </c:catAx>
      <c:valAx>
        <c:axId val="7628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880271"/>
        <c:crosses val="autoZero"/>
        <c:crossBetween val="between"/>
      </c:valAx>
      <c:valAx>
        <c:axId val="7628783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885551"/>
        <c:crosses val="max"/>
        <c:crossBetween val="between"/>
      </c:valAx>
      <c:catAx>
        <c:axId val="762885551"/>
        <c:scaling>
          <c:orientation val="minMax"/>
        </c:scaling>
        <c:delete val="1"/>
        <c:axPos val="b"/>
        <c:majorTickMark val="out"/>
        <c:minorTickMark val="none"/>
        <c:tickLblPos val="nextTo"/>
        <c:crossAx val="7628783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Volume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Dashboard_Progress!$C$4</c:f>
              <c:strCache>
                <c:ptCount val="1"/>
                <c:pt idx="0">
                  <c:v>Pull</c:v>
                </c:pt>
              </c:strCache>
            </c:strRef>
          </c:tx>
          <c:spPr>
            <a:solidFill>
              <a:schemeClr val="accent1"/>
            </a:solidFill>
            <a:ln>
              <a:noFill/>
            </a:ln>
            <a:effectLst/>
          </c:spP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Dashboard_Progress!$C$5:$C$35</c:f>
              <c:numCache>
                <c:formatCode>General</c:formatCode>
                <c:ptCount val="31"/>
                <c:pt idx="0">
                  <c:v>7</c:v>
                </c:pt>
                <c:pt idx="1">
                  <c:v>8</c:v>
                </c:pt>
                <c:pt idx="2">
                  <c:v>24</c:v>
                </c:pt>
                <c:pt idx="3">
                  <c:v>15</c:v>
                </c:pt>
                <c:pt idx="4">
                  <c:v>19</c:v>
                </c:pt>
                <c:pt idx="5">
                  <c:v>11</c:v>
                </c:pt>
                <c:pt idx="6">
                  <c:v>11</c:v>
                </c:pt>
                <c:pt idx="7">
                  <c:v>10</c:v>
                </c:pt>
                <c:pt idx="8">
                  <c:v>9</c:v>
                </c:pt>
                <c:pt idx="9">
                  <c:v>12</c:v>
                </c:pt>
                <c:pt idx="10">
                  <c:v>14</c:v>
                </c:pt>
                <c:pt idx="11">
                  <c:v>17</c:v>
                </c:pt>
                <c:pt idx="12">
                  <c:v>17</c:v>
                </c:pt>
                <c:pt idx="13">
                  <c:v>18</c:v>
                </c:pt>
                <c:pt idx="14">
                  <c:v>24</c:v>
                </c:pt>
                <c:pt idx="15">
                  <c:v>27</c:v>
                </c:pt>
                <c:pt idx="16">
                  <c:v>17</c:v>
                </c:pt>
                <c:pt idx="17">
                  <c:v>24</c:v>
                </c:pt>
                <c:pt idx="18">
                  <c:v>19</c:v>
                </c:pt>
                <c:pt idx="19">
                  <c:v>7</c:v>
                </c:pt>
                <c:pt idx="20">
                  <c:v>22</c:v>
                </c:pt>
                <c:pt idx="21">
                  <c:v>22</c:v>
                </c:pt>
                <c:pt idx="22">
                  <c:v>13</c:v>
                </c:pt>
                <c:pt idx="23">
                  <c:v>7</c:v>
                </c:pt>
                <c:pt idx="24">
                  <c:v>7</c:v>
                </c:pt>
                <c:pt idx="25">
                  <c:v>7</c:v>
                </c:pt>
                <c:pt idx="26">
                  <c:v>17</c:v>
                </c:pt>
                <c:pt idx="27">
                  <c:v>13</c:v>
                </c:pt>
                <c:pt idx="28">
                  <c:v>9</c:v>
                </c:pt>
                <c:pt idx="29">
                  <c:v>16</c:v>
                </c:pt>
                <c:pt idx="30">
                  <c:v>25</c:v>
                </c:pt>
              </c:numCache>
            </c:numRef>
          </c:val>
          <c:extLst>
            <c:ext xmlns:c16="http://schemas.microsoft.com/office/drawing/2014/chart" uri="{C3380CC4-5D6E-409C-BE32-E72D297353CC}">
              <c16:uniqueId val="{00000000-F551-4608-A534-E8C65226D2F0}"/>
            </c:ext>
          </c:extLst>
        </c:ser>
        <c:ser>
          <c:idx val="1"/>
          <c:order val="1"/>
          <c:tx>
            <c:strRef>
              <c:f>Dashboard_Progress!$D$4</c:f>
              <c:strCache>
                <c:ptCount val="1"/>
                <c:pt idx="0">
                  <c:v>Push</c:v>
                </c:pt>
              </c:strCache>
            </c:strRef>
          </c:tx>
          <c:spPr>
            <a:solidFill>
              <a:schemeClr val="accent2"/>
            </a:solidFill>
            <a:ln>
              <a:noFill/>
            </a:ln>
            <a:effectLst/>
          </c:spP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Dashboard_Progress!$D$5:$D$35</c:f>
              <c:numCache>
                <c:formatCode>General</c:formatCode>
                <c:ptCount val="31"/>
                <c:pt idx="0">
                  <c:v>14</c:v>
                </c:pt>
                <c:pt idx="1">
                  <c:v>0</c:v>
                </c:pt>
                <c:pt idx="2">
                  <c:v>15</c:v>
                </c:pt>
                <c:pt idx="3">
                  <c:v>28</c:v>
                </c:pt>
                <c:pt idx="4">
                  <c:v>0</c:v>
                </c:pt>
                <c:pt idx="5">
                  <c:v>16</c:v>
                </c:pt>
                <c:pt idx="6">
                  <c:v>10</c:v>
                </c:pt>
                <c:pt idx="7">
                  <c:v>24</c:v>
                </c:pt>
                <c:pt idx="8">
                  <c:v>19</c:v>
                </c:pt>
                <c:pt idx="9">
                  <c:v>0</c:v>
                </c:pt>
                <c:pt idx="10">
                  <c:v>18</c:v>
                </c:pt>
                <c:pt idx="11">
                  <c:v>10</c:v>
                </c:pt>
                <c:pt idx="12">
                  <c:v>10</c:v>
                </c:pt>
                <c:pt idx="13">
                  <c:v>12</c:v>
                </c:pt>
                <c:pt idx="14">
                  <c:v>10</c:v>
                </c:pt>
                <c:pt idx="15">
                  <c:v>22</c:v>
                </c:pt>
                <c:pt idx="16">
                  <c:v>12</c:v>
                </c:pt>
                <c:pt idx="17">
                  <c:v>12</c:v>
                </c:pt>
                <c:pt idx="18">
                  <c:v>22</c:v>
                </c:pt>
                <c:pt idx="19">
                  <c:v>0</c:v>
                </c:pt>
                <c:pt idx="20">
                  <c:v>14</c:v>
                </c:pt>
                <c:pt idx="21">
                  <c:v>7</c:v>
                </c:pt>
                <c:pt idx="22">
                  <c:v>10</c:v>
                </c:pt>
                <c:pt idx="23">
                  <c:v>11</c:v>
                </c:pt>
                <c:pt idx="24">
                  <c:v>11</c:v>
                </c:pt>
                <c:pt idx="25">
                  <c:v>11</c:v>
                </c:pt>
                <c:pt idx="26">
                  <c:v>12</c:v>
                </c:pt>
                <c:pt idx="27">
                  <c:v>29</c:v>
                </c:pt>
                <c:pt idx="28">
                  <c:v>0</c:v>
                </c:pt>
                <c:pt idx="29">
                  <c:v>15</c:v>
                </c:pt>
                <c:pt idx="30">
                  <c:v>20</c:v>
                </c:pt>
              </c:numCache>
            </c:numRef>
          </c:val>
          <c:extLst>
            <c:ext xmlns:c16="http://schemas.microsoft.com/office/drawing/2014/chart" uri="{C3380CC4-5D6E-409C-BE32-E72D297353CC}">
              <c16:uniqueId val="{00000001-F551-4608-A534-E8C65226D2F0}"/>
            </c:ext>
          </c:extLst>
        </c:ser>
        <c:ser>
          <c:idx val="2"/>
          <c:order val="2"/>
          <c:tx>
            <c:strRef>
              <c:f>Dashboard_Progress!$E$4</c:f>
              <c:strCache>
                <c:ptCount val="1"/>
                <c:pt idx="0">
                  <c:v>Legs</c:v>
                </c:pt>
              </c:strCache>
            </c:strRef>
          </c:tx>
          <c:spPr>
            <a:solidFill>
              <a:schemeClr val="accent3"/>
            </a:solidFill>
            <a:ln>
              <a:noFill/>
            </a:ln>
            <a:effectLst/>
          </c:spP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Dashboard_Progress!$E$5:$E$35</c:f>
              <c:numCache>
                <c:formatCode>General</c:formatCode>
                <c:ptCount val="31"/>
                <c:pt idx="0">
                  <c:v>0</c:v>
                </c:pt>
                <c:pt idx="1">
                  <c:v>0</c:v>
                </c:pt>
                <c:pt idx="2">
                  <c:v>0</c:v>
                </c:pt>
                <c:pt idx="3">
                  <c:v>0</c:v>
                </c:pt>
                <c:pt idx="4">
                  <c:v>0</c:v>
                </c:pt>
                <c:pt idx="5">
                  <c:v>10</c:v>
                </c:pt>
                <c:pt idx="6">
                  <c:v>7</c:v>
                </c:pt>
                <c:pt idx="7">
                  <c:v>13</c:v>
                </c:pt>
                <c:pt idx="8">
                  <c:v>13</c:v>
                </c:pt>
                <c:pt idx="9">
                  <c:v>10</c:v>
                </c:pt>
                <c:pt idx="10">
                  <c:v>0</c:v>
                </c:pt>
                <c:pt idx="11">
                  <c:v>4</c:v>
                </c:pt>
                <c:pt idx="12">
                  <c:v>4</c:v>
                </c:pt>
                <c:pt idx="13">
                  <c:v>4</c:v>
                </c:pt>
                <c:pt idx="14">
                  <c:v>14</c:v>
                </c:pt>
                <c:pt idx="15">
                  <c:v>7</c:v>
                </c:pt>
                <c:pt idx="16">
                  <c:v>7</c:v>
                </c:pt>
                <c:pt idx="17">
                  <c:v>14</c:v>
                </c:pt>
                <c:pt idx="18">
                  <c:v>0</c:v>
                </c:pt>
                <c:pt idx="19">
                  <c:v>0</c:v>
                </c:pt>
                <c:pt idx="20">
                  <c:v>0</c:v>
                </c:pt>
                <c:pt idx="21">
                  <c:v>0</c:v>
                </c:pt>
                <c:pt idx="22">
                  <c:v>0</c:v>
                </c:pt>
                <c:pt idx="23">
                  <c:v>6</c:v>
                </c:pt>
                <c:pt idx="24">
                  <c:v>6</c:v>
                </c:pt>
                <c:pt idx="25">
                  <c:v>6</c:v>
                </c:pt>
                <c:pt idx="26">
                  <c:v>6</c:v>
                </c:pt>
                <c:pt idx="27">
                  <c:v>17</c:v>
                </c:pt>
                <c:pt idx="28">
                  <c:v>24</c:v>
                </c:pt>
                <c:pt idx="29">
                  <c:v>15</c:v>
                </c:pt>
                <c:pt idx="30">
                  <c:v>15</c:v>
                </c:pt>
              </c:numCache>
            </c:numRef>
          </c:val>
          <c:extLst>
            <c:ext xmlns:c16="http://schemas.microsoft.com/office/drawing/2014/chart" uri="{C3380CC4-5D6E-409C-BE32-E72D297353CC}">
              <c16:uniqueId val="{00000002-F551-4608-A534-E8C65226D2F0}"/>
            </c:ext>
          </c:extLst>
        </c:ser>
        <c:ser>
          <c:idx val="3"/>
          <c:order val="3"/>
          <c:tx>
            <c:strRef>
              <c:f>Dashboard_Progress!$F$4</c:f>
              <c:strCache>
                <c:ptCount val="1"/>
                <c:pt idx="0">
                  <c:v>Biceps</c:v>
                </c:pt>
              </c:strCache>
            </c:strRef>
          </c:tx>
          <c:spPr>
            <a:solidFill>
              <a:schemeClr val="accent4"/>
            </a:solidFill>
            <a:ln>
              <a:noFill/>
            </a:ln>
            <a:effectLst/>
          </c:spP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Dashboard_Progress!$F$5:$F$35</c:f>
              <c:numCache>
                <c:formatCode>General</c:formatCode>
                <c:ptCount val="31"/>
                <c:pt idx="0">
                  <c:v>6</c:v>
                </c:pt>
                <c:pt idx="1">
                  <c:v>10</c:v>
                </c:pt>
                <c:pt idx="2">
                  <c:v>16</c:v>
                </c:pt>
                <c:pt idx="3">
                  <c:v>12</c:v>
                </c:pt>
                <c:pt idx="4">
                  <c:v>10</c:v>
                </c:pt>
                <c:pt idx="5">
                  <c:v>12</c:v>
                </c:pt>
                <c:pt idx="6">
                  <c:v>12</c:v>
                </c:pt>
                <c:pt idx="7">
                  <c:v>10</c:v>
                </c:pt>
                <c:pt idx="8">
                  <c:v>7</c:v>
                </c:pt>
                <c:pt idx="9">
                  <c:v>10</c:v>
                </c:pt>
                <c:pt idx="10">
                  <c:v>9</c:v>
                </c:pt>
                <c:pt idx="11">
                  <c:v>12</c:v>
                </c:pt>
                <c:pt idx="12">
                  <c:v>12</c:v>
                </c:pt>
                <c:pt idx="13">
                  <c:v>13</c:v>
                </c:pt>
                <c:pt idx="14">
                  <c:v>8</c:v>
                </c:pt>
                <c:pt idx="15">
                  <c:v>14</c:v>
                </c:pt>
                <c:pt idx="16">
                  <c:v>15</c:v>
                </c:pt>
                <c:pt idx="17">
                  <c:v>9</c:v>
                </c:pt>
                <c:pt idx="18">
                  <c:v>13</c:v>
                </c:pt>
                <c:pt idx="19">
                  <c:v>9</c:v>
                </c:pt>
                <c:pt idx="20">
                  <c:v>19</c:v>
                </c:pt>
                <c:pt idx="21">
                  <c:v>21</c:v>
                </c:pt>
                <c:pt idx="22">
                  <c:v>13</c:v>
                </c:pt>
                <c:pt idx="23">
                  <c:v>14</c:v>
                </c:pt>
                <c:pt idx="24">
                  <c:v>15</c:v>
                </c:pt>
                <c:pt idx="25">
                  <c:v>15</c:v>
                </c:pt>
                <c:pt idx="26">
                  <c:v>18</c:v>
                </c:pt>
                <c:pt idx="27">
                  <c:v>9</c:v>
                </c:pt>
                <c:pt idx="28">
                  <c:v>6</c:v>
                </c:pt>
                <c:pt idx="29">
                  <c:v>9</c:v>
                </c:pt>
                <c:pt idx="30">
                  <c:v>13</c:v>
                </c:pt>
              </c:numCache>
            </c:numRef>
          </c:val>
          <c:extLst>
            <c:ext xmlns:c16="http://schemas.microsoft.com/office/drawing/2014/chart" uri="{C3380CC4-5D6E-409C-BE32-E72D297353CC}">
              <c16:uniqueId val="{00000003-F551-4608-A534-E8C65226D2F0}"/>
            </c:ext>
          </c:extLst>
        </c:ser>
        <c:ser>
          <c:idx val="4"/>
          <c:order val="4"/>
          <c:tx>
            <c:strRef>
              <c:f>Dashboard_Progress!$G$4</c:f>
              <c:strCache>
                <c:ptCount val="1"/>
                <c:pt idx="0">
                  <c:v>Triceps</c:v>
                </c:pt>
              </c:strCache>
            </c:strRef>
          </c:tx>
          <c:spPr>
            <a:solidFill>
              <a:schemeClr val="accent5"/>
            </a:solidFill>
            <a:ln>
              <a:noFill/>
            </a:ln>
            <a:effectLst/>
          </c:spP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Dashboard_Progress!$G$5:$G$35</c:f>
              <c:numCache>
                <c:formatCode>General</c:formatCode>
                <c:ptCount val="31"/>
                <c:pt idx="0">
                  <c:v>10</c:v>
                </c:pt>
                <c:pt idx="1">
                  <c:v>8</c:v>
                </c:pt>
                <c:pt idx="2">
                  <c:v>10</c:v>
                </c:pt>
                <c:pt idx="3">
                  <c:v>15</c:v>
                </c:pt>
                <c:pt idx="4">
                  <c:v>6</c:v>
                </c:pt>
                <c:pt idx="5">
                  <c:v>11</c:v>
                </c:pt>
                <c:pt idx="6">
                  <c:v>16</c:v>
                </c:pt>
                <c:pt idx="7">
                  <c:v>14</c:v>
                </c:pt>
                <c:pt idx="8">
                  <c:v>16</c:v>
                </c:pt>
                <c:pt idx="9">
                  <c:v>10</c:v>
                </c:pt>
                <c:pt idx="10">
                  <c:v>13</c:v>
                </c:pt>
                <c:pt idx="11">
                  <c:v>14</c:v>
                </c:pt>
                <c:pt idx="12">
                  <c:v>15</c:v>
                </c:pt>
                <c:pt idx="13">
                  <c:v>16</c:v>
                </c:pt>
                <c:pt idx="14">
                  <c:v>15</c:v>
                </c:pt>
                <c:pt idx="15">
                  <c:v>21</c:v>
                </c:pt>
                <c:pt idx="16">
                  <c:v>21</c:v>
                </c:pt>
                <c:pt idx="17">
                  <c:v>14</c:v>
                </c:pt>
                <c:pt idx="18">
                  <c:v>17</c:v>
                </c:pt>
                <c:pt idx="19">
                  <c:v>6</c:v>
                </c:pt>
                <c:pt idx="20">
                  <c:v>12</c:v>
                </c:pt>
                <c:pt idx="21">
                  <c:v>18</c:v>
                </c:pt>
                <c:pt idx="22">
                  <c:v>9</c:v>
                </c:pt>
                <c:pt idx="23">
                  <c:v>21</c:v>
                </c:pt>
                <c:pt idx="24">
                  <c:v>22</c:v>
                </c:pt>
                <c:pt idx="25">
                  <c:v>24</c:v>
                </c:pt>
                <c:pt idx="26">
                  <c:v>24</c:v>
                </c:pt>
                <c:pt idx="27">
                  <c:v>21</c:v>
                </c:pt>
                <c:pt idx="28">
                  <c:v>10</c:v>
                </c:pt>
                <c:pt idx="29">
                  <c:v>15</c:v>
                </c:pt>
                <c:pt idx="30">
                  <c:v>14</c:v>
                </c:pt>
              </c:numCache>
            </c:numRef>
          </c:val>
          <c:extLst>
            <c:ext xmlns:c16="http://schemas.microsoft.com/office/drawing/2014/chart" uri="{C3380CC4-5D6E-409C-BE32-E72D297353CC}">
              <c16:uniqueId val="{00000004-F551-4608-A534-E8C65226D2F0}"/>
            </c:ext>
          </c:extLst>
        </c:ser>
        <c:ser>
          <c:idx val="5"/>
          <c:order val="5"/>
          <c:tx>
            <c:strRef>
              <c:f>Dashboard_Progress!$H$4</c:f>
              <c:strCache>
                <c:ptCount val="1"/>
                <c:pt idx="0">
                  <c:v>Carry/Grip</c:v>
                </c:pt>
              </c:strCache>
            </c:strRef>
          </c:tx>
          <c:spPr>
            <a:solidFill>
              <a:schemeClr val="accent6"/>
            </a:solidFill>
            <a:ln>
              <a:noFill/>
            </a:ln>
            <a:effectLst/>
          </c:spP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Dashboard_Progress!$H$5:$H$35</c:f>
              <c:numCache>
                <c:formatCode>General</c:formatCode>
                <c:ptCount val="31"/>
                <c:pt idx="0">
                  <c:v>5</c:v>
                </c:pt>
                <c:pt idx="1">
                  <c:v>6</c:v>
                </c:pt>
                <c:pt idx="2">
                  <c:v>17</c:v>
                </c:pt>
                <c:pt idx="3">
                  <c:v>14</c:v>
                </c:pt>
                <c:pt idx="4">
                  <c:v>12</c:v>
                </c:pt>
                <c:pt idx="5">
                  <c:v>6</c:v>
                </c:pt>
                <c:pt idx="6">
                  <c:v>14</c:v>
                </c:pt>
                <c:pt idx="7">
                  <c:v>5</c:v>
                </c:pt>
                <c:pt idx="8">
                  <c:v>7</c:v>
                </c:pt>
                <c:pt idx="9">
                  <c:v>15</c:v>
                </c:pt>
                <c:pt idx="10">
                  <c:v>11</c:v>
                </c:pt>
                <c:pt idx="11">
                  <c:v>9</c:v>
                </c:pt>
                <c:pt idx="12">
                  <c:v>9</c:v>
                </c:pt>
                <c:pt idx="13">
                  <c:v>9</c:v>
                </c:pt>
                <c:pt idx="14">
                  <c:v>15</c:v>
                </c:pt>
                <c:pt idx="15">
                  <c:v>18</c:v>
                </c:pt>
                <c:pt idx="16">
                  <c:v>15</c:v>
                </c:pt>
                <c:pt idx="17">
                  <c:v>15</c:v>
                </c:pt>
                <c:pt idx="18">
                  <c:v>16</c:v>
                </c:pt>
                <c:pt idx="19">
                  <c:v>7</c:v>
                </c:pt>
                <c:pt idx="20">
                  <c:v>21</c:v>
                </c:pt>
                <c:pt idx="21">
                  <c:v>21</c:v>
                </c:pt>
                <c:pt idx="22">
                  <c:v>14</c:v>
                </c:pt>
                <c:pt idx="23">
                  <c:v>37</c:v>
                </c:pt>
                <c:pt idx="24">
                  <c:v>37</c:v>
                </c:pt>
                <c:pt idx="25">
                  <c:v>37</c:v>
                </c:pt>
                <c:pt idx="26">
                  <c:v>43</c:v>
                </c:pt>
                <c:pt idx="27">
                  <c:v>14</c:v>
                </c:pt>
                <c:pt idx="28">
                  <c:v>10</c:v>
                </c:pt>
                <c:pt idx="29">
                  <c:v>15</c:v>
                </c:pt>
                <c:pt idx="30">
                  <c:v>23</c:v>
                </c:pt>
              </c:numCache>
            </c:numRef>
          </c:val>
          <c:extLst>
            <c:ext xmlns:c16="http://schemas.microsoft.com/office/drawing/2014/chart" uri="{C3380CC4-5D6E-409C-BE32-E72D297353CC}">
              <c16:uniqueId val="{00000005-F551-4608-A534-E8C65226D2F0}"/>
            </c:ext>
          </c:extLst>
        </c:ser>
        <c:dLbls>
          <c:showLegendKey val="0"/>
          <c:showVal val="0"/>
          <c:showCatName val="0"/>
          <c:showSerName val="0"/>
          <c:showPercent val="0"/>
          <c:showBubbleSize val="0"/>
        </c:dLbls>
        <c:axId val="1145143648"/>
        <c:axId val="1145145568"/>
      </c:areaChart>
      <c:dateAx>
        <c:axId val="11451436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45568"/>
        <c:crosses val="autoZero"/>
        <c:auto val="1"/>
        <c:lblOffset val="100"/>
        <c:baseTimeUnit val="days"/>
      </c:dateAx>
      <c:valAx>
        <c:axId val="114514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4364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Training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Dashboard_Progress!$B$4</c:f>
              <c:strCache>
                <c:ptCount val="1"/>
                <c:pt idx="0">
                  <c:v>Total Sets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Dashboard_Progress!$B$5:$B$35</c:f>
              <c:numCache>
                <c:formatCode>General</c:formatCode>
                <c:ptCount val="31"/>
                <c:pt idx="0">
                  <c:v>42</c:v>
                </c:pt>
                <c:pt idx="1">
                  <c:v>32</c:v>
                </c:pt>
                <c:pt idx="2">
                  <c:v>82</c:v>
                </c:pt>
                <c:pt idx="3">
                  <c:v>85</c:v>
                </c:pt>
                <c:pt idx="4">
                  <c:v>49</c:v>
                </c:pt>
                <c:pt idx="5">
                  <c:v>67</c:v>
                </c:pt>
                <c:pt idx="6">
                  <c:v>71</c:v>
                </c:pt>
                <c:pt idx="7">
                  <c:v>89</c:v>
                </c:pt>
                <c:pt idx="8">
                  <c:v>81</c:v>
                </c:pt>
                <c:pt idx="9">
                  <c:v>70</c:v>
                </c:pt>
                <c:pt idx="10">
                  <c:v>67</c:v>
                </c:pt>
                <c:pt idx="11">
                  <c:v>76</c:v>
                </c:pt>
                <c:pt idx="12">
                  <c:v>78</c:v>
                </c:pt>
                <c:pt idx="13">
                  <c:v>82</c:v>
                </c:pt>
                <c:pt idx="14">
                  <c:v>106</c:v>
                </c:pt>
                <c:pt idx="15">
                  <c:v>128</c:v>
                </c:pt>
                <c:pt idx="16">
                  <c:v>109</c:v>
                </c:pt>
                <c:pt idx="17">
                  <c:v>108</c:v>
                </c:pt>
                <c:pt idx="18">
                  <c:v>105</c:v>
                </c:pt>
                <c:pt idx="19">
                  <c:v>36</c:v>
                </c:pt>
                <c:pt idx="20">
                  <c:v>107</c:v>
                </c:pt>
                <c:pt idx="21">
                  <c:v>116</c:v>
                </c:pt>
                <c:pt idx="22">
                  <c:v>78</c:v>
                </c:pt>
                <c:pt idx="23">
                  <c:v>102</c:v>
                </c:pt>
                <c:pt idx="24">
                  <c:v>104</c:v>
                </c:pt>
                <c:pt idx="25">
                  <c:v>106</c:v>
                </c:pt>
                <c:pt idx="26">
                  <c:v>132</c:v>
                </c:pt>
                <c:pt idx="27">
                  <c:v>132</c:v>
                </c:pt>
                <c:pt idx="28">
                  <c:v>72</c:v>
                </c:pt>
                <c:pt idx="29">
                  <c:v>113</c:v>
                </c:pt>
                <c:pt idx="30">
                  <c:v>141</c:v>
                </c:pt>
              </c:numCache>
            </c:numRef>
          </c:val>
          <c:smooth val="0"/>
          <c:extLst>
            <c:ext xmlns:c16="http://schemas.microsoft.com/office/drawing/2014/chart" uri="{C3380CC4-5D6E-409C-BE32-E72D297353CC}">
              <c16:uniqueId val="{00000000-8F01-47B5-B389-CAF674EBE3BD}"/>
            </c:ext>
          </c:extLst>
        </c:ser>
        <c:ser>
          <c:idx val="1"/>
          <c:order val="1"/>
          <c:tx>
            <c:strRef>
              <c:f>Dashboard_Progress!$C$4</c:f>
              <c:strCache>
                <c:ptCount val="1"/>
                <c:pt idx="0">
                  <c:v>Pull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Dashboard_Progress!$C$5:$C$35</c:f>
              <c:numCache>
                <c:formatCode>General</c:formatCode>
                <c:ptCount val="31"/>
                <c:pt idx="0">
                  <c:v>7</c:v>
                </c:pt>
                <c:pt idx="1">
                  <c:v>8</c:v>
                </c:pt>
                <c:pt idx="2">
                  <c:v>24</c:v>
                </c:pt>
                <c:pt idx="3">
                  <c:v>15</c:v>
                </c:pt>
                <c:pt idx="4">
                  <c:v>19</c:v>
                </c:pt>
                <c:pt idx="5">
                  <c:v>11</c:v>
                </c:pt>
                <c:pt idx="6">
                  <c:v>11</c:v>
                </c:pt>
                <c:pt idx="7">
                  <c:v>10</c:v>
                </c:pt>
                <c:pt idx="8">
                  <c:v>9</c:v>
                </c:pt>
                <c:pt idx="9">
                  <c:v>12</c:v>
                </c:pt>
                <c:pt idx="10">
                  <c:v>14</c:v>
                </c:pt>
                <c:pt idx="11">
                  <c:v>17</c:v>
                </c:pt>
                <c:pt idx="12">
                  <c:v>17</c:v>
                </c:pt>
                <c:pt idx="13">
                  <c:v>18</c:v>
                </c:pt>
                <c:pt idx="14">
                  <c:v>24</c:v>
                </c:pt>
                <c:pt idx="15">
                  <c:v>27</c:v>
                </c:pt>
                <c:pt idx="16">
                  <c:v>17</c:v>
                </c:pt>
                <c:pt idx="17">
                  <c:v>24</c:v>
                </c:pt>
                <c:pt idx="18">
                  <c:v>19</c:v>
                </c:pt>
                <c:pt idx="19">
                  <c:v>7</c:v>
                </c:pt>
                <c:pt idx="20">
                  <c:v>22</c:v>
                </c:pt>
                <c:pt idx="21">
                  <c:v>22</c:v>
                </c:pt>
                <c:pt idx="22">
                  <c:v>13</c:v>
                </c:pt>
                <c:pt idx="23">
                  <c:v>7</c:v>
                </c:pt>
                <c:pt idx="24">
                  <c:v>7</c:v>
                </c:pt>
                <c:pt idx="25">
                  <c:v>7</c:v>
                </c:pt>
                <c:pt idx="26">
                  <c:v>17</c:v>
                </c:pt>
                <c:pt idx="27">
                  <c:v>13</c:v>
                </c:pt>
                <c:pt idx="28">
                  <c:v>9</c:v>
                </c:pt>
                <c:pt idx="29">
                  <c:v>16</c:v>
                </c:pt>
                <c:pt idx="30">
                  <c:v>25</c:v>
                </c:pt>
              </c:numCache>
            </c:numRef>
          </c:val>
          <c:smooth val="0"/>
          <c:extLst>
            <c:ext xmlns:c16="http://schemas.microsoft.com/office/drawing/2014/chart" uri="{C3380CC4-5D6E-409C-BE32-E72D297353CC}">
              <c16:uniqueId val="{00000001-8F01-47B5-B389-CAF674EBE3BD}"/>
            </c:ext>
          </c:extLst>
        </c:ser>
        <c:ser>
          <c:idx val="2"/>
          <c:order val="2"/>
          <c:tx>
            <c:strRef>
              <c:f>Dashboard_Progress!$D$4</c:f>
              <c:strCache>
                <c:ptCount val="1"/>
                <c:pt idx="0">
                  <c:v>Push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Dashboard_Progress!$D$5:$D$35</c:f>
              <c:numCache>
                <c:formatCode>General</c:formatCode>
                <c:ptCount val="31"/>
                <c:pt idx="0">
                  <c:v>14</c:v>
                </c:pt>
                <c:pt idx="1">
                  <c:v>0</c:v>
                </c:pt>
                <c:pt idx="2">
                  <c:v>15</c:v>
                </c:pt>
                <c:pt idx="3">
                  <c:v>28</c:v>
                </c:pt>
                <c:pt idx="4">
                  <c:v>0</c:v>
                </c:pt>
                <c:pt idx="5">
                  <c:v>16</c:v>
                </c:pt>
                <c:pt idx="6">
                  <c:v>10</c:v>
                </c:pt>
                <c:pt idx="7">
                  <c:v>24</c:v>
                </c:pt>
                <c:pt idx="8">
                  <c:v>19</c:v>
                </c:pt>
                <c:pt idx="9">
                  <c:v>0</c:v>
                </c:pt>
                <c:pt idx="10">
                  <c:v>18</c:v>
                </c:pt>
                <c:pt idx="11">
                  <c:v>10</c:v>
                </c:pt>
                <c:pt idx="12">
                  <c:v>10</c:v>
                </c:pt>
                <c:pt idx="13">
                  <c:v>12</c:v>
                </c:pt>
                <c:pt idx="14">
                  <c:v>10</c:v>
                </c:pt>
                <c:pt idx="15">
                  <c:v>22</c:v>
                </c:pt>
                <c:pt idx="16">
                  <c:v>12</c:v>
                </c:pt>
                <c:pt idx="17">
                  <c:v>12</c:v>
                </c:pt>
                <c:pt idx="18">
                  <c:v>22</c:v>
                </c:pt>
                <c:pt idx="19">
                  <c:v>0</c:v>
                </c:pt>
                <c:pt idx="20">
                  <c:v>14</c:v>
                </c:pt>
                <c:pt idx="21">
                  <c:v>7</c:v>
                </c:pt>
                <c:pt idx="22">
                  <c:v>10</c:v>
                </c:pt>
                <c:pt idx="23">
                  <c:v>11</c:v>
                </c:pt>
                <c:pt idx="24">
                  <c:v>11</c:v>
                </c:pt>
                <c:pt idx="25">
                  <c:v>11</c:v>
                </c:pt>
                <c:pt idx="26">
                  <c:v>12</c:v>
                </c:pt>
                <c:pt idx="27">
                  <c:v>29</c:v>
                </c:pt>
                <c:pt idx="28">
                  <c:v>0</c:v>
                </c:pt>
                <c:pt idx="29">
                  <c:v>15</c:v>
                </c:pt>
                <c:pt idx="30">
                  <c:v>20</c:v>
                </c:pt>
              </c:numCache>
            </c:numRef>
          </c:val>
          <c:smooth val="0"/>
          <c:extLst>
            <c:ext xmlns:c16="http://schemas.microsoft.com/office/drawing/2014/chart" uri="{C3380CC4-5D6E-409C-BE32-E72D297353CC}">
              <c16:uniqueId val="{00000002-8F01-47B5-B389-CAF674EBE3BD}"/>
            </c:ext>
          </c:extLst>
        </c:ser>
        <c:ser>
          <c:idx val="3"/>
          <c:order val="3"/>
          <c:tx>
            <c:strRef>
              <c:f>Dashboard_Progress!$E$4</c:f>
              <c:strCache>
                <c:ptCount val="1"/>
                <c:pt idx="0">
                  <c:v>Legs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Dashboard_Progress!$E$5:$E$35</c:f>
              <c:numCache>
                <c:formatCode>General</c:formatCode>
                <c:ptCount val="31"/>
                <c:pt idx="0">
                  <c:v>0</c:v>
                </c:pt>
                <c:pt idx="1">
                  <c:v>0</c:v>
                </c:pt>
                <c:pt idx="2">
                  <c:v>0</c:v>
                </c:pt>
                <c:pt idx="3">
                  <c:v>0</c:v>
                </c:pt>
                <c:pt idx="4">
                  <c:v>0</c:v>
                </c:pt>
                <c:pt idx="5">
                  <c:v>10</c:v>
                </c:pt>
                <c:pt idx="6">
                  <c:v>7</c:v>
                </c:pt>
                <c:pt idx="7">
                  <c:v>13</c:v>
                </c:pt>
                <c:pt idx="8">
                  <c:v>13</c:v>
                </c:pt>
                <c:pt idx="9">
                  <c:v>10</c:v>
                </c:pt>
                <c:pt idx="10">
                  <c:v>0</c:v>
                </c:pt>
                <c:pt idx="11">
                  <c:v>4</c:v>
                </c:pt>
                <c:pt idx="12">
                  <c:v>4</c:v>
                </c:pt>
                <c:pt idx="13">
                  <c:v>4</c:v>
                </c:pt>
                <c:pt idx="14">
                  <c:v>14</c:v>
                </c:pt>
                <c:pt idx="15">
                  <c:v>7</c:v>
                </c:pt>
                <c:pt idx="16">
                  <c:v>7</c:v>
                </c:pt>
                <c:pt idx="17">
                  <c:v>14</c:v>
                </c:pt>
                <c:pt idx="18">
                  <c:v>0</c:v>
                </c:pt>
                <c:pt idx="19">
                  <c:v>0</c:v>
                </c:pt>
                <c:pt idx="20">
                  <c:v>0</c:v>
                </c:pt>
                <c:pt idx="21">
                  <c:v>0</c:v>
                </c:pt>
                <c:pt idx="22">
                  <c:v>0</c:v>
                </c:pt>
                <c:pt idx="23">
                  <c:v>6</c:v>
                </c:pt>
                <c:pt idx="24">
                  <c:v>6</c:v>
                </c:pt>
                <c:pt idx="25">
                  <c:v>6</c:v>
                </c:pt>
                <c:pt idx="26">
                  <c:v>6</c:v>
                </c:pt>
                <c:pt idx="27">
                  <c:v>17</c:v>
                </c:pt>
                <c:pt idx="28">
                  <c:v>24</c:v>
                </c:pt>
                <c:pt idx="29">
                  <c:v>15</c:v>
                </c:pt>
                <c:pt idx="30">
                  <c:v>15</c:v>
                </c:pt>
              </c:numCache>
            </c:numRef>
          </c:val>
          <c:smooth val="0"/>
          <c:extLst>
            <c:ext xmlns:c16="http://schemas.microsoft.com/office/drawing/2014/chart" uri="{C3380CC4-5D6E-409C-BE32-E72D297353CC}">
              <c16:uniqueId val="{00000003-8F01-47B5-B389-CAF674EBE3BD}"/>
            </c:ext>
          </c:extLst>
        </c:ser>
        <c:ser>
          <c:idx val="4"/>
          <c:order val="4"/>
          <c:tx>
            <c:strRef>
              <c:f>Dashboard_Progress!$F$4</c:f>
              <c:strCache>
                <c:ptCount val="1"/>
                <c:pt idx="0">
                  <c:v>Biceps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Dashboard_Progress!$F$5:$F$35</c:f>
              <c:numCache>
                <c:formatCode>General</c:formatCode>
                <c:ptCount val="31"/>
                <c:pt idx="0">
                  <c:v>6</c:v>
                </c:pt>
                <c:pt idx="1">
                  <c:v>10</c:v>
                </c:pt>
                <c:pt idx="2">
                  <c:v>16</c:v>
                </c:pt>
                <c:pt idx="3">
                  <c:v>12</c:v>
                </c:pt>
                <c:pt idx="4">
                  <c:v>10</c:v>
                </c:pt>
                <c:pt idx="5">
                  <c:v>12</c:v>
                </c:pt>
                <c:pt idx="6">
                  <c:v>12</c:v>
                </c:pt>
                <c:pt idx="7">
                  <c:v>10</c:v>
                </c:pt>
                <c:pt idx="8">
                  <c:v>7</c:v>
                </c:pt>
                <c:pt idx="9">
                  <c:v>10</c:v>
                </c:pt>
                <c:pt idx="10">
                  <c:v>9</c:v>
                </c:pt>
                <c:pt idx="11">
                  <c:v>12</c:v>
                </c:pt>
                <c:pt idx="12">
                  <c:v>12</c:v>
                </c:pt>
                <c:pt idx="13">
                  <c:v>13</c:v>
                </c:pt>
                <c:pt idx="14">
                  <c:v>8</c:v>
                </c:pt>
                <c:pt idx="15">
                  <c:v>14</c:v>
                </c:pt>
                <c:pt idx="16">
                  <c:v>15</c:v>
                </c:pt>
                <c:pt idx="17">
                  <c:v>9</c:v>
                </c:pt>
                <c:pt idx="18">
                  <c:v>13</c:v>
                </c:pt>
                <c:pt idx="19">
                  <c:v>9</c:v>
                </c:pt>
                <c:pt idx="20">
                  <c:v>19</c:v>
                </c:pt>
                <c:pt idx="21">
                  <c:v>21</c:v>
                </c:pt>
                <c:pt idx="22">
                  <c:v>13</c:v>
                </c:pt>
                <c:pt idx="23">
                  <c:v>14</c:v>
                </c:pt>
                <c:pt idx="24">
                  <c:v>15</c:v>
                </c:pt>
                <c:pt idx="25">
                  <c:v>15</c:v>
                </c:pt>
                <c:pt idx="26">
                  <c:v>18</c:v>
                </c:pt>
                <c:pt idx="27">
                  <c:v>9</c:v>
                </c:pt>
                <c:pt idx="28">
                  <c:v>6</c:v>
                </c:pt>
                <c:pt idx="29">
                  <c:v>9</c:v>
                </c:pt>
                <c:pt idx="30">
                  <c:v>13</c:v>
                </c:pt>
              </c:numCache>
            </c:numRef>
          </c:val>
          <c:smooth val="0"/>
          <c:extLst>
            <c:ext xmlns:c16="http://schemas.microsoft.com/office/drawing/2014/chart" uri="{C3380CC4-5D6E-409C-BE32-E72D297353CC}">
              <c16:uniqueId val="{00000004-8F01-47B5-B389-CAF674EBE3BD}"/>
            </c:ext>
          </c:extLst>
        </c:ser>
        <c:ser>
          <c:idx val="5"/>
          <c:order val="5"/>
          <c:tx>
            <c:strRef>
              <c:f>Dashboard_Progress!$G$4</c:f>
              <c:strCache>
                <c:ptCount val="1"/>
                <c:pt idx="0">
                  <c:v>Triceps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Dashboard_Progress!$G$5:$G$35</c:f>
              <c:numCache>
                <c:formatCode>General</c:formatCode>
                <c:ptCount val="31"/>
                <c:pt idx="0">
                  <c:v>10</c:v>
                </c:pt>
                <c:pt idx="1">
                  <c:v>8</c:v>
                </c:pt>
                <c:pt idx="2">
                  <c:v>10</c:v>
                </c:pt>
                <c:pt idx="3">
                  <c:v>15</c:v>
                </c:pt>
                <c:pt idx="4">
                  <c:v>6</c:v>
                </c:pt>
                <c:pt idx="5">
                  <c:v>11</c:v>
                </c:pt>
                <c:pt idx="6">
                  <c:v>16</c:v>
                </c:pt>
                <c:pt idx="7">
                  <c:v>14</c:v>
                </c:pt>
                <c:pt idx="8">
                  <c:v>16</c:v>
                </c:pt>
                <c:pt idx="9">
                  <c:v>10</c:v>
                </c:pt>
                <c:pt idx="10">
                  <c:v>13</c:v>
                </c:pt>
                <c:pt idx="11">
                  <c:v>14</c:v>
                </c:pt>
                <c:pt idx="12">
                  <c:v>15</c:v>
                </c:pt>
                <c:pt idx="13">
                  <c:v>16</c:v>
                </c:pt>
                <c:pt idx="14">
                  <c:v>15</c:v>
                </c:pt>
                <c:pt idx="15">
                  <c:v>21</c:v>
                </c:pt>
                <c:pt idx="16">
                  <c:v>21</c:v>
                </c:pt>
                <c:pt idx="17">
                  <c:v>14</c:v>
                </c:pt>
                <c:pt idx="18">
                  <c:v>17</c:v>
                </c:pt>
                <c:pt idx="19">
                  <c:v>6</c:v>
                </c:pt>
                <c:pt idx="20">
                  <c:v>12</c:v>
                </c:pt>
                <c:pt idx="21">
                  <c:v>18</c:v>
                </c:pt>
                <c:pt idx="22">
                  <c:v>9</c:v>
                </c:pt>
                <c:pt idx="23">
                  <c:v>21</c:v>
                </c:pt>
                <c:pt idx="24">
                  <c:v>22</c:v>
                </c:pt>
                <c:pt idx="25">
                  <c:v>24</c:v>
                </c:pt>
                <c:pt idx="26">
                  <c:v>24</c:v>
                </c:pt>
                <c:pt idx="27">
                  <c:v>21</c:v>
                </c:pt>
                <c:pt idx="28">
                  <c:v>10</c:v>
                </c:pt>
                <c:pt idx="29">
                  <c:v>15</c:v>
                </c:pt>
                <c:pt idx="30">
                  <c:v>14</c:v>
                </c:pt>
              </c:numCache>
            </c:numRef>
          </c:val>
          <c:smooth val="0"/>
          <c:extLst>
            <c:ext xmlns:c16="http://schemas.microsoft.com/office/drawing/2014/chart" uri="{C3380CC4-5D6E-409C-BE32-E72D297353CC}">
              <c16:uniqueId val="{00000005-8F01-47B5-B389-CAF674EBE3BD}"/>
            </c:ext>
          </c:extLst>
        </c:ser>
        <c:ser>
          <c:idx val="6"/>
          <c:order val="6"/>
          <c:tx>
            <c:strRef>
              <c:f>Dashboard_Progress!$H$4</c:f>
              <c:strCache>
                <c:ptCount val="1"/>
                <c:pt idx="0">
                  <c:v>Carry/Grip</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Dashboard_Progress!$H$5:$H$35</c:f>
              <c:numCache>
                <c:formatCode>General</c:formatCode>
                <c:ptCount val="31"/>
                <c:pt idx="0">
                  <c:v>5</c:v>
                </c:pt>
                <c:pt idx="1">
                  <c:v>6</c:v>
                </c:pt>
                <c:pt idx="2">
                  <c:v>17</c:v>
                </c:pt>
                <c:pt idx="3">
                  <c:v>14</c:v>
                </c:pt>
                <c:pt idx="4">
                  <c:v>12</c:v>
                </c:pt>
                <c:pt idx="5">
                  <c:v>6</c:v>
                </c:pt>
                <c:pt idx="6">
                  <c:v>14</c:v>
                </c:pt>
                <c:pt idx="7">
                  <c:v>5</c:v>
                </c:pt>
                <c:pt idx="8">
                  <c:v>7</c:v>
                </c:pt>
                <c:pt idx="9">
                  <c:v>15</c:v>
                </c:pt>
                <c:pt idx="10">
                  <c:v>11</c:v>
                </c:pt>
                <c:pt idx="11">
                  <c:v>9</c:v>
                </c:pt>
                <c:pt idx="12">
                  <c:v>9</c:v>
                </c:pt>
                <c:pt idx="13">
                  <c:v>9</c:v>
                </c:pt>
                <c:pt idx="14">
                  <c:v>15</c:v>
                </c:pt>
                <c:pt idx="15">
                  <c:v>18</c:v>
                </c:pt>
                <c:pt idx="16">
                  <c:v>15</c:v>
                </c:pt>
                <c:pt idx="17">
                  <c:v>15</c:v>
                </c:pt>
                <c:pt idx="18">
                  <c:v>16</c:v>
                </c:pt>
                <c:pt idx="19">
                  <c:v>7</c:v>
                </c:pt>
                <c:pt idx="20">
                  <c:v>21</c:v>
                </c:pt>
                <c:pt idx="21">
                  <c:v>21</c:v>
                </c:pt>
                <c:pt idx="22">
                  <c:v>14</c:v>
                </c:pt>
                <c:pt idx="23">
                  <c:v>37</c:v>
                </c:pt>
                <c:pt idx="24">
                  <c:v>37</c:v>
                </c:pt>
                <c:pt idx="25">
                  <c:v>37</c:v>
                </c:pt>
                <c:pt idx="26">
                  <c:v>43</c:v>
                </c:pt>
                <c:pt idx="27">
                  <c:v>14</c:v>
                </c:pt>
                <c:pt idx="28">
                  <c:v>10</c:v>
                </c:pt>
                <c:pt idx="29">
                  <c:v>15</c:v>
                </c:pt>
                <c:pt idx="30">
                  <c:v>23</c:v>
                </c:pt>
              </c:numCache>
            </c:numRef>
          </c:val>
          <c:smooth val="0"/>
          <c:extLst>
            <c:ext xmlns:c16="http://schemas.microsoft.com/office/drawing/2014/chart" uri="{C3380CC4-5D6E-409C-BE32-E72D297353CC}">
              <c16:uniqueId val="{00000006-8F01-47B5-B389-CAF674EBE3BD}"/>
            </c:ext>
          </c:extLst>
        </c:ser>
        <c:ser>
          <c:idx val="7"/>
          <c:order val="7"/>
          <c:tx>
            <c:strRef>
              <c:f>Dashboard_Progress!$I$4</c:f>
              <c:strCache>
                <c:ptCount val="1"/>
                <c:pt idx="0">
                  <c:v>Cardio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Dashboard_Progress!$I$5:$I$35</c:f>
              <c:numCache>
                <c:formatCode>General</c:formatCode>
                <c:ptCount val="31"/>
                <c:pt idx="0">
                  <c:v>0</c:v>
                </c:pt>
                <c:pt idx="1">
                  <c:v>0</c:v>
                </c:pt>
                <c:pt idx="2">
                  <c:v>0</c:v>
                </c:pt>
                <c:pt idx="3">
                  <c:v>0</c:v>
                </c:pt>
                <c:pt idx="4">
                  <c:v>0</c:v>
                </c:pt>
                <c:pt idx="5">
                  <c:v>1</c:v>
                </c:pt>
                <c:pt idx="6">
                  <c:v>1</c:v>
                </c:pt>
                <c:pt idx="7">
                  <c:v>1</c:v>
                </c:pt>
                <c:pt idx="8">
                  <c:v>5</c:v>
                </c:pt>
                <c:pt idx="9">
                  <c:v>2</c:v>
                </c:pt>
                <c:pt idx="10">
                  <c:v>2</c:v>
                </c:pt>
                <c:pt idx="11">
                  <c:v>7</c:v>
                </c:pt>
                <c:pt idx="12">
                  <c:v>5</c:v>
                </c:pt>
                <c:pt idx="13">
                  <c:v>4</c:v>
                </c:pt>
                <c:pt idx="14">
                  <c:v>6</c:v>
                </c:pt>
                <c:pt idx="15">
                  <c:v>7</c:v>
                </c:pt>
                <c:pt idx="16">
                  <c:v>10</c:v>
                </c:pt>
                <c:pt idx="17">
                  <c:v>9</c:v>
                </c:pt>
                <c:pt idx="18">
                  <c:v>9</c:v>
                </c:pt>
                <c:pt idx="19">
                  <c:v>7</c:v>
                </c:pt>
                <c:pt idx="20">
                  <c:v>13</c:v>
                </c:pt>
                <c:pt idx="21">
                  <c:v>24</c:v>
                </c:pt>
                <c:pt idx="22">
                  <c:v>16</c:v>
                </c:pt>
                <c:pt idx="23">
                  <c:v>6</c:v>
                </c:pt>
                <c:pt idx="24">
                  <c:v>6</c:v>
                </c:pt>
                <c:pt idx="25">
                  <c:v>6</c:v>
                </c:pt>
                <c:pt idx="26">
                  <c:v>10</c:v>
                </c:pt>
                <c:pt idx="27">
                  <c:v>25</c:v>
                </c:pt>
                <c:pt idx="28">
                  <c:v>10</c:v>
                </c:pt>
                <c:pt idx="29">
                  <c:v>24</c:v>
                </c:pt>
                <c:pt idx="30">
                  <c:v>23</c:v>
                </c:pt>
              </c:numCache>
            </c:numRef>
          </c:val>
          <c:smooth val="0"/>
          <c:extLst>
            <c:ext xmlns:c16="http://schemas.microsoft.com/office/drawing/2014/chart" uri="{C3380CC4-5D6E-409C-BE32-E72D297353CC}">
              <c16:uniqueId val="{00000007-8F01-47B5-B389-CAF674EBE3BD}"/>
            </c:ext>
          </c:extLst>
        </c:ser>
        <c:dLbls>
          <c:showLegendKey val="0"/>
          <c:showVal val="0"/>
          <c:showCatName val="0"/>
          <c:showSerName val="0"/>
          <c:showPercent val="0"/>
          <c:showBubbleSize val="0"/>
        </c:dLbls>
        <c:marker val="1"/>
        <c:smooth val="0"/>
        <c:axId val="895449567"/>
        <c:axId val="895449087"/>
      </c:lineChart>
      <c:dateAx>
        <c:axId val="89544956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449087"/>
        <c:crosses val="autoZero"/>
        <c:auto val="1"/>
        <c:lblOffset val="100"/>
        <c:baseTimeUnit val="days"/>
      </c:dateAx>
      <c:valAx>
        <c:axId val="89544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449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Strength Progression by 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Dashboard_Progress!$A$52</c:f>
              <c:strCache>
                <c:ptCount val="1"/>
                <c:pt idx="0">
                  <c:v>Machine Row (max weight)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Dashboard_Progress!$B$51:$I$51</c:f>
              <c:strCache>
                <c:ptCount val="8"/>
                <c:pt idx="0">
                  <c:v>Phase 1</c:v>
                </c:pt>
                <c:pt idx="1">
                  <c:v>Phase 2</c:v>
                </c:pt>
                <c:pt idx="2">
                  <c:v>Phase 3</c:v>
                </c:pt>
                <c:pt idx="3">
                  <c:v>Phase 4</c:v>
                </c:pt>
                <c:pt idx="4">
                  <c:v>Phase 5</c:v>
                </c:pt>
                <c:pt idx="5">
                  <c:v>Phase 6</c:v>
                </c:pt>
                <c:pt idx="6">
                  <c:v>Phase 7</c:v>
                </c:pt>
                <c:pt idx="7">
                  <c:v>Phase 8</c:v>
                </c:pt>
              </c:strCache>
            </c:strRef>
          </c:cat>
          <c:val>
            <c:numRef>
              <c:f>Dashboard_Progress!$B$52:$I$52</c:f>
              <c:numCache>
                <c:formatCode>General</c:formatCode>
                <c:ptCount val="8"/>
                <c:pt idx="0">
                  <c:v>0</c:v>
                </c:pt>
                <c:pt idx="1">
                  <c:v>200</c:v>
                </c:pt>
                <c:pt idx="2">
                  <c:v>0</c:v>
                </c:pt>
                <c:pt idx="3">
                  <c:v>0</c:v>
                </c:pt>
                <c:pt idx="4">
                  <c:v>0</c:v>
                </c:pt>
                <c:pt idx="5">
                  <c:v>207.5</c:v>
                </c:pt>
                <c:pt idx="6">
                  <c:v>210</c:v>
                </c:pt>
                <c:pt idx="7">
                  <c:v>210</c:v>
                </c:pt>
              </c:numCache>
            </c:numRef>
          </c:val>
          <c:smooth val="0"/>
          <c:extLst>
            <c:ext xmlns:c16="http://schemas.microsoft.com/office/drawing/2014/chart" uri="{C3380CC4-5D6E-409C-BE32-E72D297353CC}">
              <c16:uniqueId val="{00000000-E5AD-4DB3-8B69-C8A775C6CA84}"/>
            </c:ext>
          </c:extLst>
        </c:ser>
        <c:ser>
          <c:idx val="1"/>
          <c:order val="1"/>
          <c:tx>
            <c:strRef>
              <c:f>Dashboard_Progress!$A$53</c:f>
              <c:strCache>
                <c:ptCount val="1"/>
                <c:pt idx="0">
                  <c:v>DB Romanian Deadlift (max weight)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Dashboard_Progress!$B$51:$I$51</c:f>
              <c:strCache>
                <c:ptCount val="8"/>
                <c:pt idx="0">
                  <c:v>Phase 1</c:v>
                </c:pt>
                <c:pt idx="1">
                  <c:v>Phase 2</c:v>
                </c:pt>
                <c:pt idx="2">
                  <c:v>Phase 3</c:v>
                </c:pt>
                <c:pt idx="3">
                  <c:v>Phase 4</c:v>
                </c:pt>
                <c:pt idx="4">
                  <c:v>Phase 5</c:v>
                </c:pt>
                <c:pt idx="5">
                  <c:v>Phase 6</c:v>
                </c:pt>
                <c:pt idx="6">
                  <c:v>Phase 7</c:v>
                </c:pt>
                <c:pt idx="7">
                  <c:v>Phase 8</c:v>
                </c:pt>
              </c:strCache>
            </c:strRef>
          </c:cat>
          <c:val>
            <c:numRef>
              <c:f>Dashboard_Progress!$B$53:$I$53</c:f>
              <c:numCache>
                <c:formatCode>General</c:formatCode>
                <c:ptCount val="8"/>
                <c:pt idx="0">
                  <c:v>0</c:v>
                </c:pt>
                <c:pt idx="1">
                  <c:v>0</c:v>
                </c:pt>
                <c:pt idx="2">
                  <c:v>130</c:v>
                </c:pt>
                <c:pt idx="3">
                  <c:v>150</c:v>
                </c:pt>
                <c:pt idx="4">
                  <c:v>160</c:v>
                </c:pt>
                <c:pt idx="5">
                  <c:v>0</c:v>
                </c:pt>
                <c:pt idx="6">
                  <c:v>150</c:v>
                </c:pt>
                <c:pt idx="7">
                  <c:v>170</c:v>
                </c:pt>
              </c:numCache>
            </c:numRef>
          </c:val>
          <c:smooth val="0"/>
          <c:extLst>
            <c:ext xmlns:c16="http://schemas.microsoft.com/office/drawing/2014/chart" uri="{C3380CC4-5D6E-409C-BE32-E72D297353CC}">
              <c16:uniqueId val="{00000001-E5AD-4DB3-8B69-C8A775C6CA84}"/>
            </c:ext>
          </c:extLst>
        </c:ser>
        <c:ser>
          <c:idx val="2"/>
          <c:order val="2"/>
          <c:tx>
            <c:strRef>
              <c:f>Dashboard_Progress!$A$54</c:f>
              <c:strCache>
                <c:ptCount val="1"/>
                <c:pt idx="0">
                  <c:v>Chest Supported DB Row (Spider) (max weight)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Dashboard_Progress!$B$51:$I$51</c:f>
              <c:strCache>
                <c:ptCount val="8"/>
                <c:pt idx="0">
                  <c:v>Phase 1</c:v>
                </c:pt>
                <c:pt idx="1">
                  <c:v>Phase 2</c:v>
                </c:pt>
                <c:pt idx="2">
                  <c:v>Phase 3</c:v>
                </c:pt>
                <c:pt idx="3">
                  <c:v>Phase 4</c:v>
                </c:pt>
                <c:pt idx="4">
                  <c:v>Phase 5</c:v>
                </c:pt>
                <c:pt idx="5">
                  <c:v>Phase 6</c:v>
                </c:pt>
                <c:pt idx="6">
                  <c:v>Phase 7</c:v>
                </c:pt>
                <c:pt idx="7">
                  <c:v>Phase 8</c:v>
                </c:pt>
              </c:strCache>
            </c:strRef>
          </c:cat>
          <c:val>
            <c:numRef>
              <c:f>Dashboard_Progress!$B$54:$I$54</c:f>
              <c:numCache>
                <c:formatCode>General</c:formatCode>
                <c:ptCount val="8"/>
                <c:pt idx="0">
                  <c:v>0</c:v>
                </c:pt>
                <c:pt idx="1">
                  <c:v>60</c:v>
                </c:pt>
                <c:pt idx="2">
                  <c:v>70</c:v>
                </c:pt>
                <c:pt idx="3">
                  <c:v>75</c:v>
                </c:pt>
                <c:pt idx="4">
                  <c:v>75</c:v>
                </c:pt>
                <c:pt idx="5">
                  <c:v>0</c:v>
                </c:pt>
                <c:pt idx="6">
                  <c:v>0</c:v>
                </c:pt>
                <c:pt idx="7">
                  <c:v>0</c:v>
                </c:pt>
              </c:numCache>
            </c:numRef>
          </c:val>
          <c:smooth val="0"/>
          <c:extLst>
            <c:ext xmlns:c16="http://schemas.microsoft.com/office/drawing/2014/chart" uri="{C3380CC4-5D6E-409C-BE32-E72D297353CC}">
              <c16:uniqueId val="{00000002-E5AD-4DB3-8B69-C8A775C6CA84}"/>
            </c:ext>
          </c:extLst>
        </c:ser>
        <c:ser>
          <c:idx val="3"/>
          <c:order val="3"/>
          <c:tx>
            <c:strRef>
              <c:f>Dashboard_Progress!$A$55</c:f>
              <c:strCache>
                <c:ptCount val="1"/>
                <c:pt idx="0">
                  <c:v>Neutral Grip Dumbbell Floor Press (max weight)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Dashboard_Progress!$B$51:$I$51</c:f>
              <c:strCache>
                <c:ptCount val="8"/>
                <c:pt idx="0">
                  <c:v>Phase 1</c:v>
                </c:pt>
                <c:pt idx="1">
                  <c:v>Phase 2</c:v>
                </c:pt>
                <c:pt idx="2">
                  <c:v>Phase 3</c:v>
                </c:pt>
                <c:pt idx="3">
                  <c:v>Phase 4</c:v>
                </c:pt>
                <c:pt idx="4">
                  <c:v>Phase 5</c:v>
                </c:pt>
                <c:pt idx="5">
                  <c:v>Phase 6</c:v>
                </c:pt>
                <c:pt idx="6">
                  <c:v>Phase 7</c:v>
                </c:pt>
                <c:pt idx="7">
                  <c:v>Phase 8</c:v>
                </c:pt>
              </c:strCache>
            </c:strRef>
          </c:cat>
          <c:val>
            <c:numRef>
              <c:f>Dashboard_Progress!$B$55:$I$55</c:f>
              <c:numCache>
                <c:formatCode>General</c:formatCode>
                <c:ptCount val="8"/>
                <c:pt idx="0">
                  <c:v>0</c:v>
                </c:pt>
                <c:pt idx="1">
                  <c:v>0</c:v>
                </c:pt>
                <c:pt idx="2">
                  <c:v>0</c:v>
                </c:pt>
                <c:pt idx="3">
                  <c:v>0</c:v>
                </c:pt>
                <c:pt idx="4">
                  <c:v>0</c:v>
                </c:pt>
                <c:pt idx="5">
                  <c:v>150</c:v>
                </c:pt>
                <c:pt idx="6">
                  <c:v>150</c:v>
                </c:pt>
                <c:pt idx="7">
                  <c:v>140</c:v>
                </c:pt>
              </c:numCache>
            </c:numRef>
          </c:val>
          <c:smooth val="0"/>
          <c:extLst>
            <c:ext xmlns:c16="http://schemas.microsoft.com/office/drawing/2014/chart" uri="{C3380CC4-5D6E-409C-BE32-E72D297353CC}">
              <c16:uniqueId val="{00000003-E5AD-4DB3-8B69-C8A775C6CA84}"/>
            </c:ext>
          </c:extLst>
        </c:ser>
        <c:dLbls>
          <c:showLegendKey val="0"/>
          <c:showVal val="0"/>
          <c:showCatName val="0"/>
          <c:showSerName val="0"/>
          <c:showPercent val="0"/>
          <c:showBubbleSize val="0"/>
        </c:dLbls>
        <c:marker val="1"/>
        <c:smooth val="0"/>
        <c:axId val="1272112127"/>
        <c:axId val="1272111167"/>
      </c:lineChart>
      <c:catAx>
        <c:axId val="127211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111167"/>
        <c:crosses val="autoZero"/>
        <c:auto val="1"/>
        <c:lblAlgn val="ctr"/>
        <c:lblOffset val="100"/>
        <c:noMultiLvlLbl val="0"/>
      </c:catAx>
      <c:valAx>
        <c:axId val="127211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112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10</xdr:col>
      <xdr:colOff>76199</xdr:colOff>
      <xdr:row>0</xdr:row>
      <xdr:rowOff>28575</xdr:rowOff>
    </xdr:from>
    <xdr:to>
      <xdr:col>15</xdr:col>
      <xdr:colOff>19049</xdr:colOff>
      <xdr:row>32</xdr:row>
      <xdr:rowOff>180975</xdr:rowOff>
    </xdr:to>
    <mc:AlternateContent xmlns:mc="http://schemas.openxmlformats.org/markup-compatibility/2006" xmlns:a14="http://schemas.microsoft.com/office/drawing/2010/main">
      <mc:Choice Requires="a14">
        <xdr:graphicFrame macro="">
          <xdr:nvGraphicFramePr>
            <xdr:cNvPr id="2" name="ExerciseName">
              <a:extLst>
                <a:ext uri="{FF2B5EF4-FFF2-40B4-BE49-F238E27FC236}">
                  <a16:creationId xmlns:a16="http://schemas.microsoft.com/office/drawing/2014/main" id="{D0D2DB76-0899-3F7A-47A1-7B48EB48E917}"/>
                </a:ext>
              </a:extLst>
            </xdr:cNvPr>
            <xdr:cNvGraphicFramePr/>
          </xdr:nvGraphicFramePr>
          <xdr:xfrm>
            <a:off x="0" y="0"/>
            <a:ext cx="0" cy="0"/>
          </xdr:xfrm>
          <a:graphic>
            <a:graphicData uri="http://schemas.microsoft.com/office/drawing/2010/slicer">
              <sle:slicer xmlns:sle="http://schemas.microsoft.com/office/drawing/2010/slicer" name="ExerciseName"/>
            </a:graphicData>
          </a:graphic>
        </xdr:graphicFrame>
      </mc:Choice>
      <mc:Fallback xmlns="">
        <xdr:sp macro="" textlink="">
          <xdr:nvSpPr>
            <xdr:cNvPr id="0" name=""/>
            <xdr:cNvSpPr>
              <a:spLocks noTextEdit="1"/>
            </xdr:cNvSpPr>
          </xdr:nvSpPr>
          <xdr:spPr>
            <a:xfrm>
              <a:off x="7238999" y="28575"/>
              <a:ext cx="3133725" cy="624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10</xdr:col>
      <xdr:colOff>361949</xdr:colOff>
      <xdr:row>3</xdr:row>
      <xdr:rowOff>28575</xdr:rowOff>
    </xdr:to>
    <mc:AlternateContent xmlns:mc="http://schemas.openxmlformats.org/markup-compatibility/2006" xmlns:a14="http://schemas.microsoft.com/office/drawing/2010/main">
      <mc:Choice Requires="a14">
        <xdr:graphicFrame macro="">
          <xdr:nvGraphicFramePr>
            <xdr:cNvPr id="3" name="PhaseID">
              <a:extLst>
                <a:ext uri="{FF2B5EF4-FFF2-40B4-BE49-F238E27FC236}">
                  <a16:creationId xmlns:a16="http://schemas.microsoft.com/office/drawing/2014/main" id="{D415EA4D-18C9-7A05-4708-374B5876270D}"/>
                </a:ext>
              </a:extLst>
            </xdr:cNvPr>
            <xdr:cNvGraphicFramePr/>
          </xdr:nvGraphicFramePr>
          <xdr:xfrm>
            <a:off x="0" y="0"/>
            <a:ext cx="0" cy="0"/>
          </xdr:xfrm>
          <a:graphic>
            <a:graphicData uri="http://schemas.microsoft.com/office/drawing/2010/slicer">
              <sle:slicer xmlns:sle="http://schemas.microsoft.com/office/drawing/2010/slicer" name="PhaseID"/>
            </a:graphicData>
          </a:graphic>
        </xdr:graphicFrame>
      </mc:Choice>
      <mc:Fallback xmlns="">
        <xdr:sp macro="" textlink="">
          <xdr:nvSpPr>
            <xdr:cNvPr id="0" name=""/>
            <xdr:cNvSpPr>
              <a:spLocks noTextEdit="1"/>
            </xdr:cNvSpPr>
          </xdr:nvSpPr>
          <xdr:spPr>
            <a:xfrm>
              <a:off x="0" y="0"/>
              <a:ext cx="7172324"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85724</xdr:colOff>
      <xdr:row>0</xdr:row>
      <xdr:rowOff>42862</xdr:rowOff>
    </xdr:from>
    <xdr:to>
      <xdr:col>29</xdr:col>
      <xdr:colOff>228599</xdr:colOff>
      <xdr:row>32</xdr:row>
      <xdr:rowOff>38100</xdr:rowOff>
    </xdr:to>
    <xdr:graphicFrame macro="">
      <xdr:nvGraphicFramePr>
        <xdr:cNvPr id="4" name="Chart 3">
          <a:extLst>
            <a:ext uri="{FF2B5EF4-FFF2-40B4-BE49-F238E27FC236}">
              <a16:creationId xmlns:a16="http://schemas.microsoft.com/office/drawing/2014/main" id="{4D0163F3-545F-AA26-FD35-BCFEF8844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14</xdr:row>
      <xdr:rowOff>76199</xdr:rowOff>
    </xdr:from>
    <xdr:to>
      <xdr:col>17</xdr:col>
      <xdr:colOff>933450</xdr:colOff>
      <xdr:row>32</xdr:row>
      <xdr:rowOff>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1D2DF6A7-CD21-FF98-67C4-A76ACD7357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20400" y="2743199"/>
              <a:ext cx="1828800" cy="3352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142875</xdr:colOff>
      <xdr:row>22</xdr:row>
      <xdr:rowOff>0</xdr:rowOff>
    </xdr:from>
    <xdr:to>
      <xdr:col>11</xdr:col>
      <xdr:colOff>133350</xdr:colOff>
      <xdr:row>34</xdr:row>
      <xdr:rowOff>104775</xdr:rowOff>
    </xdr:to>
    <xdr:graphicFrame macro="">
      <xdr:nvGraphicFramePr>
        <xdr:cNvPr id="2" name="Chart 1">
          <a:extLst>
            <a:ext uri="{FF2B5EF4-FFF2-40B4-BE49-F238E27FC236}">
              <a16:creationId xmlns:a16="http://schemas.microsoft.com/office/drawing/2014/main" id="{D7A7DF67-7E17-928C-53BF-29A72EC56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xdr:colOff>
      <xdr:row>3</xdr:row>
      <xdr:rowOff>57150</xdr:rowOff>
    </xdr:from>
    <xdr:to>
      <xdr:col>8</xdr:col>
      <xdr:colOff>581025</xdr:colOff>
      <xdr:row>15</xdr:row>
      <xdr:rowOff>9525</xdr:rowOff>
    </xdr:to>
    <xdr:graphicFrame macro="">
      <xdr:nvGraphicFramePr>
        <xdr:cNvPr id="2" name="Chart 1">
          <a:extLst>
            <a:ext uri="{FF2B5EF4-FFF2-40B4-BE49-F238E27FC236}">
              <a16:creationId xmlns:a16="http://schemas.microsoft.com/office/drawing/2014/main" id="{466CF8E7-2EA1-C314-BC11-E8DBD1E43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47624</xdr:colOff>
      <xdr:row>15</xdr:row>
      <xdr:rowOff>171450</xdr:rowOff>
    </xdr:from>
    <xdr:to>
      <xdr:col>18</xdr:col>
      <xdr:colOff>276224</xdr:colOff>
      <xdr:row>26</xdr:row>
      <xdr:rowOff>161925</xdr:rowOff>
    </xdr:to>
    <xdr:graphicFrame macro="">
      <xdr:nvGraphicFramePr>
        <xdr:cNvPr id="3" name="Chart 2">
          <a:extLst>
            <a:ext uri="{FF2B5EF4-FFF2-40B4-BE49-F238E27FC236}">
              <a16:creationId xmlns:a16="http://schemas.microsoft.com/office/drawing/2014/main" id="{FCF49F85-5550-3CCC-ED76-0F956A7A3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38</xdr:row>
      <xdr:rowOff>14287</xdr:rowOff>
    </xdr:from>
    <xdr:to>
      <xdr:col>23</xdr:col>
      <xdr:colOff>66675</xdr:colOff>
      <xdr:row>49</xdr:row>
      <xdr:rowOff>85725</xdr:rowOff>
    </xdr:to>
    <xdr:graphicFrame macro="">
      <xdr:nvGraphicFramePr>
        <xdr:cNvPr id="3" name="Chart 2">
          <a:extLst>
            <a:ext uri="{FF2B5EF4-FFF2-40B4-BE49-F238E27FC236}">
              <a16:creationId xmlns:a16="http://schemas.microsoft.com/office/drawing/2014/main" id="{48FFD3B1-4922-D357-4A7F-FC735FADC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xdr:colOff>
      <xdr:row>2</xdr:row>
      <xdr:rowOff>52387</xdr:rowOff>
    </xdr:from>
    <xdr:to>
      <xdr:col>32</xdr:col>
      <xdr:colOff>533400</xdr:colOff>
      <xdr:row>19</xdr:row>
      <xdr:rowOff>0</xdr:rowOff>
    </xdr:to>
    <xdr:graphicFrame macro="">
      <xdr:nvGraphicFramePr>
        <xdr:cNvPr id="5" name="Chart 4">
          <a:extLst>
            <a:ext uri="{FF2B5EF4-FFF2-40B4-BE49-F238E27FC236}">
              <a16:creationId xmlns:a16="http://schemas.microsoft.com/office/drawing/2014/main" id="{484B77FD-9A71-CB1C-606C-B6C7CF342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238124</xdr:colOff>
      <xdr:row>50</xdr:row>
      <xdr:rowOff>23812</xdr:rowOff>
    </xdr:from>
    <xdr:to>
      <xdr:col>22</xdr:col>
      <xdr:colOff>533399</xdr:colOff>
      <xdr:row>64</xdr:row>
      <xdr:rowOff>100012</xdr:rowOff>
    </xdr:to>
    <xdr:graphicFrame macro="">
      <xdr:nvGraphicFramePr>
        <xdr:cNvPr id="6" name="Chart 5">
          <a:extLst>
            <a:ext uri="{FF2B5EF4-FFF2-40B4-BE49-F238E27FC236}">
              <a16:creationId xmlns:a16="http://schemas.microsoft.com/office/drawing/2014/main" id="{1C4951DB-6F3C-1BAE-2169-1871AE13D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Roth" refreshedDate="46254.624809837966" createdVersion="8" refreshedVersion="8" minRefreshableVersion="3" recordCount="3388" xr:uid="{53E658B7-A688-401B-8D7D-FBE377EC6ADF}">
  <cacheSource type="worksheet">
    <worksheetSource name="tbl_Exercises"/>
  </cacheSource>
  <cacheFields count="18">
    <cacheField name="ExerciseLogID" numFmtId="0">
      <sharedItems/>
    </cacheField>
    <cacheField name="SessionID" numFmtId="0">
      <sharedItems/>
    </cacheField>
    <cacheField name="ExerciseName" numFmtId="0">
      <sharedItems count="105">
        <s v="Farmer's Walk"/>
        <s v="Body Row"/>
        <s v="Neutral Grip Seated 2 Arm Row"/>
        <s v="Seated Single Arm DB Curl - Anchored"/>
        <s v="Smith Machine Bench Press"/>
        <s v="DB Neutral Press (slight Rotate To Underhand )"/>
        <s v="Single-Arm Vertical Plate Balance Press"/>
        <s v="Single-Arm DB Balance Press"/>
        <s v="Cable Triceps Extension - &quot;Quad&quot;"/>
        <s v="Inverted KB Press"/>
        <s v="Suitcase Carries"/>
        <s v="Kneeling Cable Row"/>
        <s v="Face Pull"/>
        <s v="Standing One Arm Extended Cable Curls"/>
        <s v="DB Spider Curl (Hammer)"/>
        <s v="Cable Push-Downs"/>
        <s v="Dumbbell: Squeeze Curl - Neutral"/>
        <s v="Single Arm Cable Extensions"/>
        <s v="Farmer’s Hold"/>
        <s v="Machine Row"/>
        <s v="Supine Press Machine - Plate Loaded (Planet Fitness)"/>
        <s v="Rope Push-Downs"/>
        <s v="Captains Chair Knee Raises"/>
        <s v="Hanging Knee Raises"/>
        <s v="Chest Supported DB Row (Spider)"/>
        <s v="Standing One Arm Bicep Curl with Cable (Anchored)"/>
        <s v="Pallof Press"/>
        <s v="Single-Arm Neutral Grip Cable Pulldown"/>
        <s v="Single-Arm Cable Row (Split Stance)"/>
        <s v="Incline DB Hammer Curl"/>
        <s v="Single-Arm Cable Triceps Extension (Cross-Body)"/>
        <s v="Incline Dumbbell Curl (Supinated)"/>
        <s v="Rowing"/>
        <s v="Smith Machine Split Squat (rear foot elevated optional)"/>
        <s v="Dumbbell Romanian Deadlift"/>
        <s v="Seated Calf Raise"/>
        <s v="Half-Kneeling Single-Arm DB Press"/>
        <s v="Low-Incline DB Press (15–30°)"/>
        <s v="Single-Arm Overhead Cable Extension"/>
        <s v="Walking Lunges"/>
        <s v="Calf Extension (Machine)"/>
        <s v="Pec Fly"/>
        <s v="Dumbbell Lateral Raise"/>
        <s v="Seat Cable Row (V / Narrow Neutral Grip)"/>
        <s v="Rear Delt Cable Fly"/>
        <s v="Cross Body Cable Curl"/>
        <s v="Bulgarian Split Squat"/>
        <s v="Standing Calf Raise"/>
        <s v="Tibia Flex"/>
        <s v="Side Plank"/>
        <s v="Scap Push Ups"/>
        <s v="Cable External Rotation"/>
        <s v="Serratus Wall Slides (banded)"/>
        <s v="Push-up On Knees"/>
        <s v="Push-up"/>
        <s v="Cycling"/>
        <s v="Band External Rotations"/>
        <s v="Incline Push-up"/>
        <s v="Single Arm Cable Press"/>
        <s v="Cable Fly (Standing)"/>
        <s v="Glute Extension"/>
        <s v="Dead Hang"/>
        <s v="DB Cross Body Curl (Hammer Grip)"/>
        <s v="Cable Chest Press (2 Arm)"/>
        <s v="Standing Single Arm Cable Curl"/>
        <s v="Suitcase Holds"/>
        <s v="Treadmill Walking"/>
        <s v="Band Pull Aparts"/>
        <s v="Anchored Single Arm Dumbbell Curl"/>
        <s v="Neutral Grip Dumbbell Floor Press"/>
        <s v="Single Arm Cable Press (split stance)"/>
        <s v="Cable Lateral Raise (using elbow strap setup)"/>
        <s v="Inverted KB Hold"/>
        <s v="Vertical DB Scap extension"/>
        <s v="Half-Kneeling Single Arm Cable Row"/>
        <s v="Face Pull (w External Rotation)"/>
        <s v="Kneeling Single Arm Rope Cable Extension"/>
        <s v="Chest Supported Rear Delt Fly"/>
        <s v="Plate Pinch"/>
        <s v="Machine Chest Press"/>
        <s v="High Cable Tricep Pushdown"/>
        <s v="Goblet Squat"/>
        <s v="Hammer Curls with Rope and Cable"/>
        <s v="Endless Rope"/>
        <s v="Plate Loaded Seated Row"/>
        <s v="Cat-Camel"/>
        <s v="Cable High To Mid Fly"/>
        <s v="Seated Neutral Grip DB Overhead Press"/>
        <s v="Prisoners Squat"/>
        <s v="Hip Hinge"/>
        <s v="Barbell Standing Calf Raise"/>
        <s v="Alternate Seated DB Curl"/>
        <s v="Single Arm Rope Curl (extended Arm Position )"/>
        <s v="Reverse Lunge"/>
        <s v="Front-Foot-Elevated Split Squat"/>
        <s v="Half-Kneeling Single-Arm Cable Pulldown"/>
        <s v="Cable Pull-Through"/>
        <s v="Half-Kneeling Single-Arm Cable Row, Low-to-High Finish"/>
        <s v="Chest-Supported Machine Row (formerly “Machine Press”)"/>
        <s v="Internal Cable Rotation"/>
        <s v="Supine Press Machine - Plate Loaded"/>
        <s v="Standing Calf Raises using Machine"/>
        <s v="Neutral Grip Machine Press"/>
        <s v="Cross Body Single Arm Chest Press (machine)"/>
        <s v="Cable Triceps Extension - “Quad”" u="1"/>
      </sharedItems>
    </cacheField>
    <cacheField name="SetNumber" numFmtId="0">
      <sharedItems containsSemiMixedTypes="0" containsString="0" containsNumber="1" containsInteger="1" minValue="1" maxValue="16"/>
    </cacheField>
    <cacheField name="WeightLbs" numFmtId="0">
      <sharedItems containsString="0" containsBlank="1" containsNumber="1" minValue="0" maxValue="270"/>
    </cacheField>
    <cacheField name="Reps" numFmtId="0">
      <sharedItems containsString="0" containsBlank="1" containsNumber="1" minValue="1" maxValue="25"/>
    </cacheField>
    <cacheField name="DurationSeconds" numFmtId="0">
      <sharedItems containsString="0" containsBlank="1" containsNumber="1" minValue="8" maxValue="900"/>
    </cacheField>
    <cacheField name="DistanceValue" numFmtId="0">
      <sharedItems containsString="0" containsBlank="1" containsNumber="1" minValue="0" maxValue="3000"/>
    </cacheField>
    <cacheField name="DistanceUnit" numFmtId="0">
      <sharedItems containsBlank="1"/>
    </cacheField>
    <cacheField name="TempoEccentric" numFmtId="0">
      <sharedItems containsString="0" containsBlank="1" containsNumber="1" containsInteger="1" minValue="1" maxValue="4"/>
    </cacheField>
    <cacheField name="TempoPause" numFmtId="0">
      <sharedItems containsString="0" containsBlank="1" containsNumber="1" containsInteger="1" minValue="0" maxValue="3"/>
    </cacheField>
    <cacheField name="TempoConcentric" numFmtId="0">
      <sharedItems containsString="0" containsBlank="1" containsNumber="1" containsInteger="1" minValue="1" maxValue="4"/>
    </cacheField>
    <cacheField name="RIR" numFmtId="0">
      <sharedItems containsBlank="1"/>
    </cacheField>
    <cacheField name="SupersetGroupID" numFmtId="0">
      <sharedItems containsBlank="1"/>
    </cacheField>
    <cacheField name="GeneralNotes" numFmtId="0">
      <sharedItems containsBlank="1" longText="1"/>
    </cacheField>
    <cacheField name="PhaseID" numFmtId="0">
      <sharedItems containsSemiMixedTypes="0" containsString="0" containsNumber="1" containsInteger="1" minValue="1" maxValue="9" count="9">
        <n v="1"/>
        <n v="2"/>
        <n v="3"/>
        <n v="4"/>
        <n v="5"/>
        <n v="6"/>
        <n v="7"/>
        <n v="8"/>
        <n v="9"/>
      </sharedItems>
    </cacheField>
    <cacheField name="ExerciseDateTime" numFmtId="0">
      <sharedItems/>
    </cacheField>
    <cacheField name="Category" numFmtId="0">
      <sharedItems count="10">
        <s v="Carry"/>
        <s v="Pull"/>
        <s v="Arms_Biceps"/>
        <s v="Push"/>
        <s v="Arms_Triceps"/>
        <s v="Warmup"/>
        <s v="Core"/>
        <s v="Legs"/>
        <s v="Other"/>
        <s v="Cardio"/>
      </sharedItems>
    </cacheField>
  </cacheFields>
  <extLst>
    <ext xmlns:x14="http://schemas.microsoft.com/office/spreadsheetml/2009/9/main" uri="{725AE2AE-9491-48be-B2B4-4EB974FC3084}">
      <x14:pivotCacheDefinition pivotCacheId="47854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88">
  <r>
    <s v="E-20260103-0001"/>
    <s v="S-20260103-01"/>
    <x v="0"/>
    <n v="1"/>
    <n v="140"/>
    <m/>
    <n v="60"/>
    <m/>
    <m/>
    <m/>
    <m/>
    <m/>
    <m/>
    <m/>
    <m/>
    <x v="0"/>
    <s v="2026-01-03T19:42:08.996Z"/>
    <x v="0"/>
  </r>
  <r>
    <s v="E-20260103-0002"/>
    <s v="S-20260103-01"/>
    <x v="0"/>
    <n v="2"/>
    <n v="140"/>
    <m/>
    <n v="60"/>
    <m/>
    <m/>
    <m/>
    <m/>
    <m/>
    <m/>
    <m/>
    <m/>
    <x v="0"/>
    <s v="2026-01-03T19:44:16.831Z"/>
    <x v="0"/>
  </r>
  <r>
    <s v="E-20260103-0003"/>
    <s v="S-20260103-01"/>
    <x v="0"/>
    <n v="3"/>
    <n v="140"/>
    <m/>
    <n v="45"/>
    <m/>
    <m/>
    <m/>
    <m/>
    <m/>
    <m/>
    <m/>
    <m/>
    <x v="0"/>
    <s v="2026-01-03T19:46:31.514Z"/>
    <x v="0"/>
  </r>
  <r>
    <s v="E-20260103-0004"/>
    <s v="S-20260103-01"/>
    <x v="0"/>
    <n v="4"/>
    <n v="140"/>
    <m/>
    <n v="39.6"/>
    <m/>
    <m/>
    <m/>
    <m/>
    <m/>
    <m/>
    <m/>
    <m/>
    <x v="0"/>
    <s v="2026-01-03T19:48:31.439Z"/>
    <x v="0"/>
  </r>
  <r>
    <s v="E-20260103-0005"/>
    <s v="S-20260103-01"/>
    <x v="0"/>
    <n v="5"/>
    <n v="140"/>
    <m/>
    <n v="39.6"/>
    <m/>
    <m/>
    <m/>
    <m/>
    <m/>
    <m/>
    <m/>
    <m/>
    <x v="0"/>
    <s v="2026-01-03T19:50:30.621Z"/>
    <x v="0"/>
  </r>
  <r>
    <s v="E-20260103-0006"/>
    <s v="S-20260103-01"/>
    <x v="1"/>
    <n v="1"/>
    <n v="0"/>
    <n v="10"/>
    <m/>
    <m/>
    <m/>
    <n v="2"/>
    <n v="1"/>
    <n v="2"/>
    <m/>
    <m/>
    <s v="Tempo 2-1-2"/>
    <x v="0"/>
    <s v="2026-01-03T19:56:10.985Z"/>
    <x v="1"/>
  </r>
  <r>
    <s v="E-20260103-0007"/>
    <s v="S-20260103-01"/>
    <x v="1"/>
    <n v="2"/>
    <n v="0"/>
    <n v="8"/>
    <m/>
    <m/>
    <m/>
    <n v="2"/>
    <n v="1"/>
    <n v="2"/>
    <m/>
    <m/>
    <s v="Tempo 2-1-2"/>
    <x v="0"/>
    <s v="2026-01-03T19:57:44.745Z"/>
    <x v="1"/>
  </r>
  <r>
    <s v="E-20260103-0008"/>
    <s v="S-20260103-01"/>
    <x v="1"/>
    <n v="3"/>
    <n v="0"/>
    <n v="8"/>
    <m/>
    <m/>
    <m/>
    <n v="2"/>
    <n v="1"/>
    <n v="2"/>
    <m/>
    <m/>
    <s v="Tempo 2-1-2"/>
    <x v="0"/>
    <s v="2026-01-03T19:59:28.012Z"/>
    <x v="1"/>
  </r>
  <r>
    <s v="E-20260103-0009"/>
    <s v="S-20260103-01"/>
    <x v="1"/>
    <n v="4"/>
    <n v="0"/>
    <n v="7"/>
    <m/>
    <m/>
    <m/>
    <n v="2"/>
    <n v="1"/>
    <n v="2"/>
    <m/>
    <m/>
    <s v="Tempo 2-1-2; grip slipping on 6-7 (sweat and a little fatigue)"/>
    <x v="0"/>
    <s v="2026-01-03T20:01:51.758Z"/>
    <x v="1"/>
  </r>
  <r>
    <s v="E-20260103-0010"/>
    <s v="S-20260103-01"/>
    <x v="2"/>
    <n v="1"/>
    <n v="100"/>
    <n v="10"/>
    <m/>
    <m/>
    <m/>
    <m/>
    <m/>
    <m/>
    <m/>
    <m/>
    <s v="Shoulder width neutral grip (i.e., wide grip neutral attachment)"/>
    <x v="0"/>
    <s v="2026-01-03T20:04:43.861Z"/>
    <x v="1"/>
  </r>
  <r>
    <s v="E-20260103-0011"/>
    <s v="S-20260103-01"/>
    <x v="2"/>
    <n v="2"/>
    <n v="120"/>
    <n v="10"/>
    <m/>
    <m/>
    <m/>
    <m/>
    <m/>
    <m/>
    <m/>
    <m/>
    <s v="Shoulder width neutral grip (i.e., wide grip neutral attachment)"/>
    <x v="0"/>
    <s v="2026-01-03T20:07:35.049Z"/>
    <x v="1"/>
  </r>
  <r>
    <s v="E-20260103-0012"/>
    <s v="S-20260103-01"/>
    <x v="2"/>
    <n v="3"/>
    <n v="140"/>
    <n v="10"/>
    <m/>
    <m/>
    <m/>
    <m/>
    <m/>
    <m/>
    <m/>
    <m/>
    <s v="Shoulder width neutral grip (i.e., wide grip neutral attachment)"/>
    <x v="0"/>
    <s v="2026-01-03T20:07:37.358Z"/>
    <x v="1"/>
  </r>
  <r>
    <s v="E-20260103-0013"/>
    <s v="S-20260103-01"/>
    <x v="3"/>
    <n v="1"/>
    <n v="35"/>
    <n v="8"/>
    <m/>
    <m/>
    <m/>
    <m/>
    <m/>
    <m/>
    <m/>
    <m/>
    <m/>
    <x v="0"/>
    <s v="2026-01-03T20:11:14.711Z"/>
    <x v="2"/>
  </r>
  <r>
    <s v="E-20260103-0014"/>
    <s v="S-20260103-01"/>
    <x v="3"/>
    <n v="2"/>
    <n v="35"/>
    <n v="8"/>
    <m/>
    <m/>
    <m/>
    <m/>
    <m/>
    <m/>
    <m/>
    <m/>
    <s v="Starting to struggle at 6th rep. More so on Left vs Right"/>
    <x v="0"/>
    <s v="2026-01-03T20:13:59.650Z"/>
    <x v="2"/>
  </r>
  <r>
    <s v="E-20260103-0015"/>
    <s v="S-20260103-01"/>
    <x v="3"/>
    <n v="3"/>
    <n v="35"/>
    <n v="8"/>
    <m/>
    <m/>
    <m/>
    <m/>
    <m/>
    <m/>
    <m/>
    <m/>
    <s v="Starting to struggle at 6th rep. More so on Left vs Right"/>
    <x v="0"/>
    <s v="2026-01-03T20:16:16.993Z"/>
    <x v="2"/>
  </r>
  <r>
    <s v="E-20260103-0016"/>
    <s v="S-20260103-01"/>
    <x v="3"/>
    <n v="4"/>
    <n v="35"/>
    <n v="4"/>
    <m/>
    <m/>
    <m/>
    <m/>
    <m/>
    <m/>
    <m/>
    <s v="2026-01-03T20:16:57.919Z"/>
    <s v="Rest/Pause superset to 8 reps"/>
    <x v="0"/>
    <s v="2026-01-03T20:20:47.725Z"/>
    <x v="2"/>
  </r>
  <r>
    <s v="E-20260103-0017"/>
    <s v="S-20260103-01"/>
    <x v="3"/>
    <n v="5"/>
    <n v="35"/>
    <n v="2"/>
    <m/>
    <m/>
    <m/>
    <m/>
    <m/>
    <m/>
    <m/>
    <s v="2026-01-03T20:16:57.919Z"/>
    <s v="Rest/Pause superset to 8 reps"/>
    <x v="0"/>
    <s v="2026-01-03T20:20:50.551Z"/>
    <x v="2"/>
  </r>
  <r>
    <s v="E-20260103-0018"/>
    <s v="S-20260103-01"/>
    <x v="3"/>
    <n v="6"/>
    <n v="35"/>
    <n v="1"/>
    <m/>
    <m/>
    <m/>
    <m/>
    <m/>
    <m/>
    <m/>
    <s v="2026-01-03T20:16:57.919Z"/>
    <s v="Rest/Pause superset to 8 reps"/>
    <x v="0"/>
    <s v="2026-01-03T20:20:52.571Z"/>
    <x v="2"/>
  </r>
  <r>
    <s v="E-20260104-0019"/>
    <s v="S-20260104-01"/>
    <x v="4"/>
    <n v="1"/>
    <n v="135"/>
    <n v="10"/>
    <m/>
    <m/>
    <m/>
    <m/>
    <m/>
    <m/>
    <m/>
    <m/>
    <s v="Close grip, elbows tucked"/>
    <x v="0"/>
    <s v="2026-01-04T16:26:28.000Z"/>
    <x v="3"/>
  </r>
  <r>
    <s v="E-20260104-0020"/>
    <s v="S-20260104-01"/>
    <x v="4"/>
    <n v="2"/>
    <n v="135"/>
    <n v="10"/>
    <m/>
    <m/>
    <m/>
    <m/>
    <m/>
    <m/>
    <m/>
    <m/>
    <s v="Close grip, elbows tucked; stop bars added just short of me reaching my chest; slight anterior cap tightness on right side"/>
    <x v="0"/>
    <s v="2026-01-04T16:29:17.000Z"/>
    <x v="3"/>
  </r>
  <r>
    <s v="E-20260104-0021"/>
    <s v="S-20260104-01"/>
    <x v="4"/>
    <n v="3"/>
    <n v="135"/>
    <n v="10"/>
    <m/>
    <m/>
    <m/>
    <m/>
    <m/>
    <m/>
    <m/>
    <m/>
    <s v="Close grip, elbows tucked; stop bars added just short of me reaching my chest; slight anterior cap tightness on right side"/>
    <x v="0"/>
    <s v="2026-01-04T16:31:01.000Z"/>
    <x v="3"/>
  </r>
  <r>
    <s v="E-20260104-0022"/>
    <s v="S-20260104-01"/>
    <x v="4"/>
    <n v="4"/>
    <n v="135"/>
    <n v="7"/>
    <m/>
    <m/>
    <m/>
    <m/>
    <m/>
    <m/>
    <m/>
    <m/>
    <s v="Close grip, elbows tucked; stop bars added just short of me reaching my chest; slight anterior cap tightness on right side"/>
    <x v="0"/>
    <s v="2026-01-04T16:32:41.000Z"/>
    <x v="3"/>
  </r>
  <r>
    <s v="E-20260104-0023"/>
    <s v="S-20260104-01"/>
    <x v="5"/>
    <n v="1"/>
    <n v="40"/>
    <n v="10"/>
    <m/>
    <m/>
    <m/>
    <m/>
    <m/>
    <m/>
    <m/>
    <m/>
    <s v="Elbows tucked. Felt good but a bit of right shoulder cap tightening again. Not painful but ‘tight’ feeing"/>
    <x v="0"/>
    <s v="2026-01-04T16:35:32.000Z"/>
    <x v="3"/>
  </r>
  <r>
    <s v="E-20260104-0024"/>
    <s v="S-20260104-01"/>
    <x v="5"/>
    <n v="2"/>
    <n v="40"/>
    <n v="9"/>
    <m/>
    <m/>
    <m/>
    <m/>
    <m/>
    <m/>
    <m/>
    <m/>
    <s v="Noticed i was ‘shrugging’ my traps a bit on 8-9. I corrected the posture. Elbows tucked. Felt good but a bit of right shoulder cap tightening again. Not painful but ‘tight’ feeing"/>
    <x v="0"/>
    <s v="2026-01-04T16:37:59.000Z"/>
    <x v="3"/>
  </r>
  <r>
    <s v="E-20260104-0025"/>
    <s v="S-20260104-01"/>
    <x v="5"/>
    <n v="3"/>
    <n v="40"/>
    <n v="9"/>
    <m/>
    <m/>
    <m/>
    <m/>
    <m/>
    <m/>
    <m/>
    <m/>
    <m/>
    <x v="0"/>
    <s v="2026-01-04T16:39:30.000Z"/>
    <x v="3"/>
  </r>
  <r>
    <s v="E-20260104-0026"/>
    <s v="S-20260104-01"/>
    <x v="5"/>
    <n v="4"/>
    <n v="40"/>
    <n v="8"/>
    <m/>
    <m/>
    <m/>
    <m/>
    <m/>
    <m/>
    <m/>
    <m/>
    <m/>
    <x v="0"/>
    <s v="2026-01-04T16:41:47.000Z"/>
    <x v="3"/>
  </r>
  <r>
    <s v="E-20260104-0027"/>
    <s v="S-20260104-01"/>
    <x v="6"/>
    <n v="1"/>
    <n v="45"/>
    <n v="1"/>
    <m/>
    <m/>
    <m/>
    <m/>
    <m/>
    <m/>
    <m/>
    <s v="2026-01-04T16:44:51.734Z"/>
    <m/>
    <x v="0"/>
    <s v="2026-01-04T16:44:53.000Z"/>
    <x v="3"/>
  </r>
  <r>
    <s v="E-20260104-0028"/>
    <s v="S-20260104-01"/>
    <x v="7"/>
    <n v="1"/>
    <n v="40"/>
    <n v="6"/>
    <m/>
    <m/>
    <m/>
    <m/>
    <m/>
    <m/>
    <m/>
    <s v="2026-01-04T16:44:51.734Z"/>
    <m/>
    <x v="0"/>
    <s v="2026-01-04T16:44:57.000Z"/>
    <x v="3"/>
  </r>
  <r>
    <s v="E-20260104-0029"/>
    <s v="S-20260104-01"/>
    <x v="6"/>
    <n v="2"/>
    <n v="45"/>
    <n v="2"/>
    <m/>
    <m/>
    <m/>
    <m/>
    <m/>
    <m/>
    <m/>
    <s v="2026-01-04T16:48:19.531Z"/>
    <m/>
    <x v="0"/>
    <s v="2026-01-04T16:48:20.000Z"/>
    <x v="3"/>
  </r>
  <r>
    <s v="E-20260104-0030"/>
    <s v="S-20260104-01"/>
    <x v="7"/>
    <n v="2"/>
    <n v="40"/>
    <n v="3"/>
    <m/>
    <m/>
    <m/>
    <m/>
    <m/>
    <m/>
    <m/>
    <s v="2026-01-04T16:48:19.531Z"/>
    <s v="Right fatigue"/>
    <x v="0"/>
    <s v="2026-01-04T16:48:32.000Z"/>
    <x v="3"/>
  </r>
  <r>
    <s v="E-20260104-0031"/>
    <s v="S-20260104-01"/>
    <x v="6"/>
    <n v="3"/>
    <n v="45"/>
    <n v="3"/>
    <m/>
    <m/>
    <m/>
    <m/>
    <m/>
    <m/>
    <m/>
    <s v="2026-01-04T16:52:29.640Z"/>
    <m/>
    <x v="0"/>
    <s v="2026-01-04T16:52:31.000Z"/>
    <x v="3"/>
  </r>
  <r>
    <s v="E-20260104-0032"/>
    <s v="S-20260104-01"/>
    <x v="7"/>
    <n v="3"/>
    <n v="45"/>
    <n v="3"/>
    <m/>
    <m/>
    <m/>
    <m/>
    <m/>
    <m/>
    <m/>
    <s v="2026-01-04T16:52:29.640Z"/>
    <s v="Right fatigue"/>
    <x v="0"/>
    <s v="2026-01-04T16:52:38.000Z"/>
    <x v="3"/>
  </r>
  <r>
    <s v="E-20260104-0033"/>
    <s v="S-20260104-01"/>
    <x v="8"/>
    <n v="1"/>
    <n v="20"/>
    <n v="12"/>
    <m/>
    <m/>
    <m/>
    <m/>
    <m/>
    <m/>
    <m/>
    <s v="2026-01-04T16:55:56.200Z"/>
    <s v="Right"/>
    <x v="0"/>
    <s v="2026-01-04T16:55:58.000Z"/>
    <x v="4"/>
  </r>
  <r>
    <s v="E-20260104-0034"/>
    <s v="S-20260104-01"/>
    <x v="8"/>
    <n v="2"/>
    <n v="20"/>
    <n v="1"/>
    <m/>
    <m/>
    <m/>
    <m/>
    <m/>
    <m/>
    <m/>
    <s v="2026-01-04T16:55:56.200Z"/>
    <s v="Left"/>
    <x v="0"/>
    <s v="2026-01-04T16:56:06.000Z"/>
    <x v="4"/>
  </r>
  <r>
    <s v="E-20260104-0035"/>
    <s v="S-20260104-01"/>
    <x v="8"/>
    <n v="3"/>
    <n v="15"/>
    <n v="11"/>
    <m/>
    <m/>
    <m/>
    <m/>
    <m/>
    <m/>
    <m/>
    <s v="2026-01-04T16:55:56.200Z"/>
    <s v="Left"/>
    <x v="0"/>
    <s v="2026-01-04T16:56:11.000Z"/>
    <x v="4"/>
  </r>
  <r>
    <s v="E-20260104-0036"/>
    <s v="S-20260104-01"/>
    <x v="8"/>
    <n v="4"/>
    <n v="20"/>
    <n v="12"/>
    <m/>
    <m/>
    <m/>
    <m/>
    <m/>
    <m/>
    <m/>
    <s v="2026-01-04T16:58:58.685Z"/>
    <s v="Right"/>
    <x v="0"/>
    <s v="2026-01-04T16:59:00.000Z"/>
    <x v="4"/>
  </r>
  <r>
    <s v="E-20260104-0037"/>
    <s v="S-20260104-01"/>
    <x v="8"/>
    <n v="5"/>
    <n v="20"/>
    <n v="5"/>
    <m/>
    <m/>
    <m/>
    <m/>
    <m/>
    <m/>
    <m/>
    <s v="2026-01-04T16:58:58.685Z"/>
    <s v="Left"/>
    <x v="0"/>
    <s v="2026-01-04T16:59:08.000Z"/>
    <x v="4"/>
  </r>
  <r>
    <s v="E-20260104-0038"/>
    <s v="S-20260104-01"/>
    <x v="8"/>
    <n v="6"/>
    <n v="17.5"/>
    <n v="7"/>
    <m/>
    <m/>
    <m/>
    <m/>
    <m/>
    <m/>
    <m/>
    <s v="2026-01-04T16:58:58.685Z"/>
    <s v="Left"/>
    <x v="0"/>
    <s v="2026-01-04T16:59:15.000Z"/>
    <x v="4"/>
  </r>
  <r>
    <s v="E-20260104-0039"/>
    <s v="S-20260104-01"/>
    <x v="8"/>
    <n v="7"/>
    <n v="22.5"/>
    <n v="12"/>
    <m/>
    <m/>
    <m/>
    <m/>
    <m/>
    <m/>
    <m/>
    <s v="2026-01-04T17:03:27.962Z"/>
    <s v="Right"/>
    <x v="0"/>
    <s v="2026-01-04T17:03:31.000Z"/>
    <x v="4"/>
  </r>
  <r>
    <s v="E-20260104-0040"/>
    <s v="S-20260104-01"/>
    <x v="8"/>
    <n v="8"/>
    <n v="22.5"/>
    <n v="2"/>
    <m/>
    <m/>
    <m/>
    <m/>
    <m/>
    <m/>
    <m/>
    <s v="2026-01-04T17:03:27.962Z"/>
    <s v="Left"/>
    <x v="0"/>
    <s v="2026-01-04T17:03:37.000Z"/>
    <x v="4"/>
  </r>
  <r>
    <s v="E-20260104-0041"/>
    <s v="S-20260104-01"/>
    <x v="8"/>
    <n v="9"/>
    <n v="20"/>
    <n v="2"/>
    <m/>
    <m/>
    <m/>
    <m/>
    <m/>
    <m/>
    <m/>
    <s v="2026-01-04T17:03:27.962Z"/>
    <s v="Left"/>
    <x v="0"/>
    <s v="2026-01-04T17:03:39.000Z"/>
    <x v="4"/>
  </r>
  <r>
    <s v="E-20260104-0042"/>
    <s v="S-20260104-01"/>
    <x v="8"/>
    <n v="10"/>
    <n v="15"/>
    <n v="8"/>
    <m/>
    <m/>
    <m/>
    <m/>
    <m/>
    <m/>
    <m/>
    <s v="2026-01-04T17:03:27.962Z"/>
    <s v="Left"/>
    <x v="0"/>
    <s v="2026-01-04T17:03:47.000Z"/>
    <x v="4"/>
  </r>
  <r>
    <s v="E-20260104-0043"/>
    <s v="S-20260104-01"/>
    <x v="9"/>
    <n v="1"/>
    <n v="35.200000000000003"/>
    <n v="8"/>
    <m/>
    <m/>
    <m/>
    <m/>
    <m/>
    <m/>
    <m/>
    <m/>
    <s v="Laying on floor (so floor press); "/>
    <x v="0"/>
    <s v="2026-01-04T17:06:23.000Z"/>
    <x v="5"/>
  </r>
  <r>
    <s v="E-20260104-0044"/>
    <s v="S-20260104-01"/>
    <x v="9"/>
    <n v="2"/>
    <n v="35.200000000000003"/>
    <n v="8"/>
    <m/>
    <m/>
    <m/>
    <m/>
    <m/>
    <m/>
    <m/>
    <m/>
    <s v="Laying on floor (so floor press); "/>
    <x v="0"/>
    <s v="2026-01-04T17:08:37.000Z"/>
    <x v="5"/>
  </r>
  <r>
    <s v="E-20260104-0045"/>
    <s v="S-20260104-01"/>
    <x v="9"/>
    <n v="3"/>
    <n v="35.200000000000003"/>
    <n v="8"/>
    <m/>
    <m/>
    <m/>
    <m/>
    <m/>
    <m/>
    <m/>
    <m/>
    <s v="Laying on floor (so floor press); "/>
    <x v="0"/>
    <s v="2026-01-04T17:10:55.000Z"/>
    <x v="5"/>
  </r>
  <r>
    <s v="E-20260106-0046"/>
    <s v="S-20260106-01"/>
    <x v="10"/>
    <n v="1"/>
    <n v="75"/>
    <m/>
    <n v="60"/>
    <m/>
    <m/>
    <m/>
    <m/>
    <m/>
    <m/>
    <m/>
    <s v="No plates. Tried db pinch with 10lbs"/>
    <x v="0"/>
    <s v="2026-01-06T22:45:53.018Z"/>
    <x v="0"/>
  </r>
  <r>
    <s v="E-20260106-0047"/>
    <s v="S-20260106-01"/>
    <x v="10"/>
    <n v="2"/>
    <n v="75"/>
    <m/>
    <n v="39.6"/>
    <m/>
    <m/>
    <m/>
    <m/>
    <m/>
    <m/>
    <m/>
    <m/>
    <x v="0"/>
    <s v="2026-01-06T22:48:22.857Z"/>
    <x v="0"/>
  </r>
  <r>
    <s v="E-20260106-0048"/>
    <s v="S-20260106-01"/>
    <x v="10"/>
    <n v="3"/>
    <n v="75"/>
    <m/>
    <n v="39.6"/>
    <m/>
    <m/>
    <m/>
    <m/>
    <m/>
    <m/>
    <m/>
    <m/>
    <x v="0"/>
    <s v="2026-01-06T22:50:27.410Z"/>
    <x v="0"/>
  </r>
  <r>
    <s v="E-20260106-0049"/>
    <s v="S-20260106-01"/>
    <x v="10"/>
    <n v="4"/>
    <n v="75"/>
    <m/>
    <n v="30"/>
    <m/>
    <m/>
    <m/>
    <m/>
    <m/>
    <m/>
    <m/>
    <s v="5lbs db pinch with off hand "/>
    <x v="0"/>
    <s v="2026-01-06T22:53:02.564Z"/>
    <x v="0"/>
  </r>
  <r>
    <s v="E-20260106-0050"/>
    <s v="S-20260106-01"/>
    <x v="11"/>
    <n v="1"/>
    <n v="110"/>
    <n v="10"/>
    <m/>
    <m/>
    <m/>
    <m/>
    <m/>
    <m/>
    <m/>
    <m/>
    <s v="LI Marriott"/>
    <x v="0"/>
    <s v="2026-01-06T22:56:30.855Z"/>
    <x v="1"/>
  </r>
  <r>
    <s v="E-20260106-0051"/>
    <s v="S-20260106-01"/>
    <x v="11"/>
    <n v="2"/>
    <n v="130"/>
    <n v="10"/>
    <m/>
    <m/>
    <m/>
    <m/>
    <m/>
    <m/>
    <m/>
    <m/>
    <s v="LI Marriott"/>
    <x v="0"/>
    <s v="2026-01-06T22:58:32.477Z"/>
    <x v="1"/>
  </r>
  <r>
    <s v="E-20260106-0052"/>
    <s v="S-20260106-01"/>
    <x v="11"/>
    <n v="3"/>
    <n v="140"/>
    <n v="10"/>
    <m/>
    <m/>
    <m/>
    <m/>
    <m/>
    <m/>
    <m/>
    <m/>
    <s v="LI Marriott"/>
    <x v="0"/>
    <s v="2026-01-06T23:00:48.231Z"/>
    <x v="1"/>
  </r>
  <r>
    <s v="E-20260106-0053"/>
    <s v="S-20260106-01"/>
    <x v="11"/>
    <n v="4"/>
    <n v="150"/>
    <n v="10"/>
    <m/>
    <m/>
    <m/>
    <m/>
    <m/>
    <m/>
    <m/>
    <m/>
    <s v="LI Marriott"/>
    <x v="0"/>
    <s v="2026-01-06T23:03:52.796Z"/>
    <x v="1"/>
  </r>
  <r>
    <s v="E-20260106-0054"/>
    <s v="S-20260106-01"/>
    <x v="12"/>
    <n v="1"/>
    <n v="20"/>
    <n v="15"/>
    <m/>
    <m/>
    <m/>
    <m/>
    <m/>
    <m/>
    <m/>
    <m/>
    <s v="LI Marriott "/>
    <x v="0"/>
    <s v="2026-01-06T23:05:42.770Z"/>
    <x v="1"/>
  </r>
  <r>
    <s v="E-20260106-0055"/>
    <s v="S-20260106-01"/>
    <x v="12"/>
    <n v="2"/>
    <n v="30"/>
    <n v="15"/>
    <m/>
    <m/>
    <m/>
    <m/>
    <m/>
    <m/>
    <m/>
    <m/>
    <s v="LI Marriott "/>
    <x v="0"/>
    <s v="2026-01-06T23:09:49.781Z"/>
    <x v="1"/>
  </r>
  <r>
    <s v="E-20260106-0056"/>
    <s v="S-20260106-01"/>
    <x v="12"/>
    <n v="3"/>
    <n v="40"/>
    <n v="15"/>
    <m/>
    <m/>
    <m/>
    <m/>
    <m/>
    <m/>
    <m/>
    <m/>
    <s v="LI Marriott "/>
    <x v="0"/>
    <s v="2026-01-06T23:09:52.062Z"/>
    <x v="1"/>
  </r>
  <r>
    <s v="E-20260106-0057"/>
    <s v="S-20260106-01"/>
    <x v="12"/>
    <n v="4"/>
    <n v="50"/>
    <n v="15"/>
    <m/>
    <m/>
    <m/>
    <m/>
    <m/>
    <m/>
    <m/>
    <m/>
    <s v="LI Marriott "/>
    <x v="0"/>
    <s v="2026-01-06T23:10:44.120Z"/>
    <x v="1"/>
  </r>
  <r>
    <s v="E-20260106-0058"/>
    <s v="S-20260106-01"/>
    <x v="13"/>
    <n v="1"/>
    <n v="20"/>
    <n v="20"/>
    <m/>
    <m/>
    <m/>
    <m/>
    <m/>
    <m/>
    <m/>
    <m/>
    <s v="Too light. LI Marriott Precor FTS Glide for my cable work today"/>
    <x v="0"/>
    <s v="2026-01-06T23:14:10.666Z"/>
    <x v="2"/>
  </r>
  <r>
    <s v="E-20260106-0059"/>
    <s v="S-20260106-01"/>
    <x v="13"/>
    <n v="2"/>
    <n v="30"/>
    <n v="12"/>
    <m/>
    <m/>
    <m/>
    <m/>
    <m/>
    <m/>
    <m/>
    <m/>
    <s v="2 sec squeeze on contraction and 2 sec extended hold each rep"/>
    <x v="0"/>
    <s v="2026-01-06T23:17:37.599Z"/>
    <x v="2"/>
  </r>
  <r>
    <s v="E-20260106-0060"/>
    <s v="S-20260106-01"/>
    <x v="13"/>
    <n v="3"/>
    <n v="40"/>
    <n v="12"/>
    <m/>
    <m/>
    <m/>
    <m/>
    <m/>
    <m/>
    <m/>
    <m/>
    <s v="2 sec squeeze on contraction and 2 sec extended hold each rep"/>
    <x v="0"/>
    <s v="2026-01-06T23:19:40.086Z"/>
    <x v="2"/>
  </r>
  <r>
    <s v="E-20260106-0061"/>
    <s v="S-20260106-01"/>
    <x v="13"/>
    <n v="4"/>
    <n v="50"/>
    <n v="12"/>
    <m/>
    <m/>
    <m/>
    <m/>
    <m/>
    <m/>
    <m/>
    <m/>
    <s v="Extra set cause the first too were too light"/>
    <x v="0"/>
    <s v="2026-01-06T23:22:54.290Z"/>
    <x v="2"/>
  </r>
  <r>
    <s v="E-20260107-0062"/>
    <s v="S-20260107-01"/>
    <x v="14"/>
    <n v="1"/>
    <n v="40"/>
    <n v="15"/>
    <m/>
    <m/>
    <m/>
    <m/>
    <m/>
    <m/>
    <m/>
    <s v="2026-01-07T22:12:53.773Z"/>
    <s v="LI Marriott "/>
    <x v="0"/>
    <s v="2026-01-07T22:12:55.413Z"/>
    <x v="2"/>
  </r>
  <r>
    <s v="E-20260107-0063"/>
    <s v="S-20260107-01"/>
    <x v="15"/>
    <n v="1"/>
    <n v="80"/>
    <n v="15"/>
    <m/>
    <m/>
    <m/>
    <m/>
    <m/>
    <m/>
    <m/>
    <s v="2026-01-07T22:12:53.773Z"/>
    <s v="Rope extension; full flex and hold at extension. Precor FYS Glide selectorize weight"/>
    <x v="0"/>
    <s v="2026-01-07T22:13:39.536Z"/>
    <x v="4"/>
  </r>
  <r>
    <s v="E-20260107-0064"/>
    <s v="S-20260107-01"/>
    <x v="14"/>
    <n v="2"/>
    <n v="40"/>
    <n v="15"/>
    <m/>
    <m/>
    <m/>
    <m/>
    <m/>
    <m/>
    <m/>
    <s v="2026-01-07T22:16:52.732Z"/>
    <s v="LI Marriott "/>
    <x v="0"/>
    <s v="2026-01-07T22:16:54.747Z"/>
    <x v="2"/>
  </r>
  <r>
    <s v="E-20260107-0065"/>
    <s v="S-20260107-01"/>
    <x v="15"/>
    <n v="2"/>
    <n v="100"/>
    <n v="15"/>
    <m/>
    <m/>
    <m/>
    <m/>
    <m/>
    <m/>
    <m/>
    <s v="2026-01-07T22:16:52.732Z"/>
    <s v="Rope extension; full flex and hold at extension. Precor FYS Glide selectorize weight"/>
    <x v="0"/>
    <s v="2026-01-07T22:16:59.530Z"/>
    <x v="4"/>
  </r>
  <r>
    <s v="E-20260107-0066"/>
    <s v="S-20260107-01"/>
    <x v="14"/>
    <n v="3"/>
    <n v="40"/>
    <n v="15"/>
    <m/>
    <m/>
    <m/>
    <m/>
    <m/>
    <m/>
    <m/>
    <s v="2026-01-07T22:20:07.428Z"/>
    <s v="LI Marriott "/>
    <x v="0"/>
    <s v="2026-01-07T22:20:08.553Z"/>
    <x v="2"/>
  </r>
  <r>
    <s v="E-20260107-0067"/>
    <s v="S-20260107-01"/>
    <x v="15"/>
    <n v="3"/>
    <n v="100"/>
    <n v="7"/>
    <m/>
    <m/>
    <m/>
    <m/>
    <m/>
    <m/>
    <m/>
    <s v="2026-01-07T22:20:07.428Z"/>
    <s v="Rope extension; full flex and hold at extension. Precor FYS Glide selectorize weight"/>
    <x v="0"/>
    <s v="2026-01-07T22:20:12.397Z"/>
    <x v="4"/>
  </r>
  <r>
    <s v="E-20260107-0068"/>
    <s v="S-20260107-01"/>
    <x v="15"/>
    <n v="4"/>
    <n v="90"/>
    <n v="4"/>
    <m/>
    <m/>
    <m/>
    <m/>
    <m/>
    <m/>
    <m/>
    <s v="2026-01-07T22:20:07.428Z"/>
    <s v="Rope extension; full flex and hold at extension. Precor FYS Glide selectorize weight"/>
    <x v="0"/>
    <s v="2026-01-07T22:20:18.370Z"/>
    <x v="4"/>
  </r>
  <r>
    <s v="E-20260107-0069"/>
    <s v="S-20260107-01"/>
    <x v="15"/>
    <n v="5"/>
    <n v="80"/>
    <n v="4"/>
    <m/>
    <m/>
    <m/>
    <m/>
    <m/>
    <m/>
    <m/>
    <s v="2026-01-07T22:20:07.428Z"/>
    <s v="Rope extension; full flex and hold at extension. Precor FYS Glide selectorize weight"/>
    <x v="0"/>
    <s v="2026-01-07T22:20:23.005Z"/>
    <x v="4"/>
  </r>
  <r>
    <s v="E-20260107-0070"/>
    <s v="S-20260107-01"/>
    <x v="16"/>
    <n v="1"/>
    <n v="25"/>
    <n v="20"/>
    <m/>
    <m/>
    <m/>
    <m/>
    <m/>
    <m/>
    <m/>
    <s v="2026-01-07T22:25:53.220Z"/>
    <m/>
    <x v="0"/>
    <s v="2026-01-07T22:25:54.482Z"/>
    <x v="2"/>
  </r>
  <r>
    <s v="E-20260107-0071"/>
    <s v="S-20260107-01"/>
    <x v="17"/>
    <n v="1"/>
    <n v="50"/>
    <n v="20"/>
    <m/>
    <m/>
    <m/>
    <m/>
    <m/>
    <m/>
    <m/>
    <s v="2026-01-07T22:25:53.220Z"/>
    <m/>
    <x v="0"/>
    <s v="2026-01-07T22:26:12.830Z"/>
    <x v="4"/>
  </r>
  <r>
    <s v="E-20260107-0072"/>
    <s v="S-20260107-01"/>
    <x v="16"/>
    <n v="2"/>
    <n v="20"/>
    <n v="20"/>
    <m/>
    <m/>
    <m/>
    <m/>
    <m/>
    <m/>
    <m/>
    <s v="2026-01-07T22:30:41.039Z"/>
    <s v="2 sec squeeze each rep"/>
    <x v="0"/>
    <s v="2026-01-07T22:30:42.767Z"/>
    <x v="2"/>
  </r>
  <r>
    <s v="E-20260107-0073"/>
    <s v="S-20260107-01"/>
    <x v="17"/>
    <n v="2"/>
    <n v="50"/>
    <n v="20"/>
    <m/>
    <m/>
    <m/>
    <m/>
    <m/>
    <m/>
    <m/>
    <s v="2026-01-07T22:30:41.039Z"/>
    <m/>
    <x v="0"/>
    <s v="2026-01-07T22:30:45.575Z"/>
    <x v="4"/>
  </r>
  <r>
    <s v="E-20260107-0074"/>
    <s v="S-20260107-01"/>
    <x v="16"/>
    <n v="3"/>
    <n v="20"/>
    <n v="20"/>
    <m/>
    <m/>
    <m/>
    <m/>
    <m/>
    <m/>
    <m/>
    <s v="2026-01-07T22:35:05.735Z"/>
    <s v="2 sec squeeze each rep"/>
    <x v="0"/>
    <s v="2026-01-07T22:35:06.458Z"/>
    <x v="2"/>
  </r>
  <r>
    <s v="E-20260107-0075"/>
    <s v="S-20260107-01"/>
    <x v="17"/>
    <n v="3"/>
    <n v="50"/>
    <n v="18"/>
    <m/>
    <m/>
    <m/>
    <m/>
    <m/>
    <m/>
    <m/>
    <s v="2026-01-07T22:35:05.735Z"/>
    <m/>
    <x v="0"/>
    <s v="2026-01-07T22:35:14.436Z"/>
    <x v="4"/>
  </r>
  <r>
    <s v="E-20260107-0076"/>
    <s v="S-20260107-01"/>
    <x v="18"/>
    <n v="1"/>
    <n v="50"/>
    <m/>
    <n v="135"/>
    <m/>
    <m/>
    <m/>
    <m/>
    <m/>
    <m/>
    <m/>
    <m/>
    <x v="0"/>
    <s v="2026-01-07T22:39:53.269Z"/>
    <x v="0"/>
  </r>
  <r>
    <s v="E-20260107-0077"/>
    <s v="S-20260107-01"/>
    <x v="18"/>
    <n v="2"/>
    <n v="50"/>
    <m/>
    <n v="105"/>
    <m/>
    <m/>
    <m/>
    <m/>
    <m/>
    <m/>
    <m/>
    <m/>
    <x v="0"/>
    <s v="2026-01-07T22:44:18.297Z"/>
    <x v="0"/>
  </r>
  <r>
    <s v="E-20260112-0078"/>
    <s v="S-20260112-01"/>
    <x v="0"/>
    <n v="1"/>
    <n v="150"/>
    <m/>
    <n v="45"/>
    <m/>
    <m/>
    <m/>
    <m/>
    <m/>
    <m/>
    <m/>
    <m/>
    <x v="1"/>
    <s v="2026-01-12T15:57:01.738Z"/>
    <x v="0"/>
  </r>
  <r>
    <s v="E-20260112-0079"/>
    <s v="S-20260112-01"/>
    <x v="0"/>
    <n v="2"/>
    <n v="150"/>
    <m/>
    <n v="45"/>
    <m/>
    <m/>
    <m/>
    <m/>
    <m/>
    <m/>
    <m/>
    <m/>
    <x v="1"/>
    <s v="2026-01-12T15:59:04.574Z"/>
    <x v="0"/>
  </r>
  <r>
    <s v="E-20260112-0080"/>
    <s v="S-20260112-01"/>
    <x v="0"/>
    <n v="3"/>
    <n v="150"/>
    <m/>
    <n v="45"/>
    <m/>
    <m/>
    <m/>
    <m/>
    <m/>
    <m/>
    <m/>
    <m/>
    <x v="1"/>
    <s v="2026-01-12T16:01:15.530Z"/>
    <x v="0"/>
  </r>
  <r>
    <s v="E-20260112-0081"/>
    <s v="S-20260112-01"/>
    <x v="0"/>
    <n v="4"/>
    <n v="150"/>
    <m/>
    <n v="45"/>
    <m/>
    <m/>
    <m/>
    <m/>
    <m/>
    <m/>
    <m/>
    <m/>
    <x v="1"/>
    <s v="2026-01-12T16:03:33.329Z"/>
    <x v="0"/>
  </r>
  <r>
    <s v="E-20260112-0082"/>
    <s v="S-20260112-01"/>
    <x v="0"/>
    <n v="5"/>
    <n v="150"/>
    <m/>
    <n v="37.200000000000003"/>
    <m/>
    <m/>
    <m/>
    <m/>
    <m/>
    <m/>
    <m/>
    <m/>
    <x v="1"/>
    <s v="2026-01-12T16:06:00.123Z"/>
    <x v="0"/>
  </r>
  <r>
    <s v="E-20260112-0083"/>
    <s v="S-20260112-01"/>
    <x v="19"/>
    <n v="1"/>
    <n v="130"/>
    <n v="12"/>
    <m/>
    <m/>
    <m/>
    <m/>
    <m/>
    <m/>
    <m/>
    <m/>
    <s v="Level setting. "/>
    <x v="1"/>
    <s v="2026-01-12T16:12:08.818Z"/>
    <x v="1"/>
  </r>
  <r>
    <s v="E-20260112-0084"/>
    <s v="S-20260112-01"/>
    <x v="19"/>
    <n v="2"/>
    <n v="180"/>
    <n v="8"/>
    <m/>
    <m/>
    <m/>
    <m/>
    <m/>
    <m/>
    <m/>
    <m/>
    <s v="Chest plate fully out (maybe set at 8); set height at 6 so top of chest pad is just below clavicle"/>
    <x v="1"/>
    <s v="2026-01-12T16:14:20.102Z"/>
    <x v="1"/>
  </r>
  <r>
    <s v="E-20260112-0085"/>
    <s v="S-20260112-01"/>
    <x v="19"/>
    <n v="3"/>
    <n v="190"/>
    <n v="7"/>
    <m/>
    <m/>
    <m/>
    <m/>
    <m/>
    <m/>
    <m/>
    <m/>
    <s v="Some slippage in with grip; Chest plate fully out (maybe set at 8); set height at 6 so top of chest pad is just below clavicle"/>
    <x v="1"/>
    <s v="2026-01-12T16:15:40.085Z"/>
    <x v="1"/>
  </r>
  <r>
    <s v="E-20260112-0086"/>
    <s v="S-20260112-01"/>
    <x v="19"/>
    <n v="4"/>
    <n v="190"/>
    <n v="7"/>
    <m/>
    <m/>
    <m/>
    <m/>
    <m/>
    <m/>
    <m/>
    <m/>
    <s v="Some slippage in with grip; Chest plate fully out (maybe set at 8); set height at 6 so top of chest pad is just below clavicle"/>
    <x v="1"/>
    <s v="2026-01-12T16:17:18.682Z"/>
    <x v="1"/>
  </r>
  <r>
    <s v="E-20260112-0087"/>
    <s v="S-20260112-01"/>
    <x v="19"/>
    <n v="5"/>
    <n v="200"/>
    <n v="6"/>
    <m/>
    <m/>
    <m/>
    <m/>
    <m/>
    <m/>
    <m/>
    <m/>
    <s v="Some slippage in with grip; Chest plate fully out (maybe set at 8); set height at 6 so top of chest pad is just below clavicle"/>
    <x v="1"/>
    <s v="2026-01-12T16:19:33.859Z"/>
    <x v="1"/>
  </r>
  <r>
    <s v="E-20260112-0088"/>
    <s v="S-20260112-01"/>
    <x v="1"/>
    <n v="1"/>
    <n v="0"/>
    <n v="8"/>
    <m/>
    <m/>
    <m/>
    <m/>
    <m/>
    <m/>
    <m/>
    <m/>
    <m/>
    <x v="1"/>
    <s v="2026-01-12T16:21:57.204Z"/>
    <x v="1"/>
  </r>
  <r>
    <s v="E-20260112-0089"/>
    <s v="S-20260112-01"/>
    <x v="1"/>
    <n v="2"/>
    <n v="0"/>
    <n v="7"/>
    <m/>
    <m/>
    <m/>
    <m/>
    <m/>
    <m/>
    <m/>
    <m/>
    <s v="2-1-2"/>
    <x v="1"/>
    <s v="2026-01-12T16:23:47.940Z"/>
    <x v="1"/>
  </r>
  <r>
    <s v="E-20260112-0090"/>
    <s v="S-20260112-01"/>
    <x v="1"/>
    <n v="3"/>
    <n v="0"/>
    <n v="7"/>
    <m/>
    <m/>
    <m/>
    <m/>
    <m/>
    <m/>
    <m/>
    <m/>
    <s v="2-1-2"/>
    <x v="1"/>
    <s v="2026-01-12T16:25:20.972Z"/>
    <x v="1"/>
  </r>
  <r>
    <s v="E-20260112-0091"/>
    <s v="S-20260112-01"/>
    <x v="1"/>
    <n v="4"/>
    <n v="0"/>
    <n v="6"/>
    <m/>
    <m/>
    <m/>
    <m/>
    <m/>
    <m/>
    <m/>
    <m/>
    <s v="2-1-2; grip fatigue "/>
    <x v="1"/>
    <s v="2026-01-12T16:27:32.077Z"/>
    <x v="1"/>
  </r>
  <r>
    <s v="E-20260112-0092"/>
    <s v="S-20260112-01"/>
    <x v="3"/>
    <n v="1"/>
    <n v="30"/>
    <n v="12"/>
    <m/>
    <m/>
    <m/>
    <m/>
    <m/>
    <m/>
    <m/>
    <m/>
    <s v="Full squeeze on left was challenging"/>
    <x v="1"/>
    <s v="2026-01-12T16:31:40.607Z"/>
    <x v="2"/>
  </r>
  <r>
    <s v="E-20260112-0093"/>
    <s v="S-20260112-01"/>
    <x v="3"/>
    <n v="2"/>
    <n v="30"/>
    <n v="11"/>
    <m/>
    <m/>
    <m/>
    <m/>
    <m/>
    <m/>
    <m/>
    <m/>
    <s v="9-11 weaker on left; Full squeeze on left was challenging"/>
    <x v="1"/>
    <s v="2026-01-12T16:35:10.244Z"/>
    <x v="2"/>
  </r>
  <r>
    <s v="E-20260112-0094"/>
    <s v="S-20260112-01"/>
    <x v="3"/>
    <n v="3"/>
    <n v="35"/>
    <n v="6"/>
    <m/>
    <m/>
    <m/>
    <m/>
    <m/>
    <m/>
    <m/>
    <s v="2026-01-12T16:39:29.744Z"/>
    <s v="Drop set from 35lbs  AMRAP to 30lbs AMRAP "/>
    <x v="1"/>
    <s v="2026-01-12T16:39:30.752Z"/>
    <x v="2"/>
  </r>
  <r>
    <s v="E-20260112-0095"/>
    <s v="S-20260112-01"/>
    <x v="3"/>
    <n v="4"/>
    <n v="30"/>
    <n v="4"/>
    <m/>
    <m/>
    <m/>
    <m/>
    <m/>
    <m/>
    <m/>
    <s v="2026-01-12T16:39:29.744Z"/>
    <s v="Drop set from 35lbs  AMRAP to 30lbs AMRAP "/>
    <x v="1"/>
    <s v="2026-01-12T16:39:39.499Z"/>
    <x v="2"/>
  </r>
  <r>
    <s v="E-20260113-0096"/>
    <s v="S-20260113-01"/>
    <x v="20"/>
    <n v="1"/>
    <n v="90"/>
    <n v="10"/>
    <m/>
    <m/>
    <m/>
    <m/>
    <m/>
    <m/>
    <m/>
    <m/>
    <s v="45s on each side: Level set haven’t used this machine before"/>
    <x v="1"/>
    <s v="2026-01-13T22:34:16.459Z"/>
    <x v="3"/>
  </r>
  <r>
    <s v="E-20260113-0097"/>
    <s v="S-20260113-01"/>
    <x v="20"/>
    <n v="2"/>
    <n v="180"/>
    <n v="8"/>
    <m/>
    <m/>
    <m/>
    <m/>
    <m/>
    <m/>
    <m/>
    <m/>
    <s v="2x45s on each side: Level set haven’t used this machine before"/>
    <x v="1"/>
    <s v="2026-01-13T22:34:28.303Z"/>
    <x v="3"/>
  </r>
  <r>
    <s v="E-20260113-0098"/>
    <s v="S-20260113-01"/>
    <x v="20"/>
    <n v="3"/>
    <n v="180"/>
    <n v="8"/>
    <m/>
    <m/>
    <m/>
    <m/>
    <m/>
    <m/>
    <m/>
    <m/>
    <s v="2x45s on each side: Level set haven’t used this machine before"/>
    <x v="1"/>
    <s v="2026-01-13T22:36:13.989Z"/>
    <x v="3"/>
  </r>
  <r>
    <s v="E-20260113-0099"/>
    <s v="S-20260113-01"/>
    <x v="20"/>
    <n v="4"/>
    <n v="180"/>
    <n v="6"/>
    <m/>
    <m/>
    <m/>
    <m/>
    <m/>
    <m/>
    <m/>
    <m/>
    <s v="Little capsule tightness/weakness on right side but manageable "/>
    <x v="1"/>
    <s v="2026-01-13T22:38:58.229Z"/>
    <x v="3"/>
  </r>
  <r>
    <s v="E-20260113-0100"/>
    <s v="S-20260113-01"/>
    <x v="20"/>
    <n v="5"/>
    <n v="180"/>
    <n v="2.5"/>
    <m/>
    <m/>
    <m/>
    <m/>
    <m/>
    <m/>
    <m/>
    <m/>
    <s v="Little capsule tightness/weakness on right side but manageable "/>
    <x v="1"/>
    <s v="2026-01-13T22:40:55.626Z"/>
    <x v="3"/>
  </r>
  <r>
    <s v="E-20260113-0101"/>
    <s v="S-20260113-01"/>
    <x v="5"/>
    <n v="1"/>
    <n v="50"/>
    <n v="8"/>
    <m/>
    <m/>
    <m/>
    <m/>
    <m/>
    <m/>
    <m/>
    <m/>
    <s v="Floor press neutral grip; single arm press"/>
    <x v="1"/>
    <s v="2026-01-13T22:45:33.593Z"/>
    <x v="3"/>
  </r>
  <r>
    <s v="E-20260113-0102"/>
    <s v="S-20260113-01"/>
    <x v="5"/>
    <n v="2"/>
    <n v="50"/>
    <n v="8"/>
    <m/>
    <m/>
    <m/>
    <m/>
    <m/>
    <m/>
    <m/>
    <m/>
    <s v="Floor press neutral grip; single arm press"/>
    <x v="1"/>
    <s v="2026-01-13T22:46:35.801Z"/>
    <x v="3"/>
  </r>
  <r>
    <s v="E-20260113-0103"/>
    <s v="S-20260113-01"/>
    <x v="5"/>
    <n v="3"/>
    <n v="55"/>
    <n v="8"/>
    <m/>
    <m/>
    <m/>
    <m/>
    <m/>
    <m/>
    <m/>
    <m/>
    <s v="Floor press neutral grip; single arm press"/>
    <x v="1"/>
    <s v="2026-01-13T22:49:10.313Z"/>
    <x v="3"/>
  </r>
  <r>
    <s v="E-20260113-0104"/>
    <s v="S-20260113-01"/>
    <x v="5"/>
    <n v="4"/>
    <n v="55"/>
    <n v="6"/>
    <m/>
    <m/>
    <m/>
    <m/>
    <m/>
    <m/>
    <m/>
    <m/>
    <s v="7 w/right 6 w/left; Floor press neutral grip; single arm press"/>
    <x v="1"/>
    <s v="2026-01-13T22:52:10.383Z"/>
    <x v="3"/>
  </r>
  <r>
    <s v="E-20260113-0105"/>
    <s v="S-20260113-01"/>
    <x v="6"/>
    <n v="1"/>
    <n v="45"/>
    <n v="3"/>
    <m/>
    <m/>
    <m/>
    <m/>
    <m/>
    <m/>
    <m/>
    <s v="2026-01-13T22:58:09.213Z"/>
    <s v="Dropset 25lbs"/>
    <x v="1"/>
    <s v="2026-01-13T22:58:30.001Z"/>
    <x v="3"/>
  </r>
  <r>
    <s v="E-20260113-0106"/>
    <s v="S-20260113-01"/>
    <x v="6"/>
    <n v="2"/>
    <n v="25"/>
    <n v="5"/>
    <m/>
    <m/>
    <m/>
    <m/>
    <m/>
    <m/>
    <m/>
    <s v="2026-01-13T22:58:09.213Z"/>
    <s v="Dropset 25lbs"/>
    <x v="1"/>
    <s v="2026-01-13T22:58:34.436Z"/>
    <x v="3"/>
  </r>
  <r>
    <s v="E-20260113-0107"/>
    <s v="S-20260113-01"/>
    <x v="6"/>
    <n v="3"/>
    <n v="45"/>
    <n v="3"/>
    <m/>
    <m/>
    <m/>
    <m/>
    <m/>
    <m/>
    <m/>
    <s v="2026-01-13T23:02:31.846Z"/>
    <s v="Dropset 25lbs"/>
    <x v="1"/>
    <s v="2026-01-13T23:02:34.038Z"/>
    <x v="3"/>
  </r>
  <r>
    <s v="E-20260113-0108"/>
    <s v="S-20260113-01"/>
    <x v="6"/>
    <n v="4"/>
    <n v="25"/>
    <n v="5"/>
    <m/>
    <m/>
    <m/>
    <m/>
    <m/>
    <m/>
    <m/>
    <s v="2026-01-13T23:02:31.846Z"/>
    <s v="Dropset 25lbs; left has more control vs right"/>
    <x v="1"/>
    <s v="2026-01-13T23:02:53.768Z"/>
    <x v="3"/>
  </r>
  <r>
    <s v="E-20260113-0109"/>
    <s v="S-20260113-01"/>
    <x v="6"/>
    <n v="5"/>
    <n v="45"/>
    <n v="2"/>
    <m/>
    <m/>
    <m/>
    <m/>
    <m/>
    <m/>
    <m/>
    <s v="2026-01-13T23:07:18.268Z"/>
    <s v="Dropset 25lbs; left has more control vs right"/>
    <x v="1"/>
    <s v="2026-01-13T23:07:19.557Z"/>
    <x v="3"/>
  </r>
  <r>
    <s v="E-20260113-0110"/>
    <s v="S-20260113-01"/>
    <x v="6"/>
    <n v="6"/>
    <n v="25"/>
    <n v="6"/>
    <m/>
    <m/>
    <m/>
    <m/>
    <m/>
    <m/>
    <m/>
    <s v="2026-01-13T23:07:18.268Z"/>
    <s v="Dropset 25lbs; left has more control vs right"/>
    <x v="1"/>
    <s v="2026-01-13T23:07:22.953Z"/>
    <x v="3"/>
  </r>
  <r>
    <s v="E-20260113-0111"/>
    <s v="S-20260113-01"/>
    <x v="8"/>
    <n v="1"/>
    <n v="15.75"/>
    <n v="15"/>
    <m/>
    <m/>
    <m/>
    <m/>
    <m/>
    <m/>
    <m/>
    <m/>
    <m/>
    <x v="1"/>
    <s v="2026-01-13T23:10:43.636Z"/>
    <x v="4"/>
  </r>
  <r>
    <s v="E-20260113-0112"/>
    <s v="S-20260113-01"/>
    <x v="8"/>
    <n v="2"/>
    <n v="20"/>
    <n v="15"/>
    <m/>
    <m/>
    <m/>
    <m/>
    <m/>
    <m/>
    <m/>
    <m/>
    <m/>
    <x v="1"/>
    <s v="2026-01-13T23:13:52.738Z"/>
    <x v="4"/>
  </r>
  <r>
    <s v="E-20260113-0113"/>
    <s v="S-20260113-01"/>
    <x v="8"/>
    <n v="3"/>
    <n v="20"/>
    <n v="15"/>
    <m/>
    <m/>
    <m/>
    <m/>
    <m/>
    <m/>
    <m/>
    <m/>
    <s v="Right achieved 15 @ 27.5 lbs; left had to drop to 15 @ 20 lbs"/>
    <x v="1"/>
    <s v="2026-01-13T23:18:15.153Z"/>
    <x v="4"/>
  </r>
  <r>
    <s v="E-20260113-0114"/>
    <s v="S-20260113-01"/>
    <x v="8"/>
    <n v="4"/>
    <n v="23.5"/>
    <n v="15"/>
    <m/>
    <m/>
    <m/>
    <m/>
    <m/>
    <m/>
    <m/>
    <m/>
    <m/>
    <x v="1"/>
    <s v="2026-01-13T23:22:07.992Z"/>
    <x v="4"/>
  </r>
  <r>
    <s v="E-20260114-0115"/>
    <s v="S-20260114-01"/>
    <x v="10"/>
    <n v="1"/>
    <n v="75"/>
    <m/>
    <n v="45"/>
    <m/>
    <m/>
    <m/>
    <m/>
    <m/>
    <m/>
    <m/>
    <s v="5lb db pinched with arm not carrying 75 lbs"/>
    <x v="1"/>
    <s v="2026-01-14T23:16:48.897Z"/>
    <x v="0"/>
  </r>
  <r>
    <s v="E-20260114-0116"/>
    <s v="S-20260114-01"/>
    <x v="10"/>
    <n v="2"/>
    <n v="75"/>
    <m/>
    <n v="60"/>
    <m/>
    <m/>
    <m/>
    <m/>
    <m/>
    <m/>
    <m/>
    <s v="10lb db pinched with arm not carrying 75 lbs; right grip was second and slipped a little around 50-55 sec"/>
    <x v="1"/>
    <s v="2026-01-14T23:20:11.132Z"/>
    <x v="0"/>
  </r>
  <r>
    <s v="E-20260114-0117"/>
    <s v="S-20260114-01"/>
    <x v="10"/>
    <n v="3"/>
    <n v="75"/>
    <m/>
    <n v="45"/>
    <m/>
    <m/>
    <m/>
    <m/>
    <m/>
    <m/>
    <m/>
    <s v="10lb db pinched with arm not carrying 75 lbs; r"/>
    <x v="1"/>
    <s v="2026-01-14T23:23:38.418Z"/>
    <x v="0"/>
  </r>
  <r>
    <s v="E-20260114-0118"/>
    <s v="S-20260114-01"/>
    <x v="10"/>
    <n v="4"/>
    <n v="75"/>
    <m/>
    <n v="45"/>
    <m/>
    <m/>
    <m/>
    <m/>
    <m/>
    <m/>
    <m/>
    <s v="10lb db pinched with arm not carrying 75 lbs; r"/>
    <x v="1"/>
    <s v="2026-01-14T23:25:37.658Z"/>
    <x v="0"/>
  </r>
  <r>
    <s v="E-20260114-0119"/>
    <s v="S-20260114-01"/>
    <x v="11"/>
    <n v="1"/>
    <n v="120"/>
    <n v="10"/>
    <m/>
    <m/>
    <m/>
    <m/>
    <m/>
    <m/>
    <m/>
    <m/>
    <s v="Slow and controlled"/>
    <x v="1"/>
    <s v="2026-01-14T23:31:32.628Z"/>
    <x v="1"/>
  </r>
  <r>
    <s v="E-20260114-0120"/>
    <s v="S-20260114-01"/>
    <x v="11"/>
    <n v="2"/>
    <n v="130"/>
    <n v="12"/>
    <m/>
    <m/>
    <m/>
    <m/>
    <m/>
    <m/>
    <m/>
    <m/>
    <s v="Slow and controlled"/>
    <x v="1"/>
    <s v="2026-01-14T23:33:54.441Z"/>
    <x v="1"/>
  </r>
  <r>
    <s v="E-20260114-0121"/>
    <s v="S-20260114-01"/>
    <x v="11"/>
    <n v="3"/>
    <n v="130"/>
    <n v="12"/>
    <m/>
    <m/>
    <m/>
    <m/>
    <m/>
    <m/>
    <m/>
    <m/>
    <s v="Slow and controlled; feeling a little biceps bias as I progressed on reps 9-12"/>
    <x v="1"/>
    <s v="2026-01-14T23:37:11.625Z"/>
    <x v="1"/>
  </r>
  <r>
    <s v="E-20260114-0122"/>
    <s v="S-20260114-01"/>
    <x v="11"/>
    <n v="4"/>
    <n v="140"/>
    <n v="10"/>
    <m/>
    <m/>
    <m/>
    <m/>
    <m/>
    <m/>
    <s v="0"/>
    <m/>
    <s v="Slow and controlled; feeling a little biceps bias as I progressed through reps. RIR=0"/>
    <x v="1"/>
    <s v="2026-01-14T23:39:57.575Z"/>
    <x v="1"/>
  </r>
  <r>
    <s v="E-20260114-0123"/>
    <s v="S-20260114-01"/>
    <x v="12"/>
    <n v="1"/>
    <n v="30"/>
    <n v="15"/>
    <m/>
    <m/>
    <m/>
    <m/>
    <m/>
    <m/>
    <m/>
    <m/>
    <s v="Cable at about for head height. Thumbs up grip on rope;"/>
    <x v="1"/>
    <s v="2026-01-14T23:42:47.752Z"/>
    <x v="1"/>
  </r>
  <r>
    <s v="E-20260114-0124"/>
    <s v="S-20260114-01"/>
    <x v="12"/>
    <n v="2"/>
    <n v="30"/>
    <n v="20"/>
    <m/>
    <m/>
    <m/>
    <m/>
    <m/>
    <m/>
    <m/>
    <m/>
    <s v="Cable at about for head height. Thumbs up grip on rope;"/>
    <x v="1"/>
    <s v="2026-01-14T23:44:36.108Z"/>
    <x v="1"/>
  </r>
  <r>
    <s v="E-20260114-0125"/>
    <s v="S-20260114-01"/>
    <x v="12"/>
    <n v="3"/>
    <n v="30"/>
    <n v="20"/>
    <m/>
    <m/>
    <m/>
    <m/>
    <m/>
    <m/>
    <m/>
    <m/>
    <s v="Cable at about for head height. Thumbs up grip on rope;"/>
    <x v="1"/>
    <s v="2026-01-14T23:46:59.643Z"/>
    <x v="1"/>
  </r>
  <r>
    <s v="E-20260114-0126"/>
    <s v="S-20260114-01"/>
    <x v="13"/>
    <n v="1"/>
    <n v="50"/>
    <n v="12"/>
    <m/>
    <m/>
    <m/>
    <m/>
    <m/>
    <m/>
    <m/>
    <m/>
    <s v="2 sec hold at contraction; 2 sec hold fully extended. "/>
    <x v="1"/>
    <s v="2026-01-14T23:51:45.184Z"/>
    <x v="2"/>
  </r>
  <r>
    <s v="E-20260114-0127"/>
    <s v="S-20260114-01"/>
    <x v="13"/>
    <n v="2"/>
    <n v="50"/>
    <n v="12"/>
    <m/>
    <m/>
    <m/>
    <m/>
    <m/>
    <m/>
    <m/>
    <m/>
    <s v="2 sec squeeze on contraction and 2 sec extended hold each rep"/>
    <x v="1"/>
    <s v="2026-01-14T23:55:18.897Z"/>
    <x v="2"/>
  </r>
  <r>
    <s v="E-20260114-0128"/>
    <s v="S-20260114-01"/>
    <x v="13"/>
    <n v="3"/>
    <n v="50"/>
    <n v="10"/>
    <m/>
    <m/>
    <m/>
    <m/>
    <m/>
    <m/>
    <m/>
    <m/>
    <s v="I was GASSED after this set "/>
    <x v="1"/>
    <s v="2026-01-14T23:58:56.870Z"/>
    <x v="2"/>
  </r>
  <r>
    <s v="E-20260116-0129"/>
    <s v="S-20260116-01"/>
    <x v="14"/>
    <n v="1"/>
    <n v="40"/>
    <n v="15"/>
    <m/>
    <m/>
    <m/>
    <m/>
    <m/>
    <m/>
    <m/>
    <s v="2026-01-16T18:31:05.865Z"/>
    <s v="Bench at 3"/>
    <x v="1"/>
    <s v="2026-01-16T18:31:17.479Z"/>
    <x v="2"/>
  </r>
  <r>
    <s v="E-20260116-0130"/>
    <s v="S-20260116-01"/>
    <x v="21"/>
    <n v="1"/>
    <n v="40"/>
    <n v="15"/>
    <m/>
    <m/>
    <m/>
    <m/>
    <m/>
    <m/>
    <m/>
    <s v="2026-01-16T18:31:05.865Z"/>
    <m/>
    <x v="1"/>
    <s v="2026-01-16T18:31:27.117Z"/>
    <x v="4"/>
  </r>
  <r>
    <s v="E-20260116-0131"/>
    <s v="S-20260116-01"/>
    <x v="14"/>
    <n v="2"/>
    <n v="45"/>
    <n v="13"/>
    <m/>
    <m/>
    <m/>
    <m/>
    <m/>
    <m/>
    <m/>
    <s v="2026-01-16T18:35:30.214Z"/>
    <s v="Bench at 3"/>
    <x v="1"/>
    <s v="2026-01-16T18:35:32.074Z"/>
    <x v="2"/>
  </r>
  <r>
    <s v="E-20260116-0132"/>
    <s v="S-20260116-01"/>
    <x v="21"/>
    <n v="2"/>
    <n v="40"/>
    <n v="15"/>
    <m/>
    <m/>
    <m/>
    <m/>
    <m/>
    <m/>
    <m/>
    <s v="2026-01-16T18:35:30.214Z"/>
    <m/>
    <x v="1"/>
    <s v="2026-01-16T18:35:34.634Z"/>
    <x v="4"/>
  </r>
  <r>
    <s v="E-20260116-0133"/>
    <s v="S-20260116-01"/>
    <x v="14"/>
    <n v="3"/>
    <n v="45"/>
    <n v="14"/>
    <m/>
    <m/>
    <m/>
    <m/>
    <m/>
    <m/>
    <m/>
    <s v="2026-01-16T18:39:49.790Z"/>
    <s v="Bench at 3; alternating; right was a little less of a contraction on later reps"/>
    <x v="1"/>
    <s v="2026-01-16T18:39:50.539Z"/>
    <x v="2"/>
  </r>
  <r>
    <s v="E-20260116-0134"/>
    <s v="S-20260116-01"/>
    <x v="21"/>
    <n v="3"/>
    <n v="40"/>
    <n v="13"/>
    <m/>
    <m/>
    <m/>
    <m/>
    <m/>
    <m/>
    <m/>
    <s v="2026-01-16T18:39:49.790Z"/>
    <m/>
    <x v="1"/>
    <s v="2026-01-16T18:39:57.683Z"/>
    <x v="4"/>
  </r>
  <r>
    <s v="E-20260116-0135"/>
    <s v="S-20260116-01"/>
    <x v="17"/>
    <n v="1"/>
    <n v="15"/>
    <n v="10"/>
    <m/>
    <m/>
    <m/>
    <m/>
    <m/>
    <m/>
    <m/>
    <m/>
    <s v="No attachment. Just grabbed the cable the attachment slot"/>
    <x v="1"/>
    <s v="2026-01-16T18:43:47.867Z"/>
    <x v="4"/>
  </r>
  <r>
    <s v="E-20260116-0136"/>
    <s v="S-20260116-01"/>
    <x v="17"/>
    <n v="2"/>
    <n v="10"/>
    <n v="15"/>
    <m/>
    <m/>
    <m/>
    <m/>
    <m/>
    <m/>
    <m/>
    <m/>
    <s v="No attachment. Just grabbed the cable the attachment slot"/>
    <x v="1"/>
    <s v="2026-01-16T18:46:30.629Z"/>
    <x v="4"/>
  </r>
  <r>
    <s v="E-20260116-0137"/>
    <s v="S-20260116-01"/>
    <x v="17"/>
    <n v="3"/>
    <n v="10"/>
    <n v="13.5"/>
    <m/>
    <m/>
    <m/>
    <m/>
    <m/>
    <m/>
    <m/>
    <m/>
    <s v="No attachment. Just grabbed the cable the attachment slot"/>
    <x v="1"/>
    <s v="2026-01-16T18:49:32.552Z"/>
    <x v="4"/>
  </r>
  <r>
    <s v="E-20260116-0138"/>
    <s v="S-20260116-01"/>
    <x v="18"/>
    <n v="1"/>
    <n v="75"/>
    <m/>
    <n v="90"/>
    <m/>
    <m/>
    <m/>
    <m/>
    <m/>
    <m/>
    <m/>
    <m/>
    <x v="1"/>
    <s v="2026-01-16T18:53:21.386Z"/>
    <x v="0"/>
  </r>
  <r>
    <s v="E-20260116-0139"/>
    <s v="S-20260116-01"/>
    <x v="18"/>
    <n v="2"/>
    <n v="75"/>
    <m/>
    <n v="60"/>
    <m/>
    <m/>
    <m/>
    <m/>
    <m/>
    <m/>
    <m/>
    <m/>
    <x v="1"/>
    <s v="2026-01-16T18:56:11.019Z"/>
    <x v="0"/>
  </r>
  <r>
    <s v="E-20260116-0140"/>
    <s v="S-20260116-01"/>
    <x v="18"/>
    <n v="3"/>
    <n v="75"/>
    <m/>
    <n v="60"/>
    <m/>
    <m/>
    <m/>
    <m/>
    <m/>
    <m/>
    <m/>
    <s v="Lactic acid in the forearms is massive by set 3"/>
    <x v="1"/>
    <s v="2026-01-16T18:59:10.765Z"/>
    <x v="0"/>
  </r>
  <r>
    <s v="E-20260118-0141"/>
    <s v="S-20260118-01"/>
    <x v="0"/>
    <n v="1"/>
    <n v="150"/>
    <m/>
    <n v="60"/>
    <m/>
    <m/>
    <m/>
    <m/>
    <m/>
    <m/>
    <m/>
    <m/>
    <x v="1"/>
    <s v="2026-01-18T17:19:54.904Z"/>
    <x v="0"/>
  </r>
  <r>
    <s v="E-20260118-0142"/>
    <s v="S-20260118-01"/>
    <x v="0"/>
    <n v="2"/>
    <n v="150"/>
    <m/>
    <n v="60"/>
    <m/>
    <m/>
    <m/>
    <m/>
    <m/>
    <m/>
    <m/>
    <m/>
    <x v="1"/>
    <s v="2026-01-18T17:22:33.439Z"/>
    <x v="0"/>
  </r>
  <r>
    <s v="E-20260118-0143"/>
    <s v="S-20260118-01"/>
    <x v="0"/>
    <n v="3"/>
    <n v="150"/>
    <m/>
    <n v="45"/>
    <m/>
    <m/>
    <m/>
    <m/>
    <m/>
    <m/>
    <m/>
    <m/>
    <x v="1"/>
    <s v="2026-01-18T17:24:59.566Z"/>
    <x v="0"/>
  </r>
  <r>
    <s v="E-20260118-0144"/>
    <s v="S-20260118-01"/>
    <x v="0"/>
    <n v="4"/>
    <n v="150"/>
    <m/>
    <n v="45"/>
    <m/>
    <m/>
    <m/>
    <m/>
    <m/>
    <m/>
    <m/>
    <s v="Slight slippage at 40 sec on right "/>
    <x v="1"/>
    <s v="2026-01-18T17:27:17.406Z"/>
    <x v="0"/>
  </r>
  <r>
    <s v="E-20260118-0145"/>
    <s v="S-20260118-01"/>
    <x v="0"/>
    <n v="5"/>
    <n v="150"/>
    <m/>
    <n v="34.799999999999997"/>
    <m/>
    <m/>
    <m/>
    <m/>
    <m/>
    <m/>
    <m/>
    <m/>
    <x v="1"/>
    <s v="2026-01-18T17:29:09.146Z"/>
    <x v="0"/>
  </r>
  <r>
    <s v="E-20260118-0146"/>
    <s v="S-20260118-01"/>
    <x v="19"/>
    <n v="1"/>
    <n v="130"/>
    <n v="12"/>
    <m/>
    <m/>
    <m/>
    <m/>
    <m/>
    <m/>
    <m/>
    <m/>
    <s v="Seated cable row, shoulder width neutral grip attachment. "/>
    <x v="1"/>
    <s v="2026-01-18T17:33:39.459Z"/>
    <x v="1"/>
  </r>
  <r>
    <s v="E-20260118-0147"/>
    <s v="S-20260118-01"/>
    <x v="19"/>
    <n v="2"/>
    <n v="140"/>
    <n v="10"/>
    <m/>
    <m/>
    <m/>
    <m/>
    <m/>
    <m/>
    <m/>
    <m/>
    <s v="Seated cable row, shoulder width neutral grip attachment. "/>
    <x v="1"/>
    <s v="2026-01-18T17:35:51.640Z"/>
    <x v="1"/>
  </r>
  <r>
    <s v="E-20260118-0148"/>
    <s v="S-20260118-01"/>
    <x v="19"/>
    <n v="3"/>
    <n v="160"/>
    <n v="8"/>
    <m/>
    <m/>
    <m/>
    <m/>
    <m/>
    <m/>
    <m/>
    <m/>
    <s v="Seated cable row, shoulder width neutral grip attachment. "/>
    <x v="1"/>
    <s v="2026-01-18T17:38:22.884Z"/>
    <x v="1"/>
  </r>
  <r>
    <s v="E-20260118-0149"/>
    <s v="S-20260118-01"/>
    <x v="19"/>
    <n v="4"/>
    <n v="160"/>
    <n v="8"/>
    <m/>
    <m/>
    <m/>
    <m/>
    <m/>
    <m/>
    <m/>
    <m/>
    <s v="Partials 7 &amp; 8 difficulty to get the shoulder blades to pull fully back. Seated cable row, shoulder width neutral grip attachment. "/>
    <x v="1"/>
    <s v="2026-01-18T17:41:11.815Z"/>
    <x v="1"/>
  </r>
  <r>
    <s v="E-20260118-0150"/>
    <s v="S-20260118-01"/>
    <x v="1"/>
    <n v="1"/>
    <n v="0"/>
    <n v="7"/>
    <m/>
    <m/>
    <m/>
    <m/>
    <m/>
    <m/>
    <m/>
    <m/>
    <s v="Feet elevated on bench."/>
    <x v="1"/>
    <s v="2026-01-18T17:43:52.845Z"/>
    <x v="1"/>
  </r>
  <r>
    <s v="E-20260118-0151"/>
    <s v="S-20260118-01"/>
    <x v="1"/>
    <n v="2"/>
    <n v="0"/>
    <n v="8"/>
    <m/>
    <m/>
    <m/>
    <m/>
    <m/>
    <m/>
    <m/>
    <m/>
    <s v="Feet elevated on bench. I’m not making it chest to bar at the top. Should that be my target? "/>
    <x v="1"/>
    <s v="2026-01-18T17:46:43.329Z"/>
    <x v="1"/>
  </r>
  <r>
    <s v="E-20260118-0152"/>
    <s v="S-20260118-01"/>
    <x v="1"/>
    <n v="3"/>
    <n v="0"/>
    <n v="7"/>
    <m/>
    <m/>
    <m/>
    <m/>
    <m/>
    <m/>
    <m/>
    <m/>
    <s v="Heels on floor. Made it a bit closer to chest this set. "/>
    <x v="1"/>
    <s v="2026-01-18T17:49:17.535Z"/>
    <x v="1"/>
  </r>
  <r>
    <s v="E-20260118-0153"/>
    <s v="S-20260118-01"/>
    <x v="1"/>
    <n v="4"/>
    <n v="0"/>
    <n v="6"/>
    <m/>
    <m/>
    <m/>
    <m/>
    <m/>
    <m/>
    <m/>
    <m/>
    <s v="Feet elevated 1-4"/>
    <x v="1"/>
    <s v="2026-01-18T17:51:45.638Z"/>
    <x v="1"/>
  </r>
  <r>
    <s v="E-20260118-0154"/>
    <s v="S-20260118-01"/>
    <x v="3"/>
    <n v="1"/>
    <n v="40"/>
    <n v="8"/>
    <m/>
    <m/>
    <m/>
    <m/>
    <m/>
    <m/>
    <m/>
    <m/>
    <s v="Left I assisted (tapping) reps 6-8"/>
    <x v="1"/>
    <s v="2026-01-18T17:56:35.001Z"/>
    <x v="2"/>
  </r>
  <r>
    <s v="E-20260118-0155"/>
    <s v="S-20260118-01"/>
    <x v="3"/>
    <n v="2"/>
    <n v="45"/>
    <n v="5"/>
    <m/>
    <m/>
    <m/>
    <m/>
    <m/>
    <m/>
    <m/>
    <m/>
    <s v="Left I assisted (tapping) reps 6-8"/>
    <x v="1"/>
    <s v="2026-01-18T18:00:32.056Z"/>
    <x v="2"/>
  </r>
  <r>
    <s v="E-20260118-0156"/>
    <s v="S-20260118-01"/>
    <x v="3"/>
    <n v="3"/>
    <n v="45"/>
    <n v="3"/>
    <m/>
    <m/>
    <m/>
    <m/>
    <m/>
    <m/>
    <m/>
    <s v="2026-01-18T18:00:41.040Z"/>
    <s v="Drop set"/>
    <x v="1"/>
    <s v="2026-01-18T18:03:45.636Z"/>
    <x v="2"/>
  </r>
  <r>
    <s v="E-20260118-0157"/>
    <s v="S-20260118-01"/>
    <x v="3"/>
    <n v="4"/>
    <n v="40"/>
    <n v="3"/>
    <m/>
    <m/>
    <m/>
    <m/>
    <m/>
    <m/>
    <m/>
    <s v="2026-01-18T18:00:41.040Z"/>
    <s v="Drop set"/>
    <x v="1"/>
    <s v="2026-01-18T18:05:02.809Z"/>
    <x v="2"/>
  </r>
  <r>
    <s v="E-20260118-0158"/>
    <s v="S-20260118-01"/>
    <x v="3"/>
    <n v="5"/>
    <n v="35"/>
    <n v="3"/>
    <m/>
    <m/>
    <m/>
    <m/>
    <m/>
    <m/>
    <m/>
    <s v="2026-01-18T18:00:41.040Z"/>
    <s v="Partials "/>
    <x v="1"/>
    <s v="2026-01-18T18:05:10.888Z"/>
    <x v="2"/>
  </r>
  <r>
    <s v="E-20260118-0159"/>
    <s v="S-20260118-01"/>
    <x v="3"/>
    <n v="6"/>
    <n v="30"/>
    <n v="2"/>
    <m/>
    <m/>
    <m/>
    <m/>
    <m/>
    <m/>
    <m/>
    <s v="2026-01-18T18:00:41.040Z"/>
    <s v="Partials "/>
    <x v="1"/>
    <s v="2026-01-18T18:05:16.079Z"/>
    <x v="2"/>
  </r>
  <r>
    <s v="E-20260119-0160"/>
    <s v="S-20260119-01"/>
    <x v="20"/>
    <n v="1"/>
    <n v="90"/>
    <n v="12"/>
    <m/>
    <m/>
    <m/>
    <m/>
    <m/>
    <m/>
    <m/>
    <m/>
    <s v="45 lb plate on each side. Warm up"/>
    <x v="1"/>
    <s v="2026-01-19T18:17:12.343Z"/>
    <x v="3"/>
  </r>
  <r>
    <s v="E-20260119-0161"/>
    <s v="S-20260119-01"/>
    <x v="20"/>
    <n v="2"/>
    <n v="140"/>
    <n v="10"/>
    <m/>
    <m/>
    <m/>
    <m/>
    <m/>
    <m/>
    <m/>
    <m/>
    <s v="45+25 each side; 2-1-2 tempo;"/>
    <x v="1"/>
    <s v="2026-01-19T18:19:20.350Z"/>
    <x v="3"/>
  </r>
  <r>
    <s v="E-20260119-0162"/>
    <s v="S-20260119-01"/>
    <x v="20"/>
    <n v="3"/>
    <n v="160"/>
    <n v="8"/>
    <m/>
    <m/>
    <m/>
    <m/>
    <m/>
    <m/>
    <s v="1-2"/>
    <m/>
    <s v="RIR = 1-2; Not sure the best way to log this. Do we want the weight per side on plate-loaded machines? 45+25 each side; 2-1-2 tempo;"/>
    <x v="1"/>
    <s v="2026-01-19T18:21:49.139Z"/>
    <x v="3"/>
  </r>
  <r>
    <s v="E-20260119-0163"/>
    <s v="S-20260119-01"/>
    <x v="20"/>
    <n v="4"/>
    <n v="180"/>
    <n v="3"/>
    <m/>
    <m/>
    <m/>
    <m/>
    <m/>
    <m/>
    <s v="1-2"/>
    <m/>
    <s v="RIR = 1-2; Not sure the best way to log this. Do we want the weight per side on plate-loaded machines? 45+25 each side; 2-1-2 tempo;"/>
    <x v="1"/>
    <s v="2026-01-19T18:23:49.618Z"/>
    <x v="3"/>
  </r>
  <r>
    <s v="E-20260119-0164"/>
    <s v="S-20260119-01"/>
    <x v="5"/>
    <n v="1"/>
    <n v="45"/>
    <n v="10"/>
    <m/>
    <m/>
    <m/>
    <n v="2"/>
    <n v="1"/>
    <n v="2"/>
    <m/>
    <m/>
    <s v="Tempo 2-1-2; elbows kept close to body"/>
    <x v="1"/>
    <s v="2026-01-19T18:27:25.419Z"/>
    <x v="3"/>
  </r>
  <r>
    <s v="E-20260119-0165"/>
    <s v="S-20260119-01"/>
    <x v="5"/>
    <n v="2"/>
    <n v="45"/>
    <n v="9"/>
    <m/>
    <m/>
    <m/>
    <n v="2"/>
    <n v="1"/>
    <n v="2"/>
    <s v="1-2"/>
    <m/>
    <s v="RIR 1-2; Tempo 2-1-2; elbows kept close to body"/>
    <x v="1"/>
    <s v="2026-01-19T18:29:54.250Z"/>
    <x v="3"/>
  </r>
  <r>
    <s v="E-20260119-0166"/>
    <s v="S-20260119-01"/>
    <x v="5"/>
    <n v="3"/>
    <n v="50"/>
    <n v="8"/>
    <m/>
    <m/>
    <m/>
    <n v="2"/>
    <n v="1"/>
    <n v="2"/>
    <s v="1-2"/>
    <m/>
    <s v="RIR 1-2; Tempo 2-1-2; elbows kept close to body"/>
    <x v="1"/>
    <s v="2026-01-19T18:32:19.752Z"/>
    <x v="3"/>
  </r>
  <r>
    <s v="E-20260119-0167"/>
    <s v="S-20260119-01"/>
    <x v="5"/>
    <n v="4"/>
    <n v="50"/>
    <n v="6"/>
    <m/>
    <m/>
    <m/>
    <n v="2"/>
    <n v="1"/>
    <n v="2"/>
    <s v="1"/>
    <m/>
    <s v="RIR 1; Tempo 2-1-2; elbows kept close to body"/>
    <x v="1"/>
    <s v="2026-01-19T18:35:07.469Z"/>
    <x v="3"/>
  </r>
  <r>
    <s v="E-20260119-0168"/>
    <s v="S-20260119-01"/>
    <x v="6"/>
    <n v="1"/>
    <n v="45"/>
    <n v="3"/>
    <m/>
    <m/>
    <m/>
    <m/>
    <m/>
    <m/>
    <m/>
    <s v="2026-01-19T18:42:36.652Z"/>
    <s v="Supine Vertical Plate Press to Supine DB Vertical Press superset"/>
    <x v="1"/>
    <s v="2026-01-19T18:42:37.338Z"/>
    <x v="3"/>
  </r>
  <r>
    <s v="E-20260119-0169"/>
    <s v="S-20260119-01"/>
    <x v="7"/>
    <n v="1"/>
    <n v="45"/>
    <n v="3"/>
    <m/>
    <m/>
    <m/>
    <m/>
    <m/>
    <m/>
    <m/>
    <s v="2026-01-19T18:42:36.652Z"/>
    <m/>
    <x v="1"/>
    <s v="2026-01-19T18:42:39.316Z"/>
    <x v="3"/>
  </r>
  <r>
    <s v="E-20260119-0170"/>
    <s v="S-20260119-01"/>
    <x v="6"/>
    <n v="2"/>
    <n v="45"/>
    <n v="3"/>
    <m/>
    <m/>
    <m/>
    <m/>
    <m/>
    <m/>
    <m/>
    <s v="2026-01-19T18:44:46.899Z"/>
    <s v="Supine Vertical Plate Press to Supine DB Vertical Press superset"/>
    <x v="1"/>
    <s v="2026-01-19T18:44:49.278Z"/>
    <x v="3"/>
  </r>
  <r>
    <s v="E-20260119-0171"/>
    <s v="S-20260119-01"/>
    <x v="7"/>
    <n v="2"/>
    <n v="45"/>
    <n v="4"/>
    <m/>
    <m/>
    <m/>
    <m/>
    <m/>
    <m/>
    <m/>
    <s v="2026-01-19T18:44:46.899Z"/>
    <m/>
    <x v="1"/>
    <s v="2026-01-19T18:44:52.742Z"/>
    <x v="3"/>
  </r>
  <r>
    <s v="E-20260119-0172"/>
    <s v="S-20260119-01"/>
    <x v="6"/>
    <n v="3"/>
    <n v="45"/>
    <n v="5"/>
    <m/>
    <m/>
    <m/>
    <m/>
    <m/>
    <m/>
    <m/>
    <s v="2026-01-19T18:50:01.923Z"/>
    <m/>
    <x v="1"/>
    <s v="2026-01-19T18:50:04.550Z"/>
    <x v="3"/>
  </r>
  <r>
    <s v="E-20260119-0173"/>
    <s v="S-20260119-01"/>
    <x v="7"/>
    <n v="3"/>
    <n v="45"/>
    <n v="4"/>
    <m/>
    <m/>
    <m/>
    <m/>
    <m/>
    <m/>
    <m/>
    <s v="2026-01-19T18:50:01.923Z"/>
    <m/>
    <x v="1"/>
    <s v="2026-01-19T18:50:08.048Z"/>
    <x v="3"/>
  </r>
  <r>
    <s v="E-20260119-0174"/>
    <s v="S-20260119-01"/>
    <x v="8"/>
    <n v="1"/>
    <n v="20"/>
    <n v="15"/>
    <m/>
    <m/>
    <m/>
    <m/>
    <m/>
    <m/>
    <m/>
    <m/>
    <s v="Right did 15 easy; left hit a wall at 9… assisted to 11"/>
    <x v="1"/>
    <s v="2026-01-19T18:54:29.686Z"/>
    <x v="4"/>
  </r>
  <r>
    <s v="E-20260119-0175"/>
    <s v="S-20260119-01"/>
    <x v="8"/>
    <n v="2"/>
    <n v="20"/>
    <n v="15"/>
    <m/>
    <m/>
    <m/>
    <m/>
    <m/>
    <m/>
    <m/>
    <m/>
    <s v="Right did 15 easy; left dropped to 15 lbs and did 15 easy"/>
    <x v="1"/>
    <s v="2026-01-19T18:58:14.786Z"/>
    <x v="4"/>
  </r>
  <r>
    <s v="E-20260119-0176"/>
    <s v="S-20260119-01"/>
    <x v="8"/>
    <n v="3"/>
    <n v="20"/>
    <n v="15"/>
    <m/>
    <m/>
    <m/>
    <m/>
    <m/>
    <m/>
    <m/>
    <m/>
    <s v="Right did 15 easy; left 6@ 20, then dropped to 15 lbs for 8"/>
    <x v="1"/>
    <s v="2026-01-19T19:02:15.787Z"/>
    <x v="4"/>
  </r>
  <r>
    <s v="E-20260119-0177"/>
    <s v="S-20260119-01"/>
    <x v="8"/>
    <n v="4"/>
    <n v="25"/>
    <n v="11"/>
    <m/>
    <m/>
    <m/>
    <m/>
    <m/>
    <m/>
    <m/>
    <s v="2026-01-19T19:08:15.419Z"/>
    <s v="Drop set left 25; right 25x6, 20x5,15x6"/>
    <x v="1"/>
    <s v="2026-01-19T19:08:16.289Z"/>
    <x v="4"/>
  </r>
  <r>
    <s v="E-20260119-0178"/>
    <s v="S-20260119-01"/>
    <x v="8"/>
    <n v="5"/>
    <n v="20"/>
    <n v="6"/>
    <m/>
    <m/>
    <m/>
    <m/>
    <m/>
    <m/>
    <m/>
    <s v="2026-01-19T19:08:15.419Z"/>
    <s v="Drop set left 25; right 25x6, 20x5,15x6"/>
    <x v="1"/>
    <s v="2026-01-19T19:08:20.405Z"/>
    <x v="4"/>
  </r>
  <r>
    <s v="E-20260121-0179"/>
    <s v="S-20260121-01"/>
    <x v="10"/>
    <n v="1"/>
    <n v="50"/>
    <m/>
    <n v="75"/>
    <m/>
    <m/>
    <m/>
    <m/>
    <m/>
    <m/>
    <m/>
    <s v="Incline 1%, 2.7mph; plate pinch of 10 lbs with ‘off’ hand "/>
    <x v="1"/>
    <s v="2026-01-21T21:12:50.747Z"/>
    <x v="0"/>
  </r>
  <r>
    <s v="E-20260121-0180"/>
    <s v="S-20260121-01"/>
    <x v="10"/>
    <n v="2"/>
    <n v="50"/>
    <m/>
    <n v="75"/>
    <m/>
    <m/>
    <m/>
    <m/>
    <m/>
    <m/>
    <m/>
    <s v="Incline 1%, 2.7mph; plate pinch of 10 lbs with ‘off’ hand "/>
    <x v="1"/>
    <s v="2026-01-21T21:15:42.122Z"/>
    <x v="0"/>
  </r>
  <r>
    <s v="E-20260121-0181"/>
    <s v="S-20260121-01"/>
    <x v="10"/>
    <n v="3"/>
    <n v="50"/>
    <m/>
    <n v="75"/>
    <m/>
    <m/>
    <m/>
    <m/>
    <m/>
    <m/>
    <m/>
    <s v="Incline 1%, 2.7mph; plate pinch of 10 lbs with ‘off’ hand; dropped the plate at 60 seconds set 3 left hand"/>
    <x v="1"/>
    <s v="2026-01-21T21:20:16.606Z"/>
    <x v="0"/>
  </r>
  <r>
    <s v="E-20260121-0182"/>
    <s v="S-20260121-01"/>
    <x v="10"/>
    <n v="4"/>
    <n v="50"/>
    <m/>
    <n v="75"/>
    <m/>
    <m/>
    <m/>
    <m/>
    <m/>
    <m/>
    <m/>
    <s v="Incline 1%, 2.7mph; plate pinch of 10 lbs with ‘off’ hand; dropped the plate at 72 seconds set 3 left hand"/>
    <x v="1"/>
    <s v="2026-01-21T21:23:39.843Z"/>
    <x v="0"/>
  </r>
  <r>
    <s v="E-20260121-0183"/>
    <s v="S-20260121-01"/>
    <x v="10"/>
    <n v="5"/>
    <n v="50"/>
    <m/>
    <n v="75"/>
    <m/>
    <m/>
    <m/>
    <m/>
    <m/>
    <m/>
    <m/>
    <s v="Incline 1%, 2.7mph; plate pinch of 10 lbs with ‘off’ hand; dropped the plate at 72 seconds set 3 left hand"/>
    <x v="1"/>
    <s v="2026-01-21T21:26:57.955Z"/>
    <x v="0"/>
  </r>
  <r>
    <s v="E-20260121-0184"/>
    <s v="S-20260121-01"/>
    <x v="11"/>
    <n v="1"/>
    <n v="140"/>
    <n v="12"/>
    <m/>
    <m/>
    <m/>
    <m/>
    <m/>
    <m/>
    <m/>
    <m/>
    <s v="70 plate on the seated cable row machine "/>
    <x v="1"/>
    <s v="2026-01-21T21:33:04.884Z"/>
    <x v="1"/>
  </r>
  <r>
    <s v="E-20260121-0185"/>
    <s v="S-20260121-01"/>
    <x v="11"/>
    <n v="2"/>
    <n v="140"/>
    <n v="12"/>
    <m/>
    <m/>
    <m/>
    <m/>
    <m/>
    <m/>
    <m/>
    <m/>
    <s v="70 plate on the seated cable row machine "/>
    <x v="1"/>
    <s v="2026-01-21T21:35:37.185Z"/>
    <x v="1"/>
  </r>
  <r>
    <s v="E-20260121-0186"/>
    <s v="S-20260121-01"/>
    <x v="11"/>
    <n v="3"/>
    <n v="145"/>
    <n v="11"/>
    <m/>
    <m/>
    <m/>
    <n v="2"/>
    <n v="1"/>
    <n v="2"/>
    <s v="1"/>
    <m/>
    <s v="RIR 1; Tempo 2-1-2 for all sets; 70 plate on the seated cable row machine "/>
    <x v="1"/>
    <s v="2026-01-21T21:39:09.327Z"/>
    <x v="1"/>
  </r>
  <r>
    <s v="E-20260121-0187"/>
    <s v="S-20260121-01"/>
    <x v="11"/>
    <n v="4"/>
    <n v="145"/>
    <n v="10"/>
    <m/>
    <m/>
    <m/>
    <n v="2"/>
    <n v="1"/>
    <n v="2"/>
    <s v="0"/>
    <m/>
    <s v="RIR 0; Tempo 2-1-2 for all sets; 70 plate on the seated cable row machine "/>
    <x v="1"/>
    <s v="2026-01-21T21:41:13.397Z"/>
    <x v="1"/>
  </r>
  <r>
    <s v="E-20260121-0188"/>
    <s v="S-20260121-01"/>
    <x v="12"/>
    <n v="1"/>
    <n v="30"/>
    <n v="20"/>
    <m/>
    <m/>
    <m/>
    <m/>
    <m/>
    <m/>
    <m/>
    <m/>
    <s v="2 sec hold at full pull; cable set at notch 4 (~brow height )"/>
    <x v="1"/>
    <s v="2026-01-21T21:45:54.475Z"/>
    <x v="1"/>
  </r>
  <r>
    <s v="E-20260121-0189"/>
    <s v="S-20260121-01"/>
    <x v="12"/>
    <n v="2"/>
    <n v="30"/>
    <n v="20"/>
    <m/>
    <m/>
    <m/>
    <m/>
    <m/>
    <m/>
    <m/>
    <m/>
    <s v="2 sec hold at full pull; cable set at notch 4 (~brow height )"/>
    <x v="1"/>
    <s v="2026-01-21T21:47:41.183Z"/>
    <x v="1"/>
  </r>
  <r>
    <s v="E-20260121-0190"/>
    <s v="S-20260121-01"/>
    <x v="12"/>
    <n v="3"/>
    <n v="30"/>
    <n v="20"/>
    <m/>
    <m/>
    <m/>
    <m/>
    <m/>
    <m/>
    <m/>
    <m/>
    <s v="2 sec hold at full pull; cable set at notch 4 (~brow height )"/>
    <x v="1"/>
    <s v="2026-01-21T21:49:58.315Z"/>
    <x v="1"/>
  </r>
  <r>
    <s v="E-20260121-0191"/>
    <s v="S-20260121-01"/>
    <x v="13"/>
    <n v="1"/>
    <n v="50"/>
    <n v="12"/>
    <m/>
    <m/>
    <m/>
    <m/>
    <m/>
    <m/>
    <m/>
    <m/>
    <s v="2 sec hold on contract and extended; 25 plate at Planet Fitness"/>
    <x v="1"/>
    <s v="2026-01-21T21:54:12.129Z"/>
    <x v="2"/>
  </r>
  <r>
    <s v="E-20260121-0192"/>
    <s v="S-20260121-01"/>
    <x v="13"/>
    <n v="2"/>
    <n v="55"/>
    <n v="11"/>
    <m/>
    <m/>
    <m/>
    <m/>
    <m/>
    <m/>
    <s v="of"/>
    <m/>
    <s v="2 sec vs hold on contract and extended; 25 plate + 2.5 at Planet Fitness; left arm was RIR of 0 at 10th rep"/>
    <x v="1"/>
    <s v="2026-01-21T21:57:48.835Z"/>
    <x v="2"/>
  </r>
  <r>
    <s v="E-20260121-0193"/>
    <s v="S-20260121-01"/>
    <x v="13"/>
    <n v="3"/>
    <n v="40"/>
    <n v="10"/>
    <m/>
    <m/>
    <m/>
    <m/>
    <m/>
    <m/>
    <m/>
    <s v="2026-01-21T21:58:41.773Z"/>
    <s v="Rest Pause set slow and controlled. "/>
    <x v="1"/>
    <s v="2026-01-21T22:02:16.420Z"/>
    <x v="2"/>
  </r>
  <r>
    <s v="E-20260121-0194"/>
    <s v="S-20260121-01"/>
    <x v="13"/>
    <n v="4"/>
    <n v="40"/>
    <n v="4"/>
    <m/>
    <m/>
    <m/>
    <m/>
    <m/>
    <m/>
    <m/>
    <s v="2026-01-21T21:58:41.773Z"/>
    <s v="Rest Pause set slow and controlled. "/>
    <x v="1"/>
    <s v="2026-01-21T22:02:18.612Z"/>
    <x v="2"/>
  </r>
  <r>
    <s v="E-20260122-0195"/>
    <s v="S-20260122-01"/>
    <x v="14"/>
    <n v="1"/>
    <n v="45"/>
    <n v="15"/>
    <m/>
    <m/>
    <m/>
    <m/>
    <m/>
    <m/>
    <m/>
    <s v="2026-01-22T21:43:20.685Z"/>
    <s v="Not a great contraction on reps 13-14, but serviceable. Bench set at 3"/>
    <x v="1"/>
    <s v="2026-01-22T21:43:21.867Z"/>
    <x v="2"/>
  </r>
  <r>
    <s v="E-20260122-0196"/>
    <s v="S-20260122-01"/>
    <x v="14"/>
    <n v="2"/>
    <n v="40"/>
    <n v="15"/>
    <m/>
    <m/>
    <m/>
    <m/>
    <m/>
    <m/>
    <m/>
    <s v="2026-01-22T21:43:20.685Z"/>
    <s v="Feel very easy today. Plate at 40. Moving up to 45"/>
    <x v="1"/>
    <s v="2026-01-22T21:43:47.047Z"/>
    <x v="2"/>
  </r>
  <r>
    <s v="E-20260122-0197"/>
    <s v="S-20260122-01"/>
    <x v="14"/>
    <n v="3"/>
    <n v="45"/>
    <n v="15"/>
    <m/>
    <m/>
    <m/>
    <m/>
    <m/>
    <m/>
    <m/>
    <s v="2026-01-22T21:47:08.004Z"/>
    <s v="Good set. "/>
    <x v="1"/>
    <s v="2026-01-22T21:47:09.381Z"/>
    <x v="2"/>
  </r>
  <r>
    <s v="E-20260122-0198"/>
    <s v="S-20260122-01"/>
    <x v="21"/>
    <n v="1"/>
    <n v="45"/>
    <n v="15"/>
    <m/>
    <m/>
    <m/>
    <m/>
    <m/>
    <m/>
    <m/>
    <s v="2026-01-22T21:47:08.004Z"/>
    <m/>
    <x v="1"/>
    <s v="2026-01-22T21:47:16.622Z"/>
    <x v="4"/>
  </r>
  <r>
    <s v="E-20260122-0199"/>
    <s v="S-20260122-01"/>
    <x v="14"/>
    <n v="4"/>
    <n v="45"/>
    <n v="10"/>
    <m/>
    <m/>
    <m/>
    <m/>
    <m/>
    <m/>
    <s v="hit"/>
    <s v="2026-01-22T21:50:31.161Z"/>
    <s v="Good set. RIR hit 0. Poor flex at 10+"/>
    <x v="1"/>
    <s v="2026-01-22T21:50:33.674Z"/>
    <x v="2"/>
  </r>
  <r>
    <s v="E-20260122-0200"/>
    <s v="S-20260122-01"/>
    <x v="21"/>
    <n v="2"/>
    <n v="45"/>
    <n v="10"/>
    <m/>
    <m/>
    <m/>
    <m/>
    <m/>
    <m/>
    <s v="0"/>
    <s v="2026-01-22T21:50:31.161Z"/>
    <s v="RIR 0; full lockout and hold for as long as possible on last rep (only a couple seconds)"/>
    <x v="1"/>
    <s v="2026-01-22T21:51:09.343Z"/>
    <x v="4"/>
  </r>
  <r>
    <s v="E-20260122-0201"/>
    <s v="S-20260122-01"/>
    <x v="17"/>
    <n v="1"/>
    <n v="15"/>
    <n v="12"/>
    <m/>
    <m/>
    <m/>
    <n v="1"/>
    <n v="1"/>
    <n v="4"/>
    <m/>
    <m/>
    <s v="Tempo 1-1-4"/>
    <x v="1"/>
    <s v="2026-01-22T21:55:14.713Z"/>
    <x v="4"/>
  </r>
  <r>
    <s v="E-20260122-0202"/>
    <s v="S-20260122-01"/>
    <x v="17"/>
    <n v="2"/>
    <n v="15"/>
    <n v="12.5"/>
    <m/>
    <m/>
    <m/>
    <m/>
    <m/>
    <m/>
    <m/>
    <m/>
    <m/>
    <x v="1"/>
    <s v="2026-01-22T21:58:59.335Z"/>
    <x v="4"/>
  </r>
  <r>
    <s v="E-20260122-0203"/>
    <s v="S-20260122-01"/>
    <x v="17"/>
    <n v="3"/>
    <n v="15"/>
    <n v="11"/>
    <m/>
    <m/>
    <m/>
    <m/>
    <m/>
    <m/>
    <m/>
    <m/>
    <s v="Squeezed each rep"/>
    <x v="1"/>
    <s v="2026-01-22T22:01:51.857Z"/>
    <x v="4"/>
  </r>
  <r>
    <s v="E-20260122-0204"/>
    <s v="S-20260122-01"/>
    <x v="18"/>
    <n v="1"/>
    <n v="75"/>
    <m/>
    <n v="75"/>
    <m/>
    <m/>
    <m/>
    <m/>
    <m/>
    <m/>
    <m/>
    <s v="Dropped once grip started to give (weight slowly rolling towards fingertip)"/>
    <x v="1"/>
    <s v="2026-01-22T22:06:50.637Z"/>
    <x v="0"/>
  </r>
  <r>
    <s v="E-20260122-0205"/>
    <s v="S-20260122-01"/>
    <x v="18"/>
    <n v="2"/>
    <n v="75"/>
    <m/>
    <n v="67.2"/>
    <m/>
    <m/>
    <m/>
    <m/>
    <m/>
    <m/>
    <m/>
    <s v="Dropped once grip started to give (weight slowly rolling towards fingertip)"/>
    <x v="1"/>
    <s v="2026-01-22T22:09:28.415Z"/>
    <x v="0"/>
  </r>
  <r>
    <s v="E-20260122-0206"/>
    <s v="S-20260122-01"/>
    <x v="18"/>
    <n v="3"/>
    <n v="75"/>
    <m/>
    <n v="52.8"/>
    <m/>
    <m/>
    <m/>
    <m/>
    <m/>
    <m/>
    <m/>
    <s v="Dropped once grip started to give (weight slowly rolling towards fingertip)"/>
    <x v="1"/>
    <s v="2026-01-22T22:11:17.065Z"/>
    <x v="0"/>
  </r>
  <r>
    <s v="E-20260124-0207"/>
    <s v="S-20260124-01"/>
    <x v="0"/>
    <n v="1"/>
    <n v="150"/>
    <m/>
    <n v="75"/>
    <m/>
    <m/>
    <m/>
    <m/>
    <m/>
    <m/>
    <m/>
    <s v="1% incline, 3mph"/>
    <x v="1"/>
    <s v="2026-01-24T17:50:54.018Z"/>
    <x v="0"/>
  </r>
  <r>
    <s v="E-20260124-0208"/>
    <s v="S-20260124-01"/>
    <x v="0"/>
    <n v="2"/>
    <n v="150"/>
    <m/>
    <n v="60"/>
    <m/>
    <m/>
    <m/>
    <m/>
    <m/>
    <m/>
    <m/>
    <s v="1% incline, 2.5 mph"/>
    <x v="1"/>
    <s v="2026-01-24T17:53:44.460Z"/>
    <x v="0"/>
  </r>
  <r>
    <s v="E-20260124-0209"/>
    <s v="S-20260124-01"/>
    <x v="0"/>
    <n v="3"/>
    <n v="150"/>
    <m/>
    <n v="49.8"/>
    <m/>
    <m/>
    <m/>
    <m/>
    <m/>
    <m/>
    <m/>
    <s v="1% incline, 2.5 mph"/>
    <x v="1"/>
    <s v="2026-01-24T17:56:20.279Z"/>
    <x v="0"/>
  </r>
  <r>
    <s v="E-20260124-0210"/>
    <s v="S-20260124-01"/>
    <x v="0"/>
    <n v="4"/>
    <n v="150"/>
    <m/>
    <n v="45"/>
    <m/>
    <m/>
    <m/>
    <m/>
    <m/>
    <m/>
    <m/>
    <s v="1% incline, 2.5 mph"/>
    <x v="1"/>
    <s v="2026-01-24T17:58:20.720Z"/>
    <x v="0"/>
  </r>
  <r>
    <s v="E-20260124-0211"/>
    <s v="S-20260124-01"/>
    <x v="0"/>
    <n v="5"/>
    <n v="150"/>
    <m/>
    <n v="39.6"/>
    <m/>
    <m/>
    <m/>
    <m/>
    <m/>
    <m/>
    <m/>
    <s v="1% incline, 2.5 mph"/>
    <x v="1"/>
    <s v="2026-01-24T18:00:58.496Z"/>
    <x v="0"/>
  </r>
  <r>
    <s v="E-20260124-0212"/>
    <s v="S-20260124-01"/>
    <x v="2"/>
    <n v="1"/>
    <n v="140"/>
    <n v="8"/>
    <m/>
    <m/>
    <m/>
    <m/>
    <m/>
    <m/>
    <m/>
    <m/>
    <s v="Felt too easy. Also, Coach, you say “Chest to pad”?? There is no chest pad on a seated cable row. Not sure what you are referring to"/>
    <x v="1"/>
    <s v="2026-01-24T18:07:40.075Z"/>
    <x v="1"/>
  </r>
  <r>
    <s v="E-20260124-0213"/>
    <s v="S-20260124-01"/>
    <x v="2"/>
    <n v="2"/>
    <n v="160"/>
    <n v="8"/>
    <m/>
    <m/>
    <m/>
    <m/>
    <m/>
    <m/>
    <s v="2-3?"/>
    <m/>
    <s v="Better. RIR 2-3? Concentration on keep traps relaxed. Pulling elbows straight back and squeezing scapula together"/>
    <x v="1"/>
    <s v="2026-01-24T18:09:19.499Z"/>
    <x v="1"/>
  </r>
  <r>
    <s v="E-20260124-0214"/>
    <s v="S-20260124-01"/>
    <x v="2"/>
    <n v="3"/>
    <n v="165"/>
    <n v="8"/>
    <m/>
    <m/>
    <m/>
    <m/>
    <m/>
    <m/>
    <s v="1-2"/>
    <m/>
    <s v="Better. RIR 1-2.  Concentration on keep traps relaxed. Pulling elbows straight back and squeezing scapula together"/>
    <x v="1"/>
    <s v="2026-01-24T18:11:40.451Z"/>
    <x v="1"/>
  </r>
  <r>
    <s v="E-20260124-0215"/>
    <s v="S-20260124-01"/>
    <x v="2"/>
    <n v="4"/>
    <n v="170"/>
    <n v="7"/>
    <m/>
    <m/>
    <m/>
    <m/>
    <m/>
    <m/>
    <s v="0-1"/>
    <m/>
    <s v="Better. RIR 0-1.  Concentration on keep traps relaxed. Pulling elbows straight back and squeezing scapula together"/>
    <x v="1"/>
    <s v="2026-01-24T18:13:51.291Z"/>
    <x v="1"/>
  </r>
  <r>
    <s v="E-20260124-0216"/>
    <s v="S-20260124-01"/>
    <x v="1"/>
    <n v="1"/>
    <n v="0"/>
    <n v="8"/>
    <m/>
    <m/>
    <m/>
    <m/>
    <m/>
    <m/>
    <m/>
    <m/>
    <s v="Feet elevated"/>
    <x v="1"/>
    <s v="2026-01-24T18:16:24.704Z"/>
    <x v="1"/>
  </r>
  <r>
    <s v="E-20260124-0217"/>
    <s v="S-20260124-01"/>
    <x v="1"/>
    <n v="2"/>
    <n v="0"/>
    <n v="9"/>
    <m/>
    <m/>
    <m/>
    <m/>
    <m/>
    <m/>
    <m/>
    <m/>
    <s v="Feet on floor"/>
    <x v="1"/>
    <s v="2026-01-24T18:18:31.490Z"/>
    <x v="1"/>
  </r>
  <r>
    <s v="E-20260124-0218"/>
    <s v="S-20260124-01"/>
    <x v="1"/>
    <n v="3"/>
    <n v="0"/>
    <n v="5"/>
    <m/>
    <m/>
    <m/>
    <m/>
    <m/>
    <m/>
    <m/>
    <s v="2026-01-24T18:20:26.071Z"/>
    <s v="Feet elevated "/>
    <x v="1"/>
    <s v="2026-01-24T18:20:33.484Z"/>
    <x v="1"/>
  </r>
  <r>
    <s v="E-20260124-0219"/>
    <s v="S-20260124-01"/>
    <x v="1"/>
    <n v="4"/>
    <n v="0"/>
    <n v="3"/>
    <m/>
    <m/>
    <m/>
    <m/>
    <m/>
    <m/>
    <m/>
    <s v="2026-01-24T18:20:26.071Z"/>
    <s v="Feet on floor"/>
    <x v="1"/>
    <s v="2026-01-24T18:20:40.243Z"/>
    <x v="1"/>
  </r>
  <r>
    <s v="E-20260124-0220"/>
    <s v="S-20260124-01"/>
    <x v="3"/>
    <n v="1"/>
    <n v="40"/>
    <n v="7"/>
    <m/>
    <m/>
    <m/>
    <m/>
    <m/>
    <m/>
    <m/>
    <m/>
    <m/>
    <x v="1"/>
    <s v="2026-01-24T18:23:40.192Z"/>
    <x v="2"/>
  </r>
  <r>
    <s v="E-20260124-0221"/>
    <s v="S-20260124-01"/>
    <x v="3"/>
    <n v="2"/>
    <n v="40"/>
    <n v="7"/>
    <m/>
    <m/>
    <m/>
    <m/>
    <m/>
    <m/>
    <m/>
    <m/>
    <s v="Helped tap /momentum reps 5,6,7. Full squeeze. "/>
    <x v="1"/>
    <s v="2026-01-24T18:27:42.551Z"/>
    <x v="2"/>
  </r>
  <r>
    <s v="E-20260124-0222"/>
    <s v="S-20260124-01"/>
    <x v="3"/>
    <n v="3"/>
    <n v="40"/>
    <n v="5"/>
    <m/>
    <m/>
    <m/>
    <m/>
    <m/>
    <m/>
    <m/>
    <s v="2026-01-24T18:33:18.543Z"/>
    <s v="Drop set to 30"/>
    <x v="1"/>
    <s v="2026-01-24T18:33:28.264Z"/>
    <x v="2"/>
  </r>
  <r>
    <s v="E-20260124-0223"/>
    <s v="S-20260124-01"/>
    <x v="3"/>
    <n v="4"/>
    <n v="30"/>
    <n v="10"/>
    <m/>
    <m/>
    <m/>
    <m/>
    <m/>
    <m/>
    <m/>
    <s v="2026-01-24T18:33:18.543Z"/>
    <s v="~5-6 strong reps, then partials until burned out"/>
    <x v="1"/>
    <s v="2026-01-24T18:33:59.167Z"/>
    <x v="2"/>
  </r>
  <r>
    <s v="E-20260124-0224"/>
    <s v="S-20260124-01"/>
    <x v="22"/>
    <n v="1"/>
    <n v="0"/>
    <n v="15"/>
    <m/>
    <m/>
    <m/>
    <m/>
    <m/>
    <m/>
    <m/>
    <m/>
    <s v="Little tightness in right shoulder cap"/>
    <x v="1"/>
    <s v="2026-01-24T18:36:11.557Z"/>
    <x v="6"/>
  </r>
  <r>
    <s v="E-20260124-0225"/>
    <s v="S-20260124-01"/>
    <x v="23"/>
    <n v="1"/>
    <n v="0"/>
    <m/>
    <n v="13"/>
    <m/>
    <m/>
    <m/>
    <m/>
    <m/>
    <m/>
    <m/>
    <s v="Felt pretty good. "/>
    <x v="1"/>
    <s v="2026-01-24T18:38:49.954Z"/>
    <x v="6"/>
  </r>
  <r>
    <s v="E-20260125-0226"/>
    <s v="S-20260125-01"/>
    <x v="20"/>
    <n v="1"/>
    <n v="90"/>
    <n v="12"/>
    <m/>
    <m/>
    <m/>
    <m/>
    <m/>
    <m/>
    <m/>
    <m/>
    <s v="2-1-2 tempo"/>
    <x v="1"/>
    <s v="2026-01-25T17:31:52.396Z"/>
    <x v="3"/>
  </r>
  <r>
    <s v="E-20260125-0227"/>
    <s v="S-20260125-01"/>
    <x v="20"/>
    <n v="2"/>
    <n v="140"/>
    <n v="11"/>
    <m/>
    <m/>
    <m/>
    <m/>
    <m/>
    <m/>
    <m/>
    <m/>
    <s v="2-1-2 tempo"/>
    <x v="1"/>
    <s v="2026-01-25T17:33:31.523Z"/>
    <x v="3"/>
  </r>
  <r>
    <s v="E-20260125-0228"/>
    <s v="S-20260125-01"/>
    <x v="20"/>
    <n v="3"/>
    <n v="160"/>
    <n v="8"/>
    <m/>
    <m/>
    <m/>
    <m/>
    <m/>
    <m/>
    <m/>
    <m/>
    <s v="2-1-2 tempo; held the lockout on rep 7 for a few counts before finishing the 8th clean rep. Good set"/>
    <x v="1"/>
    <s v="2026-01-25T17:36:06.185Z"/>
    <x v="3"/>
  </r>
  <r>
    <s v="E-20260125-0229"/>
    <s v="S-20260125-01"/>
    <x v="20"/>
    <n v="4"/>
    <n v="180"/>
    <n v="6"/>
    <m/>
    <m/>
    <m/>
    <m/>
    <m/>
    <m/>
    <s v="1"/>
    <m/>
    <s v="2-1-2 tempo; RIR  1;"/>
    <x v="1"/>
    <s v="2026-01-25T17:39:18.981Z"/>
    <x v="3"/>
  </r>
  <r>
    <s v="E-20260125-0230"/>
    <s v="S-20260125-01"/>
    <x v="5"/>
    <n v="1"/>
    <n v="45"/>
    <n v="11"/>
    <m/>
    <m/>
    <m/>
    <n v="2"/>
    <n v="1"/>
    <n v="2"/>
    <m/>
    <m/>
    <s v="Tempo 2-1-2"/>
    <x v="1"/>
    <s v="2026-01-25T17:42:20.857Z"/>
    <x v="3"/>
  </r>
  <r>
    <s v="E-20260125-0231"/>
    <s v="S-20260125-01"/>
    <x v="5"/>
    <n v="2"/>
    <n v="50"/>
    <n v="9"/>
    <m/>
    <m/>
    <m/>
    <n v="2"/>
    <n v="1"/>
    <n v="2"/>
    <s v="1-2"/>
    <m/>
    <s v="Tempo 2-1-2; RIR 1-2"/>
    <x v="1"/>
    <s v="2026-01-25T17:44:50.013Z"/>
    <x v="3"/>
  </r>
  <r>
    <s v="E-20260125-0232"/>
    <s v="S-20260125-01"/>
    <x v="5"/>
    <n v="3"/>
    <n v="50"/>
    <n v="8"/>
    <m/>
    <m/>
    <m/>
    <n v="2"/>
    <n v="1"/>
    <n v="2"/>
    <s v="1-2"/>
    <m/>
    <s v="Tempo 2-1-2; RIR 1-2"/>
    <x v="1"/>
    <s v="2026-01-25T17:46:57.844Z"/>
    <x v="3"/>
  </r>
  <r>
    <s v="E-20260125-0233"/>
    <s v="S-20260125-01"/>
    <x v="5"/>
    <n v="4"/>
    <n v="50"/>
    <n v="7"/>
    <m/>
    <m/>
    <m/>
    <n v="2"/>
    <n v="1"/>
    <n v="2"/>
    <s v="1"/>
    <m/>
    <s v="Tempo 2-1-2; RIR 1"/>
    <x v="1"/>
    <s v="2026-01-25T17:49:39.508Z"/>
    <x v="3"/>
  </r>
  <r>
    <s v="E-20260125-0234"/>
    <s v="S-20260125-01"/>
    <x v="6"/>
    <n v="1"/>
    <n v="45"/>
    <n v="5"/>
    <m/>
    <m/>
    <m/>
    <m/>
    <m/>
    <m/>
    <m/>
    <s v="2026-01-25T17:51:27.157Z"/>
    <m/>
    <x v="1"/>
    <s v="2026-01-25T17:54:05.047Z"/>
    <x v="3"/>
  </r>
  <r>
    <s v="E-20260125-0235"/>
    <s v="S-20260125-01"/>
    <x v="7"/>
    <n v="1"/>
    <n v="45"/>
    <n v="5"/>
    <m/>
    <m/>
    <m/>
    <m/>
    <m/>
    <m/>
    <m/>
    <s v="2026-01-25T17:51:27.157Z"/>
    <m/>
    <x v="1"/>
    <s v="2026-01-25T17:54:08.611Z"/>
    <x v="3"/>
  </r>
  <r>
    <s v="E-20260125-0236"/>
    <s v="S-20260125-01"/>
    <x v="6"/>
    <n v="2"/>
    <n v="45"/>
    <n v="4"/>
    <m/>
    <m/>
    <m/>
    <m/>
    <m/>
    <m/>
    <m/>
    <s v="2026-01-25T17:58:05.374Z"/>
    <m/>
    <x v="1"/>
    <s v="2026-01-25T17:58:05.997Z"/>
    <x v="3"/>
  </r>
  <r>
    <s v="E-20260125-0237"/>
    <s v="S-20260125-01"/>
    <x v="7"/>
    <n v="2"/>
    <n v="45"/>
    <n v="5"/>
    <m/>
    <m/>
    <m/>
    <m/>
    <m/>
    <m/>
    <m/>
    <s v="2026-01-25T17:58:05.374Z"/>
    <m/>
    <x v="1"/>
    <s v="2026-01-25T17:58:08.120Z"/>
    <x v="3"/>
  </r>
  <r>
    <s v="E-20260125-0238"/>
    <s v="S-20260125-01"/>
    <x v="6"/>
    <n v="3"/>
    <n v="45"/>
    <n v="5"/>
    <m/>
    <m/>
    <m/>
    <m/>
    <m/>
    <m/>
    <m/>
    <s v="2026-01-25T18:02:32.740Z"/>
    <m/>
    <x v="1"/>
    <s v="2026-01-25T18:02:34.865Z"/>
    <x v="3"/>
  </r>
  <r>
    <s v="E-20260125-0239"/>
    <s v="S-20260125-01"/>
    <x v="7"/>
    <n v="3"/>
    <n v="45"/>
    <n v="4"/>
    <m/>
    <m/>
    <m/>
    <m/>
    <m/>
    <m/>
    <s v="0-1"/>
    <s v="2026-01-25T18:02:32.740Z"/>
    <s v="RIR 0-1"/>
    <x v="1"/>
    <s v="2026-01-25T18:02:46.581Z"/>
    <x v="3"/>
  </r>
  <r>
    <s v="E-20260125-0240"/>
    <s v="S-20260125-01"/>
    <x v="8"/>
    <n v="1"/>
    <n v="20"/>
    <n v="15"/>
    <m/>
    <m/>
    <m/>
    <m/>
    <m/>
    <m/>
    <m/>
    <m/>
    <s v="Pretty consistent between sides today on set 1 👍"/>
    <x v="1"/>
    <s v="2026-01-25T18:07:58.754Z"/>
    <x v="4"/>
  </r>
  <r>
    <s v="E-20260125-0241"/>
    <s v="S-20260125-01"/>
    <x v="8"/>
    <n v="2"/>
    <n v="20"/>
    <n v="15"/>
    <m/>
    <m/>
    <m/>
    <m/>
    <m/>
    <m/>
    <m/>
    <m/>
    <s v="Assist on left side reps 13,14,15"/>
    <x v="1"/>
    <s v="2026-01-25T18:11:25.099Z"/>
    <x v="4"/>
  </r>
  <r>
    <s v="E-20260125-0242"/>
    <s v="S-20260125-01"/>
    <x v="8"/>
    <n v="3"/>
    <n v="20"/>
    <n v="15"/>
    <m/>
    <m/>
    <m/>
    <m/>
    <m/>
    <m/>
    <m/>
    <m/>
    <s v="Assist on left side reps 10,11,12,13,14,15"/>
    <x v="1"/>
    <s v="2026-01-25T18:14:52.454Z"/>
    <x v="4"/>
  </r>
  <r>
    <s v="E-20260125-0243"/>
    <s v="S-20260125-01"/>
    <x v="8"/>
    <n v="4"/>
    <n v="20"/>
    <n v="12"/>
    <m/>
    <m/>
    <m/>
    <m/>
    <m/>
    <m/>
    <m/>
    <s v="2026-01-25T18:19:07.788Z"/>
    <s v="Right did 20lb x 12, then 15lb x 10"/>
    <x v="1"/>
    <s v="2026-01-25T18:19:08.478Z"/>
    <x v="4"/>
  </r>
  <r>
    <s v="E-20260125-0244"/>
    <s v="S-20260125-01"/>
    <x v="8"/>
    <n v="5"/>
    <n v="15"/>
    <n v="10"/>
    <m/>
    <m/>
    <m/>
    <m/>
    <m/>
    <m/>
    <m/>
    <s v="2026-01-25T18:19:07.788Z"/>
    <s v="Right did 20lb x 12, then 15lb x 10"/>
    <x v="1"/>
    <s v="2026-01-25T18:19:12.155Z"/>
    <x v="4"/>
  </r>
  <r>
    <s v="E-20260127-0245"/>
    <s v="S-20260127-01"/>
    <x v="10"/>
    <n v="1"/>
    <n v="50"/>
    <m/>
    <n v="60"/>
    <m/>
    <m/>
    <m/>
    <m/>
    <m/>
    <m/>
    <s v="2026-01-27T21:37:45.626Z"/>
    <s v="Left - 0% incline, 2.5mph, 2 10 lbs plates pinched on off hand "/>
    <x v="1"/>
    <s v="2026-01-27T21:37:46.544Z"/>
    <x v="0"/>
  </r>
  <r>
    <s v="E-20260127-0246"/>
    <s v="S-20260127-01"/>
    <x v="10"/>
    <n v="2"/>
    <n v="50"/>
    <m/>
    <n v="60"/>
    <m/>
    <m/>
    <m/>
    <m/>
    <m/>
    <m/>
    <s v="2026-01-27T21:37:45.626Z"/>
    <s v="Right - 0% incline, 2.5mph, 2 10 lbs plates pinched on off hand "/>
    <x v="1"/>
    <s v="2026-01-27T21:37:54.001Z"/>
    <x v="0"/>
  </r>
  <r>
    <s v="E-20260127-0247"/>
    <s v="S-20260127-01"/>
    <x v="10"/>
    <n v="3"/>
    <n v="50"/>
    <m/>
    <n v="60"/>
    <m/>
    <m/>
    <m/>
    <m/>
    <m/>
    <m/>
    <s v="2026-01-27T21:41:15.542Z"/>
    <s v="Left - 0% incline, 2.5mph, 2 10 lbs plates pinched on off hand "/>
    <x v="1"/>
    <s v="2026-01-27T21:41:16.144Z"/>
    <x v="0"/>
  </r>
  <r>
    <s v="E-20260127-0248"/>
    <s v="S-20260127-01"/>
    <x v="10"/>
    <n v="4"/>
    <n v="50"/>
    <m/>
    <n v="60"/>
    <m/>
    <m/>
    <m/>
    <m/>
    <m/>
    <m/>
    <s v="2026-01-27T21:41:15.542Z"/>
    <s v="Right- 0% incline, 2.5mph, 2 10 lbs plates pinched on off hand "/>
    <x v="1"/>
    <s v="2026-01-27T21:41:23.036Z"/>
    <x v="0"/>
  </r>
  <r>
    <s v="E-20260127-0249"/>
    <s v="S-20260127-01"/>
    <x v="11"/>
    <n v="1"/>
    <n v="145"/>
    <n v="12"/>
    <m/>
    <m/>
    <m/>
    <m/>
    <m/>
    <m/>
    <m/>
    <m/>
    <m/>
    <x v="1"/>
    <s v="2026-01-27T21:44:21.566Z"/>
    <x v="1"/>
  </r>
  <r>
    <s v="E-20260127-0250"/>
    <s v="S-20260127-01"/>
    <x v="11"/>
    <n v="2"/>
    <n v="150"/>
    <n v="12"/>
    <m/>
    <m/>
    <m/>
    <m/>
    <m/>
    <m/>
    <m/>
    <m/>
    <m/>
    <x v="1"/>
    <s v="2026-01-27T21:47:02.124Z"/>
    <x v="1"/>
  </r>
  <r>
    <s v="E-20260127-0251"/>
    <s v="S-20260127-01"/>
    <x v="11"/>
    <n v="3"/>
    <n v="150"/>
    <n v="11"/>
    <m/>
    <m/>
    <m/>
    <m/>
    <m/>
    <m/>
    <m/>
    <m/>
    <s v="Form stayed pretty true. A little less contraction on 10,11 both sides. "/>
    <x v="1"/>
    <s v="2026-01-27T21:50:18.165Z"/>
    <x v="1"/>
  </r>
  <r>
    <s v="E-20260127-0252"/>
    <s v="S-20260127-01"/>
    <x v="11"/>
    <n v="4"/>
    <n v="150"/>
    <n v="11"/>
    <m/>
    <m/>
    <m/>
    <m/>
    <m/>
    <m/>
    <m/>
    <m/>
    <s v="Form stayed pretty true. A little less contraction on 10,11 both sides. "/>
    <x v="1"/>
    <s v="2026-01-27T21:53:57.192Z"/>
    <x v="1"/>
  </r>
  <r>
    <s v="E-20260127-0253"/>
    <s v="S-20260127-01"/>
    <x v="24"/>
    <n v="1"/>
    <n v="60"/>
    <n v="14"/>
    <m/>
    <m/>
    <m/>
    <m/>
    <m/>
    <m/>
    <m/>
    <m/>
    <s v="Bench at 3 (or ~30degree)."/>
    <x v="1"/>
    <s v="2026-01-27T21:58:14.895Z"/>
    <x v="1"/>
  </r>
  <r>
    <s v="E-20260127-0254"/>
    <s v="S-20260127-01"/>
    <x v="24"/>
    <n v="2"/>
    <n v="60"/>
    <n v="13"/>
    <m/>
    <m/>
    <m/>
    <m/>
    <m/>
    <m/>
    <s v="2-3"/>
    <m/>
    <s v="RIR 2-3; Bench at 3 (or ~30degree)."/>
    <x v="1"/>
    <s v="2026-01-27T21:59:45.450Z"/>
    <x v="1"/>
  </r>
  <r>
    <s v="E-20260127-0255"/>
    <s v="S-20260127-01"/>
    <x v="24"/>
    <n v="3"/>
    <n v="60"/>
    <n v="12"/>
    <m/>
    <m/>
    <m/>
    <m/>
    <m/>
    <m/>
    <s v="1-2"/>
    <m/>
    <s v="RIR 1-2; Bench at 3 (or ~30degree)."/>
    <x v="1"/>
    <s v="2026-01-27T22:01:24.006Z"/>
    <x v="1"/>
  </r>
  <r>
    <s v="E-20260127-0256"/>
    <s v="S-20260127-01"/>
    <x v="12"/>
    <n v="1"/>
    <n v="30"/>
    <n v="20"/>
    <m/>
    <m/>
    <m/>
    <m/>
    <m/>
    <m/>
    <m/>
    <m/>
    <s v="Cable set at 8. This was too low. "/>
    <x v="1"/>
    <s v="2026-01-27T22:04:59.173Z"/>
    <x v="1"/>
  </r>
  <r>
    <s v="E-20260127-0257"/>
    <s v="S-20260127-01"/>
    <x v="12"/>
    <n v="2"/>
    <n v="30"/>
    <n v="20"/>
    <m/>
    <m/>
    <m/>
    <m/>
    <m/>
    <m/>
    <m/>
    <m/>
    <s v="Move cable to 4. This is about brow height. A little tight / sore in right shoulder cap. Not serious but residual from Captains Chair, same spot "/>
    <x v="1"/>
    <s v="2026-01-27T22:07:39.328Z"/>
    <x v="1"/>
  </r>
  <r>
    <s v="E-20260127-0258"/>
    <s v="S-20260127-01"/>
    <x v="12"/>
    <n v="3"/>
    <n v="30"/>
    <n v="20"/>
    <m/>
    <m/>
    <m/>
    <m/>
    <m/>
    <m/>
    <m/>
    <m/>
    <s v="Cable at 4. Squeezing on all sets for 2 seconds "/>
    <x v="1"/>
    <s v="2026-01-27T22:10:04.192Z"/>
    <x v="1"/>
  </r>
  <r>
    <s v="E-20260127-0259"/>
    <s v="S-20260127-01"/>
    <x v="25"/>
    <n v="1"/>
    <n v="20"/>
    <n v="15"/>
    <m/>
    <m/>
    <m/>
    <m/>
    <m/>
    <m/>
    <m/>
    <m/>
    <s v="Squeeze for a 2-count. Elbow anchored"/>
    <x v="1"/>
    <s v="2026-01-27T22:14:33.900Z"/>
    <x v="2"/>
  </r>
  <r>
    <s v="E-20260127-0260"/>
    <s v="S-20260127-01"/>
    <x v="25"/>
    <n v="2"/>
    <n v="20"/>
    <n v="12"/>
    <m/>
    <m/>
    <m/>
    <m/>
    <m/>
    <m/>
    <s v="0"/>
    <m/>
    <s v="Squeeze for a 2-count. Elbow anchored. RIR 0"/>
    <x v="1"/>
    <s v="2026-01-27T22:17:38.082Z"/>
    <x v="2"/>
  </r>
  <r>
    <s v="E-20260127-0261"/>
    <s v="S-20260127-01"/>
    <x v="25"/>
    <n v="3"/>
    <n v="20"/>
    <n v="12"/>
    <m/>
    <m/>
    <m/>
    <m/>
    <m/>
    <m/>
    <s v="0"/>
    <m/>
    <s v="Squeeze for a 2-count. Elbow anchored. RIR 0"/>
    <x v="1"/>
    <s v="2026-01-27T22:22:25.683Z"/>
    <x v="2"/>
  </r>
  <r>
    <s v="E-20260127-0262"/>
    <s v="S-20260127-01"/>
    <x v="26"/>
    <n v="1"/>
    <n v="30"/>
    <n v="10"/>
    <m/>
    <m/>
    <m/>
    <m/>
    <m/>
    <m/>
    <m/>
    <s v="2026-01-27T22:39:12.753Z"/>
    <s v="10 reps each side. Cable machine set at nipple line; right"/>
    <x v="1"/>
    <s v="2026-01-27T22:39:13.373Z"/>
    <x v="6"/>
  </r>
  <r>
    <s v="E-20260127-0263"/>
    <s v="S-20260127-01"/>
    <x v="26"/>
    <n v="2"/>
    <n v="30"/>
    <n v="10"/>
    <m/>
    <m/>
    <m/>
    <m/>
    <m/>
    <m/>
    <m/>
    <s v="2026-01-27T22:39:12.753Z"/>
    <s v="10 reps each side. Cable machine set at nipple line; left"/>
    <x v="1"/>
    <s v="2026-01-27T22:39:21.001Z"/>
    <x v="6"/>
  </r>
  <r>
    <s v="E-20260128-0264"/>
    <s v="S-20260128-01"/>
    <x v="14"/>
    <n v="1"/>
    <n v="45"/>
    <n v="15"/>
    <m/>
    <m/>
    <m/>
    <m/>
    <m/>
    <m/>
    <m/>
    <m/>
    <s v="Bench at 4. Is this too high?"/>
    <x v="1"/>
    <s v="2026-01-28T20:35:08.477Z"/>
    <x v="2"/>
  </r>
  <r>
    <s v="E-20260128-0265"/>
    <s v="S-20260128-01"/>
    <x v="14"/>
    <n v="2"/>
    <n v="45"/>
    <n v="15"/>
    <m/>
    <m/>
    <m/>
    <m/>
    <m/>
    <m/>
    <m/>
    <m/>
    <s v="Bench at 3. Slow and controlled pause at the bottom to try to prevent swinging or momentum "/>
    <x v="1"/>
    <s v="2026-01-28T20:38:45.293Z"/>
    <x v="2"/>
  </r>
  <r>
    <s v="E-20260128-0266"/>
    <s v="S-20260128-01"/>
    <x v="14"/>
    <n v="3"/>
    <n v="45"/>
    <n v="13"/>
    <m/>
    <m/>
    <m/>
    <m/>
    <m/>
    <m/>
    <s v="0"/>
    <m/>
    <s v="RIR 0; Bench at 3. Slow and controlled pause at the bottom to try to prevent swinging or momentum "/>
    <x v="1"/>
    <s v="2026-01-28T20:40:56.966Z"/>
    <x v="2"/>
  </r>
  <r>
    <s v="E-20260128-0267"/>
    <s v="S-20260128-01"/>
    <x v="21"/>
    <n v="1"/>
    <n v="45"/>
    <n v="15"/>
    <m/>
    <m/>
    <m/>
    <m/>
    <m/>
    <m/>
    <m/>
    <m/>
    <s v="Kneeling. Felt pretty easy"/>
    <x v="1"/>
    <s v="2026-01-28T20:43:40.112Z"/>
    <x v="4"/>
  </r>
  <r>
    <s v="E-20260128-0268"/>
    <s v="S-20260128-01"/>
    <x v="21"/>
    <n v="2"/>
    <n v="45"/>
    <n v="13"/>
    <m/>
    <m/>
    <m/>
    <m/>
    <m/>
    <m/>
    <s v="1-2"/>
    <m/>
    <s v="RIR 1-2; Kneeling. Felt pretty easy"/>
    <x v="1"/>
    <s v="2026-01-28T20:45:46.575Z"/>
    <x v="4"/>
  </r>
  <r>
    <s v="E-20260128-0269"/>
    <s v="S-20260128-01"/>
    <x v="21"/>
    <n v="3"/>
    <n v="45"/>
    <n v="10"/>
    <m/>
    <m/>
    <m/>
    <m/>
    <m/>
    <m/>
    <s v="0"/>
    <m/>
    <s v="RIR 0; Kneeling. Felt pretty easy"/>
    <x v="1"/>
    <s v="2026-01-28T20:47:42.575Z"/>
    <x v="4"/>
  </r>
  <r>
    <s v="E-20260128-0270"/>
    <s v="S-20260128-01"/>
    <x v="17"/>
    <n v="1"/>
    <n v="17.5"/>
    <n v="10"/>
    <m/>
    <m/>
    <m/>
    <m/>
    <m/>
    <m/>
    <m/>
    <m/>
    <m/>
    <x v="1"/>
    <s v="2026-01-28T20:50:02.760Z"/>
    <x v="4"/>
  </r>
  <r>
    <s v="E-20260128-0271"/>
    <s v="S-20260128-01"/>
    <x v="17"/>
    <n v="2"/>
    <n v="17.5"/>
    <n v="11"/>
    <m/>
    <m/>
    <m/>
    <m/>
    <m/>
    <m/>
    <m/>
    <m/>
    <s v="Tapped on 11th right side "/>
    <x v="1"/>
    <s v="2026-01-28T20:52:36.279Z"/>
    <x v="4"/>
  </r>
  <r>
    <s v="E-20260128-0272"/>
    <s v="S-20260128-01"/>
    <x v="17"/>
    <n v="3"/>
    <n v="17.5"/>
    <n v="11"/>
    <m/>
    <m/>
    <m/>
    <m/>
    <m/>
    <m/>
    <m/>
    <m/>
    <m/>
    <x v="1"/>
    <s v="2026-01-28T20:55:48.070Z"/>
    <x v="4"/>
  </r>
  <r>
    <s v="E-20260128-0273"/>
    <s v="S-20260128-01"/>
    <x v="18"/>
    <n v="1"/>
    <n v="75"/>
    <m/>
    <n v="60"/>
    <m/>
    <m/>
    <m/>
    <m/>
    <m/>
    <m/>
    <m/>
    <m/>
    <x v="1"/>
    <s v="2026-01-28T21:02:39.415Z"/>
    <x v="0"/>
  </r>
  <r>
    <s v="E-20260128-0274"/>
    <s v="S-20260128-01"/>
    <x v="18"/>
    <n v="2"/>
    <n v="75"/>
    <m/>
    <n v="60"/>
    <m/>
    <m/>
    <m/>
    <m/>
    <m/>
    <m/>
    <m/>
    <m/>
    <x v="1"/>
    <s v="2026-01-28T21:02:40.219Z"/>
    <x v="0"/>
  </r>
  <r>
    <s v="E-20260128-0275"/>
    <s v="S-20260128-01"/>
    <x v="18"/>
    <n v="3"/>
    <n v="75"/>
    <m/>
    <n v="55.2"/>
    <m/>
    <m/>
    <m/>
    <m/>
    <m/>
    <m/>
    <m/>
    <m/>
    <x v="1"/>
    <s v="2026-01-28T21:02:43.645Z"/>
    <x v="0"/>
  </r>
  <r>
    <s v="E-20260131-0276"/>
    <s v="S-20260131-01"/>
    <x v="0"/>
    <n v="1"/>
    <n v="150"/>
    <m/>
    <n v="60"/>
    <m/>
    <m/>
    <m/>
    <m/>
    <m/>
    <m/>
    <m/>
    <s v="2.5mph, incline 0%"/>
    <x v="1"/>
    <s v="2026-01-31T16:46:36.061Z"/>
    <x v="0"/>
  </r>
  <r>
    <s v="E-20260131-0277"/>
    <s v="S-20260131-01"/>
    <x v="0"/>
    <n v="2"/>
    <n v="150"/>
    <m/>
    <n v="60"/>
    <m/>
    <m/>
    <m/>
    <m/>
    <m/>
    <m/>
    <m/>
    <s v="2.5mph, incline 0%"/>
    <x v="1"/>
    <s v="2026-01-31T16:47:55.158Z"/>
    <x v="0"/>
  </r>
  <r>
    <s v="E-20260131-0278"/>
    <s v="S-20260131-01"/>
    <x v="0"/>
    <n v="3"/>
    <n v="150"/>
    <m/>
    <n v="52.2"/>
    <m/>
    <m/>
    <m/>
    <m/>
    <m/>
    <m/>
    <m/>
    <s v="2.5mph, incline 0%"/>
    <x v="1"/>
    <s v="2026-01-31T16:50:07.293Z"/>
    <x v="0"/>
  </r>
  <r>
    <s v="E-20260131-0279"/>
    <s v="S-20260131-01"/>
    <x v="0"/>
    <n v="4"/>
    <n v="150"/>
    <m/>
    <n v="45"/>
    <m/>
    <m/>
    <m/>
    <m/>
    <m/>
    <m/>
    <m/>
    <s v="2.5mph, incline 0%"/>
    <x v="1"/>
    <s v="2026-01-31T16:51:59.169Z"/>
    <x v="0"/>
  </r>
  <r>
    <s v="E-20260131-0280"/>
    <s v="S-20260131-01"/>
    <x v="0"/>
    <n v="5"/>
    <n v="150"/>
    <m/>
    <n v="34.799999999999997"/>
    <m/>
    <m/>
    <m/>
    <m/>
    <m/>
    <m/>
    <m/>
    <s v="2.5mph, incline 0%"/>
    <x v="1"/>
    <s v="2026-01-31T16:54:15.144Z"/>
    <x v="0"/>
  </r>
  <r>
    <s v="E-20260131-0281"/>
    <s v="S-20260131-01"/>
    <x v="2"/>
    <n v="1"/>
    <n v="80"/>
    <n v="8"/>
    <m/>
    <m/>
    <m/>
    <m/>
    <m/>
    <m/>
    <m/>
    <m/>
    <s v="Warm up; cap squeeze; elbow tuck"/>
    <x v="1"/>
    <s v="2026-01-31T16:59:16.254Z"/>
    <x v="1"/>
  </r>
  <r>
    <s v="E-20260131-0282"/>
    <s v="S-20260131-01"/>
    <x v="2"/>
    <n v="2"/>
    <n v="160"/>
    <n v="8"/>
    <m/>
    <m/>
    <m/>
    <n v="2"/>
    <n v="1"/>
    <n v="2"/>
    <s v="3"/>
    <m/>
    <s v="Tempo 2-1-2; RIR 3"/>
    <x v="1"/>
    <s v="2026-01-31T17:00:49.430Z"/>
    <x v="1"/>
  </r>
  <r>
    <s v="E-20260131-0283"/>
    <s v="S-20260131-01"/>
    <x v="2"/>
    <n v="3"/>
    <n v="165"/>
    <n v="8"/>
    <m/>
    <m/>
    <m/>
    <n v="2"/>
    <n v="1"/>
    <n v="2"/>
    <s v="1-2"/>
    <m/>
    <s v="Tempo 2-1-2; RIR 1-2"/>
    <x v="1"/>
    <s v="2026-01-31T17:02:40.168Z"/>
    <x v="1"/>
  </r>
  <r>
    <s v="E-20260131-0284"/>
    <s v="S-20260131-01"/>
    <x v="2"/>
    <n v="4"/>
    <n v="170"/>
    <n v="8"/>
    <m/>
    <m/>
    <m/>
    <n v="2"/>
    <n v="1"/>
    <n v="2"/>
    <s v="1"/>
    <m/>
    <s v="Tempo 2-1-2; RIR 1; little bit of lean back on last 2 pulls. But good hold and scap retraction"/>
    <x v="1"/>
    <s v="2026-01-31T17:05:07.712Z"/>
    <x v="1"/>
  </r>
  <r>
    <s v="E-20260131-0285"/>
    <s v="S-20260131-01"/>
    <x v="2"/>
    <n v="5"/>
    <n v="170"/>
    <n v="7"/>
    <m/>
    <m/>
    <m/>
    <m/>
    <m/>
    <m/>
    <s v="0"/>
    <m/>
    <s v="Tempo maintains; lower back tweaked as I was getting this last set, set up; RIR 0 and lower back not feeing great now. "/>
    <x v="1"/>
    <s v="2026-01-31T17:08:32.076Z"/>
    <x v="1"/>
  </r>
  <r>
    <s v="E-20260131-0286"/>
    <s v="S-20260131-01"/>
    <x v="1"/>
    <n v="1"/>
    <n v="0"/>
    <n v="10"/>
    <m/>
    <m/>
    <m/>
    <m/>
    <m/>
    <m/>
    <m/>
    <m/>
    <s v="Feet on floor. "/>
    <x v="1"/>
    <s v="2026-01-31T17:12:02.427Z"/>
    <x v="1"/>
  </r>
  <r>
    <s v="E-20260131-0287"/>
    <s v="S-20260131-01"/>
    <x v="1"/>
    <n v="2"/>
    <n v="0"/>
    <n v="8"/>
    <m/>
    <m/>
    <m/>
    <m/>
    <m/>
    <m/>
    <m/>
    <m/>
    <s v="Feet on elevated; struggled "/>
    <x v="1"/>
    <s v="2026-01-31T17:14:03.348Z"/>
    <x v="1"/>
  </r>
  <r>
    <s v="E-20260131-0288"/>
    <s v="S-20260131-01"/>
    <x v="1"/>
    <n v="3"/>
    <n v="0"/>
    <n v="5.5"/>
    <m/>
    <m/>
    <m/>
    <m/>
    <m/>
    <m/>
    <m/>
    <m/>
    <s v="Feet elevated. Lower back getting progressively tighter following cable rows"/>
    <x v="1"/>
    <s v="2026-01-31T17:15:54.651Z"/>
    <x v="1"/>
  </r>
  <r>
    <s v="E-20260131-0289"/>
    <s v="S-20260131-01"/>
    <x v="1"/>
    <n v="4"/>
    <n v="0"/>
    <n v="8"/>
    <m/>
    <m/>
    <m/>
    <m/>
    <m/>
    <m/>
    <m/>
    <m/>
    <s v="Feet on floor"/>
    <x v="1"/>
    <s v="2026-01-31T17:17:35.967Z"/>
    <x v="1"/>
  </r>
  <r>
    <s v="E-20260131-0290"/>
    <s v="S-20260131-01"/>
    <x v="3"/>
    <n v="1"/>
    <n v="40"/>
    <n v="7"/>
    <m/>
    <m/>
    <m/>
    <m/>
    <m/>
    <m/>
    <m/>
    <m/>
    <s v="8,9,10 partials"/>
    <x v="1"/>
    <s v="2026-01-31T17:22:35.807Z"/>
    <x v="2"/>
  </r>
  <r>
    <s v="E-20260131-0291"/>
    <s v="S-20260131-01"/>
    <x v="3"/>
    <n v="2"/>
    <n v="40"/>
    <n v="5"/>
    <m/>
    <m/>
    <m/>
    <m/>
    <m/>
    <m/>
    <m/>
    <m/>
    <s v="Partials 6,7,8,9,10; feeling heavy today. Yesterday’s long row impacting?"/>
    <x v="1"/>
    <s v="2026-01-31T17:25:56.278Z"/>
    <x v="2"/>
  </r>
  <r>
    <s v="E-20260131-0292"/>
    <s v="S-20260131-01"/>
    <x v="3"/>
    <n v="3"/>
    <n v="40"/>
    <n v="5"/>
    <m/>
    <m/>
    <m/>
    <m/>
    <m/>
    <m/>
    <m/>
    <s v="2026-01-31T17:26:40.710Z"/>
    <s v="Drop sets like last week; 40 to 30"/>
    <x v="1"/>
    <s v="2026-01-31T17:30:40.340Z"/>
    <x v="2"/>
  </r>
  <r>
    <s v="E-20260131-0293"/>
    <s v="S-20260131-01"/>
    <x v="3"/>
    <n v="4"/>
    <n v="30"/>
    <n v="5"/>
    <m/>
    <m/>
    <m/>
    <m/>
    <m/>
    <m/>
    <m/>
    <s v="2026-01-31T17:26:40.710Z"/>
    <s v="Drop sets like last week; 40 to 30"/>
    <x v="1"/>
    <s v="2026-01-31T17:30:42.716Z"/>
    <x v="2"/>
  </r>
  <r>
    <s v="E-20260203-0294"/>
    <s v="S-20260203-01"/>
    <x v="20"/>
    <n v="1"/>
    <n v="180"/>
    <n v="10"/>
    <m/>
    <m/>
    <m/>
    <m/>
    <m/>
    <m/>
    <m/>
    <m/>
    <s v="No small weights available! Argh. Will focus on tempo and form. "/>
    <x v="1"/>
    <s v="2026-02-03T22:34:53.799Z"/>
    <x v="3"/>
  </r>
  <r>
    <s v="E-20260203-0295"/>
    <s v="S-20260203-01"/>
    <x v="20"/>
    <n v="2"/>
    <n v="200"/>
    <n v="6"/>
    <m/>
    <m/>
    <m/>
    <m/>
    <m/>
    <m/>
    <m/>
    <m/>
    <s v="No small weights available! Argh. 180 felt good. Only 10lbs plates available. Will focus on tempo and form. "/>
    <x v="1"/>
    <s v="2026-02-03T22:37:11.755Z"/>
    <x v="3"/>
  </r>
  <r>
    <s v="E-20260203-0296"/>
    <s v="S-20260203-01"/>
    <x v="20"/>
    <n v="3"/>
    <n v="180"/>
    <n v="6"/>
    <m/>
    <m/>
    <m/>
    <m/>
    <m/>
    <m/>
    <m/>
    <m/>
    <s v="No small weights available! Argh. 180 felt good. Only 10lbs plates available. Will focus on tempo and form. "/>
    <x v="1"/>
    <s v="2026-02-03T22:37:59.251Z"/>
    <x v="3"/>
  </r>
  <r>
    <s v="E-20260203-0297"/>
    <s v="S-20260203-01"/>
    <x v="20"/>
    <n v="4"/>
    <n v="180"/>
    <n v="3"/>
    <m/>
    <m/>
    <m/>
    <m/>
    <m/>
    <m/>
    <m/>
    <s v="2026-02-03T22:41:39.476Z"/>
    <s v="Drop set? 180 &gt; 140 &gt; 90lbs; No small weights available! Argh. 180 felt good. Only 10lbs plates available. Will focus on tempo and form. "/>
    <x v="1"/>
    <s v="2026-02-03T22:41:42.505Z"/>
    <x v="3"/>
  </r>
  <r>
    <s v="E-20260203-0298"/>
    <s v="S-20260203-01"/>
    <x v="20"/>
    <n v="5"/>
    <n v="140"/>
    <n v="3"/>
    <m/>
    <m/>
    <m/>
    <m/>
    <m/>
    <m/>
    <m/>
    <s v="2026-02-03T22:41:39.476Z"/>
    <s v="Drop set? 180 &gt; 140 &gt; 90lbs; No small weights available! Argh. 180 felt good. Only 10lbs plates available. Will focus on tempo and form. "/>
    <x v="1"/>
    <s v="2026-02-03T22:41:57.533Z"/>
    <x v="3"/>
  </r>
  <r>
    <s v="E-20260203-0299"/>
    <s v="S-20260203-01"/>
    <x v="20"/>
    <n v="6"/>
    <n v="90"/>
    <n v="5"/>
    <m/>
    <m/>
    <m/>
    <m/>
    <m/>
    <m/>
    <m/>
    <s v="2026-02-03T22:41:39.476Z"/>
    <s v="Drop set? 180 &gt; 140 &gt; 90lbs; No small weights available! Argh. 180 felt good. Only 10lbs plates available. Will focus on tempo and form. "/>
    <x v="1"/>
    <s v="2026-02-03T22:42:02.837Z"/>
    <x v="3"/>
  </r>
  <r>
    <s v="E-20260203-0300"/>
    <s v="S-20260203-01"/>
    <x v="5"/>
    <n v="1"/>
    <n v="50"/>
    <n v="8"/>
    <m/>
    <m/>
    <m/>
    <m/>
    <m/>
    <m/>
    <m/>
    <m/>
    <s v="No bench available. "/>
    <x v="1"/>
    <s v="2026-02-03T22:46:00.695Z"/>
    <x v="3"/>
  </r>
  <r>
    <s v="E-20260203-0301"/>
    <s v="S-20260203-01"/>
    <x v="5"/>
    <n v="2"/>
    <n v="50"/>
    <n v="9"/>
    <m/>
    <m/>
    <m/>
    <n v="2"/>
    <n v="1"/>
    <n v="2"/>
    <s v="1-2"/>
    <m/>
    <s v="Got a bench. RIR  1-2; Tempo 2-1-2"/>
    <x v="1"/>
    <s v="2026-02-03T22:48:17.961Z"/>
    <x v="3"/>
  </r>
  <r>
    <s v="E-20260203-0302"/>
    <s v="S-20260203-01"/>
    <x v="5"/>
    <n v="3"/>
    <n v="50"/>
    <n v="6.5"/>
    <m/>
    <m/>
    <m/>
    <n v="2"/>
    <n v="1"/>
    <n v="2"/>
    <s v="0"/>
    <m/>
    <s v="RIR  0; Tempo 2-1-2"/>
    <x v="1"/>
    <s v="2026-02-03T22:50:53.520Z"/>
    <x v="3"/>
  </r>
  <r>
    <s v="E-20260203-0303"/>
    <s v="S-20260203-01"/>
    <x v="5"/>
    <n v="4"/>
    <n v="50"/>
    <n v="7"/>
    <m/>
    <m/>
    <m/>
    <n v="2"/>
    <n v="1"/>
    <n v="2"/>
    <s v="1"/>
    <m/>
    <s v="RIR 1; Tempo 2-1-2"/>
    <x v="1"/>
    <s v="2026-02-03T22:53:21.902Z"/>
    <x v="3"/>
  </r>
  <r>
    <s v="E-20260203-0304"/>
    <s v="S-20260203-01"/>
    <x v="6"/>
    <n v="1"/>
    <n v="45"/>
    <n v="4"/>
    <m/>
    <m/>
    <m/>
    <m/>
    <m/>
    <m/>
    <m/>
    <s v="2026-02-03T22:56:44.306Z"/>
    <m/>
    <x v="1"/>
    <s v="2026-02-03T22:56:51.553Z"/>
    <x v="3"/>
  </r>
  <r>
    <s v="E-20260203-0305"/>
    <s v="S-20260203-01"/>
    <x v="7"/>
    <n v="1"/>
    <n v="45"/>
    <n v="3"/>
    <m/>
    <m/>
    <m/>
    <m/>
    <m/>
    <m/>
    <m/>
    <s v="2026-02-03T22:56:44.306Z"/>
    <m/>
    <x v="1"/>
    <s v="2026-02-03T22:56:57.126Z"/>
    <x v="3"/>
  </r>
  <r>
    <s v="E-20260203-0306"/>
    <s v="S-20260203-01"/>
    <x v="6"/>
    <n v="2"/>
    <n v="45"/>
    <n v="4"/>
    <m/>
    <m/>
    <m/>
    <m/>
    <m/>
    <m/>
    <m/>
    <s v="2026-02-03T23:00:50.714Z"/>
    <s v="Tightness near AC joint, anterior shoulder cap right side. "/>
    <x v="1"/>
    <s v="2026-02-03T23:00:52.894Z"/>
    <x v="3"/>
  </r>
  <r>
    <s v="E-20260203-0307"/>
    <s v="S-20260203-01"/>
    <x v="7"/>
    <n v="2"/>
    <n v="45"/>
    <n v="4"/>
    <m/>
    <m/>
    <m/>
    <m/>
    <m/>
    <m/>
    <m/>
    <s v="2026-02-03T23:00:50.714Z"/>
    <m/>
    <x v="1"/>
    <s v="2026-02-03T23:00:56.923Z"/>
    <x v="3"/>
  </r>
  <r>
    <s v="E-20260203-0308"/>
    <s v="S-20260203-01"/>
    <x v="6"/>
    <n v="3"/>
    <n v="45"/>
    <n v="6"/>
    <m/>
    <m/>
    <m/>
    <m/>
    <m/>
    <m/>
    <m/>
    <s v="2026-02-03T23:05:17.316Z"/>
    <s v="Tightness near AC joint, anterior shoulder cap right side. "/>
    <x v="1"/>
    <s v="2026-02-03T23:05:44.466Z"/>
    <x v="3"/>
  </r>
  <r>
    <s v="E-20260203-0309"/>
    <s v="S-20260203-01"/>
    <x v="7"/>
    <n v="3"/>
    <n v="45"/>
    <n v="3"/>
    <m/>
    <m/>
    <m/>
    <m/>
    <m/>
    <m/>
    <m/>
    <s v="2026-02-03T23:05:17.316Z"/>
    <m/>
    <x v="1"/>
    <s v="2026-02-03T23:05:48.997Z"/>
    <x v="3"/>
  </r>
  <r>
    <s v="E-20260203-0310"/>
    <s v="S-20260203-01"/>
    <x v="8"/>
    <n v="1"/>
    <n v="20"/>
    <n v="20"/>
    <m/>
    <m/>
    <m/>
    <m/>
    <m/>
    <m/>
    <m/>
    <m/>
    <s v="Whoops. Lost track of how many reps to do. "/>
    <x v="1"/>
    <s v="2026-02-03T23:10:41.990Z"/>
    <x v="4"/>
  </r>
  <r>
    <s v="E-20260203-0311"/>
    <s v="S-20260203-01"/>
    <x v="8"/>
    <n v="2"/>
    <n v="20"/>
    <n v="15"/>
    <m/>
    <m/>
    <m/>
    <m/>
    <m/>
    <m/>
    <m/>
    <m/>
    <m/>
    <x v="1"/>
    <s v="2026-02-03T23:13:08.224Z"/>
    <x v="4"/>
  </r>
  <r>
    <s v="E-20260203-0312"/>
    <s v="S-20260203-01"/>
    <x v="8"/>
    <n v="3"/>
    <n v="20"/>
    <n v="15"/>
    <m/>
    <m/>
    <m/>
    <m/>
    <m/>
    <m/>
    <m/>
    <m/>
    <s v="Tap assist 11-15 on left. "/>
    <x v="1"/>
    <s v="2026-02-03T23:16:05.236Z"/>
    <x v="4"/>
  </r>
  <r>
    <s v="E-20260203-0313"/>
    <s v="S-20260203-01"/>
    <x v="8"/>
    <n v="4"/>
    <n v="20"/>
    <n v="15"/>
    <m/>
    <m/>
    <m/>
    <m/>
    <m/>
    <m/>
    <m/>
    <m/>
    <s v="Tap assist 11-15 on left. "/>
    <x v="1"/>
    <s v="2026-02-03T23:18:59.663Z"/>
    <x v="4"/>
  </r>
  <r>
    <s v="E-20260204-0314"/>
    <s v="S-20260204-01"/>
    <x v="24"/>
    <n v="1"/>
    <n v="50"/>
    <n v="12"/>
    <m/>
    <m/>
    <m/>
    <n v="2"/>
    <n v="1"/>
    <n v="2"/>
    <s v="5+"/>
    <m/>
    <s v="Tempo 2-1-2; RIR 5+"/>
    <x v="1"/>
    <s v="2026-02-04T23:01:43.689Z"/>
    <x v="1"/>
  </r>
  <r>
    <s v="E-20260204-0315"/>
    <s v="S-20260204-01"/>
    <x v="24"/>
    <n v="2"/>
    <n v="55"/>
    <n v="12"/>
    <m/>
    <m/>
    <m/>
    <n v="2"/>
    <n v="1"/>
    <n v="2"/>
    <s v="2"/>
    <m/>
    <s v="Tempo 2-1-2; RIR 2"/>
    <x v="1"/>
    <s v="2026-02-04T23:03:37.049Z"/>
    <x v="1"/>
  </r>
  <r>
    <s v="E-20260204-0316"/>
    <s v="S-20260204-01"/>
    <x v="24"/>
    <n v="3"/>
    <n v="55"/>
    <n v="12"/>
    <m/>
    <m/>
    <m/>
    <n v="2"/>
    <n v="1"/>
    <n v="2"/>
    <s v="2"/>
    <m/>
    <s v="Tempo 2-1-2; RIR 2"/>
    <x v="1"/>
    <s v="2026-02-04T23:05:33.073Z"/>
    <x v="1"/>
  </r>
  <r>
    <s v="E-20260204-0317"/>
    <s v="S-20260204-01"/>
    <x v="24"/>
    <n v="4"/>
    <n v="60"/>
    <n v="12"/>
    <m/>
    <m/>
    <m/>
    <n v="2"/>
    <n v="1"/>
    <n v="2"/>
    <s v="1-2"/>
    <m/>
    <s v="Tempo 2-1-2; RIR 1-2"/>
    <x v="1"/>
    <s v="2026-02-04T23:07:39.465Z"/>
    <x v="1"/>
  </r>
  <r>
    <s v="E-20260204-0318"/>
    <s v="S-20260204-01"/>
    <x v="27"/>
    <n v="1"/>
    <n v="80"/>
    <n v="10"/>
    <m/>
    <m/>
    <m/>
    <n v="2"/>
    <n v="1"/>
    <n v="2"/>
    <s v="5+"/>
    <m/>
    <s v="Elbow to ribs. Sitting tall. Tempo 2-1-2; RIR 5+"/>
    <x v="1"/>
    <s v="2026-02-04T23:11:57.011Z"/>
    <x v="1"/>
  </r>
  <r>
    <s v="E-20260204-0319"/>
    <s v="S-20260204-01"/>
    <x v="27"/>
    <n v="2"/>
    <n v="100"/>
    <n v="10"/>
    <m/>
    <m/>
    <m/>
    <n v="2"/>
    <n v="1"/>
    <n v="2"/>
    <s v="3-4"/>
    <m/>
    <s v="Elbow to ribs. Sitting tall. Tempo 2-1-2; RIR 3-4"/>
    <x v="1"/>
    <s v="2026-02-04T23:13:35.514Z"/>
    <x v="1"/>
  </r>
  <r>
    <s v="E-20260204-0320"/>
    <s v="S-20260204-01"/>
    <x v="27"/>
    <n v="3"/>
    <n v="120"/>
    <n v="10"/>
    <m/>
    <m/>
    <m/>
    <n v="2"/>
    <n v="1"/>
    <n v="2"/>
    <s v="3-4"/>
    <m/>
    <s v="Elbow to ribs. Sitting tall. Tempo 2-1-2; RIR 3-4"/>
    <x v="1"/>
    <s v="2026-02-04T23:15:40.727Z"/>
    <x v="1"/>
  </r>
  <r>
    <s v="E-20260204-0321"/>
    <s v="S-20260204-01"/>
    <x v="27"/>
    <n v="4"/>
    <n v="150"/>
    <n v="10"/>
    <m/>
    <m/>
    <m/>
    <n v="2"/>
    <n v="1"/>
    <n v="3"/>
    <s v="1"/>
    <m/>
    <s v="Elbow to ribs. Sitting tall. Tempo 2-1-3; RIR 1"/>
    <x v="1"/>
    <s v="2026-02-04T23:18:38.749Z"/>
    <x v="1"/>
  </r>
  <r>
    <s v="E-20260204-0322"/>
    <s v="S-20260204-01"/>
    <x v="28"/>
    <n v="1"/>
    <n v="50"/>
    <n v="10"/>
    <m/>
    <m/>
    <m/>
    <n v="2"/>
    <n v="1"/>
    <n v="2"/>
    <s v="5+"/>
    <m/>
    <s v="Tempo 2-1-2; RIR 5+"/>
    <x v="1"/>
    <s v="2026-02-04T23:22:34.901Z"/>
    <x v="1"/>
  </r>
  <r>
    <s v="E-20260204-0323"/>
    <s v="S-20260204-01"/>
    <x v="28"/>
    <n v="2"/>
    <n v="70"/>
    <n v="10"/>
    <m/>
    <m/>
    <m/>
    <n v="2"/>
    <n v="1"/>
    <n v="2"/>
    <s v="3"/>
    <m/>
    <s v="Tempo 2-1-2; RIR 3"/>
    <x v="1"/>
    <s v="2026-02-04T23:24:09.907Z"/>
    <x v="1"/>
  </r>
  <r>
    <s v="E-20260204-0324"/>
    <s v="S-20260204-01"/>
    <x v="28"/>
    <n v="3"/>
    <n v="80"/>
    <n v="10"/>
    <m/>
    <m/>
    <m/>
    <n v="2"/>
    <n v="1"/>
    <n v="2"/>
    <s v="2"/>
    <m/>
    <s v="Tempo 2-1-2; RIR 2"/>
    <x v="1"/>
    <s v="2026-02-04T23:26:16.278Z"/>
    <x v="1"/>
  </r>
  <r>
    <s v="E-20260204-0325"/>
    <s v="S-20260204-01"/>
    <x v="3"/>
    <n v="1"/>
    <n v="25"/>
    <n v="10"/>
    <m/>
    <m/>
    <m/>
    <n v="2"/>
    <n v="1"/>
    <n v="2"/>
    <s v="2"/>
    <m/>
    <s v="Tempo 2-1-2; RIR 2"/>
    <x v="1"/>
    <s v="2026-02-04T23:31:42.172Z"/>
    <x v="2"/>
  </r>
  <r>
    <s v="E-20260204-0326"/>
    <s v="S-20260204-01"/>
    <x v="3"/>
    <n v="2"/>
    <n v="25"/>
    <n v="10"/>
    <m/>
    <m/>
    <m/>
    <n v="2"/>
    <n v="1"/>
    <n v="3"/>
    <s v="1-2"/>
    <m/>
    <s v="Tempo 2-1-3; RIR 1-2"/>
    <x v="1"/>
    <s v="2026-02-04T23:34:47.952Z"/>
    <x v="2"/>
  </r>
  <r>
    <s v="E-20260204-0327"/>
    <s v="S-20260204-01"/>
    <x v="3"/>
    <n v="3"/>
    <n v="30"/>
    <n v="10"/>
    <m/>
    <m/>
    <m/>
    <n v="2"/>
    <n v="1"/>
    <n v="3"/>
    <s v="0"/>
    <m/>
    <s v="Tempo 2-1-3; RIR 0"/>
    <x v="1"/>
    <s v="2026-02-04T23:38:42.690Z"/>
    <x v="2"/>
  </r>
  <r>
    <s v="E-20260204-0328"/>
    <s v="S-20260204-01"/>
    <x v="29"/>
    <n v="1"/>
    <n v="15"/>
    <n v="15"/>
    <m/>
    <m/>
    <m/>
    <n v="3"/>
    <n v="1"/>
    <n v="3"/>
    <s v="; bench at ~30 degrees"/>
    <m/>
    <s v="Tempo 3-1-3; RIR ; bench at ~30 degrees"/>
    <x v="1"/>
    <s v="2026-02-04T23:42:37.908Z"/>
    <x v="2"/>
  </r>
  <r>
    <s v="E-20260204-0329"/>
    <s v="S-20260204-01"/>
    <x v="29"/>
    <n v="2"/>
    <n v="15"/>
    <n v="15"/>
    <m/>
    <m/>
    <m/>
    <n v="3"/>
    <n v="1"/>
    <n v="3"/>
    <s v="; bench at ~30 degrees; for both sets my arms were hanging straight down"/>
    <m/>
    <s v="Tempo 3-1-3; RIR ; bench at ~30 degrees; for both sets my arms were hanging straight down"/>
    <x v="1"/>
    <s v="2026-02-04T23:47:54.393Z"/>
    <x v="2"/>
  </r>
  <r>
    <s v="E-20260207-0330"/>
    <s v="S-20260207-01"/>
    <x v="14"/>
    <n v="1"/>
    <n v="45"/>
    <n v="15"/>
    <m/>
    <m/>
    <m/>
    <n v="1"/>
    <n v="1"/>
    <n v="3"/>
    <s v="2"/>
    <m/>
    <s v="Tempo 1-1-3; RIR 2"/>
    <x v="1"/>
    <s v="2026-02-07T17:44:30.017Z"/>
    <x v="2"/>
  </r>
  <r>
    <s v="E-20260207-0331"/>
    <s v="S-20260207-01"/>
    <x v="14"/>
    <n v="2"/>
    <n v="35"/>
    <n v="13"/>
    <m/>
    <m/>
    <m/>
    <n v="3"/>
    <n v="1"/>
    <n v="3"/>
    <s v="2"/>
    <m/>
    <s v="Tempo 3-1-3; RIR 2"/>
    <x v="1"/>
    <s v="2026-02-07T17:47:22.367Z"/>
    <x v="2"/>
  </r>
  <r>
    <s v="E-20260207-0332"/>
    <s v="S-20260207-01"/>
    <x v="14"/>
    <n v="3"/>
    <n v="35"/>
    <n v="12"/>
    <m/>
    <m/>
    <m/>
    <n v="3"/>
    <n v="1"/>
    <n v="3"/>
    <s v="1"/>
    <m/>
    <s v="Tempo 3-1-3; RIR 1"/>
    <x v="1"/>
    <s v="2026-02-07T17:50:04.044Z"/>
    <x v="2"/>
  </r>
  <r>
    <s v="E-20260207-0333"/>
    <s v="S-20260207-01"/>
    <x v="14"/>
    <n v="4"/>
    <n v="35"/>
    <n v="12"/>
    <m/>
    <m/>
    <m/>
    <n v="3"/>
    <n v="1"/>
    <n v="3"/>
    <s v="0"/>
    <m/>
    <s v="Tempo 3-1-3; RIR 0; contraction was more difficult at 7+, but squeezed as much as possible and stayed true to the tempo"/>
    <x v="1"/>
    <s v="2026-02-07T17:54:28.282Z"/>
    <x v="2"/>
  </r>
  <r>
    <s v="E-20260207-0334"/>
    <s v="S-20260207-01"/>
    <x v="21"/>
    <n v="1"/>
    <n v="50"/>
    <n v="12"/>
    <m/>
    <m/>
    <m/>
    <n v="2"/>
    <n v="1"/>
    <n v="2"/>
    <s v="1-2"/>
    <m/>
    <s v="Kneeling. Tempo 2-1-2; RIR 1-2; High cable machine (as opposed to the adjustable height cable spots. "/>
    <x v="1"/>
    <s v="2026-02-07T17:57:02.628Z"/>
    <x v="4"/>
  </r>
  <r>
    <s v="E-20260207-0335"/>
    <s v="S-20260207-01"/>
    <x v="21"/>
    <n v="2"/>
    <n v="50"/>
    <n v="10"/>
    <m/>
    <m/>
    <m/>
    <n v="2"/>
    <n v="1"/>
    <n v="2"/>
    <s v="0"/>
    <m/>
    <s v="Kneeling. Tempo 2-1-2; RIR 0; High cable machine (as opposed to the adjustable height cable spots. "/>
    <x v="1"/>
    <s v="2026-02-07T17:59:05.809Z"/>
    <x v="4"/>
  </r>
  <r>
    <s v="E-20260207-0336"/>
    <s v="S-20260207-01"/>
    <x v="21"/>
    <n v="3"/>
    <n v="40"/>
    <n v="10"/>
    <m/>
    <m/>
    <m/>
    <n v="2"/>
    <n v="1"/>
    <n v="2"/>
    <s v="1"/>
    <m/>
    <s v="Kneeling. Tempo 2-1-2; RIR 1; High cable machine (as opposed to the adjustable height cable spots. "/>
    <x v="1"/>
    <s v="2026-02-07T18:01:04.131Z"/>
    <x v="4"/>
  </r>
  <r>
    <s v="E-20260207-0337"/>
    <s v="S-20260207-01"/>
    <x v="21"/>
    <n v="4"/>
    <n v="40"/>
    <n v="10"/>
    <m/>
    <m/>
    <m/>
    <n v="2"/>
    <n v="1"/>
    <n v="2"/>
    <s v="1"/>
    <m/>
    <s v="Kneeling. Tempo 2-1-2 (tempo wasn’t specified on today’s plan, so maybe 2-1-2 was too slow and controlled?); RIR 1; High cable machine (as opposed to the adjustable height cable spots. "/>
    <x v="1"/>
    <s v="2026-02-07T18:03:31.295Z"/>
    <x v="4"/>
  </r>
  <r>
    <s v="E-20260207-0338"/>
    <s v="S-20260207-01"/>
    <x v="30"/>
    <n v="1"/>
    <n v="10"/>
    <n v="12"/>
    <m/>
    <m/>
    <m/>
    <m/>
    <m/>
    <m/>
    <m/>
    <m/>
    <s v="Squeeze at full extension. Cable set at height 17"/>
    <x v="1"/>
    <s v="2026-02-07T18:08:51.280Z"/>
    <x v="4"/>
  </r>
  <r>
    <s v="E-20260207-0339"/>
    <s v="S-20260207-01"/>
    <x v="30"/>
    <n v="2"/>
    <n v="10"/>
    <n v="10"/>
    <m/>
    <m/>
    <m/>
    <m/>
    <m/>
    <m/>
    <m/>
    <m/>
    <s v="Squeeze at full extension. Cable set at height 17"/>
    <x v="1"/>
    <s v="2026-02-07T18:08:56.633Z"/>
    <x v="4"/>
  </r>
  <r>
    <s v="E-20260207-0340"/>
    <s v="S-20260207-01"/>
    <x v="30"/>
    <n v="3"/>
    <n v="10"/>
    <n v="11"/>
    <m/>
    <m/>
    <m/>
    <m/>
    <m/>
    <m/>
    <s v="1"/>
    <m/>
    <s v="RIR 1; Squeeze at full extension. Cable set at height 17"/>
    <x v="1"/>
    <s v="2026-02-07T18:10:39.673Z"/>
    <x v="4"/>
  </r>
  <r>
    <s v="E-20260207-0341"/>
    <s v="S-20260207-01"/>
    <x v="31"/>
    <n v="1"/>
    <n v="25"/>
    <n v="12"/>
    <m/>
    <m/>
    <m/>
    <n v="1"/>
    <n v="1"/>
    <n v="3"/>
    <s v="1"/>
    <m/>
    <s v="Tempo 1-1-3; RIR 1; bench at ~30degrees"/>
    <x v="1"/>
    <s v="2026-02-07T18:14:00.635Z"/>
    <x v="2"/>
  </r>
  <r>
    <s v="E-20260207-0342"/>
    <s v="S-20260207-01"/>
    <x v="31"/>
    <n v="2"/>
    <n v="25"/>
    <n v="11"/>
    <m/>
    <m/>
    <m/>
    <n v="1"/>
    <n v="1"/>
    <n v="3"/>
    <s v="1"/>
    <m/>
    <s v="Tempo 1-1-3; RIR 1; bench at ~30degrees"/>
    <x v="1"/>
    <s v="2026-02-07T18:16:16.169Z"/>
    <x v="2"/>
  </r>
  <r>
    <s v="E-20260207-0343"/>
    <s v="S-20260207-01"/>
    <x v="31"/>
    <n v="3"/>
    <n v="25"/>
    <n v="11"/>
    <m/>
    <m/>
    <m/>
    <n v="1"/>
    <n v="1"/>
    <n v="3"/>
    <s v="1"/>
    <m/>
    <s v="Tempo 1-1-3; RIR 1; bench at ~30degrees"/>
    <x v="1"/>
    <s v="2026-02-07T18:19:07.653Z"/>
    <x v="2"/>
  </r>
  <r>
    <s v="E-20260207-0344"/>
    <s v="S-20260207-01"/>
    <x v="18"/>
    <n v="1"/>
    <n v="75"/>
    <m/>
    <n v="60"/>
    <m/>
    <m/>
    <m/>
    <m/>
    <m/>
    <m/>
    <m/>
    <m/>
    <x v="1"/>
    <s v="2026-02-07T18:22:20.048Z"/>
    <x v="0"/>
  </r>
  <r>
    <s v="E-20260207-0345"/>
    <s v="S-20260207-01"/>
    <x v="18"/>
    <n v="2"/>
    <n v="75"/>
    <m/>
    <n v="60"/>
    <m/>
    <m/>
    <m/>
    <m/>
    <m/>
    <m/>
    <m/>
    <m/>
    <x v="1"/>
    <s v="2026-02-07T18:24:48.981Z"/>
    <x v="0"/>
  </r>
  <r>
    <s v="E-20260207-0346"/>
    <s v="S-20260207-01"/>
    <x v="18"/>
    <n v="3"/>
    <n v="75"/>
    <m/>
    <n v="55.800000000000004"/>
    <m/>
    <m/>
    <m/>
    <m/>
    <m/>
    <m/>
    <m/>
    <m/>
    <x v="1"/>
    <s v="2026-02-07T18:27:31.138Z"/>
    <x v="0"/>
  </r>
  <r>
    <s v="E-20260207-0347"/>
    <s v="S-20260207-01"/>
    <x v="32"/>
    <n v="1"/>
    <m/>
    <m/>
    <n v="460"/>
    <n v="2000"/>
    <s v="mi"/>
    <m/>
    <m/>
    <m/>
    <m/>
    <m/>
    <s v="Damper at 5"/>
    <x v="1"/>
    <s v="2026-02-07T18:40:33.609Z"/>
    <x v="1"/>
  </r>
  <r>
    <s v="E-20260208-0348"/>
    <s v="S-20260208-01"/>
    <x v="33"/>
    <n v="1"/>
    <n v="25"/>
    <n v="6"/>
    <m/>
    <m/>
    <m/>
    <m/>
    <m/>
    <m/>
    <m/>
    <m/>
    <s v="Per side. Rear foot elevated on 2 plates"/>
    <x v="2"/>
    <s v="2026-02-08T16:03:48.661Z"/>
    <x v="7"/>
  </r>
  <r>
    <s v="E-20260208-0349"/>
    <s v="S-20260208-01"/>
    <x v="33"/>
    <n v="2"/>
    <n v="45"/>
    <n v="6"/>
    <m/>
    <m/>
    <m/>
    <m/>
    <m/>
    <m/>
    <m/>
    <m/>
    <s v="Extreme tightness on Left side during descending; Per side. Rear foot elevated on 2 plates"/>
    <x v="2"/>
    <s v="2026-02-08T16:04:26.036Z"/>
    <x v="7"/>
  </r>
  <r>
    <s v="E-20260208-0350"/>
    <s v="S-20260208-01"/>
    <x v="33"/>
    <n v="3"/>
    <n v="25"/>
    <n v="6"/>
    <m/>
    <m/>
    <m/>
    <m/>
    <m/>
    <m/>
    <m/>
    <m/>
    <s v="Extreme tightness on Left hamstring side during descending; Per side. Rear foot elevated on 2 plates"/>
    <x v="2"/>
    <s v="2026-02-08T16:06:07.050Z"/>
    <x v="7"/>
  </r>
  <r>
    <s v="E-20260208-0351"/>
    <s v="S-20260208-01"/>
    <x v="33"/>
    <n v="4"/>
    <n v="25"/>
    <n v="6"/>
    <m/>
    <m/>
    <m/>
    <m/>
    <m/>
    <m/>
    <m/>
    <m/>
    <s v="Slow controlled movement for all sets. "/>
    <x v="2"/>
    <s v="2026-02-08T16:06:35.854Z"/>
    <x v="7"/>
  </r>
  <r>
    <s v="E-20260208-0352"/>
    <s v="S-20260208-01"/>
    <x v="34"/>
    <n v="1"/>
    <n v="60"/>
    <n v="6"/>
    <m/>
    <m/>
    <m/>
    <m/>
    <m/>
    <m/>
    <m/>
    <m/>
    <s v="30lbs dbs"/>
    <x v="2"/>
    <s v="2026-02-08T16:10:51.318Z"/>
    <x v="7"/>
  </r>
  <r>
    <s v="E-20260208-0353"/>
    <s v="S-20260208-01"/>
    <x v="34"/>
    <n v="2"/>
    <n v="60"/>
    <n v="6"/>
    <m/>
    <m/>
    <m/>
    <m/>
    <m/>
    <m/>
    <m/>
    <m/>
    <s v="30lbs dbs"/>
    <x v="2"/>
    <s v="2026-02-08T16:12:50.312Z"/>
    <x v="7"/>
  </r>
  <r>
    <s v="E-20260208-0354"/>
    <s v="S-20260208-01"/>
    <x v="34"/>
    <n v="3"/>
    <n v="80"/>
    <n v="6"/>
    <m/>
    <m/>
    <m/>
    <n v="2"/>
    <n v="0"/>
    <n v="1"/>
    <m/>
    <m/>
    <s v="Tempo 2-0-1"/>
    <x v="2"/>
    <s v="2026-02-08T16:14:36.441Z"/>
    <x v="7"/>
  </r>
  <r>
    <s v="E-20260208-0355"/>
    <s v="S-20260208-01"/>
    <x v="34"/>
    <n v="4"/>
    <n v="100"/>
    <n v="6"/>
    <m/>
    <m/>
    <m/>
    <n v="2"/>
    <n v="0"/>
    <n v="1"/>
    <s v="1-2"/>
    <m/>
    <s v="Tempo 2-0-1; RIR 1-2"/>
    <x v="2"/>
    <s v="2026-02-08T16:16:56.171Z"/>
    <x v="7"/>
  </r>
  <r>
    <s v="E-20260208-0356"/>
    <s v="S-20260208-01"/>
    <x v="0"/>
    <n v="1"/>
    <n v="150"/>
    <m/>
    <n v="60"/>
    <m/>
    <m/>
    <m/>
    <m/>
    <m/>
    <m/>
    <m/>
    <s v="Incline 0; 2.5mph"/>
    <x v="2"/>
    <s v="2026-02-08T16:20:55.317Z"/>
    <x v="0"/>
  </r>
  <r>
    <s v="E-20260208-0357"/>
    <s v="S-20260208-01"/>
    <x v="0"/>
    <n v="2"/>
    <n v="150"/>
    <m/>
    <n v="49.8"/>
    <m/>
    <m/>
    <m/>
    <m/>
    <m/>
    <m/>
    <m/>
    <s v="Incline 0; 2.5mph; stopped as soon as a roll to fingertips "/>
    <x v="2"/>
    <s v="2026-02-08T16:23:17.189Z"/>
    <x v="0"/>
  </r>
  <r>
    <s v="E-20260208-0358"/>
    <s v="S-20260208-01"/>
    <x v="0"/>
    <n v="3"/>
    <n v="150"/>
    <m/>
    <n v="45"/>
    <m/>
    <m/>
    <m/>
    <m/>
    <m/>
    <m/>
    <m/>
    <s v="Incline 0; 2.5mph; stopped as soon as a roll to fingertips "/>
    <x v="2"/>
    <s v="2026-02-08T16:25:07.547Z"/>
    <x v="0"/>
  </r>
  <r>
    <s v="E-20260208-0359"/>
    <s v="S-20260208-01"/>
    <x v="35"/>
    <n v="1"/>
    <n v="50"/>
    <n v="12"/>
    <m/>
    <m/>
    <m/>
    <n v="2"/>
    <n v="1"/>
    <n v="2"/>
    <s v="3+"/>
    <m/>
    <s v="Tempo 2-1-2; RIR 3+"/>
    <x v="2"/>
    <s v="2026-02-08T16:30:32.198Z"/>
    <x v="7"/>
  </r>
  <r>
    <s v="E-20260208-0360"/>
    <s v="S-20260208-01"/>
    <x v="35"/>
    <n v="2"/>
    <n v="90"/>
    <n v="12"/>
    <m/>
    <m/>
    <m/>
    <n v="2"/>
    <n v="1"/>
    <n v="2"/>
    <s v="1"/>
    <m/>
    <s v="Tempo 2-1-2; RIR 1"/>
    <x v="2"/>
    <s v="2026-02-08T16:33:11.370Z"/>
    <x v="7"/>
  </r>
  <r>
    <s v="E-20260209-0361"/>
    <s v="S-20260209-01"/>
    <x v="4"/>
    <n v="1"/>
    <n v="135"/>
    <n v="5"/>
    <m/>
    <m/>
    <m/>
    <m/>
    <m/>
    <m/>
    <s v="3+"/>
    <m/>
    <s v="Tempo slow and control; RIR 3+; Elbows tucked, moderate grip width, stopped just above chest; slow and controlled "/>
    <x v="2"/>
    <s v="2026-02-09T20:00:37.973Z"/>
    <x v="3"/>
  </r>
  <r>
    <s v="E-20260209-0362"/>
    <s v="S-20260209-01"/>
    <x v="4"/>
    <n v="2"/>
    <n v="155"/>
    <n v="5"/>
    <m/>
    <m/>
    <m/>
    <m/>
    <m/>
    <m/>
    <s v="1-2"/>
    <m/>
    <s v="Tempo slow and control; RIR 1-2; Elbows tucked, moderate grip width, stopped just above chest; slow and controlled "/>
    <x v="2"/>
    <s v="2026-02-09T20:00:48.614Z"/>
    <x v="3"/>
  </r>
  <r>
    <s v="E-20260209-0363"/>
    <s v="S-20260209-01"/>
    <x v="4"/>
    <n v="3"/>
    <n v="175"/>
    <n v="4"/>
    <m/>
    <m/>
    <m/>
    <m/>
    <m/>
    <m/>
    <s v="1"/>
    <m/>
    <s v="Tempo slow and control; RIR 1; Elbows tucked, moderate grip width, stopped just above chest; slow and controlled "/>
    <x v="2"/>
    <s v="2026-02-09T20:01:41.268Z"/>
    <x v="3"/>
  </r>
  <r>
    <s v="E-20260209-0364"/>
    <s v="S-20260209-01"/>
    <x v="4"/>
    <n v="4"/>
    <n v="175"/>
    <n v="4"/>
    <m/>
    <m/>
    <m/>
    <m/>
    <m/>
    <m/>
    <s v="1"/>
    <m/>
    <s v="Tempo slow and control; RIR 1; Elbows tucked, moderate grip width, stopped just above chest; slow and controlled "/>
    <x v="2"/>
    <s v="2026-02-09T20:04:01.474Z"/>
    <x v="3"/>
  </r>
  <r>
    <s v="E-20260209-0365"/>
    <s v="S-20260209-01"/>
    <x v="36"/>
    <n v="1"/>
    <n v="10"/>
    <n v="8"/>
    <m/>
    <m/>
    <m/>
    <n v="1"/>
    <m/>
    <m/>
    <s v="3+"/>
    <m/>
    <s v="Tempo 1-1; RIR 3+"/>
    <x v="2"/>
    <s v="2026-02-09T20:07:20.818Z"/>
    <x v="8"/>
  </r>
  <r>
    <s v="E-20260209-0366"/>
    <s v="S-20260209-01"/>
    <x v="36"/>
    <n v="2"/>
    <n v="25"/>
    <n v="8"/>
    <m/>
    <m/>
    <m/>
    <n v="2"/>
    <n v="0"/>
    <n v="1"/>
    <s v="2+"/>
    <m/>
    <s v="Tempo 2-0-1; RIR 2+"/>
    <x v="2"/>
    <s v="2026-02-09T20:09:33.681Z"/>
    <x v="8"/>
  </r>
  <r>
    <s v="E-20260209-0367"/>
    <s v="S-20260209-01"/>
    <x v="36"/>
    <n v="3"/>
    <n v="25"/>
    <n v="8"/>
    <m/>
    <m/>
    <m/>
    <n v="2"/>
    <n v="0"/>
    <n v="1"/>
    <s v="2+"/>
    <m/>
    <s v="Tempo 2-0-1; RIR 2+"/>
    <x v="2"/>
    <s v="2026-02-09T20:12:01.813Z"/>
    <x v="8"/>
  </r>
  <r>
    <s v="E-20260209-0368"/>
    <s v="S-20260209-01"/>
    <x v="37"/>
    <n v="1"/>
    <n v="50"/>
    <n v="8"/>
    <m/>
    <m/>
    <m/>
    <n v="3"/>
    <n v="1"/>
    <n v="3"/>
    <s v="2+"/>
    <m/>
    <s v="Tempo 3-1-3; RIR 2+; bench at 2 (~15 deg)"/>
    <x v="2"/>
    <s v="2026-02-09T20:15:10.566Z"/>
    <x v="3"/>
  </r>
  <r>
    <s v="E-20260209-0369"/>
    <s v="S-20260209-01"/>
    <x v="37"/>
    <n v="2"/>
    <n v="80"/>
    <n v="8"/>
    <m/>
    <m/>
    <m/>
    <n v="3"/>
    <n v="1"/>
    <n v="3"/>
    <s v="2+"/>
    <m/>
    <s v="Tempo 3-1-3; RIR 2+; bench at 2 (~15 deg)"/>
    <x v="2"/>
    <s v="2026-02-09T20:17:25.531Z"/>
    <x v="3"/>
  </r>
  <r>
    <s v="E-20260209-0370"/>
    <s v="S-20260209-01"/>
    <x v="37"/>
    <n v="3"/>
    <n v="90"/>
    <n v="7"/>
    <m/>
    <m/>
    <m/>
    <n v="3"/>
    <n v="1"/>
    <n v="3"/>
    <s v="1"/>
    <m/>
    <s v="Tempo 3-1-3; RIR 1; bench at 2 (~15 deg)"/>
    <x v="2"/>
    <s v="2026-02-09T20:20:38.016Z"/>
    <x v="3"/>
  </r>
  <r>
    <s v="E-20260209-0371"/>
    <s v="S-20260209-01"/>
    <x v="15"/>
    <n v="1"/>
    <n v="50"/>
    <n v="10"/>
    <m/>
    <m/>
    <m/>
    <n v="3"/>
    <n v="1"/>
    <n v="2"/>
    <s v="2"/>
    <m/>
    <s v="Straight bar; adjustable cable rack; tempo 3-1-2; RIR 2"/>
    <x v="2"/>
    <s v="2026-02-09T20:24:12.148Z"/>
    <x v="4"/>
  </r>
  <r>
    <s v="E-20260209-0372"/>
    <s v="S-20260209-01"/>
    <x v="15"/>
    <n v="2"/>
    <n v="57.5"/>
    <n v="9"/>
    <m/>
    <m/>
    <m/>
    <n v="2"/>
    <n v="1"/>
    <n v="3"/>
    <s v="0-1"/>
    <m/>
    <s v="Straight bar; adjustable cable rack; tempo 2-1-3; RIR 0-1"/>
    <x v="2"/>
    <s v="2026-02-09T20:26:25.119Z"/>
    <x v="4"/>
  </r>
  <r>
    <s v="E-20260209-0373"/>
    <s v="S-20260209-01"/>
    <x v="15"/>
    <n v="3"/>
    <n v="50"/>
    <n v="10"/>
    <m/>
    <m/>
    <m/>
    <n v="2"/>
    <n v="1"/>
    <n v="3"/>
    <s v="0-1"/>
    <m/>
    <s v="Straight bar; adjustable cable rack; tempo 2-1-3; RIR 0-1"/>
    <x v="2"/>
    <s v="2026-02-09T20:27:59.159Z"/>
    <x v="4"/>
  </r>
  <r>
    <s v="E-20260209-0374"/>
    <s v="S-20260209-01"/>
    <x v="15"/>
    <n v="4"/>
    <n v="52.5"/>
    <n v="10"/>
    <m/>
    <m/>
    <m/>
    <n v="2"/>
    <n v="1"/>
    <n v="3"/>
    <s v="0-1"/>
    <m/>
    <s v="Straight bar; adjustable cable rack; tempo 2-1-3; RIR 0-1"/>
    <x v="2"/>
    <s v="2026-02-09T20:30:05.166Z"/>
    <x v="4"/>
  </r>
  <r>
    <s v="E-20260209-0375"/>
    <s v="S-20260209-01"/>
    <x v="38"/>
    <n v="1"/>
    <n v="10"/>
    <n v="12"/>
    <m/>
    <m/>
    <m/>
    <n v="1"/>
    <n v="1"/>
    <n v="3"/>
    <s v="2+"/>
    <m/>
    <s v="Tempo 1-1-3; RIR 2+; standing"/>
    <x v="2"/>
    <s v="2026-02-09T20:34:23.436Z"/>
    <x v="4"/>
  </r>
  <r>
    <s v="E-20260209-0376"/>
    <s v="S-20260209-01"/>
    <x v="38"/>
    <n v="2"/>
    <n v="12.5"/>
    <n v="12"/>
    <m/>
    <m/>
    <m/>
    <n v="1"/>
    <n v="1"/>
    <n v="3"/>
    <s v="0-1"/>
    <m/>
    <s v="Tempo 1-1-3; RIR 0-1; standing"/>
    <x v="2"/>
    <s v="2026-02-09T20:37:23.985Z"/>
    <x v="4"/>
  </r>
  <r>
    <s v="E-20260211-0377"/>
    <s v="S-20260211-01"/>
    <x v="24"/>
    <n v="1"/>
    <n v="60"/>
    <n v="10"/>
    <m/>
    <m/>
    <m/>
    <n v="2"/>
    <n v="1"/>
    <n v="2"/>
    <s v="1-2"/>
    <m/>
    <s v="Tempo 2-1-2  ;RIR 1-2"/>
    <x v="2"/>
    <s v="2026-02-11T22:36:19.865Z"/>
    <x v="1"/>
  </r>
  <r>
    <s v="E-20260211-0378"/>
    <s v="S-20260211-01"/>
    <x v="24"/>
    <n v="2"/>
    <n v="60"/>
    <n v="10"/>
    <m/>
    <m/>
    <m/>
    <n v="2"/>
    <n v="1"/>
    <n v="2"/>
    <s v="1-2"/>
    <m/>
    <s v="Tempo 2-1-2; RIR 1-2"/>
    <x v="2"/>
    <s v="2026-02-11T22:38:11.669Z"/>
    <x v="1"/>
  </r>
  <r>
    <s v="E-20260211-0379"/>
    <s v="S-20260211-01"/>
    <x v="24"/>
    <n v="3"/>
    <n v="60"/>
    <n v="10"/>
    <m/>
    <m/>
    <m/>
    <n v="2"/>
    <n v="1"/>
    <n v="2"/>
    <s v="1-2"/>
    <m/>
    <s v="Tempo 2-1-2; RIR 1-2"/>
    <x v="2"/>
    <s v="2026-02-11T22:40:14.992Z"/>
    <x v="1"/>
  </r>
  <r>
    <s v="E-20260211-0380"/>
    <s v="S-20260211-01"/>
    <x v="24"/>
    <n v="4"/>
    <n v="60"/>
    <n v="10"/>
    <m/>
    <m/>
    <m/>
    <n v="2"/>
    <n v="1"/>
    <n v="2"/>
    <s v="1-2"/>
    <m/>
    <s v="Tempo 2-1-2; RIR 1-2; better at the slower eccentric vs slow contraction, but held good form and tempo for all sets"/>
    <x v="2"/>
    <s v="2026-02-11T22:42:10.981Z"/>
    <x v="1"/>
  </r>
  <r>
    <s v="E-20260211-0381"/>
    <s v="S-20260211-01"/>
    <x v="27"/>
    <n v="1"/>
    <n v="150"/>
    <n v="10"/>
    <m/>
    <m/>
    <m/>
    <n v="2"/>
    <n v="1"/>
    <n v="2"/>
    <s v="1-2"/>
    <m/>
    <s v="Tempo 2-1-2; RIR 1-2; residual anterior capsule ‘feeling’ "/>
    <x v="2"/>
    <s v="2026-02-11T22:51:51.735Z"/>
    <x v="1"/>
  </r>
  <r>
    <s v="E-20260211-0382"/>
    <s v="S-20260211-01"/>
    <x v="27"/>
    <n v="2"/>
    <n v="160"/>
    <n v="10"/>
    <m/>
    <m/>
    <m/>
    <n v="2"/>
    <n v="1"/>
    <n v="2"/>
    <s v="1-2"/>
    <m/>
    <s v="Tempo 2-1-2; RIR 1-2; residual anterior capsule ‘feeling’ "/>
    <x v="2"/>
    <s v="2026-02-11T22:51:54.798Z"/>
    <x v="1"/>
  </r>
  <r>
    <s v="E-20260211-0383"/>
    <s v="S-20260211-01"/>
    <x v="27"/>
    <n v="3"/>
    <n v="160"/>
    <n v="8"/>
    <m/>
    <m/>
    <m/>
    <n v="2"/>
    <n v="1"/>
    <n v="3"/>
    <s v="1-2"/>
    <m/>
    <s v="Tempo 2-1-3; RIR 1-2; residual anterior capsule feel on full extension"/>
    <x v="2"/>
    <s v="2026-02-11T22:55:15.661Z"/>
    <x v="1"/>
  </r>
  <r>
    <s v="E-20260211-0384"/>
    <s v="S-20260211-01"/>
    <x v="27"/>
    <n v="4"/>
    <n v="170"/>
    <n v="8"/>
    <m/>
    <m/>
    <m/>
    <n v="2"/>
    <n v="1"/>
    <n v="3"/>
    <s v="0-1"/>
    <m/>
    <s v="Tempo 2-1-3; RIR 0-1; residual anterior capsule feel on full extension"/>
    <x v="2"/>
    <s v="2026-02-11T22:57:58.487Z"/>
    <x v="1"/>
  </r>
  <r>
    <s v="E-20260211-0385"/>
    <s v="S-20260211-01"/>
    <x v="28"/>
    <n v="1"/>
    <n v="70"/>
    <n v="10"/>
    <m/>
    <m/>
    <m/>
    <n v="2"/>
    <n v="1"/>
    <n v="3"/>
    <s v="2"/>
    <m/>
    <s v="Tempo 2-1-3; RIR 2; tightness/twinge in anterior capsule. Reduce my ROM very slightly to prevent anterior involvement during pull 👍"/>
    <x v="2"/>
    <s v="2026-02-11T23:01:28.639Z"/>
    <x v="1"/>
  </r>
  <r>
    <s v="E-20260211-0386"/>
    <s v="S-20260211-01"/>
    <x v="28"/>
    <n v="2"/>
    <n v="80"/>
    <n v="10"/>
    <m/>
    <m/>
    <m/>
    <n v="2"/>
    <n v="1"/>
    <n v="3"/>
    <s v="2"/>
    <m/>
    <s v="Tempo 2-1-3; RIR 2; twinge is is weird it only hits in one slot of the movement otherwise no feeling before or after "/>
    <x v="2"/>
    <s v="2026-02-11T23:04:43.528Z"/>
    <x v="1"/>
  </r>
  <r>
    <s v="E-20260211-0387"/>
    <s v="S-20260211-01"/>
    <x v="28"/>
    <n v="3"/>
    <n v="90"/>
    <n v="9"/>
    <m/>
    <m/>
    <m/>
    <n v="2"/>
    <n v="1"/>
    <n v="3"/>
    <s v="1"/>
    <m/>
    <s v="Tempo 2-1-3; RIR 1; no twinge 🤔"/>
    <x v="2"/>
    <s v="2026-02-11T23:07:29.831Z"/>
    <x v="1"/>
  </r>
  <r>
    <s v="E-20260211-0388"/>
    <s v="S-20260211-01"/>
    <x v="3"/>
    <n v="1"/>
    <n v="25"/>
    <n v="10"/>
    <m/>
    <m/>
    <m/>
    <n v="2"/>
    <n v="1"/>
    <n v="2"/>
    <s v="1-2"/>
    <m/>
    <s v="Tempo 2-1-2; RIR 1-2"/>
    <x v="2"/>
    <s v="2026-02-11T23:10:56.472Z"/>
    <x v="2"/>
  </r>
  <r>
    <s v="E-20260211-0389"/>
    <s v="S-20260211-01"/>
    <x v="3"/>
    <n v="2"/>
    <n v="25"/>
    <n v="10"/>
    <m/>
    <m/>
    <m/>
    <n v="2"/>
    <n v="1"/>
    <n v="3"/>
    <s v="1"/>
    <m/>
    <s v="Tempo 2-1-3; RIR 1"/>
    <x v="2"/>
    <s v="2026-02-11T23:13:42.337Z"/>
    <x v="2"/>
  </r>
  <r>
    <s v="E-20260211-0390"/>
    <s v="S-20260211-01"/>
    <x v="3"/>
    <n v="3"/>
    <n v="25"/>
    <n v="10"/>
    <m/>
    <m/>
    <m/>
    <n v="2"/>
    <n v="1"/>
    <n v="3"/>
    <s v="1"/>
    <m/>
    <s v="Tempo 2-1-3; RIR 1"/>
    <x v="2"/>
    <s v="2026-02-11T23:17:31.068Z"/>
    <x v="2"/>
  </r>
  <r>
    <s v="E-20260211-0391"/>
    <s v="S-20260211-01"/>
    <x v="29"/>
    <n v="1"/>
    <n v="15"/>
    <n v="15"/>
    <m/>
    <m/>
    <m/>
    <n v="3"/>
    <n v="1"/>
    <n v="3"/>
    <s v="1-2"/>
    <m/>
    <s v="Tempo 3-1-3; RIR 1-2"/>
    <x v="2"/>
    <s v="2026-02-11T23:21:26.949Z"/>
    <x v="2"/>
  </r>
  <r>
    <s v="E-20260211-0392"/>
    <s v="S-20260211-01"/>
    <x v="29"/>
    <n v="2"/>
    <n v="15"/>
    <n v="15"/>
    <m/>
    <m/>
    <m/>
    <n v="3"/>
    <n v="1"/>
    <n v="3"/>
    <s v="1-2"/>
    <m/>
    <s v="Tempo 3-1-3; RIR 1-2; up the weight next time?"/>
    <x v="2"/>
    <s v="2026-02-11T23:25:11.816Z"/>
    <x v="2"/>
  </r>
  <r>
    <s v="E-20260211-0393"/>
    <s v="S-20260211-01"/>
    <x v="10"/>
    <n v="1"/>
    <n v="50"/>
    <m/>
    <n v="60"/>
    <m/>
    <m/>
    <m/>
    <m/>
    <m/>
    <m/>
    <s v="2026-02-11T23:34:26.208Z"/>
    <s v="2.0 mph; 0 incline; Right"/>
    <x v="2"/>
    <s v="2026-02-11T23:34:27.292Z"/>
    <x v="0"/>
  </r>
  <r>
    <s v="E-20260211-0394"/>
    <s v="S-20260211-01"/>
    <x v="10"/>
    <n v="2"/>
    <n v="50"/>
    <m/>
    <n v="60"/>
    <m/>
    <m/>
    <m/>
    <m/>
    <m/>
    <m/>
    <s v="2026-02-11T23:34:26.208Z"/>
    <s v="2.0 mph; 0 incline; Left"/>
    <x v="2"/>
    <s v="2026-02-11T23:34:32.250Z"/>
    <x v="0"/>
  </r>
  <r>
    <s v="E-20260211-0395"/>
    <s v="S-20260211-01"/>
    <x v="10"/>
    <n v="3"/>
    <n v="50"/>
    <m/>
    <n v="60"/>
    <m/>
    <m/>
    <m/>
    <m/>
    <m/>
    <m/>
    <s v="2026-02-11T23:34:38.304Z"/>
    <s v="2.0 mph; 0 incline; right "/>
    <x v="2"/>
    <s v="2026-02-11T23:34:39.191Z"/>
    <x v="0"/>
  </r>
  <r>
    <s v="E-20260211-0396"/>
    <s v="S-20260211-01"/>
    <x v="10"/>
    <n v="4"/>
    <n v="50"/>
    <m/>
    <n v="60"/>
    <m/>
    <m/>
    <m/>
    <m/>
    <m/>
    <m/>
    <s v="2026-02-11T23:34:38.304Z"/>
    <s v="2.0 mph; 0 incline; left"/>
    <x v="2"/>
    <s v="2026-02-11T23:34:45.316Z"/>
    <x v="0"/>
  </r>
  <r>
    <s v="E-20260211-0397"/>
    <s v="S-20260211-01"/>
    <x v="10"/>
    <n v="5"/>
    <n v="50"/>
    <m/>
    <n v="57.599999999999994"/>
    <m/>
    <m/>
    <m/>
    <m/>
    <m/>
    <m/>
    <s v="2026-02-11T23:35:09.031Z"/>
    <s v="Right 56 seconds"/>
    <x v="2"/>
    <s v="2026-02-11T23:35:10.399Z"/>
    <x v="0"/>
  </r>
  <r>
    <s v="E-20260211-0398"/>
    <s v="S-20260211-01"/>
    <x v="10"/>
    <n v="6"/>
    <n v="50"/>
    <m/>
    <n v="60"/>
    <m/>
    <m/>
    <m/>
    <m/>
    <m/>
    <m/>
    <s v="2026-02-11T23:35:09.031Z"/>
    <s v="Left"/>
    <x v="2"/>
    <s v="2026-02-11T23:35:15.975Z"/>
    <x v="0"/>
  </r>
  <r>
    <s v="E-20260213-0399"/>
    <s v="S-20260213-01"/>
    <x v="14"/>
    <n v="1"/>
    <n v="40"/>
    <n v="13"/>
    <m/>
    <m/>
    <m/>
    <n v="2"/>
    <n v="1"/>
    <n v="3"/>
    <s v="1-2"/>
    <m/>
    <s v="Tempo 2-1-3; RIR 1-2; good eccentric "/>
    <x v="2"/>
    <s v="2026-02-13T21:18:01.793Z"/>
    <x v="2"/>
  </r>
  <r>
    <s v="E-20260213-0400"/>
    <s v="S-20260213-01"/>
    <x v="14"/>
    <n v="2"/>
    <n v="40"/>
    <n v="12"/>
    <m/>
    <m/>
    <m/>
    <n v="1"/>
    <n v="1"/>
    <n v="3"/>
    <s v="1"/>
    <m/>
    <s v="Tempo 1-1-3; RIR 1; good eccentric; tried bench incline 1 notch lower"/>
    <x v="2"/>
    <s v="2026-02-13T21:21:07.120Z"/>
    <x v="2"/>
  </r>
  <r>
    <s v="E-20260213-0401"/>
    <s v="S-20260213-01"/>
    <x v="14"/>
    <n v="3"/>
    <n v="40"/>
    <n v="11"/>
    <m/>
    <m/>
    <m/>
    <m/>
    <n v="1"/>
    <n v="3"/>
    <s v="0-1"/>
    <m/>
    <s v="Controlled. Focus on squeeze up bs any momentum; tempo closest to 1-1-3; RIR 0-1"/>
    <x v="2"/>
    <s v="2026-02-13T21:24:07.529Z"/>
    <x v="2"/>
  </r>
  <r>
    <s v="E-20260213-0402"/>
    <s v="S-20260213-01"/>
    <x v="14"/>
    <n v="4"/>
    <n v="40"/>
    <n v="10"/>
    <m/>
    <m/>
    <m/>
    <m/>
    <n v="1"/>
    <n v="3"/>
    <s v="0-1"/>
    <m/>
    <s v="Controlled. Focus on squeeze up bs any momentum; tempo closest to 1-1-3; RIR 0-1"/>
    <x v="2"/>
    <s v="2026-02-13T21:26:33.643Z"/>
    <x v="2"/>
  </r>
  <r>
    <s v="E-20260213-0403"/>
    <s v="S-20260213-01"/>
    <x v="21"/>
    <n v="1"/>
    <n v="42.5"/>
    <n v="12"/>
    <m/>
    <m/>
    <m/>
    <n v="2"/>
    <n v="1"/>
    <n v="2"/>
    <s v="1-2"/>
    <m/>
    <s v="Tempo is 2-1-2; RIR 1-2"/>
    <x v="2"/>
    <s v="2026-02-13T21:30:12.736Z"/>
    <x v="4"/>
  </r>
  <r>
    <s v="E-20260213-0404"/>
    <s v="S-20260213-01"/>
    <x v="21"/>
    <n v="2"/>
    <n v="42.5"/>
    <n v="11"/>
    <m/>
    <m/>
    <m/>
    <n v="2"/>
    <n v="1"/>
    <n v="2"/>
    <s v="1"/>
    <m/>
    <s v="Tempo is 2-1-2; RIR 1"/>
    <x v="2"/>
    <s v="2026-02-13T21:32:23.660Z"/>
    <x v="4"/>
  </r>
  <r>
    <s v="E-20260213-0405"/>
    <s v="S-20260213-01"/>
    <x v="21"/>
    <n v="3"/>
    <n v="42.5"/>
    <n v="9"/>
    <m/>
    <m/>
    <m/>
    <n v="2"/>
    <n v="1"/>
    <n v="2"/>
    <s v="0"/>
    <m/>
    <s v="Tempo is 2-1-2; RIR 0"/>
    <x v="2"/>
    <s v="2026-02-13T21:34:55.165Z"/>
    <x v="4"/>
  </r>
  <r>
    <s v="E-20260213-0406"/>
    <s v="S-20260213-01"/>
    <x v="21"/>
    <n v="4"/>
    <n v="42.5"/>
    <n v="8"/>
    <m/>
    <m/>
    <m/>
    <n v="2"/>
    <n v="1"/>
    <n v="2"/>
    <s v="0"/>
    <m/>
    <s v="Tempo is 2-1-2; RIR 0"/>
    <x v="2"/>
    <s v="2026-02-13T21:37:07.229Z"/>
    <x v="4"/>
  </r>
  <r>
    <s v="E-20260213-0407"/>
    <s v="S-20260213-01"/>
    <x v="30"/>
    <n v="1"/>
    <n v="10"/>
    <n v="12"/>
    <m/>
    <m/>
    <m/>
    <m/>
    <m/>
    <m/>
    <m/>
    <m/>
    <m/>
    <x v="2"/>
    <s v="2026-02-13T21:39:09.874Z"/>
    <x v="4"/>
  </r>
  <r>
    <s v="E-20260213-0408"/>
    <s v="S-20260213-01"/>
    <x v="30"/>
    <n v="2"/>
    <n v="10"/>
    <n v="12"/>
    <m/>
    <m/>
    <m/>
    <n v="1"/>
    <n v="1"/>
    <n v="3"/>
    <s v="1-2"/>
    <m/>
    <s v="Tempo 1-1-3; RIR 1-2"/>
    <x v="2"/>
    <s v="2026-02-13T21:41:52.516Z"/>
    <x v="4"/>
  </r>
  <r>
    <s v="E-20260213-0409"/>
    <s v="S-20260213-01"/>
    <x v="30"/>
    <n v="3"/>
    <n v="10"/>
    <n v="12"/>
    <m/>
    <m/>
    <m/>
    <n v="1"/>
    <n v="1"/>
    <n v="3"/>
    <s v="1"/>
    <m/>
    <s v="Tempo 1-1-3; RIR 1"/>
    <x v="2"/>
    <s v="2026-02-13T21:44:17.892Z"/>
    <x v="4"/>
  </r>
  <r>
    <s v="E-20260213-0410"/>
    <s v="S-20260213-01"/>
    <x v="31"/>
    <n v="1"/>
    <n v="25"/>
    <n v="13"/>
    <m/>
    <m/>
    <m/>
    <n v="1"/>
    <n v="1"/>
    <n v="3"/>
    <s v="1-1"/>
    <m/>
    <s v="Bench at ~30 deg; tempo 1-1-3; RIR 1-1"/>
    <x v="2"/>
    <s v="2026-02-13T21:48:01.397Z"/>
    <x v="2"/>
  </r>
  <r>
    <s v="E-20260213-0411"/>
    <s v="S-20260213-01"/>
    <x v="31"/>
    <n v="2"/>
    <n v="25"/>
    <n v="13"/>
    <m/>
    <m/>
    <m/>
    <n v="1"/>
    <n v="1"/>
    <n v="3"/>
    <s v="1"/>
    <m/>
    <s v="Bench at ~30 deg; tempo 1-1-3; RIR 1"/>
    <x v="2"/>
    <s v="2026-02-13T21:50:40.780Z"/>
    <x v="2"/>
  </r>
  <r>
    <s v="E-20260213-0412"/>
    <s v="S-20260213-01"/>
    <x v="31"/>
    <n v="3"/>
    <n v="25"/>
    <n v="12"/>
    <m/>
    <m/>
    <m/>
    <n v="1"/>
    <n v="1"/>
    <n v="3"/>
    <s v="1"/>
    <m/>
    <s v="Bench at ~30 deg; tempo 1-1-3; RIR 1"/>
    <x v="2"/>
    <s v="2026-02-13T21:53:17.119Z"/>
    <x v="2"/>
  </r>
  <r>
    <s v="E-20260213-0413"/>
    <s v="S-20260213-01"/>
    <x v="18"/>
    <n v="1"/>
    <n v="75"/>
    <m/>
    <n v="60"/>
    <m/>
    <m/>
    <m/>
    <m/>
    <m/>
    <m/>
    <m/>
    <m/>
    <x v="2"/>
    <s v="2026-02-13T21:59:34.902Z"/>
    <x v="0"/>
  </r>
  <r>
    <s v="E-20260213-0414"/>
    <s v="S-20260213-01"/>
    <x v="18"/>
    <n v="2"/>
    <n v="75"/>
    <m/>
    <n v="60"/>
    <m/>
    <m/>
    <m/>
    <m/>
    <m/>
    <m/>
    <m/>
    <m/>
    <x v="2"/>
    <s v="2026-02-13T21:59:36.420Z"/>
    <x v="0"/>
  </r>
  <r>
    <s v="E-20260213-0415"/>
    <s v="S-20260213-01"/>
    <x v="18"/>
    <n v="3"/>
    <n v="75"/>
    <m/>
    <n v="60"/>
    <m/>
    <m/>
    <m/>
    <m/>
    <m/>
    <m/>
    <m/>
    <m/>
    <x v="2"/>
    <s v="2026-02-13T22:01:45.419Z"/>
    <x v="0"/>
  </r>
  <r>
    <s v="E-20260213-0416"/>
    <s v="S-20260213-01"/>
    <x v="32"/>
    <n v="1"/>
    <m/>
    <m/>
    <n v="480"/>
    <n v="2000"/>
    <s v="mi"/>
    <m/>
    <m/>
    <m/>
    <m/>
    <m/>
    <m/>
    <x v="2"/>
    <s v="2026-02-13T22:13:55.067Z"/>
    <x v="1"/>
  </r>
  <r>
    <s v="E-20260215-0417"/>
    <s v="S-20260215-01"/>
    <x v="33"/>
    <n v="1"/>
    <n v="25"/>
    <n v="8"/>
    <m/>
    <m/>
    <m/>
    <n v="2"/>
    <n v="1"/>
    <n v="2"/>
    <s v="2+"/>
    <m/>
    <s v="Tempo 2-1-2; RIR 2+; Back foot on 1 plate on the floor. "/>
    <x v="2"/>
    <s v="2026-02-15T18:08:21.572Z"/>
    <x v="7"/>
  </r>
  <r>
    <s v="E-20260215-0418"/>
    <s v="S-20260215-01"/>
    <x v="33"/>
    <n v="2"/>
    <n v="35"/>
    <n v="10"/>
    <m/>
    <m/>
    <m/>
    <n v="2"/>
    <n v="1"/>
    <n v="2"/>
    <s v="2"/>
    <m/>
    <s v="Tight through left ham and glute; Tempo 2-1-2; RIR 2; Back foot on 1 plate on the floor. "/>
    <x v="2"/>
    <s v="2026-02-15T18:14:35.426Z"/>
    <x v="7"/>
  </r>
  <r>
    <s v="E-20260215-0419"/>
    <s v="S-20260215-01"/>
    <x v="33"/>
    <n v="3"/>
    <n v="35"/>
    <n v="10"/>
    <m/>
    <m/>
    <m/>
    <n v="2"/>
    <n v="1"/>
    <n v="2"/>
    <s v="1-2"/>
    <m/>
    <s v="Tight through left ham and glute; Tempo 2-1-2; RIR 1-2; Back foot on 1 plate on the floor. "/>
    <x v="2"/>
    <s v="2026-02-15T18:14:46.203Z"/>
    <x v="7"/>
  </r>
  <r>
    <s v="E-20260215-0420"/>
    <s v="S-20260215-01"/>
    <x v="33"/>
    <n v="4"/>
    <n v="35"/>
    <n v="8"/>
    <m/>
    <m/>
    <m/>
    <n v="2"/>
    <n v="1"/>
    <n v="2"/>
    <s v="1"/>
    <m/>
    <s v="Tight through left ham and glute; Tempo 2-1-2; RIR 1; Back foot on 1 plate on the floor. "/>
    <x v="2"/>
    <s v="2026-02-15T18:17:04.101Z"/>
    <x v="7"/>
  </r>
  <r>
    <s v="E-20260215-0421"/>
    <s v="S-20260215-01"/>
    <x v="34"/>
    <n v="1"/>
    <n v="110"/>
    <n v="8"/>
    <m/>
    <m/>
    <m/>
    <n v="2"/>
    <n v="1"/>
    <n v="2"/>
    <m/>
    <m/>
    <s v="55# dbs; tempo 2-1-2"/>
    <x v="2"/>
    <s v="2026-02-15T18:21:00.841Z"/>
    <x v="7"/>
  </r>
  <r>
    <s v="E-20260215-0422"/>
    <s v="S-20260215-01"/>
    <x v="34"/>
    <n v="2"/>
    <n v="110"/>
    <n v="8"/>
    <m/>
    <m/>
    <m/>
    <n v="2"/>
    <n v="1"/>
    <n v="2"/>
    <m/>
    <m/>
    <s v="55# dbs; tempo 2-1-2; trying hard to keep shoulders from rounding at the bottom/stretch"/>
    <x v="2"/>
    <s v="2026-02-15T18:22:38.735Z"/>
    <x v="7"/>
  </r>
  <r>
    <s v="E-20260215-0423"/>
    <s v="S-20260215-01"/>
    <x v="34"/>
    <n v="3"/>
    <n v="110"/>
    <n v="8"/>
    <m/>
    <m/>
    <m/>
    <n v="2"/>
    <n v="1"/>
    <n v="2"/>
    <m/>
    <m/>
    <s v="55# dbs; tempo 2-1-2; trying hard to keep shoulders from rounding at the bottom/stretch"/>
    <x v="2"/>
    <s v="2026-02-15T18:24:20.262Z"/>
    <x v="7"/>
  </r>
  <r>
    <s v="E-20260215-0424"/>
    <s v="S-20260215-01"/>
    <x v="39"/>
    <n v="1"/>
    <n v="0"/>
    <m/>
    <n v="10"/>
    <m/>
    <m/>
    <m/>
    <m/>
    <m/>
    <m/>
    <m/>
    <s v="10 strides per side. "/>
    <x v="2"/>
    <s v="2026-02-15T18:27:29.062Z"/>
    <x v="7"/>
  </r>
  <r>
    <s v="E-20260215-0425"/>
    <s v="S-20260215-01"/>
    <x v="39"/>
    <n v="2"/>
    <n v="20"/>
    <m/>
    <n v="10"/>
    <m/>
    <m/>
    <m/>
    <m/>
    <m/>
    <m/>
    <m/>
    <s v="10 strides per side. Kb held on side lunging / forward foot"/>
    <x v="2"/>
    <s v="2026-02-15T18:30:22.307Z"/>
    <x v="7"/>
  </r>
  <r>
    <s v="E-20260215-0426"/>
    <s v="S-20260215-01"/>
    <x v="40"/>
    <n v="1"/>
    <n v="200"/>
    <n v="10"/>
    <m/>
    <m/>
    <m/>
    <n v="2"/>
    <n v="1"/>
    <n v="2"/>
    <s v="1-2"/>
    <m/>
    <s v="Tempo 2-1-2; RIR 1-2"/>
    <x v="2"/>
    <s v="2026-02-15T18:33:56.171Z"/>
    <x v="7"/>
  </r>
  <r>
    <s v="E-20260215-0427"/>
    <s v="S-20260215-01"/>
    <x v="40"/>
    <n v="2"/>
    <n v="200"/>
    <n v="12"/>
    <m/>
    <m/>
    <m/>
    <n v="1"/>
    <n v="1"/>
    <n v="3"/>
    <s v="1"/>
    <m/>
    <s v="Tempo 1-1-3; RIR 1; shaking "/>
    <x v="2"/>
    <s v="2026-02-15T18:36:12.505Z"/>
    <x v="7"/>
  </r>
  <r>
    <s v="E-20260215-0428"/>
    <s v="S-20260215-01"/>
    <x v="40"/>
    <n v="3"/>
    <n v="200"/>
    <n v="9"/>
    <m/>
    <m/>
    <m/>
    <n v="1"/>
    <n v="1"/>
    <n v="3"/>
    <s v="0"/>
    <m/>
    <s v="Tempo 1-1-3; RIR 0; shaking "/>
    <x v="2"/>
    <s v="2026-02-15T18:38:12.441Z"/>
    <x v="7"/>
  </r>
  <r>
    <s v="E-20260215-0429"/>
    <s v="S-20260215-01"/>
    <x v="10"/>
    <n v="1"/>
    <n v="60"/>
    <m/>
    <n v="64.800000000000011"/>
    <m/>
    <m/>
    <m/>
    <m/>
    <m/>
    <m/>
    <m/>
    <m/>
    <x v="2"/>
    <s v="2026-02-15T18:43:40.489Z"/>
    <x v="0"/>
  </r>
  <r>
    <s v="E-20260215-0430"/>
    <s v="S-20260215-01"/>
    <x v="10"/>
    <n v="2"/>
    <n v="60"/>
    <m/>
    <n v="64.800000000000011"/>
    <m/>
    <m/>
    <m/>
    <m/>
    <m/>
    <m/>
    <m/>
    <m/>
    <x v="2"/>
    <s v="2026-02-15T18:46:40.123Z"/>
    <x v="0"/>
  </r>
  <r>
    <s v="E-20260215-0431"/>
    <s v="S-20260215-01"/>
    <x v="10"/>
    <n v="3"/>
    <n v="60"/>
    <m/>
    <n v="64.800000000000011"/>
    <m/>
    <m/>
    <m/>
    <m/>
    <m/>
    <m/>
    <m/>
    <m/>
    <x v="2"/>
    <s v="2026-02-15T18:49:43.843Z"/>
    <x v="0"/>
  </r>
  <r>
    <s v="E-20260216-0432"/>
    <s v="S-20260216-01"/>
    <x v="4"/>
    <n v="1"/>
    <n v="185"/>
    <n v="5"/>
    <m/>
    <m/>
    <m/>
    <n v="1"/>
    <n v="1"/>
    <n v="2"/>
    <s v="1"/>
    <m/>
    <s v="Tempo 1-1-2; RIR 1"/>
    <x v="2"/>
    <s v="2026-02-16T16:52:55.813Z"/>
    <x v="3"/>
  </r>
  <r>
    <s v="E-20260216-0433"/>
    <s v="S-20260216-01"/>
    <x v="4"/>
    <n v="2"/>
    <n v="185"/>
    <n v="4"/>
    <m/>
    <m/>
    <m/>
    <n v="1"/>
    <n v="1"/>
    <n v="2"/>
    <s v="1"/>
    <m/>
    <s v="Tempo 1-1-2; RIR 1; first rep I increased incline to slot one on the bench. Got 1 rep and needed to flatten the bench. Got 3 more"/>
    <x v="2"/>
    <s v="2026-02-16T16:57:10.027Z"/>
    <x v="3"/>
  </r>
  <r>
    <s v="E-20260216-0434"/>
    <s v="S-20260216-01"/>
    <x v="37"/>
    <n v="1"/>
    <n v="90"/>
    <n v="10"/>
    <m/>
    <m/>
    <m/>
    <n v="2"/>
    <n v="1"/>
    <n v="2"/>
    <s v="1–2"/>
    <m/>
    <s v="Tempo 2-1-2; RIR 1–2 "/>
    <x v="2"/>
    <s v="2026-02-16T17:00:33.258Z"/>
    <x v="3"/>
  </r>
  <r>
    <s v="E-20260216-0435"/>
    <s v="S-20260216-01"/>
    <x v="37"/>
    <n v="2"/>
    <n v="90"/>
    <n v="8"/>
    <m/>
    <m/>
    <m/>
    <n v="2"/>
    <n v="1"/>
    <n v="2"/>
    <s v="1–2"/>
    <m/>
    <s v="Tempo 2-1-2; RIR 1–2; focuses in on good db path (up and slight arc more over head"/>
    <x v="2"/>
    <s v="2026-02-16T17:03:38.005Z"/>
    <x v="3"/>
  </r>
  <r>
    <s v="E-20260216-0436"/>
    <s v="S-20260216-01"/>
    <x v="37"/>
    <n v="3"/>
    <n v="90"/>
    <n v="8"/>
    <m/>
    <m/>
    <m/>
    <n v="2"/>
    <n v="1"/>
    <n v="2"/>
    <s v="1–2"/>
    <m/>
    <s v="Tempo 2-1-2; RIR 1–2; focuses in on good db path (up and slight arc more over head"/>
    <x v="2"/>
    <s v="2026-02-16T17:07:07.675Z"/>
    <x v="3"/>
  </r>
  <r>
    <s v="E-20260216-0437"/>
    <s v="S-20260216-01"/>
    <x v="41"/>
    <n v="1"/>
    <n v="70"/>
    <n v="15"/>
    <m/>
    <m/>
    <m/>
    <n v="2"/>
    <n v="1"/>
    <n v="2"/>
    <s v="1–2"/>
    <m/>
    <s v="Tempo 2-1-2 RIR 1–2 ; seat set at 8 (shoulders slightly higher than hand grips)"/>
    <x v="2"/>
    <s v="2026-02-16T17:11:40.803Z"/>
    <x v="3"/>
  </r>
  <r>
    <s v="E-20260216-0438"/>
    <s v="S-20260216-01"/>
    <x v="41"/>
    <n v="2"/>
    <n v="70"/>
    <n v="15"/>
    <m/>
    <m/>
    <m/>
    <n v="2"/>
    <n v="1"/>
    <n v="2"/>
    <s v="1–2"/>
    <m/>
    <s v="Tempo 2-1-2 RIR 1–2 ; seat set at 8 (shoulders slightly higher than hand grips)"/>
    <x v="2"/>
    <s v="2026-02-16T17:13:12.748Z"/>
    <x v="3"/>
  </r>
  <r>
    <s v="E-20260216-0439"/>
    <s v="S-20260216-01"/>
    <x v="41"/>
    <n v="3"/>
    <n v="80"/>
    <n v="15"/>
    <m/>
    <m/>
    <m/>
    <n v="2"/>
    <n v="1"/>
    <n v="2"/>
    <s v="0-1"/>
    <m/>
    <s v="Tempo 2-1-2 RIR 0-1 ; seat set at 8 (shoulders slightly higher than hand grips); right sensitive with quick movement. Better with pause and press after full extension "/>
    <x v="2"/>
    <s v="2026-02-16T17:18:21.305Z"/>
    <x v="3"/>
  </r>
  <r>
    <s v="E-20260216-0440"/>
    <s v="S-20260216-01"/>
    <x v="21"/>
    <n v="1"/>
    <n v="42.5"/>
    <n v="12"/>
    <m/>
    <m/>
    <m/>
    <n v="2"/>
    <n v="1"/>
    <n v="2"/>
    <s v="1-2"/>
    <m/>
    <s v="Tempo 2-1-2; RIR 1-2"/>
    <x v="2"/>
    <s v="2026-02-16T17:20:42.708Z"/>
    <x v="4"/>
  </r>
  <r>
    <s v="E-20260216-0441"/>
    <s v="S-20260216-01"/>
    <x v="21"/>
    <n v="2"/>
    <n v="42.5"/>
    <n v="12"/>
    <m/>
    <m/>
    <m/>
    <n v="2"/>
    <n v="1"/>
    <n v="2"/>
    <s v="0-1"/>
    <m/>
    <s v="Tempo 2-1-2; RIR 0-1"/>
    <x v="2"/>
    <s v="2026-02-16T17:22:12.981Z"/>
    <x v="4"/>
  </r>
  <r>
    <s v="E-20260216-0442"/>
    <s v="S-20260216-01"/>
    <x v="21"/>
    <n v="3"/>
    <n v="42.5"/>
    <n v="10"/>
    <m/>
    <m/>
    <m/>
    <n v="2"/>
    <n v="1"/>
    <n v="2"/>
    <s v="1"/>
    <m/>
    <s v="Tempo 2-1-2; RIR 1"/>
    <x v="2"/>
    <s v="2026-02-16T17:24:29.635Z"/>
    <x v="4"/>
  </r>
  <r>
    <s v="E-20260216-0443"/>
    <s v="S-20260216-01"/>
    <x v="21"/>
    <n v="4"/>
    <n v="42.5"/>
    <n v="9"/>
    <m/>
    <m/>
    <m/>
    <n v="2"/>
    <n v="1"/>
    <n v="2"/>
    <s v="0-1"/>
    <m/>
    <s v="Tempo 2-1-2; RIR 0-1; hand La came together during extension, separated during hold"/>
    <x v="2"/>
    <s v="2026-02-16T17:27:27.904Z"/>
    <x v="4"/>
  </r>
  <r>
    <s v="E-20260216-0444"/>
    <s v="S-20260216-01"/>
    <x v="38"/>
    <n v="1"/>
    <n v="10"/>
    <n v="12"/>
    <m/>
    <m/>
    <m/>
    <n v="1"/>
    <n v="1"/>
    <n v="3"/>
    <s v="1"/>
    <m/>
    <s v="Tempo 1-1-3 Smooth lockout; left RIR 1, right 2"/>
    <x v="2"/>
    <s v="2026-02-16T17:31:40.148Z"/>
    <x v="4"/>
  </r>
  <r>
    <s v="E-20260216-0445"/>
    <s v="S-20260216-01"/>
    <x v="38"/>
    <n v="2"/>
    <n v="10"/>
    <n v="12"/>
    <m/>
    <m/>
    <m/>
    <n v="1"/>
    <n v="1"/>
    <n v="3"/>
    <s v="1"/>
    <m/>
    <s v="Tempo 1-1-3 Smooth lockout; RIR 1"/>
    <x v="2"/>
    <s v="2026-02-16T17:34:41.036Z"/>
    <x v="4"/>
  </r>
  <r>
    <s v="E-20260216-0446"/>
    <s v="S-20260216-01"/>
    <x v="38"/>
    <n v="3"/>
    <n v="10"/>
    <n v="12"/>
    <m/>
    <m/>
    <m/>
    <n v="1"/>
    <n v="1"/>
    <n v="3"/>
    <s v="1"/>
    <m/>
    <s v="Tempo 1-1-3 Smooth lockout; RIR 1"/>
    <x v="2"/>
    <s v="2026-02-16T17:38:16.336Z"/>
    <x v="4"/>
  </r>
  <r>
    <s v="E-20260216-0447"/>
    <s v="S-20260216-01"/>
    <x v="42"/>
    <n v="1"/>
    <n v="10"/>
    <n v="15"/>
    <m/>
    <m/>
    <m/>
    <n v="1"/>
    <n v="1"/>
    <n v="2"/>
    <m/>
    <m/>
    <s v="5# dbs; tempo 1-1-2"/>
    <x v="2"/>
    <s v="2026-02-16T17:42:15.189Z"/>
    <x v="3"/>
  </r>
  <r>
    <s v="E-20260216-0448"/>
    <s v="S-20260216-01"/>
    <x v="42"/>
    <n v="2"/>
    <n v="10"/>
    <n v="15"/>
    <m/>
    <m/>
    <m/>
    <n v="2"/>
    <n v="1"/>
    <n v="2"/>
    <m/>
    <m/>
    <s v="5# dbs; tempo 2-1-2"/>
    <x v="2"/>
    <s v="2026-02-16T17:44:41.301Z"/>
    <x v="3"/>
  </r>
  <r>
    <s v="E-20260218-0449"/>
    <s v="S-20260218-01"/>
    <x v="24"/>
    <n v="1"/>
    <n v="60"/>
    <n v="10"/>
    <m/>
    <m/>
    <m/>
    <n v="2"/>
    <n v="1"/>
    <n v="2"/>
    <s v="2+"/>
    <m/>
    <s v="Tempo 2-1-2 1-second squeeze at top; RIR 2+"/>
    <x v="2"/>
    <s v="2026-02-18T20:42:14.529Z"/>
    <x v="1"/>
  </r>
  <r>
    <s v="E-20260218-0450"/>
    <s v="S-20260218-01"/>
    <x v="24"/>
    <n v="2"/>
    <n v="65"/>
    <n v="10"/>
    <m/>
    <m/>
    <m/>
    <n v="2"/>
    <n v="1"/>
    <n v="2"/>
    <s v="1-2"/>
    <m/>
    <s v="Tempo 2-1-2 1-second squeeze at top; RIR 1-2"/>
    <x v="2"/>
    <s v="2026-02-18T20:44:10.616Z"/>
    <x v="1"/>
  </r>
  <r>
    <s v="E-20260218-0451"/>
    <s v="S-20260218-01"/>
    <x v="24"/>
    <n v="3"/>
    <n v="65"/>
    <n v="10"/>
    <m/>
    <m/>
    <m/>
    <n v="2"/>
    <n v="1"/>
    <n v="2"/>
    <s v="1"/>
    <m/>
    <s v="Tempo 2-1-2 1-second squeeze at top; RIR 1"/>
    <x v="2"/>
    <s v="2026-02-18T20:46:32.153Z"/>
    <x v="1"/>
  </r>
  <r>
    <s v="E-20260218-0452"/>
    <s v="S-20260218-01"/>
    <x v="24"/>
    <n v="4"/>
    <n v="65"/>
    <n v="10"/>
    <m/>
    <m/>
    <m/>
    <n v="2"/>
    <n v="1"/>
    <n v="2"/>
    <s v="1"/>
    <m/>
    <s v="Tempo 2-1-2 1-second squeeze at top; RIR 1"/>
    <x v="2"/>
    <s v="2026-02-18T20:48:51.700Z"/>
    <x v="1"/>
  </r>
  <r>
    <s v="E-20260218-0453"/>
    <s v="S-20260218-01"/>
    <x v="27"/>
    <n v="1"/>
    <n v="160"/>
    <n v="9"/>
    <m/>
    <m/>
    <m/>
    <n v="2"/>
    <n v="1"/>
    <n v="1"/>
    <s v="2"/>
    <m/>
    <s v="Tempo 2-1-1 Slight lean back, 10–15 degrees Pull elbows toward ribs, not hands to chest; RIR2; right cap sensitive; tempo a bit weird too to pull down for 2, hold for 1, then extend on 1? That seems like a quick extension"/>
    <x v="2"/>
    <s v="2026-02-18T20:54:11.721Z"/>
    <x v="1"/>
  </r>
  <r>
    <s v="E-20260218-0454"/>
    <s v="S-20260218-01"/>
    <x v="27"/>
    <n v="2"/>
    <n v="160"/>
    <n v="9"/>
    <m/>
    <m/>
    <m/>
    <n v="2"/>
    <n v="1"/>
    <n v="1"/>
    <s v="2"/>
    <m/>
    <s v="Tempo 2-1-1 Slight lean back, 10–15 degrees Pull elbows toward ribs, not hands to chest; RIR2; right cap sensitive"/>
    <x v="2"/>
    <s v="2026-02-18T20:56:25.073Z"/>
    <x v="1"/>
  </r>
  <r>
    <s v="E-20260218-0455"/>
    <s v="S-20260218-01"/>
    <x v="27"/>
    <n v="3"/>
    <n v="160"/>
    <n v="8"/>
    <m/>
    <m/>
    <m/>
    <n v="2"/>
    <n v="1"/>
    <n v="1"/>
    <s v="1"/>
    <m/>
    <s v="Tempo 2-1-1 Slight lean back, 10–15 degrees Pull elbows toward ribs, not hands to chest; RIR 1"/>
    <x v="2"/>
    <s v="2026-02-18T20:59:12.048Z"/>
    <x v="1"/>
  </r>
  <r>
    <s v="E-20260218-0456"/>
    <s v="S-20260218-01"/>
    <x v="43"/>
    <n v="1"/>
    <n v="100"/>
    <n v="10"/>
    <m/>
    <m/>
    <m/>
    <n v="2"/>
    <n v="1"/>
    <n v="2"/>
    <s v="2+"/>
    <m/>
    <s v="Tempo 2-1-2; RIR 2+"/>
    <x v="2"/>
    <s v="2026-02-18T21:01:12.717Z"/>
    <x v="1"/>
  </r>
  <r>
    <s v="E-20260218-0457"/>
    <s v="S-20260218-01"/>
    <x v="43"/>
    <n v="2"/>
    <n v="120"/>
    <n v="10"/>
    <m/>
    <m/>
    <m/>
    <n v="2"/>
    <n v="1"/>
    <n v="2"/>
    <s v="2"/>
    <m/>
    <s v="Tempo 2-1-2; RIR 2"/>
    <x v="2"/>
    <s v="2026-02-18T21:03:18.560Z"/>
    <x v="1"/>
  </r>
  <r>
    <s v="E-20260218-0458"/>
    <s v="S-20260218-01"/>
    <x v="43"/>
    <n v="3"/>
    <n v="120"/>
    <n v="9"/>
    <m/>
    <m/>
    <m/>
    <n v="2"/>
    <n v="1"/>
    <n v="2"/>
    <s v="1"/>
    <m/>
    <s v="Tempo 2-1-2; RIR 1"/>
    <x v="2"/>
    <s v="2026-02-18T21:05:19.725Z"/>
    <x v="1"/>
  </r>
  <r>
    <s v="E-20260218-0459"/>
    <s v="S-20260218-01"/>
    <x v="29"/>
    <n v="1"/>
    <n v="20"/>
    <n v="13"/>
    <m/>
    <m/>
    <m/>
    <n v="3"/>
    <n v="1"/>
    <n v="3"/>
    <s v="2"/>
    <m/>
    <s v="Bumping up weight; tempo 3-1-3; RIR 2"/>
    <x v="2"/>
    <s v="2026-02-18T21:09:48.538Z"/>
    <x v="2"/>
  </r>
  <r>
    <s v="E-20260218-0460"/>
    <s v="S-20260218-01"/>
    <x v="29"/>
    <n v="2"/>
    <n v="20"/>
    <n v="12"/>
    <m/>
    <m/>
    <m/>
    <n v="3"/>
    <n v="1"/>
    <n v="3"/>
    <s v="2"/>
    <m/>
    <s v="Bumping up weight; tempo 3-1-3; RIR 2"/>
    <x v="2"/>
    <s v="2026-02-18T21:12:34.582Z"/>
    <x v="2"/>
  </r>
  <r>
    <s v="E-20260218-0461"/>
    <s v="S-20260218-01"/>
    <x v="29"/>
    <n v="3"/>
    <n v="20"/>
    <n v="11"/>
    <m/>
    <m/>
    <m/>
    <n v="3"/>
    <n v="1"/>
    <n v="3"/>
    <s v="1"/>
    <m/>
    <s v="Tempo 3-1-3; RIR 1"/>
    <x v="2"/>
    <s v="2026-02-18T21:16:13.009Z"/>
    <x v="2"/>
  </r>
  <r>
    <s v="E-20260218-0462"/>
    <s v="S-20260218-01"/>
    <x v="44"/>
    <n v="1"/>
    <n v="15"/>
    <n v="12"/>
    <m/>
    <m/>
    <m/>
    <n v="2"/>
    <n v="1"/>
    <n v="2"/>
    <s v="1-2"/>
    <m/>
    <s v="Cable set just about shoulder height. Tempo 2-1-2; RIR 1-2"/>
    <x v="2"/>
    <s v="2026-02-18T21:18:51.731Z"/>
    <x v="1"/>
  </r>
  <r>
    <s v="E-20260218-0463"/>
    <s v="S-20260218-01"/>
    <x v="44"/>
    <n v="2"/>
    <n v="20"/>
    <n v="12"/>
    <m/>
    <m/>
    <m/>
    <n v="2"/>
    <n v="1"/>
    <n v="2"/>
    <s v="1"/>
    <m/>
    <s v="Tempo 2-1-2; RIR 1"/>
    <x v="2"/>
    <s v="2026-02-18T21:21:21.806Z"/>
    <x v="1"/>
  </r>
  <r>
    <s v="E-20260218-0464"/>
    <s v="S-20260218-01"/>
    <x v="44"/>
    <n v="3"/>
    <n v="20"/>
    <n v="11"/>
    <m/>
    <m/>
    <m/>
    <n v="2"/>
    <n v="1"/>
    <n v="2"/>
    <s v="1"/>
    <m/>
    <s v="Move cable from slot 16 to 17 (1 notch higher); removed grips and grabbed the cable itself; Tempo 2-1-2; RIR 1"/>
    <x v="2"/>
    <s v="2026-02-18T21:24:05.229Z"/>
    <x v="1"/>
  </r>
  <r>
    <s v="E-20260218-0465"/>
    <s v="S-20260218-01"/>
    <x v="18"/>
    <n v="1"/>
    <n v="75"/>
    <m/>
    <n v="70.199999999999989"/>
    <m/>
    <m/>
    <m/>
    <m/>
    <m/>
    <m/>
    <m/>
    <s v="Left started rolling to fingertips at 70 seconds "/>
    <x v="2"/>
    <s v="2026-02-18T21:28:28.263Z"/>
    <x v="0"/>
  </r>
  <r>
    <s v="E-20260218-0466"/>
    <s v="S-20260218-01"/>
    <x v="18"/>
    <n v="2"/>
    <n v="75"/>
    <m/>
    <n v="60"/>
    <m/>
    <m/>
    <m/>
    <m/>
    <m/>
    <m/>
    <m/>
    <s v="Left started rolling to fingertips at 70 seconds "/>
    <x v="2"/>
    <s v="2026-02-18T21:30:25.233Z"/>
    <x v="0"/>
  </r>
  <r>
    <s v="E-20260218-0467"/>
    <s v="S-20260218-01"/>
    <x v="18"/>
    <n v="3"/>
    <n v="75"/>
    <m/>
    <n v="49.8"/>
    <m/>
    <m/>
    <m/>
    <m/>
    <m/>
    <m/>
    <m/>
    <s v="Left started rolling to fingertips at 70 seconds "/>
    <x v="2"/>
    <s v="2026-02-18T21:32:40.890Z"/>
    <x v="0"/>
  </r>
  <r>
    <s v="E-20260219-0468"/>
    <s v="S-20260219-01"/>
    <x v="14"/>
    <n v="1"/>
    <n v="40"/>
    <n v="10"/>
    <m/>
    <m/>
    <m/>
    <n v="3"/>
    <n v="1"/>
    <n v="2"/>
    <s v="1"/>
    <m/>
    <s v="Tempo 3-1-2. RIR 1 . Tempo is tough!"/>
    <x v="2"/>
    <s v="2026-02-19T21:13:41.766Z"/>
    <x v="2"/>
  </r>
  <r>
    <s v="E-20260219-0469"/>
    <s v="S-20260219-01"/>
    <x v="14"/>
    <n v="2"/>
    <n v="40"/>
    <n v="8"/>
    <m/>
    <m/>
    <m/>
    <n v="3"/>
    <n v="1"/>
    <n v="2"/>
    <s v="1"/>
    <m/>
    <s v="Tempo 3-1-2. RIR 1 . Tempo is tough!"/>
    <x v="2"/>
    <s v="2026-02-19T21:15:22.264Z"/>
    <x v="2"/>
  </r>
  <r>
    <s v="E-20260219-0470"/>
    <s v="S-20260219-01"/>
    <x v="14"/>
    <n v="3"/>
    <n v="40"/>
    <n v="8"/>
    <m/>
    <m/>
    <m/>
    <n v="3"/>
    <n v="1"/>
    <n v="2"/>
    <s v="0"/>
    <m/>
    <s v="Tempo 3-1-2. RIR 0 . Tempo is tough!"/>
    <x v="2"/>
    <s v="2026-02-19T21:17:42.138Z"/>
    <x v="2"/>
  </r>
  <r>
    <s v="E-20260219-0471"/>
    <s v="S-20260219-01"/>
    <x v="14"/>
    <n v="4"/>
    <n v="40"/>
    <n v="7"/>
    <m/>
    <m/>
    <m/>
    <n v="3"/>
    <n v="1"/>
    <n v="2"/>
    <s v="0"/>
    <m/>
    <s v="Tempo 3-1-2. RIR 0 . Tempo is tough! Not sure how you were expecting me to beat total rep count from last week when you said to stay the same weight but you added seconds to the tempo. Please explain that rationale. "/>
    <x v="2"/>
    <s v="2026-02-19T21:19:34.621Z"/>
    <x v="2"/>
  </r>
  <r>
    <s v="E-20260219-0472"/>
    <s v="S-20260219-01"/>
    <x v="45"/>
    <n v="1"/>
    <n v="10"/>
    <n v="10"/>
    <m/>
    <m/>
    <m/>
    <n v="2"/>
    <n v="1"/>
    <n v="2"/>
    <s v="2+"/>
    <m/>
    <s v="Tempo 2-1-2; RIR 2+"/>
    <x v="2"/>
    <s v="2026-02-19T21:25:06.209Z"/>
    <x v="2"/>
  </r>
  <r>
    <s v="E-20260219-0473"/>
    <s v="S-20260219-01"/>
    <x v="45"/>
    <n v="2"/>
    <n v="10"/>
    <n v="13"/>
    <m/>
    <m/>
    <m/>
    <n v="2"/>
    <n v="1"/>
    <n v="2"/>
    <s v="1-2"/>
    <m/>
    <s v="Tempo 2-1-2; RIR 1-2"/>
    <x v="2"/>
    <s v="2026-02-19T21:28:08.277Z"/>
    <x v="2"/>
  </r>
  <r>
    <s v="E-20260219-0474"/>
    <s v="S-20260219-01"/>
    <x v="45"/>
    <n v="3"/>
    <n v="15"/>
    <n v="12"/>
    <m/>
    <m/>
    <m/>
    <n v="2"/>
    <n v="1"/>
    <n v="2"/>
    <s v="1-2"/>
    <m/>
    <s v="Tempo 2-1-2; RIR 1-2"/>
    <x v="2"/>
    <s v="2026-02-19T21:31:34.467Z"/>
    <x v="2"/>
  </r>
  <r>
    <s v="E-20260219-0475"/>
    <s v="S-20260219-01"/>
    <x v="21"/>
    <n v="1"/>
    <n v="42.5"/>
    <n v="12"/>
    <m/>
    <m/>
    <m/>
    <n v="2"/>
    <n v="1"/>
    <n v="2"/>
    <s v="1-2"/>
    <m/>
    <s v="Tempo 2-1-2; RIR 1-2"/>
    <x v="2"/>
    <s v="2026-02-19T21:33:47.367Z"/>
    <x v="4"/>
  </r>
  <r>
    <s v="E-20260219-0476"/>
    <s v="S-20260219-01"/>
    <x v="21"/>
    <n v="2"/>
    <n v="42.5"/>
    <n v="12"/>
    <m/>
    <m/>
    <m/>
    <n v="2"/>
    <n v="1"/>
    <n v="2"/>
    <s v="0-1"/>
    <m/>
    <s v="Tempo 2-1-2; RIR 0-1"/>
    <x v="2"/>
    <s v="2026-02-19T21:35:57.468Z"/>
    <x v="4"/>
  </r>
  <r>
    <s v="E-20260219-0477"/>
    <s v="S-20260219-01"/>
    <x v="21"/>
    <n v="3"/>
    <n v="42.5"/>
    <n v="10"/>
    <m/>
    <m/>
    <m/>
    <n v="2"/>
    <n v="1"/>
    <n v="2"/>
    <s v="0-1"/>
    <m/>
    <s v="Tempo 2-1-2; RIR 0-1"/>
    <x v="2"/>
    <s v="2026-02-19T21:38:03.623Z"/>
    <x v="4"/>
  </r>
  <r>
    <s v="E-20260219-0478"/>
    <s v="S-20260219-01"/>
    <x v="21"/>
    <n v="4"/>
    <n v="42.5"/>
    <n v="8"/>
    <m/>
    <m/>
    <m/>
    <n v="2"/>
    <n v="1"/>
    <n v="2"/>
    <s v="0"/>
    <m/>
    <s v="Tempo 2-1-2; RIR 0"/>
    <x v="2"/>
    <s v="2026-02-19T21:40:01.295Z"/>
    <x v="4"/>
  </r>
  <r>
    <s v="E-20260219-0479"/>
    <s v="S-20260219-01"/>
    <x v="30"/>
    <n v="1"/>
    <n v="10"/>
    <n v="11"/>
    <m/>
    <m/>
    <m/>
    <n v="1"/>
    <n v="1"/>
    <n v="3"/>
    <s v="1"/>
    <m/>
    <s v="Tempo 1-1-3; RIR 1"/>
    <x v="2"/>
    <s v="2026-02-19T21:44:34.408Z"/>
    <x v="4"/>
  </r>
  <r>
    <s v="E-20260219-0480"/>
    <s v="S-20260219-01"/>
    <x v="30"/>
    <n v="2"/>
    <n v="10"/>
    <n v="11"/>
    <m/>
    <m/>
    <m/>
    <n v="1"/>
    <n v="1"/>
    <n v="3"/>
    <s v="1"/>
    <m/>
    <s v="Tempo 1-1-3; RIR 1"/>
    <x v="2"/>
    <s v="2026-02-19T21:47:54.222Z"/>
    <x v="4"/>
  </r>
  <r>
    <s v="E-20260219-0481"/>
    <s v="S-20260219-01"/>
    <x v="30"/>
    <n v="3"/>
    <n v="12.5"/>
    <n v="10"/>
    <m/>
    <m/>
    <m/>
    <n v="1"/>
    <n v="1"/>
    <n v="3"/>
    <s v="1"/>
    <m/>
    <s v="Tempo 1-1-3; RIR 1"/>
    <x v="2"/>
    <s v="2026-02-19T21:51:16.212Z"/>
    <x v="4"/>
  </r>
  <r>
    <s v="E-20260219-0482"/>
    <s v="S-20260219-01"/>
    <x v="42"/>
    <n v="1"/>
    <n v="6"/>
    <n v="15"/>
    <m/>
    <m/>
    <m/>
    <n v="2"/>
    <n v="1"/>
    <n v="2"/>
    <s v="1-2"/>
    <m/>
    <s v="Tempo 2-1-2; RIR 1-2"/>
    <x v="2"/>
    <s v="2026-02-19T21:55:43.678Z"/>
    <x v="3"/>
  </r>
  <r>
    <s v="E-20260219-0483"/>
    <s v="S-20260219-01"/>
    <x v="42"/>
    <n v="2"/>
    <n v="10"/>
    <n v="14"/>
    <m/>
    <m/>
    <m/>
    <n v="2"/>
    <n v="1"/>
    <n v="2"/>
    <s v="1"/>
    <m/>
    <s v="Tempo 2-1-2; RIR 1; little shrug/trap involved rep 13,14 left side. "/>
    <x v="2"/>
    <s v="2026-02-19T21:58:40.212Z"/>
    <x v="3"/>
  </r>
  <r>
    <s v="E-20260219-0484"/>
    <s v="S-20260219-01"/>
    <x v="42"/>
    <n v="3"/>
    <n v="10"/>
    <n v="10"/>
    <m/>
    <m/>
    <m/>
    <n v="2"/>
    <n v="1"/>
    <n v="2"/>
    <s v="1"/>
    <m/>
    <s v="Tempo 2-1-2; RIR 1; little shrug/trap self corrected"/>
    <x v="2"/>
    <s v="2026-02-19T22:01:04.910Z"/>
    <x v="3"/>
  </r>
  <r>
    <s v="E-20260221-0485"/>
    <s v="S-20260221-01"/>
    <x v="33"/>
    <n v="1"/>
    <n v="0"/>
    <n v="8"/>
    <m/>
    <m/>
    <m/>
    <n v="3"/>
    <n v="2"/>
    <n v="1"/>
    <m/>
    <m/>
    <s v="Tempo 3-2-1; tough"/>
    <x v="2"/>
    <s v="2026-02-21T19:48:02.163Z"/>
    <x v="7"/>
  </r>
  <r>
    <s v="E-20260221-0486"/>
    <s v="S-20260221-01"/>
    <x v="33"/>
    <n v="2"/>
    <n v="0"/>
    <n v="8"/>
    <m/>
    <m/>
    <m/>
    <n v="3"/>
    <n v="2"/>
    <n v="1"/>
    <m/>
    <m/>
    <s v="Tempo 3-2-1; tough! Focus on pushing through heels "/>
    <x v="2"/>
    <s v="2026-02-21T19:50:45.722Z"/>
    <x v="7"/>
  </r>
  <r>
    <s v="E-20260221-0487"/>
    <s v="S-20260221-01"/>
    <x v="34"/>
    <n v="1"/>
    <n v="110"/>
    <n v="8"/>
    <m/>
    <m/>
    <m/>
    <n v="3"/>
    <n v="1"/>
    <n v="1"/>
    <s v="2"/>
    <m/>
    <s v="Tempo 3-1-1; RIR 2"/>
    <x v="2"/>
    <s v="2026-02-21T19:55:24.702Z"/>
    <x v="7"/>
  </r>
  <r>
    <s v="E-20260221-0488"/>
    <s v="S-20260221-01"/>
    <x v="34"/>
    <n v="2"/>
    <n v="110"/>
    <n v="8"/>
    <m/>
    <m/>
    <m/>
    <n v="3"/>
    <n v="1"/>
    <n v="1"/>
    <s v="2"/>
    <m/>
    <s v="Tempo 3-1-1; RIR 2; focus on keeping dbs close to shins. Stopped at slight bend in knee/full hamstring stretch/mid shin"/>
    <x v="2"/>
    <s v="2026-02-21T19:58:18.192Z"/>
    <x v="7"/>
  </r>
  <r>
    <s v="E-20260221-0489"/>
    <s v="S-20260221-01"/>
    <x v="34"/>
    <n v="3"/>
    <n v="110"/>
    <n v="8"/>
    <m/>
    <m/>
    <m/>
    <n v="3"/>
    <n v="1"/>
    <n v="1"/>
    <s v="2"/>
    <m/>
    <s v="Tempo 3-1-1; RIR 2; focus on keeping dbs close to shins. Stopped at slight bend in knee/full hamstring stretch/mid shin"/>
    <x v="2"/>
    <s v="2026-02-21T20:00:30.551Z"/>
    <x v="7"/>
  </r>
  <r>
    <s v="E-20260221-0490"/>
    <s v="S-20260221-01"/>
    <x v="46"/>
    <n v="1"/>
    <n v="0"/>
    <n v="8"/>
    <m/>
    <m/>
    <m/>
    <n v="2"/>
    <n v="1"/>
    <n v="1"/>
    <s v="1-2"/>
    <m/>
    <s v="Tempo 2-1-1; RIR 1-2; rear foot on bench "/>
    <x v="2"/>
    <s v="2026-02-21T20:05:46.007Z"/>
    <x v="7"/>
  </r>
  <r>
    <s v="E-20260221-0491"/>
    <s v="S-20260221-01"/>
    <x v="46"/>
    <n v="2"/>
    <n v="10"/>
    <n v="8"/>
    <m/>
    <m/>
    <m/>
    <n v="2"/>
    <n v="1"/>
    <n v="2"/>
    <s v="1-2"/>
    <m/>
    <s v="Tempo 2-1-2; RIR 1-2; rear foot on bench"/>
    <x v="2"/>
    <s v="2026-02-21T20:08:43.261Z"/>
    <x v="7"/>
  </r>
  <r>
    <s v="E-20260221-0492"/>
    <s v="S-20260221-01"/>
    <x v="46"/>
    <n v="3"/>
    <n v="15"/>
    <n v="8"/>
    <m/>
    <m/>
    <m/>
    <n v="2"/>
    <n v="1"/>
    <n v="2"/>
    <s v="1-2"/>
    <m/>
    <s v="Left was weaker but made it. Tempo 2-1-2; RIR 1-2; rear foot on bench"/>
    <x v="2"/>
    <s v="2026-02-21T20:12:12.257Z"/>
    <x v="7"/>
  </r>
  <r>
    <s v="E-20260221-0493"/>
    <s v="S-20260221-01"/>
    <x v="39"/>
    <n v="1"/>
    <n v="20"/>
    <m/>
    <n v="10"/>
    <m/>
    <m/>
    <m/>
    <m/>
    <m/>
    <m/>
    <m/>
    <m/>
    <x v="2"/>
    <s v="2026-02-21T20:15:16.176Z"/>
    <x v="7"/>
  </r>
  <r>
    <s v="E-20260221-0494"/>
    <s v="S-20260221-01"/>
    <x v="39"/>
    <n v="2"/>
    <n v="20"/>
    <m/>
    <n v="10"/>
    <m/>
    <m/>
    <m/>
    <m/>
    <m/>
    <m/>
    <m/>
    <m/>
    <x v="2"/>
    <s v="2026-02-21T20:17:30.836Z"/>
    <x v="7"/>
  </r>
  <r>
    <s v="E-20260221-0495"/>
    <s v="S-20260221-01"/>
    <x v="47"/>
    <n v="1"/>
    <n v="25"/>
    <n v="12"/>
    <m/>
    <m/>
    <m/>
    <n v="2"/>
    <n v="1"/>
    <n v="2"/>
    <s v="2"/>
    <m/>
    <s v="Tempo 2-1-2; RIR 2; smith machine"/>
    <x v="2"/>
    <s v="2026-02-21T20:22:10.508Z"/>
    <x v="7"/>
  </r>
  <r>
    <s v="E-20260221-0496"/>
    <s v="S-20260221-01"/>
    <x v="47"/>
    <n v="2"/>
    <n v="75"/>
    <n v="12"/>
    <m/>
    <m/>
    <m/>
    <n v="2"/>
    <n v="1"/>
    <n v="2"/>
    <s v="2"/>
    <m/>
    <s v="Tempo 2-1-2; RIR 2; smith machine"/>
    <x v="2"/>
    <s v="2026-02-21T20:24:34.634Z"/>
    <x v="7"/>
  </r>
  <r>
    <s v="E-20260221-0497"/>
    <s v="S-20260221-01"/>
    <x v="47"/>
    <n v="3"/>
    <n v="95"/>
    <n v="12"/>
    <m/>
    <m/>
    <m/>
    <n v="2"/>
    <n v="1"/>
    <n v="2"/>
    <s v="2"/>
    <m/>
    <s v="Tempo 2-1-2; RIR 2; smith machine"/>
    <x v="2"/>
    <s v="2026-02-21T20:27:30.713Z"/>
    <x v="7"/>
  </r>
  <r>
    <s v="E-20260221-0498"/>
    <s v="S-20260221-01"/>
    <x v="48"/>
    <n v="1"/>
    <n v="45"/>
    <n v="12"/>
    <m/>
    <m/>
    <m/>
    <m/>
    <m/>
    <m/>
    <m/>
    <m/>
    <s v="Tempo slow and controlled. Placed 1 45# plate on my toe and flexed "/>
    <x v="2"/>
    <s v="2026-02-21T20:29:56.001Z"/>
    <x v="7"/>
  </r>
  <r>
    <s v="E-20260221-0499"/>
    <s v="S-20260221-01"/>
    <x v="48"/>
    <n v="2"/>
    <n v="45"/>
    <n v="12"/>
    <m/>
    <m/>
    <m/>
    <m/>
    <m/>
    <m/>
    <m/>
    <m/>
    <s v="Tempo slow and controlled. Placed 1 45# plate on my toe and flexed "/>
    <x v="2"/>
    <s v="2026-02-21T20:29:56.738Z"/>
    <x v="7"/>
  </r>
  <r>
    <s v="E-20260221-0500"/>
    <s v="S-20260221-01"/>
    <x v="49"/>
    <n v="1"/>
    <n v="0"/>
    <m/>
    <n v="30"/>
    <m/>
    <m/>
    <m/>
    <m/>
    <m/>
    <m/>
    <m/>
    <s v="30 sec per side. Right shoulder felt weird / looser? Compared to left "/>
    <x v="2"/>
    <s v="2026-02-21T20:32:27.550Z"/>
    <x v="6"/>
  </r>
  <r>
    <s v="E-20260221-0501"/>
    <s v="S-20260221-01"/>
    <x v="49"/>
    <n v="2"/>
    <n v="0"/>
    <m/>
    <n v="30"/>
    <m/>
    <m/>
    <m/>
    <m/>
    <m/>
    <m/>
    <m/>
    <s v="30 sec per side. At AC joint Right shoulder felt weird / looser? Compared to left "/>
    <x v="2"/>
    <s v="2026-02-21T20:34:30.892Z"/>
    <x v="6"/>
  </r>
  <r>
    <s v="E-20260222-0502"/>
    <s v="S-20260222-01"/>
    <x v="50"/>
    <n v="1"/>
    <n v="0"/>
    <n v="12"/>
    <m/>
    <m/>
    <m/>
    <m/>
    <m/>
    <m/>
    <m/>
    <m/>
    <m/>
    <x v="2"/>
    <s v="2026-02-22T16:23:49.188Z"/>
    <x v="3"/>
  </r>
  <r>
    <s v="E-20260222-0503"/>
    <s v="S-20260222-01"/>
    <x v="50"/>
    <n v="2"/>
    <n v="0"/>
    <n v="12"/>
    <m/>
    <m/>
    <m/>
    <m/>
    <m/>
    <m/>
    <m/>
    <m/>
    <m/>
    <x v="2"/>
    <s v="2026-02-22T16:24:55.159Z"/>
    <x v="3"/>
  </r>
  <r>
    <s v="E-20260222-0504"/>
    <s v="S-20260222-01"/>
    <x v="51"/>
    <n v="1"/>
    <n v="5"/>
    <n v="10"/>
    <m/>
    <m/>
    <m/>
    <m/>
    <m/>
    <m/>
    <m/>
    <m/>
    <s v="Left doesn’t have as much rom"/>
    <x v="2"/>
    <s v="2026-02-22T16:26:45.292Z"/>
    <x v="5"/>
  </r>
  <r>
    <s v="E-20260222-0505"/>
    <s v="S-20260222-01"/>
    <x v="51"/>
    <n v="2"/>
    <n v="5"/>
    <n v="12"/>
    <m/>
    <m/>
    <m/>
    <m/>
    <m/>
    <m/>
    <m/>
    <m/>
    <s v="Left doesn’t have as much rom"/>
    <x v="2"/>
    <s v="2026-02-22T16:28:42.960Z"/>
    <x v="5"/>
  </r>
  <r>
    <s v="E-20260222-0506"/>
    <s v="S-20260222-01"/>
    <x v="52"/>
    <n v="1"/>
    <n v="0"/>
    <n v="8"/>
    <m/>
    <m/>
    <m/>
    <m/>
    <m/>
    <m/>
    <m/>
    <m/>
    <s v="Grey band"/>
    <x v="2"/>
    <s v="2026-02-22T16:31:24.442Z"/>
    <x v="5"/>
  </r>
  <r>
    <s v="E-20260222-0507"/>
    <s v="S-20260222-01"/>
    <x v="4"/>
    <n v="1"/>
    <n v="115"/>
    <n v="8"/>
    <m/>
    <m/>
    <m/>
    <n v="3"/>
    <n v="1"/>
    <n v="1"/>
    <s v="1-2"/>
    <m/>
    <s v="Smith machine. Bar = 25; 45 plate on each side; tempo 3-1-1; RIR 1-2"/>
    <x v="2"/>
    <s v="2026-02-22T16:36:56.319Z"/>
    <x v="3"/>
  </r>
  <r>
    <s v="E-20260222-0508"/>
    <s v="S-20260222-01"/>
    <x v="4"/>
    <n v="2"/>
    <n v="115"/>
    <n v="6"/>
    <m/>
    <m/>
    <m/>
    <n v="3"/>
    <n v="1"/>
    <n v="1"/>
    <s v="1"/>
    <m/>
    <s v="Smith machine. Bar = 25; 45 plate on each side; tempo 3-1-1; RIR 1; focused in on arm path and elbow tuck/angle; zero ego"/>
    <x v="2"/>
    <s v="2026-02-22T16:39:40.665Z"/>
    <x v="3"/>
  </r>
  <r>
    <s v="E-20260222-0509"/>
    <s v="S-20260222-01"/>
    <x v="4"/>
    <n v="3"/>
    <n v="115"/>
    <n v="7"/>
    <m/>
    <m/>
    <m/>
    <n v="3"/>
    <n v="1"/>
    <n v="1"/>
    <s v="1"/>
    <m/>
    <s v="Smith machine. Bar = 25; 45 plate on each side; tempo 3-1-1; RIR 1; focused in on arm path and elbow tuck/angle; zero ego"/>
    <x v="2"/>
    <s v="2026-02-22T16:41:42.714Z"/>
    <x v="3"/>
  </r>
  <r>
    <s v="E-20260222-0510"/>
    <s v="S-20260222-01"/>
    <x v="4"/>
    <n v="4"/>
    <n v="115"/>
    <n v="7"/>
    <m/>
    <m/>
    <m/>
    <n v="3"/>
    <n v="1"/>
    <n v="1"/>
    <s v="1"/>
    <m/>
    <s v="Smith machine. Bar = 25; 45 plate on each side; tempo 3-1-1; RIR 1; focused in on arm path and elbow tuck/angle; zero ego"/>
    <x v="2"/>
    <s v="2026-02-22T16:43:29.255Z"/>
    <x v="3"/>
  </r>
  <r>
    <s v="E-20260222-0511"/>
    <s v="S-20260222-01"/>
    <x v="37"/>
    <n v="1"/>
    <n v="90"/>
    <n v="8"/>
    <m/>
    <m/>
    <m/>
    <n v="2"/>
    <n v="1"/>
    <n v="2"/>
    <s v="1-2"/>
    <m/>
    <s v="Tempo 2-1-2; RIR 1-2; slight right capsule tightening at hold/press"/>
    <x v="2"/>
    <s v="2026-02-22T16:47:17.932Z"/>
    <x v="3"/>
  </r>
  <r>
    <s v="E-20260222-0512"/>
    <s v="S-20260222-01"/>
    <x v="37"/>
    <n v="2"/>
    <n v="90"/>
    <n v="8.5"/>
    <m/>
    <m/>
    <m/>
    <n v="2"/>
    <n v="1"/>
    <n v="2"/>
    <s v="1-2"/>
    <m/>
    <s v="Tempo 2-1-2; RIR 1-2; slight right capsule tightening at hold/press"/>
    <x v="2"/>
    <s v="2026-02-22T16:49:30.052Z"/>
    <x v="3"/>
  </r>
  <r>
    <s v="E-20260222-0513"/>
    <s v="S-20260222-01"/>
    <x v="37"/>
    <n v="3"/>
    <n v="90"/>
    <n v="7"/>
    <m/>
    <m/>
    <m/>
    <n v="2"/>
    <n v="1"/>
    <n v="2"/>
    <s v="1-2"/>
    <m/>
    <s v="Tempo 2-1-2; RIR 1-2; slight right capsule tightening at hold/press"/>
    <x v="2"/>
    <s v="2026-02-22T16:52:48.232Z"/>
    <x v="3"/>
  </r>
  <r>
    <s v="E-20260222-0514"/>
    <s v="S-20260222-01"/>
    <x v="41"/>
    <n v="1"/>
    <n v="70"/>
    <n v="12"/>
    <m/>
    <m/>
    <m/>
    <n v="2"/>
    <n v="2"/>
    <n v="2"/>
    <s v="1-2"/>
    <m/>
    <s v="Tempo 2-2-2; RIR 1-2"/>
    <x v="2"/>
    <s v="2026-02-22T16:55:56.095Z"/>
    <x v="3"/>
  </r>
  <r>
    <s v="E-20260222-0515"/>
    <s v="S-20260222-01"/>
    <x v="41"/>
    <n v="2"/>
    <n v="70"/>
    <n v="12"/>
    <m/>
    <m/>
    <m/>
    <n v="2"/>
    <n v="2"/>
    <n v="2"/>
    <s v="1-2"/>
    <m/>
    <s v="Tempo 2-2-2; RIR 1-2"/>
    <x v="2"/>
    <s v="2026-02-22T16:58:32.172Z"/>
    <x v="3"/>
  </r>
  <r>
    <s v="E-20260222-0516"/>
    <s v="S-20260222-01"/>
    <x v="41"/>
    <n v="3"/>
    <n v="70"/>
    <n v="12"/>
    <m/>
    <m/>
    <m/>
    <n v="2"/>
    <n v="2"/>
    <n v="2"/>
    <s v="1-2"/>
    <m/>
    <s v="Tempo 2-2-2; RIR 1-2"/>
    <x v="2"/>
    <s v="2026-02-22T17:00:49.559Z"/>
    <x v="3"/>
  </r>
  <r>
    <s v="E-20260222-0517"/>
    <s v="S-20260222-01"/>
    <x v="42"/>
    <n v="1"/>
    <n v="6"/>
    <n v="15"/>
    <m/>
    <m/>
    <m/>
    <n v="2"/>
    <n v="1"/>
    <n v="2"/>
    <s v="1-2"/>
    <m/>
    <s v="Tempo 2-1-2; RIR 1-2; left trap trying hard to shrug lol. Corrected at the moment. "/>
    <x v="2"/>
    <s v="2026-02-22T17:04:31.545Z"/>
    <x v="3"/>
  </r>
  <r>
    <s v="E-20260222-0518"/>
    <s v="S-20260222-01"/>
    <x v="42"/>
    <n v="2"/>
    <n v="6"/>
    <n v="15"/>
    <m/>
    <m/>
    <m/>
    <n v="2"/>
    <n v="1"/>
    <n v="2"/>
    <s v="1-2"/>
    <m/>
    <s v="Tempo 2-1-2; RIR 1-2; left trap trying hard to shrug. Corrected at the moment. Held iron cross pose for 5 seconds last rep. "/>
    <x v="2"/>
    <s v="2026-02-22T17:07:48.278Z"/>
    <x v="3"/>
  </r>
  <r>
    <s v="E-20260222-0519"/>
    <s v="S-20260222-01"/>
    <x v="42"/>
    <n v="3"/>
    <n v="6"/>
    <n v="15"/>
    <m/>
    <m/>
    <m/>
    <n v="2"/>
    <n v="1"/>
    <n v="2"/>
    <s v="1-2"/>
    <m/>
    <s v="No 4# dbs. Only 3 and 5#. Tempo 2-1-2; RIR 1-2; left trap trying hard to shrug. Corrected at the moment. Held iron cross pose for 5 seconds last rep. "/>
    <x v="2"/>
    <s v="2026-02-22T17:10:50.968Z"/>
    <x v="3"/>
  </r>
  <r>
    <s v="E-20260222-0520"/>
    <s v="S-20260222-01"/>
    <x v="53"/>
    <n v="1"/>
    <n v="0"/>
    <n v="8"/>
    <m/>
    <m/>
    <m/>
    <n v="1"/>
    <n v="1"/>
    <n v="1"/>
    <s v="1-2"/>
    <s v="2026-02-22T17:14:45.720Z"/>
    <s v="Tempo 1-1-1; RIR 1-2"/>
    <x v="2"/>
    <s v="2026-02-22T17:15:10.164Z"/>
    <x v="3"/>
  </r>
  <r>
    <s v="E-20260222-0521"/>
    <s v="S-20260222-01"/>
    <x v="54"/>
    <n v="1"/>
    <n v="0"/>
    <n v="7"/>
    <m/>
    <m/>
    <m/>
    <m/>
    <m/>
    <m/>
    <m/>
    <s v="2026-02-22T17:17:44.291Z"/>
    <s v="Little anterior right tight on lowering good with push and after completion no pain"/>
    <x v="2"/>
    <s v="2026-02-22T17:17:49.622Z"/>
    <x v="3"/>
  </r>
  <r>
    <s v="E-20260222-0522"/>
    <s v="S-20260222-01"/>
    <x v="53"/>
    <n v="2"/>
    <n v="0"/>
    <n v="6"/>
    <m/>
    <m/>
    <m/>
    <n v="1"/>
    <n v="1"/>
    <n v="1"/>
    <s v="1-2"/>
    <s v="2026-02-22T17:17:44.291Z"/>
    <s v="Tempo 1-1-1; RIR 1-2"/>
    <x v="2"/>
    <s v="2026-02-22T17:17:55.226Z"/>
    <x v="3"/>
  </r>
  <r>
    <s v="E-20260222-0523"/>
    <s v="S-20260222-01"/>
    <x v="32"/>
    <n v="1"/>
    <m/>
    <m/>
    <n v="720"/>
    <n v="3000"/>
    <s v="mi"/>
    <m/>
    <m/>
    <m/>
    <m/>
    <m/>
    <s v="Feet at 7; damper at 4"/>
    <x v="2"/>
    <s v="2026-02-22T17:32:33.591Z"/>
    <x v="1"/>
  </r>
  <r>
    <s v="E-20260224-0524"/>
    <s v="S-20260224-01"/>
    <x v="24"/>
    <n v="1"/>
    <n v="70"/>
    <n v="10"/>
    <m/>
    <m/>
    <m/>
    <n v="2"/>
    <n v="1"/>
    <n v="2"/>
    <s v="1-2"/>
    <m/>
    <s v="Tempo 2-1-2; RIR 1-2"/>
    <x v="2"/>
    <s v="2026-02-24T21:53:54.151Z"/>
    <x v="1"/>
  </r>
  <r>
    <s v="E-20260224-0525"/>
    <s v="S-20260224-01"/>
    <x v="24"/>
    <n v="2"/>
    <n v="70"/>
    <n v="9"/>
    <m/>
    <m/>
    <m/>
    <n v="2"/>
    <n v="1"/>
    <n v="2"/>
    <s v="1"/>
    <m/>
    <s v="Tempo 2-1-2; RIR 1"/>
    <x v="2"/>
    <s v="2026-02-24T21:55:57.468Z"/>
    <x v="1"/>
  </r>
  <r>
    <s v="E-20260224-0526"/>
    <s v="S-20260224-01"/>
    <x v="24"/>
    <n v="3"/>
    <n v="70"/>
    <n v="8"/>
    <m/>
    <m/>
    <m/>
    <n v="2"/>
    <n v="1"/>
    <n v="2"/>
    <s v="1"/>
    <m/>
    <s v="Tempo 2-1-2; RIR 1; stopped when pull shortened "/>
    <x v="2"/>
    <s v="2026-02-24T21:58:02.673Z"/>
    <x v="1"/>
  </r>
  <r>
    <s v="E-20260224-0527"/>
    <s v="S-20260224-01"/>
    <x v="27"/>
    <n v="1"/>
    <n v="145"/>
    <n v="10"/>
    <m/>
    <m/>
    <m/>
    <n v="2"/>
    <n v="1"/>
    <n v="2"/>
    <s v="1-2"/>
    <m/>
    <s v="Tempo 2-1-2; RIR 1-2; found the anterior ‘feeling’ is more pronounced if my wrist drifts internal rotation (I.e., away from neutral)"/>
    <x v="2"/>
    <s v="2026-02-24T22:02:51.793Z"/>
    <x v="1"/>
  </r>
  <r>
    <s v="E-20260224-0528"/>
    <s v="S-20260224-01"/>
    <x v="27"/>
    <n v="2"/>
    <n v="150"/>
    <n v="10"/>
    <m/>
    <m/>
    <m/>
    <n v="2"/>
    <n v="1"/>
    <n v="2"/>
    <s v="1-2"/>
    <m/>
    <s v="Tempo 2-1-2; RIR 1-2;"/>
    <x v="2"/>
    <s v="2026-02-24T22:05:15.839Z"/>
    <x v="1"/>
  </r>
  <r>
    <s v="E-20260224-0529"/>
    <s v="S-20260224-01"/>
    <x v="27"/>
    <n v="3"/>
    <n v="150"/>
    <n v="10"/>
    <m/>
    <m/>
    <m/>
    <n v="2"/>
    <n v="1"/>
    <n v="2"/>
    <s v="1"/>
    <m/>
    <s v="Tempo 2-1-2; RIR 1"/>
    <x v="2"/>
    <s v="2026-02-24T22:08:07.386Z"/>
    <x v="1"/>
  </r>
  <r>
    <s v="E-20260224-0530"/>
    <s v="S-20260224-01"/>
    <x v="43"/>
    <n v="1"/>
    <n v="120"/>
    <n v="10"/>
    <m/>
    <m/>
    <m/>
    <n v="2"/>
    <n v="1"/>
    <n v="2"/>
    <s v="2"/>
    <m/>
    <s v="Tempo 2-1-2; RIR 2; had to improvise and use the lat pull down but used v-grip and leaned back so I was pulling like seated row"/>
    <x v="2"/>
    <s v="2026-02-24T22:13:08.349Z"/>
    <x v="1"/>
  </r>
  <r>
    <s v="E-20260224-0531"/>
    <s v="S-20260224-01"/>
    <x v="43"/>
    <n v="2"/>
    <n v="140"/>
    <n v="10"/>
    <m/>
    <m/>
    <m/>
    <n v="2"/>
    <n v="1"/>
    <n v="2"/>
    <s v="1"/>
    <m/>
    <s v="Tempo 2-1-2; RIR 1; had to improvise and use the lat pull down but used v-grip and leaned back so I was pulling like seated row"/>
    <x v="2"/>
    <s v="2026-02-24T22:15:09.706Z"/>
    <x v="1"/>
  </r>
  <r>
    <s v="E-20260224-0532"/>
    <s v="S-20260224-01"/>
    <x v="43"/>
    <n v="3"/>
    <n v="140"/>
    <n v="8"/>
    <m/>
    <m/>
    <m/>
    <n v="2"/>
    <n v="1"/>
    <n v="2"/>
    <s v="1"/>
    <m/>
    <s v="Tempo 2-1-2; RIR 1; had to improvise and use the lat pull down but used v-grip and leaned back so I was pulling like seated row; Charlie horse in my left glute on reps 7-8"/>
    <x v="2"/>
    <s v="2026-02-24T22:18:54.060Z"/>
    <x v="1"/>
  </r>
  <r>
    <s v="E-20260224-0533"/>
    <s v="S-20260224-01"/>
    <x v="44"/>
    <n v="1"/>
    <n v="15"/>
    <n v="15"/>
    <m/>
    <m/>
    <m/>
    <n v="2"/>
    <n v="1"/>
    <n v="2"/>
    <s v="1-2"/>
    <m/>
    <s v="Tempo 2-1-2; RIR 1-2"/>
    <x v="2"/>
    <s v="2026-02-24T22:24:22.802Z"/>
    <x v="1"/>
  </r>
  <r>
    <s v="E-20260224-0534"/>
    <s v="S-20260224-01"/>
    <x v="44"/>
    <n v="2"/>
    <n v="15"/>
    <n v="12"/>
    <m/>
    <m/>
    <m/>
    <n v="2"/>
    <n v="1"/>
    <n v="2"/>
    <s v="1"/>
    <m/>
    <s v="Tempo 2-1-2; RIR 1; tempo drift at 11, 12"/>
    <x v="2"/>
    <s v="2026-02-24T22:26:47.400Z"/>
    <x v="1"/>
  </r>
  <r>
    <s v="E-20260224-0535"/>
    <s v="S-20260224-01"/>
    <x v="44"/>
    <n v="3"/>
    <n v="15"/>
    <n v="11"/>
    <m/>
    <m/>
    <m/>
    <n v="2"/>
    <n v="1"/>
    <n v="2"/>
    <s v="1"/>
    <m/>
    <s v="Tempo 2-1-2; RIR 1; tempo drift at 11, 12"/>
    <x v="2"/>
    <s v="2026-02-24T22:28:57.059Z"/>
    <x v="1"/>
  </r>
  <r>
    <s v="E-20260224-0536"/>
    <s v="S-20260224-01"/>
    <x v="18"/>
    <n v="1"/>
    <n v="75"/>
    <m/>
    <n v="70.199999999999989"/>
    <m/>
    <m/>
    <m/>
    <m/>
    <m/>
    <m/>
    <m/>
    <m/>
    <x v="2"/>
    <s v="2026-02-24T22:34:01.264Z"/>
    <x v="0"/>
  </r>
  <r>
    <s v="E-20260224-0537"/>
    <s v="S-20260224-01"/>
    <x v="18"/>
    <n v="2"/>
    <n v="75"/>
    <m/>
    <n v="49.8"/>
    <m/>
    <m/>
    <m/>
    <m/>
    <m/>
    <m/>
    <m/>
    <m/>
    <x v="2"/>
    <s v="2026-02-24T22:34:05.983Z"/>
    <x v="0"/>
  </r>
  <r>
    <s v="E-20260224-0538"/>
    <s v="S-20260224-01"/>
    <x v="18"/>
    <n v="3"/>
    <n v="75"/>
    <m/>
    <n v="45"/>
    <m/>
    <m/>
    <m/>
    <m/>
    <m/>
    <m/>
    <m/>
    <m/>
    <x v="2"/>
    <s v="2026-02-24T22:35:59.347Z"/>
    <x v="0"/>
  </r>
  <r>
    <s v="E-20260226-0539"/>
    <s v="S-20260226-01"/>
    <x v="14"/>
    <n v="1"/>
    <n v="40"/>
    <n v="10"/>
    <m/>
    <m/>
    <m/>
    <n v="3"/>
    <n v="1"/>
    <n v="2"/>
    <s v="1-2"/>
    <m/>
    <s v="Tempo 3-1-2; RIR 1-2; bench at 3"/>
    <x v="2"/>
    <s v="2026-02-26T19:16:30.322Z"/>
    <x v="2"/>
  </r>
  <r>
    <s v="E-20260226-0540"/>
    <s v="S-20260226-01"/>
    <x v="14"/>
    <n v="2"/>
    <n v="40"/>
    <n v="10"/>
    <m/>
    <m/>
    <m/>
    <n v="3"/>
    <n v="1"/>
    <n v="2"/>
    <s v="1-2"/>
    <m/>
    <s v="Slightly less strong of a contraction 8-10; Tempo 3-1-2; RIR 1-2; bench at 3"/>
    <x v="2"/>
    <s v="2026-02-26T19:19:10.568Z"/>
    <x v="2"/>
  </r>
  <r>
    <s v="E-20260226-0541"/>
    <s v="S-20260226-01"/>
    <x v="14"/>
    <n v="3"/>
    <n v="40"/>
    <n v="8.5"/>
    <m/>
    <m/>
    <m/>
    <n v="3"/>
    <n v="1"/>
    <n v="2"/>
    <s v="1-2"/>
    <m/>
    <s v="Slightly less strong of a contraction 8-10; Tempo 3-1-2; RIR 1-2; bench at 3"/>
    <x v="2"/>
    <s v="2026-02-26T19:21:17.371Z"/>
    <x v="2"/>
  </r>
  <r>
    <s v="E-20260226-0542"/>
    <s v="S-20260226-01"/>
    <x v="14"/>
    <n v="4"/>
    <n v="40"/>
    <n v="8"/>
    <m/>
    <m/>
    <m/>
    <n v="3"/>
    <n v="1"/>
    <n v="2"/>
    <s v="0-1"/>
    <m/>
    <s v="Slightly less strong of a contraction 8-10; Tempo 3-1-2; RIR 0-1; bench at 3 by"/>
    <x v="2"/>
    <s v="2026-02-26T19:23:39.332Z"/>
    <x v="2"/>
  </r>
  <r>
    <s v="E-20260226-0543"/>
    <s v="S-20260226-01"/>
    <x v="45"/>
    <n v="1"/>
    <n v="15"/>
    <n v="15"/>
    <m/>
    <m/>
    <m/>
    <n v="2"/>
    <n v="1"/>
    <n v="2"/>
    <s v="1-2"/>
    <m/>
    <s v="Tempo 2-1-2; RIR 1-2"/>
    <x v="2"/>
    <s v="2026-02-26T19:27:34.148Z"/>
    <x v="2"/>
  </r>
  <r>
    <s v="E-20260226-0544"/>
    <s v="S-20260226-01"/>
    <x v="45"/>
    <n v="2"/>
    <n v="15"/>
    <n v="12"/>
    <m/>
    <m/>
    <m/>
    <n v="2"/>
    <n v="1"/>
    <n v="2"/>
    <s v="2"/>
    <m/>
    <s v="Tempo 2-1-2; RIR 2"/>
    <x v="2"/>
    <s v="2026-02-26T19:30:40.457Z"/>
    <x v="2"/>
  </r>
  <r>
    <s v="E-20260226-0545"/>
    <s v="S-20260226-01"/>
    <x v="45"/>
    <n v="3"/>
    <n v="15"/>
    <n v="12"/>
    <m/>
    <m/>
    <m/>
    <n v="2"/>
    <n v="1"/>
    <n v="2"/>
    <s v="0-1"/>
    <m/>
    <s v="Tempo 2-1-2; RIR 0-1"/>
    <x v="2"/>
    <s v="2026-02-26T19:34:03.644Z"/>
    <x v="2"/>
  </r>
  <r>
    <s v="E-20260226-0546"/>
    <s v="S-20260226-01"/>
    <x v="21"/>
    <n v="1"/>
    <n v="42.5"/>
    <n v="12"/>
    <m/>
    <m/>
    <m/>
    <n v="2"/>
    <n v="1"/>
    <n v="2"/>
    <s v="1"/>
    <m/>
    <s v="Tempo 2-1-2 RIR 1"/>
    <x v="2"/>
    <s v="2026-02-26T19:36:39.475Z"/>
    <x v="4"/>
  </r>
  <r>
    <s v="E-20260226-0547"/>
    <s v="S-20260226-01"/>
    <x v="21"/>
    <n v="2"/>
    <n v="42.5"/>
    <n v="12"/>
    <m/>
    <m/>
    <m/>
    <n v="2"/>
    <n v="1"/>
    <n v="2"/>
    <s v="0"/>
    <m/>
    <s v="Tempo 2-1-2 RIR 0"/>
    <x v="2"/>
    <s v="2026-02-26T19:38:41.588Z"/>
    <x v="4"/>
  </r>
  <r>
    <s v="E-20260226-0548"/>
    <s v="S-20260226-01"/>
    <x v="21"/>
    <n v="3"/>
    <n v="42.5"/>
    <n v="12"/>
    <m/>
    <m/>
    <m/>
    <n v="2"/>
    <n v="1"/>
    <n v="2"/>
    <s v="1"/>
    <m/>
    <s v="Tempo 2-1-2 RIR 1; longer rest due to a call"/>
    <x v="2"/>
    <s v="2026-02-26T19:47:01.305Z"/>
    <x v="4"/>
  </r>
  <r>
    <s v="E-20260226-0549"/>
    <s v="S-20260226-01"/>
    <x v="21"/>
    <n v="4"/>
    <n v="42.5"/>
    <n v="9"/>
    <m/>
    <m/>
    <m/>
    <n v="2"/>
    <n v="1"/>
    <n v="2"/>
    <s v="1"/>
    <m/>
    <s v="Tempo 2-1-2 RIR 1; longer rest due to a call"/>
    <x v="2"/>
    <s v="2026-02-26T19:47:04.171Z"/>
    <x v="4"/>
  </r>
  <r>
    <s v="E-20260226-0550"/>
    <s v="S-20260226-01"/>
    <x v="30"/>
    <n v="1"/>
    <n v="12.5"/>
    <n v="12"/>
    <m/>
    <m/>
    <m/>
    <n v="1"/>
    <n v="1"/>
    <n v="3"/>
    <s v="1-2"/>
    <m/>
    <s v="Tempo 1-1-3; RIR 1-2"/>
    <x v="2"/>
    <s v="2026-02-26T19:56:00.016Z"/>
    <x v="4"/>
  </r>
  <r>
    <s v="E-20260226-0551"/>
    <s v="S-20260226-01"/>
    <x v="30"/>
    <n v="2"/>
    <n v="12.5"/>
    <n v="12"/>
    <m/>
    <m/>
    <m/>
    <n v="1"/>
    <n v="1"/>
    <n v="3"/>
    <s v="1-2"/>
    <m/>
    <s v="Tempo 1-1-3; RIR 1-2"/>
    <x v="2"/>
    <s v="2026-02-26T19:56:01.305Z"/>
    <x v="4"/>
  </r>
  <r>
    <s v="E-20260226-0552"/>
    <s v="S-20260226-01"/>
    <x v="30"/>
    <n v="3"/>
    <n v="12.5"/>
    <n v="10"/>
    <m/>
    <m/>
    <m/>
    <n v="1"/>
    <n v="1"/>
    <n v="3"/>
    <s v="1"/>
    <m/>
    <s v="Tempo 1-1-3; RIR 1"/>
    <x v="2"/>
    <s v="2026-02-26T19:57:13.588Z"/>
    <x v="4"/>
  </r>
  <r>
    <s v="E-20260226-0553"/>
    <s v="S-20260226-01"/>
    <x v="42"/>
    <n v="1"/>
    <n v="6"/>
    <n v="15"/>
    <m/>
    <m/>
    <m/>
    <n v="2"/>
    <n v="1"/>
    <n v="2"/>
    <s v="2"/>
    <m/>
    <s v="Tempo 2-1-2; RIR 2"/>
    <x v="2"/>
    <s v="2026-02-26T19:59:38.010Z"/>
    <x v="3"/>
  </r>
  <r>
    <s v="E-20260226-0554"/>
    <s v="S-20260226-01"/>
    <x v="42"/>
    <n v="2"/>
    <n v="6"/>
    <n v="15"/>
    <m/>
    <m/>
    <m/>
    <n v="2"/>
    <n v="2"/>
    <n v="2"/>
    <s v="1-2"/>
    <m/>
    <s v="Tempo 2-2-2; RIR 1-2; 2 sec hold at top"/>
    <x v="2"/>
    <s v="2026-02-26T20:02:54.070Z"/>
    <x v="3"/>
  </r>
  <r>
    <s v="E-20260226-0555"/>
    <s v="S-20260226-01"/>
    <x v="42"/>
    <n v="3"/>
    <n v="6"/>
    <n v="15"/>
    <m/>
    <m/>
    <m/>
    <n v="2"/>
    <n v="2"/>
    <n v="2"/>
    <s v="1-2"/>
    <m/>
    <s v="Tempo 2-2-2; RIR 1-2; 2 sec hold at top"/>
    <x v="2"/>
    <s v="2026-02-26T20:05:31.160Z"/>
    <x v="3"/>
  </r>
  <r>
    <s v="E-20260226-0556"/>
    <s v="S-20260226-01"/>
    <x v="55"/>
    <n v="1"/>
    <m/>
    <m/>
    <n v="600"/>
    <n v="3.25"/>
    <s v="mi"/>
    <m/>
    <m/>
    <m/>
    <m/>
    <m/>
    <m/>
    <x v="2"/>
    <s v="2026-02-26T20:18:08.667Z"/>
    <x v="9"/>
  </r>
  <r>
    <s v="E-20260228-0557"/>
    <s v="S-20260228-01"/>
    <x v="33"/>
    <n v="1"/>
    <n v="0"/>
    <n v="8"/>
    <m/>
    <m/>
    <m/>
    <n v="3"/>
    <n v="2"/>
    <n v="1"/>
    <m/>
    <m/>
    <s v="A. Bodyweight Split Squat 2 × 8 per side Tempo 3-2-1; 2 plates on the ground for my back foot"/>
    <x v="2"/>
    <s v="2026-02-28T17:08:22.936Z"/>
    <x v="7"/>
  </r>
  <r>
    <s v="E-20260228-0558"/>
    <s v="S-20260228-01"/>
    <x v="33"/>
    <n v="2"/>
    <n v="0"/>
    <n v="8"/>
    <m/>
    <m/>
    <m/>
    <n v="3"/>
    <n v="2"/>
    <n v="1"/>
    <m/>
    <m/>
    <s v="A. Bodyweight Split Squat 2 × 8 per side Tempo 3-2-1; 2 plates on the ground for my back foot"/>
    <x v="2"/>
    <s v="2026-02-28T17:10:30.395Z"/>
    <x v="7"/>
  </r>
  <r>
    <s v="E-20260228-0559"/>
    <s v="S-20260228-01"/>
    <x v="48"/>
    <n v="1"/>
    <n v="45"/>
    <n v="15"/>
    <m/>
    <m/>
    <m/>
    <m/>
    <m/>
    <m/>
    <m/>
    <m/>
    <s v="Slow and controlled reps"/>
    <x v="2"/>
    <s v="2026-02-28T17:13:34.251Z"/>
    <x v="7"/>
  </r>
  <r>
    <s v="E-20260228-0560"/>
    <s v="S-20260228-01"/>
    <x v="48"/>
    <n v="2"/>
    <n v="45"/>
    <n v="15"/>
    <m/>
    <m/>
    <m/>
    <m/>
    <m/>
    <m/>
    <m/>
    <m/>
    <s v="Slow and controlled reps"/>
    <x v="2"/>
    <s v="2026-02-28T17:15:55.333Z"/>
    <x v="7"/>
  </r>
  <r>
    <s v="E-20260228-0561"/>
    <s v="S-20260228-01"/>
    <x v="34"/>
    <n v="1"/>
    <n v="120"/>
    <n v="8"/>
    <m/>
    <m/>
    <m/>
    <n v="3"/>
    <n v="1"/>
    <n v="1"/>
    <s v="1-2"/>
    <m/>
    <s v="60# dbs; Tempo 3-1-1 RIR 1-2"/>
    <x v="2"/>
    <s v="2026-02-28T17:19:20.108Z"/>
    <x v="7"/>
  </r>
  <r>
    <s v="E-20260228-0562"/>
    <s v="S-20260228-01"/>
    <x v="34"/>
    <n v="2"/>
    <n v="120"/>
    <n v="8"/>
    <m/>
    <m/>
    <m/>
    <n v="3"/>
    <n v="1"/>
    <n v="1"/>
    <s v="1-2"/>
    <m/>
    <s v="60# dbs; Tempo 3-1-1 RIR 1-2"/>
    <x v="2"/>
    <s v="2026-02-28T17:21:21.077Z"/>
    <x v="7"/>
  </r>
  <r>
    <s v="E-20260228-0563"/>
    <s v="S-20260228-01"/>
    <x v="34"/>
    <n v="3"/>
    <n v="120"/>
    <n v="8"/>
    <m/>
    <m/>
    <m/>
    <n v="3"/>
    <n v="1"/>
    <n v="1"/>
    <s v="1-2"/>
    <m/>
    <s v="60# dbs; Tempo 3-1-1 RIR 1-2"/>
    <x v="2"/>
    <s v="2026-02-28T17:23:39.229Z"/>
    <x v="7"/>
  </r>
  <r>
    <s v="E-20260228-0564"/>
    <s v="S-20260228-01"/>
    <x v="46"/>
    <n v="1"/>
    <n v="15"/>
    <n v="8"/>
    <m/>
    <m/>
    <m/>
    <n v="2"/>
    <n v="1"/>
    <n v="2"/>
    <s v="1"/>
    <m/>
    <s v="Tempo 2-1-2; tough. RIR 1; Cramp in right arch while doing left leg"/>
    <x v="2"/>
    <s v="2026-02-28T17:27:42.935Z"/>
    <x v="7"/>
  </r>
  <r>
    <s v="E-20260228-0565"/>
    <s v="S-20260228-01"/>
    <x v="46"/>
    <n v="2"/>
    <n v="15"/>
    <n v="8"/>
    <m/>
    <m/>
    <m/>
    <n v="2"/>
    <n v="1"/>
    <n v="2"/>
    <s v="1"/>
    <m/>
    <s v="Tempo 2-1-2; tough. RIR 1; Cramp in right arch while doing left leg"/>
    <x v="2"/>
    <s v="2026-02-28T17:30:37.766Z"/>
    <x v="7"/>
  </r>
  <r>
    <s v="E-20260228-0566"/>
    <s v="S-20260228-01"/>
    <x v="46"/>
    <n v="3"/>
    <n v="20"/>
    <n v="8"/>
    <m/>
    <m/>
    <m/>
    <n v="2"/>
    <n v="1"/>
    <n v="2"/>
    <s v="right"/>
    <m/>
    <s v="Tempo 2-1-2; RIR right 1-2; RIR left 1"/>
    <x v="2"/>
    <s v="2026-02-28T17:35:15.680Z"/>
    <x v="7"/>
  </r>
  <r>
    <s v="E-20260228-0567"/>
    <s v="S-20260228-01"/>
    <x v="39"/>
    <n v="1"/>
    <n v="20"/>
    <m/>
    <n v="10"/>
    <m/>
    <m/>
    <n v="2"/>
    <n v="1"/>
    <n v="1"/>
    <m/>
    <m/>
    <s v="Tempo 2-1-1"/>
    <x v="2"/>
    <s v="2026-02-28T17:38:20.238Z"/>
    <x v="7"/>
  </r>
  <r>
    <s v="E-20260228-0568"/>
    <s v="S-20260228-01"/>
    <x v="39"/>
    <n v="2"/>
    <n v="20"/>
    <m/>
    <n v="10"/>
    <m/>
    <m/>
    <n v="2"/>
    <n v="1"/>
    <n v="1"/>
    <m/>
    <m/>
    <s v="Tempo 2-1-1"/>
    <x v="2"/>
    <s v="2026-02-28T17:42:49.244Z"/>
    <x v="7"/>
  </r>
  <r>
    <s v="E-20260228-0569"/>
    <s v="S-20260228-01"/>
    <x v="47"/>
    <n v="1"/>
    <n v="75"/>
    <n v="12"/>
    <m/>
    <m/>
    <m/>
    <n v="2"/>
    <n v="1"/>
    <n v="2"/>
    <s v="2"/>
    <m/>
    <s v="Tempo 2-1-2; RIR 2"/>
    <x v="2"/>
    <s v="2026-02-28T17:44:54.455Z"/>
    <x v="7"/>
  </r>
  <r>
    <s v="E-20260228-0570"/>
    <s v="S-20260228-01"/>
    <x v="47"/>
    <n v="2"/>
    <n v="95"/>
    <n v="12"/>
    <m/>
    <m/>
    <m/>
    <n v="2"/>
    <n v="1"/>
    <n v="2"/>
    <s v="1-2"/>
    <m/>
    <s v="Tempo 2-1-2; RIR 1-2"/>
    <x v="2"/>
    <s v="2026-02-28T17:47:08.129Z"/>
    <x v="7"/>
  </r>
  <r>
    <s v="E-20260228-0571"/>
    <s v="S-20260228-01"/>
    <x v="47"/>
    <n v="3"/>
    <n v="95"/>
    <n v="12"/>
    <m/>
    <m/>
    <m/>
    <n v="2"/>
    <n v="1"/>
    <n v="2"/>
    <s v="0-1"/>
    <m/>
    <s v="Tempo 2-1-2; RIR 0-1"/>
    <x v="2"/>
    <s v="2026-02-28T17:50:17.819Z"/>
    <x v="7"/>
  </r>
  <r>
    <s v="E-20260228-0572"/>
    <s v="S-20260228-01"/>
    <x v="49"/>
    <n v="1"/>
    <n v="0"/>
    <m/>
    <n v="30"/>
    <m/>
    <m/>
    <m/>
    <m/>
    <m/>
    <m/>
    <m/>
    <s v="Instead of elbow I tried palm of hand / extended arm to see if that was more comfortable. It was easier on my right shoulder compared to leaning on my elbow"/>
    <x v="2"/>
    <s v="2026-02-28T17:55:30.042Z"/>
    <x v="6"/>
  </r>
  <r>
    <s v="E-20260228-0573"/>
    <s v="S-20260228-01"/>
    <x v="49"/>
    <n v="2"/>
    <n v="0"/>
    <m/>
    <n v="36"/>
    <m/>
    <m/>
    <m/>
    <m/>
    <m/>
    <m/>
    <m/>
    <s v="This set on elbow away from floor; left felt okay; right was okay. Don’t love the feeing but no pain today. Maybe feeling a bit of instability yet. Focused on not ‘sinking’ into the shoulder"/>
    <x v="2"/>
    <s v="2026-02-28T17:59:25.683Z"/>
    <x v="6"/>
  </r>
  <r>
    <s v="E-20260228-0574"/>
    <s v="S-20260228-01"/>
    <x v="32"/>
    <n v="1"/>
    <m/>
    <m/>
    <n v="300"/>
    <n v="0.78"/>
    <s v="mi"/>
    <m/>
    <m/>
    <m/>
    <m/>
    <s v="2026-02-28T18:14:13.126Z"/>
    <s v="Erg C2 WOD: 5,4,3,2,1 min intervals. 2 min rest between intervals "/>
    <x v="2"/>
    <s v="2026-02-28T18:14:19.784Z"/>
    <x v="1"/>
  </r>
  <r>
    <s v="E-20260228-0575"/>
    <s v="S-20260228-01"/>
    <x v="32"/>
    <n v="2"/>
    <m/>
    <m/>
    <n v="240"/>
    <n v="0.62"/>
    <s v="mi"/>
    <m/>
    <m/>
    <m/>
    <m/>
    <s v="2026-02-28T18:14:13.126Z"/>
    <s v="Erg C2 WOD: 5,4,3,2,1 min intervals. 2 min rest between intervals "/>
    <x v="2"/>
    <s v="2026-02-28T18:14:34.374Z"/>
    <x v="1"/>
  </r>
  <r>
    <s v="E-20260228-0576"/>
    <s v="S-20260228-01"/>
    <x v="32"/>
    <n v="3"/>
    <m/>
    <m/>
    <n v="60"/>
    <n v="0.16"/>
    <s v="mi"/>
    <m/>
    <m/>
    <m/>
    <m/>
    <s v="2026-02-28T18:14:13.126Z"/>
    <s v="Erg C2 WOD: 5,4,3,2,1 min intervals. 2 min rest between intervals "/>
    <x v="2"/>
    <s v="2026-02-28T18:16:21.560Z"/>
    <x v="1"/>
  </r>
  <r>
    <s v="E-20260301-0577"/>
    <s v="S-20260301-01"/>
    <x v="32"/>
    <n v="1"/>
    <m/>
    <m/>
    <n v="300"/>
    <n v="0.81"/>
    <s v="mi"/>
    <m/>
    <m/>
    <m/>
    <m/>
    <m/>
    <s v="Warm up"/>
    <x v="2"/>
    <s v="2026-03-01T16:14:54.356Z"/>
    <x v="1"/>
  </r>
  <r>
    <s v="E-20260301-0578"/>
    <s v="S-20260301-01"/>
    <x v="56"/>
    <n v="1"/>
    <n v="0"/>
    <n v="15"/>
    <m/>
    <m/>
    <m/>
    <m/>
    <m/>
    <m/>
    <m/>
    <m/>
    <s v="Red band"/>
    <x v="2"/>
    <s v="2026-03-01T16:19:50.943Z"/>
    <x v="5"/>
  </r>
  <r>
    <s v="E-20260301-0579"/>
    <s v="S-20260301-01"/>
    <x v="56"/>
    <n v="2"/>
    <n v="0"/>
    <n v="15"/>
    <m/>
    <m/>
    <m/>
    <m/>
    <m/>
    <m/>
    <m/>
    <m/>
    <s v="Red band"/>
    <x v="2"/>
    <s v="2026-03-01T16:22:23.634Z"/>
    <x v="5"/>
  </r>
  <r>
    <s v="E-20260301-0580"/>
    <s v="S-20260301-01"/>
    <x v="52"/>
    <n v="1"/>
    <n v="0"/>
    <n v="12"/>
    <m/>
    <m/>
    <m/>
    <m/>
    <m/>
    <m/>
    <m/>
    <m/>
    <s v="Red band double up"/>
    <x v="2"/>
    <s v="2026-03-01T16:24:17.017Z"/>
    <x v="5"/>
  </r>
  <r>
    <s v="E-20260301-0581"/>
    <s v="S-20260301-01"/>
    <x v="52"/>
    <n v="2"/>
    <n v="0"/>
    <n v="12"/>
    <m/>
    <m/>
    <m/>
    <m/>
    <m/>
    <m/>
    <m/>
    <m/>
    <s v="Red band double up"/>
    <x v="2"/>
    <s v="2026-03-01T16:26:21.100Z"/>
    <x v="5"/>
  </r>
  <r>
    <s v="E-20260301-0582"/>
    <s v="S-20260301-01"/>
    <x v="57"/>
    <n v="1"/>
    <n v="0"/>
    <n v="10"/>
    <m/>
    <m/>
    <m/>
    <n v="4"/>
    <n v="1"/>
    <n v="1"/>
    <m/>
    <m/>
    <s v="High bar; tempo 4-1-1"/>
    <x v="2"/>
    <s v="2026-03-01T16:29:22.207Z"/>
    <x v="3"/>
  </r>
  <r>
    <s v="E-20260301-0583"/>
    <s v="S-20260301-01"/>
    <x v="57"/>
    <n v="2"/>
    <n v="0"/>
    <n v="6"/>
    <m/>
    <m/>
    <m/>
    <n v="4"/>
    <n v="1"/>
    <n v="1"/>
    <m/>
    <m/>
    <s v="Flat bench; tempo 4-1-1"/>
    <x v="2"/>
    <s v="2026-03-01T16:30:58.113Z"/>
    <x v="3"/>
  </r>
  <r>
    <s v="E-20260301-0584"/>
    <s v="S-20260301-01"/>
    <x v="4"/>
    <n v="1"/>
    <n v="25"/>
    <n v="10"/>
    <m/>
    <m/>
    <m/>
    <m/>
    <m/>
    <m/>
    <m/>
    <m/>
    <s v="Warm up"/>
    <x v="2"/>
    <s v="2026-03-01T16:33:51.541Z"/>
    <x v="3"/>
  </r>
  <r>
    <s v="E-20260301-0585"/>
    <s v="S-20260301-01"/>
    <x v="4"/>
    <n v="2"/>
    <n v="115"/>
    <n v="8"/>
    <m/>
    <m/>
    <m/>
    <n v="3"/>
    <n v="1"/>
    <n v="1"/>
    <s v="2"/>
    <m/>
    <s v="Felt good. Tempo strict 3-1-1; RIR 2; focused on squeezing shoulder blades together a bit to keep the right should locked in plane"/>
    <x v="2"/>
    <s v="2026-03-01T16:36:51.660Z"/>
    <x v="3"/>
  </r>
  <r>
    <s v="E-20260301-0586"/>
    <s v="S-20260301-01"/>
    <x v="4"/>
    <n v="3"/>
    <n v="115"/>
    <n v="8"/>
    <m/>
    <m/>
    <m/>
    <n v="3"/>
    <n v="1"/>
    <n v="1"/>
    <s v="2"/>
    <m/>
    <s v="Felt good. Tempo strict 3-1-1; RIR 2; focused on squeezing shoulder blades together a bit to keep the right should locked in plane"/>
    <x v="2"/>
    <s v="2026-03-01T16:38:47.817Z"/>
    <x v="3"/>
  </r>
  <r>
    <s v="E-20260301-0587"/>
    <s v="S-20260301-01"/>
    <x v="4"/>
    <n v="4"/>
    <n v="115"/>
    <n v="8"/>
    <m/>
    <m/>
    <m/>
    <n v="3"/>
    <n v="1"/>
    <n v="1"/>
    <s v="1-2"/>
    <m/>
    <s v="Tempo strict 3-1-1; RIR 1-2"/>
    <x v="2"/>
    <s v="2026-03-01T16:41:22.021Z"/>
    <x v="3"/>
  </r>
  <r>
    <s v="E-20260301-0588"/>
    <s v="S-20260301-01"/>
    <x v="4"/>
    <n v="5"/>
    <n v="120"/>
    <n v="7"/>
    <m/>
    <m/>
    <m/>
    <n v="3"/>
    <n v="1"/>
    <n v="1"/>
    <s v="1"/>
    <m/>
    <s v="Tempo strict 3-1-1; RIR 1"/>
    <x v="2"/>
    <s v="2026-03-01T16:43:48.182Z"/>
    <x v="3"/>
  </r>
  <r>
    <s v="E-20260301-0589"/>
    <s v="S-20260301-01"/>
    <x v="5"/>
    <n v="1"/>
    <n v="50"/>
    <n v="7"/>
    <m/>
    <m/>
    <m/>
    <n v="2"/>
    <n v="1"/>
    <n v="1"/>
    <s v="1"/>
    <m/>
    <s v="Bench at 2 (~15-30 degrees?); tempo 2-1-1; RIR 1"/>
    <x v="2"/>
    <s v="2026-03-01T16:47:49.080Z"/>
    <x v="3"/>
  </r>
  <r>
    <s v="E-20260301-0590"/>
    <s v="S-20260301-01"/>
    <x v="5"/>
    <n v="2"/>
    <n v="50"/>
    <n v="5"/>
    <m/>
    <m/>
    <m/>
    <n v="2"/>
    <n v="1"/>
    <n v="1"/>
    <s v="1"/>
    <m/>
    <s v="Trap started getting involved so I stopped; Bench at 2 (~15-30 degrees?); tempo 2-1-1; RIR 1"/>
    <x v="2"/>
    <s v="2026-03-01T16:50:46.455Z"/>
    <x v="3"/>
  </r>
  <r>
    <s v="E-20260301-0591"/>
    <s v="S-20260301-01"/>
    <x v="5"/>
    <n v="3"/>
    <n v="45"/>
    <n v="6"/>
    <m/>
    <m/>
    <m/>
    <n v="2"/>
    <n v="1"/>
    <n v="2"/>
    <s v="1-2"/>
    <m/>
    <s v="Dropped weight to prevent trap shrug; tempo 2-1-2; RIR 1-2; slight right ant tightness but no pain of note right now. "/>
    <x v="2"/>
    <s v="2026-03-01T16:54:20.576Z"/>
    <x v="3"/>
  </r>
  <r>
    <s v="E-20260301-0592"/>
    <s v="S-20260301-01"/>
    <x v="58"/>
    <n v="1"/>
    <n v="15"/>
    <n v="10"/>
    <m/>
    <m/>
    <m/>
    <n v="2"/>
    <n v="2"/>
    <n v="1"/>
    <s v="1-2"/>
    <m/>
    <s v="Tempo 2-2-1; RIR 1-2; Plate at 15; cable height at 10; right ant capsule tight on reps 1-3, then no issues. I think self corrected the path plane "/>
    <x v="2"/>
    <s v="2026-03-01T16:59:50.293Z"/>
    <x v="3"/>
  </r>
  <r>
    <s v="E-20260301-0593"/>
    <s v="S-20260301-01"/>
    <x v="58"/>
    <n v="2"/>
    <n v="15"/>
    <n v="10"/>
    <m/>
    <m/>
    <m/>
    <n v="2"/>
    <n v="2"/>
    <n v="1"/>
    <s v="1-2"/>
    <m/>
    <s v="Tempo 2-2-1; RIR 1-2; Plate at 15; cable height at 10; right ant capsule tight on reps 1-3, then no issues. I think self corrected the path plane "/>
    <x v="2"/>
    <s v="2026-03-01T17:01:58.235Z"/>
    <x v="3"/>
  </r>
  <r>
    <s v="E-20260301-0594"/>
    <s v="S-20260301-01"/>
    <x v="58"/>
    <n v="3"/>
    <n v="15"/>
    <n v="10"/>
    <m/>
    <m/>
    <m/>
    <n v="2"/>
    <n v="2"/>
    <n v="1"/>
    <s v="0-1"/>
    <m/>
    <s v="Tempo 2-2-1; RIR 0-1; Plate at 15; cable height at 10; right ant capsule tight on reps 1-3, then no issues. I think self corrected the path plane "/>
    <x v="2"/>
    <s v="2026-03-01T17:05:06.014Z"/>
    <x v="3"/>
  </r>
  <r>
    <s v="E-20260301-0595"/>
    <s v="S-20260301-01"/>
    <x v="59"/>
    <n v="1"/>
    <n v="20"/>
    <n v="10"/>
    <m/>
    <m/>
    <m/>
    <n v="2"/>
    <m/>
    <n v="2"/>
    <s v="1-2"/>
    <m/>
    <s v="Tempo 2–2-2; RIR 1-2; cable height at 15"/>
    <x v="2"/>
    <s v="2026-03-01T17:09:21.541Z"/>
    <x v="3"/>
  </r>
  <r>
    <s v="E-20260301-0596"/>
    <s v="S-20260301-01"/>
    <x v="59"/>
    <n v="2"/>
    <n v="20"/>
    <n v="12"/>
    <m/>
    <m/>
    <m/>
    <n v="2"/>
    <n v="2"/>
    <n v="2"/>
    <s v="1-2"/>
    <m/>
    <s v="Tempo 2-2-2; RIR 1-2"/>
    <x v="2"/>
    <s v="2026-03-01T17:12:03.898Z"/>
    <x v="3"/>
  </r>
  <r>
    <s v="E-20260301-0597"/>
    <s v="S-20260301-01"/>
    <x v="59"/>
    <n v="3"/>
    <n v="20"/>
    <n v="12"/>
    <m/>
    <m/>
    <m/>
    <n v="2"/>
    <n v="2"/>
    <n v="2"/>
    <s v="1-2"/>
    <m/>
    <s v="Tempo 2-2-2; RIR 1-2"/>
    <x v="2"/>
    <s v="2026-03-01T17:14:43.799Z"/>
    <x v="3"/>
  </r>
  <r>
    <s v="E-20260301-0598"/>
    <s v="S-20260301-01"/>
    <x v="21"/>
    <n v="1"/>
    <n v="42.5"/>
    <n v="12"/>
    <m/>
    <m/>
    <m/>
    <n v="2"/>
    <n v="1"/>
    <n v="2"/>
    <s v="1-2"/>
    <m/>
    <s v="Tempo 2-1-2, RIR 1-2"/>
    <x v="2"/>
    <s v="2026-03-01T17:18:06.399Z"/>
    <x v="4"/>
  </r>
  <r>
    <s v="E-20260301-0599"/>
    <s v="S-20260301-01"/>
    <x v="21"/>
    <n v="2"/>
    <n v="42.5"/>
    <n v="9"/>
    <m/>
    <m/>
    <m/>
    <n v="2"/>
    <n v="1"/>
    <n v="2"/>
    <s v="1"/>
    <m/>
    <s v="Tempo 2-1-2, RIR 1"/>
    <x v="2"/>
    <s v="2026-03-01T17:20:23.380Z"/>
    <x v="4"/>
  </r>
  <r>
    <s v="E-20260301-0600"/>
    <s v="S-20260301-01"/>
    <x v="21"/>
    <n v="3"/>
    <n v="42.5"/>
    <n v="9"/>
    <m/>
    <m/>
    <m/>
    <n v="2"/>
    <n v="1"/>
    <n v="2"/>
    <s v="0"/>
    <m/>
    <s v="Tempo 2-1-2, RIR 0"/>
    <x v="2"/>
    <s v="2026-03-01T17:22:37.881Z"/>
    <x v="4"/>
  </r>
  <r>
    <s v="E-20260301-0601"/>
    <s v="S-20260301-01"/>
    <x v="38"/>
    <n v="1"/>
    <n v="12.5"/>
    <n v="9"/>
    <m/>
    <m/>
    <m/>
    <n v="3"/>
    <n v="1"/>
    <n v="2"/>
    <s v="1-2"/>
    <s v="2026-03-01T17:26:41.622Z"/>
    <s v="Tempo 3-1-2; RIR 1-2; superset to hit reps. "/>
    <x v="2"/>
    <s v="2026-03-01T17:27:26.952Z"/>
    <x v="4"/>
  </r>
  <r>
    <s v="E-20260301-0602"/>
    <s v="S-20260301-01"/>
    <x v="38"/>
    <n v="2"/>
    <n v="12.5"/>
    <n v="5"/>
    <m/>
    <m/>
    <m/>
    <n v="3"/>
    <n v="1"/>
    <n v="2"/>
    <s v="1-2"/>
    <s v="2026-03-01T17:26:41.622Z"/>
    <s v="Tempo 3-1-2; RIR 1-2; superset to hit reps. "/>
    <x v="2"/>
    <s v="2026-03-01T17:27:29.851Z"/>
    <x v="4"/>
  </r>
  <r>
    <s v="E-20260301-0603"/>
    <s v="S-20260301-01"/>
    <x v="38"/>
    <n v="3"/>
    <n v="12.5"/>
    <n v="9"/>
    <m/>
    <m/>
    <m/>
    <n v="3"/>
    <n v="1"/>
    <n v="2"/>
    <s v="1-2"/>
    <s v="2026-03-01T17:31:17.243Z"/>
    <s v="Tempo 3-1-2; RIR 1-2; superset to hit reps. "/>
    <x v="2"/>
    <s v="2026-03-01T17:31:19.787Z"/>
    <x v="4"/>
  </r>
  <r>
    <s v="E-20260301-0604"/>
    <s v="S-20260301-01"/>
    <x v="38"/>
    <n v="4"/>
    <n v="12.5"/>
    <n v="3"/>
    <m/>
    <m/>
    <m/>
    <n v="3"/>
    <n v="1"/>
    <n v="2"/>
    <s v="1-2"/>
    <s v="2026-03-01T17:31:17.243Z"/>
    <s v="Tempo 3-1-2; RIR 1-2; superset to hit reps. "/>
    <x v="2"/>
    <s v="2026-03-01T17:31:21.744Z"/>
    <x v="4"/>
  </r>
  <r>
    <s v="E-20260301-0605"/>
    <s v="S-20260301-01"/>
    <x v="38"/>
    <n v="5"/>
    <n v="12.5"/>
    <n v="6"/>
    <m/>
    <m/>
    <m/>
    <n v="3"/>
    <n v="1"/>
    <n v="2"/>
    <s v="0-1"/>
    <s v="2026-03-01T17:36:24.200Z"/>
    <s v="Tempo 3-1-2; RIR 0-1; superset to hit reps. "/>
    <x v="2"/>
    <s v="2026-03-01T17:36:39.065Z"/>
    <x v="4"/>
  </r>
  <r>
    <s v="E-20260301-0606"/>
    <s v="S-20260301-01"/>
    <x v="38"/>
    <n v="6"/>
    <n v="12.5"/>
    <n v="4"/>
    <m/>
    <m/>
    <m/>
    <n v="3"/>
    <n v="1"/>
    <n v="2"/>
    <s v="0-1"/>
    <s v="2026-03-01T17:36:24.200Z"/>
    <s v="Tempo 3-1-2; RIR 0-1; superset to hit reps. "/>
    <x v="2"/>
    <s v="2026-03-01T17:36:47.277Z"/>
    <x v="4"/>
  </r>
  <r>
    <s v="E-20260301-0607"/>
    <s v="S-20260301-01"/>
    <x v="18"/>
    <n v="1"/>
    <n v="150"/>
    <m/>
    <n v="75"/>
    <m/>
    <m/>
    <m/>
    <m/>
    <m/>
    <m/>
    <m/>
    <m/>
    <x v="2"/>
    <s v="2026-03-01T17:44:29.815Z"/>
    <x v="0"/>
  </r>
  <r>
    <s v="E-20260301-0608"/>
    <s v="S-20260301-01"/>
    <x v="18"/>
    <n v="2"/>
    <n v="150"/>
    <m/>
    <n v="70.199999999999989"/>
    <m/>
    <m/>
    <m/>
    <m/>
    <m/>
    <m/>
    <m/>
    <s v="Started to roll down fingers "/>
    <x v="2"/>
    <s v="2026-03-01T17:45:14.605Z"/>
    <x v="0"/>
  </r>
  <r>
    <s v="E-20260303-0609"/>
    <s v="S-20260303-01"/>
    <x v="55"/>
    <n v="1"/>
    <m/>
    <m/>
    <n v="300"/>
    <n v="1.1000000000000001"/>
    <s v="mi"/>
    <m/>
    <m/>
    <m/>
    <m/>
    <m/>
    <s v="Warm up; nose breathing only"/>
    <x v="2"/>
    <s v="2026-03-03T22:40:59.495Z"/>
    <x v="9"/>
  </r>
  <r>
    <s v="E-20260303-0610"/>
    <s v="S-20260303-01"/>
    <x v="12"/>
    <n v="1"/>
    <n v="15"/>
    <n v="12"/>
    <m/>
    <m/>
    <m/>
    <m/>
    <m/>
    <m/>
    <m/>
    <m/>
    <s v="Warm up"/>
    <x v="2"/>
    <s v="2026-03-03T22:46:20.455Z"/>
    <x v="1"/>
  </r>
  <r>
    <s v="E-20260303-0611"/>
    <s v="S-20260303-01"/>
    <x v="51"/>
    <n v="1"/>
    <n v="15"/>
    <n v="12"/>
    <m/>
    <m/>
    <m/>
    <m/>
    <m/>
    <m/>
    <m/>
    <m/>
    <s v="Warm up "/>
    <x v="2"/>
    <s v="2026-03-03T22:46:50.403Z"/>
    <x v="5"/>
  </r>
  <r>
    <s v="E-20260303-0612"/>
    <s v="S-20260303-01"/>
    <x v="51"/>
    <n v="2"/>
    <n v="15"/>
    <n v="12"/>
    <m/>
    <m/>
    <m/>
    <m/>
    <m/>
    <m/>
    <m/>
    <m/>
    <s v="Warm up "/>
    <x v="2"/>
    <s v="2026-03-03T22:46:51.308Z"/>
    <x v="5"/>
  </r>
  <r>
    <s v="E-20260303-0613"/>
    <s v="S-20260303-01"/>
    <x v="12"/>
    <n v="2"/>
    <n v="15"/>
    <n v="12"/>
    <m/>
    <m/>
    <m/>
    <m/>
    <m/>
    <m/>
    <m/>
    <m/>
    <m/>
    <x v="2"/>
    <s v="2026-03-03T22:46:57.715Z"/>
    <x v="1"/>
  </r>
  <r>
    <s v="E-20260303-0614"/>
    <s v="S-20260303-01"/>
    <x v="10"/>
    <n v="1"/>
    <n v="60"/>
    <m/>
    <n v="60"/>
    <m/>
    <m/>
    <m/>
    <m/>
    <m/>
    <m/>
    <s v="2026-03-03T23:03:31.895Z"/>
    <s v="2.5 mph; 0 miles incline; went continuously 1 min left then immediately right then right back to left and so on. "/>
    <x v="2"/>
    <s v="2026-03-03T23:03:34.020Z"/>
    <x v="0"/>
  </r>
  <r>
    <s v="E-20260303-0615"/>
    <s v="S-20260303-01"/>
    <x v="10"/>
    <n v="2"/>
    <n v="60"/>
    <m/>
    <n v="60"/>
    <m/>
    <m/>
    <m/>
    <m/>
    <m/>
    <m/>
    <s v="2026-03-03T23:03:31.895Z"/>
    <s v="2.5 mph; 0 miles incline; went continuously 1 min left then immediately right then right back to left and so on. "/>
    <x v="2"/>
    <s v="2026-03-03T23:03:35.430Z"/>
    <x v="0"/>
  </r>
  <r>
    <s v="E-20260303-0616"/>
    <s v="S-20260303-01"/>
    <x v="10"/>
    <n v="3"/>
    <n v="60"/>
    <m/>
    <n v="60"/>
    <m/>
    <m/>
    <m/>
    <m/>
    <m/>
    <m/>
    <s v="2026-03-03T23:03:37.348Z"/>
    <s v="2.5 mph; 0 miles incline; went continuously 1 min left then immediately right then right back to left and so on. "/>
    <x v="2"/>
    <s v="2026-03-03T23:03:37.887Z"/>
    <x v="0"/>
  </r>
  <r>
    <s v="E-20260303-0617"/>
    <s v="S-20260303-01"/>
    <x v="10"/>
    <n v="4"/>
    <n v="60"/>
    <m/>
    <n v="60"/>
    <m/>
    <m/>
    <m/>
    <m/>
    <m/>
    <m/>
    <s v="2026-03-03T23:03:37.348Z"/>
    <s v="2.5 mph; 0 miles incline; went continuously 1 min left then immediately right then right back to left and so on. "/>
    <x v="2"/>
    <s v="2026-03-03T23:03:39.008Z"/>
    <x v="0"/>
  </r>
  <r>
    <s v="E-20260303-0618"/>
    <s v="S-20260303-01"/>
    <x v="10"/>
    <n v="5"/>
    <n v="60"/>
    <m/>
    <n v="60"/>
    <m/>
    <m/>
    <m/>
    <m/>
    <m/>
    <m/>
    <s v="2026-03-03T23:03:41.112Z"/>
    <s v="2.5 mph; 0 miles incline; went continuously 1 min left then immediately right then right back to left and so on. "/>
    <x v="2"/>
    <s v="2026-03-03T23:03:41.680Z"/>
    <x v="0"/>
  </r>
  <r>
    <s v="E-20260303-0619"/>
    <s v="S-20260303-01"/>
    <x v="10"/>
    <n v="6"/>
    <n v="60"/>
    <m/>
    <n v="60"/>
    <m/>
    <m/>
    <m/>
    <m/>
    <m/>
    <m/>
    <s v="2026-03-03T23:03:41.112Z"/>
    <s v="2.5 mph; 0 miles incline; went continuously 1 min left then immediately right then right back to left and so on. "/>
    <x v="2"/>
    <s v="2026-03-03T23:03:42.902Z"/>
    <x v="0"/>
  </r>
  <r>
    <s v="E-20260303-0620"/>
    <s v="S-20260303-01"/>
    <x v="10"/>
    <n v="7"/>
    <n v="60"/>
    <m/>
    <n v="30"/>
    <m/>
    <m/>
    <m/>
    <m/>
    <m/>
    <m/>
    <s v="2026-03-03T23:03:48.008Z"/>
    <s v="2.5 mph; 0 miles incline; went continuously 1 min left then immediately right then right back to left and so on. "/>
    <x v="2"/>
    <s v="2026-03-03T23:03:49.007Z"/>
    <x v="0"/>
  </r>
  <r>
    <s v="E-20260303-0621"/>
    <s v="S-20260303-01"/>
    <x v="10"/>
    <n v="8"/>
    <n v="60"/>
    <m/>
    <n v="30"/>
    <m/>
    <m/>
    <m/>
    <m/>
    <m/>
    <m/>
    <s v="2026-03-03T23:03:48.008Z"/>
    <s v="2.5 mph; 0 miles incline; went continuously 1 min left then immediately right then right back to left and so on. "/>
    <x v="2"/>
    <s v="2026-03-03T23:03:50.129Z"/>
    <x v="0"/>
  </r>
  <r>
    <s v="E-20260303-0622"/>
    <s v="S-20260303-01"/>
    <x v="10"/>
    <n v="9"/>
    <n v="60"/>
    <m/>
    <n v="30"/>
    <m/>
    <m/>
    <m/>
    <m/>
    <m/>
    <m/>
    <s v="2026-03-03T23:03:48.008Z"/>
    <s v="2.5 mph; 0 miles incline; went continuously 1 min left then immediately right then right back to left and so on. "/>
    <x v="2"/>
    <s v="2026-03-03T23:03:51.048Z"/>
    <x v="0"/>
  </r>
  <r>
    <s v="E-20260303-0623"/>
    <s v="S-20260303-01"/>
    <x v="10"/>
    <n v="10"/>
    <n v="60"/>
    <m/>
    <n v="30"/>
    <m/>
    <m/>
    <m/>
    <m/>
    <m/>
    <m/>
    <s v="2026-03-03T23:03:48.008Z"/>
    <s v="2.5 mph; 0 miles incline; went continuously 1 min left then immediately right then right back to left and so on. "/>
    <x v="2"/>
    <s v="2026-03-03T23:03:52.021Z"/>
    <x v="0"/>
  </r>
  <r>
    <s v="E-20260303-0624"/>
    <s v="S-20260303-01"/>
    <x v="11"/>
    <n v="1"/>
    <n v="150"/>
    <n v="11"/>
    <m/>
    <m/>
    <m/>
    <n v="2"/>
    <n v="1"/>
    <n v="2"/>
    <s v="1-2"/>
    <m/>
    <s v="Tempo 2-1-2 RIR 1-2"/>
    <x v="2"/>
    <s v="2026-03-03T23:04:08.832Z"/>
    <x v="1"/>
  </r>
  <r>
    <s v="E-20260303-0625"/>
    <s v="S-20260303-01"/>
    <x v="11"/>
    <n v="2"/>
    <n v="150"/>
    <n v="9"/>
    <m/>
    <m/>
    <m/>
    <n v="2"/>
    <n v="1"/>
    <n v="2"/>
    <s v="1"/>
    <m/>
    <s v="Tempo 2-1-2 RIR 1; super humid in the gym today"/>
    <x v="2"/>
    <s v="2026-03-03T23:06:46.071Z"/>
    <x v="1"/>
  </r>
  <r>
    <s v="E-20260303-0626"/>
    <s v="S-20260303-01"/>
    <x v="11"/>
    <n v="3"/>
    <n v="150"/>
    <n v="9"/>
    <m/>
    <m/>
    <m/>
    <n v="2"/>
    <n v="1"/>
    <n v="2"/>
    <s v="1"/>
    <m/>
    <s v="Tempo 2-1-2 RIR 1; super humid in the gym today"/>
    <x v="2"/>
    <s v="2026-03-03T23:09:33.853Z"/>
    <x v="1"/>
  </r>
  <r>
    <s v="E-20260303-0627"/>
    <s v="S-20260303-01"/>
    <x v="11"/>
    <n v="4"/>
    <n v="150"/>
    <n v="9"/>
    <m/>
    <m/>
    <m/>
    <n v="2"/>
    <n v="1"/>
    <n v="2"/>
    <s v="1"/>
    <m/>
    <s v="Tempo 2-1-2 RIR 1; super humid in the gym today"/>
    <x v="2"/>
    <s v="2026-03-03T23:12:23.331Z"/>
    <x v="1"/>
  </r>
  <r>
    <s v="E-20260303-0628"/>
    <s v="S-20260303-01"/>
    <x v="24"/>
    <n v="1"/>
    <n v="60"/>
    <n v="11"/>
    <m/>
    <m/>
    <m/>
    <m/>
    <m/>
    <m/>
    <s v="1-2"/>
    <m/>
    <s v="2-1-2 tempo; RIR 1-2; bench at 30 degrees"/>
    <x v="2"/>
    <s v="2026-03-03T23:16:25.651Z"/>
    <x v="1"/>
  </r>
  <r>
    <s v="E-20260303-0629"/>
    <s v="S-20260303-01"/>
    <x v="24"/>
    <n v="2"/>
    <n v="60"/>
    <n v="10"/>
    <m/>
    <m/>
    <m/>
    <m/>
    <m/>
    <m/>
    <s v="1"/>
    <m/>
    <s v="2-1-2 tempo; RIR 1; bench at 30 degrees"/>
    <x v="2"/>
    <s v="2026-03-03T23:18:59.284Z"/>
    <x v="1"/>
  </r>
  <r>
    <s v="E-20260303-0630"/>
    <s v="S-20260303-01"/>
    <x v="24"/>
    <n v="3"/>
    <n v="60"/>
    <n v="8.5"/>
    <m/>
    <m/>
    <m/>
    <n v="2"/>
    <n v="1"/>
    <n v="2"/>
    <s v="1"/>
    <m/>
    <s v="Tempo 2-1-2; RIR 1; 1-second squeeze at top; RIR 1"/>
    <x v="2"/>
    <s v="2026-03-03T23:21:37.368Z"/>
    <x v="1"/>
  </r>
  <r>
    <s v="E-20260303-0631"/>
    <s v="S-20260303-01"/>
    <x v="12"/>
    <n v="3"/>
    <n v="30"/>
    <n v="15"/>
    <m/>
    <m/>
    <m/>
    <m/>
    <m/>
    <m/>
    <m/>
    <m/>
    <s v="Real. Not warmup; 2 second hold "/>
    <x v="2"/>
    <s v="2026-03-03T23:30:29.440Z"/>
    <x v="1"/>
  </r>
  <r>
    <s v="E-20260303-0632"/>
    <s v="S-20260303-01"/>
    <x v="12"/>
    <n v="4"/>
    <n v="35"/>
    <n v="15"/>
    <m/>
    <m/>
    <m/>
    <m/>
    <m/>
    <m/>
    <m/>
    <m/>
    <s v="Real. Not warmup; 2 second hold "/>
    <x v="2"/>
    <s v="2026-03-03T23:30:33.828Z"/>
    <x v="1"/>
  </r>
  <r>
    <s v="E-20260303-0633"/>
    <s v="S-20260303-01"/>
    <x v="12"/>
    <n v="5"/>
    <n v="35"/>
    <n v="20"/>
    <m/>
    <m/>
    <m/>
    <m/>
    <m/>
    <m/>
    <s v="1-2"/>
    <m/>
    <s v="Real. Not warmup; RIR 1-2; 2 second hold "/>
    <x v="2"/>
    <s v="2026-03-03T23:30:52.851Z"/>
    <x v="1"/>
  </r>
  <r>
    <s v="E-20260303-0634"/>
    <s v="S-20260303-01"/>
    <x v="25"/>
    <n v="1"/>
    <n v="20"/>
    <n v="15"/>
    <m/>
    <m/>
    <m/>
    <n v="2"/>
    <n v="1"/>
    <n v="2"/>
    <s v="2+"/>
    <m/>
    <s v="Tempo 2-1-2; RIR 2+"/>
    <x v="2"/>
    <s v="2026-03-03T23:35:03.019Z"/>
    <x v="2"/>
  </r>
  <r>
    <s v="E-20260303-0635"/>
    <s v="S-20260303-01"/>
    <x v="25"/>
    <n v="2"/>
    <n v="25"/>
    <n v="15"/>
    <m/>
    <m/>
    <m/>
    <n v="2"/>
    <n v="2"/>
    <n v="2"/>
    <s v="2"/>
    <m/>
    <s v="Tempo 2-2-2; RIR 2; 2 second squeeze "/>
    <x v="2"/>
    <s v="2026-03-03T23:39:26.792Z"/>
    <x v="2"/>
  </r>
  <r>
    <s v="E-20260303-0636"/>
    <s v="S-20260303-01"/>
    <x v="25"/>
    <n v="3"/>
    <n v="25"/>
    <n v="12"/>
    <m/>
    <m/>
    <m/>
    <n v="2"/>
    <n v="2"/>
    <n v="2"/>
    <s v="2"/>
    <m/>
    <s v="Tempo 2-2-2; RIR 2; 2 second squeeze "/>
    <x v="2"/>
    <s v="2026-03-03T23:42:58.092Z"/>
    <x v="2"/>
  </r>
  <r>
    <s v="E-20260303-0637"/>
    <s v="S-20260303-01"/>
    <x v="26"/>
    <n v="1"/>
    <n v="30"/>
    <n v="10"/>
    <m/>
    <m/>
    <m/>
    <n v="2"/>
    <n v="1"/>
    <n v="2"/>
    <s v="1-2"/>
    <m/>
    <s v="Tempo 2-1-2; RIR 1-2; left felt like a little more of a fight to anti rotate. Not much but a little"/>
    <x v="2"/>
    <s v="2026-03-03T23:46:18.656Z"/>
    <x v="6"/>
  </r>
  <r>
    <s v="E-20260303-0638"/>
    <s v="S-20260303-01"/>
    <x v="26"/>
    <n v="2"/>
    <n v="30"/>
    <n v="10"/>
    <m/>
    <m/>
    <m/>
    <n v="2"/>
    <n v="1"/>
    <n v="2"/>
    <s v="1-2"/>
    <m/>
    <s v="Tempo 2-1-2; 2 sec hold; RIR 1-2; left felt like a little more of a fight to anti rotate. Not much but a little"/>
    <x v="2"/>
    <s v="2026-03-03T23:48:43.036Z"/>
    <x v="6"/>
  </r>
  <r>
    <s v="E-20260303-0639"/>
    <s v="S-20260303-01"/>
    <x v="26"/>
    <n v="3"/>
    <n v="40"/>
    <n v="10"/>
    <m/>
    <m/>
    <m/>
    <n v="2"/>
    <n v="1"/>
    <n v="2"/>
    <s v="1-2"/>
    <m/>
    <s v="Tempo 2-1-2; 2 sec hold; RIR 1-2; left felt like a little more of a fight to anti rotate. Not much but a little"/>
    <x v="2"/>
    <s v="2026-03-03T23:51:53.790Z"/>
    <x v="6"/>
  </r>
  <r>
    <s v="E-20260303-0640"/>
    <s v="S-20260303-01"/>
    <x v="0"/>
    <n v="1"/>
    <n v="150"/>
    <m/>
    <n v="45"/>
    <m/>
    <m/>
    <m/>
    <m/>
    <m/>
    <m/>
    <m/>
    <m/>
    <x v="2"/>
    <s v="2026-03-03T23:55:21.748Z"/>
    <x v="0"/>
  </r>
  <r>
    <s v="E-20260303-0641"/>
    <s v="S-20260303-01"/>
    <x v="0"/>
    <n v="2"/>
    <n v="150"/>
    <m/>
    <n v="39.6"/>
    <m/>
    <m/>
    <m/>
    <m/>
    <m/>
    <m/>
    <m/>
    <m/>
    <x v="2"/>
    <s v="2026-03-03T23:57:21.654Z"/>
    <x v="0"/>
  </r>
  <r>
    <s v="E-20260305-0642"/>
    <s v="S-20260305-01"/>
    <x v="14"/>
    <n v="1"/>
    <n v="40"/>
    <n v="12"/>
    <m/>
    <m/>
    <m/>
    <n v="3"/>
    <n v="1"/>
    <n v="2"/>
    <s v="1-2"/>
    <m/>
    <s v="Tempo 3-1-2; RIR 1-2"/>
    <x v="2"/>
    <s v="2026-03-05T22:55:07.821Z"/>
    <x v="2"/>
  </r>
  <r>
    <s v="E-20260305-0643"/>
    <s v="S-20260305-01"/>
    <x v="14"/>
    <n v="2"/>
    <n v="40"/>
    <n v="12"/>
    <m/>
    <m/>
    <m/>
    <n v="3"/>
    <n v="1"/>
    <n v="2"/>
    <s v="1-2"/>
    <m/>
    <s v="Tempo 3-1-2; RIR 1-2"/>
    <x v="2"/>
    <s v="2026-03-05T22:57:16.384Z"/>
    <x v="2"/>
  </r>
  <r>
    <s v="E-20260305-0644"/>
    <s v="S-20260305-01"/>
    <x v="14"/>
    <n v="3"/>
    <n v="40"/>
    <n v="9"/>
    <m/>
    <m/>
    <m/>
    <n v="3"/>
    <n v="1"/>
    <n v="2"/>
    <s v="1"/>
    <m/>
    <s v="Tempo 3-1-2; RIR 1"/>
    <x v="2"/>
    <s v="2026-03-05T22:59:16.438Z"/>
    <x v="2"/>
  </r>
  <r>
    <s v="E-20260305-0645"/>
    <s v="S-20260305-01"/>
    <x v="14"/>
    <n v="4"/>
    <n v="40"/>
    <n v="9"/>
    <m/>
    <m/>
    <m/>
    <n v="3"/>
    <n v="1"/>
    <n v="2"/>
    <s v="1"/>
    <m/>
    <s v="Tempo 3-1-2; RIR 1"/>
    <x v="2"/>
    <s v="2026-03-05T23:01:39.755Z"/>
    <x v="2"/>
  </r>
  <r>
    <s v="E-20260305-0646"/>
    <s v="S-20260305-01"/>
    <x v="45"/>
    <n v="1"/>
    <n v="20"/>
    <n v="15"/>
    <m/>
    <m/>
    <m/>
    <n v="2"/>
    <n v="3"/>
    <n v="2"/>
    <s v="1-2"/>
    <m/>
    <s v="Tempo 2-3-2; RIR 1-2"/>
    <x v="2"/>
    <s v="2026-03-05T23:05:41.012Z"/>
    <x v="2"/>
  </r>
  <r>
    <s v="E-20260305-0647"/>
    <s v="S-20260305-01"/>
    <x v="45"/>
    <n v="2"/>
    <n v="20"/>
    <n v="15"/>
    <m/>
    <m/>
    <m/>
    <n v="2"/>
    <n v="1"/>
    <n v="2"/>
    <s v="1-2…"/>
    <m/>
    <s v="Tempo 2-1-2; RIR 1-2… I only changed the tempo because I misread the table. Not due to fatigue or anything. Just following what’s prescribed "/>
    <x v="2"/>
    <s v="2026-03-05T23:09:25.242Z"/>
    <x v="2"/>
  </r>
  <r>
    <s v="E-20260305-0648"/>
    <s v="S-20260305-01"/>
    <x v="45"/>
    <n v="3"/>
    <n v="20"/>
    <n v="15"/>
    <m/>
    <m/>
    <m/>
    <n v="2"/>
    <n v="1"/>
    <n v="2"/>
    <s v="1-2…"/>
    <m/>
    <s v="Tempo 2-1-2; RIR 1-2… I only changed the tempo because I misread the table. Not due to fatigue or anything. Just following what’s prescribed "/>
    <x v="2"/>
    <s v="2026-03-05T23:13:32.611Z"/>
    <x v="2"/>
  </r>
  <r>
    <s v="E-20260305-0649"/>
    <s v="S-20260305-01"/>
    <x v="21"/>
    <n v="1"/>
    <n v="47.5"/>
    <n v="12"/>
    <m/>
    <m/>
    <m/>
    <n v="2"/>
    <n v="1"/>
    <n v="2"/>
    <s v="1-2"/>
    <m/>
    <s v="This PF don’t have 2.5 weights. Just a 7.5# option; tempo 2-1-2; RIR 1-2"/>
    <x v="2"/>
    <s v="2026-03-05T23:15:31.535Z"/>
    <x v="4"/>
  </r>
  <r>
    <s v="E-20260305-0650"/>
    <s v="S-20260305-01"/>
    <x v="21"/>
    <n v="2"/>
    <n v="47.5"/>
    <n v="10"/>
    <m/>
    <m/>
    <m/>
    <n v="2"/>
    <n v="1"/>
    <n v="2"/>
    <s v="1"/>
    <m/>
    <s v="This PF don’t have 2.5 weights. Just a 7.5# option; tempo 2-1-2; RIR 1"/>
    <x v="2"/>
    <s v="2026-03-05T23:17:03.885Z"/>
    <x v="4"/>
  </r>
  <r>
    <s v="E-20260305-0651"/>
    <s v="S-20260305-01"/>
    <x v="21"/>
    <n v="3"/>
    <n v="47.5"/>
    <n v="8"/>
    <m/>
    <m/>
    <m/>
    <n v="2"/>
    <n v="1"/>
    <n v="2"/>
    <s v="1"/>
    <m/>
    <s v="This PF don’t have 2.5 weights. Just a 7.5# option; tempo 2-1-2; RIR 1"/>
    <x v="2"/>
    <s v="2026-03-05T23:18:45.934Z"/>
    <x v="4"/>
  </r>
  <r>
    <s v="E-20260305-0652"/>
    <s v="S-20260305-01"/>
    <x v="21"/>
    <n v="4"/>
    <n v="47.5"/>
    <n v="8"/>
    <m/>
    <m/>
    <m/>
    <n v="2"/>
    <n v="1"/>
    <n v="2"/>
    <s v="1"/>
    <m/>
    <s v="This PF don’t have 2.5 weights. Just a 7.5# option; tempo 2-1-2; RIR 1"/>
    <x v="2"/>
    <s v="2026-03-05T23:20:23.586Z"/>
    <x v="4"/>
  </r>
  <r>
    <s v="E-20260305-0653"/>
    <s v="S-20260305-01"/>
    <x v="30"/>
    <n v="1"/>
    <n v="12.5"/>
    <n v="12"/>
    <m/>
    <m/>
    <m/>
    <n v="1"/>
    <n v="1"/>
    <n v="3"/>
    <m/>
    <m/>
    <s v="Tempo 1-1-3"/>
    <x v="2"/>
    <s v="2026-03-05T23:25:54.568Z"/>
    <x v="4"/>
  </r>
  <r>
    <s v="E-20260305-0654"/>
    <s v="S-20260305-01"/>
    <x v="30"/>
    <n v="2"/>
    <n v="12.5"/>
    <n v="11"/>
    <m/>
    <m/>
    <m/>
    <n v="1"/>
    <n v="1"/>
    <n v="3"/>
    <s v="1-2"/>
    <m/>
    <s v="Tempo 1-1-3; RIR 1-2"/>
    <x v="2"/>
    <s v="2026-03-05T23:25:57.964Z"/>
    <x v="4"/>
  </r>
  <r>
    <s v="E-20260305-0655"/>
    <s v="S-20260305-01"/>
    <x v="30"/>
    <n v="3"/>
    <n v="12.5"/>
    <n v="12"/>
    <m/>
    <m/>
    <m/>
    <n v="1"/>
    <n v="1"/>
    <n v="3"/>
    <s v="1"/>
    <m/>
    <s v="Tempo 1-1-3; RIR 1"/>
    <x v="2"/>
    <s v="2026-03-05T23:28:42.433Z"/>
    <x v="4"/>
  </r>
  <r>
    <s v="E-20260305-0656"/>
    <s v="S-20260305-01"/>
    <x v="42"/>
    <n v="1"/>
    <n v="6"/>
    <n v="12"/>
    <m/>
    <m/>
    <m/>
    <n v="2"/>
    <n v="2"/>
    <n v="2"/>
    <s v="1-2"/>
    <m/>
    <s v="Tempo 2-2-2; RIR 1-2"/>
    <x v="2"/>
    <s v="2026-03-05T23:31:21.133Z"/>
    <x v="3"/>
  </r>
  <r>
    <s v="E-20260305-0657"/>
    <s v="S-20260305-01"/>
    <x v="42"/>
    <n v="2"/>
    <n v="6"/>
    <n v="15"/>
    <m/>
    <m/>
    <m/>
    <n v="2"/>
    <n v="2"/>
    <n v="2"/>
    <s v="1-2"/>
    <m/>
    <s v="Tempo 2-2-2; RIR 1-2"/>
    <x v="2"/>
    <s v="2026-03-05T23:33:45.686Z"/>
    <x v="3"/>
  </r>
  <r>
    <s v="E-20260305-0658"/>
    <s v="S-20260305-01"/>
    <x v="42"/>
    <n v="3"/>
    <n v="6"/>
    <n v="15"/>
    <m/>
    <m/>
    <m/>
    <n v="2"/>
    <n v="2"/>
    <n v="2"/>
    <s v="1-2"/>
    <m/>
    <s v="Tempo 2-2-2; RIR 1-2"/>
    <x v="2"/>
    <s v="2026-03-05T23:33:51.928Z"/>
    <x v="3"/>
  </r>
  <r>
    <s v="E-20260307-0659"/>
    <s v="S-20260307-01"/>
    <x v="32"/>
    <n v="1"/>
    <m/>
    <m/>
    <n v="300"/>
    <n v="0.81"/>
    <s v="mi"/>
    <m/>
    <m/>
    <m/>
    <m/>
    <m/>
    <s v="Warm up "/>
    <x v="2"/>
    <s v="2026-03-07T18:27:31.884Z"/>
    <x v="1"/>
  </r>
  <r>
    <s v="E-20260307-0660"/>
    <s v="S-20260307-01"/>
    <x v="34"/>
    <n v="1"/>
    <n v="130"/>
    <n v="8"/>
    <m/>
    <m/>
    <m/>
    <n v="3"/>
    <n v="1"/>
    <n v="1"/>
    <s v="2"/>
    <m/>
    <s v="Tempo 3-1-1; RIR 2"/>
    <x v="2"/>
    <s v="2026-03-07T18:41:27.073Z"/>
    <x v="7"/>
  </r>
  <r>
    <s v="E-20260307-0661"/>
    <s v="S-20260307-01"/>
    <x v="34"/>
    <n v="2"/>
    <n v="130"/>
    <n v="8"/>
    <m/>
    <m/>
    <m/>
    <n v="3"/>
    <n v="1"/>
    <n v="1"/>
    <s v="2"/>
    <m/>
    <s v="Tempo 3-1-1; RIR 2"/>
    <x v="2"/>
    <s v="2026-03-07T18:43:51.596Z"/>
    <x v="7"/>
  </r>
  <r>
    <s v="E-20260307-0662"/>
    <s v="S-20260307-01"/>
    <x v="34"/>
    <n v="3"/>
    <n v="130"/>
    <n v="8"/>
    <m/>
    <m/>
    <m/>
    <n v="3"/>
    <n v="1"/>
    <n v="1"/>
    <s v="2"/>
    <m/>
    <s v="Tempo 3-1-1; RIR 2; pulled my core in after 3-4. Noticed my belly was out vs core engaged / flexed"/>
    <x v="2"/>
    <s v="2026-03-07T18:46:36.780Z"/>
    <x v="7"/>
  </r>
  <r>
    <s v="E-20260307-0663"/>
    <s v="S-20260307-01"/>
    <x v="34"/>
    <n v="4"/>
    <n v="130"/>
    <n v="8"/>
    <m/>
    <m/>
    <m/>
    <n v="3"/>
    <n v="1"/>
    <n v="1"/>
    <s v="1-2"/>
    <m/>
    <s v="Tempo 3-1-1; RIR 1-2; core engaged throughout. Felt good. "/>
    <x v="2"/>
    <s v="2026-03-07T18:50:08.473Z"/>
    <x v="7"/>
  </r>
  <r>
    <s v="E-20260307-0664"/>
    <s v="S-20260307-01"/>
    <x v="46"/>
    <n v="1"/>
    <n v="30"/>
    <n v="8"/>
    <m/>
    <m/>
    <m/>
    <n v="2"/>
    <n v="1"/>
    <n v="2"/>
    <s v="1-2"/>
    <m/>
    <s v="Tempo 2-1-2; RIR 1-2"/>
    <x v="2"/>
    <s v="2026-03-07T18:53:59.526Z"/>
    <x v="7"/>
  </r>
  <r>
    <s v="E-20260307-0665"/>
    <s v="S-20260307-01"/>
    <x v="46"/>
    <n v="2"/>
    <n v="30"/>
    <n v="8"/>
    <m/>
    <m/>
    <m/>
    <n v="2"/>
    <n v="1"/>
    <n v="2"/>
    <s v="1-2"/>
    <m/>
    <s v="Tempo 2-1-2; RIR 1-2"/>
    <x v="2"/>
    <s v="2026-03-07T18:56:59.596Z"/>
    <x v="7"/>
  </r>
  <r>
    <s v="E-20260307-0666"/>
    <s v="S-20260307-01"/>
    <x v="46"/>
    <n v="3"/>
    <n v="40"/>
    <n v="9"/>
    <m/>
    <m/>
    <m/>
    <n v="2"/>
    <n v="1"/>
    <n v="2"/>
    <s v="1-2"/>
    <m/>
    <s v="Tempo 2-1-2; RIR 1-2; I feel a little more tired in left glute during 3rd set; added 1 rep as Smith wasn’t available for split squat today so I repeated last weeks Bulgarian and added 1 rep"/>
    <x v="2"/>
    <s v="2026-03-07T18:59:05.771Z"/>
    <x v="7"/>
  </r>
  <r>
    <s v="E-20260307-0667"/>
    <s v="S-20260307-01"/>
    <x v="47"/>
    <n v="1"/>
    <n v="95"/>
    <n v="12"/>
    <m/>
    <m/>
    <m/>
    <n v="2"/>
    <n v="1"/>
    <n v="2"/>
    <s v="2"/>
    <m/>
    <s v="Tempo 2-1-2; RIR 2; toes on 2 stacked plates"/>
    <x v="2"/>
    <s v="2026-03-07T19:05:36.123Z"/>
    <x v="7"/>
  </r>
  <r>
    <s v="E-20260307-0668"/>
    <s v="S-20260307-01"/>
    <x v="47"/>
    <n v="2"/>
    <n v="95"/>
    <n v="12"/>
    <m/>
    <m/>
    <m/>
    <n v="2"/>
    <n v="1"/>
    <n v="2"/>
    <s v="1"/>
    <m/>
    <s v="Tempo 2-1-2; RIR 1; toes on 2 stacked plates"/>
    <x v="2"/>
    <s v="2026-03-07T19:08:22.302Z"/>
    <x v="7"/>
  </r>
  <r>
    <s v="E-20260307-0669"/>
    <s v="S-20260307-01"/>
    <x v="47"/>
    <n v="3"/>
    <n v="95"/>
    <n v="12"/>
    <m/>
    <m/>
    <m/>
    <n v="2"/>
    <n v="1"/>
    <n v="2"/>
    <s v="1"/>
    <m/>
    <s v="Tempo 2-1-2; RIR 1; toes on 2 stacked plates"/>
    <x v="2"/>
    <s v="2026-03-07T19:11:42.616Z"/>
    <x v="7"/>
  </r>
  <r>
    <s v="E-20260307-0670"/>
    <s v="S-20260307-01"/>
    <x v="60"/>
    <n v="1"/>
    <n v="40"/>
    <n v="12"/>
    <m/>
    <m/>
    <m/>
    <n v="2"/>
    <n v="1"/>
    <n v="2"/>
    <s v="2"/>
    <m/>
    <s v="Tempo 2-1-2; RIR 2"/>
    <x v="2"/>
    <s v="2026-03-07T19:18:07.267Z"/>
    <x v="7"/>
  </r>
  <r>
    <s v="E-20260307-0671"/>
    <s v="S-20260307-01"/>
    <x v="60"/>
    <n v="2"/>
    <n v="55"/>
    <n v="10"/>
    <m/>
    <m/>
    <m/>
    <n v="2"/>
    <n v="1"/>
    <n v="2"/>
    <s v="2"/>
    <m/>
    <s v="Tempo 2-1-2; RIR 2"/>
    <x v="2"/>
    <s v="2026-03-07T19:20:25.955Z"/>
    <x v="7"/>
  </r>
  <r>
    <s v="E-20260307-0672"/>
    <s v="S-20260307-01"/>
    <x v="60"/>
    <n v="3"/>
    <n v="70"/>
    <n v="10"/>
    <m/>
    <m/>
    <m/>
    <n v="2"/>
    <n v="1"/>
    <n v="2"/>
    <s v="2"/>
    <m/>
    <s v="Tempo 2-1-2; RIR 2"/>
    <x v="2"/>
    <s v="2026-03-07T19:23:18.520Z"/>
    <x v="7"/>
  </r>
  <r>
    <s v="E-20260307-0673"/>
    <s v="S-20260307-01"/>
    <x v="26"/>
    <n v="1"/>
    <n v="15"/>
    <n v="10"/>
    <m/>
    <m/>
    <m/>
    <n v="2"/>
    <n v="2"/>
    <n v="1"/>
    <s v="1-2"/>
    <m/>
    <s v="Cable at nipple height; adjustable single cable machine at PF; tempo 2-2-1; RIR 1-2"/>
    <x v="2"/>
    <s v="2026-03-07T19:27:55.873Z"/>
    <x v="6"/>
  </r>
  <r>
    <s v="E-20260307-0674"/>
    <s v="S-20260307-01"/>
    <x v="26"/>
    <n v="2"/>
    <n v="20"/>
    <n v="10"/>
    <m/>
    <m/>
    <m/>
    <n v="2"/>
    <n v="2"/>
    <n v="1"/>
    <s v="1-2"/>
    <m/>
    <s v="Cable at nipple height; adjustable single cable machine at PF; tempo 2-2-1; RIR 1-2"/>
    <x v="2"/>
    <s v="2026-03-07T19:30:35.488Z"/>
    <x v="6"/>
  </r>
  <r>
    <s v="E-20260307-0675"/>
    <s v="S-20260307-01"/>
    <x v="26"/>
    <n v="3"/>
    <n v="20"/>
    <n v="10"/>
    <m/>
    <m/>
    <m/>
    <n v="2"/>
    <n v="2"/>
    <n v="1"/>
    <s v="1-2"/>
    <m/>
    <s v="Felt it a little in my groin, and internal oblique following last set left side ; Cable at nipple height; adjustable single cable machine at PF; tempo 2-2-1; RIR 1-2"/>
    <x v="2"/>
    <s v="2026-03-07T19:34:34.658Z"/>
    <x v="6"/>
  </r>
  <r>
    <s v="E-20260307-0676"/>
    <s v="S-20260307-01"/>
    <x v="10"/>
    <n v="1"/>
    <n v="65"/>
    <m/>
    <n v="60"/>
    <m/>
    <m/>
    <m/>
    <m/>
    <m/>
    <m/>
    <m/>
    <s v="2.5 mph; 0 incline"/>
    <x v="2"/>
    <s v="2026-03-07T19:39:11.718Z"/>
    <x v="0"/>
  </r>
  <r>
    <s v="E-20260307-0677"/>
    <s v="S-20260307-01"/>
    <x v="10"/>
    <n v="2"/>
    <n v="65"/>
    <m/>
    <n v="60"/>
    <m/>
    <m/>
    <m/>
    <m/>
    <m/>
    <m/>
    <m/>
    <s v="2.5 mph; 0 incline"/>
    <x v="2"/>
    <s v="2026-03-07T19:42:09.513Z"/>
    <x v="0"/>
  </r>
  <r>
    <s v="E-20260307-0678"/>
    <s v="S-20260307-01"/>
    <x v="10"/>
    <n v="3"/>
    <n v="65"/>
    <m/>
    <n v="60"/>
    <m/>
    <m/>
    <m/>
    <m/>
    <m/>
    <m/>
    <m/>
    <s v="2.5 mph; 0 incline"/>
    <x v="2"/>
    <s v="2026-03-07T19:45:15.873Z"/>
    <x v="0"/>
  </r>
  <r>
    <s v="E-20260309-0679"/>
    <s v="S-20260309-01"/>
    <x v="32"/>
    <n v="1"/>
    <m/>
    <m/>
    <n v="300"/>
    <n v="0.83"/>
    <s v="mi"/>
    <m/>
    <m/>
    <m/>
    <m/>
    <m/>
    <s v="Warmup"/>
    <x v="2"/>
    <s v="2026-03-09T15:49:38.366Z"/>
    <x v="1"/>
  </r>
  <r>
    <s v="E-20260309-0680"/>
    <s v="S-20260309-01"/>
    <x v="56"/>
    <n v="1"/>
    <n v="0"/>
    <n v="12"/>
    <m/>
    <m/>
    <m/>
    <m/>
    <m/>
    <m/>
    <m/>
    <m/>
    <s v="Red band"/>
    <x v="2"/>
    <s v="2026-03-09T15:55:53.263Z"/>
    <x v="5"/>
  </r>
  <r>
    <s v="E-20260309-0681"/>
    <s v="S-20260309-01"/>
    <x v="56"/>
    <n v="2"/>
    <n v="0"/>
    <n v="12"/>
    <m/>
    <m/>
    <m/>
    <m/>
    <m/>
    <m/>
    <m/>
    <m/>
    <s v="Red band"/>
    <x v="2"/>
    <s v="2026-03-09T15:55:53.904Z"/>
    <x v="5"/>
  </r>
  <r>
    <s v="E-20260309-0682"/>
    <s v="S-20260309-01"/>
    <x v="52"/>
    <n v="1"/>
    <n v="0"/>
    <n v="12"/>
    <m/>
    <m/>
    <m/>
    <m/>
    <m/>
    <m/>
    <m/>
    <m/>
    <s v="Red band "/>
    <x v="2"/>
    <s v="2026-03-09T15:56:16.416Z"/>
    <x v="5"/>
  </r>
  <r>
    <s v="E-20260309-0683"/>
    <s v="S-20260309-01"/>
    <x v="52"/>
    <n v="2"/>
    <n v="0"/>
    <n v="12"/>
    <m/>
    <m/>
    <m/>
    <m/>
    <m/>
    <m/>
    <m/>
    <m/>
    <s v="Red band "/>
    <x v="2"/>
    <s v="2026-03-09T15:56:17.755Z"/>
    <x v="5"/>
  </r>
  <r>
    <s v="E-20260309-0684"/>
    <s v="S-20260309-01"/>
    <x v="57"/>
    <n v="1"/>
    <n v="0"/>
    <n v="10"/>
    <m/>
    <m/>
    <m/>
    <n v="4"/>
    <n v="1"/>
    <n v="1"/>
    <m/>
    <m/>
    <s v="Tempo 4-1-1; high bar"/>
    <x v="2"/>
    <s v="2026-03-09T15:59:58.623Z"/>
    <x v="3"/>
  </r>
  <r>
    <s v="E-20260309-0685"/>
    <s v="S-20260309-01"/>
    <x v="57"/>
    <n v="2"/>
    <n v="0"/>
    <n v="9"/>
    <m/>
    <m/>
    <m/>
    <n v="4"/>
    <n v="1"/>
    <n v="1"/>
    <m/>
    <m/>
    <s v="Tempo 4-1-1; high bar"/>
    <x v="2"/>
    <s v="2026-03-09T16:01:25.493Z"/>
    <x v="3"/>
  </r>
  <r>
    <s v="E-20260309-0686"/>
    <s v="S-20260309-01"/>
    <x v="4"/>
    <n v="1"/>
    <n v="115"/>
    <n v="8"/>
    <m/>
    <m/>
    <m/>
    <n v="3"/>
    <n v="1"/>
    <n v="1"/>
    <s v="1-2"/>
    <m/>
    <s v="Tempo 3-1-1; RIR 1-2"/>
    <x v="2"/>
    <s v="2026-03-09T16:04:30.488Z"/>
    <x v="3"/>
  </r>
  <r>
    <s v="E-20260309-0687"/>
    <s v="S-20260309-01"/>
    <x v="4"/>
    <n v="2"/>
    <n v="115"/>
    <n v="8"/>
    <m/>
    <m/>
    <m/>
    <n v="3"/>
    <n v="1"/>
    <n v="1"/>
    <s v="1-2"/>
    <m/>
    <s v="Tempo 3-1-1; RIR 1-2"/>
    <x v="2"/>
    <s v="2026-03-09T16:06:43.367Z"/>
    <x v="3"/>
  </r>
  <r>
    <s v="E-20260309-0688"/>
    <s v="S-20260309-01"/>
    <x v="4"/>
    <n v="3"/>
    <n v="115"/>
    <n v="8"/>
    <m/>
    <m/>
    <m/>
    <n v="3"/>
    <n v="1"/>
    <n v="1"/>
    <s v="1-2"/>
    <m/>
    <s v="Tempo 3-1-1; RIR 1-2"/>
    <x v="2"/>
    <s v="2026-03-09T16:09:22.938Z"/>
    <x v="3"/>
  </r>
  <r>
    <s v="E-20260309-0689"/>
    <s v="S-20260309-01"/>
    <x v="4"/>
    <n v="4"/>
    <n v="125"/>
    <n v="6"/>
    <m/>
    <m/>
    <m/>
    <n v="3"/>
    <n v="1"/>
    <n v="1"/>
    <s v="1"/>
    <m/>
    <s v="Tempo 3-1-1; RIR 1"/>
    <x v="2"/>
    <s v="2026-03-09T16:11:55.356Z"/>
    <x v="3"/>
  </r>
  <r>
    <s v="E-20260309-0690"/>
    <s v="S-20260309-01"/>
    <x v="37"/>
    <n v="1"/>
    <n v="90"/>
    <n v="8"/>
    <m/>
    <m/>
    <m/>
    <n v="2"/>
    <n v="1"/>
    <n v="2"/>
    <s v="2"/>
    <m/>
    <s v="Tempo 2-1-2; RIR 2; left trap tried to engage"/>
    <x v="2"/>
    <s v="2026-03-09T16:16:57.262Z"/>
    <x v="3"/>
  </r>
  <r>
    <s v="E-20260309-0691"/>
    <s v="S-20260309-01"/>
    <x v="37"/>
    <n v="2"/>
    <n v="90"/>
    <n v="8"/>
    <m/>
    <m/>
    <m/>
    <n v="2"/>
    <n v="1"/>
    <n v="2"/>
    <s v="2"/>
    <m/>
    <s v="Tempo 2-1-2; RIR 2; left trap tried to engage"/>
    <x v="2"/>
    <s v="2026-03-09T16:19:04.822Z"/>
    <x v="3"/>
  </r>
  <r>
    <s v="E-20260309-0692"/>
    <s v="S-20260309-01"/>
    <x v="37"/>
    <n v="3"/>
    <n v="90"/>
    <n v="7"/>
    <m/>
    <m/>
    <m/>
    <n v="2"/>
    <n v="1"/>
    <n v="2"/>
    <s v="1"/>
    <m/>
    <s v="Tempo 2-1-2; RIR 1; left trap tried to engage"/>
    <x v="2"/>
    <s v="2026-03-09T16:21:54.852Z"/>
    <x v="3"/>
  </r>
  <r>
    <s v="E-20260309-0693"/>
    <s v="S-20260309-01"/>
    <x v="58"/>
    <n v="1"/>
    <n v="15"/>
    <n v="10"/>
    <m/>
    <m/>
    <m/>
    <n v="2"/>
    <n v="2"/>
    <n v="1"/>
    <s v="1-2"/>
    <m/>
    <s v="Tempo 2-2-1; RIR 1-2"/>
    <x v="2"/>
    <s v="2026-03-09T16:25:06.902Z"/>
    <x v="3"/>
  </r>
  <r>
    <s v="E-20260309-0694"/>
    <s v="S-20260309-01"/>
    <x v="58"/>
    <n v="2"/>
    <n v="15"/>
    <n v="10"/>
    <m/>
    <m/>
    <m/>
    <n v="2"/>
    <n v="2"/>
    <n v="1"/>
    <s v="1-2"/>
    <m/>
    <s v="Tempo 2-2-1; RIR 1-2; left hold seemed expose some posterior shoulder stabilizer involved during hold at extension"/>
    <x v="2"/>
    <s v="2026-03-09T16:28:40.309Z"/>
    <x v="3"/>
  </r>
  <r>
    <s v="E-20260309-0695"/>
    <s v="S-20260309-01"/>
    <x v="58"/>
    <n v="3"/>
    <n v="15"/>
    <n v="10"/>
    <m/>
    <m/>
    <m/>
    <n v="2"/>
    <n v="2"/>
    <n v="1"/>
    <s v="2"/>
    <m/>
    <s v="Tempo 2-2-1; RIR 2; left hold seemed expose some posterior shoulder stabilizer involved during hold at extension"/>
    <x v="2"/>
    <s v="2026-03-09T16:31:32.323Z"/>
    <x v="3"/>
  </r>
  <r>
    <s v="E-20260309-0696"/>
    <s v="S-20260309-01"/>
    <x v="59"/>
    <n v="1"/>
    <n v="25"/>
    <n v="10"/>
    <m/>
    <m/>
    <m/>
    <n v="2"/>
    <n v="2"/>
    <n v="2"/>
    <s v="1-2"/>
    <m/>
    <s v="Tempo 2-2-2; RIR 1-2"/>
    <x v="2"/>
    <s v="2026-03-09T16:34:07.567Z"/>
    <x v="3"/>
  </r>
  <r>
    <s v="E-20260309-0697"/>
    <s v="S-20260309-01"/>
    <x v="59"/>
    <n v="2"/>
    <n v="25"/>
    <n v="10"/>
    <m/>
    <m/>
    <m/>
    <n v="2"/>
    <n v="2"/>
    <n v="2"/>
    <s v="1-2"/>
    <m/>
    <s v="Tempo 2-2-2; RIR 1-2"/>
    <x v="2"/>
    <s v="2026-03-09T16:36:50.844Z"/>
    <x v="3"/>
  </r>
  <r>
    <s v="E-20260309-0698"/>
    <s v="S-20260309-01"/>
    <x v="59"/>
    <n v="3"/>
    <n v="25"/>
    <n v="12"/>
    <m/>
    <m/>
    <m/>
    <n v="2"/>
    <n v="2"/>
    <n v="2"/>
    <s v="1-2"/>
    <m/>
    <s v="Tempo 2-2-2; RIR 1-2"/>
    <x v="2"/>
    <s v="2026-03-09T16:40:06.282Z"/>
    <x v="3"/>
  </r>
  <r>
    <s v="E-20260309-0699"/>
    <s v="S-20260309-01"/>
    <x v="21"/>
    <n v="1"/>
    <n v="42.5"/>
    <n v="12"/>
    <m/>
    <m/>
    <m/>
    <n v="2"/>
    <n v="1"/>
    <n v="2"/>
    <s v="1-2"/>
    <m/>
    <s v="Tempo 2-1-2; squeeze contraction at bottom; RIR 1-2"/>
    <x v="2"/>
    <s v="2026-03-09T16:42:33.907Z"/>
    <x v="4"/>
  </r>
  <r>
    <s v="E-20260309-0700"/>
    <s v="S-20260309-01"/>
    <x v="21"/>
    <n v="2"/>
    <n v="42.5"/>
    <n v="12"/>
    <m/>
    <m/>
    <m/>
    <n v="2"/>
    <n v="1"/>
    <n v="2"/>
    <s v="1"/>
    <m/>
    <s v="Tempo 2-1-2; squeeze contraction at bottom; RIR 1"/>
    <x v="2"/>
    <s v="2026-03-09T16:45:21.741Z"/>
    <x v="4"/>
  </r>
  <r>
    <s v="E-20260309-0701"/>
    <s v="S-20260309-01"/>
    <x v="21"/>
    <n v="3"/>
    <n v="42.5"/>
    <n v="9"/>
    <m/>
    <m/>
    <m/>
    <n v="2"/>
    <n v="1"/>
    <n v="2"/>
    <s v="1"/>
    <m/>
    <s v="Tempo 2-1-2; squeeze contraction at bottom; RIR 1 felt sloppy last rep"/>
    <x v="2"/>
    <s v="2026-03-09T16:47:40.933Z"/>
    <x v="4"/>
  </r>
  <r>
    <s v="E-20260309-0702"/>
    <s v="S-20260309-01"/>
    <x v="38"/>
    <n v="1"/>
    <n v="15"/>
    <n v="8"/>
    <m/>
    <m/>
    <m/>
    <n v="3"/>
    <n v="1"/>
    <n v="2"/>
    <s v="1"/>
    <m/>
    <s v="Tempo 3-1-2; RIR 1 to 2 "/>
    <x v="2"/>
    <s v="2026-03-09T16:51:14.973Z"/>
    <x v="4"/>
  </r>
  <r>
    <s v="E-20260309-0703"/>
    <s v="S-20260309-01"/>
    <x v="38"/>
    <n v="2"/>
    <n v="15"/>
    <n v="8"/>
    <m/>
    <m/>
    <m/>
    <n v="3"/>
    <n v="1"/>
    <n v="2"/>
    <s v="1"/>
    <m/>
    <s v="Tempo 3-1-2; RIR 1 to 2; little taps to help extend on 7-8"/>
    <x v="2"/>
    <s v="2026-03-09T16:54:31.738Z"/>
    <x v="4"/>
  </r>
  <r>
    <s v="E-20260309-0704"/>
    <s v="S-20260309-01"/>
    <x v="38"/>
    <n v="3"/>
    <n v="15"/>
    <n v="8"/>
    <m/>
    <m/>
    <m/>
    <n v="3"/>
    <n v="1"/>
    <n v="2"/>
    <s v="1"/>
    <m/>
    <s v="Tempo 3-1-2; RIR 1 to 2; little taps to help extend on 7-8"/>
    <x v="2"/>
    <s v="2026-03-09T16:57:30.698Z"/>
    <x v="4"/>
  </r>
  <r>
    <s v="E-20260309-0705"/>
    <s v="S-20260309-01"/>
    <x v="18"/>
    <n v="1"/>
    <n v="150"/>
    <m/>
    <n v="85.199999999999989"/>
    <m/>
    <m/>
    <m/>
    <m/>
    <m/>
    <m/>
    <m/>
    <m/>
    <x v="2"/>
    <s v="2026-03-09T17:02:13.210Z"/>
    <x v="0"/>
  </r>
  <r>
    <s v="E-20260309-0706"/>
    <s v="S-20260309-01"/>
    <x v="18"/>
    <n v="2"/>
    <n v="150"/>
    <m/>
    <n v="70.199999999999989"/>
    <m/>
    <m/>
    <m/>
    <m/>
    <m/>
    <m/>
    <m/>
    <m/>
    <x v="2"/>
    <s v="2026-03-09T17:05:18.624Z"/>
    <x v="0"/>
  </r>
  <r>
    <s v="E-20260310-0707"/>
    <s v="S-20260310-01"/>
    <x v="55"/>
    <n v="1"/>
    <m/>
    <m/>
    <n v="420"/>
    <n v="1.7"/>
    <s v="mi"/>
    <m/>
    <m/>
    <m/>
    <m/>
    <m/>
    <s v="Warmup light activity "/>
    <x v="2"/>
    <s v="2026-03-10T21:02:56.839Z"/>
    <x v="9"/>
  </r>
  <r>
    <s v="E-20260310-0708"/>
    <s v="S-20260310-01"/>
    <x v="24"/>
    <n v="1"/>
    <n v="65"/>
    <n v="10"/>
    <m/>
    <m/>
    <m/>
    <n v="3"/>
    <n v="1"/>
    <n v="1"/>
    <s v="2"/>
    <m/>
    <s v="Tempo 3-1-1; RIR 2; 60# dbs were unavailable. "/>
    <x v="2"/>
    <s v="2026-03-10T21:07:24.907Z"/>
    <x v="1"/>
  </r>
  <r>
    <s v="E-20260310-0709"/>
    <s v="S-20260310-01"/>
    <x v="24"/>
    <n v="2"/>
    <n v="65"/>
    <n v="10"/>
    <m/>
    <m/>
    <m/>
    <n v="3"/>
    <n v="1"/>
    <n v="1"/>
    <s v="2"/>
    <m/>
    <s v="Tempo 3-1-1; RIR 2; 60# dbs were unavailable. "/>
    <x v="2"/>
    <s v="2026-03-10T21:09:38.644Z"/>
    <x v="1"/>
  </r>
  <r>
    <s v="E-20260310-0710"/>
    <s v="S-20260310-01"/>
    <x v="24"/>
    <n v="3"/>
    <n v="65"/>
    <n v="9"/>
    <m/>
    <m/>
    <m/>
    <n v="3"/>
    <n v="1"/>
    <n v="1"/>
    <s v="1"/>
    <m/>
    <s v="Tempo 3-1-1; RIR 1; 60# dbs were unavailable. "/>
    <x v="2"/>
    <s v="2026-03-10T21:12:09.963Z"/>
    <x v="1"/>
  </r>
  <r>
    <s v="E-20260310-0711"/>
    <s v="S-20260310-01"/>
    <x v="24"/>
    <n v="4"/>
    <n v="65"/>
    <n v="9"/>
    <m/>
    <m/>
    <m/>
    <n v="3"/>
    <n v="1"/>
    <n v="1"/>
    <s v="1"/>
    <m/>
    <s v="Tempo 3-1-1; RIR 1; 60# dbs were unavailable. "/>
    <x v="2"/>
    <s v="2026-03-10T21:14:09.562Z"/>
    <x v="1"/>
  </r>
  <r>
    <s v="E-20260310-0712"/>
    <s v="S-20260310-01"/>
    <x v="27"/>
    <n v="1"/>
    <n v="160"/>
    <n v="10"/>
    <m/>
    <m/>
    <m/>
    <n v="3"/>
    <n v="1"/>
    <n v="1"/>
    <s v="1-2"/>
    <m/>
    <s v="Tempo 3-1-1; RIR 1-2"/>
    <x v="2"/>
    <s v="2026-03-10T21:21:14.965Z"/>
    <x v="1"/>
  </r>
  <r>
    <s v="E-20260310-0713"/>
    <s v="S-20260310-01"/>
    <x v="27"/>
    <n v="2"/>
    <n v="160"/>
    <n v="10"/>
    <m/>
    <m/>
    <m/>
    <n v="3"/>
    <n v="1"/>
    <n v="1"/>
    <s v="1-2"/>
    <m/>
    <s v="Tempo 3-1-1; RIR 1-2"/>
    <x v="2"/>
    <s v="2026-03-10T21:23:36.922Z"/>
    <x v="1"/>
  </r>
  <r>
    <s v="E-20260310-0714"/>
    <s v="S-20260310-01"/>
    <x v="27"/>
    <n v="3"/>
    <n v="160"/>
    <n v="8"/>
    <m/>
    <m/>
    <m/>
    <n v="3"/>
    <n v="1"/>
    <n v="1"/>
    <s v="1"/>
    <m/>
    <s v="Tempo 3-1-1; RIR 1"/>
    <x v="2"/>
    <s v="2026-03-10T21:27:18.553Z"/>
    <x v="1"/>
  </r>
  <r>
    <s v="E-20260310-0715"/>
    <s v="S-20260310-01"/>
    <x v="27"/>
    <n v="4"/>
    <n v="160"/>
    <n v="8"/>
    <m/>
    <m/>
    <m/>
    <n v="3"/>
    <n v="1"/>
    <n v="1"/>
    <s v="1"/>
    <m/>
    <s v="Tempo 3-1-1; RIR 1"/>
    <x v="2"/>
    <s v="2026-03-10T21:30:30.843Z"/>
    <x v="1"/>
  </r>
  <r>
    <s v="E-20260310-0716"/>
    <s v="S-20260310-01"/>
    <x v="28"/>
    <n v="1"/>
    <n v="80"/>
    <n v="10"/>
    <m/>
    <m/>
    <m/>
    <n v="2"/>
    <n v="1"/>
    <n v="2"/>
    <s v="2"/>
    <m/>
    <s v="Tempo 2-1-2; squeeze contraction; RIR 2"/>
    <x v="2"/>
    <s v="2026-03-10T21:34:33.994Z"/>
    <x v="1"/>
  </r>
  <r>
    <s v="E-20260310-0717"/>
    <s v="S-20260310-01"/>
    <x v="28"/>
    <n v="2"/>
    <n v="90"/>
    <n v="10"/>
    <m/>
    <m/>
    <m/>
    <n v="2"/>
    <n v="1"/>
    <n v="2"/>
    <s v="2"/>
    <m/>
    <s v="Tempo 2-1-2; squeeze contraction; RIR 2"/>
    <x v="2"/>
    <s v="2026-03-10T21:37:17.185Z"/>
    <x v="1"/>
  </r>
  <r>
    <s v="E-20260310-0718"/>
    <s v="S-20260310-01"/>
    <x v="28"/>
    <n v="3"/>
    <n v="100"/>
    <n v="8"/>
    <m/>
    <m/>
    <m/>
    <n v="2"/>
    <n v="1"/>
    <n v="2"/>
    <s v="2"/>
    <m/>
    <s v="Tempo 2-1-2; squeeze contraction; RIR 2"/>
    <x v="2"/>
    <s v="2026-03-10T21:40:02.068Z"/>
    <x v="1"/>
  </r>
  <r>
    <s v="E-20260310-0719"/>
    <s v="S-20260310-01"/>
    <x v="44"/>
    <n v="1"/>
    <n v="30"/>
    <n v="12"/>
    <m/>
    <m/>
    <m/>
    <n v="2"/>
    <n v="2"/>
    <n v="2"/>
    <s v="1-2"/>
    <m/>
    <s v="15# per side; tempo 2-2-2; RIR 1-2; No d grip available. Held the cable"/>
    <x v="2"/>
    <s v="2026-03-10T21:42:54.701Z"/>
    <x v="1"/>
  </r>
  <r>
    <s v="E-20260310-0720"/>
    <s v="S-20260310-01"/>
    <x v="44"/>
    <n v="2"/>
    <n v="40"/>
    <n v="12"/>
    <m/>
    <m/>
    <m/>
    <n v="2"/>
    <n v="2"/>
    <n v="2"/>
    <s v="1-2"/>
    <m/>
    <s v="20# per side; tempo 2-2-2; RIR 1-2; No d grip available. Held the cable"/>
    <x v="2"/>
    <s v="2026-03-10T21:45:03.168Z"/>
    <x v="1"/>
  </r>
  <r>
    <s v="E-20260310-0721"/>
    <s v="S-20260310-01"/>
    <x v="44"/>
    <n v="3"/>
    <n v="50"/>
    <n v="10"/>
    <m/>
    <m/>
    <m/>
    <n v="2"/>
    <n v="2"/>
    <n v="2"/>
    <s v="1-2"/>
    <m/>
    <s v="25# per side; tempo 2-2-2; RIR 1-2; No d grip available. Held the cable"/>
    <x v="2"/>
    <s v="2026-03-10T21:47:30.334Z"/>
    <x v="1"/>
  </r>
  <r>
    <s v="E-20260310-0722"/>
    <s v="S-20260310-01"/>
    <x v="29"/>
    <n v="1"/>
    <n v="25"/>
    <n v="10"/>
    <m/>
    <m/>
    <m/>
    <n v="3"/>
    <n v="1"/>
    <n v="3"/>
    <s v="2"/>
    <m/>
    <s v="Tempo 3-1-3; RIR 2 bench at 30deg"/>
    <x v="2"/>
    <s v="2026-03-10T21:51:44.046Z"/>
    <x v="2"/>
  </r>
  <r>
    <s v="E-20260310-0723"/>
    <s v="S-20260310-01"/>
    <x v="29"/>
    <n v="2"/>
    <n v="25"/>
    <n v="10"/>
    <m/>
    <m/>
    <m/>
    <n v="3"/>
    <n v="1"/>
    <n v="3"/>
    <s v="2"/>
    <m/>
    <s v="Tempo 3-1-3; RIR 2 bench at 30deg"/>
    <x v="2"/>
    <s v="2026-03-10T21:54:32.350Z"/>
    <x v="2"/>
  </r>
  <r>
    <s v="E-20260310-0724"/>
    <s v="S-20260310-01"/>
    <x v="29"/>
    <n v="3"/>
    <n v="25"/>
    <n v="9"/>
    <m/>
    <m/>
    <m/>
    <n v="3"/>
    <n v="1"/>
    <n v="3"/>
    <s v="2"/>
    <m/>
    <s v="Tempo 3-1-3; RIR 2 bench at 30deg"/>
    <x v="2"/>
    <s v="2026-03-10T22:00:03.452Z"/>
    <x v="2"/>
  </r>
  <r>
    <s v="E-20260310-0725"/>
    <s v="S-20260310-01"/>
    <x v="18"/>
    <n v="1"/>
    <n v="75"/>
    <m/>
    <n v="54"/>
    <m/>
    <m/>
    <m/>
    <m/>
    <m/>
    <m/>
    <m/>
    <s v="Fat grip handles at this gym"/>
    <x v="2"/>
    <s v="2026-03-10T22:04:24.719Z"/>
    <x v="0"/>
  </r>
  <r>
    <s v="E-20260310-0726"/>
    <s v="S-20260310-01"/>
    <x v="18"/>
    <n v="2"/>
    <n v="75"/>
    <m/>
    <n v="60"/>
    <m/>
    <m/>
    <m/>
    <m/>
    <m/>
    <m/>
    <m/>
    <s v="Fat grip handles at this gym"/>
    <x v="2"/>
    <s v="2026-03-10T22:07:56.012Z"/>
    <x v="0"/>
  </r>
  <r>
    <s v="E-20260310-0727"/>
    <s v="S-20260310-01"/>
    <x v="61"/>
    <n v="1"/>
    <n v="0"/>
    <m/>
    <n v="30"/>
    <m/>
    <m/>
    <m/>
    <m/>
    <m/>
    <m/>
    <m/>
    <s v=".5 = 30 seconds. Grip was maxed after farmers. Good scapula reset though"/>
    <x v="2"/>
    <s v="2026-03-10T22:11:11.782Z"/>
    <x v="0"/>
  </r>
  <r>
    <s v="E-20260311-0728"/>
    <s v="S-20260311-01"/>
    <x v="31"/>
    <n v="1"/>
    <n v="25"/>
    <n v="12"/>
    <m/>
    <m/>
    <m/>
    <n v="3"/>
    <n v="1"/>
    <n v="3"/>
    <s v="2"/>
    <m/>
    <s v="Tempo 3-1-3; RIR 2"/>
    <x v="2"/>
    <s v="2026-03-11T19:59:29.526Z"/>
    <x v="2"/>
  </r>
  <r>
    <s v="E-20260311-0729"/>
    <s v="S-20260311-01"/>
    <x v="31"/>
    <n v="2"/>
    <n v="25"/>
    <n v="10"/>
    <m/>
    <m/>
    <m/>
    <n v="3"/>
    <n v="1"/>
    <n v="3"/>
    <s v="2"/>
    <m/>
    <s v="Tempo 3-1-3; RIR 2"/>
    <x v="2"/>
    <s v="2026-03-11T20:02:04.600Z"/>
    <x v="2"/>
  </r>
  <r>
    <s v="E-20260311-0730"/>
    <s v="S-20260311-01"/>
    <x v="31"/>
    <n v="3"/>
    <n v="25"/>
    <n v="8"/>
    <m/>
    <m/>
    <m/>
    <n v="2"/>
    <n v="1"/>
    <n v="3"/>
    <s v="2"/>
    <m/>
    <s v="Tempo 2-1-3; RIR 2"/>
    <x v="2"/>
    <s v="2026-03-11T20:06:29.035Z"/>
    <x v="2"/>
  </r>
  <r>
    <s v="E-20260311-0731"/>
    <s v="S-20260311-01"/>
    <x v="21"/>
    <n v="1"/>
    <n v="22.5"/>
    <n v="10"/>
    <m/>
    <m/>
    <m/>
    <n v="2"/>
    <n v="1"/>
    <n v="3"/>
    <s v="2+"/>
    <m/>
    <s v="Warmup; tempo 2-1-3; RIR 2+"/>
    <x v="2"/>
    <s v="2026-03-11T20:06:56.909Z"/>
    <x v="4"/>
  </r>
  <r>
    <s v="E-20260311-0732"/>
    <s v="S-20260311-01"/>
    <x v="21"/>
    <n v="2"/>
    <n v="40"/>
    <n v="12"/>
    <m/>
    <m/>
    <m/>
    <n v="2"/>
    <n v="1"/>
    <n v="2"/>
    <s v="2+"/>
    <m/>
    <s v=" tempo 2-1-2; RIR 2+"/>
    <x v="2"/>
    <s v="2026-03-11T20:08:30.821Z"/>
    <x v="4"/>
  </r>
  <r>
    <s v="E-20260311-0733"/>
    <s v="S-20260311-01"/>
    <x v="21"/>
    <n v="3"/>
    <n v="45"/>
    <n v="12"/>
    <m/>
    <m/>
    <m/>
    <n v="2"/>
    <n v="1"/>
    <n v="2"/>
    <s v="2"/>
    <m/>
    <s v=" tempo 2-1-2; RIR 2"/>
    <x v="2"/>
    <s v="2026-03-11T20:10:53.961Z"/>
    <x v="4"/>
  </r>
  <r>
    <s v="E-20260311-0734"/>
    <s v="S-20260311-01"/>
    <x v="21"/>
    <n v="4"/>
    <n v="50"/>
    <n v="9"/>
    <m/>
    <m/>
    <m/>
    <n v="2"/>
    <n v="1"/>
    <n v="2"/>
    <s v="0-1"/>
    <m/>
    <s v=" tempo 2-1-2; RIR 0-1"/>
    <x v="2"/>
    <s v="2026-03-11T20:13:34.127Z"/>
    <x v="4"/>
  </r>
  <r>
    <s v="E-20260311-0735"/>
    <s v="S-20260311-01"/>
    <x v="62"/>
    <n v="1"/>
    <n v="20"/>
    <n v="10"/>
    <m/>
    <m/>
    <m/>
    <n v="2"/>
    <n v="1"/>
    <n v="2"/>
    <s v="2"/>
    <m/>
    <s v="Tempo 2-1-2; RIR 2"/>
    <x v="2"/>
    <s v="2026-03-11T20:16:50.449Z"/>
    <x v="2"/>
  </r>
  <r>
    <s v="E-20260311-0736"/>
    <s v="S-20260311-01"/>
    <x v="62"/>
    <n v="2"/>
    <n v="25"/>
    <n v="10"/>
    <m/>
    <m/>
    <m/>
    <n v="2"/>
    <n v="1"/>
    <n v="2"/>
    <s v="1-2"/>
    <m/>
    <s v="Tempo 2-1-2; RIR 1-2"/>
    <x v="2"/>
    <s v="2026-03-11T20:20:00.426Z"/>
    <x v="2"/>
  </r>
  <r>
    <s v="E-20260311-0737"/>
    <s v="S-20260311-01"/>
    <x v="62"/>
    <n v="3"/>
    <n v="30"/>
    <n v="10"/>
    <m/>
    <m/>
    <m/>
    <n v="2"/>
    <n v="1"/>
    <n v="2"/>
    <s v="1"/>
    <m/>
    <s v="Tempo 2-1-2; RIR 1"/>
    <x v="2"/>
    <s v="2026-03-11T20:23:21.280Z"/>
    <x v="2"/>
  </r>
  <r>
    <s v="E-20260311-0738"/>
    <s v="S-20260311-01"/>
    <x v="17"/>
    <n v="1"/>
    <n v="15"/>
    <n v="10"/>
    <m/>
    <m/>
    <m/>
    <n v="3"/>
    <n v="1"/>
    <n v="2"/>
    <s v="2+"/>
    <m/>
    <s v="Tempo 3-1-2; RIR 2+"/>
    <x v="2"/>
    <s v="2026-03-11T20:26:44.853Z"/>
    <x v="4"/>
  </r>
  <r>
    <s v="E-20260311-0739"/>
    <s v="S-20260311-01"/>
    <x v="17"/>
    <n v="2"/>
    <n v="17.5"/>
    <n v="10"/>
    <m/>
    <m/>
    <m/>
    <n v="3"/>
    <n v="1"/>
    <n v="2"/>
    <s v="2"/>
    <m/>
    <s v="Tempo 3-1-2; RIR 2"/>
    <x v="2"/>
    <s v="2026-03-11T20:29:45.900Z"/>
    <x v="4"/>
  </r>
  <r>
    <s v="E-20260311-0740"/>
    <s v="S-20260311-01"/>
    <x v="17"/>
    <n v="3"/>
    <n v="20"/>
    <n v="10"/>
    <m/>
    <m/>
    <m/>
    <n v="3"/>
    <n v="1"/>
    <n v="2"/>
    <s v="1"/>
    <m/>
    <s v="Tempo 3-1-2; RIR 1"/>
    <x v="2"/>
    <s v="2026-03-11T20:33:20.247Z"/>
    <x v="4"/>
  </r>
  <r>
    <s v="E-20260311-0741"/>
    <s v="S-20260311-01"/>
    <x v="12"/>
    <n v="1"/>
    <n v="40"/>
    <n v="12"/>
    <m/>
    <m/>
    <m/>
    <n v="2"/>
    <n v="2"/>
    <n v="2"/>
    <s v="2"/>
    <m/>
    <s v="Tempo 2-2-2; RIR 2"/>
    <x v="2"/>
    <s v="2026-03-11T20:36:38.264Z"/>
    <x v="1"/>
  </r>
  <r>
    <s v="E-20260311-0742"/>
    <s v="S-20260311-01"/>
    <x v="12"/>
    <n v="2"/>
    <n v="50"/>
    <n v="12"/>
    <m/>
    <m/>
    <m/>
    <n v="2"/>
    <n v="2"/>
    <n v="2"/>
    <s v="1-2"/>
    <m/>
    <s v="Tempo 2-2-2; RIR 1-2"/>
    <x v="2"/>
    <s v="2026-03-11T20:38:42.026Z"/>
    <x v="1"/>
  </r>
  <r>
    <s v="E-20260311-0743"/>
    <s v="S-20260311-01"/>
    <x v="12"/>
    <n v="3"/>
    <n v="50"/>
    <n v="12"/>
    <m/>
    <m/>
    <m/>
    <n v="2"/>
    <n v="2"/>
    <n v="2"/>
    <s v="1-2"/>
    <m/>
    <s v="Tempo 2-2-2; RIR 1-2"/>
    <x v="2"/>
    <s v="2026-03-11T20:41:02.186Z"/>
    <x v="1"/>
  </r>
  <r>
    <s v="E-20260311-0744"/>
    <s v="S-20260311-01"/>
    <x v="10"/>
    <n v="1"/>
    <n v="65"/>
    <m/>
    <n v="60"/>
    <m/>
    <m/>
    <m/>
    <m/>
    <m/>
    <m/>
    <m/>
    <s v="1 min left and right; 2.5mph, 0 incline "/>
    <x v="2"/>
    <s v="2026-03-11T20:50:07.594Z"/>
    <x v="0"/>
  </r>
  <r>
    <s v="E-20260311-0745"/>
    <s v="S-20260311-01"/>
    <x v="10"/>
    <n v="2"/>
    <n v="65"/>
    <m/>
    <n v="60"/>
    <m/>
    <m/>
    <m/>
    <m/>
    <m/>
    <m/>
    <m/>
    <s v="1 min left and right; 2.5mph, 0 incline "/>
    <x v="2"/>
    <s v="2026-03-11T20:50:08.950Z"/>
    <x v="0"/>
  </r>
  <r>
    <s v="E-20260311-0746"/>
    <s v="S-20260311-01"/>
    <x v="10"/>
    <n v="3"/>
    <n v="65"/>
    <m/>
    <n v="60"/>
    <m/>
    <m/>
    <m/>
    <m/>
    <m/>
    <m/>
    <m/>
    <s v="1 min left and right; starting trying to roll to fingers around 50-52 seconds but fought it; fat grip dbs today too; 2.5mph, 0 incline "/>
    <x v="2"/>
    <s v="2026-03-11T20:53:30.414Z"/>
    <x v="0"/>
  </r>
  <r>
    <s v="E-20260311-0747"/>
    <s v="S-20260311-01"/>
    <x v="18"/>
    <n v="1"/>
    <n v="150"/>
    <m/>
    <n v="60"/>
    <m/>
    <m/>
    <m/>
    <m/>
    <m/>
    <m/>
    <m/>
    <s v="2 75# dbs; fat grip dbs;"/>
    <x v="2"/>
    <s v="2026-03-11T21:03:29.927Z"/>
    <x v="0"/>
  </r>
  <r>
    <s v="E-20260311-0748"/>
    <s v="S-20260311-01"/>
    <x v="18"/>
    <n v="2"/>
    <n v="150"/>
    <m/>
    <n v="60"/>
    <m/>
    <m/>
    <m/>
    <m/>
    <m/>
    <m/>
    <m/>
    <s v="2 75# dbs; fat grip dbs; tough! Finger roll right at 1 minute. "/>
    <x v="2"/>
    <s v="2026-03-11T21:03:46.604Z"/>
    <x v="0"/>
  </r>
  <r>
    <s v="E-20260311-0749"/>
    <s v="S-20260311-01"/>
    <x v="61"/>
    <n v="1"/>
    <n v="0"/>
    <m/>
    <n v="30"/>
    <m/>
    <m/>
    <m/>
    <m/>
    <m/>
    <m/>
    <m/>
    <s v="Body weight"/>
    <x v="2"/>
    <s v="2026-03-11T21:05:41.095Z"/>
    <x v="0"/>
  </r>
  <r>
    <s v="E-20260318-0750"/>
    <s v="S-20260318-01"/>
    <x v="32"/>
    <n v="1"/>
    <m/>
    <m/>
    <n v="300"/>
    <n v="0.79"/>
    <s v="mi"/>
    <m/>
    <m/>
    <m/>
    <m/>
    <m/>
    <s v="Warmup "/>
    <x v="3"/>
    <s v="2026-03-18T19:27:13.970Z"/>
    <x v="1"/>
  </r>
  <r>
    <s v="E-20260318-0751"/>
    <s v="S-20260318-01"/>
    <x v="10"/>
    <n v="1"/>
    <n v="70"/>
    <m/>
    <n v="60"/>
    <m/>
    <m/>
    <m/>
    <m/>
    <m/>
    <m/>
    <m/>
    <s v="2.5mph, 0 incline "/>
    <x v="3"/>
    <s v="2026-03-18T19:36:41.112Z"/>
    <x v="0"/>
  </r>
  <r>
    <s v="E-20260318-0752"/>
    <s v="S-20260318-01"/>
    <x v="10"/>
    <n v="2"/>
    <n v="70"/>
    <m/>
    <n v="60"/>
    <m/>
    <m/>
    <m/>
    <m/>
    <m/>
    <m/>
    <m/>
    <s v="2.5mph, 0 incline "/>
    <x v="3"/>
    <s v="2026-03-18T19:39:43.494Z"/>
    <x v="0"/>
  </r>
  <r>
    <s v="E-20260318-0753"/>
    <s v="S-20260318-01"/>
    <x v="10"/>
    <n v="3"/>
    <n v="70"/>
    <m/>
    <n v="60"/>
    <m/>
    <m/>
    <m/>
    <m/>
    <m/>
    <m/>
    <m/>
    <s v="2.5mph, 0 incline; felt good all sets. Right felt a little fatigued around 55-60 but did not finger roll"/>
    <x v="3"/>
    <s v="2026-03-18T19:43:58.828Z"/>
    <x v="0"/>
  </r>
  <r>
    <s v="E-20260318-0754"/>
    <s v="S-20260318-01"/>
    <x v="34"/>
    <n v="1"/>
    <n v="130"/>
    <n v="8"/>
    <m/>
    <m/>
    <m/>
    <n v="3"/>
    <n v="1"/>
    <n v="1"/>
    <s v="2"/>
    <m/>
    <s v="Tempo 3-1-1; RIR 2; no 67.5 dbs"/>
    <x v="3"/>
    <s v="2026-03-18T19:46:28.630Z"/>
    <x v="7"/>
  </r>
  <r>
    <s v="E-20260318-0755"/>
    <s v="S-20260318-01"/>
    <x v="34"/>
    <n v="2"/>
    <n v="130"/>
    <n v="8"/>
    <m/>
    <m/>
    <m/>
    <n v="3"/>
    <n v="1"/>
    <n v="1"/>
    <s v="2"/>
    <m/>
    <s v="Tempo 3-1-1; RIR 2; no 67.5 dbs"/>
    <x v="3"/>
    <s v="2026-03-18T19:48:54.945Z"/>
    <x v="7"/>
  </r>
  <r>
    <s v="E-20260318-0756"/>
    <s v="S-20260318-01"/>
    <x v="34"/>
    <n v="3"/>
    <n v="140"/>
    <n v="6"/>
    <m/>
    <m/>
    <m/>
    <n v="3"/>
    <n v="1"/>
    <n v="1"/>
    <s v="1-2"/>
    <m/>
    <s v="70# dbs; Tempo 3-1-1; RIR 1-2; slight right finger roll at 6 so stopped but had fuel in the tank for glutes/hamstrings, no 67.5 dbs"/>
    <x v="3"/>
    <s v="2026-03-18T19:52:06.841Z"/>
    <x v="7"/>
  </r>
  <r>
    <s v="E-20260318-0757"/>
    <s v="S-20260318-01"/>
    <x v="34"/>
    <n v="4"/>
    <n v="140"/>
    <n v="8"/>
    <m/>
    <m/>
    <m/>
    <n v="3"/>
    <n v="1"/>
    <n v="1"/>
    <s v="1-2"/>
    <m/>
    <s v="70# dbs; Tempo 3-1-1; RIR 1-2; slight right finger roll at 6 so stopped but had fuel in the tank for glutes/hamstrings, no 67.5 dbs"/>
    <x v="3"/>
    <s v="2026-03-18T19:54:41.632Z"/>
    <x v="7"/>
  </r>
  <r>
    <s v="E-20260318-0758"/>
    <s v="S-20260318-01"/>
    <x v="24"/>
    <n v="1"/>
    <n v="60"/>
    <n v="11"/>
    <m/>
    <m/>
    <m/>
    <m/>
    <m/>
    <m/>
    <s v="2"/>
    <m/>
    <s v="2-1-2; 1 second squeeze; grip started to fail on right at 10-11; RIR 2 (but zero for grip)"/>
    <x v="3"/>
    <s v="2026-03-18T19:58:59.822Z"/>
    <x v="1"/>
  </r>
  <r>
    <s v="E-20260318-0759"/>
    <s v="S-20260318-01"/>
    <x v="24"/>
    <n v="2"/>
    <n v="60"/>
    <n v="10"/>
    <m/>
    <m/>
    <m/>
    <m/>
    <m/>
    <m/>
    <s v="2"/>
    <m/>
    <s v="2-1-2; 1 second squeeze; grip started to fail on right at 9-10; RIR 2 (but zero for grip)"/>
    <x v="3"/>
    <s v="2026-03-18T20:01:34.483Z"/>
    <x v="1"/>
  </r>
  <r>
    <s v="E-20260318-0760"/>
    <s v="S-20260318-01"/>
    <x v="24"/>
    <n v="3"/>
    <n v="60"/>
    <n v="8"/>
    <m/>
    <m/>
    <m/>
    <m/>
    <m/>
    <m/>
    <s v="2"/>
    <m/>
    <s v="2-1-2; 1 second squeeze; grip started to fail on right at 9-10; RIR 2 (but zero for grip)"/>
    <x v="3"/>
    <s v="2026-03-18T20:04:26.372Z"/>
    <x v="1"/>
  </r>
  <r>
    <s v="E-20260318-0761"/>
    <s v="S-20260318-01"/>
    <x v="24"/>
    <n v="4"/>
    <n v="60"/>
    <n v="8"/>
    <m/>
    <m/>
    <m/>
    <m/>
    <m/>
    <m/>
    <s v="2"/>
    <m/>
    <s v="2-1-2; 1 second squeeze; grip started to fail on right at 9-10; RIR 2 (but zero for grip)"/>
    <x v="3"/>
    <s v="2026-03-18T20:14:26.359Z"/>
    <x v="1"/>
  </r>
  <r>
    <s v="E-20260318-0762"/>
    <s v="S-20260318-01"/>
    <x v="12"/>
    <n v="1"/>
    <n v="20"/>
    <n v="20"/>
    <m/>
    <m/>
    <m/>
    <n v="2"/>
    <n v="2"/>
    <n v="2"/>
    <s v="2"/>
    <m/>
    <s v="Adjustable cable weight stack (20# plate); tempo 2-2-2; RIR 2"/>
    <x v="3"/>
    <s v="2026-03-18T20:28:51.525Z"/>
    <x v="1"/>
  </r>
  <r>
    <s v="E-20260318-0763"/>
    <s v="S-20260318-01"/>
    <x v="12"/>
    <n v="2"/>
    <n v="25"/>
    <n v="20"/>
    <m/>
    <m/>
    <m/>
    <n v="2"/>
    <n v="2"/>
    <n v="2"/>
    <s v="2"/>
    <m/>
    <s v="Adjustable cable weight stack (25# plate); tempo 2-2-2; RIR 2"/>
    <x v="3"/>
    <s v="2026-03-18T20:31:41.361Z"/>
    <x v="1"/>
  </r>
  <r>
    <s v="E-20260318-0764"/>
    <s v="S-20260318-01"/>
    <x v="12"/>
    <n v="3"/>
    <n v="30"/>
    <n v="20"/>
    <m/>
    <m/>
    <m/>
    <n v="2"/>
    <n v="2"/>
    <n v="2"/>
    <s v="2"/>
    <m/>
    <s v="Adjustable cable weight stack (30# plate); tempo 2-2-2; RIR 2"/>
    <x v="3"/>
    <s v="2026-03-18T20:35:19.075Z"/>
    <x v="1"/>
  </r>
  <r>
    <s v="E-20260318-0765"/>
    <s v="S-20260318-01"/>
    <x v="31"/>
    <n v="1"/>
    <n v="30"/>
    <n v="11"/>
    <m/>
    <m/>
    <m/>
    <n v="3"/>
    <n v="1"/>
    <n v="1"/>
    <s v="1-2"/>
    <m/>
    <s v="Bench at 3 (~15 degrees); tempo 3-1-1; RIR 1-2"/>
    <x v="3"/>
    <s v="2026-03-18T20:40:32.029Z"/>
    <x v="2"/>
  </r>
  <r>
    <s v="E-20260318-0766"/>
    <s v="S-20260318-01"/>
    <x v="31"/>
    <n v="2"/>
    <n v="30"/>
    <n v="9"/>
    <m/>
    <m/>
    <m/>
    <n v="3"/>
    <n v="1"/>
    <n v="1"/>
    <s v="1"/>
    <m/>
    <s v="Bench at 3 (~15 degrees); tempo 3-1-1; RIR 1"/>
    <x v="3"/>
    <s v="2026-03-18T20:43:05.422Z"/>
    <x v="2"/>
  </r>
  <r>
    <s v="E-20260318-0767"/>
    <s v="S-20260318-01"/>
    <x v="31"/>
    <n v="3"/>
    <n v="30"/>
    <n v="7"/>
    <m/>
    <m/>
    <m/>
    <n v="3"/>
    <n v="1"/>
    <n v="1"/>
    <s v="1"/>
    <m/>
    <s v="Little right capsule awareness on last set; Bench at 3 (~15 degrees); tempo 3-1-1; RIR 1"/>
    <x v="3"/>
    <s v="2026-03-18T20:47:11.435Z"/>
    <x v="2"/>
  </r>
  <r>
    <s v="E-20260319-0768"/>
    <s v="S-20260319-01"/>
    <x v="32"/>
    <n v="1"/>
    <m/>
    <m/>
    <n v="300"/>
    <n v="0.82"/>
    <s v="mi"/>
    <m/>
    <m/>
    <m/>
    <m/>
    <m/>
    <s v="Warmup"/>
    <x v="3"/>
    <s v="2026-03-19T20:37:04.805Z"/>
    <x v="1"/>
  </r>
  <r>
    <s v="E-20260319-0769"/>
    <s v="S-20260319-01"/>
    <x v="4"/>
    <n v="1"/>
    <n v="115"/>
    <n v="8"/>
    <m/>
    <m/>
    <m/>
    <n v="3"/>
    <n v="1"/>
    <n v="1"/>
    <s v="2+"/>
    <m/>
    <s v="Tempo 3-1-1, RIR 2+"/>
    <x v="3"/>
    <s v="2026-03-19T20:46:36.534Z"/>
    <x v="3"/>
  </r>
  <r>
    <s v="E-20260319-0770"/>
    <s v="S-20260319-01"/>
    <x v="4"/>
    <n v="2"/>
    <n v="125"/>
    <n v="8"/>
    <m/>
    <m/>
    <m/>
    <n v="3"/>
    <n v="1"/>
    <n v="1"/>
    <s v="2"/>
    <m/>
    <s v="Tempo 3-1-1, RIR 2"/>
    <x v="3"/>
    <s v="2026-03-19T20:49:05.046Z"/>
    <x v="3"/>
  </r>
  <r>
    <s v="E-20260319-0771"/>
    <s v="S-20260319-01"/>
    <x v="4"/>
    <n v="3"/>
    <n v="125"/>
    <n v="7"/>
    <m/>
    <m/>
    <m/>
    <n v="3"/>
    <n v="1"/>
    <n v="1"/>
    <s v="1-2"/>
    <m/>
    <s v="Tempo 3-1-1, RIR 1-2"/>
    <x v="3"/>
    <s v="2026-03-19T20:51:39.365Z"/>
    <x v="3"/>
  </r>
  <r>
    <s v="E-20260319-0772"/>
    <s v="S-20260319-01"/>
    <x v="58"/>
    <n v="1"/>
    <n v="20"/>
    <n v="10"/>
    <m/>
    <m/>
    <m/>
    <n v="2"/>
    <n v="2"/>
    <n v="2"/>
    <s v="2"/>
    <m/>
    <s v="Tempo 2-2-2; RIR 2; left did 10 clean before slight trap involved, right did 12 with ease"/>
    <x v="3"/>
    <s v="2026-03-19T20:58:43.887Z"/>
    <x v="3"/>
  </r>
  <r>
    <s v="E-20260319-0773"/>
    <s v="S-20260319-01"/>
    <x v="58"/>
    <n v="2"/>
    <n v="20"/>
    <n v="12"/>
    <m/>
    <m/>
    <m/>
    <n v="2"/>
    <n v="2"/>
    <n v="2"/>
    <s v="2"/>
    <m/>
    <s v="Tempo 2-2-2; RIR 2; left did 10 clean before slight trap involved, right did 12 with ease"/>
    <x v="3"/>
    <s v="2026-03-19T21:01:41.095Z"/>
    <x v="3"/>
  </r>
  <r>
    <s v="E-20260319-0774"/>
    <s v="S-20260319-01"/>
    <x v="58"/>
    <n v="3"/>
    <n v="20"/>
    <n v="12"/>
    <m/>
    <m/>
    <m/>
    <n v="2"/>
    <n v="2"/>
    <n v="2"/>
    <s v="2"/>
    <m/>
    <s v="Tempo 2-2-2; RIR 2;"/>
    <x v="3"/>
    <s v="2026-03-19T21:05:17.726Z"/>
    <x v="3"/>
  </r>
  <r>
    <s v="E-20260319-0775"/>
    <s v="S-20260319-01"/>
    <x v="21"/>
    <n v="1"/>
    <n v="42.5"/>
    <n v="12"/>
    <m/>
    <m/>
    <m/>
    <n v="2"/>
    <n v="1"/>
    <n v="2"/>
    <s v="1-2"/>
    <m/>
    <s v="Tempo 2-1-2; RIR 1-2"/>
    <x v="3"/>
    <s v="2026-03-19T21:07:43.249Z"/>
    <x v="4"/>
  </r>
  <r>
    <s v="E-20260319-0776"/>
    <s v="S-20260319-01"/>
    <x v="21"/>
    <n v="2"/>
    <n v="45"/>
    <n v="11"/>
    <m/>
    <m/>
    <m/>
    <n v="2"/>
    <n v="1"/>
    <n v="2"/>
    <s v="1"/>
    <m/>
    <s v="Tempo 2-1-2; RIR 1"/>
    <x v="3"/>
    <s v="2026-03-19T21:10:00.891Z"/>
    <x v="4"/>
  </r>
  <r>
    <s v="E-20260319-0777"/>
    <s v="S-20260319-01"/>
    <x v="21"/>
    <n v="3"/>
    <n v="50"/>
    <n v="8"/>
    <m/>
    <m/>
    <m/>
    <n v="2"/>
    <n v="1"/>
    <n v="2"/>
    <s v="1"/>
    <m/>
    <s v="Tempo 2-1-2; RIR 1; stopped once shoulder roll began"/>
    <x v="3"/>
    <s v="2026-03-19T21:11:58.767Z"/>
    <x v="4"/>
  </r>
  <r>
    <s v="E-20260319-0778"/>
    <s v="S-20260319-01"/>
    <x v="21"/>
    <n v="4"/>
    <n v="50"/>
    <n v="8"/>
    <m/>
    <m/>
    <m/>
    <n v="2"/>
    <n v="1"/>
    <n v="2"/>
    <s v="1"/>
    <m/>
    <s v="Tempo 2-1-2; RIR 1; stopped once shoulder roll began"/>
    <x v="3"/>
    <s v="2026-03-19T21:14:37.395Z"/>
    <x v="4"/>
  </r>
  <r>
    <s v="E-20260319-0779"/>
    <s v="S-20260319-01"/>
    <x v="38"/>
    <n v="1"/>
    <n v="10"/>
    <n v="10"/>
    <m/>
    <m/>
    <m/>
    <n v="3"/>
    <n v="1"/>
    <n v="2"/>
    <s v="2"/>
    <m/>
    <s v="Tempo 3-1-2; RIR 2;"/>
    <x v="3"/>
    <s v="2026-03-19T21:18:12.463Z"/>
    <x v="4"/>
  </r>
  <r>
    <s v="E-20260319-0780"/>
    <s v="S-20260319-01"/>
    <x v="38"/>
    <n v="2"/>
    <n v="12.5"/>
    <n v="11"/>
    <m/>
    <m/>
    <m/>
    <n v="3"/>
    <n v="1"/>
    <n v="2"/>
    <s v="1-2"/>
    <m/>
    <s v="Tempo 3-1-2; RIR 1-2; tap assist 9-11"/>
    <x v="3"/>
    <s v="2026-03-19T21:21:33.926Z"/>
    <x v="4"/>
  </r>
  <r>
    <s v="E-20260319-0781"/>
    <s v="S-20260319-01"/>
    <x v="38"/>
    <n v="3"/>
    <n v="12.5"/>
    <n v="10"/>
    <m/>
    <m/>
    <m/>
    <n v="3"/>
    <n v="1"/>
    <n v="2"/>
    <s v="1-2"/>
    <m/>
    <s v="Tempo 3-1-2; RIR 1-2; tap assist 8-10"/>
    <x v="3"/>
    <s v="2026-03-19T21:27:38.851Z"/>
    <x v="4"/>
  </r>
  <r>
    <s v="E-20260319-0782"/>
    <s v="S-20260319-01"/>
    <x v="42"/>
    <n v="1"/>
    <n v="6"/>
    <n v="15"/>
    <m/>
    <m/>
    <m/>
    <n v="2"/>
    <n v="1"/>
    <n v="2"/>
    <s v="2"/>
    <m/>
    <s v="Tempo 2-1-2; RIR 2"/>
    <x v="3"/>
    <s v="2026-03-19T21:30:26.198Z"/>
    <x v="3"/>
  </r>
  <r>
    <s v="E-20260319-0783"/>
    <s v="S-20260319-01"/>
    <x v="42"/>
    <n v="2"/>
    <n v="10"/>
    <n v="10"/>
    <m/>
    <m/>
    <m/>
    <n v="2"/>
    <n v="1"/>
    <n v="2"/>
    <s v="1-2"/>
    <m/>
    <s v="Tempo 2-1-2; RIR 1-2; no 4# dbs exist at my gym. Jumped to 5#"/>
    <x v="3"/>
    <s v="2026-03-19T21:33:05.911Z"/>
    <x v="3"/>
  </r>
  <r>
    <s v="E-20260319-0784"/>
    <s v="S-20260319-01"/>
    <x v="42"/>
    <n v="3"/>
    <n v="10"/>
    <n v="12"/>
    <m/>
    <m/>
    <m/>
    <n v="2"/>
    <n v="1"/>
    <n v="2"/>
    <s v="1"/>
    <m/>
    <s v="Tempo 2-1-2; RIR 1; no 4# dbs exist at my gym. Jumped to 5#"/>
    <x v="3"/>
    <s v="2026-03-19T21:36:03.160Z"/>
    <x v="3"/>
  </r>
  <r>
    <s v="E-20260319-0785"/>
    <s v="S-20260319-01"/>
    <x v="32"/>
    <n v="2"/>
    <m/>
    <m/>
    <n v="460"/>
    <n v="1.48"/>
    <s v="mi"/>
    <m/>
    <m/>
    <m/>
    <m/>
    <m/>
    <s v="2007m"/>
    <x v="3"/>
    <s v="2026-03-19T21:48:36.229Z"/>
    <x v="1"/>
  </r>
  <r>
    <s v="E-20260319-0786"/>
    <s v="S-20260319-01"/>
    <x v="4"/>
    <n v="4"/>
    <n v="125"/>
    <n v="7"/>
    <m/>
    <m/>
    <m/>
    <m/>
    <m/>
    <m/>
    <m/>
    <m/>
    <m/>
    <x v="3"/>
    <s v="2026-03-20T02:02:53.932Z"/>
    <x v="3"/>
  </r>
  <r>
    <s v="E-20260320-0787"/>
    <s v="S-20260320-01"/>
    <x v="32"/>
    <n v="1"/>
    <m/>
    <m/>
    <n v="300"/>
    <n v="0.75"/>
    <s v="mi"/>
    <m/>
    <m/>
    <m/>
    <m/>
    <m/>
    <s v="Warmup, 1250m,"/>
    <x v="3"/>
    <s v="2026-03-20T19:48:48.982Z"/>
    <x v="1"/>
  </r>
  <r>
    <s v="E-20260320-0788"/>
    <s v="S-20260320-01"/>
    <x v="24"/>
    <n v="1"/>
    <n v="70"/>
    <n v="10"/>
    <m/>
    <m/>
    <m/>
    <n v="2"/>
    <n v="1"/>
    <n v="2"/>
    <s v="2"/>
    <m/>
    <s v="Tempo 2-1-2; RIR 2; 1 sec squeeze each rep"/>
    <x v="3"/>
    <s v="2026-03-20T19:57:32.466Z"/>
    <x v="1"/>
  </r>
  <r>
    <s v="E-20260320-0789"/>
    <s v="S-20260320-01"/>
    <x v="24"/>
    <n v="2"/>
    <n v="75"/>
    <n v="9"/>
    <m/>
    <m/>
    <m/>
    <n v="2"/>
    <n v="1"/>
    <n v="1"/>
    <s v="1"/>
    <m/>
    <s v="Tempo 2-1-1; still got a decent 1 sec squeeze but the jump to 75# is feeling tough; RIR 1"/>
    <x v="3"/>
    <s v="2026-03-20T20:00:50.199Z"/>
    <x v="1"/>
  </r>
  <r>
    <s v="E-20260320-0790"/>
    <s v="S-20260320-01"/>
    <x v="24"/>
    <n v="3"/>
    <n v="75"/>
    <n v="8"/>
    <m/>
    <m/>
    <m/>
    <n v="2"/>
    <n v="1"/>
    <n v="1"/>
    <s v="1"/>
    <m/>
    <s v="Tempo 2-1-1; still got a decent 1 sec squeeze but the jump to 75# is feeling tough; RIR 1"/>
    <x v="3"/>
    <s v="2026-03-20T20:02:43.319Z"/>
    <x v="1"/>
  </r>
  <r>
    <s v="E-20260320-0791"/>
    <s v="S-20260320-01"/>
    <x v="24"/>
    <n v="4"/>
    <n v="75"/>
    <n v="6"/>
    <m/>
    <m/>
    <m/>
    <n v="2"/>
    <n v="1"/>
    <n v="1"/>
    <s v="0-1"/>
    <m/>
    <s v="Tempo 2-1-1; tempo got a little sloppy; still got a decent 1 sec squeeze but the jump to 75# is feeling tough; RIR 0-1"/>
    <x v="3"/>
    <s v="2026-03-20T20:06:16.467Z"/>
    <x v="1"/>
  </r>
  <r>
    <s v="E-20260320-0792"/>
    <s v="S-20260320-01"/>
    <x v="27"/>
    <n v="1"/>
    <n v="145"/>
    <n v="10"/>
    <m/>
    <m/>
    <m/>
    <n v="2"/>
    <n v="1"/>
    <n v="2"/>
    <s v="1-2"/>
    <m/>
    <s v="Tempo 2-1-2; long hold/squeeze; RIR 1-2; using high cable single stack at 70 + 2.5"/>
    <x v="3"/>
    <s v="2026-03-20T20:10:41.514Z"/>
    <x v="1"/>
  </r>
  <r>
    <s v="E-20260320-0793"/>
    <s v="S-20260320-01"/>
    <x v="27"/>
    <n v="2"/>
    <n v="150"/>
    <n v="10"/>
    <m/>
    <m/>
    <m/>
    <n v="2"/>
    <n v="1"/>
    <n v="2"/>
    <s v="1-2"/>
    <m/>
    <s v="Tempo 2-1-2; long hold/squeeze; RIR 1-2; using high cable single stack at 70 + 2.5"/>
    <x v="3"/>
    <s v="2026-03-20T20:12:56.153Z"/>
    <x v="1"/>
  </r>
  <r>
    <s v="E-20260320-0794"/>
    <s v="S-20260320-01"/>
    <x v="27"/>
    <n v="3"/>
    <n v="155"/>
    <n v="8"/>
    <m/>
    <m/>
    <m/>
    <n v="2"/>
    <n v="1"/>
    <n v="2"/>
    <s v="0-1"/>
    <m/>
    <s v="Tempo 2-1-2; long hold/squeeze; RIR 0-1; using high cable single stack at 70 + 2.5"/>
    <x v="3"/>
    <s v="2026-03-20T20:15:55.259Z"/>
    <x v="1"/>
  </r>
  <r>
    <s v="E-20260320-0795"/>
    <s v="S-20260320-01"/>
    <x v="43"/>
    <n v="1"/>
    <n v="120"/>
    <n v="10"/>
    <m/>
    <m/>
    <m/>
    <n v="3"/>
    <n v="2"/>
    <n v="2"/>
    <s v="2"/>
    <m/>
    <s v="Dual Pulley Row was the only setup available. I was on the 42.5 plate. Felt like 120ish; tempo 3-2-2; RIR 2"/>
    <x v="3"/>
    <s v="2026-03-20T20:20:03.560Z"/>
    <x v="1"/>
  </r>
  <r>
    <s v="E-20260320-0796"/>
    <s v="S-20260320-01"/>
    <x v="43"/>
    <n v="2"/>
    <n v="130"/>
    <n v="10"/>
    <m/>
    <m/>
    <m/>
    <n v="3"/>
    <n v="2"/>
    <n v="2"/>
    <s v="1-2"/>
    <m/>
    <s v="Tempo 3-2-2; RIR 1-2; 50# plate on dual pulley machine stack"/>
    <x v="3"/>
    <s v="2026-03-20T20:23:01.980Z"/>
    <x v="1"/>
  </r>
  <r>
    <s v="E-20260320-0797"/>
    <s v="S-20260320-01"/>
    <x v="43"/>
    <n v="3"/>
    <n v="140"/>
    <n v="9"/>
    <m/>
    <m/>
    <m/>
    <n v="3"/>
    <n v="2"/>
    <n v="1"/>
    <s v="1-2"/>
    <m/>
    <s v="Tempo 3-2-1; RIR 1-2; 60# plate on dual pulley machine stack"/>
    <x v="3"/>
    <s v="2026-03-20T20:25:38.642Z"/>
    <x v="1"/>
  </r>
  <r>
    <s v="E-20260320-0798"/>
    <s v="S-20260320-01"/>
    <x v="44"/>
    <n v="1"/>
    <n v="5"/>
    <n v="15"/>
    <m/>
    <m/>
    <m/>
    <n v="2"/>
    <n v="2"/>
    <n v="2"/>
    <s v="2"/>
    <m/>
    <s v="Tempo 2-2-2; RIR 2; single arm as the adjustable cable pulley was the only available "/>
    <x v="3"/>
    <s v="2026-03-20T20:33:09.656Z"/>
    <x v="1"/>
  </r>
  <r>
    <s v="E-20260320-0799"/>
    <s v="S-20260320-01"/>
    <x v="44"/>
    <n v="2"/>
    <n v="5"/>
    <n v="15"/>
    <m/>
    <m/>
    <m/>
    <n v="2"/>
    <n v="2"/>
    <n v="2"/>
    <s v="2"/>
    <m/>
    <s v="Noticed my left trap was engaging around rep 11. I self corrected. Tempo 2-2-2; RIR 2; single arm as the adjustable cable pulley was the only available "/>
    <x v="3"/>
    <s v="2026-03-20T20:37:02.773Z"/>
    <x v="1"/>
  </r>
  <r>
    <s v="E-20260320-0800"/>
    <s v="S-20260320-01"/>
    <x v="44"/>
    <n v="3"/>
    <n v="5"/>
    <n v="15"/>
    <m/>
    <m/>
    <m/>
    <n v="2"/>
    <n v="2"/>
    <n v="2"/>
    <s v="2"/>
    <m/>
    <s v="Noticed my left trap was engaging around rep 11. I self corrected. Tempo 2-2-2; RIR 2; single arm as the adjustable cable pulley was the only available "/>
    <x v="3"/>
    <s v="2026-03-20T20:41:19.371Z"/>
    <x v="1"/>
  </r>
  <r>
    <s v="E-20260320-0801"/>
    <s v="S-20260320-01"/>
    <x v="10"/>
    <n v="1"/>
    <n v="65"/>
    <m/>
    <n v="60"/>
    <m/>
    <m/>
    <m/>
    <m/>
    <m/>
    <m/>
    <m/>
    <s v="2.5 mph, 0 incline "/>
    <x v="3"/>
    <s v="2026-03-20T20:46:57.607Z"/>
    <x v="0"/>
  </r>
  <r>
    <s v="E-20260320-0802"/>
    <s v="S-20260320-01"/>
    <x v="10"/>
    <n v="2"/>
    <n v="65"/>
    <m/>
    <n v="60"/>
    <m/>
    <m/>
    <m/>
    <m/>
    <m/>
    <m/>
    <m/>
    <s v="2.5 mph, 0 incline; made it to 59 seconds on right. Rolled to fingers "/>
    <x v="3"/>
    <s v="2026-03-20T20:49:07.794Z"/>
    <x v="0"/>
  </r>
  <r>
    <s v="E-20260320-0803"/>
    <s v="S-20260320-01"/>
    <x v="31"/>
    <n v="1"/>
    <n v="25"/>
    <n v="10"/>
    <m/>
    <m/>
    <m/>
    <n v="3"/>
    <n v="1"/>
    <n v="2"/>
    <s v="2"/>
    <m/>
    <s v="Tempo 3-1-2; RIR 2; bench at 3"/>
    <x v="3"/>
    <s v="2026-03-20T20:53:52.058Z"/>
    <x v="2"/>
  </r>
  <r>
    <s v="E-20260320-0804"/>
    <s v="S-20260320-01"/>
    <x v="31"/>
    <n v="2"/>
    <n v="25"/>
    <n v="7"/>
    <m/>
    <m/>
    <m/>
    <n v="3"/>
    <n v="1"/>
    <n v="2"/>
    <s v="2"/>
    <m/>
    <s v="Tempo 3-1-2; RIR 2; bench at 3"/>
    <x v="3"/>
    <s v="2026-03-20T20:57:00.707Z"/>
    <x v="2"/>
  </r>
  <r>
    <s v="E-20260320-0805"/>
    <s v="S-20260320-01"/>
    <x v="32"/>
    <n v="2"/>
    <m/>
    <m/>
    <n v="470"/>
    <n v="1.24"/>
    <s v="mi"/>
    <m/>
    <m/>
    <m/>
    <m/>
    <m/>
    <s v="116 strokes "/>
    <x v="3"/>
    <s v="2026-03-20T22:05:23.339Z"/>
    <x v="1"/>
  </r>
  <r>
    <s v="E-20260321-0806"/>
    <s v="S-20260321-01"/>
    <x v="32"/>
    <n v="1"/>
    <m/>
    <m/>
    <n v="300"/>
    <n v="0.82"/>
    <s v="mi"/>
    <m/>
    <m/>
    <m/>
    <m/>
    <m/>
    <m/>
    <x v="3"/>
    <s v="2026-03-21T16:22:08.730Z"/>
    <x v="1"/>
  </r>
  <r>
    <s v="E-20260321-0807"/>
    <s v="S-20260321-01"/>
    <x v="31"/>
    <n v="1"/>
    <n v="25"/>
    <n v="12"/>
    <m/>
    <m/>
    <m/>
    <n v="3"/>
    <n v="1"/>
    <n v="2"/>
    <s v="2"/>
    <m/>
    <s v="Tempo 3-1-2; RIR 2; moving up to 30# per your instruction; bench incline set at 3"/>
    <x v="3"/>
    <s v="2026-03-21T16:32:07.945Z"/>
    <x v="2"/>
  </r>
  <r>
    <s v="E-20260321-0808"/>
    <s v="S-20260321-01"/>
    <x v="31"/>
    <n v="2"/>
    <n v="30"/>
    <n v="9"/>
    <m/>
    <m/>
    <m/>
    <n v="3"/>
    <n v="1"/>
    <n v="2"/>
    <s v="1-2"/>
    <m/>
    <s v="Tempo 3-1-2; RIR 1-2; "/>
    <x v="3"/>
    <s v="2026-03-21T16:34:39.576Z"/>
    <x v="2"/>
  </r>
  <r>
    <s v="E-20260321-0809"/>
    <s v="S-20260321-01"/>
    <x v="31"/>
    <n v="3"/>
    <n v="30"/>
    <n v="7"/>
    <m/>
    <m/>
    <m/>
    <n v="3"/>
    <n v="1"/>
    <n v="2"/>
    <s v="1-2"/>
    <m/>
    <s v="Tempo 3-1-2; RIR 1-2; "/>
    <x v="3"/>
    <s v="2026-03-21T16:37:27.246Z"/>
    <x v="2"/>
  </r>
  <r>
    <s v="E-20260321-0810"/>
    <s v="S-20260321-01"/>
    <x v="31"/>
    <n v="4"/>
    <n v="30"/>
    <n v="6"/>
    <m/>
    <m/>
    <m/>
    <n v="3"/>
    <n v="1"/>
    <n v="2"/>
    <s v="1-2"/>
    <m/>
    <s v="Tempo 3-1-2; RIR 1-2; "/>
    <x v="3"/>
    <s v="2026-03-21T16:39:46.976Z"/>
    <x v="2"/>
  </r>
  <r>
    <s v="E-20260321-0811"/>
    <s v="S-20260321-01"/>
    <x v="14"/>
    <n v="1"/>
    <n v="35"/>
    <n v="15"/>
    <m/>
    <m/>
    <m/>
    <n v="2"/>
    <n v="1"/>
    <n v="1"/>
    <s v="1-2"/>
    <m/>
    <s v="Bench at 3; tempo 2-1-1; RIR 1-2; switched to alternating left/right at 8th rep"/>
    <x v="3"/>
    <s v="2026-03-21T16:42:58.834Z"/>
    <x v="2"/>
  </r>
  <r>
    <s v="E-20260321-0812"/>
    <s v="S-20260321-01"/>
    <x v="14"/>
    <n v="2"/>
    <n v="35"/>
    <n v="14"/>
    <m/>
    <m/>
    <m/>
    <n v="2"/>
    <n v="1"/>
    <n v="1"/>
    <s v="1-2"/>
    <m/>
    <s v="Bench at 3; tempo 2-1-1; RIR 1-2; alternating left/right"/>
    <x v="3"/>
    <s v="2026-03-21T16:45:43.358Z"/>
    <x v="2"/>
  </r>
  <r>
    <s v="E-20260321-0813"/>
    <s v="S-20260321-01"/>
    <x v="14"/>
    <n v="3"/>
    <n v="35"/>
    <n v="14"/>
    <m/>
    <m/>
    <m/>
    <n v="2"/>
    <n v="1"/>
    <n v="1"/>
    <s v="1-2"/>
    <m/>
    <s v="Bench at 3; tempo 2-1-1; RIR 1-2; alternating left/right"/>
    <x v="3"/>
    <s v="2026-03-21T16:49:25.908Z"/>
    <x v="2"/>
  </r>
  <r>
    <s v="E-20260321-0814"/>
    <s v="S-20260321-01"/>
    <x v="21"/>
    <n v="1"/>
    <n v="45"/>
    <n v="12"/>
    <m/>
    <m/>
    <m/>
    <n v="2"/>
    <n v="1"/>
    <n v="2"/>
    <s v="2"/>
    <m/>
    <s v="Tempo 2-1-2; RIR 2"/>
    <x v="3"/>
    <s v="2026-03-21T16:52:41.293Z"/>
    <x v="4"/>
  </r>
  <r>
    <s v="E-20260321-0815"/>
    <s v="S-20260321-01"/>
    <x v="21"/>
    <n v="2"/>
    <n v="45"/>
    <n v="11"/>
    <m/>
    <m/>
    <m/>
    <n v="2"/>
    <n v="1"/>
    <n v="2"/>
    <s v="2"/>
    <m/>
    <s v="Tempo 2-1-2; RIR 2"/>
    <x v="3"/>
    <s v="2026-03-21T16:55:08.219Z"/>
    <x v="4"/>
  </r>
  <r>
    <s v="E-20260321-0816"/>
    <s v="S-20260321-01"/>
    <x v="21"/>
    <n v="3"/>
    <n v="45"/>
    <n v="10"/>
    <m/>
    <m/>
    <m/>
    <n v="2"/>
    <n v="1"/>
    <n v="2"/>
    <s v="1"/>
    <m/>
    <s v="Tempo 2-1-2; RIR 1"/>
    <x v="3"/>
    <s v="2026-03-21T16:57:28.669Z"/>
    <x v="4"/>
  </r>
  <r>
    <s v="E-20260321-0817"/>
    <s v="S-20260321-01"/>
    <x v="21"/>
    <n v="4"/>
    <n v="50"/>
    <n v="9"/>
    <m/>
    <m/>
    <m/>
    <n v="2"/>
    <n v="1"/>
    <n v="2"/>
    <s v="1"/>
    <m/>
    <s v="Tempo 2-1-2; RIR 1; hands started coming together 8-9"/>
    <x v="3"/>
    <s v="2026-03-21T17:00:26.853Z"/>
    <x v="4"/>
  </r>
  <r>
    <s v="E-20260321-0818"/>
    <s v="S-20260321-01"/>
    <x v="32"/>
    <n v="2"/>
    <m/>
    <m/>
    <n v="480"/>
    <n v="1.25"/>
    <s v="mi"/>
    <m/>
    <m/>
    <m/>
    <m/>
    <m/>
    <s v="Watts above 200; stroke rate ~13-15; 116 strokes total"/>
    <x v="3"/>
    <s v="2026-03-21T17:39:59.601Z"/>
    <x v="1"/>
  </r>
  <r>
    <s v="E-20260321-0819"/>
    <s v="S-20260321-01"/>
    <x v="17"/>
    <n v="1"/>
    <n v="10"/>
    <n v="10"/>
    <m/>
    <m/>
    <m/>
    <n v="3"/>
    <n v="1"/>
    <n v="2"/>
    <s v="2"/>
    <m/>
    <s v="Tempo 3-1-2; RIR 2"/>
    <x v="3"/>
    <s v="2026-03-21T17:43:39.515Z"/>
    <x v="4"/>
  </r>
  <r>
    <s v="E-20260321-0820"/>
    <s v="S-20260321-01"/>
    <x v="17"/>
    <n v="2"/>
    <n v="10"/>
    <n v="11"/>
    <m/>
    <m/>
    <m/>
    <n v="3"/>
    <n v="1"/>
    <n v="2"/>
    <s v="2"/>
    <m/>
    <s v="Tempo 3-1-2; RIR 2"/>
    <x v="3"/>
    <s v="2026-03-21T17:43:42.757Z"/>
    <x v="4"/>
  </r>
  <r>
    <s v="E-20260321-0821"/>
    <s v="S-20260321-01"/>
    <x v="17"/>
    <n v="3"/>
    <n v="12.5"/>
    <n v="10"/>
    <m/>
    <m/>
    <m/>
    <n v="3"/>
    <n v="1"/>
    <n v="2"/>
    <s v="2"/>
    <m/>
    <s v="Tempo 3-1-2; RIR 2"/>
    <x v="3"/>
    <s v="2026-03-21T17:43:47.626Z"/>
    <x v="4"/>
  </r>
  <r>
    <s v="E-20260321-0822"/>
    <s v="S-20260321-01"/>
    <x v="0"/>
    <n v="1"/>
    <n v="150"/>
    <m/>
    <n v="60"/>
    <m/>
    <m/>
    <m/>
    <m/>
    <m/>
    <m/>
    <m/>
    <s v="Treadmill 2.5 mph, 0 incline"/>
    <x v="3"/>
    <s v="2026-03-21T17:44:24.046Z"/>
    <x v="0"/>
  </r>
  <r>
    <s v="E-20260321-0823"/>
    <s v="S-20260321-01"/>
    <x v="0"/>
    <n v="2"/>
    <n v="150"/>
    <m/>
    <n v="51.6"/>
    <m/>
    <m/>
    <m/>
    <m/>
    <m/>
    <m/>
    <m/>
    <s v="Treadmill 2.5 mph, 0 incline"/>
    <x v="3"/>
    <s v="2026-03-21T17:44:28.598Z"/>
    <x v="0"/>
  </r>
  <r>
    <s v="E-20260321-0824"/>
    <s v="S-20260321-01"/>
    <x v="0"/>
    <n v="3"/>
    <n v="150"/>
    <m/>
    <n v="39.6"/>
    <m/>
    <m/>
    <m/>
    <m/>
    <m/>
    <m/>
    <m/>
    <s v="Treadmill 2.5 mph, 0 incline"/>
    <x v="3"/>
    <s v="2026-03-21T17:44:31.225Z"/>
    <x v="0"/>
  </r>
  <r>
    <s v="E-20260321-0825"/>
    <s v="S-20260321-01"/>
    <x v="0"/>
    <n v="4"/>
    <n v="150"/>
    <m/>
    <n v="30"/>
    <m/>
    <m/>
    <m/>
    <m/>
    <m/>
    <m/>
    <m/>
    <s v="Treadmill 2.5 mph, 0 incline"/>
    <x v="3"/>
    <s v="2026-03-21T17:44:33.349Z"/>
    <x v="0"/>
  </r>
  <r>
    <s v="E-20260323-0826"/>
    <s v="S-20260323-01"/>
    <x v="32"/>
    <n v="1"/>
    <m/>
    <m/>
    <n v="300"/>
    <n v="0.83"/>
    <s v="mi"/>
    <m/>
    <m/>
    <m/>
    <m/>
    <m/>
    <s v="Warmup"/>
    <x v="3"/>
    <s v="2026-03-23T20:42:15.024Z"/>
    <x v="1"/>
  </r>
  <r>
    <s v="E-20260323-0827"/>
    <s v="S-20260323-01"/>
    <x v="10"/>
    <n v="1"/>
    <n v="70"/>
    <m/>
    <n v="64.800000000000011"/>
    <m/>
    <m/>
    <m/>
    <m/>
    <m/>
    <m/>
    <m/>
    <s v="2.5 mph, 0 incline"/>
    <x v="3"/>
    <s v="2026-03-23T20:45:52.088Z"/>
    <x v="0"/>
  </r>
  <r>
    <s v="E-20260323-0828"/>
    <s v="S-20260323-01"/>
    <x v="10"/>
    <n v="2"/>
    <n v="70"/>
    <m/>
    <n v="61.2"/>
    <m/>
    <m/>
    <m/>
    <m/>
    <m/>
    <m/>
    <m/>
    <s v="2.5 mph, 0 incline"/>
    <x v="3"/>
    <s v="2026-03-23T20:48:52.305Z"/>
    <x v="0"/>
  </r>
  <r>
    <s v="E-20260323-0829"/>
    <s v="S-20260323-01"/>
    <x v="10"/>
    <n v="3"/>
    <n v="70"/>
    <m/>
    <n v="60"/>
    <m/>
    <m/>
    <m/>
    <m/>
    <m/>
    <m/>
    <m/>
    <s v="2.5 mph, 0 incline; "/>
    <x v="3"/>
    <s v="2026-03-23T20:51:46.799Z"/>
    <x v="0"/>
  </r>
  <r>
    <s v="E-20260323-0830"/>
    <s v="S-20260323-01"/>
    <x v="34"/>
    <n v="1"/>
    <n v="140"/>
    <n v="8"/>
    <m/>
    <m/>
    <m/>
    <n v="3"/>
    <n v="1"/>
    <n v="1"/>
    <s v="2"/>
    <m/>
    <s v="Tempo 3-1-1; RIR 2"/>
    <x v="3"/>
    <s v="2026-03-23T20:54:31.219Z"/>
    <x v="7"/>
  </r>
  <r>
    <s v="E-20260323-0831"/>
    <s v="S-20260323-01"/>
    <x v="34"/>
    <n v="2"/>
    <n v="140"/>
    <n v="8"/>
    <m/>
    <m/>
    <m/>
    <n v="3"/>
    <n v="1"/>
    <n v="1"/>
    <s v="2"/>
    <m/>
    <s v="Tempo 3-1-1; RIR 2"/>
    <x v="3"/>
    <s v="2026-03-23T20:57:01.576Z"/>
    <x v="7"/>
  </r>
  <r>
    <s v="E-20260323-0832"/>
    <s v="S-20260323-01"/>
    <x v="34"/>
    <n v="3"/>
    <n v="140"/>
    <n v="7"/>
    <m/>
    <m/>
    <m/>
    <n v="3"/>
    <n v="1"/>
    <n v="1"/>
    <s v="2"/>
    <m/>
    <s v="Tempo 3-1-1; RIR 2; right grip started to give after the 7th rep"/>
    <x v="3"/>
    <s v="2026-03-23T20:59:34.229Z"/>
    <x v="7"/>
  </r>
  <r>
    <s v="E-20260323-0833"/>
    <s v="S-20260323-01"/>
    <x v="34"/>
    <n v="4"/>
    <n v="150"/>
    <n v="6"/>
    <m/>
    <m/>
    <m/>
    <n v="3"/>
    <n v="1"/>
    <n v="1"/>
    <s v="2"/>
    <m/>
    <s v="Tempo 3-1-1; RIR 2; right grip started to give after the 7th rep"/>
    <x v="3"/>
    <s v="2026-03-23T21:02:16.608Z"/>
    <x v="7"/>
  </r>
  <r>
    <s v="E-20260323-0834"/>
    <s v="S-20260323-01"/>
    <x v="24"/>
    <n v="1"/>
    <n v="70"/>
    <n v="10"/>
    <m/>
    <m/>
    <m/>
    <n v="2"/>
    <n v="1"/>
    <n v="2"/>
    <s v="1"/>
    <m/>
    <s v="Tempo 2-1-2; RIR 1; right grip tired still"/>
    <x v="3"/>
    <s v="2026-03-23T21:05:43.961Z"/>
    <x v="1"/>
  </r>
  <r>
    <s v="E-20260323-0835"/>
    <s v="S-20260323-01"/>
    <x v="24"/>
    <n v="2"/>
    <n v="70"/>
    <n v="8"/>
    <m/>
    <m/>
    <m/>
    <n v="2"/>
    <n v="1"/>
    <n v="2"/>
    <s v="1-2"/>
    <m/>
    <s v="Tempo 2-1-2; RIR 1-2; right grip tired still"/>
    <x v="3"/>
    <s v="2026-03-23T21:07:50.241Z"/>
    <x v="1"/>
  </r>
  <r>
    <s v="E-20260323-0836"/>
    <s v="S-20260323-01"/>
    <x v="24"/>
    <n v="3"/>
    <n v="70"/>
    <n v="7.5"/>
    <m/>
    <m/>
    <m/>
    <n v="2"/>
    <n v="1"/>
    <n v="2"/>
    <s v="1"/>
    <m/>
    <s v="Tempo 2-1-2; RIR 1; right and left grip getting taxed"/>
    <x v="3"/>
    <s v="2026-03-23T21:10:25.374Z"/>
    <x v="1"/>
  </r>
  <r>
    <s v="E-20260323-0837"/>
    <s v="S-20260323-01"/>
    <x v="24"/>
    <n v="4"/>
    <n v="70"/>
    <n v="7.5"/>
    <m/>
    <m/>
    <m/>
    <n v="2"/>
    <n v="1"/>
    <n v="2"/>
    <s v="1"/>
    <m/>
    <s v="Tempo 2-1-2; RIR 1; right and left grip getting taxed"/>
    <x v="3"/>
    <s v="2026-03-23T21:12:24.268Z"/>
    <x v="1"/>
  </r>
  <r>
    <s v="E-20260323-0838"/>
    <s v="S-20260323-01"/>
    <x v="12"/>
    <n v="1"/>
    <n v="25"/>
    <n v="20"/>
    <m/>
    <m/>
    <m/>
    <n v="2"/>
    <n v="2"/>
    <n v="2"/>
    <s v="2"/>
    <m/>
    <s v="Tempo 2-2-2; RIR 2; cable at 4"/>
    <x v="3"/>
    <s v="2026-03-23T21:16:59.634Z"/>
    <x v="1"/>
  </r>
  <r>
    <s v="E-20260323-0839"/>
    <s v="S-20260323-01"/>
    <x v="12"/>
    <n v="2"/>
    <n v="27.5"/>
    <n v="20"/>
    <m/>
    <m/>
    <m/>
    <n v="2"/>
    <n v="2"/>
    <n v="2"/>
    <s v="2"/>
    <m/>
    <s v="Tempo 2-2-2; RIR 2; cable at 4"/>
    <x v="3"/>
    <s v="2026-03-23T21:20:05.849Z"/>
    <x v="1"/>
  </r>
  <r>
    <s v="E-20260323-0840"/>
    <s v="S-20260323-01"/>
    <x v="12"/>
    <n v="3"/>
    <n v="30"/>
    <n v="20"/>
    <m/>
    <m/>
    <m/>
    <n v="2"/>
    <n v="2"/>
    <n v="2"/>
    <s v="2"/>
    <m/>
    <s v="Tempo 2-2-2; RIR 2; cable at 4"/>
    <x v="3"/>
    <s v="2026-03-23T21:22:58.153Z"/>
    <x v="1"/>
  </r>
  <r>
    <s v="E-20260323-0841"/>
    <s v="S-20260323-01"/>
    <x v="31"/>
    <n v="1"/>
    <n v="30"/>
    <n v="11"/>
    <m/>
    <m/>
    <m/>
    <n v="3"/>
    <n v="1"/>
    <n v="2"/>
    <s v="1"/>
    <m/>
    <s v="Tempo 3-1-2; RIR 1; bench at 3"/>
    <x v="3"/>
    <s v="2026-03-23T21:26:57.966Z"/>
    <x v="2"/>
  </r>
  <r>
    <s v="E-20260323-0842"/>
    <s v="S-20260323-01"/>
    <x v="31"/>
    <n v="2"/>
    <n v="30"/>
    <n v="8"/>
    <m/>
    <m/>
    <m/>
    <n v="3"/>
    <n v="1"/>
    <n v="2"/>
    <s v="1"/>
    <m/>
    <s v="Tempo 3-1-2; RIR 1; bench at 3"/>
    <x v="3"/>
    <s v="2026-03-23T21:34:24.797Z"/>
    <x v="2"/>
  </r>
  <r>
    <s v="E-20260323-0843"/>
    <s v="S-20260323-01"/>
    <x v="31"/>
    <n v="3"/>
    <n v="30"/>
    <n v="7"/>
    <m/>
    <m/>
    <m/>
    <n v="3"/>
    <n v="1"/>
    <n v="2"/>
    <s v="1"/>
    <m/>
    <s v="Tempo 3-1-2; RIR 1; bench at 3"/>
    <x v="3"/>
    <s v="2026-03-23T21:34:26.687Z"/>
    <x v="2"/>
  </r>
  <r>
    <s v="E-20260327-0844"/>
    <s v="S-20260327-01"/>
    <x v="32"/>
    <n v="1"/>
    <m/>
    <m/>
    <n v="300"/>
    <n v="0.81"/>
    <s v="mi"/>
    <m/>
    <m/>
    <m/>
    <m/>
    <m/>
    <s v="Warmup"/>
    <x v="3"/>
    <s v="2026-03-27T20:30:45.929Z"/>
    <x v="1"/>
  </r>
  <r>
    <s v="E-20260327-0845"/>
    <s v="S-20260327-01"/>
    <x v="50"/>
    <n v="1"/>
    <n v="0"/>
    <n v="12"/>
    <m/>
    <m/>
    <m/>
    <m/>
    <m/>
    <m/>
    <m/>
    <m/>
    <m/>
    <x v="3"/>
    <s v="2026-03-27T20:35:48.451Z"/>
    <x v="3"/>
  </r>
  <r>
    <s v="E-20260327-0846"/>
    <s v="S-20260327-01"/>
    <x v="4"/>
    <n v="1"/>
    <n v="125"/>
    <n v="8"/>
    <m/>
    <m/>
    <m/>
    <n v="3"/>
    <n v="1"/>
    <n v="1"/>
    <s v="2"/>
    <m/>
    <s v="Tempo 3-1-1; RIR 2"/>
    <x v="3"/>
    <s v="2026-03-27T20:37:15.115Z"/>
    <x v="3"/>
  </r>
  <r>
    <s v="E-20260327-0847"/>
    <s v="S-20260327-01"/>
    <x v="4"/>
    <n v="2"/>
    <n v="125"/>
    <n v="7"/>
    <m/>
    <m/>
    <m/>
    <n v="3"/>
    <n v="1"/>
    <n v="1"/>
    <s v="1-2"/>
    <m/>
    <s v="Tempo 3-1-1; RIR 1-2"/>
    <x v="3"/>
    <s v="2026-03-27T20:39:14.620Z"/>
    <x v="3"/>
  </r>
  <r>
    <s v="E-20260327-0848"/>
    <s v="S-20260327-01"/>
    <x v="4"/>
    <n v="3"/>
    <n v="125"/>
    <n v="6"/>
    <m/>
    <m/>
    <m/>
    <n v="3"/>
    <n v="1"/>
    <n v="1"/>
    <s v="1-2"/>
    <m/>
    <s v="Tempo 3-1-1; RIR 1-2"/>
    <x v="3"/>
    <s v="2026-03-27T20:41:29.642Z"/>
    <x v="3"/>
  </r>
  <r>
    <s v="E-20260327-0849"/>
    <s v="S-20260327-01"/>
    <x v="4"/>
    <n v="4"/>
    <n v="125"/>
    <n v="5"/>
    <m/>
    <m/>
    <m/>
    <n v="3"/>
    <n v="1"/>
    <n v="1"/>
    <s v="1-2"/>
    <m/>
    <s v="Tempo 3-1-1; RIR 1-2"/>
    <x v="3"/>
    <s v="2026-03-27T20:43:24.745Z"/>
    <x v="3"/>
  </r>
  <r>
    <s v="E-20260327-0850"/>
    <s v="S-20260327-01"/>
    <x v="58"/>
    <n v="1"/>
    <n v="20"/>
    <n v="12"/>
    <m/>
    <m/>
    <m/>
    <n v="2"/>
    <n v="1"/>
    <n v="2"/>
    <s v="2"/>
    <m/>
    <s v="Tempo 2-1-2; RIR 2"/>
    <x v="3"/>
    <s v="2026-03-27T20:48:26.391Z"/>
    <x v="3"/>
  </r>
  <r>
    <s v="E-20260327-0851"/>
    <s v="S-20260327-01"/>
    <x v="58"/>
    <n v="2"/>
    <n v="20"/>
    <n v="12"/>
    <m/>
    <m/>
    <m/>
    <n v="2"/>
    <n v="1"/>
    <n v="2"/>
    <s v="1-2"/>
    <m/>
    <s v="Tempo 2-1-2; RIR 1-2"/>
    <x v="3"/>
    <s v="2026-03-27T20:51:51.699Z"/>
    <x v="3"/>
  </r>
  <r>
    <s v="E-20260327-0852"/>
    <s v="S-20260327-01"/>
    <x v="58"/>
    <n v="3"/>
    <n v="22.5"/>
    <n v="12"/>
    <m/>
    <m/>
    <m/>
    <n v="2"/>
    <n v="1"/>
    <n v="2"/>
    <s v="1-2"/>
    <m/>
    <s v="Tempo 2-1-2; RIR 1-2"/>
    <x v="3"/>
    <s v="2026-03-27T20:55:53.926Z"/>
    <x v="3"/>
  </r>
  <r>
    <s v="E-20260327-0853"/>
    <s v="S-20260327-01"/>
    <x v="21"/>
    <n v="1"/>
    <n v="45"/>
    <n v="12"/>
    <m/>
    <m/>
    <m/>
    <n v="2"/>
    <n v="1"/>
    <n v="2"/>
    <s v="1-2"/>
    <m/>
    <s v="Tempo 2-1-2; RIR 1-2"/>
    <x v="3"/>
    <s v="2026-03-27T20:58:35.098Z"/>
    <x v="4"/>
  </r>
  <r>
    <s v="E-20260327-0854"/>
    <s v="S-20260327-01"/>
    <x v="21"/>
    <n v="2"/>
    <n v="45"/>
    <n v="10"/>
    <m/>
    <m/>
    <m/>
    <n v="2"/>
    <n v="1"/>
    <n v="2"/>
    <s v="1"/>
    <m/>
    <s v="Tempo 2-1-2; RIR 1"/>
    <x v="3"/>
    <s v="2026-03-27T21:00:36.060Z"/>
    <x v="4"/>
  </r>
  <r>
    <s v="E-20260327-0855"/>
    <s v="S-20260327-01"/>
    <x v="21"/>
    <n v="3"/>
    <n v="50"/>
    <n v="9"/>
    <m/>
    <m/>
    <m/>
    <n v="2"/>
    <n v="1"/>
    <n v="2"/>
    <s v="1"/>
    <m/>
    <s v="Tempo 2-1-2; RIR 1"/>
    <x v="3"/>
    <s v="2026-03-27T21:02:57.634Z"/>
    <x v="4"/>
  </r>
  <r>
    <s v="E-20260327-0856"/>
    <s v="S-20260327-01"/>
    <x v="21"/>
    <n v="4"/>
    <n v="50"/>
    <n v="5.5"/>
    <m/>
    <m/>
    <m/>
    <n v="2"/>
    <n v="1"/>
    <n v="2"/>
    <s v="1"/>
    <s v="2026-03-27T21:05:30.587Z"/>
    <s v="Tempo 2-1-2; RIR 1"/>
    <x v="3"/>
    <s v="2026-03-27T21:05:35.862Z"/>
    <x v="4"/>
  </r>
  <r>
    <s v="E-20260327-0857"/>
    <s v="S-20260327-01"/>
    <x v="21"/>
    <n v="5"/>
    <n v="40"/>
    <n v="3"/>
    <m/>
    <m/>
    <m/>
    <n v="2"/>
    <n v="1"/>
    <n v="2"/>
    <s v="1"/>
    <s v="2026-03-27T21:05:30.587Z"/>
    <s v="Tempo 2-1-2; RIR 1"/>
    <x v="3"/>
    <s v="2026-03-27T21:05:41.167Z"/>
    <x v="4"/>
  </r>
  <r>
    <s v="E-20260327-0858"/>
    <s v="S-20260327-01"/>
    <x v="38"/>
    <n v="1"/>
    <n v="10"/>
    <n v="12"/>
    <m/>
    <m/>
    <m/>
    <n v="3"/>
    <n v="1"/>
    <n v="2"/>
    <s v="1"/>
    <m/>
    <s v="Tempo 3-1-2; RIR 1; seated row pulley as all other cables were taken; 10# plate"/>
    <x v="3"/>
    <s v="2026-03-27T21:10:47.504Z"/>
    <x v="4"/>
  </r>
  <r>
    <s v="E-20260327-0859"/>
    <s v="S-20260327-01"/>
    <x v="38"/>
    <n v="2"/>
    <n v="10"/>
    <n v="12"/>
    <m/>
    <m/>
    <m/>
    <n v="3"/>
    <n v="1"/>
    <n v="2"/>
    <s v="1"/>
    <m/>
    <s v="Tempo 3-1-2; RIR 1; seated row pulley as all other cables were taken; 10# plate"/>
    <x v="3"/>
    <s v="2026-03-27T21:14:08.200Z"/>
    <x v="4"/>
  </r>
  <r>
    <s v="E-20260327-0860"/>
    <s v="S-20260327-01"/>
    <x v="38"/>
    <n v="3"/>
    <n v="10"/>
    <n v="12"/>
    <m/>
    <m/>
    <m/>
    <n v="3"/>
    <n v="1"/>
    <n v="2"/>
    <s v="1"/>
    <m/>
    <s v="Assisted 9-12; Tempo 3-1-2; RIR 1; seated row pulley as all other cables were taken; 10# plate"/>
    <x v="3"/>
    <s v="2026-03-27T21:18:36.458Z"/>
    <x v="4"/>
  </r>
  <r>
    <s v="E-20260327-0861"/>
    <s v="S-20260327-01"/>
    <x v="42"/>
    <n v="1"/>
    <n v="6"/>
    <n v="15"/>
    <m/>
    <m/>
    <m/>
    <n v="2"/>
    <n v="2"/>
    <n v="2"/>
    <s v="1-2"/>
    <m/>
    <s v="Tempo 2-2-2;RIR 1-2"/>
    <x v="3"/>
    <s v="2026-03-27T21:20:59.125Z"/>
    <x v="3"/>
  </r>
  <r>
    <s v="E-20260327-0862"/>
    <s v="S-20260327-01"/>
    <x v="42"/>
    <n v="2"/>
    <n v="10"/>
    <n v="13"/>
    <m/>
    <m/>
    <m/>
    <n v="2"/>
    <n v="2"/>
    <n v="2"/>
    <s v="1-2"/>
    <m/>
    <s v="Tempo 2-2-2;RIR 1-2"/>
    <x v="3"/>
    <s v="2026-03-27T21:23:42.293Z"/>
    <x v="3"/>
  </r>
  <r>
    <s v="E-20260327-0863"/>
    <s v="S-20260327-01"/>
    <x v="42"/>
    <n v="3"/>
    <n v="10"/>
    <n v="10"/>
    <m/>
    <m/>
    <m/>
    <n v="2"/>
    <n v="2"/>
    <n v="2"/>
    <s v="0-1"/>
    <m/>
    <s v="Tempo 2-2-2;RIR 0-1"/>
    <x v="3"/>
    <s v="2026-03-27T21:26:57.715Z"/>
    <x v="3"/>
  </r>
  <r>
    <s v="E-20260328-0864"/>
    <s v="S-20260328-01"/>
    <x v="32"/>
    <n v="1"/>
    <m/>
    <m/>
    <n v="300"/>
    <n v="0.08"/>
    <s v="mi"/>
    <m/>
    <m/>
    <m/>
    <m/>
    <m/>
    <s v="Warmup: 1300m=4,265 ft 1.102 in "/>
    <x v="3"/>
    <s v="2026-03-28T16:29:52.534Z"/>
    <x v="1"/>
  </r>
  <r>
    <s v="E-20260328-0865"/>
    <s v="S-20260328-01"/>
    <x v="24"/>
    <n v="1"/>
    <n v="70"/>
    <n v="10"/>
    <m/>
    <m/>
    <m/>
    <n v="2"/>
    <n v="1"/>
    <n v="2"/>
    <s v="2"/>
    <m/>
    <s v="Tempo 2-1-2; RIR 2"/>
    <x v="3"/>
    <s v="2026-03-28T16:38:16.953Z"/>
    <x v="1"/>
  </r>
  <r>
    <s v="E-20260328-0866"/>
    <s v="S-20260328-01"/>
    <x v="24"/>
    <n v="2"/>
    <n v="70"/>
    <n v="10"/>
    <m/>
    <m/>
    <m/>
    <n v="2"/>
    <n v="1"/>
    <n v="2"/>
    <s v="2"/>
    <m/>
    <s v="Tempo 2-1-2; RIR 2"/>
    <x v="3"/>
    <s v="2026-03-28T16:40:11.769Z"/>
    <x v="1"/>
  </r>
  <r>
    <s v="E-20260328-0867"/>
    <s v="S-20260328-01"/>
    <x v="24"/>
    <n v="3"/>
    <n v="70"/>
    <n v="8"/>
    <m/>
    <m/>
    <m/>
    <n v="2"/>
    <n v="1"/>
    <n v="2"/>
    <s v="1-2"/>
    <m/>
    <s v="Tempo 2-1-2; RIR 1-2"/>
    <x v="3"/>
    <s v="2026-03-28T16:42:12.355Z"/>
    <x v="1"/>
  </r>
  <r>
    <s v="E-20260328-0868"/>
    <s v="S-20260328-01"/>
    <x v="24"/>
    <n v="4"/>
    <n v="70"/>
    <n v="8"/>
    <m/>
    <m/>
    <m/>
    <n v="2"/>
    <n v="1"/>
    <n v="2"/>
    <s v="1"/>
    <m/>
    <s v="Tempo 2-1-2; RIR 1"/>
    <x v="3"/>
    <s v="2026-03-28T16:44:25.436Z"/>
    <x v="1"/>
  </r>
  <r>
    <s v="E-20260328-0869"/>
    <s v="S-20260328-01"/>
    <x v="27"/>
    <n v="1"/>
    <n v="145"/>
    <n v="12"/>
    <m/>
    <m/>
    <m/>
    <n v="2"/>
    <n v="1"/>
    <n v="2"/>
    <s v="1-2"/>
    <m/>
    <s v="Tempo 2-1-2; RIR 1-2; lat pulldown pulley"/>
    <x v="3"/>
    <s v="2026-03-28T16:50:18.346Z"/>
    <x v="1"/>
  </r>
  <r>
    <s v="E-20260328-0870"/>
    <s v="S-20260328-01"/>
    <x v="27"/>
    <n v="2"/>
    <n v="150"/>
    <n v="11"/>
    <m/>
    <m/>
    <m/>
    <n v="2"/>
    <n v="1"/>
    <n v="2"/>
    <s v="1-2"/>
    <m/>
    <s v="70# plate + 2 2.5lbs plates; Tempo 2-1-2; RIR 1-2; lat pulldown pulley"/>
    <x v="3"/>
    <s v="2026-03-28T16:53:40.060Z"/>
    <x v="1"/>
  </r>
  <r>
    <s v="E-20260328-0871"/>
    <s v="S-20260328-01"/>
    <x v="27"/>
    <n v="3"/>
    <n v="170"/>
    <n v="10"/>
    <m/>
    <m/>
    <m/>
    <n v="2"/>
    <n v="1"/>
    <n v="2"/>
    <s v="1"/>
    <m/>
    <s v="85# plate; Tempo 2-1-2; RIR 1; lat pulldown pulley; tapped assist on 10"/>
    <x v="3"/>
    <s v="2026-03-28T16:57:07.345Z"/>
    <x v="1"/>
  </r>
  <r>
    <s v="E-20260328-0872"/>
    <s v="S-20260328-01"/>
    <x v="43"/>
    <n v="1"/>
    <n v="140"/>
    <n v="10"/>
    <m/>
    <m/>
    <m/>
    <m/>
    <n v="1"/>
    <n v="2"/>
    <s v="1-2"/>
    <m/>
    <s v="Tempo; 2-1-2; RIR 1-2; triceps hitting lats on the pullback seeming to limit ROM"/>
    <x v="3"/>
    <s v="2026-03-28T17:02:13.253Z"/>
    <x v="1"/>
  </r>
  <r>
    <s v="E-20260328-0873"/>
    <s v="S-20260328-01"/>
    <x v="43"/>
    <n v="2"/>
    <n v="140"/>
    <n v="10"/>
    <m/>
    <m/>
    <m/>
    <m/>
    <m/>
    <n v="1"/>
    <m/>
    <m/>
    <s v="Tempo; 3-1.5-1;"/>
    <x v="3"/>
    <s v="2026-03-28T17:04:58.358Z"/>
    <x v="1"/>
  </r>
  <r>
    <s v="E-20260328-0874"/>
    <s v="S-20260328-01"/>
    <x v="43"/>
    <n v="3"/>
    <n v="140"/>
    <n v="7.5"/>
    <m/>
    <m/>
    <m/>
    <m/>
    <m/>
    <n v="1"/>
    <m/>
    <m/>
    <s v="Tempo; 3-1.5-1; grip starting to give out"/>
    <x v="3"/>
    <s v="2026-03-28T17:07:32.682Z"/>
    <x v="1"/>
  </r>
  <r>
    <s v="E-20260328-0875"/>
    <s v="S-20260328-01"/>
    <x v="44"/>
    <n v="1"/>
    <n v="5"/>
    <n v="15"/>
    <m/>
    <m/>
    <m/>
    <n v="2"/>
    <n v="2"/>
    <n v="2"/>
    <s v="2+"/>
    <m/>
    <s v="Tempo 2-2-2; RIR 2+"/>
    <x v="3"/>
    <s v="2026-03-28T17:13:10.551Z"/>
    <x v="1"/>
  </r>
  <r>
    <s v="E-20260328-0876"/>
    <s v="S-20260328-01"/>
    <x v="44"/>
    <n v="2"/>
    <n v="7.5"/>
    <n v="15"/>
    <m/>
    <m/>
    <m/>
    <n v="2"/>
    <n v="2"/>
    <n v="2"/>
    <s v="2"/>
    <m/>
    <s v="Tempo 2-2-2; RIR 2"/>
    <x v="3"/>
    <s v="2026-03-28T17:15:53.344Z"/>
    <x v="1"/>
  </r>
  <r>
    <s v="E-20260328-0877"/>
    <s v="S-20260328-01"/>
    <x v="44"/>
    <n v="3"/>
    <n v="7.5"/>
    <n v="15"/>
    <m/>
    <m/>
    <m/>
    <n v="2"/>
    <n v="2"/>
    <n v="2"/>
    <s v="2"/>
    <m/>
    <s v="Tempo 2-2-2; RIR 2"/>
    <x v="3"/>
    <s v="2026-03-28T17:19:10.628Z"/>
    <x v="1"/>
  </r>
  <r>
    <s v="E-20260328-0878"/>
    <s v="S-20260328-01"/>
    <x v="10"/>
    <n v="1"/>
    <n v="75"/>
    <m/>
    <n v="49.8"/>
    <m/>
    <m/>
    <m/>
    <m/>
    <m/>
    <m/>
    <m/>
    <s v="2.5 mph; 0 incline; 50/60=0.833 "/>
    <x v="3"/>
    <s v="2026-03-28T17:23:24.049Z"/>
    <x v="0"/>
  </r>
  <r>
    <s v="E-20260328-0879"/>
    <s v="S-20260328-01"/>
    <x v="10"/>
    <n v="2"/>
    <n v="75"/>
    <m/>
    <n v="45"/>
    <m/>
    <m/>
    <m/>
    <m/>
    <m/>
    <m/>
    <m/>
    <s v="2.5 mph; 0 incline; 45/60=0.75 "/>
    <x v="3"/>
    <s v="2026-03-28T17:25:58.075Z"/>
    <x v="0"/>
  </r>
  <r>
    <s v="E-20260328-0880"/>
    <s v="S-20260328-01"/>
    <x v="10"/>
    <n v="3"/>
    <n v="75"/>
    <m/>
    <n v="45"/>
    <m/>
    <m/>
    <m/>
    <m/>
    <m/>
    <m/>
    <m/>
    <s v="2.5 mph; 0 incline; 45/60=0.75 "/>
    <x v="3"/>
    <s v="2026-03-28T17:28:43.493Z"/>
    <x v="0"/>
  </r>
  <r>
    <s v="E-20260328-0881"/>
    <s v="S-20260328-01"/>
    <x v="31"/>
    <n v="1"/>
    <n v="30"/>
    <n v="10"/>
    <m/>
    <m/>
    <m/>
    <n v="2"/>
    <n v="1"/>
    <n v="2"/>
    <s v="1-2"/>
    <m/>
    <s v="Tempo 2-1-2; RIR 1-2"/>
    <x v="3"/>
    <s v="2026-03-28T17:32:31.311Z"/>
    <x v="2"/>
  </r>
  <r>
    <s v="E-20260328-0882"/>
    <s v="S-20260328-01"/>
    <x v="31"/>
    <n v="2"/>
    <n v="30"/>
    <n v="8"/>
    <m/>
    <m/>
    <m/>
    <n v="2"/>
    <n v="1"/>
    <n v="2"/>
    <s v="1-2"/>
    <m/>
    <s v="Tempo 2-1-2; RIR 1-2"/>
    <x v="3"/>
    <s v="2026-03-28T17:36:47.477Z"/>
    <x v="2"/>
  </r>
  <r>
    <s v="E-20260329-0883"/>
    <s v="S-20260329-01"/>
    <x v="32"/>
    <n v="1"/>
    <m/>
    <m/>
    <n v="300"/>
    <n v="0.83"/>
    <s v="mi"/>
    <m/>
    <m/>
    <m/>
    <m/>
    <m/>
    <s v="Warmup; 1307m=4,288 ft 0.693 in"/>
    <x v="3"/>
    <s v="2026-03-29T16:04:37.323Z"/>
    <x v="1"/>
  </r>
  <r>
    <s v="E-20260329-0884"/>
    <s v="S-20260329-01"/>
    <x v="31"/>
    <n v="1"/>
    <n v="30"/>
    <n v="10"/>
    <m/>
    <m/>
    <m/>
    <n v="3"/>
    <n v="1"/>
    <n v="2"/>
    <s v="2"/>
    <m/>
    <s v="Tempo 3-1-2; RIR 2"/>
    <x v="3"/>
    <s v="2026-03-29T16:11:46.218Z"/>
    <x v="2"/>
  </r>
  <r>
    <s v="E-20260329-0885"/>
    <s v="S-20260329-01"/>
    <x v="31"/>
    <n v="2"/>
    <n v="30"/>
    <n v="10"/>
    <m/>
    <m/>
    <m/>
    <n v="3"/>
    <n v="1"/>
    <n v="2"/>
    <s v="1-2"/>
    <m/>
    <s v="Tempo 3-1-2; RIR 1-2"/>
    <x v="3"/>
    <s v="2026-03-29T16:14:42.749Z"/>
    <x v="2"/>
  </r>
  <r>
    <s v="E-20260329-0886"/>
    <s v="S-20260329-01"/>
    <x v="31"/>
    <n v="3"/>
    <n v="30"/>
    <n v="7"/>
    <m/>
    <m/>
    <m/>
    <n v="3"/>
    <n v="1"/>
    <n v="2"/>
    <s v="1"/>
    <m/>
    <s v="Tempo 3-1-2; RIR 1"/>
    <x v="3"/>
    <s v="2026-03-29T16:17:11.809Z"/>
    <x v="2"/>
  </r>
  <r>
    <s v="E-20260329-0887"/>
    <s v="S-20260329-01"/>
    <x v="31"/>
    <n v="4"/>
    <n v="30"/>
    <n v="6"/>
    <m/>
    <m/>
    <m/>
    <n v="3"/>
    <n v="1"/>
    <n v="2"/>
    <s v="1"/>
    <m/>
    <s v="Tempo 3-1-2; RIR 1"/>
    <x v="3"/>
    <s v="2026-03-29T16:23:01.010Z"/>
    <x v="2"/>
  </r>
  <r>
    <s v="E-20260329-0888"/>
    <s v="S-20260329-01"/>
    <x v="14"/>
    <n v="1"/>
    <n v="35"/>
    <n v="15"/>
    <m/>
    <m/>
    <m/>
    <n v="2"/>
    <n v="1"/>
    <n v="2"/>
    <s v="1-2"/>
    <m/>
    <s v="Tempo 2-1-2; RIR 1-2; did alternating left/right"/>
    <x v="3"/>
    <s v="2026-03-29T16:23:37.552Z"/>
    <x v="2"/>
  </r>
  <r>
    <s v="E-20260329-0889"/>
    <s v="S-20260329-01"/>
    <x v="14"/>
    <n v="2"/>
    <n v="35"/>
    <n v="15"/>
    <m/>
    <m/>
    <m/>
    <n v="2"/>
    <m/>
    <n v="1"/>
    <s v="1-2"/>
    <m/>
    <s v="Tempo 2-1.5-1.5; RIR 1-2; did alternating left/right"/>
    <x v="3"/>
    <s v="2026-03-29T16:26:53.359Z"/>
    <x v="2"/>
  </r>
  <r>
    <s v="E-20260329-0890"/>
    <s v="S-20260329-01"/>
    <x v="14"/>
    <n v="3"/>
    <n v="35"/>
    <n v="15"/>
    <m/>
    <m/>
    <m/>
    <n v="2"/>
    <m/>
    <n v="1"/>
    <s v="1-2"/>
    <m/>
    <s v="Tempo 2-1.5-1.5; RIR 1-2; did alternating left/right"/>
    <x v="3"/>
    <s v="2026-03-29T16:30:34.017Z"/>
    <x v="2"/>
  </r>
  <r>
    <s v="E-20260329-0891"/>
    <s v="S-20260329-01"/>
    <x v="21"/>
    <n v="1"/>
    <n v="45"/>
    <n v="12"/>
    <m/>
    <m/>
    <m/>
    <n v="2"/>
    <n v="1"/>
    <n v="2"/>
    <s v="2"/>
    <m/>
    <s v="Tempo 2-1-2; RIR 2"/>
    <x v="3"/>
    <s v="2026-03-29T16:34:23.429Z"/>
    <x v="4"/>
  </r>
  <r>
    <s v="E-20260329-0892"/>
    <s v="S-20260329-01"/>
    <x v="21"/>
    <n v="2"/>
    <n v="45"/>
    <n v="12"/>
    <m/>
    <m/>
    <m/>
    <n v="2"/>
    <n v="1"/>
    <n v="2"/>
    <s v="1-2"/>
    <m/>
    <s v="Tempo 2-1-2; RIR 1-2"/>
    <x v="3"/>
    <s v="2026-03-29T16:36:58.589Z"/>
    <x v="4"/>
  </r>
  <r>
    <s v="E-20260329-0893"/>
    <s v="S-20260329-01"/>
    <x v="21"/>
    <n v="3"/>
    <n v="50"/>
    <n v="9.5"/>
    <m/>
    <m/>
    <m/>
    <n v="2"/>
    <n v="1"/>
    <n v="2"/>
    <s v="1"/>
    <m/>
    <s v="Tempo 2-1-2; RIR 1"/>
    <x v="3"/>
    <s v="2026-03-29T16:39:21.749Z"/>
    <x v="4"/>
  </r>
  <r>
    <s v="E-20260329-0894"/>
    <s v="S-20260329-01"/>
    <x v="21"/>
    <n v="4"/>
    <n v="50"/>
    <n v="8"/>
    <m/>
    <m/>
    <m/>
    <n v="2"/>
    <n v="1"/>
    <n v="2"/>
    <s v="1"/>
    <m/>
    <s v="Tempo 2-1-2; RIR 1"/>
    <x v="3"/>
    <s v="2026-03-29T16:41:42.888Z"/>
    <x v="4"/>
  </r>
  <r>
    <s v="E-20260329-0895"/>
    <s v="S-20260329-01"/>
    <x v="17"/>
    <n v="1"/>
    <n v="10"/>
    <n v="12"/>
    <m/>
    <m/>
    <m/>
    <n v="3"/>
    <n v="1"/>
    <n v="3"/>
    <s v="1-2"/>
    <m/>
    <s v="Tempo 3-1-3; RIR 1-2"/>
    <x v="3"/>
    <s v="2026-03-29T16:46:26.693Z"/>
    <x v="4"/>
  </r>
  <r>
    <s v="E-20260329-0896"/>
    <s v="S-20260329-01"/>
    <x v="17"/>
    <n v="2"/>
    <n v="12.5"/>
    <n v="10"/>
    <m/>
    <m/>
    <m/>
    <n v="3"/>
    <n v="1"/>
    <n v="3"/>
    <s v="1-2"/>
    <m/>
    <s v="Tempo 3-1-3; RIR 1-2"/>
    <x v="3"/>
    <s v="2026-03-29T16:49:54.048Z"/>
    <x v="4"/>
  </r>
  <r>
    <s v="E-20260329-0897"/>
    <s v="S-20260329-01"/>
    <x v="17"/>
    <n v="3"/>
    <n v="12.5"/>
    <n v="10"/>
    <m/>
    <m/>
    <m/>
    <n v="3"/>
    <n v="1"/>
    <n v="3"/>
    <s v="0-1"/>
    <m/>
    <s v="Tempo 3-1-3; RIR 0-1"/>
    <x v="3"/>
    <s v="2026-03-29T16:53:33.833Z"/>
    <x v="4"/>
  </r>
  <r>
    <s v="E-20260329-0898"/>
    <s v="S-20260329-01"/>
    <x v="42"/>
    <n v="1"/>
    <n v="6"/>
    <n v="15"/>
    <m/>
    <m/>
    <m/>
    <n v="2"/>
    <n v="2"/>
    <n v="2"/>
    <s v="2"/>
    <m/>
    <s v="Tempo 2-2-2; RIR 2"/>
    <x v="3"/>
    <s v="2026-03-29T16:57:32.009Z"/>
    <x v="3"/>
  </r>
  <r>
    <s v="E-20260329-0899"/>
    <s v="S-20260329-01"/>
    <x v="42"/>
    <n v="2"/>
    <n v="10"/>
    <n v="15"/>
    <m/>
    <m/>
    <m/>
    <n v="2"/>
    <n v="2"/>
    <n v="2"/>
    <s v="1-2"/>
    <m/>
    <s v="Tempo 2-2-2; RIR 1-2"/>
    <x v="3"/>
    <s v="2026-03-29T17:00:37.715Z"/>
    <x v="3"/>
  </r>
  <r>
    <s v="E-20260329-0900"/>
    <s v="S-20260329-01"/>
    <x v="42"/>
    <n v="3"/>
    <n v="10"/>
    <n v="15"/>
    <m/>
    <m/>
    <m/>
    <n v="2"/>
    <n v="2"/>
    <n v="2"/>
    <s v="1"/>
    <m/>
    <s v="Tempo 2-2-2; RIR 1"/>
    <x v="3"/>
    <s v="2026-03-29T17:04:14.899Z"/>
    <x v="3"/>
  </r>
  <r>
    <s v="E-20260329-0901"/>
    <s v="S-20260329-01"/>
    <x v="0"/>
    <n v="1"/>
    <n v="150"/>
    <m/>
    <n v="60"/>
    <m/>
    <m/>
    <m/>
    <m/>
    <m/>
    <m/>
    <m/>
    <s v="2.5 mph; 0 incline "/>
    <x v="3"/>
    <s v="2026-03-29T17:09:10.979Z"/>
    <x v="0"/>
  </r>
  <r>
    <s v="E-20260329-0902"/>
    <s v="S-20260329-01"/>
    <x v="0"/>
    <n v="2"/>
    <n v="150"/>
    <m/>
    <n v="60"/>
    <m/>
    <m/>
    <m/>
    <m/>
    <m/>
    <m/>
    <m/>
    <s v="2.5 mph; 0 incline "/>
    <x v="3"/>
    <s v="2026-03-29T17:11:26.052Z"/>
    <x v="0"/>
  </r>
  <r>
    <s v="E-20260329-0903"/>
    <s v="S-20260329-01"/>
    <x v="0"/>
    <n v="3"/>
    <n v="150"/>
    <m/>
    <n v="39.6"/>
    <m/>
    <m/>
    <m/>
    <m/>
    <m/>
    <m/>
    <m/>
    <s v="2.5 mph; 0 incline "/>
    <x v="3"/>
    <s v="2026-03-29T17:14:07.885Z"/>
    <x v="0"/>
  </r>
  <r>
    <s v="E-20260329-0904"/>
    <s v="S-20260329-01"/>
    <x v="32"/>
    <n v="2"/>
    <m/>
    <m/>
    <n v="480"/>
    <n v="1.27"/>
    <s v="mi"/>
    <m/>
    <m/>
    <m/>
    <m/>
    <m/>
    <s v="2041m=6,696 ft 2.331 in "/>
    <x v="3"/>
    <s v="2026-03-29T17:26:19.848Z"/>
    <x v="1"/>
  </r>
  <r>
    <s v="E-20260330-0905"/>
    <s v="S-20260330-01"/>
    <x v="32"/>
    <n v="1"/>
    <m/>
    <m/>
    <n v="300"/>
    <n v="0.83"/>
    <s v="mi"/>
    <m/>
    <m/>
    <m/>
    <m/>
    <m/>
    <s v="1318m=4,324 ft 1.764 in "/>
    <x v="3"/>
    <s v="2026-03-30T19:46:48.868Z"/>
    <x v="1"/>
  </r>
  <r>
    <s v="E-20260330-0906"/>
    <s v="S-20260330-01"/>
    <x v="10"/>
    <n v="1"/>
    <n v="75"/>
    <m/>
    <n v="60"/>
    <m/>
    <m/>
    <m/>
    <m/>
    <m/>
    <m/>
    <m/>
    <s v="2.5mph; 0 incline; 75 sec between rounds"/>
    <x v="3"/>
    <s v="2026-03-30T19:55:48.554Z"/>
    <x v="0"/>
  </r>
  <r>
    <s v="E-20260330-0907"/>
    <s v="S-20260330-01"/>
    <x v="10"/>
    <n v="2"/>
    <n v="75"/>
    <m/>
    <n v="60"/>
    <m/>
    <m/>
    <m/>
    <m/>
    <m/>
    <m/>
    <m/>
    <s v="2.5mph; 0 incline; 75 sec between rounds"/>
    <x v="3"/>
    <s v="2026-03-30T19:59:08.311Z"/>
    <x v="0"/>
  </r>
  <r>
    <s v="E-20260330-0908"/>
    <s v="S-20260330-01"/>
    <x v="10"/>
    <n v="3"/>
    <n v="75"/>
    <m/>
    <n v="60"/>
    <m/>
    <m/>
    <m/>
    <m/>
    <m/>
    <m/>
    <m/>
    <s v="2.5mph; 0 incline; 75 sec between rounds"/>
    <x v="3"/>
    <s v="2026-03-30T20:02:03.112Z"/>
    <x v="0"/>
  </r>
  <r>
    <s v="E-20260330-0909"/>
    <s v="S-20260330-01"/>
    <x v="34"/>
    <n v="1"/>
    <n v="150"/>
    <n v="8"/>
    <m/>
    <m/>
    <m/>
    <n v="3"/>
    <n v="1"/>
    <n v="1"/>
    <s v="2"/>
    <m/>
    <s v="Tempo 3-1-1; RIR 2"/>
    <x v="3"/>
    <s v="2026-03-30T20:06:20.835Z"/>
    <x v="7"/>
  </r>
  <r>
    <s v="E-20260330-0910"/>
    <s v="S-20260330-01"/>
    <x v="34"/>
    <n v="2"/>
    <n v="150"/>
    <n v="8"/>
    <m/>
    <m/>
    <m/>
    <n v="3"/>
    <n v="1"/>
    <n v="1"/>
    <s v="2"/>
    <m/>
    <s v="Tempo 3-1-1; RIR 2"/>
    <x v="3"/>
    <s v="2026-03-30T20:08:30.775Z"/>
    <x v="7"/>
  </r>
  <r>
    <s v="E-20260330-0911"/>
    <s v="S-20260330-01"/>
    <x v="34"/>
    <n v="3"/>
    <n v="150"/>
    <n v="8"/>
    <m/>
    <m/>
    <m/>
    <n v="3"/>
    <n v="1"/>
    <n v="1"/>
    <s v="2"/>
    <m/>
    <s v="Tempo 3-1-1; RIR 2; right grip slip on 8 on right "/>
    <x v="3"/>
    <s v="2026-03-30T20:11:30.441Z"/>
    <x v="7"/>
  </r>
  <r>
    <s v="E-20260330-0912"/>
    <s v="S-20260330-01"/>
    <x v="34"/>
    <n v="4"/>
    <n v="150"/>
    <n v="8"/>
    <m/>
    <m/>
    <m/>
    <n v="3"/>
    <n v="1"/>
    <n v="1"/>
    <s v="2"/>
    <m/>
    <s v="Tempo 3-1-1; RIR 2; no slip. Clean set "/>
    <x v="3"/>
    <s v="2026-03-30T20:13:57.440Z"/>
    <x v="7"/>
  </r>
  <r>
    <s v="E-20260330-0913"/>
    <s v="S-20260330-01"/>
    <x v="24"/>
    <n v="1"/>
    <n v="70"/>
    <n v="7"/>
    <m/>
    <m/>
    <m/>
    <n v="2"/>
    <n v="1"/>
    <n v="2"/>
    <s v="2"/>
    <m/>
    <s v="Tempo 2-1-2; RIR 2; grip was tired from DB RDL and Suitcase. Will take a little bit longer between sets as I don’t have straps. "/>
    <x v="3"/>
    <s v="2026-03-30T20:17:16.651Z"/>
    <x v="1"/>
  </r>
  <r>
    <s v="E-20260330-0914"/>
    <s v="S-20260330-01"/>
    <x v="24"/>
    <n v="2"/>
    <n v="70"/>
    <n v="9"/>
    <m/>
    <m/>
    <m/>
    <n v="2"/>
    <n v="1"/>
    <n v="2"/>
    <s v="1-2"/>
    <m/>
    <s v="Tempo 2-1-2; RIR 1-2"/>
    <x v="3"/>
    <s v="2026-03-30T20:18:56.439Z"/>
    <x v="1"/>
  </r>
  <r>
    <s v="E-20260330-0915"/>
    <s v="S-20260330-01"/>
    <x v="24"/>
    <n v="3"/>
    <n v="70"/>
    <n v="8.5"/>
    <m/>
    <m/>
    <m/>
    <n v="2"/>
    <n v="1"/>
    <n v="2"/>
    <s v="1"/>
    <m/>
    <s v="Tempo 2-1-2; RIR 1"/>
    <x v="3"/>
    <s v="2026-03-30T20:21:15.716Z"/>
    <x v="1"/>
  </r>
  <r>
    <s v="E-20260330-0916"/>
    <s v="S-20260330-01"/>
    <x v="24"/>
    <n v="4"/>
    <n v="70"/>
    <n v="8.5"/>
    <m/>
    <m/>
    <m/>
    <n v="2"/>
    <n v="1"/>
    <n v="2"/>
    <s v="1"/>
    <m/>
    <s v="Tempo 2-1-2; RIR 1; grip on right tires "/>
    <x v="3"/>
    <s v="2026-03-30T20:23:42.904Z"/>
    <x v="1"/>
  </r>
  <r>
    <s v="E-20260330-0917"/>
    <s v="S-20260330-01"/>
    <x v="12"/>
    <n v="1"/>
    <n v="30"/>
    <n v="20"/>
    <m/>
    <m/>
    <m/>
    <n v="2"/>
    <n v="2"/>
    <n v="2"/>
    <s v="2"/>
    <m/>
    <s v="Tempo 2-2-2; RIR 2"/>
    <x v="3"/>
    <s v="2026-03-30T20:27:36.389Z"/>
    <x v="1"/>
  </r>
  <r>
    <s v="E-20260330-0918"/>
    <s v="S-20260330-01"/>
    <x v="12"/>
    <n v="2"/>
    <n v="30"/>
    <n v="20"/>
    <m/>
    <m/>
    <m/>
    <n v="2"/>
    <n v="2"/>
    <n v="2"/>
    <s v="2"/>
    <m/>
    <s v="Tempo 2-2-2; RIR 2"/>
    <x v="3"/>
    <s v="2026-03-30T20:30:45.646Z"/>
    <x v="1"/>
  </r>
  <r>
    <s v="E-20260330-0919"/>
    <s v="S-20260330-01"/>
    <x v="12"/>
    <n v="3"/>
    <n v="30"/>
    <n v="20"/>
    <m/>
    <m/>
    <m/>
    <n v="2"/>
    <n v="2"/>
    <n v="2"/>
    <s v="2"/>
    <m/>
    <s v="Tempo 2-2-2; RIR 2"/>
    <x v="3"/>
    <s v="2026-03-30T20:33:46.062Z"/>
    <x v="1"/>
  </r>
  <r>
    <s v="E-20260330-0920"/>
    <s v="S-20260330-01"/>
    <x v="31"/>
    <n v="1"/>
    <n v="30"/>
    <n v="10"/>
    <m/>
    <m/>
    <m/>
    <n v="3"/>
    <n v="1"/>
    <n v="3"/>
    <s v="1-2"/>
    <m/>
    <s v="Tempo 3-1-3; RIR 1-2"/>
    <x v="3"/>
    <s v="2026-03-30T20:38:41.407Z"/>
    <x v="2"/>
  </r>
  <r>
    <s v="E-20260330-0921"/>
    <s v="S-20260330-01"/>
    <x v="31"/>
    <n v="2"/>
    <n v="30"/>
    <n v="8"/>
    <m/>
    <m/>
    <m/>
    <n v="3"/>
    <n v="1"/>
    <n v="3"/>
    <s v="1-2"/>
    <m/>
    <s v="Tempo 3-1-3; RIR 1-2"/>
    <x v="3"/>
    <s v="2026-03-30T20:41:09.983Z"/>
    <x v="2"/>
  </r>
  <r>
    <s v="E-20260330-0922"/>
    <s v="S-20260330-01"/>
    <x v="31"/>
    <n v="3"/>
    <n v="30"/>
    <n v="6"/>
    <m/>
    <m/>
    <m/>
    <n v="3"/>
    <n v="1"/>
    <n v="3"/>
    <s v="1-2"/>
    <m/>
    <s v="Tempo 3-1-3; RIR 1-2; partial 7-10"/>
    <x v="3"/>
    <s v="2026-03-30T20:44:01.554Z"/>
    <x v="2"/>
  </r>
  <r>
    <s v="E-20260331-0923"/>
    <s v="S-20260331-01"/>
    <x v="32"/>
    <n v="1"/>
    <m/>
    <m/>
    <n v="300"/>
    <n v="0.82"/>
    <s v="mi"/>
    <m/>
    <m/>
    <m/>
    <m/>
    <m/>
    <s v="Warmup 1322m=4,337 ft 3.244 in "/>
    <x v="3"/>
    <s v="2026-03-31T20:23:58.712Z"/>
    <x v="1"/>
  </r>
  <r>
    <s v="E-20260331-0924"/>
    <s v="S-20260331-01"/>
    <x v="50"/>
    <n v="1"/>
    <n v="0"/>
    <n v="12"/>
    <m/>
    <m/>
    <m/>
    <m/>
    <m/>
    <m/>
    <m/>
    <m/>
    <m/>
    <x v="3"/>
    <s v="2026-03-31T20:29:46.669Z"/>
    <x v="3"/>
  </r>
  <r>
    <s v="E-20260331-0925"/>
    <s v="S-20260331-01"/>
    <x v="4"/>
    <n v="1"/>
    <n v="125"/>
    <n v="8"/>
    <m/>
    <m/>
    <m/>
    <n v="3"/>
    <n v="1"/>
    <n v="1"/>
    <s v="2"/>
    <m/>
    <s v="Tempo 3-1-1; RIR 2"/>
    <x v="3"/>
    <s v="2026-03-31T20:31:19.042Z"/>
    <x v="3"/>
  </r>
  <r>
    <s v="E-20260331-0926"/>
    <s v="S-20260331-01"/>
    <x v="4"/>
    <n v="2"/>
    <n v="125"/>
    <n v="8"/>
    <m/>
    <m/>
    <m/>
    <n v="3"/>
    <n v="1"/>
    <n v="1"/>
    <s v="2"/>
    <m/>
    <s v="Tempo 3-1-1; RIR 2"/>
    <x v="3"/>
    <s v="2026-03-31T20:33:34.463Z"/>
    <x v="3"/>
  </r>
  <r>
    <s v="E-20260331-0927"/>
    <s v="S-20260331-01"/>
    <x v="4"/>
    <n v="3"/>
    <n v="125"/>
    <n v="6"/>
    <m/>
    <m/>
    <m/>
    <n v="3"/>
    <n v="1"/>
    <n v="1"/>
    <s v="1-2"/>
    <m/>
    <s v="Tempo 3-1-1; RIR 1-2"/>
    <x v="3"/>
    <s v="2026-03-31T20:36:02.626Z"/>
    <x v="3"/>
  </r>
  <r>
    <s v="E-20260331-0928"/>
    <s v="S-20260331-01"/>
    <x v="4"/>
    <n v="4"/>
    <n v="125"/>
    <n v="6"/>
    <m/>
    <m/>
    <m/>
    <n v="3"/>
    <n v="1"/>
    <n v="1"/>
    <s v="1"/>
    <m/>
    <s v="Tempo 3-1-1; RIR 1"/>
    <x v="3"/>
    <s v="2026-03-31T20:38:36.011Z"/>
    <x v="3"/>
  </r>
  <r>
    <s v="E-20260331-0929"/>
    <s v="S-20260331-01"/>
    <x v="58"/>
    <n v="1"/>
    <n v="22.5"/>
    <n v="12"/>
    <m/>
    <m/>
    <m/>
    <n v="2"/>
    <n v="2"/>
    <n v="2"/>
    <s v="2"/>
    <m/>
    <s v="Tempo 2-2-2; RIR 2"/>
    <x v="3"/>
    <s v="2026-03-31T20:45:45.221Z"/>
    <x v="3"/>
  </r>
  <r>
    <s v="E-20260331-0930"/>
    <s v="S-20260331-01"/>
    <x v="58"/>
    <n v="2"/>
    <n v="25"/>
    <n v="12"/>
    <m/>
    <m/>
    <m/>
    <n v="2"/>
    <n v="2"/>
    <n v="2"/>
    <s v="2"/>
    <m/>
    <s v="Tempo 2-2-2; RIR 2"/>
    <x v="3"/>
    <s v="2026-03-31T20:48:42.404Z"/>
    <x v="3"/>
  </r>
  <r>
    <s v="E-20260331-0931"/>
    <s v="S-20260331-01"/>
    <x v="58"/>
    <n v="3"/>
    <n v="30"/>
    <n v="12"/>
    <m/>
    <m/>
    <m/>
    <n v="2"/>
    <n v="2"/>
    <n v="2"/>
    <s v="1"/>
    <m/>
    <s v="Tempo 2-2-2; RIR 1"/>
    <x v="3"/>
    <s v="2026-03-31T20:52:12.511Z"/>
    <x v="3"/>
  </r>
  <r>
    <s v="E-20260331-0932"/>
    <s v="S-20260331-01"/>
    <x v="21"/>
    <n v="1"/>
    <n v="50"/>
    <n v="12"/>
    <m/>
    <m/>
    <m/>
    <n v="2"/>
    <n v="1"/>
    <n v="2"/>
    <s v="1-2"/>
    <m/>
    <s v="Tempo 2-1-2; RIR 1-2"/>
    <x v="3"/>
    <s v="2026-03-31T20:55:24.252Z"/>
    <x v="4"/>
  </r>
  <r>
    <s v="E-20260331-0933"/>
    <s v="S-20260331-01"/>
    <x v="21"/>
    <n v="2"/>
    <n v="50"/>
    <n v="10"/>
    <m/>
    <m/>
    <m/>
    <n v="2"/>
    <n v="1"/>
    <n v="2"/>
    <s v="1-2"/>
    <m/>
    <s v="Tempo 2-1-2; RIR 1-2"/>
    <x v="3"/>
    <s v="2026-03-31T20:57:40.323Z"/>
    <x v="4"/>
  </r>
  <r>
    <s v="E-20260331-0934"/>
    <s v="S-20260331-01"/>
    <x v="21"/>
    <n v="3"/>
    <n v="50"/>
    <n v="8"/>
    <m/>
    <m/>
    <m/>
    <n v="2"/>
    <n v="1"/>
    <n v="2"/>
    <s v="1-2"/>
    <s v="2026-03-31T20:59:48.155Z"/>
    <s v="Tempo 2-1-2; RIR 1-2; rest pause"/>
    <x v="3"/>
    <s v="2026-03-31T20:59:52.823Z"/>
    <x v="4"/>
  </r>
  <r>
    <s v="E-20260331-0935"/>
    <s v="S-20260331-01"/>
    <x v="21"/>
    <n v="4"/>
    <n v="50"/>
    <n v="3"/>
    <m/>
    <m/>
    <m/>
    <n v="2"/>
    <n v="1"/>
    <n v="2"/>
    <s v="1-2"/>
    <s v="2026-03-31T20:59:48.155Z"/>
    <s v="Tempo 2-1-2; RIR 1-2; rest pause"/>
    <x v="3"/>
    <s v="2026-03-31T21:00:25.308Z"/>
    <x v="4"/>
  </r>
  <r>
    <s v="E-20260331-0936"/>
    <s v="S-20260331-01"/>
    <x v="21"/>
    <n v="5"/>
    <n v="50"/>
    <n v="7"/>
    <m/>
    <m/>
    <m/>
    <n v="2"/>
    <n v="1"/>
    <n v="2"/>
    <s v="1-2"/>
    <s v="2026-03-31T21:02:32.111Z"/>
    <s v="Tempo 2-1-2; RIR 1-2; rest pause"/>
    <x v="3"/>
    <s v="2026-03-31T21:02:32.814Z"/>
    <x v="4"/>
  </r>
  <r>
    <s v="E-20260331-0937"/>
    <s v="S-20260331-01"/>
    <x v="21"/>
    <n v="6"/>
    <n v="50"/>
    <n v="2.5"/>
    <m/>
    <m/>
    <m/>
    <n v="2"/>
    <n v="1"/>
    <n v="2"/>
    <s v="1-2"/>
    <s v="2026-03-31T21:02:32.111Z"/>
    <s v="Tempo 2-1-2; RIR 1-2; rest pause"/>
    <x v="3"/>
    <s v="2026-03-31T21:03:08.887Z"/>
    <x v="4"/>
  </r>
  <r>
    <s v="E-20260331-0938"/>
    <s v="S-20260331-01"/>
    <x v="38"/>
    <n v="1"/>
    <n v="12.5"/>
    <n v="10"/>
    <m/>
    <m/>
    <m/>
    <n v="3"/>
    <n v="1"/>
    <n v="3"/>
    <s v="1"/>
    <m/>
    <s v="Tempo 3-1-3; RIR 1; tapped 9-10"/>
    <x v="3"/>
    <s v="2026-03-31T21:06:47.494Z"/>
    <x v="4"/>
  </r>
  <r>
    <s v="E-20260331-0939"/>
    <s v="S-20260331-01"/>
    <x v="38"/>
    <n v="2"/>
    <n v="12.5"/>
    <n v="10"/>
    <m/>
    <m/>
    <m/>
    <n v="3"/>
    <n v="1"/>
    <n v="3"/>
    <s v="1"/>
    <m/>
    <s v="Tempo 3-1-3; RIR 1; tapped 9-10"/>
    <x v="3"/>
    <s v="2026-03-31T21:10:02.380Z"/>
    <x v="4"/>
  </r>
  <r>
    <s v="E-20260331-0940"/>
    <s v="S-20260331-01"/>
    <x v="38"/>
    <n v="3"/>
    <n v="12.5"/>
    <n v="10"/>
    <m/>
    <m/>
    <m/>
    <n v="3"/>
    <n v="1"/>
    <n v="3"/>
    <s v="1"/>
    <m/>
    <s v="Tempo 3-1-3; RIR 1; tapped 9-10"/>
    <x v="3"/>
    <s v="2026-03-31T21:13:33.491Z"/>
    <x v="4"/>
  </r>
  <r>
    <s v="E-20260331-0941"/>
    <s v="S-20260331-01"/>
    <x v="42"/>
    <n v="1"/>
    <n v="10"/>
    <n v="12"/>
    <m/>
    <m/>
    <m/>
    <n v="2"/>
    <n v="2"/>
    <n v="2"/>
    <s v="1-2"/>
    <m/>
    <s v="Tempo 2-2-2; RIR 1-2"/>
    <x v="3"/>
    <s v="2026-03-31T21:20:32.709Z"/>
    <x v="3"/>
  </r>
  <r>
    <s v="E-20260331-0942"/>
    <s v="S-20260331-01"/>
    <x v="42"/>
    <n v="2"/>
    <n v="10"/>
    <n v="12"/>
    <m/>
    <m/>
    <m/>
    <n v="2"/>
    <n v="2"/>
    <n v="2"/>
    <s v="1-2"/>
    <m/>
    <s v="Tempo 2-2-2; RIR 1-2"/>
    <x v="3"/>
    <s v="2026-03-31T21:23:26.506Z"/>
    <x v="3"/>
  </r>
  <r>
    <s v="E-20260331-0943"/>
    <s v="S-20260331-01"/>
    <x v="63"/>
    <n v="1"/>
    <n v="30"/>
    <n v="25"/>
    <m/>
    <m/>
    <m/>
    <n v="2"/>
    <n v="2"/>
    <n v="2"/>
    <s v="1-2"/>
    <m/>
    <s v="Burnout; tempo 2-2-2; RIR 1-2; 15# plates per side "/>
    <x v="3"/>
    <s v="2026-03-31T21:24:06.413Z"/>
    <x v="3"/>
  </r>
  <r>
    <s v="E-20260331-0944"/>
    <s v="S-20260331-01"/>
    <x v="42"/>
    <n v="3"/>
    <n v="10"/>
    <n v="12"/>
    <m/>
    <m/>
    <m/>
    <n v="2"/>
    <n v="2"/>
    <n v="2"/>
    <s v="1"/>
    <m/>
    <s v="Tempo 2-2-2; RIR 1"/>
    <x v="3"/>
    <s v="2026-03-31T21:26:33.094Z"/>
    <x v="3"/>
  </r>
  <r>
    <s v="E-20260331-0945"/>
    <s v="S-20260331-01"/>
    <x v="58"/>
    <n v="4"/>
    <n v="15"/>
    <n v="17"/>
    <m/>
    <m/>
    <m/>
    <n v="2"/>
    <n v="2"/>
    <n v="2"/>
    <s v="1"/>
    <m/>
    <s v="Burnout set; tempo 2-2-2; RIR 1"/>
    <x v="3"/>
    <s v="2026-03-31T21:30:52.258Z"/>
    <x v="3"/>
  </r>
  <r>
    <s v="E-20260401-0946"/>
    <s v="S-20260401-01"/>
    <x v="32"/>
    <n v="1"/>
    <m/>
    <m/>
    <n v="300"/>
    <n v="0.84"/>
    <s v="mi"/>
    <m/>
    <m/>
    <m/>
    <m/>
    <m/>
    <s v="Warmup"/>
    <x v="3"/>
    <s v="2026-04-01T14:59:01.254Z"/>
    <x v="1"/>
  </r>
  <r>
    <s v="E-20260401-0947"/>
    <s v="S-20260401-01"/>
    <x v="24"/>
    <n v="1"/>
    <n v="75"/>
    <n v="10"/>
    <m/>
    <m/>
    <m/>
    <n v="2"/>
    <n v="1"/>
    <n v="2"/>
    <s v="1-2"/>
    <m/>
    <s v="Tempo 2-1-2; RIR 1-2"/>
    <x v="3"/>
    <s v="2026-04-01T15:07:27.390Z"/>
    <x v="1"/>
  </r>
  <r>
    <s v="E-20260401-0948"/>
    <s v="S-20260401-01"/>
    <x v="24"/>
    <n v="2"/>
    <n v="75"/>
    <n v="9"/>
    <m/>
    <m/>
    <m/>
    <n v="2"/>
    <n v="1"/>
    <n v="2"/>
    <s v="1-2"/>
    <m/>
    <s v="Tempo 2-1-2; RIR 1-2; I didn’t love the ROM / contraction at 9 but I was able to hold"/>
    <x v="3"/>
    <s v="2026-04-01T15:10:01.941Z"/>
    <x v="1"/>
  </r>
  <r>
    <s v="E-20260401-0949"/>
    <s v="S-20260401-01"/>
    <x v="24"/>
    <n v="3"/>
    <n v="75"/>
    <n v="7"/>
    <m/>
    <m/>
    <m/>
    <n v="2"/>
    <n v="1"/>
    <n v="2"/>
    <s v="1"/>
    <m/>
    <s v="Tempo 2-1-2; RIR 1"/>
    <x v="3"/>
    <s v="2026-04-01T15:12:15.275Z"/>
    <x v="1"/>
  </r>
  <r>
    <s v="E-20260401-0950"/>
    <s v="S-20260401-01"/>
    <x v="24"/>
    <n v="4"/>
    <n v="75"/>
    <n v="7"/>
    <m/>
    <m/>
    <m/>
    <n v="2"/>
    <n v="1"/>
    <n v="2"/>
    <s v="1"/>
    <m/>
    <s v="Tempo 2-1-2; RIR 1; partials to 10"/>
    <x v="3"/>
    <s v="2026-04-01T15:16:06.329Z"/>
    <x v="1"/>
  </r>
  <r>
    <s v="E-20260401-0951"/>
    <s v="S-20260401-01"/>
    <x v="27"/>
    <n v="1"/>
    <n v="170"/>
    <n v="10"/>
    <m/>
    <m/>
    <m/>
    <n v="2"/>
    <n v="2"/>
    <n v="1"/>
    <s v="1-2"/>
    <m/>
    <s v="Lay pulldown machine; tempo 2-2-1; RIR 1-2"/>
    <x v="3"/>
    <s v="2026-04-01T15:18:51.260Z"/>
    <x v="1"/>
  </r>
  <r>
    <s v="E-20260401-0952"/>
    <s v="S-20260401-01"/>
    <x v="27"/>
    <n v="2"/>
    <n v="170"/>
    <n v="10"/>
    <m/>
    <m/>
    <m/>
    <n v="2"/>
    <n v="2"/>
    <n v="1"/>
    <s v="1-2"/>
    <m/>
    <s v="Lay pulldown machine; tempo 2-2-1; RIR 1-2"/>
    <x v="3"/>
    <s v="2026-04-01T15:20:44.513Z"/>
    <x v="1"/>
  </r>
  <r>
    <s v="E-20260401-0953"/>
    <s v="S-20260401-01"/>
    <x v="27"/>
    <n v="3"/>
    <n v="170"/>
    <n v="10"/>
    <m/>
    <m/>
    <m/>
    <n v="2"/>
    <n v="2"/>
    <n v="1"/>
    <s v="1-2"/>
    <m/>
    <s v="Lay pulldown machine; tempo 2-2-1; RIR 1-2; right weaker"/>
    <x v="3"/>
    <s v="2026-04-01T15:22:08.516Z"/>
    <x v="1"/>
  </r>
  <r>
    <s v="E-20260401-0954"/>
    <s v="S-20260401-01"/>
    <x v="27"/>
    <n v="4"/>
    <n v="170"/>
    <n v="8"/>
    <m/>
    <m/>
    <m/>
    <n v="2"/>
    <n v="2"/>
    <n v="1"/>
    <s v="0-1"/>
    <m/>
    <s v="Slight right anterior capsule awareness; Lat pulldown machine; tempo 2-2-1; RIR 0-1; right weaker"/>
    <x v="3"/>
    <s v="2026-04-01T15:24:17.194Z"/>
    <x v="1"/>
  </r>
  <r>
    <s v="E-20260401-0955"/>
    <s v="S-20260401-01"/>
    <x v="43"/>
    <n v="1"/>
    <n v="140"/>
    <n v="12"/>
    <m/>
    <m/>
    <m/>
    <n v="2"/>
    <n v="2"/>
    <n v="2"/>
    <s v="2"/>
    <m/>
    <s v="Wider grip attachment (neutral shoulder width); Tempo 2-2-2; RIR 2; 70# plate"/>
    <x v="3"/>
    <s v="2026-04-01T15:29:01.172Z"/>
    <x v="1"/>
  </r>
  <r>
    <s v="E-20260401-0956"/>
    <s v="S-20260401-01"/>
    <x v="43"/>
    <n v="2"/>
    <n v="170"/>
    <n v="12"/>
    <m/>
    <m/>
    <m/>
    <n v="2"/>
    <n v="2"/>
    <n v="2"/>
    <s v="2"/>
    <m/>
    <s v="Wider grip attachment (neutral shoulder width); Tempo 2-2-2; RIR 2; 70# plate"/>
    <x v="3"/>
    <s v="2026-04-01T15:33:00.026Z"/>
    <x v="1"/>
  </r>
  <r>
    <s v="E-20260401-0957"/>
    <s v="S-20260401-01"/>
    <x v="43"/>
    <n v="3"/>
    <n v="200"/>
    <n v="12"/>
    <m/>
    <m/>
    <m/>
    <n v="2"/>
    <n v="2"/>
    <n v="2"/>
    <s v="2"/>
    <m/>
    <s v="Wider grip attachment (neutral shoulder width); Tempo 2-2-2; RIR 2; 100# plate"/>
    <x v="3"/>
    <s v="2026-04-01T15:34:56.994Z"/>
    <x v="1"/>
  </r>
  <r>
    <s v="E-20260401-0958"/>
    <s v="S-20260401-01"/>
    <x v="44"/>
    <n v="1"/>
    <n v="10"/>
    <n v="14"/>
    <m/>
    <m/>
    <m/>
    <n v="2"/>
    <n v="2"/>
    <n v="2"/>
    <s v="1-2"/>
    <m/>
    <s v="Tempo 2-2-2; RIR 1-2; "/>
    <x v="3"/>
    <s v="2026-04-01T15:39:26.529Z"/>
    <x v="1"/>
  </r>
  <r>
    <s v="E-20260401-0959"/>
    <s v="S-20260401-01"/>
    <x v="44"/>
    <n v="2"/>
    <n v="7.5"/>
    <n v="15"/>
    <m/>
    <m/>
    <m/>
    <n v="2"/>
    <n v="2"/>
    <n v="2"/>
    <s v="2"/>
    <m/>
    <s v="Tempo 2-2-2; RIR 2"/>
    <x v="3"/>
    <s v="2026-04-01T15:42:05.577Z"/>
    <x v="1"/>
  </r>
  <r>
    <s v="E-20260401-0960"/>
    <s v="S-20260401-01"/>
    <x v="44"/>
    <n v="3"/>
    <n v="7.5"/>
    <n v="15"/>
    <m/>
    <m/>
    <m/>
    <n v="2"/>
    <n v="2"/>
    <n v="2"/>
    <s v="2"/>
    <m/>
    <s v="Tempo 2-2-2; RIR 2"/>
    <x v="3"/>
    <s v="2026-04-01T15:44:39.474Z"/>
    <x v="1"/>
  </r>
  <r>
    <s v="E-20260401-0961"/>
    <s v="S-20260401-01"/>
    <x v="10"/>
    <n v="1"/>
    <n v="75"/>
    <m/>
    <n v="60"/>
    <m/>
    <m/>
    <m/>
    <m/>
    <m/>
    <m/>
    <m/>
    <s v="2.5 mph; 0 incline"/>
    <x v="3"/>
    <s v="2026-04-01T15:48:59.822Z"/>
    <x v="0"/>
  </r>
  <r>
    <s v="E-20260401-0962"/>
    <s v="S-20260401-01"/>
    <x v="10"/>
    <n v="2"/>
    <n v="75"/>
    <m/>
    <n v="57"/>
    <m/>
    <m/>
    <m/>
    <m/>
    <m/>
    <m/>
    <m/>
    <s v="2.5 mph; 0 incline"/>
    <x v="3"/>
    <s v="2026-04-01T15:52:14.862Z"/>
    <x v="0"/>
  </r>
  <r>
    <s v="E-20260401-0963"/>
    <s v="S-20260401-01"/>
    <x v="10"/>
    <n v="3"/>
    <n v="75"/>
    <m/>
    <n v="45"/>
    <m/>
    <m/>
    <m/>
    <m/>
    <m/>
    <m/>
    <m/>
    <s v="2.5 mph; 0 incline"/>
    <x v="3"/>
    <s v="2026-04-01T15:55:01.239Z"/>
    <x v="0"/>
  </r>
  <r>
    <s v="E-20260401-0964"/>
    <s v="S-20260401-01"/>
    <x v="31"/>
    <n v="1"/>
    <n v="30"/>
    <n v="10"/>
    <m/>
    <m/>
    <m/>
    <n v="2"/>
    <n v="1"/>
    <n v="2"/>
    <s v="2"/>
    <m/>
    <s v="Tempo 2-1-2; RIR 2"/>
    <x v="3"/>
    <s v="2026-04-01T15:58:52.012Z"/>
    <x v="2"/>
  </r>
  <r>
    <s v="E-20260401-0965"/>
    <s v="S-20260401-01"/>
    <x v="31"/>
    <n v="2"/>
    <n v="30"/>
    <n v="7"/>
    <m/>
    <m/>
    <m/>
    <n v="2"/>
    <n v="1"/>
    <n v="2"/>
    <s v="2"/>
    <m/>
    <s v="Tempo 2-1-2; RIR 2"/>
    <x v="3"/>
    <s v="2026-04-01T16:01:43.564Z"/>
    <x v="2"/>
  </r>
  <r>
    <s v="E-20260402-0966"/>
    <s v="S-20260402-01"/>
    <x v="32"/>
    <n v="1"/>
    <m/>
    <m/>
    <n v="300"/>
    <n v="0.83"/>
    <s v="mi"/>
    <m/>
    <m/>
    <m/>
    <m/>
    <m/>
    <s v="Warmup"/>
    <x v="3"/>
    <s v="2026-04-02T17:04:31.339Z"/>
    <x v="1"/>
  </r>
  <r>
    <s v="E-20260402-0967"/>
    <s v="S-20260402-01"/>
    <x v="31"/>
    <n v="1"/>
    <n v="30"/>
    <n v="11"/>
    <m/>
    <m/>
    <m/>
    <n v="3"/>
    <n v="1"/>
    <n v="2"/>
    <s v="1-2"/>
    <m/>
    <s v="Tempo 3-1-2; RIR 1-2"/>
    <x v="3"/>
    <s v="2026-04-02T17:06:07.553Z"/>
    <x v="2"/>
  </r>
  <r>
    <s v="E-20260402-0968"/>
    <s v="S-20260402-01"/>
    <x v="31"/>
    <n v="2"/>
    <n v="30"/>
    <n v="10"/>
    <m/>
    <m/>
    <m/>
    <n v="3"/>
    <n v="1"/>
    <n v="2"/>
    <s v="1-2"/>
    <m/>
    <s v="Tempo 3-1-2; RIR 1-2"/>
    <x v="3"/>
    <s v="2026-04-02T17:09:17.706Z"/>
    <x v="2"/>
  </r>
  <r>
    <s v="E-20260402-0969"/>
    <s v="S-20260402-01"/>
    <x v="31"/>
    <n v="3"/>
    <n v="30"/>
    <n v="8"/>
    <m/>
    <m/>
    <m/>
    <n v="3"/>
    <n v="1"/>
    <n v="2"/>
    <s v="1-2"/>
    <m/>
    <s v="Tempo 3-1-2; RIR 1-2"/>
    <x v="3"/>
    <s v="2026-04-02T17:11:47.648Z"/>
    <x v="2"/>
  </r>
  <r>
    <s v="E-20260402-0970"/>
    <s v="S-20260402-01"/>
    <x v="31"/>
    <n v="4"/>
    <n v="30"/>
    <n v="7"/>
    <m/>
    <m/>
    <m/>
    <n v="3"/>
    <n v="1"/>
    <n v="2"/>
    <s v="1-2"/>
    <m/>
    <s v="Tempo 3-1-2; RIR 1-2"/>
    <x v="3"/>
    <s v="2026-04-02T17:14:33.953Z"/>
    <x v="2"/>
  </r>
  <r>
    <s v="E-20260402-0971"/>
    <s v="S-20260402-01"/>
    <x v="14"/>
    <n v="1"/>
    <n v="35"/>
    <n v="15"/>
    <m/>
    <m/>
    <m/>
    <n v="2"/>
    <n v="1"/>
    <n v="2"/>
    <s v="1-2"/>
    <m/>
    <s v="Alternating; tempo 2-1-2; RIR 1-2; will try 40 next set"/>
    <x v="3"/>
    <s v="2026-04-02T17:18:33.228Z"/>
    <x v="2"/>
  </r>
  <r>
    <s v="E-20260402-0972"/>
    <s v="S-20260402-01"/>
    <x v="14"/>
    <n v="2"/>
    <n v="40"/>
    <n v="15"/>
    <m/>
    <m/>
    <m/>
    <n v="2"/>
    <n v="1"/>
    <n v="1"/>
    <s v="1-2"/>
    <m/>
    <s v="Alternating; tempo 2-1-1; RIR 1-2; didn’t love the contraction but decent for 40#"/>
    <x v="3"/>
    <s v="2026-04-02T17:22:37.904Z"/>
    <x v="2"/>
  </r>
  <r>
    <s v="E-20260402-0973"/>
    <s v="S-20260402-01"/>
    <x v="14"/>
    <n v="3"/>
    <n v="40"/>
    <n v="14"/>
    <m/>
    <m/>
    <m/>
    <n v="2"/>
    <n v="1"/>
    <n v="1"/>
    <s v="1-2"/>
    <m/>
    <s v="Alternating; tempo 2-1-1; RIR 1-2; didn’t love the contraction but decent for 40#"/>
    <x v="3"/>
    <s v="2026-04-02T17:26:06.676Z"/>
    <x v="2"/>
  </r>
  <r>
    <s v="E-20260402-0974"/>
    <s v="S-20260402-01"/>
    <x v="21"/>
    <n v="1"/>
    <n v="50"/>
    <n v="12"/>
    <m/>
    <m/>
    <m/>
    <n v="2"/>
    <n v="1"/>
    <n v="2"/>
    <s v="1-2"/>
    <m/>
    <s v="Tempo 2-1-2; RIR 1-2"/>
    <x v="3"/>
    <s v="2026-04-02T17:28:33.257Z"/>
    <x v="4"/>
  </r>
  <r>
    <s v="E-20260402-0975"/>
    <s v="S-20260402-01"/>
    <x v="21"/>
    <n v="2"/>
    <n v="50"/>
    <n v="12"/>
    <m/>
    <m/>
    <m/>
    <n v="2"/>
    <n v="1"/>
    <n v="2"/>
    <s v="1-2"/>
    <m/>
    <s v="Tempo 2-1-2; RIR 1-2"/>
    <x v="3"/>
    <s v="2026-04-02T17:31:00.279Z"/>
    <x v="4"/>
  </r>
  <r>
    <s v="E-20260402-0976"/>
    <s v="S-20260402-01"/>
    <x v="21"/>
    <n v="3"/>
    <n v="50"/>
    <n v="9"/>
    <m/>
    <m/>
    <m/>
    <n v="2"/>
    <n v="1"/>
    <n v="2"/>
    <s v="1"/>
    <m/>
    <s v="Tempo 2-1-2; RIR 1"/>
    <x v="3"/>
    <s v="2026-04-02T17:33:21.744Z"/>
    <x v="4"/>
  </r>
  <r>
    <s v="E-20260402-0977"/>
    <s v="S-20260402-01"/>
    <x v="21"/>
    <n v="4"/>
    <n v="50"/>
    <n v="9"/>
    <m/>
    <m/>
    <m/>
    <n v="2"/>
    <n v="1"/>
    <n v="2"/>
    <s v="1"/>
    <m/>
    <s v="Tempo 2-1-2; RIR 1"/>
    <x v="3"/>
    <s v="2026-04-02T17:36:23.899Z"/>
    <x v="4"/>
  </r>
  <r>
    <s v="E-20260402-0978"/>
    <s v="S-20260402-01"/>
    <x v="42"/>
    <n v="1"/>
    <n v="10"/>
    <n v="15"/>
    <m/>
    <m/>
    <m/>
    <n v="2"/>
    <n v="2"/>
    <n v="2"/>
    <s v="1-2"/>
    <m/>
    <s v="Tempo 2-2-2; RIR 1-2"/>
    <x v="3"/>
    <s v="2026-04-02T17:49:25.889Z"/>
    <x v="3"/>
  </r>
  <r>
    <s v="E-20260402-0979"/>
    <s v="S-20260402-01"/>
    <x v="42"/>
    <n v="2"/>
    <n v="10"/>
    <n v="15"/>
    <m/>
    <m/>
    <m/>
    <n v="2"/>
    <n v="2"/>
    <n v="2"/>
    <s v="1-2"/>
    <m/>
    <s v="Tempo 2-2-2; RIR 1-2"/>
    <x v="3"/>
    <s v="2026-04-02T17:52:15.294Z"/>
    <x v="3"/>
  </r>
  <r>
    <s v="E-20260402-0980"/>
    <s v="S-20260402-01"/>
    <x v="17"/>
    <n v="1"/>
    <n v="12.5"/>
    <n v="14"/>
    <m/>
    <m/>
    <m/>
    <n v="3"/>
    <n v="1"/>
    <n v="2"/>
    <s v="1-2"/>
    <m/>
    <s v="D-grip and supinated this week instead of rope / pronated grip; tempo 3-1-2; RIR 1-2"/>
    <x v="3"/>
    <s v="2026-04-02T17:53:20.661Z"/>
    <x v="4"/>
  </r>
  <r>
    <s v="E-20260402-0981"/>
    <s v="S-20260402-01"/>
    <x v="17"/>
    <n v="2"/>
    <n v="12.5"/>
    <n v="12"/>
    <m/>
    <m/>
    <m/>
    <n v="3"/>
    <n v="1"/>
    <n v="2"/>
    <s v="1-2"/>
    <m/>
    <s v="D-grip and supinated this week instead of rope / pronated grip; tempo 3-1-2; RIR 1-2"/>
    <x v="3"/>
    <s v="2026-04-02T17:53:25.190Z"/>
    <x v="4"/>
  </r>
  <r>
    <s v="E-20260402-0982"/>
    <s v="S-20260402-01"/>
    <x v="17"/>
    <n v="3"/>
    <n v="15"/>
    <n v="11"/>
    <m/>
    <m/>
    <m/>
    <n v="3"/>
    <n v="1"/>
    <n v="2"/>
    <s v="1-2"/>
    <m/>
    <s v="D-grip and supinated this week instead of rope / pronated grip; tempo 3-1-2; RIR 1-2"/>
    <x v="3"/>
    <s v="2026-04-02T17:53:28.892Z"/>
    <x v="4"/>
  </r>
  <r>
    <s v="E-20260402-0983"/>
    <s v="S-20260402-01"/>
    <x v="42"/>
    <n v="3"/>
    <n v="10"/>
    <n v="14"/>
    <m/>
    <m/>
    <m/>
    <n v="2"/>
    <n v="2"/>
    <n v="2"/>
    <s v="0-1"/>
    <m/>
    <s v="Tempo 2-2-2; RIR 0-1"/>
    <x v="3"/>
    <s v="2026-04-02T17:55:51.228Z"/>
    <x v="3"/>
  </r>
  <r>
    <s v="E-20260402-0984"/>
    <s v="S-20260402-01"/>
    <x v="0"/>
    <n v="1"/>
    <n v="150"/>
    <m/>
    <n v="60"/>
    <m/>
    <m/>
    <m/>
    <m/>
    <m/>
    <m/>
    <m/>
    <s v="2.5mph; 0 incline "/>
    <x v="3"/>
    <s v="2026-04-02T17:59:31.743Z"/>
    <x v="0"/>
  </r>
  <r>
    <s v="E-20260402-0985"/>
    <s v="S-20260402-01"/>
    <x v="0"/>
    <n v="2"/>
    <n v="150"/>
    <m/>
    <n v="60"/>
    <m/>
    <m/>
    <m/>
    <m/>
    <m/>
    <m/>
    <m/>
    <s v="2.5mph; 0 incline; grip started failing"/>
    <x v="3"/>
    <s v="2026-04-02T18:02:12.293Z"/>
    <x v="0"/>
  </r>
  <r>
    <s v="E-20260402-0986"/>
    <s v="S-20260402-01"/>
    <x v="0"/>
    <n v="3"/>
    <n v="150"/>
    <m/>
    <n v="49.199999999999996"/>
    <m/>
    <m/>
    <m/>
    <m/>
    <m/>
    <m/>
    <m/>
    <s v="2.5mph; 0 incline; grip started failing"/>
    <x v="3"/>
    <s v="2026-04-02T18:04:29.941Z"/>
    <x v="0"/>
  </r>
  <r>
    <s v="E-20260402-0987"/>
    <s v="S-20260402-01"/>
    <x v="64"/>
    <n v="1"/>
    <n v="15"/>
    <n v="18"/>
    <m/>
    <m/>
    <m/>
    <n v="2"/>
    <n v="1"/>
    <n v="2"/>
    <s v="0-1"/>
    <m/>
    <s v="Burnout tempo 2-1-2; RIR 0-1"/>
    <x v="3"/>
    <s v="2026-04-02T18:09:57.525Z"/>
    <x v="2"/>
  </r>
  <r>
    <s v="E-20260407-0988"/>
    <s v="S-20260407-01"/>
    <x v="34"/>
    <n v="1"/>
    <n v="130"/>
    <n v="8"/>
    <m/>
    <m/>
    <m/>
    <n v="3"/>
    <n v="1"/>
    <n v="1"/>
    <s v="2"/>
    <m/>
    <s v="Tempo 3-1-1; RIR 2"/>
    <x v="4"/>
    <s v="2026-04-07T22:09:19.411Z"/>
    <x v="7"/>
  </r>
  <r>
    <s v="E-20260407-0989"/>
    <s v="S-20260407-01"/>
    <x v="34"/>
    <n v="2"/>
    <n v="140"/>
    <n v="8"/>
    <m/>
    <m/>
    <m/>
    <n v="3"/>
    <n v="1"/>
    <n v="1"/>
    <s v="2"/>
    <m/>
    <s v="Tempo 3-1-1; RIR 2"/>
    <x v="4"/>
    <s v="2026-04-07T22:11:18.299Z"/>
    <x v="7"/>
  </r>
  <r>
    <s v="E-20260407-0990"/>
    <s v="S-20260407-01"/>
    <x v="34"/>
    <n v="3"/>
    <n v="140"/>
    <n v="8"/>
    <m/>
    <m/>
    <m/>
    <n v="3"/>
    <n v="1"/>
    <n v="1"/>
    <s v="2"/>
    <m/>
    <s v="Tempo 3-1-1; RIR 2"/>
    <x v="4"/>
    <s v="2026-04-07T22:14:29.026Z"/>
    <x v="7"/>
  </r>
  <r>
    <s v="E-20260407-0991"/>
    <s v="S-20260407-01"/>
    <x v="34"/>
    <n v="4"/>
    <n v="140"/>
    <n v="8"/>
    <m/>
    <m/>
    <m/>
    <n v="3"/>
    <n v="1"/>
    <n v="1"/>
    <s v="2"/>
    <m/>
    <s v="Tempo 3-1-1; RIR 2"/>
    <x v="4"/>
    <s v="2026-04-07T22:16:51.379Z"/>
    <x v="7"/>
  </r>
  <r>
    <s v="E-20260407-0992"/>
    <s v="S-20260407-01"/>
    <x v="46"/>
    <n v="1"/>
    <n v="30"/>
    <n v="8"/>
    <m/>
    <m/>
    <m/>
    <n v="2"/>
    <n v="1"/>
    <n v="2"/>
    <s v="1-2"/>
    <m/>
    <s v="Tempo 2-1-2; RIR 1-2"/>
    <x v="4"/>
    <s v="2026-04-07T22:20:28.151Z"/>
    <x v="7"/>
  </r>
  <r>
    <s v="E-20260407-0993"/>
    <s v="S-20260407-01"/>
    <x v="46"/>
    <n v="2"/>
    <n v="40"/>
    <n v="8"/>
    <m/>
    <m/>
    <m/>
    <n v="2"/>
    <n v="1"/>
    <n v="2"/>
    <s v="1-2"/>
    <m/>
    <s v="Tempo 2-1-2; RIR 1-2"/>
    <x v="4"/>
    <s v="2026-04-07T22:22:34.077Z"/>
    <x v="7"/>
  </r>
  <r>
    <s v="E-20260407-0994"/>
    <s v="S-20260407-01"/>
    <x v="46"/>
    <n v="3"/>
    <n v="40"/>
    <n v="8"/>
    <m/>
    <m/>
    <m/>
    <n v="2"/>
    <n v="1"/>
    <n v="2"/>
    <s v="1-2"/>
    <m/>
    <s v="Tempo 2-1-2; RIR 1-2"/>
    <x v="4"/>
    <s v="2026-04-07T22:25:33.146Z"/>
    <x v="7"/>
  </r>
  <r>
    <s v="E-20260407-0995"/>
    <s v="S-20260407-01"/>
    <x v="24"/>
    <n v="1"/>
    <n v="70"/>
    <n v="8"/>
    <m/>
    <m/>
    <m/>
    <n v="2"/>
    <n v="1"/>
    <n v="2"/>
    <s v="1-2"/>
    <m/>
    <s v="Tempo 2-1-2; RIR 1-2; I misread the prescribed reps. Thought it was straight 8. "/>
    <x v="4"/>
    <s v="2026-04-07T22:28:16.670Z"/>
    <x v="1"/>
  </r>
  <r>
    <s v="E-20260407-0996"/>
    <s v="S-20260407-01"/>
    <x v="24"/>
    <n v="2"/>
    <n v="70"/>
    <n v="8"/>
    <m/>
    <m/>
    <m/>
    <n v="2"/>
    <n v="1"/>
    <n v="2"/>
    <s v="1-2"/>
    <m/>
    <s v="Tempo 2-1-2; RIR 1-2"/>
    <x v="4"/>
    <s v="2026-04-07T22:30:20.900Z"/>
    <x v="1"/>
  </r>
  <r>
    <s v="E-20260407-0997"/>
    <s v="S-20260407-01"/>
    <x v="24"/>
    <n v="3"/>
    <n v="70"/>
    <n v="8"/>
    <m/>
    <m/>
    <m/>
    <n v="2"/>
    <n v="1"/>
    <n v="2"/>
    <s v="1-2"/>
    <m/>
    <s v="Tempo 2-1-2; RIR 1-2; I misread the prescribed reps. Thought it was straight 8. "/>
    <x v="4"/>
    <s v="2026-04-07T22:32:37.182Z"/>
    <x v="1"/>
  </r>
  <r>
    <s v="E-20260407-0998"/>
    <s v="S-20260407-01"/>
    <x v="24"/>
    <n v="4"/>
    <n v="70"/>
    <n v="8"/>
    <m/>
    <m/>
    <m/>
    <n v="2"/>
    <n v="1"/>
    <n v="2"/>
    <s v="1-2"/>
    <m/>
    <s v="Tempo 2-1-2; RIR 1-2; I misread the prescribed reps. Thought it was straight 8. "/>
    <x v="4"/>
    <s v="2026-04-07T22:35:30.059Z"/>
    <x v="1"/>
  </r>
  <r>
    <s v="E-20260407-0999"/>
    <s v="S-20260407-01"/>
    <x v="27"/>
    <n v="1"/>
    <n v="130"/>
    <n v="10"/>
    <m/>
    <m/>
    <m/>
    <n v="2"/>
    <n v="2"/>
    <n v="2"/>
    <s v="1-2"/>
    <m/>
    <s v="Tempo 2-2-2; RIR 1-2"/>
    <x v="4"/>
    <s v="2026-04-07T22:41:33.397Z"/>
    <x v="1"/>
  </r>
  <r>
    <s v="E-20260407-1000"/>
    <s v="S-20260407-01"/>
    <x v="27"/>
    <n v="2"/>
    <n v="140"/>
    <n v="10"/>
    <m/>
    <m/>
    <m/>
    <n v="2"/>
    <n v="2"/>
    <n v="2"/>
    <s v="1-2"/>
    <m/>
    <s v="Tempo 2-2-2; RIR 1-2"/>
    <x v="4"/>
    <s v="2026-04-07T22:43:59.206Z"/>
    <x v="1"/>
  </r>
  <r>
    <s v="E-20260407-1001"/>
    <s v="S-20260407-01"/>
    <x v="27"/>
    <n v="3"/>
    <n v="150"/>
    <n v="10"/>
    <m/>
    <m/>
    <m/>
    <n v="2"/>
    <n v="2"/>
    <n v="2"/>
    <s v="1-2"/>
    <m/>
    <s v="Tempo 2-2-2; RIR 1-2"/>
    <x v="4"/>
    <s v="2026-04-07T22:47:13.464Z"/>
    <x v="1"/>
  </r>
  <r>
    <s v="E-20260407-1002"/>
    <s v="S-20260407-01"/>
    <x v="10"/>
    <n v="1"/>
    <n v="70"/>
    <m/>
    <n v="39.6"/>
    <m/>
    <m/>
    <m/>
    <m/>
    <m/>
    <m/>
    <m/>
    <s v="2.5mph; grip started to fail; no energy. Significant caloric deficit coming into this workout. Not a great idea"/>
    <x v="4"/>
    <s v="2026-04-07T22:53:54.502Z"/>
    <x v="0"/>
  </r>
  <r>
    <s v="E-20260407-1003"/>
    <s v="S-20260407-01"/>
    <x v="10"/>
    <n v="2"/>
    <n v="70"/>
    <m/>
    <n v="39.6"/>
    <m/>
    <m/>
    <m/>
    <m/>
    <m/>
    <m/>
    <m/>
    <s v="2.5mph; grip started to fail; no energy. Significant caloric deficit coming into this workout. Not a great idea"/>
    <x v="4"/>
    <s v="2026-04-07T22:56:32.379Z"/>
    <x v="0"/>
  </r>
  <r>
    <s v="E-20260407-1004"/>
    <s v="S-20260407-01"/>
    <x v="10"/>
    <n v="3"/>
    <n v="70"/>
    <m/>
    <n v="39.6"/>
    <m/>
    <m/>
    <m/>
    <m/>
    <m/>
    <m/>
    <m/>
    <s v="2.5mph; grip started to fail; no energy. Significant caloric deficit coming into this workout. Not a great idea"/>
    <x v="4"/>
    <s v="2026-04-07T22:59:49.572Z"/>
    <x v="0"/>
  </r>
  <r>
    <s v="E-20260407-1005"/>
    <s v="S-20260407-01"/>
    <x v="49"/>
    <n v="1"/>
    <n v="0"/>
    <m/>
    <n v="30"/>
    <m/>
    <m/>
    <m/>
    <m/>
    <m/>
    <m/>
    <m/>
    <m/>
    <x v="4"/>
    <s v="2026-04-07T23:04:59.331Z"/>
    <x v="6"/>
  </r>
  <r>
    <s v="E-20260407-1006"/>
    <s v="S-20260407-01"/>
    <x v="49"/>
    <n v="2"/>
    <n v="0"/>
    <m/>
    <n v="45"/>
    <m/>
    <m/>
    <m/>
    <m/>
    <m/>
    <m/>
    <m/>
    <m/>
    <x v="4"/>
    <s v="2026-04-07T23:07:35.443Z"/>
    <x v="6"/>
  </r>
  <r>
    <s v="E-20260407-1007"/>
    <s v="S-20260407-01"/>
    <x v="49"/>
    <n v="3"/>
    <n v="0"/>
    <m/>
    <n v="45"/>
    <m/>
    <m/>
    <m/>
    <m/>
    <m/>
    <m/>
    <m/>
    <s v="On Palm vs elbow"/>
    <x v="4"/>
    <s v="2026-04-07T23:10:19.389Z"/>
    <x v="6"/>
  </r>
  <r>
    <s v="E-20260407-1008"/>
    <s v="S-20260407-01"/>
    <x v="55"/>
    <n v="1"/>
    <m/>
    <m/>
    <n v="240"/>
    <n v="1"/>
    <s v="mi"/>
    <m/>
    <m/>
    <m/>
    <m/>
    <m/>
    <s v="Cool down. I was completely spent and feeing sick. Not enough calories today"/>
    <x v="4"/>
    <s v="2026-04-07T23:21:22.283Z"/>
    <x v="9"/>
  </r>
  <r>
    <s v="E-20260409-1009"/>
    <s v="S-20260409-01"/>
    <x v="50"/>
    <n v="1"/>
    <n v="0"/>
    <n v="12"/>
    <m/>
    <m/>
    <m/>
    <m/>
    <m/>
    <m/>
    <m/>
    <m/>
    <m/>
    <x v="4"/>
    <s v="2026-04-09T11:27:54.763Z"/>
    <x v="3"/>
  </r>
  <r>
    <s v="E-20260409-1010"/>
    <s v="S-20260409-01"/>
    <x v="50"/>
    <n v="2"/>
    <n v="0"/>
    <n v="12"/>
    <m/>
    <m/>
    <m/>
    <m/>
    <m/>
    <m/>
    <m/>
    <m/>
    <m/>
    <x v="4"/>
    <s v="2026-04-09T11:27:55.279Z"/>
    <x v="3"/>
  </r>
  <r>
    <s v="E-20260409-1011"/>
    <s v="S-20260409-01"/>
    <x v="51"/>
    <n v="1"/>
    <n v="5"/>
    <n v="10"/>
    <m/>
    <m/>
    <m/>
    <m/>
    <m/>
    <m/>
    <m/>
    <m/>
    <m/>
    <x v="4"/>
    <s v="2026-04-09T11:28:00.336Z"/>
    <x v="5"/>
  </r>
  <r>
    <s v="E-20260409-1012"/>
    <s v="S-20260409-01"/>
    <x v="51"/>
    <n v="2"/>
    <n v="5"/>
    <n v="10"/>
    <m/>
    <m/>
    <m/>
    <m/>
    <m/>
    <m/>
    <m/>
    <m/>
    <m/>
    <x v="4"/>
    <s v="2026-04-09T11:28:00.834Z"/>
    <x v="5"/>
  </r>
  <r>
    <s v="E-20260409-1013"/>
    <s v="S-20260409-01"/>
    <x v="52"/>
    <n v="1"/>
    <n v="0"/>
    <n v="8"/>
    <m/>
    <m/>
    <m/>
    <m/>
    <m/>
    <m/>
    <m/>
    <m/>
    <s v="Towel"/>
    <x v="4"/>
    <s v="2026-04-09T11:28:14.579Z"/>
    <x v="5"/>
  </r>
  <r>
    <s v="E-20260409-1014"/>
    <s v="S-20260409-01"/>
    <x v="52"/>
    <n v="2"/>
    <n v="0"/>
    <n v="8"/>
    <m/>
    <m/>
    <m/>
    <m/>
    <m/>
    <m/>
    <m/>
    <m/>
    <s v="Towel"/>
    <x v="4"/>
    <s v="2026-04-09T11:28:15.431Z"/>
    <x v="5"/>
  </r>
  <r>
    <s v="E-20260409-1015"/>
    <s v="S-20260409-01"/>
    <x v="5"/>
    <n v="1"/>
    <n v="55"/>
    <n v="8"/>
    <m/>
    <m/>
    <m/>
    <n v="3"/>
    <n v="1"/>
    <n v="1"/>
    <s v="2-1"/>
    <m/>
    <s v="Flat bench; tempo 3-1-1; RIR 2-1"/>
    <x v="4"/>
    <s v="2026-04-09T11:28:54.585Z"/>
    <x v="3"/>
  </r>
  <r>
    <s v="E-20260409-1016"/>
    <s v="S-20260409-01"/>
    <x v="5"/>
    <n v="2"/>
    <n v="55"/>
    <n v="8"/>
    <m/>
    <m/>
    <m/>
    <n v="3"/>
    <n v="1"/>
    <n v="1"/>
    <s v="2-1"/>
    <m/>
    <s v="Flat bench; tempo 3-1-1; RIR 2-1"/>
    <x v="4"/>
    <s v="2026-04-09T11:30:26.844Z"/>
    <x v="3"/>
  </r>
  <r>
    <s v="E-20260409-1017"/>
    <s v="S-20260409-01"/>
    <x v="5"/>
    <n v="3"/>
    <n v="55"/>
    <n v="8"/>
    <m/>
    <m/>
    <m/>
    <n v="3"/>
    <n v="1"/>
    <n v="2"/>
    <s v="1"/>
    <m/>
    <s v="Flat bench; tempo 3-1-2; RIR 1"/>
    <x v="4"/>
    <s v="2026-04-09T11:33:08.721Z"/>
    <x v="3"/>
  </r>
  <r>
    <s v="E-20260409-1018"/>
    <s v="S-20260409-01"/>
    <x v="5"/>
    <n v="4"/>
    <n v="55"/>
    <n v="7"/>
    <m/>
    <m/>
    <m/>
    <n v="3"/>
    <n v="1"/>
    <n v="1"/>
    <s v="1"/>
    <m/>
    <s v="Flat bench; tempo 3-1-1; RIR 1"/>
    <x v="4"/>
    <s v="2026-04-09T11:35:47.894Z"/>
    <x v="3"/>
  </r>
  <r>
    <s v="E-20260409-1019"/>
    <s v="S-20260409-01"/>
    <x v="37"/>
    <n v="1"/>
    <n v="40"/>
    <n v="10"/>
    <m/>
    <m/>
    <m/>
    <n v="3"/>
    <n v="1"/>
    <n v="2"/>
    <s v="2"/>
    <m/>
    <s v="Incline ~30; tempo 3-1-2; RIR 2"/>
    <x v="4"/>
    <s v="2026-04-09T11:38:43.171Z"/>
    <x v="3"/>
  </r>
  <r>
    <s v="E-20260409-1020"/>
    <s v="S-20260409-01"/>
    <x v="37"/>
    <n v="2"/>
    <n v="50"/>
    <n v="10"/>
    <m/>
    <m/>
    <m/>
    <n v="3"/>
    <n v="1"/>
    <n v="2"/>
    <s v="2"/>
    <m/>
    <s v="Incline ~30; tempo 3-1-2; RIR 2"/>
    <x v="4"/>
    <s v="2026-04-09T11:41:01.616Z"/>
    <x v="3"/>
  </r>
  <r>
    <s v="E-20260409-1021"/>
    <s v="S-20260409-01"/>
    <x v="37"/>
    <n v="3"/>
    <n v="60"/>
    <n v="9"/>
    <m/>
    <m/>
    <m/>
    <n v="3"/>
    <n v="1"/>
    <n v="2"/>
    <s v="2"/>
    <m/>
    <s v="Incline ~30; tempo 3-1-2; RIR 2"/>
    <x v="4"/>
    <s v="2026-04-09T11:43:46.849Z"/>
    <x v="3"/>
  </r>
  <r>
    <s v="E-20260409-1022"/>
    <s v="S-20260409-01"/>
    <x v="7"/>
    <n v="1"/>
    <n v="20"/>
    <n v="10"/>
    <m/>
    <m/>
    <m/>
    <n v="3"/>
    <n v="1"/>
    <n v="2"/>
    <s v="2-1"/>
    <m/>
    <s v="Tempo 3-1-2; RIR 2-1; used lower db weight as these are longer/wider dbs than typical (I.e., different from Planet Fitness)"/>
    <x v="4"/>
    <s v="2026-04-09T11:47:52.729Z"/>
    <x v="3"/>
  </r>
  <r>
    <s v="E-20260409-1023"/>
    <s v="S-20260409-01"/>
    <x v="7"/>
    <n v="2"/>
    <n v="30"/>
    <n v="10"/>
    <m/>
    <m/>
    <m/>
    <n v="3"/>
    <n v="1"/>
    <n v="2"/>
    <s v="2-1"/>
    <m/>
    <s v="Tempo 3-1-2; RIR 2-1; used lower db weight as these are longer/wider dbs than typical (I.e., different from Planet Fitness)"/>
    <x v="4"/>
    <s v="2026-04-09T11:50:41.395Z"/>
    <x v="3"/>
  </r>
  <r>
    <s v="E-20260409-1024"/>
    <s v="S-20260409-01"/>
    <x v="7"/>
    <n v="3"/>
    <n v="40"/>
    <n v="5"/>
    <m/>
    <m/>
    <m/>
    <n v="3"/>
    <n v="1"/>
    <n v="2"/>
    <s v="2-1"/>
    <m/>
    <s v="Tempo 3-1-2; RIR 2-1; used lower db weight as these are longer/wider dbs than typical (I.e., different from Planet Fitness)"/>
    <x v="4"/>
    <s v="2026-04-09T11:54:43.117Z"/>
    <x v="3"/>
  </r>
  <r>
    <s v="E-20260409-1025"/>
    <s v="S-20260409-01"/>
    <x v="21"/>
    <n v="1"/>
    <n v="45"/>
    <n v="10"/>
    <m/>
    <m/>
    <m/>
    <n v="2"/>
    <n v="1"/>
    <n v="2"/>
    <s v="2-1"/>
    <m/>
    <s v="Tempo 2-1-2; RIR 2-1"/>
    <x v="4"/>
    <s v="2026-04-09T11:56:38.110Z"/>
    <x v="4"/>
  </r>
  <r>
    <s v="E-20260409-1026"/>
    <s v="S-20260409-01"/>
    <x v="21"/>
    <n v="2"/>
    <n v="45"/>
    <n v="9"/>
    <m/>
    <m/>
    <m/>
    <n v="2"/>
    <n v="1"/>
    <n v="2"/>
    <s v="2-1"/>
    <m/>
    <s v="Tempo 2-1-2; RIR 2-1; strict form"/>
    <x v="4"/>
    <s v="2026-04-09T11:58:40.315Z"/>
    <x v="4"/>
  </r>
  <r>
    <s v="E-20260409-1027"/>
    <s v="S-20260409-01"/>
    <x v="21"/>
    <n v="3"/>
    <n v="50"/>
    <n v="7"/>
    <m/>
    <m/>
    <m/>
    <n v="2"/>
    <n v="1"/>
    <n v="2"/>
    <s v="1"/>
    <m/>
    <s v="Tempo 2-1-2; RIR 1; strict form"/>
    <x v="4"/>
    <s v="2026-04-09T12:00:42.088Z"/>
    <x v="4"/>
  </r>
  <r>
    <s v="E-20260409-1028"/>
    <s v="S-20260409-01"/>
    <x v="21"/>
    <n v="4"/>
    <n v="50"/>
    <n v="5"/>
    <m/>
    <m/>
    <m/>
    <n v="2"/>
    <n v="1"/>
    <n v="2"/>
    <s v="0"/>
    <m/>
    <s v="Tempo 2-1-2; RIR 0; strict form"/>
    <x v="4"/>
    <s v="2026-04-09T12:02:33.016Z"/>
    <x v="4"/>
  </r>
  <r>
    <s v="E-20260409-1029"/>
    <s v="S-20260409-01"/>
    <x v="30"/>
    <n v="1"/>
    <n v="7.5"/>
    <n v="12"/>
    <m/>
    <m/>
    <m/>
    <n v="2"/>
    <n v="1"/>
    <n v="2"/>
    <s v="2"/>
    <m/>
    <s v="Tempo 2-1-2; RIR 2; warmup "/>
    <x v="4"/>
    <s v="2026-04-09T12:05:15.237Z"/>
    <x v="4"/>
  </r>
  <r>
    <s v="E-20260409-1030"/>
    <s v="S-20260409-01"/>
    <x v="30"/>
    <n v="2"/>
    <n v="12.5"/>
    <n v="12"/>
    <m/>
    <m/>
    <m/>
    <n v="2"/>
    <n v="1"/>
    <n v="2"/>
    <s v="2"/>
    <m/>
    <s v="Tempo 2-1-2; RIR 2"/>
    <x v="4"/>
    <s v="2026-04-09T12:07:56.336Z"/>
    <x v="4"/>
  </r>
  <r>
    <s v="E-20260409-1031"/>
    <s v="S-20260409-01"/>
    <x v="30"/>
    <n v="3"/>
    <n v="15"/>
    <n v="12"/>
    <m/>
    <m/>
    <m/>
    <n v="3"/>
    <n v="1"/>
    <n v="1"/>
    <s v="2"/>
    <m/>
    <s v="Tempo 3-1-1; RIR 2; "/>
    <x v="4"/>
    <s v="2026-04-09T12:11:03.478Z"/>
    <x v="4"/>
  </r>
  <r>
    <s v="E-20260409-1032"/>
    <s v="S-20260409-01"/>
    <x v="30"/>
    <n v="4"/>
    <n v="15"/>
    <n v="12"/>
    <m/>
    <m/>
    <m/>
    <n v="3"/>
    <n v="1"/>
    <n v="1"/>
    <s v="2"/>
    <m/>
    <s v="Tempo 3-1-1; RIR 2; "/>
    <x v="4"/>
    <s v="2026-04-09T12:13:50.637Z"/>
    <x v="4"/>
  </r>
  <r>
    <s v="E-20260409-1033"/>
    <s v="S-20260409-01"/>
    <x v="42"/>
    <n v="1"/>
    <n v="10"/>
    <n v="12"/>
    <m/>
    <m/>
    <m/>
    <n v="2"/>
    <n v="1"/>
    <n v="2"/>
    <s v="2-1"/>
    <m/>
    <s v="Tempo 2-1-2; RIR 2-1"/>
    <x v="4"/>
    <s v="2026-04-09T12:16:44.505Z"/>
    <x v="3"/>
  </r>
  <r>
    <s v="E-20260409-1034"/>
    <s v="S-20260409-01"/>
    <x v="42"/>
    <n v="2"/>
    <n v="10"/>
    <n v="12"/>
    <m/>
    <m/>
    <m/>
    <n v="2"/>
    <n v="1"/>
    <n v="2"/>
    <s v="2-1"/>
    <m/>
    <s v="Tempo 2-1-2; RIR 2-1; slight ‘feeling’ in right anterior capsule on 12th rep/hold"/>
    <x v="4"/>
    <s v="2026-04-09T12:19:33.158Z"/>
    <x v="3"/>
  </r>
  <r>
    <s v="E-20260409-1035"/>
    <s v="S-20260409-01"/>
    <x v="42"/>
    <n v="3"/>
    <n v="10"/>
    <n v="10"/>
    <m/>
    <m/>
    <m/>
    <n v="2"/>
    <n v="1"/>
    <n v="2"/>
    <s v="2-1"/>
    <m/>
    <s v="Tempo 2-1-2; RIR 2-1; slight ‘feeling’ in right anterior capsule on 12th rep/hold"/>
    <x v="4"/>
    <s v="2026-04-09T12:19:50.403Z"/>
    <x v="3"/>
  </r>
  <r>
    <s v="E-20260410-1036"/>
    <s v="S-20260410-01"/>
    <x v="10"/>
    <n v="1"/>
    <n v="75"/>
    <m/>
    <n v="60"/>
    <m/>
    <m/>
    <m/>
    <m/>
    <m/>
    <m/>
    <m/>
    <s v="2.5mph; 0 incline "/>
    <x v="4"/>
    <s v="2026-04-10T20:51:32.709Z"/>
    <x v="0"/>
  </r>
  <r>
    <s v="E-20260410-1037"/>
    <s v="S-20260410-01"/>
    <x v="10"/>
    <n v="2"/>
    <n v="75"/>
    <m/>
    <n v="60"/>
    <m/>
    <m/>
    <m/>
    <m/>
    <m/>
    <m/>
    <m/>
    <s v="2.5mph; 0 incline "/>
    <x v="4"/>
    <s v="2026-04-10T20:54:49.528Z"/>
    <x v="0"/>
  </r>
  <r>
    <s v="E-20260410-1038"/>
    <s v="S-20260410-01"/>
    <x v="10"/>
    <n v="3"/>
    <n v="75"/>
    <m/>
    <n v="60"/>
    <m/>
    <m/>
    <m/>
    <m/>
    <m/>
    <m/>
    <m/>
    <s v="2.5mph; 0 incline "/>
    <x v="4"/>
    <s v="2026-04-10T20:58:22.611Z"/>
    <x v="0"/>
  </r>
  <r>
    <s v="E-20260410-1039"/>
    <s v="S-20260410-01"/>
    <x v="24"/>
    <n v="1"/>
    <n v="70"/>
    <n v="10"/>
    <m/>
    <m/>
    <m/>
    <n v="2"/>
    <n v="1"/>
    <n v="2"/>
    <s v="2"/>
    <m/>
    <s v="Tempo 2-1-2; RIR 2"/>
    <x v="4"/>
    <s v="2026-04-10T21:01:39.692Z"/>
    <x v="1"/>
  </r>
  <r>
    <s v="E-20260410-1040"/>
    <s v="S-20260410-01"/>
    <x v="24"/>
    <n v="2"/>
    <n v="70"/>
    <n v="10"/>
    <m/>
    <m/>
    <m/>
    <n v="2"/>
    <n v="1"/>
    <n v="2"/>
    <s v="1"/>
    <m/>
    <s v="Tempo 2-1-2; RIR 1"/>
    <x v="4"/>
    <s v="2026-04-10T21:03:43.220Z"/>
    <x v="1"/>
  </r>
  <r>
    <s v="E-20260410-1041"/>
    <s v="S-20260410-01"/>
    <x v="24"/>
    <n v="3"/>
    <n v="70"/>
    <n v="8.5"/>
    <m/>
    <m/>
    <m/>
    <n v="2"/>
    <n v="1"/>
    <n v="2"/>
    <s v="1"/>
    <m/>
    <s v="Tempo 2-1-2; RIR 1; might’ve hit 9 but the scap contraction is getting tough/looser"/>
    <x v="4"/>
    <s v="2026-04-10T21:06:46.327Z"/>
    <x v="1"/>
  </r>
  <r>
    <s v="E-20260410-1042"/>
    <s v="S-20260410-01"/>
    <x v="24"/>
    <n v="4"/>
    <n v="70"/>
    <n v="7.5"/>
    <m/>
    <m/>
    <m/>
    <n v="2"/>
    <n v="1"/>
    <n v="2"/>
    <s v="1"/>
    <m/>
    <s v="Tempo 2-1-2; RIR 1; might’ve hit 8 but the scap contraction is getting tough/looser"/>
    <x v="4"/>
    <s v="2026-04-10T21:09:01.762Z"/>
    <x v="1"/>
  </r>
  <r>
    <s v="E-20260410-1043"/>
    <s v="S-20260410-01"/>
    <x v="27"/>
    <n v="1"/>
    <n v="140"/>
    <n v="12"/>
    <m/>
    <m/>
    <m/>
    <n v="2"/>
    <n v="1"/>
    <n v="2"/>
    <s v="1"/>
    <m/>
    <s v="70 plate on high cable stack; tempo 2-1-2; RIR 1; "/>
    <x v="4"/>
    <s v="2026-04-10T21:14:39.657Z"/>
    <x v="1"/>
  </r>
  <r>
    <s v="E-20260410-1044"/>
    <s v="S-20260410-01"/>
    <x v="27"/>
    <n v="2"/>
    <n v="140"/>
    <n v="12"/>
    <m/>
    <m/>
    <m/>
    <n v="2"/>
    <n v="1"/>
    <n v="2"/>
    <s v="1"/>
    <m/>
    <s v="70 plate on high cable stack; tempo 2-1-2; RIR 1; "/>
    <x v="4"/>
    <s v="2026-04-10T21:17:40.549Z"/>
    <x v="1"/>
  </r>
  <r>
    <s v="E-20260410-1045"/>
    <s v="S-20260410-01"/>
    <x v="27"/>
    <n v="3"/>
    <n v="150"/>
    <n v="9"/>
    <m/>
    <m/>
    <m/>
    <n v="2"/>
    <n v="1"/>
    <n v="2"/>
    <s v="1-0"/>
    <m/>
    <s v="70 plate + 2(2.5) on high cable stack; tempo 2-1-2; RIR 1-0; tempo may have been closer to 3-2-1.5"/>
    <x v="4"/>
    <s v="2026-04-10T21:21:51.403Z"/>
    <x v="1"/>
  </r>
  <r>
    <s v="E-20260410-1046"/>
    <s v="S-20260410-01"/>
    <x v="12"/>
    <n v="1"/>
    <n v="30"/>
    <n v="15"/>
    <m/>
    <m/>
    <m/>
    <n v="1"/>
    <n v="2"/>
    <n v="1"/>
    <s v="2+"/>
    <m/>
    <s v="Tempo 1-2-1; RIR 2+"/>
    <x v="4"/>
    <s v="2026-04-10T21:24:36.372Z"/>
    <x v="1"/>
  </r>
  <r>
    <s v="E-20260410-1047"/>
    <s v="S-20260410-01"/>
    <x v="12"/>
    <n v="2"/>
    <n v="35"/>
    <n v="17"/>
    <m/>
    <m/>
    <m/>
    <n v="1"/>
    <n v="2"/>
    <n v="1"/>
    <s v="2"/>
    <m/>
    <s v="Tempo 1-2-1; RIR 2"/>
    <x v="4"/>
    <s v="2026-04-10T21:27:10.096Z"/>
    <x v="1"/>
  </r>
  <r>
    <s v="E-20260410-1048"/>
    <s v="S-20260410-01"/>
    <x v="12"/>
    <n v="3"/>
    <n v="35"/>
    <n v="20"/>
    <m/>
    <m/>
    <m/>
    <n v="1"/>
    <n v="2"/>
    <n v="1"/>
    <s v="2-1"/>
    <m/>
    <s v="Tempo 1-2-1; RIR 2-1"/>
    <x v="4"/>
    <s v="2026-04-10T21:30:22.414Z"/>
    <x v="1"/>
  </r>
  <r>
    <s v="E-20260410-1049"/>
    <s v="S-20260410-01"/>
    <x v="31"/>
    <n v="1"/>
    <n v="30"/>
    <n v="10"/>
    <m/>
    <m/>
    <m/>
    <n v="2"/>
    <n v="1"/>
    <n v="2"/>
    <s v="1"/>
    <m/>
    <s v="Tempo 2-1-2; RIR 1; left began to pronate on 10th rep"/>
    <x v="4"/>
    <s v="2026-04-10T21:34:20.085Z"/>
    <x v="2"/>
  </r>
  <r>
    <s v="E-20260410-1050"/>
    <s v="S-20260410-01"/>
    <x v="31"/>
    <n v="2"/>
    <n v="30"/>
    <n v="8"/>
    <m/>
    <m/>
    <m/>
    <n v="2"/>
    <n v="1"/>
    <n v="2"/>
    <s v="0"/>
    <m/>
    <s v="Tempo 2-1-2; RIR 0"/>
    <x v="4"/>
    <s v="2026-04-10T21:37:49.182Z"/>
    <x v="2"/>
  </r>
  <r>
    <s v="E-20260410-1051"/>
    <s v="S-20260410-01"/>
    <x v="65"/>
    <n v="1"/>
    <n v="60"/>
    <m/>
    <n v="60"/>
    <m/>
    <m/>
    <m/>
    <m/>
    <m/>
    <m/>
    <m/>
    <s v="1 min for left AND right "/>
    <x v="4"/>
    <s v="2026-04-10T21:42:38.043Z"/>
    <x v="0"/>
  </r>
  <r>
    <s v="E-20260410-1052"/>
    <s v="S-20260410-01"/>
    <x v="65"/>
    <n v="2"/>
    <n v="60"/>
    <m/>
    <n v="60"/>
    <m/>
    <m/>
    <m/>
    <m/>
    <m/>
    <m/>
    <m/>
    <s v="1 min for left AND right "/>
    <x v="4"/>
    <s v="2026-04-10T21:45:20.344Z"/>
    <x v="0"/>
  </r>
  <r>
    <s v="E-20260410-1053"/>
    <s v="S-20260410-01"/>
    <x v="65"/>
    <n v="3"/>
    <n v="60"/>
    <m/>
    <n v="60"/>
    <m/>
    <m/>
    <m/>
    <m/>
    <m/>
    <m/>
    <m/>
    <s v="1 min for left AND right "/>
    <x v="4"/>
    <s v="2026-04-10T21:48:49.935Z"/>
    <x v="0"/>
  </r>
  <r>
    <s v="E-20260410-1054"/>
    <s v="S-20260410-01"/>
    <x v="32"/>
    <n v="1"/>
    <m/>
    <m/>
    <n v="480"/>
    <n v="1.24"/>
    <s v="mi"/>
    <m/>
    <m/>
    <m/>
    <m/>
    <m/>
    <s v="2000m=6,561 ft 8.157 in "/>
    <x v="4"/>
    <s v="2026-04-10T21:50:41.008Z"/>
    <x v="1"/>
  </r>
  <r>
    <s v="E-20260411-1055"/>
    <s v="S-20260411-01"/>
    <x v="32"/>
    <n v="1"/>
    <m/>
    <m/>
    <n v="300"/>
    <n v="1.27"/>
    <s v="km"/>
    <m/>
    <m/>
    <m/>
    <m/>
    <m/>
    <s v="Warmup "/>
    <x v="4"/>
    <s v="2026-04-11T16:35:59.245Z"/>
    <x v="1"/>
  </r>
  <r>
    <s v="E-20260411-1056"/>
    <s v="S-20260411-01"/>
    <x v="14"/>
    <n v="1"/>
    <n v="40"/>
    <n v="15"/>
    <m/>
    <m/>
    <m/>
    <m/>
    <n v="2"/>
    <n v="2"/>
    <s v="2-1"/>
    <m/>
    <s v="Tempo ~2-2-2; dual curl through 6th then switched to alternating; RIR 2-1"/>
    <x v="4"/>
    <s v="2026-04-11T16:44:41.237Z"/>
    <x v="2"/>
  </r>
  <r>
    <s v="E-20260411-1057"/>
    <s v="S-20260411-01"/>
    <x v="14"/>
    <n v="2"/>
    <n v="45"/>
    <n v="13"/>
    <m/>
    <m/>
    <m/>
    <m/>
    <n v="2"/>
    <n v="1"/>
    <s v="2-1"/>
    <m/>
    <s v="Tempo ~2-2-1; alternating; RIR 2-1"/>
    <x v="4"/>
    <s v="2026-04-11T16:47:53.463Z"/>
    <x v="2"/>
  </r>
  <r>
    <s v="E-20260411-1058"/>
    <s v="S-20260411-01"/>
    <x v="14"/>
    <n v="3"/>
    <n v="45"/>
    <n v="12"/>
    <m/>
    <m/>
    <m/>
    <m/>
    <n v="2"/>
    <n v="1"/>
    <s v="2-1"/>
    <m/>
    <s v="Tempo ~2-2-1; alternating; RIR 2-1"/>
    <x v="4"/>
    <s v="2026-04-11T16:50:19.860Z"/>
    <x v="2"/>
  </r>
  <r>
    <s v="E-20260411-1059"/>
    <s v="S-20260411-01"/>
    <x v="21"/>
    <n v="1"/>
    <n v="42.5"/>
    <n v="12"/>
    <m/>
    <m/>
    <m/>
    <n v="2"/>
    <n v="1"/>
    <n v="2"/>
    <s v="2+"/>
    <m/>
    <s v="Tempo strict 2-1-2 w squeeze/ hold; RIR 2+; high pulley 40+2.5"/>
    <x v="4"/>
    <s v="2026-04-11T16:54:29.654Z"/>
    <x v="4"/>
  </r>
  <r>
    <s v="E-20260411-1060"/>
    <s v="S-20260411-01"/>
    <x v="21"/>
    <n v="2"/>
    <n v="45"/>
    <n v="12"/>
    <m/>
    <m/>
    <m/>
    <n v="2"/>
    <n v="1"/>
    <n v="2"/>
    <s v="2-1"/>
    <m/>
    <s v="Tempo strict 2-1-2 w squeeze/ hold; RIR 2-1; high pulley 40+2.5(x2)"/>
    <x v="4"/>
    <s v="2026-04-11T16:57:12.568Z"/>
    <x v="4"/>
  </r>
  <r>
    <s v="E-20260411-1061"/>
    <s v="S-20260411-01"/>
    <x v="21"/>
    <n v="3"/>
    <n v="45"/>
    <n v="9"/>
    <m/>
    <m/>
    <m/>
    <n v="2"/>
    <n v="1"/>
    <n v="2"/>
    <s v="1"/>
    <m/>
    <s v="Tempo strict 2-1-2 w squeeze/ hold; RIR 1;   high pulley 40+2.5(x2)"/>
    <x v="4"/>
    <s v="2026-04-11T16:59:25.570Z"/>
    <x v="4"/>
  </r>
  <r>
    <s v="E-20260411-1062"/>
    <s v="S-20260411-01"/>
    <x v="21"/>
    <n v="4"/>
    <n v="50"/>
    <n v="9"/>
    <m/>
    <m/>
    <m/>
    <n v="2"/>
    <n v="1"/>
    <n v="2"/>
    <s v="2-1"/>
    <m/>
    <s v="Hands came together a little on 8-9 but locked out and squeezed; Tempo strict 2-1-2 w squeeze/ hold; RIR 2-1; high pulley 50 plate"/>
    <x v="4"/>
    <s v="2026-04-11T17:02:19.192Z"/>
    <x v="4"/>
  </r>
  <r>
    <s v="E-20260411-1063"/>
    <s v="S-20260411-01"/>
    <x v="17"/>
    <n v="1"/>
    <n v="15"/>
    <n v="10"/>
    <m/>
    <m/>
    <m/>
    <n v="3"/>
    <n v="1"/>
    <n v="3"/>
    <s v="1-0"/>
    <m/>
    <s v="Overhead with rope; tempo 3-1-3; RIR 1-0"/>
    <x v="4"/>
    <s v="2026-04-11T17:06:30.356Z"/>
    <x v="4"/>
  </r>
  <r>
    <s v="E-20260411-1064"/>
    <s v="S-20260411-01"/>
    <x v="17"/>
    <n v="2"/>
    <n v="12.5"/>
    <n v="12"/>
    <m/>
    <m/>
    <m/>
    <n v="3"/>
    <n v="1"/>
    <n v="3"/>
    <s v="2-1"/>
    <m/>
    <s v="Overhead with rope; tempo 3-1-3; RIR 2-1"/>
    <x v="4"/>
    <s v="2026-04-11T17:10:06.801Z"/>
    <x v="4"/>
  </r>
  <r>
    <s v="E-20260411-1065"/>
    <s v="S-20260411-01"/>
    <x v="17"/>
    <n v="3"/>
    <n v="12.5"/>
    <n v="11"/>
    <m/>
    <m/>
    <m/>
    <n v="3"/>
    <n v="1"/>
    <n v="3"/>
    <s v="2-1"/>
    <m/>
    <s v="Overhead with rope; tempo 3-1-3; RIR 2-1"/>
    <x v="4"/>
    <s v="2026-04-11T17:13:51.714Z"/>
    <x v="4"/>
  </r>
  <r>
    <s v="E-20260411-1066"/>
    <s v="S-20260411-01"/>
    <x v="31"/>
    <n v="1"/>
    <n v="40"/>
    <n v="6"/>
    <m/>
    <m/>
    <m/>
    <n v="2"/>
    <n v="1"/>
    <n v="2"/>
    <s v="1"/>
    <m/>
    <s v="Alternating; tempo 2-1-2; RIR 1"/>
    <x v="4"/>
    <s v="2026-04-11T17:18:10.620Z"/>
    <x v="2"/>
  </r>
  <r>
    <s v="E-20260411-1067"/>
    <s v="S-20260411-01"/>
    <x v="31"/>
    <n v="2"/>
    <n v="35"/>
    <n v="8"/>
    <m/>
    <m/>
    <m/>
    <n v="2"/>
    <n v="1"/>
    <n v="2"/>
    <s v="2-1"/>
    <m/>
    <s v="tempo 2-1-2; RIR 2-1"/>
    <x v="4"/>
    <s v="2026-04-11T17:20:22.495Z"/>
    <x v="2"/>
  </r>
  <r>
    <s v="E-20260411-1068"/>
    <s v="S-20260411-01"/>
    <x v="31"/>
    <n v="3"/>
    <n v="35"/>
    <n v="6"/>
    <m/>
    <m/>
    <m/>
    <n v="2"/>
    <n v="1"/>
    <n v="2"/>
    <s v="1"/>
    <m/>
    <s v="tempo 2-1-2; RIR 1; partials 7-9th reps"/>
    <x v="4"/>
    <s v="2026-04-11T17:23:47.871Z"/>
    <x v="2"/>
  </r>
  <r>
    <s v="E-20260411-1069"/>
    <s v="S-20260411-01"/>
    <x v="42"/>
    <n v="1"/>
    <n v="10"/>
    <n v="15"/>
    <m/>
    <m/>
    <m/>
    <n v="2"/>
    <n v="2"/>
    <n v="2"/>
    <s v="2-1"/>
    <m/>
    <s v="Tempo 2-2-2; RIR 2-1"/>
    <x v="4"/>
    <s v="2026-04-11T17:26:20.911Z"/>
    <x v="3"/>
  </r>
  <r>
    <s v="E-20260411-1070"/>
    <s v="S-20260411-01"/>
    <x v="42"/>
    <n v="2"/>
    <n v="10"/>
    <n v="14"/>
    <m/>
    <m/>
    <m/>
    <n v="2"/>
    <n v="2"/>
    <n v="2"/>
    <s v="2-1"/>
    <m/>
    <s v="Tempo 2-2-2; RIR 2-1"/>
    <x v="4"/>
    <s v="2026-04-11T17:29:17.657Z"/>
    <x v="3"/>
  </r>
  <r>
    <s v="E-20260411-1071"/>
    <s v="S-20260411-01"/>
    <x v="42"/>
    <n v="3"/>
    <n v="10"/>
    <n v="15"/>
    <m/>
    <m/>
    <m/>
    <n v="2"/>
    <n v="2"/>
    <n v="2"/>
    <s v="2-1"/>
    <m/>
    <s v="Tempo 2-2-2; RIR 2-1"/>
    <x v="4"/>
    <s v="2026-04-11T17:32:42.514Z"/>
    <x v="3"/>
  </r>
  <r>
    <s v="E-20260411-1072"/>
    <s v="S-20260411-01"/>
    <x v="18"/>
    <n v="1"/>
    <n v="150"/>
    <m/>
    <n v="60"/>
    <m/>
    <m/>
    <m/>
    <m/>
    <m/>
    <m/>
    <m/>
    <m/>
    <x v="4"/>
    <s v="2026-04-11T17:35:27.505Z"/>
    <x v="0"/>
  </r>
  <r>
    <s v="E-20260411-1073"/>
    <s v="S-20260411-01"/>
    <x v="18"/>
    <n v="2"/>
    <n v="150"/>
    <m/>
    <n v="60"/>
    <m/>
    <m/>
    <m/>
    <m/>
    <m/>
    <m/>
    <m/>
    <m/>
    <x v="4"/>
    <s v="2026-04-11T17:38:08.745Z"/>
    <x v="0"/>
  </r>
  <r>
    <s v="E-20260411-1074"/>
    <s v="S-20260411-01"/>
    <x v="18"/>
    <n v="3"/>
    <n v="150"/>
    <m/>
    <n v="60"/>
    <m/>
    <m/>
    <m/>
    <m/>
    <m/>
    <m/>
    <m/>
    <m/>
    <x v="4"/>
    <s v="2026-04-11T17:40:45.398Z"/>
    <x v="0"/>
  </r>
  <r>
    <s v="E-20260411-1075"/>
    <s v="S-20260411-01"/>
    <x v="32"/>
    <n v="2"/>
    <m/>
    <m/>
    <n v="710"/>
    <n v="3"/>
    <s v="km"/>
    <m/>
    <m/>
    <m/>
    <m/>
    <m/>
    <s v="Cooldown"/>
    <x v="4"/>
    <s v="2026-04-11T17:55:51.850Z"/>
    <x v="1"/>
  </r>
  <r>
    <s v="E-20260412-1076"/>
    <s v="S-20260412-01"/>
    <x v="32"/>
    <n v="1"/>
    <m/>
    <m/>
    <n v="300"/>
    <n v="1.34"/>
    <s v="km"/>
    <m/>
    <m/>
    <m/>
    <m/>
    <m/>
    <s v="Warmup"/>
    <x v="4"/>
    <s v="2026-04-12T15:32:47.216Z"/>
    <x v="1"/>
  </r>
  <r>
    <s v="E-20260412-1077"/>
    <s v="S-20260412-01"/>
    <x v="34"/>
    <n v="1"/>
    <n v="150"/>
    <n v="8"/>
    <m/>
    <m/>
    <m/>
    <n v="3"/>
    <n v="1"/>
    <n v="1"/>
    <s v="2-1"/>
    <m/>
    <s v="Tempo 3-1-1; RIR 2-1"/>
    <x v="4"/>
    <s v="2026-04-12T15:39:12.550Z"/>
    <x v="7"/>
  </r>
  <r>
    <s v="E-20260412-1078"/>
    <s v="S-20260412-01"/>
    <x v="34"/>
    <n v="2"/>
    <n v="150"/>
    <n v="8"/>
    <m/>
    <m/>
    <m/>
    <n v="3"/>
    <n v="1"/>
    <n v="1"/>
    <s v="2-1"/>
    <m/>
    <s v="Tempo 3-1-1; RIR 2-1"/>
    <x v="4"/>
    <s v="2026-04-12T15:42:13.381Z"/>
    <x v="7"/>
  </r>
  <r>
    <s v="E-20260412-1079"/>
    <s v="S-20260412-01"/>
    <x v="34"/>
    <n v="3"/>
    <n v="150"/>
    <n v="8"/>
    <m/>
    <m/>
    <m/>
    <n v="3"/>
    <n v="1"/>
    <n v="1"/>
    <s v="2-1"/>
    <m/>
    <s v="Tempo 3-1-1; RIR 2-1"/>
    <x v="4"/>
    <s v="2026-04-12T15:45:23.166Z"/>
    <x v="7"/>
  </r>
  <r>
    <s v="E-20260412-1080"/>
    <s v="S-20260412-01"/>
    <x v="34"/>
    <n v="4"/>
    <n v="150"/>
    <n v="7"/>
    <m/>
    <m/>
    <m/>
    <n v="3"/>
    <n v="1"/>
    <n v="1"/>
    <s v="1"/>
    <m/>
    <s v="Tempo 3-1-1; RIR 1"/>
    <x v="4"/>
    <s v="2026-04-12T15:48:47.225Z"/>
    <x v="7"/>
  </r>
  <r>
    <s v="E-20260412-1081"/>
    <s v="S-20260412-01"/>
    <x v="46"/>
    <n v="1"/>
    <n v="35"/>
    <n v="8"/>
    <m/>
    <m/>
    <m/>
    <n v="2"/>
    <n v="1"/>
    <n v="2"/>
    <s v="1"/>
    <m/>
    <s v="Tempo 2-1-2; RIR 1"/>
    <x v="4"/>
    <s v="2026-04-12T15:53:37.586Z"/>
    <x v="7"/>
  </r>
  <r>
    <s v="E-20260412-1082"/>
    <s v="S-20260412-01"/>
    <x v="46"/>
    <n v="2"/>
    <n v="40"/>
    <n v="8"/>
    <m/>
    <m/>
    <m/>
    <n v="2"/>
    <n v="1"/>
    <n v="2"/>
    <s v="1"/>
    <m/>
    <s v="Tempo 2-1-2; RIR 1"/>
    <x v="4"/>
    <s v="2026-04-12T15:57:33.964Z"/>
    <x v="7"/>
  </r>
  <r>
    <s v="E-20260412-1083"/>
    <s v="S-20260412-01"/>
    <x v="46"/>
    <n v="3"/>
    <n v="40"/>
    <n v="8"/>
    <m/>
    <m/>
    <m/>
    <n v="2"/>
    <n v="1"/>
    <n v="2"/>
    <s v="1"/>
    <m/>
    <s v="Tempo 2-1-2; RIR 1"/>
    <x v="4"/>
    <s v="2026-04-12T16:03:08.514Z"/>
    <x v="7"/>
  </r>
  <r>
    <s v="E-20260412-1084"/>
    <s v="S-20260412-01"/>
    <x v="24"/>
    <n v="1"/>
    <n v="75"/>
    <n v="9"/>
    <m/>
    <m/>
    <m/>
    <n v="2"/>
    <n v="1"/>
    <n v="2"/>
    <s v="2-1"/>
    <m/>
    <s v="Tempo 2-1-2; RIR 2-1; scap squeeze on all reps. "/>
    <x v="4"/>
    <s v="2026-04-12T16:05:37.033Z"/>
    <x v="1"/>
  </r>
  <r>
    <s v="E-20260412-1085"/>
    <s v="S-20260412-01"/>
    <x v="24"/>
    <n v="2"/>
    <n v="75"/>
    <n v="8"/>
    <m/>
    <m/>
    <m/>
    <n v="2"/>
    <n v="1"/>
    <n v="2"/>
    <s v="2-1"/>
    <m/>
    <s v="Tempo 2-1-2; RIR 2-1; scap squeeze on all reps. "/>
    <x v="4"/>
    <s v="2026-04-12T16:07:45.281Z"/>
    <x v="1"/>
  </r>
  <r>
    <s v="E-20260412-1086"/>
    <s v="S-20260412-01"/>
    <x v="24"/>
    <n v="3"/>
    <n v="75"/>
    <n v="7"/>
    <m/>
    <m/>
    <m/>
    <n v="2"/>
    <n v="1"/>
    <n v="2"/>
    <s v="1-0"/>
    <m/>
    <s v="Tempo 2-1-2; RIR 1-0; scap squeeze on all reps. Not full ROM in 7 but held squeeze and control full set / reps"/>
    <x v="4"/>
    <s v="2026-04-12T16:10:25.830Z"/>
    <x v="1"/>
  </r>
  <r>
    <s v="E-20260412-1087"/>
    <s v="S-20260412-01"/>
    <x v="24"/>
    <n v="4"/>
    <n v="75"/>
    <n v="6"/>
    <m/>
    <m/>
    <m/>
    <n v="2"/>
    <n v="1"/>
    <n v="2"/>
    <s v="1-0"/>
    <m/>
    <s v="Tempo 2-1-2; RIR 1-0; scap squeeze on all reps. Not full ROM in 7 but held squeeze and control full set / reps; partials 7/8"/>
    <x v="4"/>
    <s v="2026-04-12T16:13:07.219Z"/>
    <x v="1"/>
  </r>
  <r>
    <s v="E-20260412-1088"/>
    <s v="S-20260412-01"/>
    <x v="27"/>
    <n v="1"/>
    <n v="150"/>
    <n v="10"/>
    <m/>
    <m/>
    <m/>
    <n v="2"/>
    <n v="1"/>
    <n v="2"/>
    <m/>
    <m/>
    <s v="Tempo 2-1-2; right weaker at 9, 10"/>
    <x v="4"/>
    <s v="2026-04-12T16:18:31.157Z"/>
    <x v="1"/>
  </r>
  <r>
    <s v="E-20260412-1089"/>
    <s v="S-20260412-01"/>
    <x v="27"/>
    <n v="2"/>
    <n v="150"/>
    <n v="9"/>
    <m/>
    <m/>
    <m/>
    <n v="2"/>
    <n v="1"/>
    <n v="2"/>
    <s v="1"/>
    <m/>
    <s v="Tempo 2-1-2; RIR 1; right weaker at 9"/>
    <x v="4"/>
    <s v="2026-04-12T16:21:37.527Z"/>
    <x v="1"/>
  </r>
  <r>
    <s v="E-20260412-1090"/>
    <s v="S-20260412-01"/>
    <x v="27"/>
    <n v="3"/>
    <n v="150"/>
    <n v="9"/>
    <m/>
    <m/>
    <m/>
    <n v="2"/>
    <n v="1"/>
    <n v="2"/>
    <s v="1"/>
    <m/>
    <s v="Solid! Tempo 2-1-2; RIR 1; right weaker at 9"/>
    <x v="4"/>
    <s v="2026-04-12T16:24:27.443Z"/>
    <x v="1"/>
  </r>
  <r>
    <s v="E-20260412-1091"/>
    <s v="S-20260412-01"/>
    <x v="10"/>
    <n v="1"/>
    <n v="75"/>
    <m/>
    <n v="49.8"/>
    <m/>
    <m/>
    <m/>
    <m/>
    <m/>
    <m/>
    <m/>
    <s v="2.5mph; 0 incline"/>
    <x v="4"/>
    <s v="2026-04-12T16:31:04.725Z"/>
    <x v="0"/>
  </r>
  <r>
    <s v="E-20260412-1092"/>
    <s v="S-20260412-01"/>
    <x v="10"/>
    <n v="2"/>
    <n v="75"/>
    <m/>
    <n v="46.800000000000004"/>
    <m/>
    <m/>
    <m/>
    <m/>
    <m/>
    <m/>
    <m/>
    <s v="2.5mph; 0 incline"/>
    <x v="4"/>
    <s v="2026-04-12T16:33:41.079Z"/>
    <x v="0"/>
  </r>
  <r>
    <s v="E-20260412-1093"/>
    <s v="S-20260412-01"/>
    <x v="10"/>
    <n v="3"/>
    <n v="75"/>
    <m/>
    <n v="39.6"/>
    <m/>
    <m/>
    <m/>
    <m/>
    <m/>
    <m/>
    <m/>
    <s v="2.5mph; 0 incline"/>
    <x v="4"/>
    <s v="2026-04-12T16:36:21.258Z"/>
    <x v="0"/>
  </r>
  <r>
    <s v="E-20260412-1094"/>
    <s v="S-20260412-01"/>
    <x v="49"/>
    <n v="1"/>
    <n v="0"/>
    <m/>
    <n v="30"/>
    <m/>
    <m/>
    <m/>
    <m/>
    <m/>
    <m/>
    <m/>
    <s v="Elbow"/>
    <x v="4"/>
    <s v="2026-04-12T16:39:21.635Z"/>
    <x v="6"/>
  </r>
  <r>
    <s v="E-20260412-1095"/>
    <s v="S-20260412-01"/>
    <x v="49"/>
    <n v="2"/>
    <n v="0"/>
    <m/>
    <n v="45"/>
    <m/>
    <m/>
    <m/>
    <m/>
    <m/>
    <m/>
    <m/>
    <s v="Elbow"/>
    <x v="4"/>
    <s v="2026-04-12T16:42:13.791Z"/>
    <x v="6"/>
  </r>
  <r>
    <s v="E-20260412-1096"/>
    <s v="S-20260412-01"/>
    <x v="49"/>
    <n v="3"/>
    <n v="0"/>
    <m/>
    <n v="45"/>
    <m/>
    <m/>
    <m/>
    <m/>
    <m/>
    <m/>
    <m/>
    <s v="Palm"/>
    <x v="4"/>
    <s v="2026-04-12T16:44:07.364Z"/>
    <x v="6"/>
  </r>
  <r>
    <s v="E-20260412-1097"/>
    <s v="S-20260412-01"/>
    <x v="32"/>
    <n v="2"/>
    <m/>
    <m/>
    <n v="480"/>
    <n v="2"/>
    <s v="km"/>
    <m/>
    <m/>
    <m/>
    <m/>
    <m/>
    <s v="Cool down"/>
    <x v="4"/>
    <s v="2026-04-12T16:56:48.304Z"/>
    <x v="1"/>
  </r>
  <r>
    <s v="E-20260413-1098"/>
    <s v="S-20260413-01"/>
    <x v="56"/>
    <n v="1"/>
    <n v="0"/>
    <n v="10"/>
    <m/>
    <m/>
    <m/>
    <m/>
    <m/>
    <m/>
    <m/>
    <m/>
    <s v="Red band "/>
    <x v="4"/>
    <s v="2026-04-13T15:03:27.784Z"/>
    <x v="5"/>
  </r>
  <r>
    <s v="E-20260413-1099"/>
    <s v="S-20260413-01"/>
    <x v="50"/>
    <n v="1"/>
    <n v="0"/>
    <n v="12"/>
    <m/>
    <m/>
    <m/>
    <m/>
    <m/>
    <m/>
    <m/>
    <m/>
    <m/>
    <x v="4"/>
    <s v="2026-04-13T15:03:51.631Z"/>
    <x v="3"/>
  </r>
  <r>
    <s v="E-20260413-1100"/>
    <s v="S-20260413-01"/>
    <x v="50"/>
    <n v="2"/>
    <n v="0"/>
    <n v="12"/>
    <m/>
    <m/>
    <m/>
    <m/>
    <m/>
    <m/>
    <m/>
    <m/>
    <m/>
    <x v="4"/>
    <s v="2026-04-13T15:03:52.616Z"/>
    <x v="3"/>
  </r>
  <r>
    <s v="E-20260413-1101"/>
    <s v="S-20260413-01"/>
    <x v="5"/>
    <n v="1"/>
    <n v="60"/>
    <n v="8"/>
    <m/>
    <m/>
    <m/>
    <n v="2"/>
    <n v="1"/>
    <n v="2"/>
    <s v="2"/>
    <m/>
    <s v="Tempo 2-1-2; RIR 2"/>
    <x v="4"/>
    <s v="2026-04-13T15:04:41.173Z"/>
    <x v="3"/>
  </r>
  <r>
    <s v="E-20260413-1102"/>
    <s v="S-20260413-01"/>
    <x v="5"/>
    <n v="2"/>
    <n v="60"/>
    <n v="8"/>
    <m/>
    <m/>
    <m/>
    <n v="2"/>
    <n v="1"/>
    <n v="2"/>
    <s v="2"/>
    <m/>
    <s v="Tempo 2-1-2; RIR 2"/>
    <x v="4"/>
    <s v="2026-04-13T15:06:26.010Z"/>
    <x v="3"/>
  </r>
  <r>
    <s v="E-20260413-1103"/>
    <s v="S-20260413-01"/>
    <x v="5"/>
    <n v="3"/>
    <n v="60"/>
    <n v="8"/>
    <m/>
    <m/>
    <m/>
    <n v="2"/>
    <n v="1"/>
    <n v="2"/>
    <s v="2-1"/>
    <m/>
    <s v="Tempo 2-1-2; RIR 2-1"/>
    <x v="4"/>
    <s v="2026-04-13T15:09:06.102Z"/>
    <x v="3"/>
  </r>
  <r>
    <s v="E-20260413-1104"/>
    <s v="S-20260413-01"/>
    <x v="5"/>
    <n v="4"/>
    <n v="60"/>
    <n v="6"/>
    <m/>
    <m/>
    <m/>
    <n v="2"/>
    <n v="1"/>
    <n v="2"/>
    <s v="2-1"/>
    <m/>
    <s v="Tempo 2-1-2; RIR 2-1"/>
    <x v="4"/>
    <s v="2026-04-13T15:12:37.815Z"/>
    <x v="3"/>
  </r>
  <r>
    <s v="E-20260413-1105"/>
    <s v="S-20260413-01"/>
    <x v="37"/>
    <n v="1"/>
    <n v="60"/>
    <n v="10"/>
    <m/>
    <m/>
    <m/>
    <n v="2"/>
    <n v="1"/>
    <n v="2"/>
    <s v="2-1"/>
    <m/>
    <s v="Bench at 3; tempo 2-1-2; RIR 2-1"/>
    <x v="4"/>
    <s v="2026-04-13T15:14:53.530Z"/>
    <x v="3"/>
  </r>
  <r>
    <s v="E-20260413-1106"/>
    <s v="S-20260413-01"/>
    <x v="37"/>
    <n v="2"/>
    <n v="60"/>
    <n v="8.5"/>
    <m/>
    <m/>
    <m/>
    <n v="2"/>
    <n v="1"/>
    <n v="2"/>
    <s v="1"/>
    <m/>
    <s v="Bench at 3; tempo 2-1-2; RIR 1"/>
    <x v="4"/>
    <s v="2026-04-13T15:17:15.974Z"/>
    <x v="3"/>
  </r>
  <r>
    <s v="E-20260413-1107"/>
    <s v="S-20260413-01"/>
    <x v="37"/>
    <n v="3"/>
    <n v="60"/>
    <n v="10"/>
    <m/>
    <m/>
    <m/>
    <n v="2"/>
    <n v="1"/>
    <n v="2"/>
    <s v="1"/>
    <m/>
    <s v="Bench at 3; tempo 2-1-2; RIR 1; think i learned the best arm path on set 3 👍"/>
    <x v="4"/>
    <s v="2026-04-13T15:20:14.179Z"/>
    <x v="3"/>
  </r>
  <r>
    <s v="E-20260413-1108"/>
    <s v="S-20260413-01"/>
    <x v="7"/>
    <n v="1"/>
    <n v="40"/>
    <n v="9"/>
    <m/>
    <m/>
    <m/>
    <n v="2"/>
    <n v="1"/>
    <n v="2"/>
    <s v="2-1"/>
    <m/>
    <s v="Tempo 2-1-2; RIR 2-1"/>
    <x v="4"/>
    <s v="2026-04-13T15:23:29.291Z"/>
    <x v="3"/>
  </r>
  <r>
    <s v="E-20260413-1109"/>
    <s v="S-20260413-01"/>
    <x v="7"/>
    <n v="2"/>
    <n v="40"/>
    <n v="8"/>
    <m/>
    <m/>
    <m/>
    <n v="3"/>
    <n v="1"/>
    <n v="2"/>
    <s v="2-1"/>
    <m/>
    <s v="Tempo 3-1-2; RIR 2-1"/>
    <x v="4"/>
    <s v="2026-04-13T15:26:32.609Z"/>
    <x v="3"/>
  </r>
  <r>
    <s v="E-20260413-1110"/>
    <s v="S-20260413-01"/>
    <x v="7"/>
    <n v="3"/>
    <n v="40"/>
    <n v="8"/>
    <m/>
    <m/>
    <m/>
    <n v="3"/>
    <n v="1"/>
    <n v="2"/>
    <s v="2-1"/>
    <m/>
    <s v="Tempo 3-1-2; RIR 2-1"/>
    <x v="4"/>
    <s v="2026-04-13T15:30:15.072Z"/>
    <x v="3"/>
  </r>
  <r>
    <s v="E-20260413-1111"/>
    <s v="S-20260413-01"/>
    <x v="21"/>
    <n v="1"/>
    <n v="50"/>
    <n v="10"/>
    <m/>
    <m/>
    <m/>
    <n v="2"/>
    <n v="1"/>
    <n v="2"/>
    <s v="1-0"/>
    <m/>
    <s v="Tempo 2-1-2; RIR 1-0; 50 feeling tough; focus on strict form"/>
    <x v="4"/>
    <s v="2026-04-13T15:32:55.236Z"/>
    <x v="4"/>
  </r>
  <r>
    <s v="E-20260413-1112"/>
    <s v="S-20260413-01"/>
    <x v="21"/>
    <n v="2"/>
    <n v="50"/>
    <n v="9"/>
    <m/>
    <m/>
    <m/>
    <n v="2"/>
    <n v="1"/>
    <n v="2"/>
    <s v="1-0"/>
    <m/>
    <s v="Tempo 2-1-2; RIR 1-0; 50 feeling tough; focus on strict form"/>
    <x v="4"/>
    <s v="2026-04-13T15:34:52.654Z"/>
    <x v="4"/>
  </r>
  <r>
    <s v="E-20260413-1113"/>
    <s v="S-20260413-01"/>
    <x v="21"/>
    <n v="3"/>
    <n v="50"/>
    <n v="7"/>
    <m/>
    <m/>
    <m/>
    <n v="2"/>
    <n v="1"/>
    <n v="2"/>
    <s v="1"/>
    <m/>
    <s v="Tempo 2-1-2; RIR 1; 50 feeling tough; focus on strict form"/>
    <x v="4"/>
    <s v="2026-04-13T15:37:08.383Z"/>
    <x v="4"/>
  </r>
  <r>
    <s v="E-20260413-1114"/>
    <s v="S-20260413-01"/>
    <x v="21"/>
    <n v="4"/>
    <n v="50"/>
    <n v="7"/>
    <m/>
    <m/>
    <m/>
    <n v="2"/>
    <n v="1"/>
    <n v="2"/>
    <s v="1"/>
    <m/>
    <s v="Tempo 2-1-2; RIR 1; 50 feeling tough; focus on strict form"/>
    <x v="4"/>
    <s v="2026-04-13T15:39:25.270Z"/>
    <x v="4"/>
  </r>
  <r>
    <s v="E-20260413-1115"/>
    <s v="S-20260413-01"/>
    <x v="38"/>
    <n v="1"/>
    <n v="12.5"/>
    <n v="9"/>
    <m/>
    <m/>
    <m/>
    <n v="3"/>
    <n v="1"/>
    <n v="3"/>
    <s v="2-1"/>
    <m/>
    <s v="Tempo 3-1-3; RIR 2-1"/>
    <x v="4"/>
    <s v="2026-04-13T15:42:42.062Z"/>
    <x v="4"/>
  </r>
  <r>
    <s v="E-20260413-1116"/>
    <s v="S-20260413-01"/>
    <x v="38"/>
    <n v="2"/>
    <n v="12.5"/>
    <n v="10"/>
    <m/>
    <m/>
    <m/>
    <n v="3"/>
    <n v="1"/>
    <n v="3"/>
    <s v="2-1"/>
    <m/>
    <s v="Tempo 3-1-3; RIR 2-1"/>
    <x v="4"/>
    <s v="2026-04-13T15:46:02.674Z"/>
    <x v="4"/>
  </r>
  <r>
    <s v="E-20260413-1117"/>
    <s v="S-20260413-01"/>
    <x v="38"/>
    <n v="3"/>
    <n v="12.5"/>
    <n v="10"/>
    <m/>
    <m/>
    <m/>
    <n v="3"/>
    <n v="1"/>
    <n v="3"/>
    <s v="1-0"/>
    <m/>
    <s v="Tempo 3-1-3; RIR 1-0"/>
    <x v="4"/>
    <s v="2026-04-13T15:50:12.825Z"/>
    <x v="4"/>
  </r>
  <r>
    <s v="E-20260413-1118"/>
    <s v="S-20260413-01"/>
    <x v="42"/>
    <n v="1"/>
    <n v="10"/>
    <n v="15"/>
    <m/>
    <m/>
    <m/>
    <n v="2"/>
    <n v="2"/>
    <n v="2"/>
    <s v="2-1"/>
    <m/>
    <s v="Tempo 2-2-2; RIR 2-1"/>
    <x v="4"/>
    <s v="2026-04-13T15:53:43.170Z"/>
    <x v="3"/>
  </r>
  <r>
    <s v="E-20260413-1119"/>
    <s v="S-20260413-01"/>
    <x v="42"/>
    <n v="2"/>
    <n v="10"/>
    <n v="15"/>
    <m/>
    <m/>
    <m/>
    <n v="2"/>
    <n v="2"/>
    <n v="2"/>
    <s v="2-1"/>
    <m/>
    <s v="Tempo 2-2-2; RIR 2-1"/>
    <x v="4"/>
    <s v="2026-04-13T15:55:44.185Z"/>
    <x v="3"/>
  </r>
  <r>
    <s v="E-20260413-1120"/>
    <s v="S-20260413-01"/>
    <x v="42"/>
    <n v="3"/>
    <n v="10"/>
    <n v="15"/>
    <m/>
    <m/>
    <m/>
    <n v="2"/>
    <n v="2"/>
    <n v="2"/>
    <s v="2-1"/>
    <m/>
    <s v="Tempo 2-2-2; RIR 2-1; tried alternating felt good too"/>
    <x v="4"/>
    <s v="2026-04-13T15:58:35.938Z"/>
    <x v="3"/>
  </r>
  <r>
    <s v="E-20260413-1121"/>
    <s v="S-20260413-01"/>
    <x v="32"/>
    <n v="1"/>
    <m/>
    <m/>
    <n v="300"/>
    <n v="1.32"/>
    <s v="km"/>
    <m/>
    <m/>
    <m/>
    <m/>
    <m/>
    <s v="Cooldown"/>
    <x v="4"/>
    <s v="2026-04-13T18:52:02.821Z"/>
    <x v="1"/>
  </r>
  <r>
    <s v="E-20260414-1122"/>
    <s v="S-20260414-01"/>
    <x v="10"/>
    <n v="1"/>
    <n v="75"/>
    <m/>
    <n v="60"/>
    <m/>
    <m/>
    <m/>
    <m/>
    <m/>
    <m/>
    <m/>
    <s v="Pace: 2.5 mph; 0 incline "/>
    <x v="4"/>
    <s v="2026-04-14T20:39:02.164Z"/>
    <x v="0"/>
  </r>
  <r>
    <s v="E-20260414-1123"/>
    <s v="S-20260414-01"/>
    <x v="10"/>
    <n v="2"/>
    <n v="75"/>
    <m/>
    <n v="60"/>
    <m/>
    <m/>
    <m/>
    <m/>
    <m/>
    <m/>
    <m/>
    <s v="Pace: 2.5 mph; 0 incline "/>
    <x v="4"/>
    <s v="2026-04-14T20:42:21.468Z"/>
    <x v="0"/>
  </r>
  <r>
    <s v="E-20260414-1124"/>
    <s v="S-20260414-01"/>
    <x v="10"/>
    <n v="3"/>
    <n v="75"/>
    <m/>
    <n v="60"/>
    <m/>
    <m/>
    <m/>
    <m/>
    <m/>
    <m/>
    <m/>
    <s v="Pace: 2.5 mph; 0 incline "/>
    <x v="4"/>
    <s v="2026-04-14T20:45:35.398Z"/>
    <x v="0"/>
  </r>
  <r>
    <s v="E-20260414-1125"/>
    <s v="S-20260414-01"/>
    <x v="24"/>
    <n v="1"/>
    <n v="75"/>
    <n v="8"/>
    <m/>
    <m/>
    <m/>
    <n v="2"/>
    <n v="1"/>
    <n v="2"/>
    <s v="2-1"/>
    <m/>
    <s v="Tempo 2-1-2: RIR 2-1"/>
    <x v="4"/>
    <s v="2026-04-14T20:49:01.975Z"/>
    <x v="1"/>
  </r>
  <r>
    <s v="E-20260414-1126"/>
    <s v="S-20260414-01"/>
    <x v="24"/>
    <n v="2"/>
    <n v="75"/>
    <n v="8"/>
    <m/>
    <m/>
    <m/>
    <n v="2"/>
    <n v="1"/>
    <n v="2"/>
    <s v="1"/>
    <m/>
    <s v="Tempo 2-1-2: RIR 1"/>
    <x v="4"/>
    <s v="2026-04-14T20:51:11.229Z"/>
    <x v="1"/>
  </r>
  <r>
    <s v="E-20260414-1127"/>
    <s v="S-20260414-01"/>
    <x v="24"/>
    <n v="3"/>
    <n v="75"/>
    <n v="7"/>
    <m/>
    <m/>
    <m/>
    <n v="2"/>
    <n v="1"/>
    <n v="2"/>
    <s v="1"/>
    <m/>
    <s v="Tempo 2-1-2: RIR 1"/>
    <x v="4"/>
    <s v="2026-04-14T20:53:20.054Z"/>
    <x v="1"/>
  </r>
  <r>
    <s v="E-20260414-1128"/>
    <s v="S-20260414-01"/>
    <x v="24"/>
    <n v="4"/>
    <n v="75"/>
    <n v="7"/>
    <m/>
    <m/>
    <m/>
    <n v="2"/>
    <n v="1"/>
    <n v="2"/>
    <s v="0"/>
    <m/>
    <s v="Feeling a good tired / pump; Tempo 2-1-2: RIR 0"/>
    <x v="4"/>
    <s v="2026-04-14T20:56:41.789Z"/>
    <x v="1"/>
  </r>
  <r>
    <s v="E-20260414-1129"/>
    <s v="S-20260414-01"/>
    <x v="27"/>
    <n v="1"/>
    <n v="140"/>
    <n v="12"/>
    <m/>
    <m/>
    <m/>
    <n v="2"/>
    <n v="1"/>
    <n v="2"/>
    <s v="2+"/>
    <m/>
    <s v="Tempo 2-1-2; RIR 2+"/>
    <x v="4"/>
    <s v="2026-04-14T20:59:25.997Z"/>
    <x v="1"/>
  </r>
  <r>
    <s v="E-20260414-1130"/>
    <s v="S-20260414-01"/>
    <x v="27"/>
    <n v="2"/>
    <n v="150"/>
    <n v="12"/>
    <m/>
    <m/>
    <m/>
    <n v="2"/>
    <n v="1"/>
    <n v="2"/>
    <s v="2"/>
    <m/>
    <s v="Tempo 2-1-2; RIR 2"/>
    <x v="4"/>
    <s v="2026-04-14T21:02:31.060Z"/>
    <x v="1"/>
  </r>
  <r>
    <s v="E-20260414-1131"/>
    <s v="S-20260414-01"/>
    <x v="27"/>
    <n v="3"/>
    <n v="150"/>
    <n v="12"/>
    <m/>
    <m/>
    <m/>
    <n v="2"/>
    <n v="1"/>
    <n v="2"/>
    <s v="1"/>
    <m/>
    <s v="Tempo 2-1-2; RIR 1"/>
    <x v="4"/>
    <s v="2026-04-14T21:05:50.226Z"/>
    <x v="1"/>
  </r>
  <r>
    <s v="E-20260414-1132"/>
    <s v="S-20260414-01"/>
    <x v="12"/>
    <n v="1"/>
    <n v="30"/>
    <n v="20"/>
    <m/>
    <m/>
    <m/>
    <n v="1"/>
    <n v="2"/>
    <n v="1"/>
    <s v="2"/>
    <m/>
    <s v="Tempo 1-2-1; RIR 2"/>
    <x v="4"/>
    <s v="2026-04-14T21:08:28.917Z"/>
    <x v="1"/>
  </r>
  <r>
    <s v="E-20260414-1133"/>
    <s v="S-20260414-01"/>
    <x v="12"/>
    <n v="2"/>
    <n v="35"/>
    <n v="20"/>
    <m/>
    <m/>
    <m/>
    <n v="1"/>
    <n v="2"/>
    <n v="1"/>
    <s v="2"/>
    <m/>
    <s v="Tempo 1-2-1; RIR 2"/>
    <x v="4"/>
    <s v="2026-04-14T21:10:55.607Z"/>
    <x v="1"/>
  </r>
  <r>
    <s v="E-20260414-1134"/>
    <s v="S-20260414-01"/>
    <x v="12"/>
    <n v="3"/>
    <n v="50"/>
    <n v="20"/>
    <m/>
    <m/>
    <m/>
    <n v="1"/>
    <n v="2"/>
    <n v="1"/>
    <s v="2-1"/>
    <m/>
    <s v="Tempo 1-2-1; RIR 2-1"/>
    <x v="4"/>
    <s v="2026-04-14T21:13:41.998Z"/>
    <x v="1"/>
  </r>
  <r>
    <s v="E-20260414-1135"/>
    <s v="S-20260414-01"/>
    <x v="31"/>
    <n v="1"/>
    <n v="30"/>
    <n v="10"/>
    <m/>
    <m/>
    <m/>
    <n v="2"/>
    <n v="1"/>
    <n v="2"/>
    <s v="2-1"/>
    <m/>
    <s v="Tempo 2-1-2; RIR 2-1; left tried to rotate on 10"/>
    <x v="4"/>
    <s v="2026-04-14T21:17:16.773Z"/>
    <x v="2"/>
  </r>
  <r>
    <s v="E-20260414-1136"/>
    <s v="S-20260414-01"/>
    <x v="31"/>
    <n v="2"/>
    <n v="30"/>
    <n v="9"/>
    <m/>
    <m/>
    <m/>
    <n v="2"/>
    <n v="1"/>
    <n v="2"/>
    <s v="1"/>
    <m/>
    <s v="Tempo 2-1-2; RIR 1; left tried to rotate on 10"/>
    <x v="4"/>
    <s v="2026-04-14T21:19:55.788Z"/>
    <x v="2"/>
  </r>
  <r>
    <s v="E-20260414-1137"/>
    <s v="S-20260414-01"/>
    <x v="31"/>
    <n v="3"/>
    <n v="30"/>
    <n v="6"/>
    <m/>
    <m/>
    <m/>
    <n v="2"/>
    <n v="1"/>
    <n v="2"/>
    <s v="1"/>
    <m/>
    <s v="Tempo 2-1-2; RIR 1; left tried to rotate on 10"/>
    <x v="4"/>
    <s v="2026-04-14T21:22:07.709Z"/>
    <x v="2"/>
  </r>
  <r>
    <s v="E-20260414-1138"/>
    <s v="S-20260414-01"/>
    <x v="65"/>
    <n v="1"/>
    <n v="70"/>
    <m/>
    <n v="60"/>
    <m/>
    <m/>
    <m/>
    <m/>
    <m/>
    <m/>
    <m/>
    <m/>
    <x v="4"/>
    <s v="2026-04-14T21:25:27.932Z"/>
    <x v="0"/>
  </r>
  <r>
    <s v="E-20260414-1139"/>
    <s v="S-20260414-01"/>
    <x v="65"/>
    <n v="2"/>
    <n v="70"/>
    <m/>
    <n v="45"/>
    <m/>
    <m/>
    <m/>
    <m/>
    <m/>
    <m/>
    <m/>
    <m/>
    <x v="4"/>
    <s v="2026-04-14T21:28:27.530Z"/>
    <x v="0"/>
  </r>
  <r>
    <s v="E-20260414-1140"/>
    <s v="S-20260414-01"/>
    <x v="65"/>
    <n v="3"/>
    <n v="70"/>
    <m/>
    <n v="45"/>
    <m/>
    <m/>
    <m/>
    <m/>
    <m/>
    <m/>
    <m/>
    <m/>
    <x v="4"/>
    <s v="2026-04-14T21:31:30.428Z"/>
    <x v="0"/>
  </r>
  <r>
    <s v="E-20260416-1141"/>
    <s v="S-20260416-01"/>
    <x v="14"/>
    <n v="1"/>
    <n v="45"/>
    <n v="12"/>
    <m/>
    <m/>
    <m/>
    <n v="2"/>
    <n v="2"/>
    <n v="2"/>
    <s v="2-1"/>
    <m/>
    <s v="Tempo 2-2-2; RIR 2-1; alternated on 12th rep "/>
    <x v="4"/>
    <s v="2026-04-16T11:51:53.696Z"/>
    <x v="2"/>
  </r>
  <r>
    <s v="E-20260416-1142"/>
    <s v="S-20260416-01"/>
    <x v="14"/>
    <n v="2"/>
    <n v="45"/>
    <n v="12"/>
    <m/>
    <m/>
    <m/>
    <n v="2"/>
    <n v="2"/>
    <n v="2"/>
    <s v="2-1"/>
    <m/>
    <s v="Tempo 2-2-2; RIR 2-1; alternated all reps"/>
    <x v="4"/>
    <s v="2026-04-16T11:54:44.576Z"/>
    <x v="2"/>
  </r>
  <r>
    <s v="E-20260416-1143"/>
    <s v="S-20260416-01"/>
    <x v="14"/>
    <n v="3"/>
    <n v="45"/>
    <n v="15"/>
    <m/>
    <m/>
    <m/>
    <n v="1"/>
    <n v="1"/>
    <n v="1"/>
    <s v="2-1"/>
    <m/>
    <s v="Tempo 1-1-1; RIR 2-1; alternated  all reps"/>
    <x v="4"/>
    <s v="2026-04-16T11:58:35.230Z"/>
    <x v="2"/>
  </r>
  <r>
    <s v="E-20260416-1144"/>
    <s v="S-20260416-01"/>
    <x v="21"/>
    <n v="1"/>
    <n v="50"/>
    <n v="13"/>
    <m/>
    <m/>
    <m/>
    <n v="2"/>
    <n v="1"/>
    <n v="2"/>
    <s v="2"/>
    <m/>
    <s v="Tempo 2-1-2; RIR 2"/>
    <x v="4"/>
    <s v="2026-04-16T12:00:12.488Z"/>
    <x v="4"/>
  </r>
  <r>
    <s v="E-20260416-1145"/>
    <s v="S-20260416-01"/>
    <x v="21"/>
    <n v="2"/>
    <n v="50"/>
    <n v="10"/>
    <m/>
    <m/>
    <m/>
    <n v="2"/>
    <n v="1"/>
    <n v="2"/>
    <s v="2-1"/>
    <m/>
    <s v="Tempo 2-1-2; RIR 2-1"/>
    <x v="4"/>
    <s v="2026-04-16T12:02:19.510Z"/>
    <x v="4"/>
  </r>
  <r>
    <s v="E-20260416-1146"/>
    <s v="S-20260416-01"/>
    <x v="21"/>
    <n v="3"/>
    <n v="50"/>
    <n v="9"/>
    <m/>
    <m/>
    <m/>
    <n v="2"/>
    <n v="1"/>
    <n v="2"/>
    <s v="2-1"/>
    <m/>
    <s v="Tempo 2-1-2; RIR 2-1; keeping strict form. Feels like I can’t get over this weight jump. Frustrating "/>
    <x v="4"/>
    <s v="2026-04-16T12:04:51.773Z"/>
    <x v="4"/>
  </r>
  <r>
    <s v="E-20260416-1147"/>
    <s v="S-20260416-01"/>
    <x v="21"/>
    <n v="4"/>
    <n v="50"/>
    <n v="7"/>
    <m/>
    <m/>
    <m/>
    <n v="2"/>
    <n v="1"/>
    <n v="2"/>
    <s v="2-1"/>
    <m/>
    <s v="Tempo 2-1-2; RIR 2-1; keeping strict form. From broke on 8; Feels like I can’t get over this weight jump. Frustrating "/>
    <x v="4"/>
    <s v="2026-04-16T12:07:03.905Z"/>
    <x v="4"/>
  </r>
  <r>
    <s v="E-20260416-1148"/>
    <s v="S-20260416-01"/>
    <x v="17"/>
    <n v="1"/>
    <n v="12.5"/>
    <n v="12"/>
    <m/>
    <m/>
    <m/>
    <n v="3"/>
    <n v="1"/>
    <n v="3"/>
    <s v="2"/>
    <m/>
    <s v="Tempo 3-1-3; RIR 2"/>
    <x v="4"/>
    <s v="2026-04-16T12:10:16.429Z"/>
    <x v="4"/>
  </r>
  <r>
    <s v="E-20260416-1149"/>
    <s v="S-20260416-01"/>
    <x v="17"/>
    <n v="2"/>
    <n v="15"/>
    <n v="10"/>
    <m/>
    <m/>
    <m/>
    <n v="3"/>
    <n v="1"/>
    <n v="3"/>
    <s v="2"/>
    <m/>
    <s v="Tempo 3-1-3; RIR 2; right fatigued at 10 so matched with left. Bit asymmetrical today so matching reps per arm"/>
    <x v="4"/>
    <s v="2026-04-16T12:14:03.058Z"/>
    <x v="4"/>
  </r>
  <r>
    <s v="E-20260416-1150"/>
    <s v="S-20260416-01"/>
    <x v="17"/>
    <n v="3"/>
    <n v="15"/>
    <n v="10"/>
    <m/>
    <m/>
    <m/>
    <n v="3"/>
    <n v="1"/>
    <n v="3"/>
    <s v="2"/>
    <m/>
    <s v="Tempo 3-1-3; RIR 2; right fatigued at 10 so matched with left. Bit asymmetrical today so matching reps per arm"/>
    <x v="4"/>
    <s v="2026-04-16T12:16:49.471Z"/>
    <x v="4"/>
  </r>
  <r>
    <s v="E-20260416-1151"/>
    <s v="S-20260416-01"/>
    <x v="31"/>
    <n v="1"/>
    <n v="30"/>
    <n v="10"/>
    <m/>
    <m/>
    <m/>
    <n v="2"/>
    <n v="1"/>
    <n v="2"/>
    <s v="2"/>
    <m/>
    <s v="Tempo 2-1-2; RIR 2; mindset “lead with your pinky finger” to counter any desire to pronate. "/>
    <x v="4"/>
    <s v="2026-04-16T12:20:17.596Z"/>
    <x v="2"/>
  </r>
  <r>
    <s v="E-20260416-1152"/>
    <s v="S-20260416-01"/>
    <x v="31"/>
    <n v="2"/>
    <n v="30"/>
    <n v="9"/>
    <m/>
    <m/>
    <m/>
    <n v="2"/>
    <n v="1"/>
    <n v="2"/>
    <s v="1"/>
    <m/>
    <s v="Tempo 2-1-2; RIR 1; mindset “lead with your pinky finger” to counter any desire to pronate. "/>
    <x v="4"/>
    <s v="2026-04-16T12:22:29.321Z"/>
    <x v="2"/>
  </r>
  <r>
    <s v="E-20260416-1153"/>
    <s v="S-20260416-01"/>
    <x v="31"/>
    <n v="3"/>
    <n v="30"/>
    <n v="10"/>
    <m/>
    <m/>
    <m/>
    <n v="2"/>
    <n v="1"/>
    <n v="2"/>
    <s v="2"/>
    <m/>
    <s v="Tempo 2-1-2; RIR 2; mindset “lead with your pinky finger” to counter any desire to pronate. "/>
    <x v="4"/>
    <s v="2026-04-16T12:25:51.579Z"/>
    <x v="2"/>
  </r>
  <r>
    <s v="E-20260416-1154"/>
    <s v="S-20260416-01"/>
    <x v="31"/>
    <n v="4"/>
    <n v="30"/>
    <n v="9"/>
    <m/>
    <m/>
    <m/>
    <n v="2"/>
    <n v="1"/>
    <n v="2"/>
    <s v="1"/>
    <m/>
    <s v="Tempo 2-1-2; RIR 1; mindset “lead with your pinky finger” to counter any desire to pronate. "/>
    <x v="4"/>
    <s v="2026-04-16T12:26:03.825Z"/>
    <x v="2"/>
  </r>
  <r>
    <s v="E-20260416-1155"/>
    <s v="S-20260416-01"/>
    <x v="31"/>
    <n v="5"/>
    <n v="30"/>
    <n v="7"/>
    <m/>
    <m/>
    <m/>
    <n v="2"/>
    <n v="1"/>
    <n v="2"/>
    <s v="0"/>
    <m/>
    <s v="Tempo 2-1-2; RIR 0; mindset “lead with your pinky finger” to counter any desire to pronate. "/>
    <x v="4"/>
    <s v="2026-04-16T12:26:16.054Z"/>
    <x v="2"/>
  </r>
  <r>
    <s v="E-20260416-1156"/>
    <s v="S-20260416-01"/>
    <x v="42"/>
    <n v="1"/>
    <n v="10"/>
    <n v="15"/>
    <m/>
    <m/>
    <m/>
    <n v="2"/>
    <n v="2"/>
    <n v="2"/>
    <s v="2"/>
    <m/>
    <s v="Tempo 2-2-2; RIR 2"/>
    <x v="4"/>
    <s v="2026-04-16T12:29:32.163Z"/>
    <x v="3"/>
  </r>
  <r>
    <s v="E-20260416-1157"/>
    <s v="S-20260416-01"/>
    <x v="42"/>
    <n v="2"/>
    <n v="10"/>
    <n v="15"/>
    <m/>
    <m/>
    <m/>
    <n v="2"/>
    <n v="2"/>
    <n v="2"/>
    <s v="2"/>
    <m/>
    <s v="Tempo 2-2-2; RIR 2"/>
    <x v="4"/>
    <s v="2026-04-16T12:31:59.083Z"/>
    <x v="3"/>
  </r>
  <r>
    <s v="E-20260416-1158"/>
    <s v="S-20260416-01"/>
    <x v="42"/>
    <n v="3"/>
    <n v="10"/>
    <n v="15"/>
    <m/>
    <m/>
    <m/>
    <n v="2"/>
    <n v="2"/>
    <n v="2"/>
    <s v="2"/>
    <m/>
    <s v="Tempo 2-2-2; RIR 2"/>
    <x v="4"/>
    <s v="2026-04-16T12:34:47.937Z"/>
    <x v="3"/>
  </r>
  <r>
    <s v="E-20260416-1159"/>
    <s v="S-20260416-01"/>
    <x v="18"/>
    <n v="1"/>
    <n v="150"/>
    <m/>
    <n v="60"/>
    <m/>
    <m/>
    <m/>
    <m/>
    <m/>
    <m/>
    <m/>
    <s v="Fat grip db. No 80’s available"/>
    <x v="4"/>
    <s v="2026-04-16T12:37:29.417Z"/>
    <x v="0"/>
  </r>
  <r>
    <s v="E-20260416-1160"/>
    <s v="S-20260416-01"/>
    <x v="18"/>
    <n v="2"/>
    <n v="150"/>
    <m/>
    <n v="60"/>
    <m/>
    <m/>
    <m/>
    <m/>
    <m/>
    <m/>
    <m/>
    <s v="Fat grip db. Barely held through 60. Good set No 80’s available"/>
    <x v="4"/>
    <s v="2026-04-16T12:40:15.242Z"/>
    <x v="0"/>
  </r>
  <r>
    <s v="E-20260416-1161"/>
    <s v="S-20260416-01"/>
    <x v="18"/>
    <n v="3"/>
    <n v="150"/>
    <m/>
    <n v="51.6"/>
    <m/>
    <m/>
    <m/>
    <m/>
    <m/>
    <m/>
    <m/>
    <s v="Fat grip db. Barely held through 60. Good set No 80’s available"/>
    <x v="4"/>
    <s v="2026-04-16T12:42:31.148Z"/>
    <x v="0"/>
  </r>
  <r>
    <s v="E-20260417-1162"/>
    <s v="S-20260417-01"/>
    <x v="32"/>
    <n v="1"/>
    <m/>
    <m/>
    <n v="300"/>
    <n v="1.33"/>
    <s v="km"/>
    <m/>
    <m/>
    <m/>
    <m/>
    <m/>
    <s v="Warmup"/>
    <x v="4"/>
    <s v="2026-04-17T18:32:51.112Z"/>
    <x v="1"/>
  </r>
  <r>
    <s v="E-20260417-1163"/>
    <s v="S-20260417-01"/>
    <x v="34"/>
    <n v="1"/>
    <n v="150"/>
    <n v="8"/>
    <m/>
    <m/>
    <m/>
    <n v="3"/>
    <n v="1"/>
    <n v="1"/>
    <s v="2"/>
    <m/>
    <s v="Tempo 3-1-1; RIR 2"/>
    <x v="4"/>
    <s v="2026-04-17T18:38:00.698Z"/>
    <x v="7"/>
  </r>
  <r>
    <s v="E-20260417-1164"/>
    <s v="S-20260417-01"/>
    <x v="34"/>
    <n v="2"/>
    <n v="150"/>
    <n v="8"/>
    <m/>
    <m/>
    <m/>
    <n v="3"/>
    <n v="1"/>
    <n v="1"/>
    <s v="2"/>
    <m/>
    <s v="Tempo 3-1-1; RIR 2"/>
    <x v="4"/>
    <s v="2026-04-17T18:40:53.718Z"/>
    <x v="7"/>
  </r>
  <r>
    <s v="E-20260417-1165"/>
    <s v="S-20260417-01"/>
    <x v="34"/>
    <n v="3"/>
    <n v="150"/>
    <n v="8"/>
    <m/>
    <m/>
    <m/>
    <n v="3"/>
    <n v="1"/>
    <n v="1"/>
    <s v="2"/>
    <m/>
    <s v="Tempo 3-1-1; RIR 2"/>
    <x v="4"/>
    <s v="2026-04-17T18:43:03.391Z"/>
    <x v="7"/>
  </r>
  <r>
    <s v="E-20260417-1166"/>
    <s v="S-20260417-01"/>
    <x v="34"/>
    <n v="4"/>
    <n v="150"/>
    <n v="8"/>
    <m/>
    <m/>
    <m/>
    <n v="3"/>
    <n v="1"/>
    <n v="1"/>
    <s v="2"/>
    <m/>
    <s v="Tempo 3-1-1; RIR 2"/>
    <x v="4"/>
    <s v="2026-04-17T18:45:33.436Z"/>
    <x v="7"/>
  </r>
  <r>
    <s v="E-20260417-1167"/>
    <s v="S-20260417-01"/>
    <x v="46"/>
    <n v="1"/>
    <n v="40"/>
    <n v="8"/>
    <m/>
    <m/>
    <m/>
    <n v="2"/>
    <n v="1"/>
    <n v="2"/>
    <s v="2-1"/>
    <m/>
    <s v="Tempo 2-1-2; RIR 2-1"/>
    <x v="4"/>
    <s v="2026-04-17T18:49:01.458Z"/>
    <x v="7"/>
  </r>
  <r>
    <s v="E-20260417-1168"/>
    <s v="S-20260417-01"/>
    <x v="46"/>
    <n v="2"/>
    <n v="40"/>
    <n v="8"/>
    <m/>
    <m/>
    <m/>
    <n v="2"/>
    <n v="1"/>
    <n v="2"/>
    <s v="2-1"/>
    <m/>
    <s v="Tempo 2-1-2; RIR 2-1"/>
    <x v="4"/>
    <s v="2026-04-17T18:52:06.882Z"/>
    <x v="7"/>
  </r>
  <r>
    <s v="E-20260417-1169"/>
    <s v="S-20260417-01"/>
    <x v="46"/>
    <n v="3"/>
    <n v="50"/>
    <n v="8"/>
    <m/>
    <m/>
    <m/>
    <n v="2"/>
    <n v="1"/>
    <n v="2"/>
    <s v="1-0"/>
    <m/>
    <s v="Tempo 2-1-2; RIR 1-0"/>
    <x v="4"/>
    <s v="2026-04-17T18:53:57.869Z"/>
    <x v="7"/>
  </r>
  <r>
    <s v="E-20260417-1170"/>
    <s v="S-20260417-01"/>
    <x v="24"/>
    <n v="1"/>
    <n v="75"/>
    <n v="8"/>
    <m/>
    <m/>
    <m/>
    <n v="2"/>
    <n v="1"/>
    <n v="2"/>
    <s v="2"/>
    <m/>
    <s v="Tempo 2-1-2; RIR 2; full scap engaged; "/>
    <x v="4"/>
    <s v="2026-04-17T18:58:25.279Z"/>
    <x v="1"/>
  </r>
  <r>
    <s v="E-20260417-1171"/>
    <s v="S-20260417-01"/>
    <x v="24"/>
    <n v="2"/>
    <n v="75"/>
    <n v="8"/>
    <m/>
    <m/>
    <m/>
    <n v="2"/>
    <n v="1"/>
    <n v="2"/>
    <s v="2"/>
    <m/>
    <s v="Tempo 2-1-2; RIR 2; full scap engaged; "/>
    <x v="4"/>
    <s v="2026-04-17T19:00:32.071Z"/>
    <x v="1"/>
  </r>
  <r>
    <s v="E-20260417-1172"/>
    <s v="S-20260417-01"/>
    <x v="24"/>
    <n v="3"/>
    <n v="75"/>
    <n v="8"/>
    <m/>
    <m/>
    <m/>
    <n v="2"/>
    <n v="1"/>
    <n v="2"/>
    <s v="1"/>
    <m/>
    <s v="Tempo 2-1-2; RIR 1; full squeeze but was not as strong; "/>
    <x v="4"/>
    <s v="2026-04-17T19:03:51.289Z"/>
    <x v="1"/>
  </r>
  <r>
    <s v="E-20260417-1173"/>
    <s v="S-20260417-01"/>
    <x v="24"/>
    <n v="4"/>
    <n v="75"/>
    <n v="7"/>
    <m/>
    <m/>
    <m/>
    <n v="2"/>
    <n v="1"/>
    <n v="2"/>
    <s v="1-0"/>
    <m/>
    <s v="Tempo 2-1-2; RIR 1-0; full squeeze but was not as strong; "/>
    <x v="4"/>
    <s v="2026-04-17T19:07:05.488Z"/>
    <x v="1"/>
  </r>
  <r>
    <s v="E-20260417-1174"/>
    <s v="S-20260417-01"/>
    <x v="27"/>
    <n v="1"/>
    <n v="150"/>
    <n v="10"/>
    <m/>
    <m/>
    <m/>
    <n v="2"/>
    <n v="1"/>
    <n v="2"/>
    <s v="1"/>
    <m/>
    <s v="Tempo 2-1-2; RIR 1; right weaker w slight anterior capsule awareness"/>
    <x v="4"/>
    <s v="2026-04-17T19:11:47.465Z"/>
    <x v="1"/>
  </r>
  <r>
    <s v="E-20260417-1175"/>
    <s v="S-20260417-01"/>
    <x v="27"/>
    <n v="2"/>
    <n v="150"/>
    <n v="7"/>
    <m/>
    <m/>
    <m/>
    <n v="2"/>
    <n v="1"/>
    <n v="2"/>
    <s v="1"/>
    <m/>
    <s v="Tempo 2-1-2; RIR 1; right weaker w slight anterior capsule awareness"/>
    <x v="4"/>
    <s v="2026-04-17T19:14:56.747Z"/>
    <x v="1"/>
  </r>
  <r>
    <s v="E-20260417-1176"/>
    <s v="S-20260417-01"/>
    <x v="27"/>
    <n v="3"/>
    <n v="150"/>
    <n v="7"/>
    <m/>
    <m/>
    <m/>
    <n v="2"/>
    <n v="1"/>
    <n v="2"/>
    <s v="1"/>
    <m/>
    <s v="Tempo 2-1-2; RIR 1; right weaker w slight anterior capsule awareness"/>
    <x v="4"/>
    <s v="2026-04-17T19:17:49.872Z"/>
    <x v="1"/>
  </r>
  <r>
    <s v="E-20260417-1177"/>
    <s v="S-20260417-01"/>
    <x v="10"/>
    <n v="1"/>
    <n v="75"/>
    <m/>
    <n v="49.8"/>
    <m/>
    <m/>
    <m/>
    <m/>
    <m/>
    <m/>
    <m/>
    <s v="2.3mph; 0 incline; 2 sec pause q 15 sec"/>
    <x v="4"/>
    <s v="2026-04-17T19:22:55.634Z"/>
    <x v="0"/>
  </r>
  <r>
    <s v="E-20260417-1178"/>
    <s v="S-20260417-01"/>
    <x v="10"/>
    <n v="2"/>
    <n v="75"/>
    <m/>
    <n v="45"/>
    <m/>
    <m/>
    <m/>
    <m/>
    <m/>
    <m/>
    <m/>
    <s v="2.3mph; 0 incline; 2 sec pause q 15 sec"/>
    <x v="4"/>
    <s v="2026-04-17T19:24:53.667Z"/>
    <x v="0"/>
  </r>
  <r>
    <s v="E-20260417-1179"/>
    <s v="S-20260417-01"/>
    <x v="10"/>
    <n v="3"/>
    <n v="75"/>
    <m/>
    <n v="39.6"/>
    <m/>
    <m/>
    <m/>
    <m/>
    <m/>
    <m/>
    <m/>
    <s v="2.3mph; 0 incline; 2 sec pause q 15 sec"/>
    <x v="4"/>
    <s v="2026-04-17T19:28:55.461Z"/>
    <x v="0"/>
  </r>
  <r>
    <s v="E-20260417-1180"/>
    <s v="S-20260417-01"/>
    <x v="49"/>
    <n v="1"/>
    <n v="0"/>
    <m/>
    <n v="45"/>
    <m/>
    <m/>
    <m/>
    <m/>
    <m/>
    <m/>
    <m/>
    <m/>
    <x v="4"/>
    <s v="2026-04-17T19:34:19.864Z"/>
    <x v="6"/>
  </r>
  <r>
    <s v="E-20260417-1181"/>
    <s v="S-20260417-01"/>
    <x v="49"/>
    <n v="2"/>
    <n v="0"/>
    <m/>
    <n v="45"/>
    <m/>
    <m/>
    <m/>
    <m/>
    <m/>
    <m/>
    <m/>
    <m/>
    <x v="4"/>
    <s v="2026-04-17T19:37:38.997Z"/>
    <x v="6"/>
  </r>
  <r>
    <s v="E-20260417-1182"/>
    <s v="S-20260417-01"/>
    <x v="49"/>
    <n v="3"/>
    <n v="0"/>
    <m/>
    <n v="45"/>
    <m/>
    <m/>
    <m/>
    <m/>
    <m/>
    <m/>
    <m/>
    <m/>
    <x v="4"/>
    <s v="2026-04-17T19:41:34.814Z"/>
    <x v="6"/>
  </r>
  <r>
    <s v="E-20260417-1183"/>
    <s v="S-20260417-01"/>
    <x v="32"/>
    <n v="2"/>
    <m/>
    <m/>
    <n v="240"/>
    <n v="1"/>
    <s v="km"/>
    <m/>
    <m/>
    <m/>
    <m/>
    <m/>
    <s v="Cooldown"/>
    <x v="4"/>
    <s v="2026-04-17T19:49:37.757Z"/>
    <x v="1"/>
  </r>
  <r>
    <s v="E-20260418-1184"/>
    <s v="S-20260418-01"/>
    <x v="32"/>
    <n v="1"/>
    <m/>
    <m/>
    <n v="300"/>
    <n v="1.35"/>
    <s v="km"/>
    <m/>
    <m/>
    <m/>
    <m/>
    <m/>
    <s v="Warmup"/>
    <x v="4"/>
    <s v="2026-04-18T15:19:05.136Z"/>
    <x v="1"/>
  </r>
  <r>
    <s v="E-20260418-1185"/>
    <s v="S-20260418-01"/>
    <x v="50"/>
    <n v="1"/>
    <n v="0"/>
    <n v="12"/>
    <m/>
    <m/>
    <m/>
    <m/>
    <m/>
    <m/>
    <m/>
    <m/>
    <m/>
    <x v="4"/>
    <s v="2026-04-18T15:36:59.446Z"/>
    <x v="3"/>
  </r>
  <r>
    <s v="E-20260418-1186"/>
    <s v="S-20260418-01"/>
    <x v="50"/>
    <n v="2"/>
    <n v="0"/>
    <n v="12"/>
    <m/>
    <m/>
    <m/>
    <m/>
    <m/>
    <m/>
    <m/>
    <m/>
    <m/>
    <x v="4"/>
    <s v="2026-04-18T15:37:00.026Z"/>
    <x v="3"/>
  </r>
  <r>
    <s v="E-20260418-1187"/>
    <s v="S-20260418-01"/>
    <x v="56"/>
    <n v="1"/>
    <n v="0"/>
    <n v="12"/>
    <m/>
    <m/>
    <m/>
    <m/>
    <m/>
    <m/>
    <m/>
    <m/>
    <m/>
    <x v="4"/>
    <s v="2026-04-18T15:37:14.348Z"/>
    <x v="5"/>
  </r>
  <r>
    <s v="E-20260418-1188"/>
    <s v="S-20260418-01"/>
    <x v="56"/>
    <n v="2"/>
    <n v="0"/>
    <n v="12"/>
    <m/>
    <m/>
    <m/>
    <m/>
    <m/>
    <m/>
    <m/>
    <m/>
    <m/>
    <x v="4"/>
    <s v="2026-04-18T15:37:15.073Z"/>
    <x v="5"/>
  </r>
  <r>
    <s v="E-20260418-1189"/>
    <s v="S-20260418-01"/>
    <x v="52"/>
    <n v="1"/>
    <n v="0"/>
    <n v="12"/>
    <m/>
    <m/>
    <m/>
    <m/>
    <m/>
    <m/>
    <m/>
    <m/>
    <m/>
    <x v="4"/>
    <s v="2026-04-18T15:37:21.946Z"/>
    <x v="5"/>
  </r>
  <r>
    <s v="E-20260418-1190"/>
    <s v="S-20260418-01"/>
    <x v="52"/>
    <n v="2"/>
    <n v="0"/>
    <n v="12"/>
    <m/>
    <m/>
    <m/>
    <m/>
    <m/>
    <m/>
    <m/>
    <m/>
    <m/>
    <x v="4"/>
    <s v="2026-04-18T15:37:22.453Z"/>
    <x v="5"/>
  </r>
  <r>
    <s v="E-20260418-1191"/>
    <s v="S-20260418-01"/>
    <x v="5"/>
    <n v="1"/>
    <n v="60"/>
    <n v="8"/>
    <m/>
    <m/>
    <m/>
    <n v="3"/>
    <n v="1"/>
    <n v="1"/>
    <s v="2"/>
    <m/>
    <s v="Tempo 3-1-1; RIR 2"/>
    <x v="4"/>
    <s v="2026-04-18T15:37:41.265Z"/>
    <x v="3"/>
  </r>
  <r>
    <s v="E-20260418-1192"/>
    <s v="S-20260418-01"/>
    <x v="5"/>
    <n v="2"/>
    <n v="60"/>
    <n v="8"/>
    <m/>
    <m/>
    <m/>
    <n v="3"/>
    <n v="1"/>
    <n v="1"/>
    <s v="2"/>
    <m/>
    <s v="Tempo 3-1-1; RIR 2; trying to find the pec stimulus"/>
    <x v="4"/>
    <s v="2026-04-18T15:40:12.248Z"/>
    <x v="3"/>
  </r>
  <r>
    <s v="E-20260418-1193"/>
    <s v="S-20260418-01"/>
    <x v="5"/>
    <n v="3"/>
    <n v="60"/>
    <n v="7"/>
    <m/>
    <m/>
    <m/>
    <n v="3"/>
    <n v="1"/>
    <n v="1"/>
    <s v="1"/>
    <m/>
    <s v="Tempo 3-1-1; RIR 1; trying to find the pec stimulus"/>
    <x v="4"/>
    <s v="2026-04-18T15:42:27.264Z"/>
    <x v="3"/>
  </r>
  <r>
    <s v="E-20260418-1194"/>
    <s v="S-20260418-01"/>
    <x v="5"/>
    <n v="4"/>
    <n v="60"/>
    <n v="5"/>
    <m/>
    <m/>
    <m/>
    <n v="3"/>
    <n v="1"/>
    <n v="1"/>
    <s v="1"/>
    <m/>
    <s v="Tempo 3-1-1; RIR 1; felt a bit of a fatigue collapse on 6th attempt "/>
    <x v="4"/>
    <s v="2026-04-18T15:45:35.045Z"/>
    <x v="3"/>
  </r>
  <r>
    <s v="E-20260418-1195"/>
    <s v="S-20260418-01"/>
    <x v="37"/>
    <n v="1"/>
    <n v="60"/>
    <n v="10"/>
    <m/>
    <m/>
    <m/>
    <n v="2"/>
    <n v="1"/>
    <n v="2"/>
    <s v="2"/>
    <m/>
    <s v="Tempo 2-1-2; RIR 2; bench at 2 (15^)"/>
    <x v="4"/>
    <s v="2026-04-18T15:49:48.460Z"/>
    <x v="3"/>
  </r>
  <r>
    <s v="E-20260418-1196"/>
    <s v="S-20260418-01"/>
    <x v="37"/>
    <n v="2"/>
    <n v="60"/>
    <n v="10"/>
    <m/>
    <m/>
    <m/>
    <n v="2"/>
    <n v="1"/>
    <n v="2"/>
    <s v="2-1"/>
    <m/>
    <s v="Tempo 2-1-2; RIR 2-1; bench at 2 (15^)"/>
    <x v="4"/>
    <s v="2026-04-18T15:52:51.768Z"/>
    <x v="3"/>
  </r>
  <r>
    <s v="E-20260418-1197"/>
    <s v="S-20260418-01"/>
    <x v="37"/>
    <n v="3"/>
    <n v="70"/>
    <n v="9"/>
    <m/>
    <m/>
    <m/>
    <n v="2"/>
    <n v="1"/>
    <n v="2"/>
    <s v="1"/>
    <m/>
    <s v="Tempo 2-1-2; RIR 1; bench at 2 (15^)"/>
    <x v="4"/>
    <s v="2026-04-18T15:53:16.898Z"/>
    <x v="3"/>
  </r>
  <r>
    <s v="E-20260418-1198"/>
    <s v="S-20260418-01"/>
    <x v="7"/>
    <n v="1"/>
    <n v="45"/>
    <n v="7"/>
    <m/>
    <m/>
    <m/>
    <n v="3"/>
    <n v="1"/>
    <n v="2"/>
    <s v="1"/>
    <m/>
    <s v="Tempo 3-1-2; RIR 1"/>
    <x v="4"/>
    <s v="2026-04-18T15:56:04.902Z"/>
    <x v="3"/>
  </r>
  <r>
    <s v="E-20260418-1199"/>
    <s v="S-20260418-01"/>
    <x v="7"/>
    <n v="2"/>
    <n v="45"/>
    <n v="6"/>
    <m/>
    <m/>
    <m/>
    <n v="3"/>
    <n v="1"/>
    <n v="2"/>
    <s v="1"/>
    <m/>
    <s v="Tempo 3-1-2; RIR 1; right 6, left got 7"/>
    <x v="4"/>
    <s v="2026-04-18T15:59:18.157Z"/>
    <x v="3"/>
  </r>
  <r>
    <s v="E-20260418-1200"/>
    <s v="S-20260418-01"/>
    <x v="7"/>
    <n v="3"/>
    <n v="45"/>
    <n v="7"/>
    <m/>
    <m/>
    <m/>
    <n v="3"/>
    <n v="1"/>
    <n v="2"/>
    <s v="1"/>
    <m/>
    <s v="Tempo 3-1-2; RIR 1; remembered total 45s between arms on the last set"/>
    <x v="4"/>
    <s v="2026-04-18T16:01:21.727Z"/>
    <x v="3"/>
  </r>
  <r>
    <s v="E-20260418-1201"/>
    <s v="S-20260418-01"/>
    <x v="21"/>
    <n v="1"/>
    <n v="50"/>
    <n v="9"/>
    <m/>
    <m/>
    <m/>
    <n v="2"/>
    <n v="1"/>
    <n v="2"/>
    <s v="2-1"/>
    <m/>
    <s v="Tempo 2-1-2; RIR 2-1"/>
    <x v="4"/>
    <s v="2026-04-18T16:06:38.170Z"/>
    <x v="4"/>
  </r>
  <r>
    <s v="E-20260418-1202"/>
    <s v="S-20260418-01"/>
    <x v="21"/>
    <n v="2"/>
    <n v="50"/>
    <n v="8"/>
    <m/>
    <m/>
    <m/>
    <n v="2"/>
    <n v="1"/>
    <n v="2"/>
    <s v="1"/>
    <m/>
    <s v="Tempo 2-1-2; RIR 1"/>
    <x v="4"/>
    <s v="2026-04-18T16:08:26.873Z"/>
    <x v="4"/>
  </r>
  <r>
    <s v="E-20260418-1203"/>
    <s v="S-20260418-01"/>
    <x v="21"/>
    <n v="3"/>
    <n v="50"/>
    <n v="6"/>
    <m/>
    <m/>
    <m/>
    <n v="2"/>
    <n v="1"/>
    <n v="2"/>
    <s v="1"/>
    <m/>
    <s v="Tempo 2-1-2; RIR 1"/>
    <x v="4"/>
    <s v="2026-04-18T16:10:05.017Z"/>
    <x v="4"/>
  </r>
  <r>
    <s v="E-20260418-1204"/>
    <s v="S-20260418-01"/>
    <x v="21"/>
    <n v="4"/>
    <n v="45"/>
    <n v="7"/>
    <m/>
    <m/>
    <m/>
    <n v="2"/>
    <n v="1"/>
    <n v="2"/>
    <s v="1-0"/>
    <m/>
    <s v="Tempo 2-1-2; RIR 1-0"/>
    <x v="4"/>
    <s v="2026-04-18T16:12:31.064Z"/>
    <x v="4"/>
  </r>
  <r>
    <s v="E-20260418-1205"/>
    <s v="S-20260418-01"/>
    <x v="38"/>
    <n v="1"/>
    <n v="12.5"/>
    <n v="8"/>
    <m/>
    <m/>
    <m/>
    <n v="3"/>
    <n v="1"/>
    <n v="3"/>
    <s v="1"/>
    <m/>
    <s v="Tempo 3-1-3; RIR 1; forgot to rest 30 between arms"/>
    <x v="4"/>
    <s v="2026-04-18T16:15:13.274Z"/>
    <x v="4"/>
  </r>
  <r>
    <s v="E-20260418-1206"/>
    <s v="S-20260418-01"/>
    <x v="38"/>
    <n v="2"/>
    <n v="12.5"/>
    <n v="9"/>
    <m/>
    <m/>
    <m/>
    <n v="3"/>
    <n v="1"/>
    <n v="3"/>
    <s v="1"/>
    <m/>
    <s v="Tempo 3-1-3; RIR 1;left feels slightly weaker today"/>
    <x v="4"/>
    <s v="2026-04-18T16:18:39.073Z"/>
    <x v="4"/>
  </r>
  <r>
    <s v="E-20260418-1207"/>
    <s v="S-20260418-01"/>
    <x v="38"/>
    <n v="3"/>
    <n v="12.5"/>
    <n v="10"/>
    <m/>
    <m/>
    <m/>
    <n v="3"/>
    <n v="1"/>
    <n v="3"/>
    <s v="1"/>
    <m/>
    <s v="Tempo 3-1-3; RIR 1; taps on 9-10 for both"/>
    <x v="4"/>
    <s v="2026-04-18T16:22:48.382Z"/>
    <x v="4"/>
  </r>
  <r>
    <s v="E-20260418-1208"/>
    <s v="S-20260418-01"/>
    <x v="42"/>
    <n v="1"/>
    <n v="10"/>
    <n v="15"/>
    <m/>
    <m/>
    <m/>
    <n v="2"/>
    <n v="2"/>
    <n v="2"/>
    <s v="2"/>
    <m/>
    <s v="Tempo 2-2-2; RIR 2"/>
    <x v="4"/>
    <s v="2026-04-18T16:25:44.595Z"/>
    <x v="3"/>
  </r>
  <r>
    <s v="E-20260418-1209"/>
    <s v="S-20260418-01"/>
    <x v="42"/>
    <n v="2"/>
    <n v="10"/>
    <n v="15"/>
    <m/>
    <m/>
    <m/>
    <n v="2"/>
    <n v="2"/>
    <n v="2"/>
    <s v="2-1"/>
    <m/>
    <s v="Tempo 2-2-2; RIR 2-1"/>
    <x v="4"/>
    <s v="2026-04-18T16:28:17.319Z"/>
    <x v="3"/>
  </r>
  <r>
    <s v="E-20260418-1210"/>
    <s v="S-20260418-01"/>
    <x v="42"/>
    <n v="3"/>
    <n v="10"/>
    <n v="15"/>
    <m/>
    <m/>
    <m/>
    <n v="2"/>
    <n v="2"/>
    <n v="2"/>
    <s v="2-1"/>
    <m/>
    <s v="Tempo 2-2-2; RIR 2-1"/>
    <x v="4"/>
    <s v="2026-04-18T16:30:50.902Z"/>
    <x v="3"/>
  </r>
  <r>
    <s v="E-20260418-1211"/>
    <s v="S-20260418-01"/>
    <x v="54"/>
    <n v="1"/>
    <n v="0"/>
    <n v="6"/>
    <m/>
    <m/>
    <m/>
    <m/>
    <m/>
    <m/>
    <m/>
    <s v="2026-04-18T16:34:07.374Z"/>
    <m/>
    <x v="4"/>
    <s v="2026-04-18T16:34:08.361Z"/>
    <x v="3"/>
  </r>
  <r>
    <s v="E-20260418-1212"/>
    <s v="S-20260418-01"/>
    <x v="53"/>
    <n v="1"/>
    <n v="0"/>
    <n v="4"/>
    <m/>
    <m/>
    <m/>
    <m/>
    <m/>
    <m/>
    <m/>
    <s v="2026-04-18T16:34:07.374Z"/>
    <m/>
    <x v="4"/>
    <s v="2026-04-18T16:34:13.937Z"/>
    <x v="3"/>
  </r>
  <r>
    <s v="E-20260418-1213"/>
    <s v="S-20260418-01"/>
    <x v="32"/>
    <n v="2"/>
    <m/>
    <m/>
    <n v="468"/>
    <n v="2.0099999999999998"/>
    <s v="km"/>
    <m/>
    <m/>
    <m/>
    <m/>
    <m/>
    <s v="Cooldown"/>
    <x v="4"/>
    <s v="2026-04-18T16:46:12.697Z"/>
    <x v="1"/>
  </r>
  <r>
    <s v="E-20260419-1214"/>
    <s v="S-20260419-01"/>
    <x v="32"/>
    <n v="1"/>
    <m/>
    <m/>
    <n v="300"/>
    <n v="1.35"/>
    <s v="km"/>
    <m/>
    <m/>
    <m/>
    <m/>
    <m/>
    <s v="Warmup"/>
    <x v="4"/>
    <s v="2026-04-19T15:07:58.039Z"/>
    <x v="1"/>
  </r>
  <r>
    <s v="E-20260419-1215"/>
    <s v="S-20260419-01"/>
    <x v="10"/>
    <n v="1"/>
    <n v="75"/>
    <m/>
    <n v="60"/>
    <m/>
    <m/>
    <m/>
    <m/>
    <m/>
    <m/>
    <m/>
    <s v="2.3mph; 2s pause each 15s; 0 incline"/>
    <x v="4"/>
    <s v="2026-04-19T15:20:03.966Z"/>
    <x v="0"/>
  </r>
  <r>
    <s v="E-20260419-1216"/>
    <s v="S-20260419-01"/>
    <x v="10"/>
    <n v="2"/>
    <n v="75"/>
    <m/>
    <n v="60"/>
    <m/>
    <m/>
    <m/>
    <m/>
    <m/>
    <m/>
    <m/>
    <s v="2.3mph; 2s pause each 15s; 0 incline"/>
    <x v="4"/>
    <s v="2026-04-19T15:23:10.645Z"/>
    <x v="0"/>
  </r>
  <r>
    <s v="E-20260419-1217"/>
    <s v="S-20260419-01"/>
    <x v="10"/>
    <n v="3"/>
    <n v="75"/>
    <m/>
    <n v="57"/>
    <m/>
    <m/>
    <m/>
    <m/>
    <m/>
    <m/>
    <m/>
    <s v="2.3mph; 2s pause each 15s; 0 incline; right grip didn’t roll but the weight was dropping off the back side around 56s"/>
    <x v="4"/>
    <s v="2026-04-19T15:26:46.684Z"/>
    <x v="0"/>
  </r>
  <r>
    <s v="E-20260419-1218"/>
    <s v="S-20260419-01"/>
    <x v="24"/>
    <n v="1"/>
    <n v="75"/>
    <n v="8"/>
    <m/>
    <m/>
    <m/>
    <n v="2"/>
    <n v="1"/>
    <n v="2"/>
    <s v="2"/>
    <m/>
    <s v="Tempo 2-1-2; RIR 2;"/>
    <x v="4"/>
    <s v="2026-04-19T15:30:38.833Z"/>
    <x v="1"/>
  </r>
  <r>
    <s v="E-20260419-1219"/>
    <s v="S-20260419-01"/>
    <x v="24"/>
    <n v="2"/>
    <n v="75"/>
    <n v="8"/>
    <m/>
    <m/>
    <m/>
    <n v="2"/>
    <n v="1"/>
    <n v="2"/>
    <s v="2"/>
    <m/>
    <s v="Tempo 2-1-2; RIR 2;"/>
    <x v="4"/>
    <s v="2026-04-19T15:32:52.653Z"/>
    <x v="1"/>
  </r>
  <r>
    <s v="E-20260419-1220"/>
    <s v="S-20260419-01"/>
    <x v="24"/>
    <n v="3"/>
    <n v="75"/>
    <n v="8"/>
    <m/>
    <m/>
    <m/>
    <n v="2"/>
    <n v="1"/>
    <n v="2"/>
    <s v="1"/>
    <m/>
    <s v="Tempo 2-1-2; RIR 1; scap contract was strong through 6. Little fatigue 7,8 but full squeeze at contraction "/>
    <x v="4"/>
    <s v="2026-04-19T15:36:01.611Z"/>
    <x v="1"/>
  </r>
  <r>
    <s v="E-20260419-1221"/>
    <s v="S-20260419-01"/>
    <x v="24"/>
    <n v="4"/>
    <n v="75"/>
    <n v="7"/>
    <m/>
    <m/>
    <m/>
    <n v="2"/>
    <n v="1"/>
    <n v="2"/>
    <s v="1"/>
    <m/>
    <s v="Tempo 2-1-2; RIR 1; scap contract was strong through 6. Little fatigue 7,8 but full squeeze at contraction "/>
    <x v="4"/>
    <s v="2026-04-19T15:39:19.082Z"/>
    <x v="1"/>
  </r>
  <r>
    <s v="E-20260419-1222"/>
    <s v="S-20260419-01"/>
    <x v="27"/>
    <n v="1"/>
    <n v="140"/>
    <n v="11"/>
    <m/>
    <m/>
    <m/>
    <n v="2"/>
    <n v="1"/>
    <n v="2"/>
    <s v="2-1"/>
    <m/>
    <s v="Starting with Right; tempo 2-1-2; RIR 2-1"/>
    <x v="4"/>
    <s v="2026-04-19T15:42:59.431Z"/>
    <x v="1"/>
  </r>
  <r>
    <s v="E-20260419-1223"/>
    <s v="S-20260419-01"/>
    <x v="27"/>
    <n v="2"/>
    <n v="145"/>
    <n v="11"/>
    <m/>
    <m/>
    <m/>
    <n v="2"/>
    <n v="1"/>
    <n v="2"/>
    <s v="2-1"/>
    <m/>
    <s v="Starting with Right; tempo 2-1-2; RIR 2-1"/>
    <x v="4"/>
    <s v="2026-04-19T15:46:47.847Z"/>
    <x v="1"/>
  </r>
  <r>
    <s v="E-20260419-1224"/>
    <s v="S-20260419-01"/>
    <x v="27"/>
    <n v="3"/>
    <n v="150"/>
    <n v="8"/>
    <m/>
    <m/>
    <m/>
    <n v="2"/>
    <n v="1"/>
    <n v="2"/>
    <s v="2-1"/>
    <m/>
    <s v=" Right was the limiter this set;  tempo 2-1-2; RIR 2-1"/>
    <x v="4"/>
    <s v="2026-04-19T15:50:23.117Z"/>
    <x v="1"/>
  </r>
  <r>
    <s v="E-20260419-1225"/>
    <s v="S-20260419-01"/>
    <x v="12"/>
    <n v="1"/>
    <n v="35"/>
    <n v="20"/>
    <m/>
    <m/>
    <m/>
    <n v="1"/>
    <m/>
    <n v="1"/>
    <s v="2-1"/>
    <m/>
    <s v="Tempo 1-2–1; RIR 2-1; adjustable pulley 3"/>
    <x v="4"/>
    <s v="2026-04-19T15:54:29.016Z"/>
    <x v="1"/>
  </r>
  <r>
    <s v="E-20260419-1226"/>
    <s v="S-20260419-01"/>
    <x v="12"/>
    <n v="2"/>
    <n v="42.5"/>
    <n v="19"/>
    <m/>
    <m/>
    <m/>
    <n v="1"/>
    <m/>
    <m/>
    <s v="1"/>
    <m/>
    <s v="Tempo 1-2–1; RIR 1; adjustable pulley 3"/>
    <x v="4"/>
    <s v="2026-04-19T15:57:22.704Z"/>
    <x v="1"/>
  </r>
  <r>
    <s v="E-20260419-1227"/>
    <s v="S-20260419-01"/>
    <x v="12"/>
    <n v="3"/>
    <n v="42.5"/>
    <n v="18"/>
    <m/>
    <m/>
    <m/>
    <n v="1"/>
    <m/>
    <m/>
    <s v="1"/>
    <m/>
    <s v="Grip started to fail ; Tempo 1-2–1; RIR 1; adjustable pulley 3"/>
    <x v="4"/>
    <s v="2026-04-19T16:00:28.432Z"/>
    <x v="1"/>
  </r>
  <r>
    <s v="E-20260419-1228"/>
    <s v="S-20260419-01"/>
    <x v="31"/>
    <n v="1"/>
    <n v="30"/>
    <n v="9"/>
    <m/>
    <m/>
    <m/>
    <n v="2"/>
    <n v="1"/>
    <n v="2"/>
    <s v="2-1"/>
    <m/>
    <s v="Tempo 2-1-2; RIR 2-1"/>
    <x v="4"/>
    <s v="2026-04-19T16:04:27.519Z"/>
    <x v="2"/>
  </r>
  <r>
    <s v="E-20260419-1229"/>
    <s v="S-20260419-01"/>
    <x v="31"/>
    <n v="2"/>
    <n v="30"/>
    <n v="7"/>
    <m/>
    <m/>
    <m/>
    <n v="2"/>
    <n v="1"/>
    <n v="2"/>
    <s v="2-1"/>
    <m/>
    <s v="Tempo 2-1-2; RIR 2-1"/>
    <x v="4"/>
    <s v="2026-04-19T16:06:57.403Z"/>
    <x v="2"/>
  </r>
  <r>
    <s v="E-20260419-1230"/>
    <s v="S-20260419-01"/>
    <x v="31"/>
    <n v="3"/>
    <n v="30"/>
    <n v="8"/>
    <m/>
    <m/>
    <m/>
    <n v="2"/>
    <n v="1"/>
    <n v="2"/>
    <s v="2-1"/>
    <m/>
    <s v="Tempo 2-1-2; RIR 2-1; alternate at 6,7,8"/>
    <x v="4"/>
    <s v="2026-04-19T16:11:04.532Z"/>
    <x v="2"/>
  </r>
  <r>
    <s v="E-20260419-1231"/>
    <s v="S-20260419-01"/>
    <x v="65"/>
    <n v="1"/>
    <n v="75"/>
    <m/>
    <n v="60"/>
    <m/>
    <m/>
    <m/>
    <m/>
    <m/>
    <m/>
    <m/>
    <m/>
    <x v="4"/>
    <s v="2026-04-19T16:14:02.185Z"/>
    <x v="0"/>
  </r>
  <r>
    <s v="E-20260419-1232"/>
    <s v="S-20260419-01"/>
    <x v="65"/>
    <n v="2"/>
    <n v="75"/>
    <m/>
    <n v="60"/>
    <m/>
    <m/>
    <m/>
    <m/>
    <m/>
    <m/>
    <m/>
    <m/>
    <x v="4"/>
    <s v="2026-04-19T16:17:22.334Z"/>
    <x v="0"/>
  </r>
  <r>
    <s v="E-20260419-1233"/>
    <s v="S-20260419-01"/>
    <x v="65"/>
    <n v="3"/>
    <n v="75"/>
    <m/>
    <n v="52.2"/>
    <m/>
    <m/>
    <m/>
    <m/>
    <m/>
    <m/>
    <m/>
    <m/>
    <x v="4"/>
    <s v="2026-04-19T16:21:10.735Z"/>
    <x v="0"/>
  </r>
  <r>
    <s v="E-20260419-1234"/>
    <s v="S-20260419-01"/>
    <x v="32"/>
    <n v="2"/>
    <m/>
    <m/>
    <n v="300"/>
    <n v="1.26"/>
    <s v="km"/>
    <m/>
    <m/>
    <m/>
    <m/>
    <m/>
    <s v="Cooldown"/>
    <x v="4"/>
    <s v="2026-04-19T16:29:52.523Z"/>
    <x v="1"/>
  </r>
  <r>
    <s v="E-20260420-1235"/>
    <s v="S-20260420-01"/>
    <x v="32"/>
    <n v="1"/>
    <m/>
    <m/>
    <n v="240"/>
    <n v="1.1100000000000001"/>
    <s v="km"/>
    <m/>
    <m/>
    <m/>
    <m/>
    <m/>
    <s v="Warmup "/>
    <x v="4"/>
    <s v="2026-04-20T15:53:21.731Z"/>
    <x v="1"/>
  </r>
  <r>
    <s v="E-20260420-1236"/>
    <s v="S-20260420-01"/>
    <x v="14"/>
    <n v="1"/>
    <n v="45"/>
    <n v="15"/>
    <m/>
    <m/>
    <m/>
    <n v="2"/>
    <n v="1"/>
    <n v="2"/>
    <s v="2-1"/>
    <m/>
    <s v="Tempo 2-1-2; RIR 2-1; alternated after 6th rep"/>
    <x v="4"/>
    <s v="2026-04-20T16:05:53.920Z"/>
    <x v="2"/>
  </r>
  <r>
    <s v="E-20260420-1237"/>
    <s v="S-20260420-01"/>
    <x v="14"/>
    <n v="2"/>
    <n v="45"/>
    <n v="15"/>
    <m/>
    <m/>
    <m/>
    <n v="2"/>
    <n v="1"/>
    <n v="2"/>
    <s v="2-1"/>
    <m/>
    <s v="Tempo 2-1-2; RIR 2-1; alternated after 5th rep; I don’t LOVE the ROM but hitting 90 degree on contraction"/>
    <x v="4"/>
    <s v="2026-04-20T16:09:01.901Z"/>
    <x v="2"/>
  </r>
  <r>
    <s v="E-20260420-1238"/>
    <s v="S-20260420-01"/>
    <x v="14"/>
    <n v="3"/>
    <n v="45"/>
    <n v="12"/>
    <m/>
    <m/>
    <m/>
    <n v="2"/>
    <n v="1"/>
    <n v="2"/>
    <s v="2-1"/>
    <m/>
    <s v="Tempo 2-1-2; RIR 2-1; alternated after 5th rep; I don’t LOVE the ROM but hitting 90 degree on contraction; extended partials 12-15"/>
    <x v="4"/>
    <s v="2026-04-20T16:13:01.668Z"/>
    <x v="2"/>
  </r>
  <r>
    <s v="E-20260420-1239"/>
    <s v="S-20260420-01"/>
    <x v="21"/>
    <n v="1"/>
    <n v="50"/>
    <n v="13"/>
    <m/>
    <m/>
    <m/>
    <n v="2"/>
    <n v="1"/>
    <n v="2"/>
    <s v="2"/>
    <m/>
    <s v="Tempo 2-1-2; RIR 2"/>
    <x v="4"/>
    <s v="2026-04-20T16:15:34.451Z"/>
    <x v="4"/>
  </r>
  <r>
    <s v="E-20260420-1240"/>
    <s v="S-20260420-01"/>
    <x v="21"/>
    <n v="2"/>
    <n v="50"/>
    <n v="11"/>
    <m/>
    <m/>
    <m/>
    <n v="2"/>
    <n v="1"/>
    <n v="2"/>
    <s v="2-1"/>
    <m/>
    <s v="Tempo 2-1-2; RIR 2-1"/>
    <x v="4"/>
    <s v="2026-04-20T16:17:36.381Z"/>
    <x v="4"/>
  </r>
  <r>
    <s v="E-20260420-1241"/>
    <s v="S-20260420-01"/>
    <x v="21"/>
    <n v="3"/>
    <n v="50"/>
    <n v="9"/>
    <m/>
    <m/>
    <m/>
    <n v="2"/>
    <n v="1"/>
    <n v="2"/>
    <s v="1"/>
    <m/>
    <s v="Tempo 2-1-2; RIR 1"/>
    <x v="4"/>
    <s v="2026-04-20T16:20:22.537Z"/>
    <x v="4"/>
  </r>
  <r>
    <s v="E-20260420-1242"/>
    <s v="S-20260420-01"/>
    <x v="21"/>
    <n v="4"/>
    <n v="50"/>
    <n v="8"/>
    <m/>
    <m/>
    <m/>
    <n v="2"/>
    <n v="1"/>
    <n v="2"/>
    <s v="1-0"/>
    <m/>
    <s v="Tempo 2-1-2; RIR 1-0"/>
    <x v="4"/>
    <s v="2026-04-20T16:22:02.837Z"/>
    <x v="4"/>
  </r>
  <r>
    <s v="E-20260420-1243"/>
    <s v="S-20260420-01"/>
    <x v="17"/>
    <n v="1"/>
    <n v="12.5"/>
    <n v="10"/>
    <m/>
    <m/>
    <m/>
    <n v="3"/>
    <n v="1"/>
    <n v="3"/>
    <s v="1"/>
    <m/>
    <s v="Tempo 3-1-3; RIR 1"/>
    <x v="4"/>
    <s v="2026-04-20T16:25:06.998Z"/>
    <x v="4"/>
  </r>
  <r>
    <s v="E-20260420-1244"/>
    <s v="S-20260420-01"/>
    <x v="17"/>
    <n v="2"/>
    <n v="12.5"/>
    <n v="11"/>
    <m/>
    <m/>
    <m/>
    <n v="3"/>
    <n v="1"/>
    <n v="3"/>
    <s v="1"/>
    <m/>
    <s v="Tempo 3-1-3; RIR 1"/>
    <x v="4"/>
    <s v="2026-04-20T16:28:21.254Z"/>
    <x v="4"/>
  </r>
  <r>
    <s v="E-20260420-1245"/>
    <s v="S-20260420-01"/>
    <x v="17"/>
    <n v="3"/>
    <n v="12.5"/>
    <n v="11"/>
    <m/>
    <m/>
    <m/>
    <n v="3"/>
    <n v="1"/>
    <n v="3"/>
    <s v="1"/>
    <m/>
    <s v="Tempo 3-1-3; RIR 1"/>
    <x v="4"/>
    <s v="2026-04-20T16:31:24.966Z"/>
    <x v="4"/>
  </r>
  <r>
    <s v="E-20260420-1246"/>
    <s v="S-20260420-01"/>
    <x v="31"/>
    <n v="1"/>
    <n v="30"/>
    <n v="10"/>
    <m/>
    <m/>
    <m/>
    <n v="2"/>
    <n v="1"/>
    <n v="2"/>
    <s v="2+"/>
    <m/>
    <s v="Tempo 2-1-2; RIR 2+"/>
    <x v="4"/>
    <s v="2026-04-20T16:34:38.213Z"/>
    <x v="2"/>
  </r>
  <r>
    <s v="E-20260420-1247"/>
    <s v="S-20260420-01"/>
    <x v="31"/>
    <n v="2"/>
    <n v="30"/>
    <n v="10"/>
    <m/>
    <m/>
    <m/>
    <n v="2"/>
    <n v="1"/>
    <n v="2"/>
    <s v="2-1"/>
    <m/>
    <s v="Tempo 2-1-2; RIR 2-1"/>
    <x v="4"/>
    <s v="2026-04-20T16:37:50.349Z"/>
    <x v="2"/>
  </r>
  <r>
    <s v="E-20260420-1248"/>
    <s v="S-20260420-01"/>
    <x v="31"/>
    <n v="3"/>
    <n v="30"/>
    <n v="9"/>
    <m/>
    <m/>
    <m/>
    <n v="2"/>
    <n v="1"/>
    <n v="2"/>
    <s v="1"/>
    <m/>
    <s v="Tempo 2-1-2; RIR 1; extended partials 9,10,11"/>
    <x v="4"/>
    <s v="2026-04-20T16:41:26.446Z"/>
    <x v="2"/>
  </r>
  <r>
    <s v="E-20260420-1249"/>
    <s v="S-20260420-01"/>
    <x v="42"/>
    <n v="1"/>
    <n v="10"/>
    <n v="15"/>
    <m/>
    <m/>
    <m/>
    <n v="2"/>
    <n v="1"/>
    <n v="2"/>
    <s v="2"/>
    <m/>
    <s v="Tempo 2-1-2; RIR 2; "/>
    <x v="4"/>
    <s v="2026-04-20T16:43:39.970Z"/>
    <x v="3"/>
  </r>
  <r>
    <s v="E-20260420-1250"/>
    <s v="S-20260420-01"/>
    <x v="42"/>
    <n v="2"/>
    <n v="10"/>
    <n v="15"/>
    <m/>
    <m/>
    <m/>
    <n v="2"/>
    <n v="1"/>
    <n v="2"/>
    <s v="2"/>
    <m/>
    <s v="Tempo 2-1-2; RIR 2; slight right anterior awareness"/>
    <x v="4"/>
    <s v="2026-04-20T16:45:18.852Z"/>
    <x v="3"/>
  </r>
  <r>
    <s v="E-20260420-1251"/>
    <s v="S-20260420-01"/>
    <x v="42"/>
    <n v="3"/>
    <n v="10"/>
    <n v="15"/>
    <m/>
    <m/>
    <m/>
    <n v="2"/>
    <n v="1"/>
    <n v="2"/>
    <s v="1"/>
    <m/>
    <s v="Tempo 2-1-2; RIR 1; slight right anterior awareness"/>
    <x v="4"/>
    <s v="2026-04-20T16:47:28.872Z"/>
    <x v="3"/>
  </r>
  <r>
    <s v="E-20260420-1252"/>
    <s v="S-20260420-01"/>
    <x v="18"/>
    <n v="1"/>
    <n v="150"/>
    <m/>
    <n v="60"/>
    <m/>
    <m/>
    <m/>
    <m/>
    <m/>
    <m/>
    <m/>
    <m/>
    <x v="4"/>
    <s v="2026-04-20T16:54:17.381Z"/>
    <x v="0"/>
  </r>
  <r>
    <s v="E-20260420-1253"/>
    <s v="S-20260420-01"/>
    <x v="18"/>
    <n v="2"/>
    <n v="150"/>
    <m/>
    <n v="60"/>
    <m/>
    <m/>
    <m/>
    <m/>
    <m/>
    <m/>
    <m/>
    <m/>
    <x v="4"/>
    <s v="2026-04-20T16:54:18.017Z"/>
    <x v="0"/>
  </r>
  <r>
    <s v="E-20260420-1254"/>
    <s v="S-20260420-01"/>
    <x v="18"/>
    <n v="3"/>
    <n v="150"/>
    <m/>
    <n v="55.2"/>
    <m/>
    <m/>
    <m/>
    <m/>
    <m/>
    <m/>
    <m/>
    <m/>
    <x v="4"/>
    <s v="2026-04-20T16:54:21.381Z"/>
    <x v="0"/>
  </r>
  <r>
    <s v="E-20260420-1255"/>
    <s v="S-20260420-01"/>
    <x v="32"/>
    <n v="2"/>
    <m/>
    <m/>
    <n v="460"/>
    <n v="2"/>
    <s v="km"/>
    <m/>
    <m/>
    <m/>
    <m/>
    <m/>
    <s v="Cooldown"/>
    <x v="4"/>
    <s v="2026-04-20T17:05:11.485Z"/>
    <x v="1"/>
  </r>
  <r>
    <s v="E-20260422-1256"/>
    <s v="S-20260422-01"/>
    <x v="32"/>
    <n v="1"/>
    <m/>
    <m/>
    <n v="300"/>
    <n v="1.34"/>
    <s v="km"/>
    <m/>
    <m/>
    <m/>
    <m/>
    <m/>
    <s v="1.338"/>
    <x v="4"/>
    <s v="2026-04-22T20:44:27.310Z"/>
    <x v="1"/>
  </r>
  <r>
    <s v="E-20260422-1257"/>
    <s v="S-20260422-01"/>
    <x v="34"/>
    <n v="1"/>
    <n v="150"/>
    <n v="8"/>
    <m/>
    <m/>
    <m/>
    <n v="3"/>
    <n v="1"/>
    <n v="1"/>
    <s v="2"/>
    <m/>
    <s v="Tempo 3-1-1; RIR 2"/>
    <x v="4"/>
    <s v="2026-04-22T20:53:36.947Z"/>
    <x v="7"/>
  </r>
  <r>
    <s v="E-20260422-1258"/>
    <s v="S-20260422-01"/>
    <x v="34"/>
    <n v="2"/>
    <n v="150"/>
    <n v="8"/>
    <m/>
    <m/>
    <m/>
    <n v="3"/>
    <n v="1"/>
    <n v="1"/>
    <s v="2"/>
    <m/>
    <s v="Tempo 3-1-1; RIR 2"/>
    <x v="4"/>
    <s v="2026-04-22T20:56:32.463Z"/>
    <x v="7"/>
  </r>
  <r>
    <s v="E-20260422-1259"/>
    <s v="S-20260422-01"/>
    <x v="34"/>
    <n v="3"/>
    <n v="150"/>
    <n v="8"/>
    <m/>
    <m/>
    <m/>
    <n v="3"/>
    <n v="1"/>
    <n v="1"/>
    <s v="2"/>
    <m/>
    <s v="Tempo 3-1-1; RIR 2"/>
    <x v="4"/>
    <s v="2026-04-22T20:59:23.969Z"/>
    <x v="7"/>
  </r>
  <r>
    <s v="E-20260422-1260"/>
    <s v="S-20260422-01"/>
    <x v="34"/>
    <n v="4"/>
    <n v="150"/>
    <n v="9"/>
    <m/>
    <m/>
    <m/>
    <n v="3"/>
    <n v="1"/>
    <n v="1"/>
    <s v="1"/>
    <m/>
    <s v="Tempo 3-1-1; RIR 1; did an extra rep to check full ceiling. I could have done 10-11 👍"/>
    <x v="4"/>
    <s v="2026-04-22T21:02:50.074Z"/>
    <x v="7"/>
  </r>
  <r>
    <s v="E-20260422-1261"/>
    <s v="S-20260422-01"/>
    <x v="46"/>
    <n v="1"/>
    <n v="50"/>
    <n v="8"/>
    <m/>
    <m/>
    <m/>
    <m/>
    <m/>
    <m/>
    <s v="2-1"/>
    <m/>
    <s v="2-1-2; RIR 2-1; please note this is 50# total (25 per hand)."/>
    <x v="4"/>
    <s v="2026-04-22T21:06:16.265Z"/>
    <x v="7"/>
  </r>
  <r>
    <s v="E-20260422-1262"/>
    <s v="S-20260422-01"/>
    <x v="46"/>
    <n v="2"/>
    <n v="50"/>
    <n v="8"/>
    <m/>
    <m/>
    <m/>
    <m/>
    <m/>
    <m/>
    <s v="2-1"/>
    <m/>
    <s v="2-1-2; RIR 2-1; left glute feeling taxed / tighter. Seeing that posterior chain creep in now that I’m plateau on RDLs. I’m sure we’ll see this get better and then I’ll have a jump in both Bulgarian and Romanian DB lifts "/>
    <x v="4"/>
    <s v="2026-04-22T21:09:58.903Z"/>
    <x v="7"/>
  </r>
  <r>
    <s v="E-20260422-1263"/>
    <s v="S-20260422-01"/>
    <x v="46"/>
    <n v="3"/>
    <n v="50"/>
    <n v="8"/>
    <m/>
    <m/>
    <m/>
    <n v="2"/>
    <n v="1"/>
    <n v="2"/>
    <s v="2-1"/>
    <m/>
    <s v="Tempo 2-1-2; a little faster but the tempo was the same; RIR 2-1; this set felt better / less deficient "/>
    <x v="4"/>
    <s v="2026-04-22T21:11:57.785Z"/>
    <x v="7"/>
  </r>
  <r>
    <s v="E-20260422-1264"/>
    <s v="S-20260422-01"/>
    <x v="24"/>
    <n v="1"/>
    <n v="75"/>
    <n v="8"/>
    <m/>
    <m/>
    <m/>
    <n v="2"/>
    <n v="1"/>
    <n v="2"/>
    <s v="2"/>
    <m/>
    <s v="Tempo 2-1-2; RIR 2"/>
    <x v="4"/>
    <s v="2026-04-22T21:15:40.407Z"/>
    <x v="1"/>
  </r>
  <r>
    <s v="E-20260422-1265"/>
    <s v="S-20260422-01"/>
    <x v="24"/>
    <n v="2"/>
    <n v="75"/>
    <n v="8"/>
    <m/>
    <m/>
    <m/>
    <n v="2"/>
    <n v="1"/>
    <n v="2"/>
    <s v="2-1"/>
    <m/>
    <s v="Tempo 2-1-2; RIR 2-1"/>
    <x v="4"/>
    <s v="2026-04-22T21:18:13.229Z"/>
    <x v="1"/>
  </r>
  <r>
    <s v="E-20260422-1266"/>
    <s v="S-20260422-01"/>
    <x v="24"/>
    <n v="3"/>
    <n v="75"/>
    <n v="8"/>
    <m/>
    <m/>
    <m/>
    <n v="2"/>
    <n v="1"/>
    <n v="2"/>
    <s v="2-1"/>
    <m/>
    <s v="Tempo 2-1-2; RIR 2-1"/>
    <x v="4"/>
    <s v="2026-04-22T21:19:59.485Z"/>
    <x v="1"/>
  </r>
  <r>
    <s v="E-20260422-1267"/>
    <s v="S-20260422-01"/>
    <x v="24"/>
    <n v="4"/>
    <n v="75"/>
    <n v="8"/>
    <m/>
    <m/>
    <m/>
    <n v="2"/>
    <n v="1"/>
    <n v="2"/>
    <s v="2-1"/>
    <m/>
    <s v="Tempo 2-1-2; RIR 2-1"/>
    <x v="4"/>
    <s v="2026-04-22T21:22:42.332Z"/>
    <x v="1"/>
  </r>
  <r>
    <s v="E-20260422-1268"/>
    <s v="S-20260422-01"/>
    <x v="27"/>
    <n v="1"/>
    <n v="140"/>
    <n v="12"/>
    <m/>
    <m/>
    <m/>
    <n v="2"/>
    <n v="1"/>
    <n v="2"/>
    <s v="2-1"/>
    <m/>
    <s v="70plate at PF; tempo 2-1-2; RIR 2-1; started with right arm. Slight anterior capsule awareness but feels more biceps tendon. Shortened rom and that helped immediate "/>
    <x v="4"/>
    <s v="2026-04-22T21:26:53.906Z"/>
    <x v="1"/>
  </r>
  <r>
    <s v="E-20260422-1269"/>
    <s v="S-20260422-01"/>
    <x v="27"/>
    <n v="2"/>
    <n v="145"/>
    <n v="10"/>
    <m/>
    <m/>
    <m/>
    <n v="2"/>
    <n v="1"/>
    <n v="2"/>
    <s v="2-1"/>
    <m/>
    <s v="70plate plus 2.5 at PF; tempo 2-1-2; RIR 2-1; started with right arm. Slight anterior capsule awareness but feels more biceps tendon. Shortened rom and that helped immediate "/>
    <x v="4"/>
    <s v="2026-04-22T21:28:42.244Z"/>
    <x v="1"/>
  </r>
  <r>
    <s v="E-20260422-1270"/>
    <s v="S-20260422-01"/>
    <x v="27"/>
    <n v="3"/>
    <n v="145"/>
    <n v="11"/>
    <m/>
    <m/>
    <m/>
    <n v="2"/>
    <n v="1"/>
    <n v="2"/>
    <s v="2-1"/>
    <m/>
    <s v="I think I was leaning forward and that was causing some awareness. As soon as I leaned back, slightly, there was no tightness; 70plate plus 2.5 at PF; tempo 2-1-2; RIR 2-1; started with right arm. Slight anterior capsule awareness but feels more biceps tendon. Shortened rom and that helped immediate "/>
    <x v="4"/>
    <s v="2026-04-22T21:32:37.571Z"/>
    <x v="1"/>
  </r>
  <r>
    <s v="E-20260422-1271"/>
    <s v="S-20260422-01"/>
    <x v="10"/>
    <n v="1"/>
    <n v="75"/>
    <m/>
    <n v="60"/>
    <m/>
    <m/>
    <m/>
    <m/>
    <m/>
    <m/>
    <m/>
    <s v="2.3 mph, 0 incline, 10s pause q 15s; woo-hoo! 🙌 "/>
    <x v="4"/>
    <s v="2026-04-22T21:38:02.207Z"/>
    <x v="0"/>
  </r>
  <r>
    <s v="E-20260422-1272"/>
    <s v="S-20260422-01"/>
    <x v="10"/>
    <n v="2"/>
    <n v="75"/>
    <m/>
    <n v="49.8"/>
    <m/>
    <m/>
    <m/>
    <m/>
    <m/>
    <m/>
    <m/>
    <s v="2.3 mph, 0 incline, 10s pause q 15s; woo-hoo! 🙌 "/>
    <x v="4"/>
    <s v="2026-04-22T21:41:21.284Z"/>
    <x v="0"/>
  </r>
  <r>
    <s v="E-20260422-1273"/>
    <s v="S-20260422-01"/>
    <x v="10"/>
    <n v="3"/>
    <n v="75"/>
    <m/>
    <n v="45"/>
    <m/>
    <m/>
    <m/>
    <m/>
    <m/>
    <m/>
    <m/>
    <s v="2.3mph; 0 incline"/>
    <x v="4"/>
    <s v="2026-04-22T21:44:50.369Z"/>
    <x v="0"/>
  </r>
  <r>
    <s v="E-20260422-1274"/>
    <s v="S-20260422-01"/>
    <x v="49"/>
    <n v="1"/>
    <n v="0"/>
    <m/>
    <n v="45"/>
    <m/>
    <m/>
    <m/>
    <m/>
    <m/>
    <m/>
    <m/>
    <s v="Body weight (45s =0.75 mins)"/>
    <x v="4"/>
    <s v="2026-04-22T21:47:52.824Z"/>
    <x v="6"/>
  </r>
  <r>
    <s v="E-20260422-1275"/>
    <s v="S-20260422-01"/>
    <x v="49"/>
    <n v="2"/>
    <n v="0"/>
    <m/>
    <n v="49.8"/>
    <m/>
    <m/>
    <m/>
    <m/>
    <m/>
    <m/>
    <m/>
    <s v="Body weight (50s)"/>
    <x v="4"/>
    <s v="2026-04-22T21:50:37.061Z"/>
    <x v="6"/>
  </r>
  <r>
    <s v="E-20260422-1276"/>
    <s v="S-20260422-01"/>
    <x v="49"/>
    <n v="3"/>
    <n v="0"/>
    <m/>
    <n v="49.8"/>
    <m/>
    <m/>
    <m/>
    <m/>
    <m/>
    <m/>
    <m/>
    <s v="Body weight (50s); right capsule feeling a little bit towards the end of that set. "/>
    <x v="4"/>
    <s v="2026-04-22T21:53:58.641Z"/>
    <x v="6"/>
  </r>
  <r>
    <s v="E-20260422-1277"/>
    <s v="S-20260422-01"/>
    <x v="32"/>
    <n v="2"/>
    <m/>
    <m/>
    <n v="240"/>
    <n v="1.0900000000000001"/>
    <s v="km"/>
    <m/>
    <m/>
    <m/>
    <m/>
    <m/>
    <s v="Cooldown "/>
    <x v="4"/>
    <s v="2026-04-22T22:03:26.963Z"/>
    <x v="1"/>
  </r>
  <r>
    <s v="E-20260423-1278"/>
    <s v="S-20260423-01"/>
    <x v="32"/>
    <n v="1"/>
    <m/>
    <m/>
    <n v="300"/>
    <n v="1.35"/>
    <s v="km"/>
    <m/>
    <m/>
    <m/>
    <m/>
    <m/>
    <s v="Warmup"/>
    <x v="4"/>
    <s v="2026-04-23T18:18:15.684Z"/>
    <x v="1"/>
  </r>
  <r>
    <s v="E-20260423-1279"/>
    <s v="S-20260423-01"/>
    <x v="56"/>
    <n v="1"/>
    <n v="0"/>
    <n v="15"/>
    <m/>
    <m/>
    <m/>
    <m/>
    <m/>
    <m/>
    <m/>
    <m/>
    <s v="Red"/>
    <x v="4"/>
    <s v="2026-04-23T18:28:02.040Z"/>
    <x v="5"/>
  </r>
  <r>
    <s v="E-20260423-1280"/>
    <s v="S-20260423-01"/>
    <x v="50"/>
    <n v="1"/>
    <n v="0"/>
    <n v="12"/>
    <m/>
    <m/>
    <m/>
    <m/>
    <m/>
    <m/>
    <m/>
    <m/>
    <m/>
    <x v="4"/>
    <s v="2026-04-23T18:28:10.135Z"/>
    <x v="3"/>
  </r>
  <r>
    <s v="E-20260423-1281"/>
    <s v="S-20260423-01"/>
    <x v="5"/>
    <n v="1"/>
    <n v="60"/>
    <n v="8"/>
    <m/>
    <m/>
    <m/>
    <n v="3"/>
    <n v="1"/>
    <n v="1"/>
    <s v="2"/>
    <m/>
    <s v="Tempo 3-1-1; RIR 2"/>
    <x v="4"/>
    <s v="2026-04-23T18:29:33.121Z"/>
    <x v="3"/>
  </r>
  <r>
    <s v="E-20260423-1282"/>
    <s v="S-20260423-01"/>
    <x v="5"/>
    <n v="2"/>
    <n v="60"/>
    <n v="8"/>
    <m/>
    <m/>
    <m/>
    <n v="3"/>
    <n v="1"/>
    <n v="1"/>
    <s v="2"/>
    <m/>
    <s v="Tempo 3-1-1; RIR 2"/>
    <x v="4"/>
    <s v="2026-04-23T18:32:25.339Z"/>
    <x v="3"/>
  </r>
  <r>
    <s v="E-20260423-1283"/>
    <s v="S-20260423-01"/>
    <x v="5"/>
    <n v="3"/>
    <n v="60"/>
    <n v="8"/>
    <m/>
    <m/>
    <m/>
    <n v="3"/>
    <n v="1"/>
    <n v="1"/>
    <s v="1"/>
    <m/>
    <s v="Tempo 3-1-1; RIR 1; good fight on 8th"/>
    <x v="4"/>
    <s v="2026-04-23T18:35:52.018Z"/>
    <x v="3"/>
  </r>
  <r>
    <s v="E-20260423-1284"/>
    <s v="S-20260423-01"/>
    <x v="5"/>
    <n v="4"/>
    <n v="60"/>
    <n v="5.5"/>
    <m/>
    <m/>
    <m/>
    <n v="3"/>
    <n v="1"/>
    <n v="1"/>
    <s v="1"/>
    <m/>
    <s v="Tempo 3-1-1; RIR 1; good fight on 8th"/>
    <x v="4"/>
    <s v="2026-04-23T18:39:06.109Z"/>
    <x v="3"/>
  </r>
  <r>
    <s v="E-20260423-1285"/>
    <s v="S-20260423-01"/>
    <x v="37"/>
    <n v="1"/>
    <n v="60"/>
    <n v="10"/>
    <m/>
    <m/>
    <m/>
    <n v="2"/>
    <n v="1"/>
    <n v="2"/>
    <s v="2"/>
    <m/>
    <s v="Bench at 2; Tempo 2-1-2; RIR 2; note I’m using 30# db per hand"/>
    <x v="4"/>
    <s v="2026-04-23T18:41:29.855Z"/>
    <x v="3"/>
  </r>
  <r>
    <s v="E-20260423-1286"/>
    <s v="S-20260423-01"/>
    <x v="37"/>
    <n v="2"/>
    <n v="60"/>
    <n v="10"/>
    <m/>
    <m/>
    <m/>
    <n v="2"/>
    <n v="1"/>
    <n v="2"/>
    <s v="2"/>
    <m/>
    <s v="Bench at 2; Tempo 2-1-2; RIR 2; note I’m using 30# db per hand"/>
    <x v="4"/>
    <s v="2026-04-23T18:43:52.988Z"/>
    <x v="3"/>
  </r>
  <r>
    <s v="E-20260423-1287"/>
    <s v="S-20260423-01"/>
    <x v="37"/>
    <n v="3"/>
    <n v="70"/>
    <n v="10"/>
    <m/>
    <m/>
    <m/>
    <n v="2"/>
    <n v="1"/>
    <n v="2"/>
    <s v="2"/>
    <m/>
    <s v="Bench at 2; Tempo 2-1-2; RIR 2; note I’m using 35# db per hand"/>
    <x v="4"/>
    <s v="2026-04-23T18:46:31.276Z"/>
    <x v="3"/>
  </r>
  <r>
    <s v="E-20260423-1288"/>
    <s v="S-20260423-01"/>
    <x v="7"/>
    <n v="1"/>
    <n v="40"/>
    <n v="8"/>
    <m/>
    <m/>
    <m/>
    <n v="3"/>
    <n v="1"/>
    <n v="2"/>
    <s v="2"/>
    <m/>
    <s v="Tempo 3-1-2; RIR 2; anterior capsule awareness. Feels more like biceps tendon still"/>
    <x v="4"/>
    <s v="2026-04-23T18:50:01.409Z"/>
    <x v="3"/>
  </r>
  <r>
    <s v="E-20260423-1289"/>
    <s v="S-20260423-01"/>
    <x v="7"/>
    <n v="2"/>
    <n v="40"/>
    <n v="8"/>
    <m/>
    <m/>
    <m/>
    <n v="3"/>
    <n v="1"/>
    <n v="2"/>
    <s v="2"/>
    <m/>
    <s v="Tempo 3-1-2; RIR 2; ant cap felt better stopped ROM at pec"/>
    <x v="4"/>
    <s v="2026-04-23T18:53:16.283Z"/>
    <x v="3"/>
  </r>
  <r>
    <s v="E-20260423-1290"/>
    <s v="S-20260423-01"/>
    <x v="7"/>
    <n v="3"/>
    <n v="40"/>
    <n v="8"/>
    <m/>
    <m/>
    <m/>
    <n v="3"/>
    <n v="1"/>
    <n v="2"/>
    <s v="2"/>
    <m/>
    <s v="Tempo 3-1-2; RIR 2; ant cap felt better stopped ROM at pec"/>
    <x v="4"/>
    <s v="2026-04-23T18:56:27.546Z"/>
    <x v="3"/>
  </r>
  <r>
    <s v="E-20260423-1291"/>
    <s v="S-20260423-01"/>
    <x v="21"/>
    <n v="1"/>
    <n v="50"/>
    <n v="10"/>
    <m/>
    <m/>
    <m/>
    <n v="2"/>
    <n v="1"/>
    <n v="2"/>
    <s v="2-1"/>
    <m/>
    <s v="Tempo 2-1-2; RIR 2-1"/>
    <x v="4"/>
    <s v="2026-04-23T18:58:33.599Z"/>
    <x v="4"/>
  </r>
  <r>
    <s v="E-20260423-1292"/>
    <s v="S-20260423-01"/>
    <x v="21"/>
    <n v="2"/>
    <n v="50"/>
    <n v="9"/>
    <m/>
    <m/>
    <m/>
    <n v="2"/>
    <n v="1"/>
    <n v="2"/>
    <s v="2-1"/>
    <m/>
    <s v="Tempo 2-1-2; RIR 2-1"/>
    <x v="4"/>
    <s v="2026-04-23T19:00:30.878Z"/>
    <x v="4"/>
  </r>
  <r>
    <s v="E-20260423-1293"/>
    <s v="S-20260423-01"/>
    <x v="21"/>
    <n v="3"/>
    <n v="50"/>
    <n v="7"/>
    <m/>
    <m/>
    <m/>
    <n v="2"/>
    <n v="1"/>
    <n v="2"/>
    <s v="1-0"/>
    <m/>
    <s v="Tempo 2-1-2; RIR 1-0; struggle but clean 7th"/>
    <x v="4"/>
    <s v="2026-04-23T19:02:35.153Z"/>
    <x v="4"/>
  </r>
  <r>
    <s v="E-20260423-1294"/>
    <s v="S-20260423-01"/>
    <x v="21"/>
    <n v="4"/>
    <n v="50"/>
    <n v="7"/>
    <m/>
    <m/>
    <m/>
    <n v="2"/>
    <n v="1"/>
    <n v="2"/>
    <s v="1-0"/>
    <m/>
    <s v="Tempo 2-1-2; RIR 1-0; struggle but hit 7 and slow eccentric "/>
    <x v="4"/>
    <s v="2026-04-23T19:05:13.545Z"/>
    <x v="4"/>
  </r>
  <r>
    <s v="E-20260423-1295"/>
    <s v="S-20260423-01"/>
    <x v="38"/>
    <n v="1"/>
    <n v="12.5"/>
    <n v="10"/>
    <m/>
    <m/>
    <m/>
    <n v="3"/>
    <n v="1"/>
    <n v="3"/>
    <m/>
    <m/>
    <s v="Tempo: 3-1-3 Rest: 20 sec between arms"/>
    <x v="4"/>
    <s v="2026-04-23T19:07:57.512Z"/>
    <x v="4"/>
  </r>
  <r>
    <s v="E-20260423-1296"/>
    <s v="S-20260423-01"/>
    <x v="38"/>
    <n v="2"/>
    <n v="12.5"/>
    <n v="9"/>
    <m/>
    <m/>
    <m/>
    <n v="3"/>
    <n v="1"/>
    <n v="3"/>
    <m/>
    <m/>
    <s v="Tempo: 3-1-3 Rest: 20 sec between arms"/>
    <x v="4"/>
    <s v="2026-04-23T19:10:41.679Z"/>
    <x v="4"/>
  </r>
  <r>
    <s v="E-20260423-1297"/>
    <s v="S-20260423-01"/>
    <x v="38"/>
    <n v="3"/>
    <n v="12.5"/>
    <n v="8"/>
    <m/>
    <m/>
    <m/>
    <n v="3"/>
    <n v="1"/>
    <n v="3"/>
    <m/>
    <m/>
    <s v="Did 10 with assist; Tempo: 3-1-3 Rest: 20 sec between arms"/>
    <x v="4"/>
    <s v="2026-04-23T19:14:07.549Z"/>
    <x v="4"/>
  </r>
  <r>
    <s v="E-20260423-1298"/>
    <s v="S-20260423-01"/>
    <x v="42"/>
    <n v="1"/>
    <n v="10"/>
    <n v="15"/>
    <m/>
    <m/>
    <m/>
    <m/>
    <m/>
    <m/>
    <s v="2"/>
    <m/>
    <s v="Temp 2-2-2; RIR 2; improved arm slot following scap plane "/>
    <x v="4"/>
    <s v="2026-04-23T19:17:18.359Z"/>
    <x v="3"/>
  </r>
  <r>
    <s v="E-20260423-1299"/>
    <s v="S-20260423-01"/>
    <x v="42"/>
    <n v="2"/>
    <n v="10"/>
    <n v="15"/>
    <m/>
    <m/>
    <m/>
    <m/>
    <m/>
    <m/>
    <s v="2"/>
    <m/>
    <s v="Temp 2-2-2; RIR 2; improved arm slot following scap plane "/>
    <x v="4"/>
    <s v="2026-04-23T19:19:22.416Z"/>
    <x v="3"/>
  </r>
  <r>
    <s v="E-20260423-1300"/>
    <s v="S-20260423-01"/>
    <x v="42"/>
    <n v="3"/>
    <n v="10"/>
    <n v="15"/>
    <m/>
    <m/>
    <m/>
    <m/>
    <m/>
    <m/>
    <s v="2"/>
    <m/>
    <s v="New plane equals left trap trying to sneak in after fatiguing; Temp 2-2-2; RIR 2; improved arm slot following scap plane "/>
    <x v="4"/>
    <s v="2026-04-23T19:21:58.365Z"/>
    <x v="3"/>
  </r>
  <r>
    <s v="E-20260423-1301"/>
    <s v="S-20260423-01"/>
    <x v="54"/>
    <n v="1"/>
    <n v="0"/>
    <n v="8"/>
    <m/>
    <m/>
    <m/>
    <m/>
    <m/>
    <m/>
    <m/>
    <s v="2026-04-23T19:22:06.645Z"/>
    <m/>
    <x v="4"/>
    <s v="2026-04-23T19:23:45.843Z"/>
    <x v="3"/>
  </r>
  <r>
    <s v="E-20260423-1302"/>
    <s v="S-20260423-01"/>
    <x v="53"/>
    <n v="1"/>
    <n v="0"/>
    <n v="5"/>
    <m/>
    <m/>
    <m/>
    <m/>
    <m/>
    <m/>
    <m/>
    <s v="2026-04-23T19:22:06.645Z"/>
    <m/>
    <x v="4"/>
    <s v="2026-04-23T19:23:48.889Z"/>
    <x v="3"/>
  </r>
  <r>
    <s v="E-20260423-1303"/>
    <s v="S-20260423-01"/>
    <x v="32"/>
    <n v="2"/>
    <m/>
    <m/>
    <n v="300"/>
    <n v="1.31"/>
    <s v="km"/>
    <m/>
    <m/>
    <m/>
    <m/>
    <m/>
    <s v="Cool down"/>
    <x v="4"/>
    <s v="2026-04-23T19:31:28.903Z"/>
    <x v="1"/>
  </r>
  <r>
    <s v="E-20260424-1304"/>
    <s v="S-20260424-01"/>
    <x v="32"/>
    <n v="1"/>
    <m/>
    <m/>
    <n v="300"/>
    <n v="1.35"/>
    <s v="km"/>
    <m/>
    <m/>
    <m/>
    <m/>
    <m/>
    <s v="Warmup"/>
    <x v="4"/>
    <s v="2026-04-24T18:53:50.611Z"/>
    <x v="1"/>
  </r>
  <r>
    <s v="E-20260424-1305"/>
    <s v="S-20260424-01"/>
    <x v="10"/>
    <n v="1"/>
    <n v="75"/>
    <m/>
    <n v="75"/>
    <m/>
    <m/>
    <m/>
    <m/>
    <m/>
    <m/>
    <m/>
    <s v="2.3mph; 15 sec walk, 10 sec hold, did 3 walking and 3 hold per arm per set. "/>
    <x v="4"/>
    <s v="2026-04-24T19:04:22.836Z"/>
    <x v="0"/>
  </r>
  <r>
    <s v="E-20260424-1306"/>
    <s v="S-20260424-01"/>
    <x v="10"/>
    <n v="2"/>
    <n v="75"/>
    <m/>
    <n v="75"/>
    <m/>
    <m/>
    <m/>
    <m/>
    <m/>
    <m/>
    <m/>
    <s v="This is an awkward setup standing on the treadmill railing for 10 q 15 walking; 2.3mph; 15 sec walk, 10 sec hold, did 3 walking and 3 hold per arm per set. "/>
    <x v="4"/>
    <s v="2026-04-24T19:07:52.357Z"/>
    <x v="0"/>
  </r>
  <r>
    <s v="E-20260424-1307"/>
    <s v="S-20260424-01"/>
    <x v="10"/>
    <n v="3"/>
    <n v="75"/>
    <m/>
    <n v="51.6"/>
    <m/>
    <m/>
    <m/>
    <m/>
    <m/>
    <m/>
    <m/>
    <s v="This is an awkward setup standing on the treadmill railing for 10 q 15 walking; 2.3mph; 15 sec walk, 10 sec hold, did 3 walking and 3 hold per arm per set. "/>
    <x v="4"/>
    <s v="2026-04-24T19:10:46.301Z"/>
    <x v="0"/>
  </r>
  <r>
    <s v="E-20260424-1308"/>
    <s v="S-20260424-01"/>
    <x v="24"/>
    <n v="1"/>
    <n v="75"/>
    <n v="8"/>
    <m/>
    <m/>
    <m/>
    <n v="2"/>
    <n v="1"/>
    <n v="2"/>
    <s v="2"/>
    <m/>
    <s v="Tempo 2-1-2; RIR 2"/>
    <x v="4"/>
    <s v="2026-04-24T19:13:40.293Z"/>
    <x v="1"/>
  </r>
  <r>
    <s v="E-20260424-1309"/>
    <s v="S-20260424-01"/>
    <x v="24"/>
    <n v="2"/>
    <n v="75"/>
    <n v="8"/>
    <m/>
    <m/>
    <m/>
    <n v="2"/>
    <n v="1"/>
    <n v="2"/>
    <s v="2-1"/>
    <m/>
    <s v="Tempo 2-1-2; RIR 2-1"/>
    <x v="4"/>
    <s v="2026-04-24T19:15:29.227Z"/>
    <x v="1"/>
  </r>
  <r>
    <s v="E-20260424-1310"/>
    <s v="S-20260424-01"/>
    <x v="24"/>
    <n v="3"/>
    <n v="75"/>
    <n v="7"/>
    <m/>
    <m/>
    <m/>
    <n v="2"/>
    <n v="1"/>
    <n v="2"/>
    <s v="1"/>
    <m/>
    <s v="Tempo 2-1-2; RIR 1"/>
    <x v="4"/>
    <s v="2026-04-24T19:17:24.291Z"/>
    <x v="1"/>
  </r>
  <r>
    <s v="E-20260424-1311"/>
    <s v="S-20260424-01"/>
    <x v="24"/>
    <n v="4"/>
    <n v="75"/>
    <n v="7"/>
    <m/>
    <m/>
    <m/>
    <n v="2"/>
    <n v="1"/>
    <n v="2"/>
    <s v="1"/>
    <m/>
    <s v="Tempo 2-1-2; RIR 1"/>
    <x v="4"/>
    <s v="2026-04-24T19:19:05.830Z"/>
    <x v="1"/>
  </r>
  <r>
    <s v="E-20260424-1312"/>
    <s v="S-20260424-01"/>
    <x v="27"/>
    <n v="1"/>
    <n v="145"/>
    <n v="11"/>
    <m/>
    <m/>
    <m/>
    <n v="2"/>
    <n v="1"/>
    <n v="2"/>
    <s v="2"/>
    <m/>
    <s v="Tempo 2-1-2; RIR 2; slight lean back removed any ant cap tightness 👍"/>
    <x v="4"/>
    <s v="2026-04-24T19:23:22.694Z"/>
    <x v="1"/>
  </r>
  <r>
    <s v="E-20260424-1313"/>
    <s v="S-20260424-01"/>
    <x v="27"/>
    <n v="2"/>
    <n v="150"/>
    <n v="11"/>
    <m/>
    <m/>
    <m/>
    <n v="2"/>
    <n v="1"/>
    <n v="2"/>
    <s v="2-1"/>
    <m/>
    <s v="Tempo 2-1-2; RIR 2-1; slight lean back removed any ant cap tightness 👍"/>
    <x v="4"/>
    <s v="2026-04-24T19:26:14.050Z"/>
    <x v="1"/>
  </r>
  <r>
    <s v="E-20260424-1314"/>
    <s v="S-20260424-01"/>
    <x v="27"/>
    <n v="3"/>
    <n v="170"/>
    <n v="10"/>
    <m/>
    <m/>
    <m/>
    <n v="2"/>
    <n v="1"/>
    <n v="2"/>
    <s v="1"/>
    <m/>
    <s v="85 plate on high pulley; Tempo 2-1-2; RIR 1; slight lean back removed any ant cap tightness 👍"/>
    <x v="4"/>
    <s v="2026-04-24T19:29:59.100Z"/>
    <x v="1"/>
  </r>
  <r>
    <s v="E-20260424-1315"/>
    <s v="S-20260424-01"/>
    <x v="12"/>
    <n v="1"/>
    <n v="30"/>
    <n v="20"/>
    <m/>
    <m/>
    <m/>
    <n v="1"/>
    <n v="2"/>
    <n v="1"/>
    <s v="2+"/>
    <m/>
    <s v="Tempo 1-2-1; RIR 2+; "/>
    <x v="4"/>
    <s v="2026-04-24T19:32:38.333Z"/>
    <x v="1"/>
  </r>
  <r>
    <s v="E-20260424-1316"/>
    <s v="S-20260424-01"/>
    <x v="12"/>
    <n v="2"/>
    <n v="35"/>
    <n v="20"/>
    <m/>
    <m/>
    <m/>
    <n v="1"/>
    <n v="2"/>
    <n v="1"/>
    <s v="2+"/>
    <m/>
    <s v="Tempo 1-2-1; RIR 2+; "/>
    <x v="4"/>
    <s v="2026-04-24T19:35:05.283Z"/>
    <x v="1"/>
  </r>
  <r>
    <s v="E-20260424-1317"/>
    <s v="S-20260424-01"/>
    <x v="12"/>
    <n v="3"/>
    <n v="35"/>
    <n v="20"/>
    <m/>
    <m/>
    <m/>
    <n v="1"/>
    <n v="2"/>
    <n v="1"/>
    <s v="2+"/>
    <m/>
    <s v="Tempo 1-2-1; RIR 2+; "/>
    <x v="4"/>
    <s v="2026-04-24T19:37:35.199Z"/>
    <x v="1"/>
  </r>
  <r>
    <s v="E-20260424-1318"/>
    <s v="S-20260424-01"/>
    <x v="31"/>
    <n v="1"/>
    <n v="30"/>
    <n v="10"/>
    <m/>
    <m/>
    <m/>
    <n v="2"/>
    <n v="1"/>
    <n v="2"/>
    <s v="2-1"/>
    <m/>
    <s v="Tempo 2-1-2; RIR 2-1"/>
    <x v="4"/>
    <s v="2026-04-24T19:40:46.909Z"/>
    <x v="2"/>
  </r>
  <r>
    <s v="E-20260424-1319"/>
    <s v="S-20260424-01"/>
    <x v="31"/>
    <n v="2"/>
    <n v="30"/>
    <n v="8"/>
    <m/>
    <m/>
    <m/>
    <n v="2"/>
    <n v="1"/>
    <n v="2"/>
    <s v="1"/>
    <m/>
    <s v="Tempo 2-1-2; RIR 1"/>
    <x v="4"/>
    <s v="2026-04-24T19:42:41.386Z"/>
    <x v="2"/>
  </r>
  <r>
    <s v="E-20260424-1320"/>
    <s v="S-20260424-01"/>
    <x v="31"/>
    <n v="3"/>
    <n v="30"/>
    <n v="7"/>
    <m/>
    <m/>
    <m/>
    <n v="2"/>
    <n v="1"/>
    <n v="2"/>
    <s v="1-0"/>
    <m/>
    <s v="Tempo 2-1-2; RIR 1-0; "/>
    <x v="4"/>
    <s v="2026-04-24T19:45:37.790Z"/>
    <x v="2"/>
  </r>
  <r>
    <s v="E-20260424-1321"/>
    <s v="S-20260424-01"/>
    <x v="65"/>
    <n v="1"/>
    <n v="75"/>
    <m/>
    <n v="60"/>
    <m/>
    <m/>
    <m/>
    <m/>
    <m/>
    <m/>
    <m/>
    <m/>
    <x v="4"/>
    <s v="2026-04-24T19:49:03.929Z"/>
    <x v="0"/>
  </r>
  <r>
    <s v="E-20260424-1322"/>
    <s v="S-20260424-01"/>
    <x v="65"/>
    <n v="2"/>
    <n v="75"/>
    <m/>
    <n v="49.8"/>
    <m/>
    <m/>
    <m/>
    <m/>
    <m/>
    <m/>
    <m/>
    <s v="50/60=0.833 "/>
    <x v="4"/>
    <s v="2026-04-24T19:51:54.327Z"/>
    <x v="0"/>
  </r>
  <r>
    <s v="E-20260424-1323"/>
    <s v="S-20260424-01"/>
    <x v="65"/>
    <n v="3"/>
    <n v="75"/>
    <m/>
    <n v="55.2"/>
    <m/>
    <m/>
    <m/>
    <m/>
    <m/>
    <m/>
    <m/>
    <s v="55/60=0.917 "/>
    <x v="4"/>
    <s v="2026-04-24T19:55:08.516Z"/>
    <x v="0"/>
  </r>
  <r>
    <s v="E-20260424-1324"/>
    <s v="S-20260424-01"/>
    <x v="32"/>
    <n v="2"/>
    <m/>
    <m/>
    <n v="240"/>
    <n v="1.04"/>
    <s v="km"/>
    <m/>
    <m/>
    <m/>
    <m/>
    <m/>
    <m/>
    <x v="4"/>
    <s v="2026-04-24T20:01:44.875Z"/>
    <x v="1"/>
  </r>
  <r>
    <s v="E-20260425-1325"/>
    <s v="S-20260425-01"/>
    <x v="32"/>
    <n v="1"/>
    <m/>
    <m/>
    <n v="300"/>
    <n v="1.34"/>
    <s v="km"/>
    <m/>
    <m/>
    <m/>
    <m/>
    <m/>
    <s v="Warmup "/>
    <x v="4"/>
    <s v="2026-04-25T15:28:54.824Z"/>
    <x v="1"/>
  </r>
  <r>
    <s v="E-20260425-1326"/>
    <s v="S-20260425-01"/>
    <x v="14"/>
    <n v="1"/>
    <n v="45"/>
    <n v="15"/>
    <m/>
    <m/>
    <m/>
    <n v="2"/>
    <n v="1"/>
    <n v="2"/>
    <s v="1"/>
    <m/>
    <s v="Tempo 2-1-2; RIR 1; alternate 11-15"/>
    <x v="4"/>
    <s v="2026-04-25T15:37:57.112Z"/>
    <x v="2"/>
  </r>
  <r>
    <s v="E-20260425-1327"/>
    <s v="S-20260425-01"/>
    <x v="14"/>
    <n v="2"/>
    <n v="45"/>
    <n v="12"/>
    <m/>
    <m/>
    <m/>
    <n v="2"/>
    <n v="1"/>
    <n v="2"/>
    <s v="1"/>
    <m/>
    <s v="Tempo 2-1-2; RIR 1; alternate 8-12"/>
    <x v="4"/>
    <s v="2026-04-25T15:40:15.598Z"/>
    <x v="2"/>
  </r>
  <r>
    <s v="E-20260425-1328"/>
    <s v="S-20260425-01"/>
    <x v="14"/>
    <n v="3"/>
    <n v="45"/>
    <n v="15"/>
    <m/>
    <m/>
    <m/>
    <n v="2"/>
    <n v="1"/>
    <n v="2"/>
    <s v="1"/>
    <m/>
    <s v="Tempo 2-1-2; RIR 1; alternate 8-12"/>
    <x v="4"/>
    <s v="2026-04-25T15:42:42.585Z"/>
    <x v="2"/>
  </r>
  <r>
    <s v="E-20260425-1329"/>
    <s v="S-20260425-01"/>
    <x v="21"/>
    <n v="1"/>
    <n v="50"/>
    <n v="12"/>
    <m/>
    <m/>
    <m/>
    <n v="2"/>
    <n v="1"/>
    <n v="2"/>
    <s v="2"/>
    <m/>
    <s v="Tempo 2-1-2; RIR 2"/>
    <x v="4"/>
    <s v="2026-04-25T15:45:33.228Z"/>
    <x v="4"/>
  </r>
  <r>
    <s v="E-20260425-1330"/>
    <s v="S-20260425-01"/>
    <x v="21"/>
    <n v="2"/>
    <n v="50"/>
    <n v="12"/>
    <m/>
    <m/>
    <m/>
    <n v="2"/>
    <n v="1"/>
    <n v="2"/>
    <s v="2"/>
    <m/>
    <s v="Tempo 2-1-2; RIR 2; tempo might have been closer to 2-1-4 as I’ve noticed I am very slowly controlling the eccentric when performing rope push downs. "/>
    <x v="4"/>
    <s v="2026-04-25T15:48:16.632Z"/>
    <x v="4"/>
  </r>
  <r>
    <s v="E-20260425-1331"/>
    <s v="S-20260425-01"/>
    <x v="21"/>
    <n v="3"/>
    <n v="50"/>
    <n v="10"/>
    <m/>
    <m/>
    <m/>
    <n v="2"/>
    <n v="1"/>
    <n v="3"/>
    <s v="1"/>
    <m/>
    <s v="Tempo 2-1-3; RIR 1; full squeeze for a sec or two on 10"/>
    <x v="4"/>
    <s v="2026-04-25T15:50:45.799Z"/>
    <x v="4"/>
  </r>
  <r>
    <s v="E-20260425-1332"/>
    <s v="S-20260425-01"/>
    <x v="21"/>
    <n v="4"/>
    <n v="50"/>
    <n v="8"/>
    <m/>
    <m/>
    <m/>
    <n v="2"/>
    <n v="1"/>
    <n v="3"/>
    <s v="1"/>
    <m/>
    <s v="Tempo 2-1-3; RIR 1; full squeeze for a sec or two on 10"/>
    <x v="4"/>
    <s v="2026-04-25T15:53:07.471Z"/>
    <x v="4"/>
  </r>
  <r>
    <s v="E-20260425-1333"/>
    <s v="S-20260425-01"/>
    <x v="30"/>
    <n v="1"/>
    <n v="12.5"/>
    <n v="9"/>
    <m/>
    <m/>
    <m/>
    <n v="3"/>
    <n v="1"/>
    <n v="3"/>
    <s v="2"/>
    <m/>
    <s v="Tempo 3-1-3; RIR 2; did not allow myself to tap an assist"/>
    <x v="4"/>
    <s v="2026-04-25T15:55:25.420Z"/>
    <x v="4"/>
  </r>
  <r>
    <s v="E-20260425-1334"/>
    <s v="S-20260425-01"/>
    <x v="30"/>
    <n v="2"/>
    <n v="12.5"/>
    <n v="10"/>
    <m/>
    <m/>
    <m/>
    <n v="3"/>
    <n v="1"/>
    <n v="3"/>
    <s v="2"/>
    <m/>
    <s v="Tempo 3-1-3; RIR 2; did not allow myself to tap an assist"/>
    <x v="4"/>
    <s v="2026-04-25T15:58:01.574Z"/>
    <x v="4"/>
  </r>
  <r>
    <s v="E-20260425-1335"/>
    <s v="S-20260425-01"/>
    <x v="30"/>
    <n v="3"/>
    <n v="12.5"/>
    <n v="10"/>
    <m/>
    <m/>
    <m/>
    <n v="3"/>
    <n v="1"/>
    <n v="3"/>
    <s v="2"/>
    <m/>
    <s v="Tempo 3-1-3; RIR 2; did not allow myself to tap an assist"/>
    <x v="4"/>
    <s v="2026-04-25T16:01:01.990Z"/>
    <x v="4"/>
  </r>
  <r>
    <s v="E-20260425-1336"/>
    <s v="S-20260425-01"/>
    <x v="31"/>
    <n v="1"/>
    <n v="30"/>
    <n v="10"/>
    <m/>
    <m/>
    <m/>
    <n v="2"/>
    <n v="1"/>
    <n v="2"/>
    <s v="2"/>
    <m/>
    <s v="Tempo 2-1-2; RIR 2"/>
    <x v="4"/>
    <s v="2026-04-25T16:04:21.721Z"/>
    <x v="2"/>
  </r>
  <r>
    <s v="E-20260425-1337"/>
    <s v="S-20260425-01"/>
    <x v="31"/>
    <n v="2"/>
    <n v="30"/>
    <n v="9"/>
    <m/>
    <m/>
    <m/>
    <n v="2"/>
    <n v="1"/>
    <n v="2"/>
    <s v="2-1"/>
    <m/>
    <s v="Tempo 2-1-2; RIR 2-1"/>
    <x v="4"/>
    <s v="2026-04-25T16:06:36.726Z"/>
    <x v="2"/>
  </r>
  <r>
    <s v="E-20260425-1338"/>
    <s v="S-20260425-01"/>
    <x v="31"/>
    <n v="3"/>
    <n v="30"/>
    <n v="7"/>
    <m/>
    <m/>
    <m/>
    <m/>
    <m/>
    <m/>
    <m/>
    <m/>
    <s v="Sorry. Did fully extended partials for 8,9,10th rep on last set. Was feeling good. "/>
    <x v="4"/>
    <s v="2026-04-25T16:10:32.788Z"/>
    <x v="2"/>
  </r>
  <r>
    <s v="E-20260425-1339"/>
    <s v="S-20260425-01"/>
    <x v="42"/>
    <n v="1"/>
    <n v="10"/>
    <n v="15"/>
    <m/>
    <m/>
    <m/>
    <m/>
    <m/>
    <m/>
    <m/>
    <m/>
    <s v="Tried with bent elbow w focus on pulling humerus up with delta; is this okay? "/>
    <x v="4"/>
    <s v="2026-04-25T16:12:33.647Z"/>
    <x v="3"/>
  </r>
  <r>
    <s v="E-20260425-1340"/>
    <s v="S-20260425-01"/>
    <x v="42"/>
    <n v="2"/>
    <n v="10"/>
    <n v="15"/>
    <m/>
    <m/>
    <m/>
    <m/>
    <m/>
    <m/>
    <m/>
    <m/>
    <s v="Arms more fully extended but did a slight pronation at top which felt good on my right side 👍"/>
    <x v="4"/>
    <s v="2026-04-25T16:14:46.155Z"/>
    <x v="3"/>
  </r>
  <r>
    <s v="E-20260425-1341"/>
    <s v="S-20260425-01"/>
    <x v="42"/>
    <n v="3"/>
    <n v="10"/>
    <n v="15"/>
    <m/>
    <m/>
    <m/>
    <m/>
    <m/>
    <m/>
    <m/>
    <m/>
    <s v="Arms more fully extended but did a slight pronation at top which felt good on my right side 👍"/>
    <x v="4"/>
    <s v="2026-04-25T16:16:38.545Z"/>
    <x v="3"/>
  </r>
  <r>
    <s v="E-20260425-1342"/>
    <s v="S-20260425-01"/>
    <x v="18"/>
    <n v="1"/>
    <n v="150"/>
    <m/>
    <n v="60"/>
    <m/>
    <m/>
    <m/>
    <m/>
    <m/>
    <m/>
    <m/>
    <m/>
    <x v="4"/>
    <s v="2026-04-25T16:21:35.773Z"/>
    <x v="0"/>
  </r>
  <r>
    <s v="E-20260425-1343"/>
    <s v="S-20260425-01"/>
    <x v="18"/>
    <n v="2"/>
    <n v="150"/>
    <m/>
    <n v="52.2"/>
    <m/>
    <m/>
    <m/>
    <m/>
    <m/>
    <m/>
    <m/>
    <m/>
    <x v="4"/>
    <s v="2026-04-25T16:23:40.055Z"/>
    <x v="0"/>
  </r>
  <r>
    <s v="E-20260425-1344"/>
    <s v="S-20260425-01"/>
    <x v="18"/>
    <n v="3"/>
    <n v="150"/>
    <m/>
    <n v="54"/>
    <m/>
    <m/>
    <m/>
    <m/>
    <m/>
    <m/>
    <m/>
    <m/>
    <x v="4"/>
    <s v="2026-04-25T16:23:50.861Z"/>
    <x v="0"/>
  </r>
  <r>
    <s v="E-20260425-1345"/>
    <s v="S-20260425-01"/>
    <x v="32"/>
    <n v="2"/>
    <m/>
    <m/>
    <n v="300"/>
    <n v="1.32"/>
    <s v="km"/>
    <m/>
    <m/>
    <m/>
    <m/>
    <m/>
    <s v="Cool down"/>
    <x v="4"/>
    <s v="2026-04-25T16:32:29.786Z"/>
    <x v="1"/>
  </r>
  <r>
    <s v="E-20260427-1346"/>
    <s v="S-20260427-01"/>
    <x v="32"/>
    <n v="1"/>
    <m/>
    <m/>
    <n v="300"/>
    <n v="1.34"/>
    <s v="km"/>
    <m/>
    <m/>
    <m/>
    <m/>
    <m/>
    <s v="Warmup"/>
    <x v="4"/>
    <s v="2026-04-27T14:57:30.318Z"/>
    <x v="1"/>
  </r>
  <r>
    <s v="E-20260427-1347"/>
    <s v="S-20260427-01"/>
    <x v="34"/>
    <n v="1"/>
    <n v="150"/>
    <n v="8"/>
    <m/>
    <m/>
    <m/>
    <n v="3"/>
    <n v="1"/>
    <n v="1"/>
    <s v="2"/>
    <m/>
    <s v="Tempo 3-1-1; RIR 2"/>
    <x v="4"/>
    <s v="2026-04-27T15:04:31.546Z"/>
    <x v="7"/>
  </r>
  <r>
    <s v="E-20260427-1348"/>
    <s v="S-20260427-01"/>
    <x v="34"/>
    <n v="2"/>
    <n v="150"/>
    <n v="8"/>
    <m/>
    <m/>
    <m/>
    <n v="3"/>
    <n v="1"/>
    <n v="1"/>
    <s v="2"/>
    <m/>
    <s v="Tempo 3-1-1; RIR 2"/>
    <x v="4"/>
    <s v="2026-04-27T15:06:21.544Z"/>
    <x v="7"/>
  </r>
  <r>
    <s v="E-20260427-1349"/>
    <s v="S-20260427-01"/>
    <x v="34"/>
    <n v="3"/>
    <n v="150"/>
    <n v="8"/>
    <m/>
    <m/>
    <m/>
    <n v="3"/>
    <n v="1"/>
    <n v="1"/>
    <s v="2"/>
    <m/>
    <s v="Tempo 3-1-1; RIR 2"/>
    <x v="4"/>
    <s v="2026-04-27T15:08:25.563Z"/>
    <x v="7"/>
  </r>
  <r>
    <s v="E-20260427-1350"/>
    <s v="S-20260427-01"/>
    <x v="34"/>
    <n v="4"/>
    <n v="150"/>
    <n v="9"/>
    <m/>
    <m/>
    <m/>
    <n v="3"/>
    <n v="1"/>
    <n v="1"/>
    <s v="2-1"/>
    <m/>
    <s v="Tempo 3-1-1; RIR 2-1; "/>
    <x v="4"/>
    <s v="2026-04-27T15:10:43.080Z"/>
    <x v="7"/>
  </r>
  <r>
    <s v="E-20260427-1351"/>
    <s v="S-20260427-01"/>
    <x v="46"/>
    <n v="1"/>
    <n v="50"/>
    <n v="8"/>
    <m/>
    <m/>
    <m/>
    <n v="2"/>
    <n v="1"/>
    <n v="2"/>
    <s v="2"/>
    <m/>
    <s v="Tempo 2-1-2; RIR 2; no posterior chain tightness today"/>
    <x v="4"/>
    <s v="2026-04-27T15:14:00.539Z"/>
    <x v="7"/>
  </r>
  <r>
    <s v="E-20260427-1352"/>
    <s v="S-20260427-01"/>
    <x v="46"/>
    <n v="2"/>
    <n v="50"/>
    <n v="8"/>
    <m/>
    <m/>
    <m/>
    <n v="2"/>
    <n v="1"/>
    <n v="2"/>
    <s v="2"/>
    <m/>
    <s v="Tempo 2-1-2; RIR 2; no posterior chain tightness today"/>
    <x v="4"/>
    <s v="2026-04-27T15:16:20.030Z"/>
    <x v="7"/>
  </r>
  <r>
    <s v="E-20260427-1353"/>
    <s v="S-20260427-01"/>
    <x v="46"/>
    <n v="3"/>
    <n v="50"/>
    <n v="8"/>
    <m/>
    <m/>
    <m/>
    <n v="2"/>
    <n v="1"/>
    <n v="2"/>
    <s v="2"/>
    <m/>
    <s v="Tempo 2-1-2; RIR 2; no posterior chain tightness today"/>
    <x v="4"/>
    <s v="2026-04-27T15:20:03.149Z"/>
    <x v="7"/>
  </r>
  <r>
    <s v="E-20260427-1354"/>
    <s v="S-20260427-01"/>
    <x v="24"/>
    <n v="1"/>
    <n v="75"/>
    <n v="8"/>
    <m/>
    <m/>
    <m/>
    <n v="2"/>
    <n v="1"/>
    <n v="2"/>
    <s v="2"/>
    <m/>
    <s v="Tempo 2-1-2; RIR 2"/>
    <x v="4"/>
    <s v="2026-04-27T15:21:54.330Z"/>
    <x v="1"/>
  </r>
  <r>
    <s v="E-20260427-1355"/>
    <s v="S-20260427-01"/>
    <x v="24"/>
    <n v="2"/>
    <n v="75"/>
    <n v="8"/>
    <m/>
    <m/>
    <m/>
    <n v="2"/>
    <n v="1"/>
    <n v="2"/>
    <s v="2"/>
    <m/>
    <s v="Tempo 2-1-2; RIR 2"/>
    <x v="4"/>
    <s v="2026-04-27T15:23:51.487Z"/>
    <x v="1"/>
  </r>
  <r>
    <s v="E-20260427-1356"/>
    <s v="S-20260427-01"/>
    <x v="24"/>
    <n v="3"/>
    <n v="75"/>
    <n v="8"/>
    <m/>
    <m/>
    <m/>
    <n v="2"/>
    <n v="1"/>
    <n v="2"/>
    <s v="2-1"/>
    <m/>
    <s v="Tempo 2-1-2; RIR 2-1"/>
    <x v="4"/>
    <s v="2026-04-27T15:25:45.376Z"/>
    <x v="1"/>
  </r>
  <r>
    <s v="E-20260427-1357"/>
    <s v="S-20260427-01"/>
    <x v="24"/>
    <n v="4"/>
    <n v="75"/>
    <n v="8"/>
    <m/>
    <m/>
    <m/>
    <n v="2"/>
    <n v="1"/>
    <n v="2"/>
    <s v="2-1"/>
    <m/>
    <s v="Tempo 2-1-2; RIR 2-1; good squeeze on 8"/>
    <x v="4"/>
    <s v="2026-04-27T15:27:44.214Z"/>
    <x v="1"/>
  </r>
  <r>
    <s v="E-20260427-1358"/>
    <s v="S-20260427-01"/>
    <x v="27"/>
    <n v="1"/>
    <n v="150"/>
    <n v="12"/>
    <m/>
    <m/>
    <m/>
    <n v="2"/>
    <n v="1"/>
    <n v="2"/>
    <s v="2"/>
    <m/>
    <s v="Tempo 2-1-2; RIR 2; slight lean back for best arm path for ant. shoulder"/>
    <x v="4"/>
    <s v="2026-04-27T15:32:29.106Z"/>
    <x v="1"/>
  </r>
  <r>
    <s v="E-20260427-1359"/>
    <s v="S-20260427-01"/>
    <x v="27"/>
    <n v="2"/>
    <n v="150"/>
    <n v="11"/>
    <m/>
    <m/>
    <m/>
    <n v="2"/>
    <n v="1"/>
    <n v="2"/>
    <s v="1"/>
    <m/>
    <s v="Tempo 2-1-2; RIR 1; slight lean back for best arm path for ant. shoulder"/>
    <x v="4"/>
    <s v="2026-04-27T15:35:08.061Z"/>
    <x v="1"/>
  </r>
  <r>
    <s v="E-20260427-1360"/>
    <s v="S-20260427-01"/>
    <x v="27"/>
    <n v="3"/>
    <n v="150"/>
    <n v="10"/>
    <m/>
    <m/>
    <m/>
    <n v="2"/>
    <n v="1"/>
    <n v="2"/>
    <s v="1"/>
    <m/>
    <s v="Tempo 2-1-2; RIR 1; slight lean back for best arm path for ant. shoulder"/>
    <x v="4"/>
    <s v="2026-04-27T15:38:21.326Z"/>
    <x v="1"/>
  </r>
  <r>
    <s v="E-20260427-1361"/>
    <s v="S-20260427-01"/>
    <x v="10"/>
    <n v="1"/>
    <n v="75"/>
    <m/>
    <n v="49.8"/>
    <m/>
    <m/>
    <m/>
    <m/>
    <m/>
    <m/>
    <m/>
    <s v="2.3mph; 0 incline; 15 sec walk 10 sec standstill for as long as possible"/>
    <x v="4"/>
    <s v="2026-04-27T15:43:34.684Z"/>
    <x v="0"/>
  </r>
  <r>
    <s v="E-20260427-1362"/>
    <s v="S-20260427-01"/>
    <x v="10"/>
    <n v="2"/>
    <n v="75"/>
    <m/>
    <n v="49.8"/>
    <m/>
    <m/>
    <m/>
    <m/>
    <m/>
    <m/>
    <m/>
    <s v="2.3mph; 0 incline; 15 sec walk 10 sec standstill for as long as possible"/>
    <x v="4"/>
    <s v="2026-04-27T15:46:09.265Z"/>
    <x v="0"/>
  </r>
  <r>
    <s v="E-20260427-1363"/>
    <s v="S-20260427-01"/>
    <x v="10"/>
    <n v="3"/>
    <n v="75"/>
    <m/>
    <n v="49.8"/>
    <m/>
    <m/>
    <m/>
    <m/>
    <m/>
    <m/>
    <m/>
    <s v="2.3mph; 0 incline; 15 sec walk 10 sec standstill for as long as possible"/>
    <x v="4"/>
    <s v="2026-04-27T15:49:23.144Z"/>
    <x v="0"/>
  </r>
  <r>
    <s v="E-20260427-1364"/>
    <s v="S-20260427-01"/>
    <x v="32"/>
    <n v="2"/>
    <m/>
    <m/>
    <n v="225"/>
    <n v="1"/>
    <s v="km"/>
    <m/>
    <m/>
    <m/>
    <m/>
    <m/>
    <s v="Cool down"/>
    <x v="4"/>
    <s v="2026-04-27T15:55:59.399Z"/>
    <x v="1"/>
  </r>
  <r>
    <s v="E-20260428-1365"/>
    <s v="S-20260428-01"/>
    <x v="50"/>
    <n v="1"/>
    <n v="0"/>
    <n v="12"/>
    <m/>
    <m/>
    <m/>
    <m/>
    <m/>
    <m/>
    <m/>
    <m/>
    <m/>
    <x v="4"/>
    <s v="2026-04-28T20:49:33.822Z"/>
    <x v="3"/>
  </r>
  <r>
    <s v="E-20260428-1366"/>
    <s v="S-20260428-01"/>
    <x v="51"/>
    <n v="1"/>
    <n v="20"/>
    <n v="10"/>
    <m/>
    <m/>
    <m/>
    <m/>
    <m/>
    <m/>
    <m/>
    <m/>
    <m/>
    <x v="4"/>
    <s v="2026-04-28T20:49:41.985Z"/>
    <x v="5"/>
  </r>
  <r>
    <s v="E-20260428-1367"/>
    <s v="S-20260428-01"/>
    <x v="52"/>
    <n v="1"/>
    <n v="0"/>
    <n v="12"/>
    <m/>
    <m/>
    <m/>
    <m/>
    <m/>
    <m/>
    <m/>
    <m/>
    <m/>
    <x v="4"/>
    <s v="2026-04-28T20:49:46.625Z"/>
    <x v="5"/>
  </r>
  <r>
    <s v="E-20260428-1368"/>
    <s v="S-20260428-01"/>
    <x v="5"/>
    <n v="1"/>
    <n v="60"/>
    <n v="8"/>
    <m/>
    <m/>
    <m/>
    <n v="3"/>
    <n v="1"/>
    <n v="1"/>
    <s v="2-1"/>
    <m/>
    <s v="Tempo 3-1-1; RIR 2-1; Thicker, wider dbs at LI Marriott"/>
    <x v="4"/>
    <s v="2026-04-28T20:51:51.742Z"/>
    <x v="3"/>
  </r>
  <r>
    <s v="E-20260428-1369"/>
    <s v="S-20260428-01"/>
    <x v="5"/>
    <n v="2"/>
    <n v="60"/>
    <n v="7"/>
    <m/>
    <m/>
    <m/>
    <n v="3"/>
    <n v="1"/>
    <n v="1"/>
    <s v="2-1"/>
    <m/>
    <s v="Tempo 3-1-1; RIR 2-1; Thicker, wider dbs at LI Marriott"/>
    <x v="4"/>
    <s v="2026-04-28T20:54:02.311Z"/>
    <x v="3"/>
  </r>
  <r>
    <s v="E-20260428-1370"/>
    <s v="S-20260428-01"/>
    <x v="5"/>
    <n v="3"/>
    <n v="60"/>
    <n v="6"/>
    <m/>
    <m/>
    <m/>
    <n v="3"/>
    <n v="1"/>
    <n v="1"/>
    <s v="1"/>
    <m/>
    <s v="Tempo 3-1-1; RIR 1; Thicker, wider dbs at LI Marriott"/>
    <x v="4"/>
    <s v="2026-04-28T20:56:42.371Z"/>
    <x v="3"/>
  </r>
  <r>
    <s v="E-20260428-1371"/>
    <s v="S-20260428-01"/>
    <x v="5"/>
    <n v="4"/>
    <n v="60"/>
    <n v="7"/>
    <m/>
    <m/>
    <m/>
    <n v="3"/>
    <n v="1"/>
    <n v="1"/>
    <s v="1"/>
    <m/>
    <s v="Tempo 3-1-1; RIR 1; Thicker, wider dbs at LI Marriott"/>
    <x v="4"/>
    <s v="2026-04-28T20:59:56.454Z"/>
    <x v="3"/>
  </r>
  <r>
    <s v="E-20260428-1372"/>
    <s v="S-20260428-01"/>
    <x v="37"/>
    <n v="1"/>
    <n v="60"/>
    <n v="12"/>
    <m/>
    <m/>
    <m/>
    <n v="2"/>
    <n v="1"/>
    <n v="2"/>
    <s v="2"/>
    <m/>
    <s v="Bench at ~30 degrees; tempo 2-1-2; RIR 2"/>
    <x v="4"/>
    <s v="2026-04-28T21:02:12.635Z"/>
    <x v="3"/>
  </r>
  <r>
    <s v="E-20260428-1373"/>
    <s v="S-20260428-01"/>
    <x v="37"/>
    <n v="2"/>
    <n v="60"/>
    <n v="10"/>
    <m/>
    <m/>
    <m/>
    <n v="2"/>
    <n v="1"/>
    <n v="2"/>
    <s v="2"/>
    <m/>
    <s v="Bench at ~30 degrees; tempo 2-1-2; RIR 2"/>
    <x v="4"/>
    <s v="2026-04-28T21:04:47.838Z"/>
    <x v="3"/>
  </r>
  <r>
    <s v="E-20260428-1374"/>
    <s v="S-20260428-01"/>
    <x v="37"/>
    <n v="3"/>
    <n v="60"/>
    <n v="12"/>
    <m/>
    <m/>
    <m/>
    <n v="2"/>
    <n v="1"/>
    <n v="2"/>
    <s v="2"/>
    <m/>
    <s v="No 35’s available; Bench at ~30 degrees; tempo 2-1-2; RIR 2"/>
    <x v="4"/>
    <s v="2026-04-28T21:07:27.233Z"/>
    <x v="3"/>
  </r>
  <r>
    <s v="E-20260428-1375"/>
    <s v="S-20260428-01"/>
    <x v="7"/>
    <n v="1"/>
    <n v="30"/>
    <n v="8"/>
    <m/>
    <m/>
    <m/>
    <n v="3"/>
    <n v="1"/>
    <n v="2"/>
    <s v="2+"/>
    <m/>
    <s v="Tempo 3-1-2; RIR 2+; 35s and 40s taken; used 30 with these longer dbs for set 1"/>
    <x v="4"/>
    <s v="2026-04-28T21:10:23.879Z"/>
    <x v="3"/>
  </r>
  <r>
    <s v="E-20260428-1376"/>
    <s v="S-20260428-01"/>
    <x v="7"/>
    <n v="2"/>
    <n v="40"/>
    <n v="8"/>
    <m/>
    <m/>
    <m/>
    <n v="3"/>
    <n v="1"/>
    <n v="2"/>
    <s v="2"/>
    <m/>
    <s v="Tempo 3-1-2; RIR 2"/>
    <x v="4"/>
    <s v="2026-04-28T21:13:42.541Z"/>
    <x v="3"/>
  </r>
  <r>
    <s v="E-20260428-1377"/>
    <s v="S-20260428-01"/>
    <x v="7"/>
    <n v="3"/>
    <n v="45"/>
    <n v="5"/>
    <m/>
    <m/>
    <m/>
    <n v="3"/>
    <n v="1"/>
    <n v="2"/>
    <s v="2-1"/>
    <m/>
    <s v="Tempo 3-1-2; RIR 2-1; the width/height of the 45s is tough!"/>
    <x v="4"/>
    <s v="2026-04-28T21:16:30.707Z"/>
    <x v="3"/>
  </r>
  <r>
    <s v="E-20260428-1378"/>
    <s v="S-20260428-01"/>
    <x v="21"/>
    <n v="1"/>
    <n v="50"/>
    <n v="12"/>
    <m/>
    <m/>
    <m/>
    <n v="2"/>
    <n v="1"/>
    <n v="2"/>
    <s v="2"/>
    <m/>
    <s v="Tempo 2-1-2; RIR 2"/>
    <x v="4"/>
    <s v="2026-04-28T21:20:49.958Z"/>
    <x v="4"/>
  </r>
  <r>
    <s v="E-20260428-1379"/>
    <s v="S-20260428-01"/>
    <x v="21"/>
    <n v="2"/>
    <n v="50"/>
    <n v="10"/>
    <m/>
    <m/>
    <m/>
    <n v="2"/>
    <n v="1"/>
    <n v="2"/>
    <s v="2"/>
    <m/>
    <s v="Tempo 2-1-2; RIR 2"/>
    <x v="4"/>
    <s v="2026-04-28T21:22:37.679Z"/>
    <x v="4"/>
  </r>
  <r>
    <s v="E-20260428-1380"/>
    <s v="S-20260428-01"/>
    <x v="21"/>
    <n v="3"/>
    <n v="50"/>
    <n v="9"/>
    <m/>
    <m/>
    <m/>
    <n v="2"/>
    <n v="1"/>
    <n v="2"/>
    <s v="2-1"/>
    <m/>
    <s v="Tempo 2-1-2; RIR 2-1"/>
    <x v="4"/>
    <s v="2026-04-28T21:24:46.240Z"/>
    <x v="4"/>
  </r>
  <r>
    <s v="E-20260428-1381"/>
    <s v="S-20260428-01"/>
    <x v="21"/>
    <n v="4"/>
    <n v="50"/>
    <n v="8"/>
    <m/>
    <m/>
    <m/>
    <n v="2"/>
    <n v="1"/>
    <n v="2"/>
    <s v="2-1"/>
    <m/>
    <s v="Tempo 2-1-2; RIR 2-1"/>
    <x v="4"/>
    <s v="2026-04-28T21:27:06.092Z"/>
    <x v="4"/>
  </r>
  <r>
    <s v="E-20260428-1382"/>
    <s v="S-20260428-01"/>
    <x v="38"/>
    <n v="1"/>
    <n v="12.5"/>
    <n v="10"/>
    <m/>
    <m/>
    <m/>
    <n v="3"/>
    <n v="1"/>
    <n v="3"/>
    <s v="2"/>
    <m/>
    <s v="LI Marriott 25 plate; tempo 3-1-3; RIR 2"/>
    <x v="4"/>
    <s v="2026-04-28T21:30:15.304Z"/>
    <x v="4"/>
  </r>
  <r>
    <s v="E-20260428-1383"/>
    <s v="S-20260428-01"/>
    <x v="38"/>
    <n v="2"/>
    <n v="15"/>
    <n v="10"/>
    <m/>
    <m/>
    <m/>
    <n v="3"/>
    <n v="1"/>
    <n v="3"/>
    <s v="2"/>
    <m/>
    <s v="LI Marriott 30 plate; tempo 3-1-3; RIR 2"/>
    <x v="4"/>
    <s v="2026-04-28T21:33:04.133Z"/>
    <x v="4"/>
  </r>
  <r>
    <s v="E-20260428-1384"/>
    <s v="S-20260428-01"/>
    <x v="38"/>
    <n v="3"/>
    <n v="15"/>
    <n v="10"/>
    <m/>
    <m/>
    <m/>
    <n v="3"/>
    <n v="1"/>
    <n v="3"/>
    <s v="2"/>
    <m/>
    <s v="LI Marriott 30 plate; tempo 3-1-3; RIR 2"/>
    <x v="4"/>
    <s v="2026-04-28T21:36:26.605Z"/>
    <x v="4"/>
  </r>
  <r>
    <s v="E-20260428-1385"/>
    <s v="S-20260428-01"/>
    <x v="42"/>
    <n v="1"/>
    <n v="10"/>
    <n v="15"/>
    <m/>
    <m/>
    <m/>
    <n v="2"/>
    <n v="2"/>
    <n v="2"/>
    <s v="2"/>
    <m/>
    <s v="Tempo 2-2-2; RIR 2"/>
    <x v="4"/>
    <s v="2026-04-28T21:38:32.812Z"/>
    <x v="3"/>
  </r>
  <r>
    <s v="E-20260428-1386"/>
    <s v="S-20260428-01"/>
    <x v="42"/>
    <n v="2"/>
    <n v="10"/>
    <n v="15"/>
    <m/>
    <m/>
    <m/>
    <n v="2"/>
    <n v="2"/>
    <n v="2"/>
    <s v="2"/>
    <m/>
    <s v="Tempo 2-2-2; RIR 2"/>
    <x v="4"/>
    <s v="2026-04-28T21:40:57.942Z"/>
    <x v="3"/>
  </r>
  <r>
    <s v="E-20260428-1387"/>
    <s v="S-20260428-01"/>
    <x v="42"/>
    <n v="3"/>
    <n v="20"/>
    <n v="7"/>
    <m/>
    <m/>
    <m/>
    <n v="2"/>
    <n v="2"/>
    <n v="2"/>
    <s v="2"/>
    <s v="2026-04-28T21:41:06.992Z"/>
    <s v="Dropset; Tempo 2-2-2; RIR 2"/>
    <x v="4"/>
    <s v="2026-04-28T21:43:34.286Z"/>
    <x v="3"/>
  </r>
  <r>
    <s v="E-20260428-1388"/>
    <s v="S-20260428-01"/>
    <x v="42"/>
    <n v="4"/>
    <n v="10"/>
    <n v="8"/>
    <m/>
    <m/>
    <m/>
    <n v="2"/>
    <n v="2"/>
    <n v="2"/>
    <s v="2"/>
    <s v="2026-04-28T21:41:06.992Z"/>
    <s v="Dropset; Tempo 2-2-2; RIR 2"/>
    <x v="4"/>
    <s v="2026-04-28T21:43:37.666Z"/>
    <x v="3"/>
  </r>
  <r>
    <s v="E-20260428-1389"/>
    <s v="S-20260428-01"/>
    <x v="54"/>
    <n v="1"/>
    <n v="0"/>
    <n v="8"/>
    <m/>
    <m/>
    <m/>
    <m/>
    <m/>
    <m/>
    <m/>
    <s v="2026-04-28T21:45:17.747Z"/>
    <m/>
    <x v="4"/>
    <s v="2026-04-28T21:45:18.346Z"/>
    <x v="3"/>
  </r>
  <r>
    <s v="E-20260428-1390"/>
    <s v="S-20260428-01"/>
    <x v="53"/>
    <n v="1"/>
    <n v="0"/>
    <n v="8"/>
    <m/>
    <m/>
    <m/>
    <m/>
    <m/>
    <m/>
    <m/>
    <s v="2026-04-28T21:45:17.747Z"/>
    <m/>
    <x v="4"/>
    <s v="2026-04-28T21:46:00.032Z"/>
    <x v="3"/>
  </r>
  <r>
    <s v="E-20260428-1391"/>
    <s v="S-20260428-01"/>
    <x v="55"/>
    <n v="1"/>
    <m/>
    <m/>
    <n v="300"/>
    <n v="2.25"/>
    <s v="km"/>
    <m/>
    <m/>
    <m/>
    <m/>
    <m/>
    <s v="1.4miles=2.253 kilometers "/>
    <x v="4"/>
    <s v="2026-04-28T21:52:10.018Z"/>
    <x v="9"/>
  </r>
  <r>
    <s v="E-20260428-1392"/>
    <s v="S-20260428-01"/>
    <x v="55"/>
    <n v="2"/>
    <m/>
    <m/>
    <n v="300"/>
    <n v="2.25"/>
    <s v="km"/>
    <m/>
    <m/>
    <m/>
    <m/>
    <m/>
    <s v="1.4miles=2.253 kilometers "/>
    <x v="4"/>
    <s v="2026-04-28T21:52:12.462Z"/>
    <x v="9"/>
  </r>
  <r>
    <s v="E-20260429-1393"/>
    <s v="S-20260429-01"/>
    <x v="66"/>
    <n v="1"/>
    <m/>
    <m/>
    <n v="300"/>
    <n v="0.53"/>
    <s v="km"/>
    <m/>
    <m/>
    <m/>
    <m/>
    <m/>
    <s v="Warmup; 4mph, 1% incline; .33 miles= LI Marriott treadmill"/>
    <x v="4"/>
    <s v="2026-04-29T21:04:24.147Z"/>
    <x v="9"/>
  </r>
  <r>
    <s v="E-20260429-1394"/>
    <s v="S-20260429-01"/>
    <x v="10"/>
    <n v="1"/>
    <n v="75"/>
    <m/>
    <n v="60"/>
    <m/>
    <m/>
    <m/>
    <m/>
    <m/>
    <m/>
    <m/>
    <s v="Marriott dbs; 2.3 mph; 0 incline; 60s straight per arm (2min tot for set)"/>
    <x v="4"/>
    <s v="2026-04-29T21:09:20.852Z"/>
    <x v="0"/>
  </r>
  <r>
    <s v="E-20260429-1395"/>
    <s v="S-20260429-01"/>
    <x v="10"/>
    <n v="2"/>
    <n v="75"/>
    <m/>
    <n v="60"/>
    <m/>
    <m/>
    <m/>
    <m/>
    <m/>
    <m/>
    <m/>
    <s v="Marriott dbs; 2.3 mph; 0 incline; 60s straight per arm (2min tot for set)"/>
    <x v="4"/>
    <s v="2026-04-29T21:12:05.534Z"/>
    <x v="0"/>
  </r>
  <r>
    <s v="E-20260429-1396"/>
    <s v="S-20260429-01"/>
    <x v="10"/>
    <n v="3"/>
    <n v="75"/>
    <m/>
    <n v="64.800000000000011"/>
    <m/>
    <m/>
    <m/>
    <m/>
    <m/>
    <m/>
    <m/>
    <s v="Marriott dbs; 2.3 mph; 0 incline; 15 seconds walk, 10 seconds stand still, repeat) did 3 walking and 2 standstill per arm. "/>
    <x v="4"/>
    <s v="2026-04-29T21:16:47.281Z"/>
    <x v="0"/>
  </r>
  <r>
    <s v="E-20260429-1397"/>
    <s v="S-20260429-01"/>
    <x v="24"/>
    <n v="1"/>
    <n v="75"/>
    <n v="8"/>
    <m/>
    <m/>
    <m/>
    <n v="2"/>
    <n v="1"/>
    <n v="2"/>
    <s v="2"/>
    <m/>
    <s v="Marriott DBs; tempo 2-1-2; RIR 2; bench at 3rd hole"/>
    <x v="4"/>
    <s v="2026-04-29T21:19:39.541Z"/>
    <x v="1"/>
  </r>
  <r>
    <s v="E-20260429-1398"/>
    <s v="S-20260429-01"/>
    <x v="24"/>
    <n v="2"/>
    <n v="75"/>
    <n v="8"/>
    <m/>
    <m/>
    <m/>
    <n v="2"/>
    <n v="1"/>
    <n v="2"/>
    <s v="2-1"/>
    <m/>
    <s v="Marriott DBs; tempo 2-1-2; RIR 2-1; squeeze getting tough; bench at 3rd hole"/>
    <x v="4"/>
    <s v="2026-04-29T21:21:49.056Z"/>
    <x v="1"/>
  </r>
  <r>
    <s v="E-20260429-1399"/>
    <s v="S-20260429-01"/>
    <x v="24"/>
    <n v="3"/>
    <n v="75"/>
    <n v="6.5"/>
    <m/>
    <m/>
    <m/>
    <n v="2"/>
    <n v="1"/>
    <n v="2"/>
    <s v="2-1"/>
    <m/>
    <s v="Marriott DBs; tempo 2-1-2; RIR 2-1; squeeze getting tough; bench at 3rd hole"/>
    <x v="4"/>
    <s v="2026-04-29T21:23:43.794Z"/>
    <x v="1"/>
  </r>
  <r>
    <s v="E-20260429-1400"/>
    <s v="S-20260429-01"/>
    <x v="24"/>
    <n v="4"/>
    <n v="75"/>
    <n v="6.5"/>
    <m/>
    <m/>
    <m/>
    <n v="2"/>
    <n v="1"/>
    <n v="2"/>
    <s v="2-1"/>
    <m/>
    <s v="Marriott DBs; tempo 2-1-2; RIR 2-1; squeeze getting tough; bench at 3rd hole"/>
    <x v="4"/>
    <s v="2026-04-29T21:25:27.544Z"/>
    <x v="1"/>
  </r>
  <r>
    <s v="E-20260429-1401"/>
    <s v="S-20260429-01"/>
    <x v="27"/>
    <n v="1"/>
    <n v="140"/>
    <n v="12"/>
    <m/>
    <m/>
    <m/>
    <n v="2"/>
    <n v="1"/>
    <n v="2"/>
    <s v="2"/>
    <m/>
    <s v="Marriott: 140 plate; tempo 2-1-2; RIR 2"/>
    <x v="4"/>
    <s v="2026-04-29T21:28:18.664Z"/>
    <x v="1"/>
  </r>
  <r>
    <s v="E-20260429-1402"/>
    <s v="S-20260429-01"/>
    <x v="27"/>
    <n v="2"/>
    <n v="150"/>
    <n v="12"/>
    <m/>
    <m/>
    <m/>
    <n v="2"/>
    <n v="1"/>
    <n v="2"/>
    <s v="2"/>
    <m/>
    <s v="Marriott: 150 plate; tempo 2-1-2; RIR 2"/>
    <x v="4"/>
    <s v="2026-04-29T21:30:35.962Z"/>
    <x v="1"/>
  </r>
  <r>
    <s v="E-20260429-1403"/>
    <s v="S-20260429-01"/>
    <x v="27"/>
    <n v="3"/>
    <n v="160"/>
    <n v="12"/>
    <m/>
    <m/>
    <m/>
    <n v="2"/>
    <n v="1"/>
    <n v="2"/>
    <s v="2"/>
    <m/>
    <s v="Marriott: 160 plate; tempo 2-1-2; RIR 2"/>
    <x v="4"/>
    <s v="2026-04-29T21:32:56.583Z"/>
    <x v="1"/>
  </r>
  <r>
    <s v="E-20260429-1404"/>
    <s v="S-20260429-01"/>
    <x v="12"/>
    <n v="1"/>
    <n v="30"/>
    <n v="20"/>
    <m/>
    <m/>
    <m/>
    <n v="1"/>
    <n v="2"/>
    <n v="1"/>
    <s v="2"/>
    <m/>
    <s v="60 plate at Marriott; tempo 1-2-1: RIR 2"/>
    <x v="4"/>
    <s v="2026-04-29T21:35:13.935Z"/>
    <x v="1"/>
  </r>
  <r>
    <s v="E-20260429-1405"/>
    <s v="S-20260429-01"/>
    <x v="12"/>
    <n v="2"/>
    <n v="35"/>
    <n v="20"/>
    <m/>
    <m/>
    <m/>
    <n v="1"/>
    <n v="2"/>
    <n v="1"/>
    <s v="2"/>
    <m/>
    <s v="70 plate at Marriott; tempo 1-2-1: RIR 2"/>
    <x v="4"/>
    <s v="2026-04-29T21:37:41.012Z"/>
    <x v="1"/>
  </r>
  <r>
    <s v="E-20260429-1406"/>
    <s v="S-20260429-01"/>
    <x v="12"/>
    <n v="3"/>
    <n v="40"/>
    <n v="20"/>
    <m/>
    <m/>
    <m/>
    <n v="1"/>
    <n v="2"/>
    <n v="1"/>
    <s v="2"/>
    <m/>
    <s v="80 plate at Marriott; tempo 1-2-1: RIR 2"/>
    <x v="4"/>
    <s v="2026-04-29T21:40:09.693Z"/>
    <x v="1"/>
  </r>
  <r>
    <s v="E-20260429-1407"/>
    <s v="S-20260429-01"/>
    <x v="31"/>
    <n v="1"/>
    <n v="30"/>
    <n v="10"/>
    <m/>
    <m/>
    <m/>
    <n v="2"/>
    <n v="1"/>
    <n v="2"/>
    <s v="2"/>
    <m/>
    <s v="Marriott DBs (bit wider and thicker grip); tempo 2-1-2; RIR 2"/>
    <x v="4"/>
    <s v="2026-04-29T21:43:11.145Z"/>
    <x v="2"/>
  </r>
  <r>
    <s v="E-20260429-1408"/>
    <s v="S-20260429-01"/>
    <x v="31"/>
    <n v="2"/>
    <n v="30"/>
    <n v="9.5"/>
    <m/>
    <m/>
    <m/>
    <n v="2"/>
    <n v="1"/>
    <n v="2"/>
    <s v="1"/>
    <m/>
    <s v="Marriott DBs (bit wider and thicker grip); tempo 2-1-2; RIR 1"/>
    <x v="4"/>
    <s v="2026-04-29T21:45:12.153Z"/>
    <x v="2"/>
  </r>
  <r>
    <s v="E-20260429-1409"/>
    <s v="S-20260429-01"/>
    <x v="31"/>
    <n v="3"/>
    <n v="30"/>
    <n v="7"/>
    <m/>
    <m/>
    <m/>
    <n v="2"/>
    <n v="1"/>
    <n v="2"/>
    <s v="1"/>
    <m/>
    <s v="Marriott DBs (bit wider and thicker grip); tempo 2-1-2; RIR 1"/>
    <x v="4"/>
    <s v="2026-04-29T21:47:13.459Z"/>
    <x v="2"/>
  </r>
  <r>
    <s v="E-20260429-1410"/>
    <s v="S-20260429-01"/>
    <x v="65"/>
    <n v="1"/>
    <n v="75"/>
    <m/>
    <n v="45"/>
    <m/>
    <m/>
    <m/>
    <m/>
    <m/>
    <m/>
    <m/>
    <s v="Plenty of room in the tank but your instructions were for 30-45s so stuck to Rx"/>
    <x v="4"/>
    <s v="2026-04-29T21:50:46.061Z"/>
    <x v="0"/>
  </r>
  <r>
    <s v="E-20260429-1411"/>
    <s v="S-20260429-01"/>
    <x v="65"/>
    <n v="2"/>
    <n v="75"/>
    <m/>
    <n v="45"/>
    <m/>
    <m/>
    <m/>
    <m/>
    <m/>
    <m/>
    <m/>
    <s v="Plenty of room in the tank but your instructions were for 30-45s so stuck to Rx"/>
    <x v="4"/>
    <s v="2026-04-29T21:55:22.173Z"/>
    <x v="0"/>
  </r>
  <r>
    <s v="E-20260429-1412"/>
    <s v="S-20260429-01"/>
    <x v="65"/>
    <n v="3"/>
    <n v="75"/>
    <m/>
    <n v="45"/>
    <m/>
    <m/>
    <m/>
    <m/>
    <m/>
    <m/>
    <m/>
    <s v="Plenty of room in the tank but your instructions were for 30-45s so stuck to Rx"/>
    <x v="4"/>
    <s v="2026-04-29T21:55:24.150Z"/>
    <x v="0"/>
  </r>
  <r>
    <s v="E-20260501-1413"/>
    <s v="S-20260501-01"/>
    <x v="32"/>
    <n v="1"/>
    <m/>
    <m/>
    <n v="300"/>
    <n v="1.3"/>
    <s v="km"/>
    <m/>
    <m/>
    <m/>
    <m/>
    <m/>
    <m/>
    <x v="4"/>
    <s v="2026-05-01T17:52:04.702Z"/>
    <x v="1"/>
  </r>
  <r>
    <s v="E-20260501-1414"/>
    <s v="S-20260501-01"/>
    <x v="14"/>
    <n v="1"/>
    <n v="45"/>
    <n v="15"/>
    <m/>
    <m/>
    <m/>
    <n v="2"/>
    <n v="1"/>
    <n v="2"/>
    <s v="2-1"/>
    <m/>
    <s v="Tempo 2-1-2; RIR 2-1; alternated 11-15th reps. "/>
    <x v="4"/>
    <s v="2026-05-01T17:57:59.521Z"/>
    <x v="2"/>
  </r>
  <r>
    <s v="E-20260501-1415"/>
    <s v="S-20260501-01"/>
    <x v="14"/>
    <n v="2"/>
    <n v="45"/>
    <n v="15"/>
    <m/>
    <m/>
    <m/>
    <n v="2"/>
    <n v="1"/>
    <n v="2"/>
    <s v="2-1"/>
    <m/>
    <s v="Tempo 2-1-2; RIR 2-1; alternated 11-15th reps. "/>
    <x v="4"/>
    <s v="2026-05-01T18:00:19.407Z"/>
    <x v="2"/>
  </r>
  <r>
    <s v="E-20260501-1416"/>
    <s v="S-20260501-01"/>
    <x v="14"/>
    <n v="3"/>
    <n v="45"/>
    <n v="15"/>
    <m/>
    <m/>
    <m/>
    <n v="2"/>
    <n v="1"/>
    <n v="2"/>
    <s v="2-1"/>
    <m/>
    <s v="Tempo 2-1-2; RIR 2-1; alternated 11-15th reps. "/>
    <x v="4"/>
    <s v="2026-05-01T18:03:06.810Z"/>
    <x v="2"/>
  </r>
  <r>
    <s v="E-20260501-1417"/>
    <s v="S-20260501-01"/>
    <x v="21"/>
    <n v="1"/>
    <n v="50"/>
    <n v="12"/>
    <m/>
    <m/>
    <m/>
    <n v="2"/>
    <n v="1"/>
    <n v="2"/>
    <s v="2"/>
    <m/>
    <s v="Standing high pulley at a different PF with back padding; tempo 2-1-2; RIR 2"/>
    <x v="4"/>
    <s v="2026-05-01T18:05:55.311Z"/>
    <x v="4"/>
  </r>
  <r>
    <s v="E-20260501-1418"/>
    <s v="S-20260501-01"/>
    <x v="21"/>
    <n v="2"/>
    <n v="50"/>
    <n v="11"/>
    <m/>
    <m/>
    <m/>
    <n v="2"/>
    <n v="1"/>
    <n v="3"/>
    <s v="2"/>
    <m/>
    <s v="Standing high pulley at a different PF with back padding; tempo 2-1-3 RIR 2"/>
    <x v="4"/>
    <s v="2026-05-01T18:07:42.559Z"/>
    <x v="4"/>
  </r>
  <r>
    <s v="E-20260501-1419"/>
    <s v="S-20260501-01"/>
    <x v="21"/>
    <n v="3"/>
    <n v="50"/>
    <n v="9"/>
    <m/>
    <m/>
    <m/>
    <n v="2"/>
    <n v="1"/>
    <n v="3"/>
    <s v="1"/>
    <m/>
    <s v="Tempo 2-1-3; RIR 1"/>
    <x v="4"/>
    <s v="2026-05-01T18:09:46.791Z"/>
    <x v="4"/>
  </r>
  <r>
    <s v="E-20260501-1420"/>
    <s v="S-20260501-01"/>
    <x v="21"/>
    <n v="4"/>
    <n v="50"/>
    <n v="8"/>
    <m/>
    <m/>
    <m/>
    <n v="2"/>
    <n v="1"/>
    <n v="3"/>
    <s v="1"/>
    <m/>
    <s v="Tempo 2-1-3; RIR 1"/>
    <x v="4"/>
    <s v="2026-05-01T18:11:55.304Z"/>
    <x v="4"/>
  </r>
  <r>
    <s v="E-20260501-1421"/>
    <s v="S-20260501-01"/>
    <x v="17"/>
    <n v="1"/>
    <n v="15"/>
    <n v="10"/>
    <m/>
    <m/>
    <m/>
    <m/>
    <m/>
    <m/>
    <s v="2-1"/>
    <m/>
    <s v="Temp 3-1-3; RIR 2-1; no option for 12.5. Only 15 or 10 "/>
    <x v="4"/>
    <s v="2026-05-01T18:15:19.178Z"/>
    <x v="4"/>
  </r>
  <r>
    <s v="E-20260501-1422"/>
    <s v="S-20260501-01"/>
    <x v="17"/>
    <n v="2"/>
    <n v="15"/>
    <n v="12"/>
    <m/>
    <m/>
    <m/>
    <m/>
    <m/>
    <m/>
    <s v="2-1"/>
    <m/>
    <s v="Temp 3-1-3; RIR 2-1; no option for 12.5. Only 15 or 10 "/>
    <x v="4"/>
    <s v="2026-05-01T18:17:59.339Z"/>
    <x v="4"/>
  </r>
  <r>
    <s v="E-20260501-1423"/>
    <s v="S-20260501-01"/>
    <x v="17"/>
    <n v="3"/>
    <n v="15"/>
    <n v="11"/>
    <m/>
    <m/>
    <m/>
    <m/>
    <m/>
    <m/>
    <s v="1"/>
    <m/>
    <s v="Temp 3-1-3; RIR 1; no option for 12.5. Only 15 or 10 "/>
    <x v="4"/>
    <s v="2026-05-01T18:21:07.779Z"/>
    <x v="4"/>
  </r>
  <r>
    <s v="E-20260501-1424"/>
    <s v="S-20260501-01"/>
    <x v="31"/>
    <n v="1"/>
    <n v="30"/>
    <n v="10"/>
    <m/>
    <m/>
    <m/>
    <n v="2"/>
    <n v="1"/>
    <n v="2"/>
    <s v="2+"/>
    <m/>
    <s v="Tempo 2-1-2; RIR 2+"/>
    <x v="4"/>
    <s v="2026-05-01T18:23:33.659Z"/>
    <x v="2"/>
  </r>
  <r>
    <s v="E-20260501-1425"/>
    <s v="S-20260501-01"/>
    <x v="31"/>
    <n v="2"/>
    <n v="30"/>
    <n v="10"/>
    <m/>
    <m/>
    <m/>
    <n v="2"/>
    <n v="1"/>
    <n v="2"/>
    <s v="2"/>
    <m/>
    <s v="Tempo 2-1-2; RIR 2"/>
    <x v="4"/>
    <s v="2026-05-01T18:25:25.554Z"/>
    <x v="2"/>
  </r>
  <r>
    <s v="E-20260501-1426"/>
    <s v="S-20260501-01"/>
    <x v="31"/>
    <n v="3"/>
    <n v="30"/>
    <n v="7"/>
    <m/>
    <m/>
    <m/>
    <n v="2"/>
    <n v="1"/>
    <n v="2"/>
    <s v="1-0"/>
    <m/>
    <s v="Tempo 2-1-2; RIR 1-0"/>
    <x v="4"/>
    <s v="2026-05-01T18:27:48.654Z"/>
    <x v="2"/>
  </r>
  <r>
    <s v="E-20260501-1427"/>
    <s v="S-20260501-01"/>
    <x v="42"/>
    <n v="1"/>
    <n v="10"/>
    <n v="15"/>
    <m/>
    <m/>
    <m/>
    <n v="2"/>
    <n v="2"/>
    <n v="2"/>
    <s v="2+"/>
    <m/>
    <s v="Tempo 2-2-2; RIR 2+"/>
    <x v="4"/>
    <s v="2026-05-01T18:29:48.027Z"/>
    <x v="3"/>
  </r>
  <r>
    <s v="E-20260501-1428"/>
    <s v="S-20260501-01"/>
    <x v="42"/>
    <n v="2"/>
    <n v="20"/>
    <n v="15"/>
    <m/>
    <m/>
    <m/>
    <n v="2"/>
    <n v="1"/>
    <n v="2"/>
    <s v="1"/>
    <m/>
    <s v="Tempo 2-1-2; RIR 1 (10# per arm feels. Bit too much but there are no 7.5lb dbs)"/>
    <x v="4"/>
    <s v="2026-05-01T18:32:44.595Z"/>
    <x v="3"/>
  </r>
  <r>
    <s v="E-20260501-1429"/>
    <s v="S-20260501-01"/>
    <x v="42"/>
    <n v="3"/>
    <n v="20"/>
    <n v="12"/>
    <m/>
    <m/>
    <m/>
    <n v="2"/>
    <n v="1"/>
    <n v="2"/>
    <s v="1"/>
    <m/>
    <s v="Tempo 2-1-2; RIR 1 (10# per arm feels. Bit too much but there are no 7.5lb dbs)"/>
    <x v="4"/>
    <s v="2026-05-01T18:34:46.930Z"/>
    <x v="3"/>
  </r>
  <r>
    <s v="E-20260501-1430"/>
    <s v="S-20260501-01"/>
    <x v="18"/>
    <n v="1"/>
    <n v="150"/>
    <m/>
    <n v="60"/>
    <m/>
    <m/>
    <m/>
    <m/>
    <m/>
    <m/>
    <m/>
    <s v="Room in the tank"/>
    <x v="4"/>
    <s v="2026-05-01T18:37:08.480Z"/>
    <x v="0"/>
  </r>
  <r>
    <s v="E-20260501-1431"/>
    <s v="S-20260501-01"/>
    <x v="18"/>
    <n v="2"/>
    <n v="150"/>
    <m/>
    <n v="60"/>
    <m/>
    <m/>
    <m/>
    <m/>
    <m/>
    <m/>
    <m/>
    <s v="No room in the tank"/>
    <x v="4"/>
    <s v="2026-05-01T18:39:04.280Z"/>
    <x v="0"/>
  </r>
  <r>
    <s v="E-20260501-1432"/>
    <s v="S-20260501-01"/>
    <x v="18"/>
    <n v="3"/>
    <n v="150"/>
    <m/>
    <n v="52.2"/>
    <m/>
    <m/>
    <m/>
    <m/>
    <m/>
    <m/>
    <m/>
    <s v="52/60=0.867"/>
    <x v="4"/>
    <s v="2026-05-01T18:42:24.300Z"/>
    <x v="0"/>
  </r>
  <r>
    <s v="E-20260501-1433"/>
    <s v="S-20260501-01"/>
    <x v="32"/>
    <n v="2"/>
    <m/>
    <m/>
    <n v="300"/>
    <n v="1.27"/>
    <s v="km"/>
    <m/>
    <m/>
    <m/>
    <m/>
    <m/>
    <s v="Cool down"/>
    <x v="4"/>
    <s v="2026-05-01T18:48:39.274Z"/>
    <x v="1"/>
  </r>
  <r>
    <s v="E-20260503-1434"/>
    <s v="S-20260503-01"/>
    <x v="32"/>
    <n v="1"/>
    <m/>
    <m/>
    <n v="300"/>
    <n v="1.35"/>
    <s v="km"/>
    <m/>
    <m/>
    <m/>
    <m/>
    <m/>
    <s v="Warmup"/>
    <x v="4"/>
    <s v="2026-05-03T18:24:54.014Z"/>
    <x v="1"/>
  </r>
  <r>
    <s v="E-20260503-1435"/>
    <s v="S-20260503-01"/>
    <x v="34"/>
    <n v="1"/>
    <n v="160"/>
    <n v="8"/>
    <m/>
    <m/>
    <m/>
    <n v="3"/>
    <n v="1"/>
    <n v="1"/>
    <s v="2"/>
    <m/>
    <s v="Tempo 3-1-1; RIR 2; Iron Grip 80# dbs at new gym (The Marsh)"/>
    <x v="4"/>
    <s v="2026-05-03T18:35:08.357Z"/>
    <x v="7"/>
  </r>
  <r>
    <s v="E-20260503-1436"/>
    <s v="S-20260503-01"/>
    <x v="34"/>
    <n v="2"/>
    <n v="160"/>
    <n v="8"/>
    <m/>
    <m/>
    <m/>
    <n v="3"/>
    <n v="1"/>
    <n v="1"/>
    <s v="2"/>
    <m/>
    <s v="Tempo 3-1-1; RIR 2; Iron Grip 80# dbs at new gym (The Marsh)"/>
    <x v="4"/>
    <s v="2026-05-03T18:36:56.339Z"/>
    <x v="7"/>
  </r>
  <r>
    <s v="E-20260503-1437"/>
    <s v="S-20260503-01"/>
    <x v="34"/>
    <n v="3"/>
    <n v="160"/>
    <n v="8"/>
    <m/>
    <m/>
    <m/>
    <n v="3"/>
    <n v="1"/>
    <n v="1"/>
    <s v="2"/>
    <m/>
    <s v="Tempo 3-1-1; RIR 2; Iron Grip 80# dbs at new gym (The Marsh)"/>
    <x v="4"/>
    <s v="2026-05-03T18:39:02.249Z"/>
    <x v="7"/>
  </r>
  <r>
    <s v="E-20260503-1438"/>
    <s v="S-20260503-01"/>
    <x v="34"/>
    <n v="4"/>
    <n v="160"/>
    <n v="8"/>
    <m/>
    <m/>
    <m/>
    <n v="3"/>
    <n v="1"/>
    <n v="1"/>
    <s v="1"/>
    <m/>
    <s v="Tempo 3-1-1; RIR 1; Iron Grip 80# dbs at new gym (The Marsh)"/>
    <x v="4"/>
    <s v="2026-05-03T18:42:16.424Z"/>
    <x v="7"/>
  </r>
  <r>
    <s v="E-20260503-1439"/>
    <s v="S-20260503-01"/>
    <x v="46"/>
    <n v="1"/>
    <n v="50"/>
    <n v="8"/>
    <m/>
    <m/>
    <m/>
    <n v="2"/>
    <n v="1"/>
    <n v="2"/>
    <s v="2"/>
    <m/>
    <s v="Tempo 2-1-2; RIR 2"/>
    <x v="4"/>
    <s v="2026-05-03T18:45:08.970Z"/>
    <x v="7"/>
  </r>
  <r>
    <s v="E-20260503-1440"/>
    <s v="S-20260503-01"/>
    <x v="46"/>
    <n v="2"/>
    <n v="50"/>
    <n v="8"/>
    <m/>
    <m/>
    <m/>
    <n v="2"/>
    <n v="1"/>
    <n v="2"/>
    <s v="2"/>
    <m/>
    <s v="Tempo 2-1-2; RIR 2"/>
    <x v="4"/>
    <s v="2026-05-03T18:47:37.375Z"/>
    <x v="7"/>
  </r>
  <r>
    <s v="E-20260503-1441"/>
    <s v="S-20260503-01"/>
    <x v="46"/>
    <n v="3"/>
    <n v="50"/>
    <n v="8"/>
    <m/>
    <m/>
    <m/>
    <n v="2"/>
    <n v="1"/>
    <n v="2"/>
    <s v="2"/>
    <m/>
    <s v="Tempo 2-1-2; RIR 2"/>
    <x v="4"/>
    <s v="2026-05-03T18:50:42.530Z"/>
    <x v="7"/>
  </r>
  <r>
    <s v="E-20260503-1442"/>
    <s v="S-20260503-01"/>
    <x v="24"/>
    <n v="1"/>
    <n v="75"/>
    <n v="8"/>
    <m/>
    <m/>
    <m/>
    <n v="2"/>
    <n v="1"/>
    <n v="2"/>
    <s v="2"/>
    <m/>
    <s v="Tempo 2-1-2; RIR 2; different adjustment style compared to PF but bench says it’s at 30 degree (feels slightly higher than typical)"/>
    <x v="4"/>
    <s v="2026-05-03T18:53:24.585Z"/>
    <x v="1"/>
  </r>
  <r>
    <s v="E-20260503-1443"/>
    <s v="S-20260503-01"/>
    <x v="24"/>
    <n v="2"/>
    <n v="75"/>
    <n v="8"/>
    <m/>
    <m/>
    <m/>
    <n v="2"/>
    <n v="1"/>
    <n v="2"/>
    <s v="2"/>
    <m/>
    <s v="Tempo 2-1-2; RIR 2; different adjustment style compared to PF but bench says it’s at 30 degree (feels slightly higher than typical)"/>
    <x v="4"/>
    <s v="2026-05-03T18:55:09.749Z"/>
    <x v="1"/>
  </r>
  <r>
    <s v="E-20260503-1444"/>
    <s v="S-20260503-01"/>
    <x v="24"/>
    <n v="3"/>
    <n v="75"/>
    <n v="8"/>
    <m/>
    <m/>
    <m/>
    <n v="2"/>
    <n v="1"/>
    <n v="2"/>
    <s v="1"/>
    <m/>
    <s v="Tempo 2-1-2; RIR 1; different adjustment style compared to PF but bench says it’s at 30 degree (feels slightly higher than typical)"/>
    <x v="4"/>
    <s v="2026-05-03T18:57:04.872Z"/>
    <x v="1"/>
  </r>
  <r>
    <s v="E-20260503-1445"/>
    <s v="S-20260503-01"/>
    <x v="24"/>
    <n v="4"/>
    <n v="75"/>
    <n v="7"/>
    <m/>
    <m/>
    <m/>
    <n v="2"/>
    <n v="1"/>
    <n v="2"/>
    <s v="1"/>
    <m/>
    <s v="Tempo 2-1-2; RIR  1;Squeeze getting tough! But holding well"/>
    <x v="4"/>
    <s v="2026-05-03T18:59:11.020Z"/>
    <x v="1"/>
  </r>
  <r>
    <s v="E-20260503-1446"/>
    <s v="S-20260503-01"/>
    <x v="27"/>
    <n v="1"/>
    <n v="140"/>
    <n v="12"/>
    <m/>
    <m/>
    <m/>
    <n v="2"/>
    <n v="1"/>
    <n v="2"/>
    <s v="2"/>
    <m/>
    <s v="TechnoGym Kinesis machine; plate @ 14; tempo 2-1-2; RIR 2"/>
    <x v="4"/>
    <s v="2026-05-03T19:05:00.570Z"/>
    <x v="1"/>
  </r>
  <r>
    <s v="E-20260503-1447"/>
    <s v="S-20260503-01"/>
    <x v="27"/>
    <n v="2"/>
    <n v="150"/>
    <n v="12"/>
    <m/>
    <m/>
    <m/>
    <n v="2"/>
    <n v="1"/>
    <n v="2"/>
    <s v="2"/>
    <m/>
    <s v="TechnoGym Kinesis machine; plate @ 15; tempo 2-1-2; RIR 2"/>
    <x v="4"/>
    <s v="2026-05-03T19:07:19.407Z"/>
    <x v="1"/>
  </r>
  <r>
    <s v="E-20260503-1448"/>
    <s v="S-20260503-01"/>
    <x v="27"/>
    <n v="3"/>
    <n v="160"/>
    <n v="12"/>
    <m/>
    <m/>
    <m/>
    <n v="2"/>
    <n v="1"/>
    <n v="2"/>
    <s v="2"/>
    <m/>
    <s v="TechnoGym Kinesis machine; plate @ 16 (all the plates in this stack); tempo 2-1-2; RIR 2"/>
    <x v="4"/>
    <s v="2026-05-03T19:09:58.530Z"/>
    <x v="1"/>
  </r>
  <r>
    <s v="E-20260503-1449"/>
    <s v="S-20260503-01"/>
    <x v="10"/>
    <n v="1"/>
    <n v="75"/>
    <m/>
    <n v="52.2"/>
    <m/>
    <m/>
    <m/>
    <m/>
    <m/>
    <m/>
    <m/>
    <s v="52/60=0.867"/>
    <x v="4"/>
    <s v="2026-05-03T19:15:18.519Z"/>
    <x v="0"/>
  </r>
  <r>
    <s v="E-20260503-1450"/>
    <s v="S-20260503-01"/>
    <x v="10"/>
    <n v="2"/>
    <n v="75"/>
    <m/>
    <n v="48"/>
    <m/>
    <m/>
    <m/>
    <m/>
    <m/>
    <m/>
    <m/>
    <s v="48/60=0.8"/>
    <x v="4"/>
    <s v="2026-05-03T19:18:08.727Z"/>
    <x v="0"/>
  </r>
  <r>
    <s v="E-20260503-1451"/>
    <s v="S-20260503-01"/>
    <x v="10"/>
    <n v="3"/>
    <n v="75"/>
    <m/>
    <n v="45"/>
    <m/>
    <m/>
    <m/>
    <m/>
    <m/>
    <m/>
    <m/>
    <m/>
    <x v="4"/>
    <s v="2026-05-03T19:21:00.536Z"/>
    <x v="0"/>
  </r>
  <r>
    <s v="E-20260503-1452"/>
    <s v="S-20260503-01"/>
    <x v="49"/>
    <n v="1"/>
    <n v="0"/>
    <m/>
    <n v="45"/>
    <m/>
    <m/>
    <m/>
    <m/>
    <m/>
    <m/>
    <m/>
    <m/>
    <x v="4"/>
    <s v="2026-05-03T19:23:54.847Z"/>
    <x v="6"/>
  </r>
  <r>
    <s v="E-20260503-1453"/>
    <s v="S-20260503-01"/>
    <x v="49"/>
    <n v="2"/>
    <n v="0"/>
    <m/>
    <n v="45"/>
    <m/>
    <m/>
    <m/>
    <m/>
    <m/>
    <m/>
    <m/>
    <m/>
    <x v="4"/>
    <s v="2026-05-03T19:26:20.171Z"/>
    <x v="6"/>
  </r>
  <r>
    <s v="E-20260503-1454"/>
    <s v="S-20260503-01"/>
    <x v="49"/>
    <n v="3"/>
    <n v="0"/>
    <m/>
    <n v="45"/>
    <m/>
    <m/>
    <m/>
    <m/>
    <m/>
    <m/>
    <m/>
    <m/>
    <x v="4"/>
    <s v="2026-05-03T19:30:16.347Z"/>
    <x v="6"/>
  </r>
  <r>
    <s v="E-20260503-1455"/>
    <s v="S-20260503-01"/>
    <x v="32"/>
    <n v="2"/>
    <m/>
    <m/>
    <n v="300"/>
    <n v="1.35"/>
    <s v="km"/>
    <m/>
    <m/>
    <m/>
    <m/>
    <m/>
    <s v="Cool down"/>
    <x v="4"/>
    <s v="2026-05-03T19:30:29.803Z"/>
    <x v="1"/>
  </r>
  <r>
    <s v="E-20260505-1456"/>
    <s v="S-20260505-01"/>
    <x v="32"/>
    <n v="1"/>
    <m/>
    <m/>
    <n v="300"/>
    <n v="1.3"/>
    <s v="km"/>
    <m/>
    <m/>
    <m/>
    <m/>
    <m/>
    <s v="LF Rower; warmup"/>
    <x v="4"/>
    <s v="2026-05-05T20:26:32.103Z"/>
    <x v="1"/>
  </r>
  <r>
    <s v="E-20260505-1457"/>
    <s v="S-20260505-01"/>
    <x v="5"/>
    <n v="1"/>
    <n v="120"/>
    <n v="8"/>
    <m/>
    <m/>
    <m/>
    <n v="3"/>
    <n v="1"/>
    <n v="1"/>
    <s v="2"/>
    <m/>
    <s v="Tempo 3-1-1; RIR 2"/>
    <x v="4"/>
    <s v="2026-05-05T20:31:01.544Z"/>
    <x v="3"/>
  </r>
  <r>
    <s v="E-20260505-1458"/>
    <s v="S-20260505-01"/>
    <x v="5"/>
    <n v="2"/>
    <n v="120"/>
    <n v="8"/>
    <m/>
    <m/>
    <m/>
    <n v="3"/>
    <n v="1"/>
    <n v="1"/>
    <s v="2"/>
    <m/>
    <s v="Tempo 3-1-1; RIR 2"/>
    <x v="4"/>
    <s v="2026-05-05T20:33:33.881Z"/>
    <x v="3"/>
  </r>
  <r>
    <s v="E-20260505-1459"/>
    <s v="S-20260505-01"/>
    <x v="5"/>
    <n v="3"/>
    <n v="120"/>
    <n v="7"/>
    <m/>
    <m/>
    <m/>
    <n v="3"/>
    <n v="1"/>
    <n v="1"/>
    <s v="1"/>
    <m/>
    <s v="Tempo 3-1-1; RIR 1; no pain or issue, just a note that it sometimes feels a bit like my posterior capsule just gives out or there is no muscle engaged on the right posterior cap during db press"/>
    <x v="4"/>
    <s v="2026-05-05T20:37:02.805Z"/>
    <x v="3"/>
  </r>
  <r>
    <s v="E-20260505-1460"/>
    <s v="S-20260505-01"/>
    <x v="5"/>
    <n v="4"/>
    <n v="120"/>
    <n v="7"/>
    <m/>
    <m/>
    <m/>
    <n v="3"/>
    <n v="1"/>
    <n v="1"/>
    <s v="1"/>
    <m/>
    <s v="Tempo 3-1-1; RIR 1; no pain or issue, just a note that it sometimes feels a bit like my posterior capsule just gives out or there is no muscle engaged on the right posterior cap during db press"/>
    <x v="4"/>
    <s v="2026-05-05T20:39:48.819Z"/>
    <x v="3"/>
  </r>
  <r>
    <s v="E-20260505-1461"/>
    <s v="S-20260505-01"/>
    <x v="37"/>
    <n v="1"/>
    <n v="60"/>
    <n v="12"/>
    <m/>
    <m/>
    <m/>
    <n v="2"/>
    <n v="1"/>
    <n v="2"/>
    <s v="2"/>
    <m/>
    <s v="Tempo 2-1-2; RIR 2; slow and controlled 👍; bench at 2"/>
    <x v="4"/>
    <s v="2026-05-05T20:42:56.574Z"/>
    <x v="3"/>
  </r>
  <r>
    <s v="E-20260505-1462"/>
    <s v="S-20260505-01"/>
    <x v="37"/>
    <n v="2"/>
    <n v="70"/>
    <n v="12"/>
    <m/>
    <m/>
    <m/>
    <n v="2"/>
    <n v="1"/>
    <n v="2"/>
    <s v="2"/>
    <m/>
    <s v="Tempo 2-1-2; RIR 2; slow and controlled 👍; bench at 2"/>
    <x v="4"/>
    <s v="2026-05-05T20:45:01.862Z"/>
    <x v="3"/>
  </r>
  <r>
    <s v="E-20260505-1463"/>
    <s v="S-20260505-01"/>
    <x v="37"/>
    <n v="3"/>
    <n v="80"/>
    <n v="10"/>
    <m/>
    <m/>
    <m/>
    <n v="2"/>
    <n v="1"/>
    <n v="2"/>
    <s v="1"/>
    <m/>
    <s v="Tempo 2-1-2; RIR 1; slow and controlled 👍; bench at 2"/>
    <x v="4"/>
    <s v="2026-05-05T20:48:25.883Z"/>
    <x v="3"/>
  </r>
  <r>
    <s v="E-20260505-1464"/>
    <s v="S-20260505-01"/>
    <x v="7"/>
    <n v="1"/>
    <n v="40"/>
    <n v="8"/>
    <m/>
    <m/>
    <m/>
    <n v="3"/>
    <n v="1"/>
    <n v="2"/>
    <s v="2"/>
    <m/>
    <s v="Tempo 3-1-2; RIR 2"/>
    <x v="4"/>
    <s v="2026-05-05T20:51:13.757Z"/>
    <x v="3"/>
  </r>
  <r>
    <s v="E-20260505-1465"/>
    <s v="S-20260505-01"/>
    <x v="7"/>
    <n v="2"/>
    <n v="40"/>
    <n v="8"/>
    <m/>
    <m/>
    <m/>
    <n v="3"/>
    <n v="1"/>
    <n v="2"/>
    <s v="2"/>
    <m/>
    <s v="Tempo 3-1-2; RIR 2"/>
    <x v="4"/>
    <s v="2026-05-05T20:54:08.146Z"/>
    <x v="3"/>
  </r>
  <r>
    <s v="E-20260505-1466"/>
    <s v="S-20260505-01"/>
    <x v="7"/>
    <n v="3"/>
    <n v="40"/>
    <n v="8"/>
    <m/>
    <m/>
    <m/>
    <n v="3"/>
    <n v="1"/>
    <n v="2"/>
    <s v="2-1"/>
    <m/>
    <s v="Tempo 3-1-2; RIR 2-1"/>
    <x v="4"/>
    <s v="2026-05-05T20:57:35.780Z"/>
    <x v="3"/>
  </r>
  <r>
    <s v="E-20260505-1467"/>
    <s v="S-20260505-01"/>
    <x v="21"/>
    <n v="1"/>
    <n v="50"/>
    <n v="12"/>
    <m/>
    <m/>
    <m/>
    <n v="2"/>
    <n v="1"/>
    <n v="2"/>
    <s v="1"/>
    <m/>
    <s v="Tempo 2-1-2; RIR 1"/>
    <x v="4"/>
    <s v="2026-05-05T20:59:15.065Z"/>
    <x v="4"/>
  </r>
  <r>
    <s v="E-20260505-1468"/>
    <s v="S-20260505-01"/>
    <x v="21"/>
    <n v="2"/>
    <n v="50"/>
    <n v="10"/>
    <m/>
    <m/>
    <m/>
    <n v="2"/>
    <n v="1"/>
    <n v="2"/>
    <s v="1"/>
    <m/>
    <s v="Tempo 2-1-2; RIR 1"/>
    <x v="4"/>
    <s v="2026-05-05T21:01:33.932Z"/>
    <x v="4"/>
  </r>
  <r>
    <s v="E-20260505-1469"/>
    <s v="S-20260505-01"/>
    <x v="21"/>
    <n v="3"/>
    <n v="50"/>
    <n v="9"/>
    <m/>
    <m/>
    <m/>
    <n v="2"/>
    <n v="1"/>
    <n v="2"/>
    <s v="1"/>
    <m/>
    <s v="Tempo 2-1-2; RIR 1; tough"/>
    <x v="4"/>
    <s v="2026-05-05T21:03:40.214Z"/>
    <x v="4"/>
  </r>
  <r>
    <s v="E-20260505-1470"/>
    <s v="S-20260505-01"/>
    <x v="21"/>
    <n v="4"/>
    <n v="50"/>
    <n v="8"/>
    <m/>
    <m/>
    <m/>
    <n v="2"/>
    <n v="1"/>
    <n v="2"/>
    <s v="1"/>
    <m/>
    <s v="Tempo 2-1-2; RIR 1; tough"/>
    <x v="4"/>
    <s v="2026-05-05T21:05:51.334Z"/>
    <x v="4"/>
  </r>
  <r>
    <s v="E-20260505-1471"/>
    <s v="S-20260505-01"/>
    <x v="38"/>
    <n v="1"/>
    <n v="12.5"/>
    <n v="11"/>
    <m/>
    <m/>
    <m/>
    <n v="3"/>
    <n v="1"/>
    <n v="3"/>
    <s v="2-1"/>
    <m/>
    <s v="Tempo 3-1-3; RIR 2-1; Had to use seated row with dual cable."/>
    <x v="4"/>
    <s v="2026-05-05T21:09:42.370Z"/>
    <x v="4"/>
  </r>
  <r>
    <s v="E-20260505-1472"/>
    <s v="S-20260505-01"/>
    <x v="38"/>
    <n v="2"/>
    <n v="15"/>
    <n v="10"/>
    <m/>
    <m/>
    <m/>
    <n v="3"/>
    <n v="1"/>
    <n v="3"/>
    <s v="2-1"/>
    <m/>
    <s v="Tempo 3-1-3; RIR 2-1; Had to use seated row with dual cable."/>
    <x v="4"/>
    <s v="2026-05-05T21:12:19.921Z"/>
    <x v="4"/>
  </r>
  <r>
    <s v="E-20260505-1473"/>
    <s v="S-20260505-01"/>
    <x v="38"/>
    <n v="3"/>
    <n v="15"/>
    <n v="11"/>
    <m/>
    <m/>
    <m/>
    <n v="3"/>
    <n v="1"/>
    <n v="3"/>
    <s v="2-1"/>
    <m/>
    <s v="Tapped on 10, 11; Tempo 3-1-3; RIR 2-1; Had to use seated row with dual cable."/>
    <x v="4"/>
    <s v="2026-05-05T21:15:58.592Z"/>
    <x v="4"/>
  </r>
  <r>
    <s v="E-20260505-1474"/>
    <s v="S-20260505-01"/>
    <x v="42"/>
    <n v="1"/>
    <n v="20"/>
    <n v="10"/>
    <m/>
    <m/>
    <m/>
    <n v="2"/>
    <n v="2"/>
    <n v="2"/>
    <s v="2-1"/>
    <m/>
    <s v="Tempo 2-2-2; RIR 2-1"/>
    <x v="4"/>
    <s v="2026-05-05T21:17:46.035Z"/>
    <x v="3"/>
  </r>
  <r>
    <s v="E-20260505-1475"/>
    <s v="S-20260505-01"/>
    <x v="42"/>
    <n v="2"/>
    <n v="20"/>
    <n v="11"/>
    <m/>
    <m/>
    <m/>
    <n v="2"/>
    <n v="2"/>
    <n v="2"/>
    <s v="2-1"/>
    <m/>
    <s v="Tempo 2-2-2; RIR 2-1"/>
    <x v="4"/>
    <s v="2026-05-05T21:19:51.235Z"/>
    <x v="3"/>
  </r>
  <r>
    <s v="E-20260505-1476"/>
    <s v="S-20260505-01"/>
    <x v="42"/>
    <n v="3"/>
    <n v="20"/>
    <n v="12"/>
    <m/>
    <m/>
    <m/>
    <n v="2"/>
    <n v="2"/>
    <n v="2"/>
    <s v="2-1"/>
    <m/>
    <s v="Tempo 2-2-2; RIR 2-1"/>
    <x v="4"/>
    <s v="2026-05-05T21:22:20.706Z"/>
    <x v="3"/>
  </r>
  <r>
    <s v="E-20260505-1477"/>
    <s v="S-20260505-01"/>
    <x v="54"/>
    <n v="1"/>
    <n v="0"/>
    <n v="9"/>
    <m/>
    <m/>
    <m/>
    <m/>
    <m/>
    <m/>
    <m/>
    <s v="2026-05-05T21:24:32.616Z"/>
    <m/>
    <x v="4"/>
    <s v="2026-05-05T21:24:34.992Z"/>
    <x v="3"/>
  </r>
  <r>
    <s v="E-20260505-1478"/>
    <s v="S-20260505-01"/>
    <x v="53"/>
    <n v="1"/>
    <n v="0"/>
    <n v="7"/>
    <m/>
    <m/>
    <m/>
    <m/>
    <m/>
    <m/>
    <m/>
    <s v="2026-05-05T21:24:32.616Z"/>
    <m/>
    <x v="4"/>
    <s v="2026-05-05T21:24:38.088Z"/>
    <x v="3"/>
  </r>
  <r>
    <s v="E-20260505-1479"/>
    <s v="S-20260505-01"/>
    <x v="32"/>
    <n v="2"/>
    <m/>
    <m/>
    <n v="300"/>
    <n v="1.25"/>
    <s v="km"/>
    <m/>
    <m/>
    <m/>
    <m/>
    <m/>
    <s v="Cool down LF Rower"/>
    <x v="4"/>
    <s v="2026-05-05T21:31:33.530Z"/>
    <x v="1"/>
  </r>
  <r>
    <s v="E-20260506-1480"/>
    <s v="S-20260506-01"/>
    <x v="32"/>
    <n v="1"/>
    <m/>
    <m/>
    <n v="300"/>
    <n v="1.34"/>
    <s v="km"/>
    <m/>
    <m/>
    <m/>
    <m/>
    <m/>
    <s v="Warmup 1.337"/>
    <x v="4"/>
    <s v="2026-05-06T20:59:15.324Z"/>
    <x v="1"/>
  </r>
  <r>
    <s v="E-20260506-1481"/>
    <s v="S-20260506-01"/>
    <x v="10"/>
    <n v="1"/>
    <n v="75"/>
    <m/>
    <n v="60"/>
    <m/>
    <m/>
    <m/>
    <m/>
    <m/>
    <m/>
    <m/>
    <s v="2.3 mph, 0 incline; room in the tank 👍"/>
    <x v="4"/>
    <s v="2026-05-06T21:09:58.589Z"/>
    <x v="0"/>
  </r>
  <r>
    <s v="E-20260506-1482"/>
    <s v="S-20260506-01"/>
    <x v="10"/>
    <n v="2"/>
    <n v="75"/>
    <m/>
    <n v="60"/>
    <m/>
    <m/>
    <m/>
    <m/>
    <m/>
    <m/>
    <m/>
    <s v="2.3 mph, 0 incline; room in the tank 👍"/>
    <x v="4"/>
    <s v="2026-05-06T21:12:41.239Z"/>
    <x v="0"/>
  </r>
  <r>
    <s v="E-20260506-1483"/>
    <s v="S-20260506-01"/>
    <x v="10"/>
    <n v="3"/>
    <n v="75"/>
    <m/>
    <n v="60"/>
    <m/>
    <m/>
    <m/>
    <m/>
    <m/>
    <m/>
    <m/>
    <s v="2.3 mph, 0 incline; room in the tank 👍"/>
    <x v="4"/>
    <s v="2026-05-06T21:16:47.911Z"/>
    <x v="0"/>
  </r>
  <r>
    <s v="E-20260506-1484"/>
    <s v="S-20260506-01"/>
    <x v="24"/>
    <n v="1"/>
    <n v="75"/>
    <n v="8"/>
    <m/>
    <m/>
    <m/>
    <n v="2"/>
    <n v="1"/>
    <n v="2"/>
    <s v="2+"/>
    <m/>
    <s v="Tempo 2-1-2; RIR 2+"/>
    <x v="4"/>
    <s v="2026-05-06T21:20:01.028Z"/>
    <x v="1"/>
  </r>
  <r>
    <s v="E-20260506-1485"/>
    <s v="S-20260506-01"/>
    <x v="24"/>
    <n v="2"/>
    <n v="75"/>
    <n v="8"/>
    <m/>
    <m/>
    <m/>
    <n v="2"/>
    <n v="1"/>
    <n v="2"/>
    <s v="2+"/>
    <m/>
    <s v="Tempo 2-1-2; RIR 2+"/>
    <x v="4"/>
    <s v="2026-05-06T21:21:23.581Z"/>
    <x v="1"/>
  </r>
  <r>
    <s v="E-20260506-1486"/>
    <s v="S-20260506-01"/>
    <x v="24"/>
    <n v="3"/>
    <n v="75"/>
    <n v="8"/>
    <m/>
    <m/>
    <m/>
    <n v="2"/>
    <n v="1"/>
    <n v="2"/>
    <s v="2"/>
    <m/>
    <s v="Tempo 2-1-2; RIR 2"/>
    <x v="4"/>
    <s v="2026-05-06T21:23:08.122Z"/>
    <x v="1"/>
  </r>
  <r>
    <s v="E-20260506-1487"/>
    <s v="S-20260506-01"/>
    <x v="24"/>
    <n v="4"/>
    <n v="75"/>
    <n v="7"/>
    <m/>
    <m/>
    <m/>
    <n v="2"/>
    <n v="1"/>
    <n v="2"/>
    <s v="1"/>
    <m/>
    <s v="Tempo 2-1-2; RIR 1; did 8 but squeeze was poor"/>
    <x v="4"/>
    <s v="2026-05-06T21:24:56.022Z"/>
    <x v="1"/>
  </r>
  <r>
    <s v="E-20260506-1488"/>
    <s v="S-20260506-01"/>
    <x v="27"/>
    <n v="1"/>
    <n v="140"/>
    <n v="12"/>
    <m/>
    <m/>
    <m/>
    <n v="2"/>
    <n v="1"/>
    <n v="2"/>
    <s v="2"/>
    <m/>
    <s v="Tempo 2-1-2; RIR 2"/>
    <x v="4"/>
    <s v="2026-05-06T21:28:50.316Z"/>
    <x v="1"/>
  </r>
  <r>
    <s v="E-20260506-1489"/>
    <s v="S-20260506-01"/>
    <x v="27"/>
    <n v="2"/>
    <n v="160"/>
    <n v="12"/>
    <m/>
    <m/>
    <m/>
    <n v="2"/>
    <n v="1"/>
    <n v="2"/>
    <s v="2"/>
    <m/>
    <s v="Tempo 2-1-2; RIR 2; no 150 option today"/>
    <x v="4"/>
    <s v="2026-05-06T21:31:26.556Z"/>
    <x v="1"/>
  </r>
  <r>
    <s v="E-20260506-1490"/>
    <s v="S-20260506-01"/>
    <x v="27"/>
    <n v="3"/>
    <n v="160"/>
    <n v="12"/>
    <m/>
    <m/>
    <m/>
    <n v="2"/>
    <n v="1"/>
    <n v="2"/>
    <s v="1"/>
    <m/>
    <s v="Tempo 2-1-2; RIR 1; no 150 option today"/>
    <x v="4"/>
    <s v="2026-05-06T21:37:06.655Z"/>
    <x v="1"/>
  </r>
  <r>
    <s v="E-20260506-1491"/>
    <s v="S-20260506-01"/>
    <x v="12"/>
    <n v="1"/>
    <n v="35"/>
    <n v="20"/>
    <m/>
    <m/>
    <m/>
    <n v="1"/>
    <n v="2"/>
    <n v="1"/>
    <s v="2+"/>
    <m/>
    <s v="Tempo 1-2-1; RIR 2+"/>
    <x v="4"/>
    <s v="2026-05-06T21:37:24.476Z"/>
    <x v="1"/>
  </r>
  <r>
    <s v="E-20260506-1492"/>
    <s v="S-20260506-01"/>
    <x v="12"/>
    <n v="2"/>
    <n v="35"/>
    <n v="20"/>
    <m/>
    <m/>
    <m/>
    <n v="1"/>
    <n v="2"/>
    <n v="1"/>
    <s v="2+"/>
    <m/>
    <s v="Tempo 1-2-1; RIR 2+"/>
    <x v="4"/>
    <s v="2026-05-06T21:40:11.339Z"/>
    <x v="1"/>
  </r>
  <r>
    <s v="E-20260506-1493"/>
    <s v="S-20260506-01"/>
    <x v="12"/>
    <n v="3"/>
    <n v="40"/>
    <n v="20"/>
    <m/>
    <m/>
    <m/>
    <n v="1"/>
    <n v="2"/>
    <n v="1"/>
    <s v="2"/>
    <m/>
    <s v="80 plate at Marriott; tempo 1-2-1: RIR 2"/>
    <x v="4"/>
    <s v="2026-05-06T21:42:40.081Z"/>
    <x v="1"/>
  </r>
  <r>
    <s v="E-20260506-1494"/>
    <s v="S-20260506-01"/>
    <x v="31"/>
    <n v="1"/>
    <n v="30"/>
    <n v="11"/>
    <m/>
    <m/>
    <m/>
    <n v="2"/>
    <n v="1"/>
    <n v="2"/>
    <s v="2-1"/>
    <m/>
    <s v="Tempo 2-1-2; RIR 2-1"/>
    <x v="4"/>
    <s v="2026-05-06T21:47:44.041Z"/>
    <x v="2"/>
  </r>
  <r>
    <s v="E-20260506-1495"/>
    <s v="S-20260506-01"/>
    <x v="31"/>
    <n v="2"/>
    <n v="30"/>
    <n v="7"/>
    <m/>
    <m/>
    <m/>
    <n v="2"/>
    <n v="1"/>
    <n v="2"/>
    <s v="2-1"/>
    <m/>
    <s v="Tempo 2-1-2; RIR 2-1"/>
    <x v="4"/>
    <s v="2026-05-06T21:48:54.667Z"/>
    <x v="2"/>
  </r>
  <r>
    <s v="E-20260506-1496"/>
    <s v="S-20260506-01"/>
    <x v="31"/>
    <n v="3"/>
    <n v="30"/>
    <n v="7"/>
    <m/>
    <m/>
    <m/>
    <n v="2"/>
    <n v="1"/>
    <n v="2"/>
    <s v="2-1"/>
    <m/>
    <s v="Tempo 2-1-2; RIR 2-1; partial in extended 8,9,10"/>
    <x v="4"/>
    <s v="2026-05-06T21:51:41.820Z"/>
    <x v="2"/>
  </r>
  <r>
    <s v="E-20260506-1497"/>
    <s v="S-20260506-01"/>
    <x v="65"/>
    <n v="1"/>
    <n v="75"/>
    <m/>
    <n v="60"/>
    <m/>
    <m/>
    <m/>
    <m/>
    <m/>
    <m/>
    <m/>
    <m/>
    <x v="4"/>
    <s v="2026-05-06T21:56:18.135Z"/>
    <x v="0"/>
  </r>
  <r>
    <s v="E-20260506-1498"/>
    <s v="S-20260506-01"/>
    <x v="65"/>
    <n v="2"/>
    <n v="75"/>
    <m/>
    <n v="52.8"/>
    <m/>
    <m/>
    <m/>
    <m/>
    <m/>
    <m/>
    <m/>
    <s v="53/60=0.883"/>
    <x v="4"/>
    <s v="2026-05-06T21:59:24.031Z"/>
    <x v="0"/>
  </r>
  <r>
    <s v="E-20260506-1499"/>
    <s v="S-20260506-01"/>
    <x v="65"/>
    <n v="3"/>
    <n v="75"/>
    <m/>
    <n v="51"/>
    <m/>
    <m/>
    <m/>
    <m/>
    <m/>
    <m/>
    <m/>
    <m/>
    <x v="4"/>
    <s v="2026-05-06T22:02:30.808Z"/>
    <x v="0"/>
  </r>
  <r>
    <s v="E-20260506-1500"/>
    <s v="S-20260506-01"/>
    <x v="32"/>
    <n v="2"/>
    <m/>
    <m/>
    <n v="300"/>
    <n v="1.29"/>
    <s v="km"/>
    <m/>
    <m/>
    <m/>
    <m/>
    <m/>
    <s v="Cool down "/>
    <x v="4"/>
    <s v="2026-05-06T22:09:45.383Z"/>
    <x v="1"/>
  </r>
  <r>
    <s v="E-20260508-1501"/>
    <s v="S-20260508-01"/>
    <x v="32"/>
    <n v="1"/>
    <m/>
    <m/>
    <n v="300"/>
    <n v="1.34"/>
    <s v="km"/>
    <m/>
    <m/>
    <m/>
    <m/>
    <m/>
    <s v="Warm up"/>
    <x v="4"/>
    <s v="2026-05-08T15:37:41.465Z"/>
    <x v="1"/>
  </r>
  <r>
    <s v="E-20260508-1502"/>
    <s v="S-20260508-01"/>
    <x v="14"/>
    <n v="1"/>
    <n v="45"/>
    <n v="15"/>
    <m/>
    <m/>
    <m/>
    <n v="2"/>
    <n v="1"/>
    <n v="2"/>
    <s v="2-1"/>
    <m/>
    <s v="Tempo 2-1-2; RIR 2-1; alternated 11-15th reps. "/>
    <x v="4"/>
    <s v="2026-05-08T15:44:44.843Z"/>
    <x v="2"/>
  </r>
  <r>
    <s v="E-20260508-1503"/>
    <s v="S-20260508-01"/>
    <x v="14"/>
    <n v="2"/>
    <n v="45"/>
    <n v="15"/>
    <m/>
    <m/>
    <m/>
    <n v="2"/>
    <n v="1"/>
    <n v="2"/>
    <s v="2-1"/>
    <m/>
    <s v="Tempo 2-1-2; RIR 2-1; alternated 11-15th reps. "/>
    <x v="4"/>
    <s v="2026-05-08T15:47:24.270Z"/>
    <x v="2"/>
  </r>
  <r>
    <s v="E-20260508-1504"/>
    <s v="S-20260508-01"/>
    <x v="14"/>
    <n v="3"/>
    <n v="45"/>
    <n v="15"/>
    <m/>
    <m/>
    <m/>
    <n v="2"/>
    <n v="1"/>
    <n v="2"/>
    <s v="2-1"/>
    <m/>
    <s v="Tempo 2-1-2; RIR 2-1; alternated 11-15th reps. "/>
    <x v="4"/>
    <s v="2026-05-08T15:50:05.643Z"/>
    <x v="2"/>
  </r>
  <r>
    <s v="E-20260508-1505"/>
    <s v="S-20260508-01"/>
    <x v="21"/>
    <n v="1"/>
    <n v="50"/>
    <n v="12"/>
    <m/>
    <m/>
    <m/>
    <n v="2"/>
    <n v="1"/>
    <n v="2"/>
    <s v="2+"/>
    <m/>
    <s v="Tempo 2-1-2; RIR 2+"/>
    <x v="4"/>
    <s v="2026-05-08T15:53:34.379Z"/>
    <x v="4"/>
  </r>
  <r>
    <s v="E-20260508-1506"/>
    <s v="S-20260508-01"/>
    <x v="21"/>
    <n v="2"/>
    <n v="50"/>
    <n v="12"/>
    <m/>
    <m/>
    <m/>
    <n v="2"/>
    <n v="1"/>
    <n v="2"/>
    <s v="2-1"/>
    <m/>
    <s v="Tempo 2-1-2; RIR 2-1"/>
    <x v="4"/>
    <s v="2026-05-08T15:55:41.958Z"/>
    <x v="4"/>
  </r>
  <r>
    <s v="E-20260508-1507"/>
    <s v="S-20260508-01"/>
    <x v="21"/>
    <n v="3"/>
    <n v="50"/>
    <n v="9"/>
    <m/>
    <m/>
    <m/>
    <n v="2"/>
    <n v="1"/>
    <n v="2"/>
    <s v="1"/>
    <m/>
    <s v="Tempo 2-1-2; RIR 1"/>
    <x v="4"/>
    <s v="2026-05-08T15:57:54.663Z"/>
    <x v="4"/>
  </r>
  <r>
    <s v="E-20260508-1508"/>
    <s v="S-20260508-01"/>
    <x v="21"/>
    <n v="4"/>
    <n v="50"/>
    <n v="9"/>
    <m/>
    <m/>
    <m/>
    <n v="2"/>
    <n v="1"/>
    <n v="2"/>
    <s v="1"/>
    <m/>
    <s v="Tempo 2-1-2; RIR 1"/>
    <x v="4"/>
    <s v="2026-05-08T16:00:21.639Z"/>
    <x v="4"/>
  </r>
  <r>
    <s v="E-20260508-1509"/>
    <s v="S-20260508-01"/>
    <x v="17"/>
    <n v="1"/>
    <n v="12.5"/>
    <n v="12"/>
    <m/>
    <m/>
    <m/>
    <n v="3"/>
    <n v="1"/>
    <n v="3"/>
    <s v="2-1"/>
    <m/>
    <s v="Tempo 3-1-3; RIR 2-1"/>
    <x v="4"/>
    <s v="2026-05-08T16:07:24.615Z"/>
    <x v="4"/>
  </r>
  <r>
    <s v="E-20260508-1510"/>
    <s v="S-20260508-01"/>
    <x v="17"/>
    <n v="2"/>
    <n v="12.5"/>
    <n v="12"/>
    <m/>
    <m/>
    <m/>
    <n v="3"/>
    <n v="1"/>
    <n v="3"/>
    <s v="1"/>
    <m/>
    <s v="Tempo 3-1-3; RIR 1"/>
    <x v="4"/>
    <s v="2026-05-08T16:07:29.339Z"/>
    <x v="4"/>
  </r>
  <r>
    <s v="E-20260508-1511"/>
    <s v="S-20260508-01"/>
    <x v="17"/>
    <n v="3"/>
    <n v="12.5"/>
    <n v="12"/>
    <m/>
    <m/>
    <m/>
    <n v="3"/>
    <n v="1"/>
    <n v="3"/>
    <s v="1"/>
    <m/>
    <s v="Tempo 3-1-3; RIR 1"/>
    <x v="4"/>
    <s v="2026-05-08T16:10:43.392Z"/>
    <x v="4"/>
  </r>
  <r>
    <s v="E-20260508-1512"/>
    <s v="S-20260508-01"/>
    <x v="31"/>
    <n v="1"/>
    <n v="30"/>
    <n v="12"/>
    <m/>
    <m/>
    <m/>
    <n v="2"/>
    <n v="1"/>
    <n v="2"/>
    <s v="2"/>
    <m/>
    <s v="Tempo 2-1-2; RIR 2; accidentally did 12 reps. It wasn’t an ego move. I misread the reps (I looked at the previous exercise goal). "/>
    <x v="4"/>
    <s v="2026-05-08T16:14:13.152Z"/>
    <x v="2"/>
  </r>
  <r>
    <s v="E-20260508-1513"/>
    <s v="S-20260508-01"/>
    <x v="31"/>
    <n v="2"/>
    <n v="30"/>
    <n v="10"/>
    <m/>
    <m/>
    <m/>
    <n v="2"/>
    <n v="1"/>
    <n v="2"/>
    <s v="2-1"/>
    <m/>
    <s v="Tempo 2-1-2; RIR 2-1"/>
    <x v="4"/>
    <s v="2026-05-08T16:16:50.031Z"/>
    <x v="2"/>
  </r>
  <r>
    <s v="E-20260508-1514"/>
    <s v="S-20260508-01"/>
    <x v="31"/>
    <n v="3"/>
    <n v="30"/>
    <n v="9"/>
    <m/>
    <m/>
    <m/>
    <n v="2"/>
    <n v="1"/>
    <n v="2"/>
    <s v="1"/>
    <m/>
    <s v="Tempo 2-1-2; RIR 1"/>
    <x v="4"/>
    <s v="2026-05-08T16:19:58.639Z"/>
    <x v="2"/>
  </r>
  <r>
    <s v="E-20260508-1515"/>
    <s v="S-20260508-01"/>
    <x v="42"/>
    <n v="1"/>
    <n v="20"/>
    <n v="12"/>
    <m/>
    <m/>
    <m/>
    <n v="2"/>
    <n v="2"/>
    <n v="2"/>
    <s v="2"/>
    <m/>
    <s v="10 per hand; Tempo 2-2-2; RIR 2; slight right anterior capsule awareness/tightness"/>
    <x v="4"/>
    <s v="2026-05-08T16:22:51.158Z"/>
    <x v="3"/>
  </r>
  <r>
    <s v="E-20260508-1516"/>
    <s v="S-20260508-01"/>
    <x v="42"/>
    <n v="2"/>
    <n v="20"/>
    <n v="13"/>
    <m/>
    <m/>
    <m/>
    <n v="2"/>
    <n v="2"/>
    <n v="2"/>
    <s v="2"/>
    <m/>
    <s v="10 per hand; Tempo 2-2-2; RIR 2; slight right anterior capsule awareness/tightness, but I seem to mitigate by moving my arm slot more forward "/>
    <x v="4"/>
    <s v="2026-05-08T16:25:35.304Z"/>
    <x v="3"/>
  </r>
  <r>
    <s v="E-20260508-1517"/>
    <s v="S-20260508-01"/>
    <x v="42"/>
    <n v="3"/>
    <n v="20"/>
    <n v="13"/>
    <m/>
    <m/>
    <m/>
    <m/>
    <m/>
    <m/>
    <m/>
    <m/>
    <s v="10 per hand"/>
    <x v="4"/>
    <s v="2026-05-08T16:28:16.065Z"/>
    <x v="3"/>
  </r>
  <r>
    <s v="E-20260508-1518"/>
    <s v="S-20260508-01"/>
    <x v="18"/>
    <n v="1"/>
    <n v="150"/>
    <m/>
    <n v="75"/>
    <m/>
    <m/>
    <m/>
    <m/>
    <m/>
    <m/>
    <m/>
    <s v="75/60=1.25; lots of room in the tank today"/>
    <x v="4"/>
    <s v="2026-05-08T16:37:43.534Z"/>
    <x v="0"/>
  </r>
  <r>
    <s v="E-20260508-1519"/>
    <s v="S-20260508-01"/>
    <x v="18"/>
    <n v="2"/>
    <n v="150"/>
    <m/>
    <n v="64.2"/>
    <m/>
    <m/>
    <m/>
    <m/>
    <m/>
    <m/>
    <m/>
    <s v="64/60=1.0667"/>
    <x v="4"/>
    <s v="2026-05-08T16:39:38.036Z"/>
    <x v="0"/>
  </r>
  <r>
    <s v="E-20260508-1520"/>
    <s v="S-20260508-01"/>
    <x v="18"/>
    <n v="3"/>
    <n v="150"/>
    <m/>
    <n v="60"/>
    <m/>
    <m/>
    <m/>
    <m/>
    <m/>
    <m/>
    <m/>
    <m/>
    <x v="4"/>
    <s v="2026-05-08T16:50:34.755Z"/>
    <x v="0"/>
  </r>
  <r>
    <s v="E-20260508-1521"/>
    <s v="S-20260508-01"/>
    <x v="32"/>
    <n v="2"/>
    <m/>
    <m/>
    <n v="300"/>
    <n v="1.31"/>
    <s v="km"/>
    <m/>
    <m/>
    <m/>
    <m/>
    <m/>
    <s v="Cool down"/>
    <x v="4"/>
    <s v="2026-05-08T16:50:49.718Z"/>
    <x v="1"/>
  </r>
  <r>
    <s v="E-20260509-1522"/>
    <s v="S-20260509-01"/>
    <x v="66"/>
    <n v="1"/>
    <m/>
    <m/>
    <n v="360"/>
    <n v="0.47"/>
    <s v="km"/>
    <m/>
    <m/>
    <m/>
    <m/>
    <m/>
    <s v="Warmup, 5% incline, 3mph"/>
    <x v="5"/>
    <s v="2026-05-09T14:35:17.118Z"/>
    <x v="9"/>
  </r>
  <r>
    <s v="E-20260509-1523"/>
    <s v="S-20260509-01"/>
    <x v="52"/>
    <n v="1"/>
    <n v="0"/>
    <n v="8"/>
    <m/>
    <m/>
    <m/>
    <m/>
    <m/>
    <m/>
    <m/>
    <m/>
    <m/>
    <x v="5"/>
    <s v="2026-05-09T14:37:18.794Z"/>
    <x v="5"/>
  </r>
  <r>
    <s v="E-20260509-1524"/>
    <s v="S-20260509-01"/>
    <x v="67"/>
    <n v="1"/>
    <n v="0"/>
    <n v="20"/>
    <m/>
    <m/>
    <m/>
    <m/>
    <m/>
    <m/>
    <m/>
    <m/>
    <m/>
    <x v="5"/>
    <s v="2026-05-09T14:37:23.276Z"/>
    <x v="5"/>
  </r>
  <r>
    <s v="E-20260509-1525"/>
    <s v="S-20260509-01"/>
    <x v="61"/>
    <n v="1"/>
    <n v="0"/>
    <m/>
    <n v="60"/>
    <m/>
    <m/>
    <m/>
    <m/>
    <m/>
    <m/>
    <m/>
    <s v="20 sec"/>
    <x v="5"/>
    <s v="2026-05-09T14:38:33.554Z"/>
    <x v="0"/>
  </r>
  <r>
    <s v="E-20260509-1526"/>
    <s v="S-20260509-01"/>
    <x v="52"/>
    <n v="2"/>
    <n v="0"/>
    <n v="8"/>
    <m/>
    <m/>
    <m/>
    <m/>
    <m/>
    <m/>
    <m/>
    <m/>
    <m/>
    <x v="5"/>
    <s v="2026-05-09T14:40:06.776Z"/>
    <x v="5"/>
  </r>
  <r>
    <s v="E-20260509-1527"/>
    <s v="S-20260509-01"/>
    <x v="67"/>
    <n v="2"/>
    <n v="0"/>
    <n v="15"/>
    <m/>
    <m/>
    <m/>
    <m/>
    <m/>
    <m/>
    <m/>
    <m/>
    <m/>
    <x v="5"/>
    <s v="2026-05-09T14:40:09.325Z"/>
    <x v="5"/>
  </r>
  <r>
    <s v="E-20260509-1528"/>
    <s v="S-20260509-01"/>
    <x v="61"/>
    <n v="2"/>
    <n v="0"/>
    <m/>
    <n v="60"/>
    <m/>
    <m/>
    <m/>
    <m/>
    <m/>
    <m/>
    <m/>
    <s v="20 sec"/>
    <x v="5"/>
    <s v="2026-05-09T14:40:53.509Z"/>
    <x v="0"/>
  </r>
  <r>
    <s v="E-20260509-1529"/>
    <s v="S-20260509-01"/>
    <x v="0"/>
    <n v="1"/>
    <n v="150"/>
    <m/>
    <n v="60"/>
    <m/>
    <m/>
    <m/>
    <m/>
    <m/>
    <m/>
    <m/>
    <s v="60 sec. 0.5% incline, 2.3mph"/>
    <x v="5"/>
    <s v="2026-05-09T14:44:30.876Z"/>
    <x v="0"/>
  </r>
  <r>
    <s v="E-20260509-1530"/>
    <s v="S-20260509-01"/>
    <x v="0"/>
    <n v="2"/>
    <n v="150"/>
    <m/>
    <n v="60"/>
    <m/>
    <m/>
    <m/>
    <m/>
    <m/>
    <m/>
    <m/>
    <s v="60 sec. 0.5% incline, 2.3mph"/>
    <x v="5"/>
    <s v="2026-05-09T14:46:55.872Z"/>
    <x v="0"/>
  </r>
  <r>
    <s v="E-20260509-1531"/>
    <s v="S-20260509-01"/>
    <x v="0"/>
    <n v="3"/>
    <n v="150"/>
    <m/>
    <n v="49.8"/>
    <m/>
    <m/>
    <m/>
    <m/>
    <m/>
    <m/>
    <m/>
    <s v="50 sec. 0.5% incline, 2.3mph"/>
    <x v="5"/>
    <s v="2026-05-09T14:50:14.944Z"/>
    <x v="0"/>
  </r>
  <r>
    <s v="E-20260509-1532"/>
    <s v="S-20260509-01"/>
    <x v="0"/>
    <n v="4"/>
    <n v="150"/>
    <m/>
    <n v="46.2"/>
    <m/>
    <m/>
    <m/>
    <m/>
    <m/>
    <m/>
    <m/>
    <s v="0.5% incline, 2.3mph"/>
    <x v="5"/>
    <s v="2026-05-09T14:52:40.782Z"/>
    <x v="0"/>
  </r>
  <r>
    <s v="E-20260509-1533"/>
    <s v="S-20260509-01"/>
    <x v="0"/>
    <n v="5"/>
    <n v="150"/>
    <m/>
    <n v="45"/>
    <m/>
    <m/>
    <m/>
    <m/>
    <m/>
    <m/>
    <m/>
    <s v=" 0.5% incline, 2.3mph"/>
    <x v="5"/>
    <s v="2026-05-09T14:55:19.623Z"/>
    <x v="0"/>
  </r>
  <r>
    <s v="E-20260509-1534"/>
    <s v="S-20260509-01"/>
    <x v="19"/>
    <n v="1"/>
    <n v="90"/>
    <n v="12"/>
    <m/>
    <m/>
    <m/>
    <m/>
    <m/>
    <m/>
    <m/>
    <m/>
    <s v="Moderate warmup"/>
    <x v="5"/>
    <s v="2026-05-09T14:58:55.630Z"/>
    <x v="1"/>
  </r>
  <r>
    <s v="E-20260509-1535"/>
    <s v="S-20260509-01"/>
    <x v="19"/>
    <n v="2"/>
    <n v="150"/>
    <n v="8"/>
    <m/>
    <m/>
    <m/>
    <m/>
    <m/>
    <m/>
    <m/>
    <m/>
    <s v="Heavier warmup"/>
    <x v="5"/>
    <s v="2026-05-09T15:00:29.704Z"/>
    <x v="1"/>
  </r>
  <r>
    <s v="E-20260509-1536"/>
    <s v="S-20260509-01"/>
    <x v="19"/>
    <n v="3"/>
    <n v="180"/>
    <n v="8"/>
    <m/>
    <m/>
    <m/>
    <n v="2"/>
    <n v="1"/>
    <n v="2"/>
    <s v="2"/>
    <m/>
    <s v="Working set; tempo 2-1-2; RIR 2; squeeze on each contraction"/>
    <x v="5"/>
    <s v="2026-05-09T15:03:08.319Z"/>
    <x v="1"/>
  </r>
  <r>
    <s v="E-20260509-1537"/>
    <s v="S-20260509-01"/>
    <x v="19"/>
    <n v="4"/>
    <n v="185"/>
    <n v="8"/>
    <m/>
    <m/>
    <m/>
    <n v="2"/>
    <n v="1"/>
    <n v="2"/>
    <s v="2"/>
    <m/>
    <s v="Working set; tempo 2-1-2; RIR 2; squeeze on each contraction"/>
    <x v="5"/>
    <s v="2026-05-09T15:04:53.702Z"/>
    <x v="1"/>
  </r>
  <r>
    <s v="E-20260509-1538"/>
    <s v="S-20260509-01"/>
    <x v="19"/>
    <n v="5"/>
    <n v="190"/>
    <n v="6"/>
    <m/>
    <m/>
    <m/>
    <n v="2"/>
    <n v="1"/>
    <n v="2"/>
    <s v="1"/>
    <m/>
    <s v="Working set; tempo 2-1-2; RIR 1; squeeze on each contraction"/>
    <x v="5"/>
    <s v="2026-05-09T15:06:49.036Z"/>
    <x v="1"/>
  </r>
  <r>
    <s v="E-20260509-1539"/>
    <s v="S-20260509-01"/>
    <x v="19"/>
    <n v="6"/>
    <n v="190"/>
    <n v="6"/>
    <m/>
    <m/>
    <m/>
    <n v="2"/>
    <n v="1"/>
    <n v="2"/>
    <s v="1"/>
    <m/>
    <s v="Working set; tempo 2-1-2; RIR 1; squeeze on each contraction"/>
    <x v="5"/>
    <s v="2026-05-09T15:09:20.615Z"/>
    <x v="1"/>
  </r>
  <r>
    <s v="E-20260509-1540"/>
    <s v="S-20260509-01"/>
    <x v="1"/>
    <n v="1"/>
    <n v="0"/>
    <n v="10"/>
    <m/>
    <m/>
    <m/>
    <n v="1"/>
    <n v="2"/>
    <n v="1"/>
    <s v="2-1"/>
    <m/>
    <s v="Tempo 1-2-1; RIR 2-1; Feet elevated on bench; 8,9,10 the squeeze wasn’t as strong"/>
    <x v="5"/>
    <s v="2026-05-09T15:11:51.845Z"/>
    <x v="1"/>
  </r>
  <r>
    <s v="E-20260509-1541"/>
    <s v="S-20260509-01"/>
    <x v="1"/>
    <n v="2"/>
    <n v="0"/>
    <n v="7"/>
    <m/>
    <m/>
    <m/>
    <n v="1"/>
    <n v="2"/>
    <n v="1"/>
    <s v="2-1"/>
    <m/>
    <s v="Tempo 1-2-1; RIR 2-1; feet elevated"/>
    <x v="5"/>
    <s v="2026-05-09T15:14:04.948Z"/>
    <x v="1"/>
  </r>
  <r>
    <s v="E-20260509-1542"/>
    <s v="S-20260509-01"/>
    <x v="1"/>
    <n v="3"/>
    <n v="0"/>
    <n v="8"/>
    <m/>
    <m/>
    <m/>
    <n v="1"/>
    <n v="2"/>
    <n v="1"/>
    <s v="2-1"/>
    <m/>
    <s v="Tempo 1-2-1; RIR 2-1; feet on floor"/>
    <x v="5"/>
    <s v="2026-05-09T15:17:01.437Z"/>
    <x v="1"/>
  </r>
  <r>
    <s v="E-20260509-1543"/>
    <s v="S-20260509-01"/>
    <x v="68"/>
    <n v="1"/>
    <n v="40"/>
    <n v="4"/>
    <m/>
    <m/>
    <m/>
    <n v="2"/>
    <n v="1"/>
    <n v="2"/>
    <s v="1"/>
    <m/>
    <s v="Test set: Decline bench for anchor; tempo 2-1-2; RIR 1"/>
    <x v="5"/>
    <s v="2026-05-09T15:22:37.429Z"/>
    <x v="2"/>
  </r>
  <r>
    <s v="E-20260509-1544"/>
    <s v="S-20260509-01"/>
    <x v="68"/>
    <n v="2"/>
    <n v="35"/>
    <n v="8"/>
    <m/>
    <m/>
    <m/>
    <n v="2"/>
    <n v="1"/>
    <n v="2"/>
    <s v="1"/>
    <m/>
    <s v="Working set: Calf raise machine for anchor; tempo 2-1-2; RIR 1"/>
    <x v="5"/>
    <s v="2026-05-09T15:23:50.954Z"/>
    <x v="2"/>
  </r>
  <r>
    <s v="E-20260509-1545"/>
    <s v="S-20260509-01"/>
    <x v="68"/>
    <n v="3"/>
    <n v="35"/>
    <n v="9"/>
    <m/>
    <m/>
    <m/>
    <n v="2"/>
    <n v="1"/>
    <n v="2"/>
    <s v="1"/>
    <m/>
    <s v="Working set: Left weaker on 8,9; Calf raise machine for anchor; tempo 2-1-2; RIR 1"/>
    <x v="5"/>
    <s v="2026-05-09T15:25:36.648Z"/>
    <x v="2"/>
  </r>
  <r>
    <s v="E-20260509-1546"/>
    <s v="S-20260509-01"/>
    <x v="68"/>
    <n v="4"/>
    <n v="35"/>
    <n v="7"/>
    <m/>
    <m/>
    <m/>
    <n v="2"/>
    <n v="1"/>
    <n v="2"/>
    <s v="1"/>
    <m/>
    <s v="Working set: Left weaker on 8,9; Calf raise machine for anchor; tempo 2-1-2; RIR 1"/>
    <x v="5"/>
    <s v="2026-05-09T15:28:34.772Z"/>
    <x v="2"/>
  </r>
  <r>
    <s v="E-20260509-1547"/>
    <s v="S-20260509-01"/>
    <x v="32"/>
    <n v="1"/>
    <m/>
    <m/>
    <n v="450"/>
    <n v="2"/>
    <s v="km"/>
    <m/>
    <m/>
    <m/>
    <m/>
    <m/>
    <s v="Cool down"/>
    <x v="5"/>
    <s v="2026-05-09T15:38:03.142Z"/>
    <x v="1"/>
  </r>
  <r>
    <s v="E-20260510-1548"/>
    <s v="S-20260510-01"/>
    <x v="66"/>
    <n v="1"/>
    <m/>
    <m/>
    <n v="300"/>
    <n v="0.39"/>
    <s v="km"/>
    <m/>
    <m/>
    <m/>
    <m/>
    <m/>
    <s v="Warmup; 3mph, 5% incline"/>
    <x v="5"/>
    <s v="2026-05-10T14:47:09.570Z"/>
    <x v="9"/>
  </r>
  <r>
    <s v="E-20260510-1549"/>
    <s v="S-20260510-01"/>
    <x v="52"/>
    <n v="1"/>
    <n v="0"/>
    <n v="8"/>
    <m/>
    <m/>
    <m/>
    <m/>
    <m/>
    <m/>
    <m/>
    <m/>
    <s v="Red band "/>
    <x v="5"/>
    <s v="2026-05-10T14:53:54.775Z"/>
    <x v="5"/>
  </r>
  <r>
    <s v="E-20260510-1550"/>
    <s v="S-20260510-01"/>
    <x v="67"/>
    <n v="1"/>
    <n v="0"/>
    <n v="15"/>
    <m/>
    <m/>
    <m/>
    <m/>
    <m/>
    <m/>
    <m/>
    <m/>
    <s v="Red "/>
    <x v="5"/>
    <s v="2026-05-10T14:54:02.519Z"/>
    <x v="5"/>
  </r>
  <r>
    <s v="E-20260510-1551"/>
    <s v="S-20260510-01"/>
    <x v="56"/>
    <n v="1"/>
    <n v="0"/>
    <n v="8"/>
    <m/>
    <m/>
    <m/>
    <m/>
    <m/>
    <m/>
    <m/>
    <m/>
    <s v="Red"/>
    <x v="5"/>
    <s v="2026-05-10T14:54:08.375Z"/>
    <x v="5"/>
  </r>
  <r>
    <s v="E-20260510-1552"/>
    <s v="S-20260510-01"/>
    <x v="52"/>
    <n v="2"/>
    <n v="0"/>
    <n v="8"/>
    <m/>
    <m/>
    <m/>
    <m/>
    <m/>
    <m/>
    <m/>
    <m/>
    <s v="Red band "/>
    <x v="5"/>
    <s v="2026-05-10T14:54:10.518Z"/>
    <x v="5"/>
  </r>
  <r>
    <s v="E-20260510-1553"/>
    <s v="S-20260510-01"/>
    <x v="67"/>
    <n v="2"/>
    <n v="0"/>
    <n v="15"/>
    <m/>
    <m/>
    <m/>
    <m/>
    <m/>
    <m/>
    <m/>
    <m/>
    <s v="Red "/>
    <x v="5"/>
    <s v="2026-05-10T14:54:11.822Z"/>
    <x v="5"/>
  </r>
  <r>
    <s v="E-20260510-1554"/>
    <s v="S-20260510-01"/>
    <x v="56"/>
    <n v="2"/>
    <n v="0"/>
    <n v="8"/>
    <m/>
    <m/>
    <m/>
    <m/>
    <m/>
    <m/>
    <m/>
    <m/>
    <s v="Red"/>
    <x v="5"/>
    <s v="2026-05-10T14:54:13.043Z"/>
    <x v="5"/>
  </r>
  <r>
    <s v="E-20260510-1555"/>
    <s v="S-20260510-01"/>
    <x v="69"/>
    <n v="1"/>
    <n v="80"/>
    <n v="12"/>
    <m/>
    <m/>
    <m/>
    <m/>
    <m/>
    <m/>
    <m/>
    <m/>
    <s v="Warmup moderate"/>
    <x v="5"/>
    <s v="2026-05-10T14:57:04.653Z"/>
    <x v="3"/>
  </r>
  <r>
    <s v="E-20260510-1556"/>
    <s v="S-20260510-01"/>
    <x v="69"/>
    <n v="2"/>
    <n v="100"/>
    <n v="8"/>
    <m/>
    <m/>
    <m/>
    <m/>
    <m/>
    <m/>
    <m/>
    <m/>
    <s v="Warmup heavier"/>
    <x v="5"/>
    <s v="2026-05-10T14:59:16.861Z"/>
    <x v="3"/>
  </r>
  <r>
    <s v="E-20260510-1557"/>
    <s v="S-20260510-01"/>
    <x v="69"/>
    <n v="3"/>
    <n v="120"/>
    <n v="8"/>
    <m/>
    <m/>
    <m/>
    <n v="2"/>
    <n v="1"/>
    <m/>
    <s v="2"/>
    <m/>
    <s v="Working set 1: tempo 2-1-*-1; RIR 2"/>
    <x v="5"/>
    <s v="2026-05-10T15:01:24.775Z"/>
    <x v="3"/>
  </r>
  <r>
    <s v="E-20260510-1558"/>
    <s v="S-20260510-01"/>
    <x v="69"/>
    <n v="4"/>
    <n v="120"/>
    <n v="8"/>
    <m/>
    <m/>
    <m/>
    <n v="2"/>
    <n v="1"/>
    <m/>
    <s v="2-1"/>
    <m/>
    <s v="Working set 1: tempo 2-1-*-1; RIR 2-1; slight weakness on right posterior capsule on push; better if/when I squeeze my scaps together "/>
    <x v="5"/>
    <s v="2026-05-10T15:04:15.503Z"/>
    <x v="3"/>
  </r>
  <r>
    <s v="E-20260510-1559"/>
    <s v="S-20260510-01"/>
    <x v="69"/>
    <n v="5"/>
    <n v="120"/>
    <n v="8"/>
    <m/>
    <m/>
    <m/>
    <n v="2"/>
    <n v="1"/>
    <m/>
    <s v="2-1"/>
    <m/>
    <s v="Working set 1: tempo 2-1-*-1; RIR 2-1; slight weakness on right posterior capsule on push; better if/when I squeeze my scaps together "/>
    <x v="5"/>
    <s v="2026-05-10T15:06:23.741Z"/>
    <x v="3"/>
  </r>
  <r>
    <s v="E-20260510-1560"/>
    <s v="S-20260510-01"/>
    <x v="69"/>
    <n v="6"/>
    <n v="120"/>
    <n v="7"/>
    <m/>
    <m/>
    <m/>
    <n v="2"/>
    <n v="1"/>
    <m/>
    <s v="2-1"/>
    <m/>
    <s v="Working set 1: tempo 2-1-*-1; RIR 2-1; slight weakness on right posterior capsule on push; better if/when I squeeze my scaps together "/>
    <x v="5"/>
    <s v="2026-05-10T15:09:16.206Z"/>
    <x v="3"/>
  </r>
  <r>
    <s v="E-20260510-1561"/>
    <s v="S-20260510-01"/>
    <x v="70"/>
    <n v="1"/>
    <n v="25"/>
    <n v="8"/>
    <m/>
    <m/>
    <m/>
    <n v="2"/>
    <n v="1"/>
    <n v="2"/>
    <s v="2+"/>
    <m/>
    <s v="Warmup/test weight; 25 plate; cable at 8; tempo 2-1-2; RIR 2+; right awareness until I rotate to full neutral grip and come more to midline on extension "/>
    <x v="5"/>
    <s v="2026-05-10T15:12:35.697Z"/>
    <x v="3"/>
  </r>
  <r>
    <s v="E-20260510-1562"/>
    <s v="S-20260510-01"/>
    <x v="70"/>
    <n v="2"/>
    <n v="30"/>
    <n v="8"/>
    <m/>
    <m/>
    <m/>
    <n v="2"/>
    <n v="1"/>
    <n v="2"/>
    <s v="2"/>
    <m/>
    <s v="Tempo 2-1-2; RIR 2"/>
    <x v="5"/>
    <s v="2026-05-10T15:15:11.276Z"/>
    <x v="3"/>
  </r>
  <r>
    <s v="E-20260510-1563"/>
    <s v="S-20260510-01"/>
    <x v="70"/>
    <n v="3"/>
    <n v="35"/>
    <n v="8"/>
    <m/>
    <m/>
    <m/>
    <n v="2"/>
    <n v="1"/>
    <n v="2"/>
    <s v="2-1"/>
    <m/>
    <s v="Tempo 2-1-2; RIR 2-1"/>
    <x v="5"/>
    <s v="2026-05-10T15:17:11.088Z"/>
    <x v="3"/>
  </r>
  <r>
    <s v="E-20260510-1564"/>
    <s v="S-20260510-01"/>
    <x v="70"/>
    <n v="4"/>
    <n v="35"/>
    <n v="8"/>
    <m/>
    <m/>
    <m/>
    <n v="2"/>
    <n v="1"/>
    <n v="2"/>
    <s v="2-1"/>
    <m/>
    <s v="Tempo 2-1-2; RIR 2-1"/>
    <x v="5"/>
    <s v="2026-05-10T15:20:09.534Z"/>
    <x v="3"/>
  </r>
  <r>
    <s v="E-20260510-1565"/>
    <s v="S-20260510-01"/>
    <x v="71"/>
    <n v="1"/>
    <n v="10"/>
    <n v="12"/>
    <m/>
    <m/>
    <m/>
    <n v="2"/>
    <n v="2"/>
    <n v="2"/>
    <s v="2-1"/>
    <m/>
    <s v="Tempo 2-2-2; RIR 2-1"/>
    <x v="5"/>
    <s v="2026-05-10T15:22:23.276Z"/>
    <x v="3"/>
  </r>
  <r>
    <s v="E-20260510-1566"/>
    <s v="S-20260510-01"/>
    <x v="71"/>
    <n v="2"/>
    <n v="10"/>
    <n v="15"/>
    <m/>
    <m/>
    <m/>
    <n v="2"/>
    <n v="2"/>
    <n v="2"/>
    <s v="2-1"/>
    <m/>
    <s v="Tempo 2-2-2; RIR 2-1"/>
    <x v="5"/>
    <s v="2026-05-10T15:26:10.249Z"/>
    <x v="3"/>
  </r>
  <r>
    <s v="E-20260510-1567"/>
    <s v="S-20260510-01"/>
    <x v="71"/>
    <n v="3"/>
    <n v="12.5"/>
    <n v="15"/>
    <m/>
    <m/>
    <m/>
    <n v="2"/>
    <n v="2"/>
    <n v="2"/>
    <s v="2-1"/>
    <m/>
    <s v="Tempo 2-2-2; RIR 2-1"/>
    <x v="5"/>
    <s v="2026-05-10T15:29:08.261Z"/>
    <x v="3"/>
  </r>
  <r>
    <s v="E-20260510-1568"/>
    <s v="S-20260510-01"/>
    <x v="17"/>
    <n v="1"/>
    <n v="20"/>
    <n v="15"/>
    <m/>
    <m/>
    <m/>
    <n v="3"/>
    <n v="1"/>
    <n v="3"/>
    <s v="2+"/>
    <m/>
    <s v="Tempo 3-1-3; RIR 2+"/>
    <x v="5"/>
    <s v="2026-05-10T15:32:13.672Z"/>
    <x v="4"/>
  </r>
  <r>
    <s v="E-20260510-1569"/>
    <s v="S-20260510-01"/>
    <x v="17"/>
    <n v="2"/>
    <n v="25"/>
    <n v="12"/>
    <m/>
    <m/>
    <m/>
    <n v="3"/>
    <n v="1"/>
    <n v="3"/>
    <s v="2-1"/>
    <m/>
    <s v="Tempo 3-1-3; RIR 2-1"/>
    <x v="5"/>
    <s v="2026-05-10T15:35:36.147Z"/>
    <x v="4"/>
  </r>
  <r>
    <s v="E-20260510-1570"/>
    <s v="S-20260510-01"/>
    <x v="17"/>
    <n v="3"/>
    <n v="25"/>
    <n v="9"/>
    <m/>
    <m/>
    <m/>
    <n v="3"/>
    <n v="1"/>
    <n v="3"/>
    <s v="1-0"/>
    <m/>
    <s v="Tempo 3-1-3; RIR 1-0"/>
    <x v="5"/>
    <s v="2026-05-10T15:38:51.861Z"/>
    <x v="4"/>
  </r>
  <r>
    <s v="E-20260510-1571"/>
    <s v="S-20260510-01"/>
    <x v="72"/>
    <n v="1"/>
    <n v="30"/>
    <m/>
    <n v="20"/>
    <m/>
    <m/>
    <m/>
    <m/>
    <m/>
    <m/>
    <m/>
    <s v="Held for as long as it took for me to perform 20 scap extensions with inverted kb"/>
    <x v="5"/>
    <s v="2026-05-10T15:43:28.665Z"/>
    <x v="5"/>
  </r>
  <r>
    <s v="E-20260510-1572"/>
    <s v="S-20260510-01"/>
    <x v="73"/>
    <n v="1"/>
    <n v="50"/>
    <n v="20"/>
    <m/>
    <m/>
    <m/>
    <m/>
    <m/>
    <m/>
    <m/>
    <m/>
    <s v="Scap extension hold as long as it takes to perform 20 ext"/>
    <x v="5"/>
    <s v="2026-05-10T15:48:47.776Z"/>
    <x v="4"/>
  </r>
  <r>
    <s v="E-20260511-1573"/>
    <s v="S-20260511-01"/>
    <x v="10"/>
    <n v="1"/>
    <n v="75"/>
    <m/>
    <n v="60"/>
    <m/>
    <m/>
    <m/>
    <m/>
    <m/>
    <m/>
    <m/>
    <s v="2.3mph, 1% incline"/>
    <x v="5"/>
    <s v="2026-05-11T15:00:08.899Z"/>
    <x v="0"/>
  </r>
  <r>
    <s v="E-20260511-1574"/>
    <s v="S-20260511-01"/>
    <x v="10"/>
    <n v="2"/>
    <n v="75"/>
    <m/>
    <n v="60"/>
    <m/>
    <m/>
    <m/>
    <m/>
    <m/>
    <m/>
    <m/>
    <s v="2.3mph, 1% incline"/>
    <x v="5"/>
    <s v="2026-05-11T15:03:00.318Z"/>
    <x v="0"/>
  </r>
  <r>
    <s v="E-20260511-1575"/>
    <s v="S-20260511-01"/>
    <x v="10"/>
    <n v="3"/>
    <n v="75"/>
    <m/>
    <n v="60"/>
    <m/>
    <m/>
    <m/>
    <m/>
    <m/>
    <m/>
    <m/>
    <s v="2.3mph, 1% incline"/>
    <x v="5"/>
    <s v="2026-05-11T15:06:13.980Z"/>
    <x v="0"/>
  </r>
  <r>
    <s v="E-20260511-1576"/>
    <s v="S-20260511-01"/>
    <x v="10"/>
    <n v="4"/>
    <n v="75"/>
    <m/>
    <n v="60"/>
    <m/>
    <m/>
    <m/>
    <m/>
    <m/>
    <m/>
    <m/>
    <s v="2.3mph, 1% incline"/>
    <x v="5"/>
    <s v="2026-05-11T15:09:38.142Z"/>
    <x v="0"/>
  </r>
  <r>
    <s v="E-20260511-1577"/>
    <s v="S-20260511-01"/>
    <x v="74"/>
    <n v="1"/>
    <n v="40"/>
    <n v="12"/>
    <m/>
    <m/>
    <m/>
    <n v="2"/>
    <n v="2"/>
    <n v="2"/>
    <s v="2+"/>
    <m/>
    <s v="Tempo 2-2-2; RIR 2+"/>
    <x v="5"/>
    <s v="2026-05-11T15:13:57.354Z"/>
    <x v="1"/>
  </r>
  <r>
    <s v="E-20260511-1578"/>
    <s v="S-20260511-01"/>
    <x v="74"/>
    <n v="2"/>
    <n v="50"/>
    <n v="10"/>
    <m/>
    <m/>
    <m/>
    <n v="2"/>
    <m/>
    <n v="2"/>
    <s v="2+"/>
    <m/>
    <s v="Tempo 2-1(squeeze)-2; RIR 2+"/>
    <x v="5"/>
    <s v="2026-05-11T15:17:14.562Z"/>
    <x v="1"/>
  </r>
  <r>
    <s v="E-20260511-1579"/>
    <s v="S-20260511-01"/>
    <x v="74"/>
    <n v="3"/>
    <n v="55"/>
    <n v="10"/>
    <m/>
    <m/>
    <m/>
    <n v="2"/>
    <m/>
    <n v="2"/>
    <s v="2+"/>
    <m/>
    <s v="Tempo 2-1(squeeze)-2; RIR 2+"/>
    <x v="5"/>
    <s v="2026-05-11T15:19:59.730Z"/>
    <x v="1"/>
  </r>
  <r>
    <s v="E-20260511-1580"/>
    <s v="S-20260511-01"/>
    <x v="74"/>
    <n v="4"/>
    <n v="60"/>
    <n v="10"/>
    <m/>
    <m/>
    <m/>
    <n v="2"/>
    <m/>
    <n v="2"/>
    <s v="1"/>
    <m/>
    <s v="Tempo 2-1(squeeze)-2; RIR 1"/>
    <x v="5"/>
    <s v="2026-05-11T15:23:10.161Z"/>
    <x v="1"/>
  </r>
  <r>
    <s v="E-20260511-1581"/>
    <s v="S-20260511-01"/>
    <x v="75"/>
    <n v="1"/>
    <n v="10"/>
    <n v="15"/>
    <m/>
    <m/>
    <m/>
    <n v="2"/>
    <n v="2"/>
    <n v="2"/>
    <s v="2+"/>
    <m/>
    <s v="Tempo 2-2-2; RIR 2+"/>
    <x v="5"/>
    <s v="2026-05-11T15:24:48.286Z"/>
    <x v="1"/>
  </r>
  <r>
    <s v="E-20260511-1582"/>
    <s v="S-20260511-01"/>
    <x v="75"/>
    <n v="2"/>
    <n v="15"/>
    <n v="12"/>
    <m/>
    <m/>
    <m/>
    <n v="2"/>
    <n v="2"/>
    <n v="2"/>
    <s v="2"/>
    <m/>
    <s v="Tempo 2-2-2; RIR 2"/>
    <x v="5"/>
    <s v="2026-05-11T15:27:42.965Z"/>
    <x v="1"/>
  </r>
  <r>
    <s v="E-20260511-1583"/>
    <s v="S-20260511-01"/>
    <x v="75"/>
    <n v="3"/>
    <n v="15"/>
    <n v="15"/>
    <m/>
    <m/>
    <m/>
    <n v="2"/>
    <n v="2"/>
    <n v="2"/>
    <s v="2"/>
    <m/>
    <s v="Tempo 2-2-2; RIR 2; didn’t love the external rotation. Felt weird. Shortened ROMto help. There was tightness in right cap"/>
    <x v="5"/>
    <s v="2026-05-11T15:29:59.439Z"/>
    <x v="1"/>
  </r>
  <r>
    <s v="E-20260511-1584"/>
    <s v="S-20260511-01"/>
    <x v="13"/>
    <n v="1"/>
    <n v="20"/>
    <n v="12"/>
    <m/>
    <m/>
    <m/>
    <n v="2"/>
    <n v="1"/>
    <n v="3"/>
    <s v="2"/>
    <m/>
    <s v="Tempo 2-1-3; RIR 2"/>
    <x v="5"/>
    <s v="2026-05-11T15:33:44.559Z"/>
    <x v="2"/>
  </r>
  <r>
    <s v="E-20260511-1585"/>
    <s v="S-20260511-01"/>
    <x v="13"/>
    <n v="2"/>
    <n v="20"/>
    <n v="12"/>
    <m/>
    <m/>
    <m/>
    <n v="2"/>
    <n v="1"/>
    <n v="3"/>
    <s v="2-1"/>
    <m/>
    <s v="Tempo 2-1-3; RIR 2-1"/>
    <x v="5"/>
    <s v="2026-05-11T15:36:50.339Z"/>
    <x v="2"/>
  </r>
  <r>
    <s v="E-20260511-1586"/>
    <s v="S-20260511-01"/>
    <x v="13"/>
    <n v="3"/>
    <n v="22.5"/>
    <n v="11"/>
    <m/>
    <m/>
    <m/>
    <n v="2"/>
    <n v="1"/>
    <n v="3"/>
    <s v="1"/>
    <m/>
    <s v="Tempo 2-1-3; RIR 1"/>
    <x v="5"/>
    <s v="2026-05-11T15:40:26.350Z"/>
    <x v="2"/>
  </r>
  <r>
    <s v="E-20260511-1587"/>
    <s v="S-20260511-01"/>
    <x v="32"/>
    <n v="1"/>
    <m/>
    <m/>
    <n v="600"/>
    <n v="2.62"/>
    <s v="km"/>
    <m/>
    <m/>
    <m/>
    <m/>
    <m/>
    <s v="Cool down"/>
    <x v="5"/>
    <s v="2026-05-11T15:55:26.042Z"/>
    <x v="1"/>
  </r>
  <r>
    <s v="E-20260513-1588"/>
    <s v="S-20260513-01"/>
    <x v="14"/>
    <n v="1"/>
    <n v="60"/>
    <n v="15"/>
    <m/>
    <m/>
    <m/>
    <m/>
    <n v="1"/>
    <n v="3"/>
    <s v="2+"/>
    <m/>
    <s v="30# per hand; huge focus on tempo. Tempo was 2-1-3 with a strong squeeze. RIR 2+"/>
    <x v="5"/>
    <s v="2026-05-13T21:33:32.451Z"/>
    <x v="2"/>
  </r>
  <r>
    <s v="E-20260513-1589"/>
    <s v="S-20260513-01"/>
    <x v="14"/>
    <n v="2"/>
    <n v="60"/>
    <n v="15"/>
    <m/>
    <m/>
    <m/>
    <m/>
    <n v="1"/>
    <n v="3"/>
    <s v="2"/>
    <m/>
    <s v="30# per hand; huge focus on tempo. Tempo was 2-1-3 STRICT (2 sec up, squeeze for a count, 3 sec eccentric) with a strong squeeze. RIR 2"/>
    <x v="5"/>
    <s v="2026-05-13T21:36:39.198Z"/>
    <x v="2"/>
  </r>
  <r>
    <s v="E-20260513-1590"/>
    <s v="S-20260513-01"/>
    <x v="14"/>
    <n v="3"/>
    <n v="60"/>
    <n v="15"/>
    <m/>
    <m/>
    <m/>
    <m/>
    <m/>
    <m/>
    <s v="1"/>
    <m/>
    <s v="Same tempo; RIR 1; great pump with this lower weight but strict tempo enforcement "/>
    <x v="5"/>
    <s v="2026-05-13T21:39:57.549Z"/>
    <x v="2"/>
  </r>
  <r>
    <s v="E-20260513-1591"/>
    <s v="S-20260513-01"/>
    <x v="76"/>
    <n v="1"/>
    <n v="20"/>
    <n v="15"/>
    <m/>
    <m/>
    <m/>
    <n v="3"/>
    <n v="1"/>
    <n v="3"/>
    <s v="2+"/>
    <m/>
    <s v="Strict tempo 3-1-3; RIR 2+; plate reads 40 but feels like 20#"/>
    <x v="5"/>
    <s v="2026-05-13T21:45:38.681Z"/>
    <x v="4"/>
  </r>
  <r>
    <s v="E-20260513-1592"/>
    <s v="S-20260513-01"/>
    <x v="76"/>
    <n v="2"/>
    <n v="22.5"/>
    <n v="14"/>
    <m/>
    <m/>
    <m/>
    <n v="3"/>
    <n v="1"/>
    <n v="3"/>
    <s v="2-1"/>
    <m/>
    <s v="Strict tempo 3-1-3; RIR 2-1; plate reads 45 but feels like 22.5#"/>
    <x v="5"/>
    <s v="2026-05-13T21:49:40.346Z"/>
    <x v="4"/>
  </r>
  <r>
    <s v="E-20260513-1593"/>
    <s v="S-20260513-01"/>
    <x v="76"/>
    <n v="3"/>
    <n v="22.5"/>
    <n v="13"/>
    <m/>
    <m/>
    <m/>
    <n v="3"/>
    <n v="1"/>
    <n v="3"/>
    <s v="1"/>
    <m/>
    <s v="Strict tempo 3-1-3; RIR 1; plate reads 45 but feels like 22.5#"/>
    <x v="5"/>
    <s v="2026-05-13T21:53:44.445Z"/>
    <x v="4"/>
  </r>
  <r>
    <s v="E-20260513-1594"/>
    <s v="S-20260513-01"/>
    <x v="64"/>
    <n v="1"/>
    <n v="22.5"/>
    <n v="10"/>
    <m/>
    <m/>
    <m/>
    <n v="2"/>
    <n v="1"/>
    <n v="2"/>
    <s v="2"/>
    <s v="2026-05-13T21:58:49.631Z"/>
    <s v="Strict tempo 2-1-2; RIR 2; plate reads 45 but feels like 22.5"/>
    <x v="5"/>
    <s v="2026-05-13T21:58:54.452Z"/>
    <x v="2"/>
  </r>
  <r>
    <s v="E-20260513-1595"/>
    <s v="S-20260513-01"/>
    <x v="17"/>
    <n v="1"/>
    <n v="20"/>
    <n v="10"/>
    <m/>
    <m/>
    <m/>
    <n v="2"/>
    <n v="1"/>
    <n v="2"/>
    <s v="2"/>
    <s v="2026-05-13T21:58:49.631Z"/>
    <s v="Strict tempo 2-1-2; RIR 2"/>
    <x v="5"/>
    <s v="2026-05-13T21:59:10.286Z"/>
    <x v="4"/>
  </r>
  <r>
    <s v="E-20260513-1596"/>
    <s v="S-20260513-01"/>
    <x v="64"/>
    <n v="2"/>
    <n v="25"/>
    <n v="10"/>
    <m/>
    <m/>
    <m/>
    <n v="2"/>
    <n v="1"/>
    <n v="2"/>
    <s v="2-1"/>
    <s v="2026-05-13T22:03:05.298Z"/>
    <s v="Strict tempo 2-1-2; RIR 2-1; plate reads 50 but feels like 25"/>
    <x v="5"/>
    <s v="2026-05-13T22:03:26.783Z"/>
    <x v="2"/>
  </r>
  <r>
    <s v="E-20260513-1597"/>
    <s v="S-20260513-01"/>
    <x v="17"/>
    <n v="2"/>
    <n v="25"/>
    <n v="10"/>
    <m/>
    <m/>
    <m/>
    <n v="2"/>
    <n v="1"/>
    <n v="2"/>
    <s v="2"/>
    <s v="2026-05-13T22:03:05.298Z"/>
    <s v="Strict tempo 2-1-2; RIR 2"/>
    <x v="5"/>
    <s v="2026-05-13T22:03:32.053Z"/>
    <x v="4"/>
  </r>
  <r>
    <s v="E-20260513-1598"/>
    <s v="S-20260513-01"/>
    <x v="64"/>
    <n v="3"/>
    <n v="27.5"/>
    <n v="10"/>
    <m/>
    <m/>
    <m/>
    <n v="2"/>
    <n v="1"/>
    <n v="2"/>
    <s v="1"/>
    <s v="2026-05-13T22:08:45.021Z"/>
    <s v="Strict tempo 2-1-2; RIR 1; plate reads 55 but feels like 27.5"/>
    <x v="5"/>
    <s v="2026-05-13T22:08:46.377Z"/>
    <x v="2"/>
  </r>
  <r>
    <s v="E-20260513-1599"/>
    <s v="S-20260513-01"/>
    <x v="17"/>
    <n v="3"/>
    <n v="27.5"/>
    <n v="11"/>
    <m/>
    <m/>
    <m/>
    <n v="2"/>
    <n v="1"/>
    <n v="2"/>
    <s v="2-1"/>
    <s v="2026-05-13T22:08:45.021Z"/>
    <s v="Strict tempo 2-1-2; RIR 2-1"/>
    <x v="5"/>
    <s v="2026-05-13T22:09:00.038Z"/>
    <x v="4"/>
  </r>
  <r>
    <s v="E-20260513-1600"/>
    <s v="S-20260513-01"/>
    <x v="18"/>
    <n v="1"/>
    <n v="150"/>
    <m/>
    <n v="75"/>
    <m/>
    <m/>
    <m/>
    <m/>
    <m/>
    <m/>
    <m/>
    <m/>
    <x v="5"/>
    <s v="2026-05-13T22:12:42.589Z"/>
    <x v="0"/>
  </r>
  <r>
    <s v="E-20260513-1601"/>
    <s v="S-20260513-01"/>
    <x v="18"/>
    <n v="2"/>
    <n v="150"/>
    <m/>
    <n v="60"/>
    <m/>
    <m/>
    <m/>
    <m/>
    <m/>
    <m/>
    <m/>
    <m/>
    <x v="5"/>
    <s v="2026-05-13T22:14:28.340Z"/>
    <x v="0"/>
  </r>
  <r>
    <s v="E-20260513-1602"/>
    <s v="S-20260513-01"/>
    <x v="18"/>
    <n v="3"/>
    <n v="150"/>
    <m/>
    <n v="46.800000000000004"/>
    <m/>
    <m/>
    <m/>
    <m/>
    <m/>
    <m/>
    <m/>
    <s v="47/60=0.783"/>
    <x v="5"/>
    <s v="2026-05-13T22:17:11.053Z"/>
    <x v="0"/>
  </r>
  <r>
    <s v="E-20260513-1603"/>
    <s v="S-20260513-01"/>
    <x v="66"/>
    <n v="1"/>
    <m/>
    <m/>
    <n v="45"/>
    <n v="0.16"/>
    <s v="km"/>
    <m/>
    <m/>
    <m/>
    <m/>
    <m/>
    <s v="12% incline; 4mph; 45 sec walk then 45 sec rest x 6 sets"/>
    <x v="5"/>
    <s v="2026-05-13T22:40:36.823Z"/>
    <x v="9"/>
  </r>
  <r>
    <s v="E-20260513-1604"/>
    <s v="S-20260513-01"/>
    <x v="66"/>
    <n v="2"/>
    <m/>
    <m/>
    <n v="45"/>
    <n v="0.16"/>
    <s v="km"/>
    <m/>
    <m/>
    <m/>
    <m/>
    <m/>
    <s v="12% incline; 4mph; 45 sec walk then 45 sec rest x 6 sets"/>
    <x v="5"/>
    <s v="2026-05-13T22:40:38.151Z"/>
    <x v="9"/>
  </r>
  <r>
    <s v="E-20260513-1605"/>
    <s v="S-20260513-01"/>
    <x v="66"/>
    <n v="3"/>
    <m/>
    <m/>
    <n v="45"/>
    <n v="0.16"/>
    <s v="km"/>
    <m/>
    <m/>
    <m/>
    <m/>
    <m/>
    <s v="12% incline; 4mph; 45 sec walk then 45 sec rest x 6 sets"/>
    <x v="5"/>
    <s v="2026-05-13T22:40:38.981Z"/>
    <x v="9"/>
  </r>
  <r>
    <s v="E-20260513-1606"/>
    <s v="S-20260513-01"/>
    <x v="66"/>
    <n v="4"/>
    <m/>
    <m/>
    <n v="45"/>
    <n v="0.16"/>
    <s v="km"/>
    <m/>
    <m/>
    <m/>
    <m/>
    <m/>
    <s v="12% incline; 4mph; 45 sec walk then 45 sec rest x 6 sets"/>
    <x v="5"/>
    <s v="2026-05-13T22:40:39.755Z"/>
    <x v="9"/>
  </r>
  <r>
    <s v="E-20260513-1607"/>
    <s v="S-20260513-01"/>
    <x v="66"/>
    <n v="5"/>
    <m/>
    <m/>
    <n v="45"/>
    <n v="0.16"/>
    <s v="km"/>
    <m/>
    <m/>
    <m/>
    <m/>
    <m/>
    <s v="12% incline; 4mph; 45 sec walk then 45 sec rest x 6 sets"/>
    <x v="5"/>
    <s v="2026-05-13T22:40:40.437Z"/>
    <x v="9"/>
  </r>
  <r>
    <s v="E-20260513-1608"/>
    <s v="S-20260513-01"/>
    <x v="66"/>
    <n v="6"/>
    <m/>
    <m/>
    <n v="45"/>
    <n v="0.16"/>
    <s v="km"/>
    <m/>
    <m/>
    <m/>
    <m/>
    <m/>
    <s v="12% incline; 4mph; 45 sec walk then 45 sec rest x 6 sets"/>
    <x v="5"/>
    <s v="2026-05-13T22:40:41.144Z"/>
    <x v="9"/>
  </r>
  <r>
    <s v="E-20260518-1609"/>
    <s v="S-20260518-01"/>
    <x v="66"/>
    <n v="1"/>
    <m/>
    <m/>
    <n v="360"/>
    <n v="0.47"/>
    <s v="km"/>
    <m/>
    <m/>
    <m/>
    <m/>
    <m/>
    <s v="Warmup, 5% incline, 3mph "/>
    <x v="5"/>
    <s v="2026-05-18T17:16:53.076Z"/>
    <x v="9"/>
  </r>
  <r>
    <s v="E-20260518-1610"/>
    <s v="S-20260518-01"/>
    <x v="52"/>
    <n v="1"/>
    <n v="0"/>
    <n v="8"/>
    <m/>
    <m/>
    <m/>
    <m/>
    <m/>
    <m/>
    <m/>
    <m/>
    <s v="Red band"/>
    <x v="5"/>
    <s v="2026-05-18T17:23:43.862Z"/>
    <x v="5"/>
  </r>
  <r>
    <s v="E-20260518-1611"/>
    <s v="S-20260518-01"/>
    <x v="52"/>
    <n v="2"/>
    <n v="0"/>
    <n v="8"/>
    <m/>
    <m/>
    <m/>
    <m/>
    <m/>
    <m/>
    <m/>
    <m/>
    <s v="Red band"/>
    <x v="5"/>
    <s v="2026-05-18T17:23:44.600Z"/>
    <x v="5"/>
  </r>
  <r>
    <s v="E-20260518-1612"/>
    <s v="S-20260518-01"/>
    <x v="67"/>
    <n v="1"/>
    <n v="0"/>
    <n v="15"/>
    <m/>
    <m/>
    <m/>
    <m/>
    <m/>
    <m/>
    <m/>
    <m/>
    <s v="Red band"/>
    <x v="5"/>
    <s v="2026-05-18T17:24:01.948Z"/>
    <x v="5"/>
  </r>
  <r>
    <s v="E-20260518-1613"/>
    <s v="S-20260518-01"/>
    <x v="67"/>
    <n v="2"/>
    <n v="0"/>
    <n v="15"/>
    <m/>
    <m/>
    <m/>
    <m/>
    <m/>
    <m/>
    <m/>
    <m/>
    <s v="Red band"/>
    <x v="5"/>
    <s v="2026-05-18T17:24:02.451Z"/>
    <x v="5"/>
  </r>
  <r>
    <s v="E-20260518-1614"/>
    <s v="S-20260518-01"/>
    <x v="61"/>
    <n v="1"/>
    <n v="0"/>
    <m/>
    <n v="60"/>
    <m/>
    <m/>
    <m/>
    <m/>
    <m/>
    <m/>
    <m/>
    <s v="20 sec"/>
    <x v="5"/>
    <s v="2026-05-18T17:24:08.725Z"/>
    <x v="0"/>
  </r>
  <r>
    <s v="E-20260518-1615"/>
    <s v="S-20260518-01"/>
    <x v="61"/>
    <n v="2"/>
    <n v="0"/>
    <m/>
    <n v="60"/>
    <m/>
    <m/>
    <m/>
    <m/>
    <m/>
    <m/>
    <m/>
    <s v="20 sec"/>
    <x v="5"/>
    <s v="2026-05-18T17:24:13.060Z"/>
    <x v="0"/>
  </r>
  <r>
    <s v="E-20260518-1616"/>
    <s v="S-20260518-01"/>
    <x v="0"/>
    <n v="1"/>
    <n v="150"/>
    <m/>
    <n v="60"/>
    <m/>
    <m/>
    <m/>
    <m/>
    <m/>
    <m/>
    <m/>
    <s v="2 mph, 0 incline "/>
    <x v="5"/>
    <s v="2026-05-18T17:26:30.650Z"/>
    <x v="0"/>
  </r>
  <r>
    <s v="E-20260518-1617"/>
    <s v="S-20260518-01"/>
    <x v="0"/>
    <n v="2"/>
    <n v="150"/>
    <m/>
    <n v="60"/>
    <m/>
    <m/>
    <m/>
    <m/>
    <m/>
    <m/>
    <m/>
    <s v="2 mph, 0 incline "/>
    <x v="5"/>
    <s v="2026-05-18T17:28:52.352Z"/>
    <x v="0"/>
  </r>
  <r>
    <s v="E-20260518-1618"/>
    <s v="S-20260518-01"/>
    <x v="0"/>
    <n v="3"/>
    <n v="150"/>
    <m/>
    <n v="51"/>
    <m/>
    <m/>
    <m/>
    <m/>
    <m/>
    <m/>
    <m/>
    <s v="2 mph, 0 incline 51/60=0.85"/>
    <x v="5"/>
    <s v="2026-05-18T17:31:28.020Z"/>
    <x v="0"/>
  </r>
  <r>
    <s v="E-20260518-1619"/>
    <s v="S-20260518-01"/>
    <x v="0"/>
    <n v="4"/>
    <n v="150"/>
    <m/>
    <n v="46.800000000000004"/>
    <m/>
    <m/>
    <m/>
    <m/>
    <m/>
    <m/>
    <m/>
    <s v="2 mph, 0 incline 47/60=0.783"/>
    <x v="5"/>
    <s v="2026-05-18T17:33:54.359Z"/>
    <x v="0"/>
  </r>
  <r>
    <s v="E-20260518-1620"/>
    <s v="S-20260518-01"/>
    <x v="0"/>
    <n v="5"/>
    <n v="150"/>
    <m/>
    <n v="46.800000000000004"/>
    <m/>
    <m/>
    <m/>
    <m/>
    <m/>
    <m/>
    <m/>
    <s v="2 mph, 0 incline 47/60=0.783"/>
    <x v="5"/>
    <s v="2026-05-18T17:36:16.738Z"/>
    <x v="0"/>
  </r>
  <r>
    <s v="E-20260518-1621"/>
    <s v="S-20260518-01"/>
    <x v="19"/>
    <n v="1"/>
    <n v="185"/>
    <n v="8"/>
    <m/>
    <m/>
    <m/>
    <n v="2"/>
    <n v="1"/>
    <n v="2"/>
    <s v="2-1"/>
    <m/>
    <s v="Tempo 2-1-2; RIR 2-1; grip pretty fatigued from Farmers"/>
    <x v="5"/>
    <s v="2026-05-18T17:40:03.481Z"/>
    <x v="1"/>
  </r>
  <r>
    <s v="E-20260518-1622"/>
    <s v="S-20260518-01"/>
    <x v="19"/>
    <n v="2"/>
    <n v="190"/>
    <n v="8"/>
    <m/>
    <m/>
    <m/>
    <n v="2"/>
    <n v="1"/>
    <n v="2"/>
    <s v="2-1"/>
    <m/>
    <s v="Tempo 2-1-2; RIR 2-1; used paper towel to help with slippery grips on machine"/>
    <x v="5"/>
    <s v="2026-05-18T17:42:34.338Z"/>
    <x v="1"/>
  </r>
  <r>
    <s v="E-20260518-1623"/>
    <s v="S-20260518-01"/>
    <x v="19"/>
    <n v="3"/>
    <n v="195"/>
    <n v="6"/>
    <m/>
    <m/>
    <m/>
    <n v="2"/>
    <n v="1"/>
    <n v="2"/>
    <s v="1"/>
    <m/>
    <s v="Tempo 2-1-2; RIR 1; used paper towel to help with slippery grips on machine"/>
    <x v="5"/>
    <s v="2026-05-18T17:44:50.542Z"/>
    <x v="1"/>
  </r>
  <r>
    <s v="E-20260518-1624"/>
    <s v="S-20260518-01"/>
    <x v="19"/>
    <n v="4"/>
    <n v="195"/>
    <n v="6"/>
    <m/>
    <m/>
    <m/>
    <n v="2"/>
    <n v="1"/>
    <n v="2"/>
    <s v="1"/>
    <m/>
    <s v="Tempo 2-1-2; RIR 1; used paper towel to help with slippery grips on machine"/>
    <x v="5"/>
    <s v="2026-05-18T17:46:41.405Z"/>
    <x v="1"/>
  </r>
  <r>
    <s v="E-20260518-1625"/>
    <s v="S-20260518-01"/>
    <x v="1"/>
    <n v="1"/>
    <n v="0"/>
    <n v="8"/>
    <m/>
    <m/>
    <m/>
    <n v="1"/>
    <n v="2"/>
    <n v="1"/>
    <s v="1"/>
    <m/>
    <s v="Elevated feet; tempo 1-2-1; RIR 1"/>
    <x v="5"/>
    <s v="2026-05-18T17:49:01.107Z"/>
    <x v="1"/>
  </r>
  <r>
    <s v="E-20260518-1626"/>
    <s v="S-20260518-01"/>
    <x v="1"/>
    <n v="2"/>
    <n v="0"/>
    <n v="8"/>
    <m/>
    <m/>
    <m/>
    <n v="1"/>
    <n v="2"/>
    <n v="1"/>
    <s v="1"/>
    <m/>
    <s v="Elevated feet; tempo 1-2-1; RIR 1"/>
    <x v="5"/>
    <s v="2026-05-18T17:51:05.540Z"/>
    <x v="1"/>
  </r>
  <r>
    <s v="E-20260518-1627"/>
    <s v="S-20260518-01"/>
    <x v="1"/>
    <n v="3"/>
    <n v="0"/>
    <n v="8"/>
    <m/>
    <m/>
    <m/>
    <n v="1"/>
    <n v="2"/>
    <n v="1"/>
    <s v="1"/>
    <m/>
    <s v="Elevated feet; tempo 1-2-1; RIR 1"/>
    <x v="5"/>
    <s v="2026-05-18T17:54:09.788Z"/>
    <x v="1"/>
  </r>
  <r>
    <s v="E-20260518-1628"/>
    <s v="S-20260518-01"/>
    <x v="68"/>
    <n v="1"/>
    <n v="35"/>
    <n v="8"/>
    <m/>
    <m/>
    <m/>
    <n v="2"/>
    <n v="1"/>
    <n v="2"/>
    <s v="1-2"/>
    <m/>
    <s v="Tempo 2-1-2; RIR 1-2; started with left. Left was weaker"/>
    <x v="5"/>
    <s v="2026-05-18T17:56:24.919Z"/>
    <x v="2"/>
  </r>
  <r>
    <s v="E-20260518-1629"/>
    <s v="S-20260518-01"/>
    <x v="68"/>
    <n v="2"/>
    <n v="35"/>
    <n v="8"/>
    <m/>
    <m/>
    <m/>
    <n v="2"/>
    <n v="1"/>
    <n v="2"/>
    <s v="1-2"/>
    <m/>
    <s v="Tempo 2-1-2; RIR 1-2; started with left. Left was weaker"/>
    <x v="5"/>
    <s v="2026-05-18T17:58:47.594Z"/>
    <x v="2"/>
  </r>
  <r>
    <s v="E-20260518-1630"/>
    <s v="S-20260518-01"/>
    <x v="32"/>
    <n v="1"/>
    <m/>
    <m/>
    <n v="480"/>
    <n v="2"/>
    <s v="km"/>
    <m/>
    <m/>
    <m/>
    <m/>
    <m/>
    <s v="Damper at 1. 28 spm 207 strokes. "/>
    <x v="5"/>
    <s v="2026-05-18T18:15:47.363Z"/>
    <x v="1"/>
  </r>
  <r>
    <s v="E-20260518-1631"/>
    <s v="S-20260518-01"/>
    <x v="68"/>
    <n v="3"/>
    <n v="35"/>
    <n v="7"/>
    <m/>
    <m/>
    <m/>
    <n v="2"/>
    <n v="1"/>
    <n v="2"/>
    <s v="1"/>
    <m/>
    <s v="Tempo 2-1-2; RIR 1"/>
    <x v="5"/>
    <s v="2026-05-18T19:17:40.445Z"/>
    <x v="2"/>
  </r>
  <r>
    <s v="E-20260519-1632"/>
    <s v="S-20260519-01"/>
    <x v="66"/>
    <n v="1"/>
    <m/>
    <m/>
    <n v="360"/>
    <n v="0.48"/>
    <s v="km"/>
    <m/>
    <m/>
    <m/>
    <m/>
    <m/>
    <s v=".3 miles =0.483 kilometers"/>
    <x v="5"/>
    <s v="2026-05-19T20:50:05.350Z"/>
    <x v="9"/>
  </r>
  <r>
    <s v="E-20260519-1633"/>
    <s v="S-20260519-01"/>
    <x v="52"/>
    <n v="1"/>
    <n v="0"/>
    <n v="8"/>
    <m/>
    <m/>
    <m/>
    <m/>
    <m/>
    <m/>
    <m/>
    <m/>
    <s v="Red band"/>
    <x v="5"/>
    <s v="2026-05-19T20:57:30.449Z"/>
    <x v="5"/>
  </r>
  <r>
    <s v="E-20260519-1634"/>
    <s v="S-20260519-01"/>
    <x v="52"/>
    <n v="2"/>
    <n v="0"/>
    <n v="8"/>
    <m/>
    <m/>
    <m/>
    <m/>
    <m/>
    <m/>
    <m/>
    <m/>
    <s v="Red band"/>
    <x v="5"/>
    <s v="2026-05-19T20:57:31.371Z"/>
    <x v="5"/>
  </r>
  <r>
    <s v="E-20260519-1635"/>
    <s v="S-20260519-01"/>
    <x v="67"/>
    <n v="1"/>
    <n v="0"/>
    <n v="15"/>
    <m/>
    <m/>
    <m/>
    <m/>
    <m/>
    <m/>
    <m/>
    <m/>
    <m/>
    <x v="5"/>
    <s v="2026-05-19T20:57:34.013Z"/>
    <x v="5"/>
  </r>
  <r>
    <s v="E-20260519-1636"/>
    <s v="S-20260519-01"/>
    <x v="67"/>
    <n v="2"/>
    <n v="0"/>
    <n v="15"/>
    <m/>
    <m/>
    <m/>
    <m/>
    <m/>
    <m/>
    <m/>
    <m/>
    <s v="Red"/>
    <x v="5"/>
    <s v="2026-05-19T20:57:38.380Z"/>
    <x v="5"/>
  </r>
  <r>
    <s v="E-20260519-1637"/>
    <s v="S-20260519-01"/>
    <x v="56"/>
    <n v="1"/>
    <n v="0"/>
    <n v="8"/>
    <m/>
    <m/>
    <m/>
    <m/>
    <m/>
    <m/>
    <m/>
    <m/>
    <s v="Red"/>
    <x v="5"/>
    <s v="2026-05-19T20:57:43.533Z"/>
    <x v="5"/>
  </r>
  <r>
    <s v="E-20260519-1638"/>
    <s v="S-20260519-01"/>
    <x v="56"/>
    <n v="2"/>
    <n v="0"/>
    <n v="8"/>
    <m/>
    <m/>
    <m/>
    <m/>
    <m/>
    <m/>
    <m/>
    <m/>
    <s v="Red"/>
    <x v="5"/>
    <s v="2026-05-19T20:57:44.225Z"/>
    <x v="5"/>
  </r>
  <r>
    <s v="E-20260519-1639"/>
    <s v="S-20260519-01"/>
    <x v="69"/>
    <n v="1"/>
    <n v="120"/>
    <n v="8"/>
    <m/>
    <m/>
    <m/>
    <n v="2"/>
    <n v="1"/>
    <m/>
    <s v="2"/>
    <m/>
    <s v="Tempo 2-1-x-1; RIR 2"/>
    <x v="5"/>
    <s v="2026-05-19T21:00:44.625Z"/>
    <x v="3"/>
  </r>
  <r>
    <s v="E-20260519-1640"/>
    <s v="S-20260519-01"/>
    <x v="69"/>
    <n v="2"/>
    <n v="130"/>
    <n v="8"/>
    <m/>
    <m/>
    <m/>
    <n v="2"/>
    <n v="1"/>
    <m/>
    <s v="2"/>
    <m/>
    <s v="Tempo 2-1-x-1; RIR 2"/>
    <x v="5"/>
    <s v="2026-05-19T21:02:49.745Z"/>
    <x v="3"/>
  </r>
  <r>
    <s v="E-20260519-1641"/>
    <s v="S-20260519-01"/>
    <x v="69"/>
    <n v="3"/>
    <n v="140"/>
    <n v="7"/>
    <m/>
    <m/>
    <m/>
    <n v="2"/>
    <n v="1"/>
    <m/>
    <s v="1"/>
    <m/>
    <s v="Tempo 2-1-x-1; RIR 1"/>
    <x v="5"/>
    <s v="2026-05-19T21:06:18.668Z"/>
    <x v="3"/>
  </r>
  <r>
    <s v="E-20260519-1642"/>
    <s v="S-20260519-01"/>
    <x v="69"/>
    <n v="4"/>
    <n v="140"/>
    <n v="6"/>
    <m/>
    <m/>
    <m/>
    <n v="2"/>
    <n v="1"/>
    <m/>
    <s v="1"/>
    <m/>
    <s v="Tempo 2-1-x-1; RIR 1"/>
    <x v="5"/>
    <s v="2026-05-19T21:09:49.662Z"/>
    <x v="3"/>
  </r>
  <r>
    <s v="E-20260519-1643"/>
    <s v="S-20260519-01"/>
    <x v="70"/>
    <n v="1"/>
    <n v="25"/>
    <n v="12"/>
    <m/>
    <m/>
    <m/>
    <n v="2"/>
    <n v="1"/>
    <m/>
    <s v="2+"/>
    <m/>
    <s v="Half kneeling; tempo 2-1-x-1; RIR 2+"/>
    <x v="5"/>
    <s v="2026-05-19T21:13:57.093Z"/>
    <x v="3"/>
  </r>
  <r>
    <s v="E-20260519-1644"/>
    <s v="S-20260519-01"/>
    <x v="70"/>
    <n v="2"/>
    <n v="30"/>
    <n v="12"/>
    <m/>
    <m/>
    <m/>
    <n v="2"/>
    <n v="1"/>
    <m/>
    <s v="2"/>
    <m/>
    <s v="Half kneeling; tempo 2-1-x-1; RIR 2"/>
    <x v="5"/>
    <s v="2026-05-19T21:17:23.912Z"/>
    <x v="3"/>
  </r>
  <r>
    <s v="E-20260519-1645"/>
    <s v="S-20260519-01"/>
    <x v="70"/>
    <n v="3"/>
    <n v="35"/>
    <n v="12"/>
    <m/>
    <m/>
    <m/>
    <n v="2"/>
    <n v="1"/>
    <m/>
    <s v="2-1"/>
    <m/>
    <s v="Half kneeling; tempo 2-1-x-1; RIR 2-1"/>
    <x v="5"/>
    <s v="2026-05-19T21:20:51.400Z"/>
    <x v="3"/>
  </r>
  <r>
    <s v="E-20260519-1646"/>
    <s v="S-20260519-01"/>
    <x v="71"/>
    <n v="1"/>
    <n v="15"/>
    <n v="12"/>
    <m/>
    <m/>
    <m/>
    <n v="1"/>
    <n v="1"/>
    <n v="1"/>
    <s v="1"/>
    <m/>
    <s v="Tempo 1-1-1; RIR 1; 15 was too heavy for the tempo I want. Going to reduce weight to improve intent"/>
    <x v="5"/>
    <s v="2026-05-19T21:24:06.788Z"/>
    <x v="3"/>
  </r>
  <r>
    <s v="E-20260519-1647"/>
    <s v="S-20260519-01"/>
    <x v="71"/>
    <n v="2"/>
    <n v="10"/>
    <n v="15"/>
    <m/>
    <m/>
    <m/>
    <n v="1"/>
    <n v="2"/>
    <n v="2"/>
    <s v="2-1"/>
    <m/>
    <s v="Tempo 1-2-2; RIR 2-1"/>
    <x v="5"/>
    <s v="2026-05-19T21:28:18.251Z"/>
    <x v="3"/>
  </r>
  <r>
    <s v="E-20260519-1648"/>
    <s v="S-20260519-01"/>
    <x v="71"/>
    <n v="3"/>
    <n v="10"/>
    <n v="15"/>
    <m/>
    <m/>
    <m/>
    <n v="1"/>
    <n v="2"/>
    <n v="2"/>
    <s v="2-1"/>
    <m/>
    <s v="Tempo 1-2-2; RIR 2-1"/>
    <x v="5"/>
    <s v="2026-05-19T21:31:32.443Z"/>
    <x v="3"/>
  </r>
  <r>
    <s v="E-20260519-1649"/>
    <s v="S-20260519-01"/>
    <x v="17"/>
    <n v="1"/>
    <n v="22.5"/>
    <n v="12"/>
    <m/>
    <m/>
    <m/>
    <n v="3"/>
    <n v="1"/>
    <n v="3"/>
    <s v="2-1"/>
    <m/>
    <s v="Tempo 3-1-3; RIR 2-1"/>
    <x v="5"/>
    <s v="2026-05-19T21:40:06.690Z"/>
    <x v="4"/>
  </r>
  <r>
    <s v="E-20260519-1650"/>
    <s v="S-20260519-01"/>
    <x v="17"/>
    <n v="2"/>
    <n v="22.5"/>
    <n v="12"/>
    <m/>
    <m/>
    <m/>
    <n v="3"/>
    <n v="1"/>
    <n v="3"/>
    <s v="2-1"/>
    <m/>
    <s v="Tempo 3-1-3; RIR 2-1"/>
    <x v="5"/>
    <s v="2026-05-19T21:40:09.102Z"/>
    <x v="4"/>
  </r>
  <r>
    <s v="E-20260519-1651"/>
    <s v="S-20260519-01"/>
    <x v="17"/>
    <n v="3"/>
    <n v="22.5"/>
    <n v="12"/>
    <m/>
    <m/>
    <m/>
    <n v="3"/>
    <n v="1"/>
    <n v="3"/>
    <s v="2-1"/>
    <m/>
    <s v="Tempo 3-1-3; RIR 2-1"/>
    <x v="5"/>
    <s v="2026-05-19T21:44:45.674Z"/>
    <x v="4"/>
  </r>
  <r>
    <s v="E-20260519-1652"/>
    <s v="S-20260519-01"/>
    <x v="72"/>
    <n v="1"/>
    <n v="20"/>
    <m/>
    <n v="20"/>
    <m/>
    <m/>
    <m/>
    <m/>
    <m/>
    <m/>
    <m/>
    <m/>
    <x v="5"/>
    <s v="2026-05-19T21:48:32.426Z"/>
    <x v="5"/>
  </r>
  <r>
    <s v="E-20260519-1653"/>
    <s v="S-20260519-01"/>
    <x v="73"/>
    <n v="1"/>
    <n v="45"/>
    <n v="10"/>
    <m/>
    <m/>
    <m/>
    <m/>
    <m/>
    <m/>
    <m/>
    <m/>
    <s v="Vertical plate"/>
    <x v="5"/>
    <s v="2026-05-19T21:50:48.895Z"/>
    <x v="4"/>
  </r>
  <r>
    <s v="E-20260519-1654"/>
    <s v="S-20260519-01"/>
    <x v="73"/>
    <n v="2"/>
    <n v="50"/>
    <n v="13"/>
    <m/>
    <m/>
    <m/>
    <m/>
    <m/>
    <m/>
    <m/>
    <m/>
    <s v="Vertical db"/>
    <x v="5"/>
    <s v="2026-05-19T21:57:39.104Z"/>
    <x v="4"/>
  </r>
  <r>
    <s v="E-20260519-1655"/>
    <s v="S-20260519-01"/>
    <x v="73"/>
    <n v="3"/>
    <n v="25"/>
    <n v="10"/>
    <m/>
    <m/>
    <m/>
    <m/>
    <m/>
    <m/>
    <m/>
    <m/>
    <s v="Vertical db full slow press w vertical plate "/>
    <x v="5"/>
    <s v="2026-05-19T21:58:05.725Z"/>
    <x v="4"/>
  </r>
  <r>
    <s v="E-20260520-1656"/>
    <s v="S-20260520-01"/>
    <x v="66"/>
    <n v="1"/>
    <m/>
    <m/>
    <n v="300"/>
    <n v="0.55000000000000004"/>
    <s v="km"/>
    <m/>
    <m/>
    <m/>
    <m/>
    <m/>
    <s v="Warmup .5mph, 0 incline .34 miles =0.547 kilometers"/>
    <x v="5"/>
    <s v="2026-05-20T15:48:19.691Z"/>
    <x v="9"/>
  </r>
  <r>
    <s v="E-20260520-1657"/>
    <s v="S-20260520-01"/>
    <x v="10"/>
    <n v="1"/>
    <n v="75"/>
    <m/>
    <n v="60"/>
    <m/>
    <m/>
    <m/>
    <m/>
    <m/>
    <m/>
    <m/>
    <s v="2 mph, 0 incline "/>
    <x v="5"/>
    <s v="2026-05-20T15:51:21.491Z"/>
    <x v="0"/>
  </r>
  <r>
    <s v="E-20260520-1658"/>
    <s v="S-20260520-01"/>
    <x v="10"/>
    <n v="2"/>
    <n v="75"/>
    <m/>
    <n v="60"/>
    <m/>
    <m/>
    <m/>
    <m/>
    <m/>
    <m/>
    <m/>
    <s v="2 mph, 0 incline "/>
    <x v="5"/>
    <s v="2026-05-20T15:54:20.408Z"/>
    <x v="0"/>
  </r>
  <r>
    <s v="E-20260520-1659"/>
    <s v="S-20260520-01"/>
    <x v="10"/>
    <n v="3"/>
    <n v="75"/>
    <m/>
    <n v="58.8"/>
    <m/>
    <m/>
    <m/>
    <m/>
    <m/>
    <m/>
    <m/>
    <s v="2 mph, 0 incline "/>
    <x v="5"/>
    <s v="2026-05-20T15:57:40.481Z"/>
    <x v="0"/>
  </r>
  <r>
    <s v="E-20260520-1660"/>
    <s v="S-20260520-01"/>
    <x v="10"/>
    <n v="4"/>
    <n v="75"/>
    <m/>
    <n v="57"/>
    <m/>
    <m/>
    <m/>
    <m/>
    <m/>
    <m/>
    <m/>
    <s v="2 mph, 0 incline "/>
    <x v="5"/>
    <s v="2026-05-20T16:00:48.398Z"/>
    <x v="0"/>
  </r>
  <r>
    <s v="E-20260520-1661"/>
    <s v="S-20260520-01"/>
    <x v="74"/>
    <n v="1"/>
    <n v="50"/>
    <n v="12"/>
    <m/>
    <m/>
    <m/>
    <n v="2"/>
    <m/>
    <n v="2"/>
    <s v="2"/>
    <m/>
    <s v="Tempo 2-1.5-2; RIR 2"/>
    <x v="5"/>
    <s v="2026-05-20T16:05:30.931Z"/>
    <x v="1"/>
  </r>
  <r>
    <s v="E-20260520-1662"/>
    <s v="S-20260520-01"/>
    <x v="74"/>
    <n v="2"/>
    <n v="57.5"/>
    <n v="12"/>
    <m/>
    <m/>
    <m/>
    <n v="2"/>
    <m/>
    <n v="2"/>
    <s v="2-1"/>
    <m/>
    <s v="Tempo 2-1.5-2; RIR 2-1"/>
    <x v="5"/>
    <s v="2026-05-20T16:08:25.917Z"/>
    <x v="1"/>
  </r>
  <r>
    <s v="E-20260520-1663"/>
    <s v="S-20260520-01"/>
    <x v="74"/>
    <n v="3"/>
    <n v="65"/>
    <n v="10"/>
    <m/>
    <m/>
    <m/>
    <n v="2"/>
    <m/>
    <n v="2"/>
    <s v="2-1"/>
    <m/>
    <s v="Tempo 2-1.5-2; RIR 2-1"/>
    <x v="5"/>
    <s v="2026-05-20T16:11:10.206Z"/>
    <x v="1"/>
  </r>
  <r>
    <s v="E-20260520-1664"/>
    <s v="S-20260520-01"/>
    <x v="74"/>
    <n v="4"/>
    <n v="65"/>
    <n v="9"/>
    <m/>
    <m/>
    <m/>
    <n v="2"/>
    <m/>
    <n v="2"/>
    <s v="1"/>
    <m/>
    <s v="Tempo 2-1.5-2; RIR 1"/>
    <x v="5"/>
    <s v="2026-05-20T16:13:55.030Z"/>
    <x v="1"/>
  </r>
  <r>
    <s v="E-20260520-1665"/>
    <s v="S-20260520-01"/>
    <x v="75"/>
    <n v="1"/>
    <n v="10"/>
    <n v="15"/>
    <m/>
    <m/>
    <m/>
    <n v="1"/>
    <n v="1"/>
    <n v="1"/>
    <m/>
    <m/>
    <s v="Warmup; tempo 1-1-1;"/>
    <x v="5"/>
    <s v="2026-05-20T16:16:19.975Z"/>
    <x v="1"/>
  </r>
  <r>
    <s v="E-20260520-1666"/>
    <s v="S-20260520-01"/>
    <x v="75"/>
    <n v="2"/>
    <n v="20"/>
    <n v="15"/>
    <m/>
    <m/>
    <m/>
    <n v="2"/>
    <n v="2"/>
    <n v="2"/>
    <s v="2"/>
    <m/>
    <s v="Working set; tempo 2-2-2; RIR 2"/>
    <x v="5"/>
    <s v="2026-05-20T16:18:26.514Z"/>
    <x v="1"/>
  </r>
  <r>
    <s v="E-20260520-1667"/>
    <s v="S-20260520-01"/>
    <x v="75"/>
    <n v="3"/>
    <n v="25"/>
    <n v="15"/>
    <m/>
    <m/>
    <m/>
    <n v="2"/>
    <n v="2"/>
    <n v="2"/>
    <s v="2"/>
    <m/>
    <s v="Working set; tempo 2-2-2; RIR 2"/>
    <x v="5"/>
    <s v="2026-05-20T16:20:14.654Z"/>
    <x v="1"/>
  </r>
  <r>
    <s v="E-20260520-1668"/>
    <s v="S-20260520-01"/>
    <x v="75"/>
    <n v="4"/>
    <n v="30"/>
    <n v="15"/>
    <m/>
    <m/>
    <m/>
    <n v="2"/>
    <n v="2"/>
    <n v="2"/>
    <s v="1"/>
    <m/>
    <s v="Working set; tempo 2-2-2; RIR 1"/>
    <x v="5"/>
    <s v="2026-05-20T16:22:35.441Z"/>
    <x v="1"/>
  </r>
  <r>
    <s v="E-20260520-1669"/>
    <s v="S-20260520-01"/>
    <x v="13"/>
    <n v="1"/>
    <n v="22.5"/>
    <n v="12"/>
    <m/>
    <m/>
    <m/>
    <n v="2"/>
    <n v="1"/>
    <n v="3"/>
    <s v="2-1"/>
    <m/>
    <s v="Tempo 2-1-3; RIR 2-1"/>
    <x v="5"/>
    <s v="2026-05-20T16:27:06.212Z"/>
    <x v="2"/>
  </r>
  <r>
    <s v="E-20260520-1670"/>
    <s v="S-20260520-01"/>
    <x v="13"/>
    <n v="2"/>
    <n v="25"/>
    <n v="12"/>
    <m/>
    <m/>
    <m/>
    <n v="2"/>
    <n v="1"/>
    <n v="3"/>
    <s v="1"/>
    <m/>
    <s v="Tempo 2-1-3; RIR 1"/>
    <x v="5"/>
    <s v="2026-05-20T16:30:48.476Z"/>
    <x v="2"/>
  </r>
  <r>
    <s v="E-20260520-1671"/>
    <s v="S-20260520-01"/>
    <x v="13"/>
    <n v="3"/>
    <n v="25"/>
    <n v="10"/>
    <m/>
    <m/>
    <m/>
    <n v="2"/>
    <n v="1"/>
    <n v="3"/>
    <s v="1"/>
    <m/>
    <s v="Tempo 2-1-3; RIR 1"/>
    <x v="5"/>
    <s v="2026-05-20T16:34:13.423Z"/>
    <x v="2"/>
  </r>
  <r>
    <s v="E-20260521-1672"/>
    <s v="S-20260521-01"/>
    <x v="14"/>
    <n v="1"/>
    <n v="60"/>
    <n v="15"/>
    <m/>
    <m/>
    <m/>
    <n v="2"/>
    <n v="1"/>
    <n v="3"/>
    <s v="2+"/>
    <m/>
    <s v="Tempo 2-1-3; RIR 2+"/>
    <x v="5"/>
    <s v="2026-05-21T18:29:06.910Z"/>
    <x v="2"/>
  </r>
  <r>
    <s v="E-20260521-1673"/>
    <s v="S-20260521-01"/>
    <x v="14"/>
    <n v="2"/>
    <n v="70"/>
    <n v="15"/>
    <m/>
    <m/>
    <m/>
    <n v="2"/>
    <n v="1"/>
    <n v="3"/>
    <s v="2"/>
    <m/>
    <s v="Tempo 2-1-3; RIR 2"/>
    <x v="5"/>
    <s v="2026-05-21T18:31:15.816Z"/>
    <x v="2"/>
  </r>
  <r>
    <s v="E-20260521-1674"/>
    <s v="S-20260521-01"/>
    <x v="14"/>
    <n v="3"/>
    <n v="70"/>
    <n v="15"/>
    <m/>
    <m/>
    <m/>
    <n v="2"/>
    <n v="1"/>
    <n v="3"/>
    <s v="2"/>
    <m/>
    <s v="Tempo 2-1-3; RIR 2"/>
    <x v="5"/>
    <s v="2026-05-21T18:34:48.752Z"/>
    <x v="2"/>
  </r>
  <r>
    <s v="E-20260521-1675"/>
    <s v="S-20260521-01"/>
    <x v="76"/>
    <n v="1"/>
    <n v="22.5"/>
    <n v="15"/>
    <m/>
    <m/>
    <m/>
    <n v="3"/>
    <n v="1"/>
    <n v="3"/>
    <s v="2-1"/>
    <m/>
    <s v="Tempo 3-1-3; RIR 2-1; right a rep or so ‘weaker’ but completed all reps"/>
    <x v="5"/>
    <s v="2026-05-21T18:39:46.153Z"/>
    <x v="4"/>
  </r>
  <r>
    <s v="E-20260521-1676"/>
    <s v="S-20260521-01"/>
    <x v="76"/>
    <n v="2"/>
    <n v="25"/>
    <n v="12"/>
    <m/>
    <m/>
    <m/>
    <n v="3"/>
    <n v="1"/>
    <n v="3"/>
    <s v="1"/>
    <m/>
    <s v="Tempo 3-1-3; RIR 1; right a rep or so ‘weaker’ but completed all reps"/>
    <x v="5"/>
    <s v="2026-05-21T18:43:22.162Z"/>
    <x v="4"/>
  </r>
  <r>
    <s v="E-20260521-1677"/>
    <s v="S-20260521-01"/>
    <x v="76"/>
    <n v="3"/>
    <n v="25"/>
    <n v="10"/>
    <m/>
    <m/>
    <m/>
    <n v="3"/>
    <n v="1"/>
    <n v="3"/>
    <s v="1"/>
    <m/>
    <s v="Tempo 3-1-3; RIR 1; right a rep or so ‘weaker’ but completed all reps"/>
    <x v="5"/>
    <s v="2026-05-21T18:46:45.884Z"/>
    <x v="4"/>
  </r>
  <r>
    <s v="E-20260521-1678"/>
    <s v="S-20260521-01"/>
    <x v="64"/>
    <n v="1"/>
    <n v="25"/>
    <n v="10"/>
    <m/>
    <m/>
    <m/>
    <n v="2"/>
    <n v="1"/>
    <n v="2"/>
    <s v="2"/>
    <s v="2026-05-21T18:51:33.015Z"/>
    <s v="Tempo 2-1-2; RIR 2"/>
    <x v="5"/>
    <s v="2026-05-21T18:51:33.780Z"/>
    <x v="2"/>
  </r>
  <r>
    <s v="E-20260521-1679"/>
    <s v="S-20260521-01"/>
    <x v="17"/>
    <n v="1"/>
    <n v="25"/>
    <n v="10"/>
    <m/>
    <m/>
    <m/>
    <n v="2"/>
    <n v="1"/>
    <n v="2"/>
    <s v="2"/>
    <s v="2026-05-21T18:51:33.015Z"/>
    <s v="Tempo 2-1-2; RIR 2; right a little ‘weaker’ but completed all reps. Definitely fatigued from single arm rope extension "/>
    <x v="5"/>
    <s v="2026-05-21T18:52:14.410Z"/>
    <x v="4"/>
  </r>
  <r>
    <s v="E-20260521-1680"/>
    <s v="S-20260521-01"/>
    <x v="64"/>
    <n v="2"/>
    <n v="27.5"/>
    <n v="10"/>
    <m/>
    <m/>
    <m/>
    <n v="2"/>
    <n v="1"/>
    <n v="2"/>
    <s v="2-1"/>
    <s v="2026-05-21T18:57:01.164Z"/>
    <s v="Tempo 2-1-2; RIR 2-1"/>
    <x v="5"/>
    <s v="2026-05-21T18:57:02.287Z"/>
    <x v="2"/>
  </r>
  <r>
    <s v="E-20260521-1681"/>
    <s v="S-20260521-01"/>
    <x v="17"/>
    <n v="2"/>
    <n v="27.5"/>
    <n v="9"/>
    <m/>
    <m/>
    <m/>
    <n v="2"/>
    <n v="1"/>
    <n v="2"/>
    <s v="1"/>
    <s v="2026-05-21T18:57:01.164Z"/>
    <s v="Tempo 2-1-2; RIR 1; right a little ‘weaker’ but completed all reps. Definitely fatigued from single arm rope extension "/>
    <x v="5"/>
    <s v="2026-05-21T18:57:14.953Z"/>
    <x v="4"/>
  </r>
  <r>
    <s v="E-20260521-1682"/>
    <s v="S-20260521-01"/>
    <x v="64"/>
    <n v="3"/>
    <n v="30"/>
    <n v="9"/>
    <m/>
    <m/>
    <m/>
    <n v="2"/>
    <n v="1"/>
    <n v="2"/>
    <s v="1"/>
    <s v="2026-05-21T19:01:54.470Z"/>
    <s v="Tempo 2-1-2; RIR 1"/>
    <x v="5"/>
    <s v="2026-05-21T19:01:56.190Z"/>
    <x v="2"/>
  </r>
  <r>
    <s v="E-20260521-1683"/>
    <s v="S-20260521-01"/>
    <x v="17"/>
    <n v="3"/>
    <n v="30"/>
    <n v="8"/>
    <m/>
    <m/>
    <m/>
    <n v="2"/>
    <n v="1"/>
    <n v="2"/>
    <s v="1"/>
    <s v="2026-05-21T19:01:54.470Z"/>
    <s v="Tempo 2-1-2; RIR 1; right a little ‘weaker’ but completed all reps. Definitely fatigued from single arm rope extension "/>
    <x v="5"/>
    <s v="2026-05-21T19:02:02.984Z"/>
    <x v="4"/>
  </r>
  <r>
    <s v="E-20260521-1684"/>
    <s v="S-20260521-01"/>
    <x v="18"/>
    <n v="1"/>
    <n v="150"/>
    <m/>
    <n v="75"/>
    <m/>
    <m/>
    <m/>
    <m/>
    <m/>
    <m/>
    <m/>
    <m/>
    <x v="5"/>
    <s v="2026-05-21T19:07:54.744Z"/>
    <x v="0"/>
  </r>
  <r>
    <s v="E-20260521-1685"/>
    <s v="S-20260521-01"/>
    <x v="18"/>
    <n v="2"/>
    <n v="150"/>
    <m/>
    <n v="60"/>
    <m/>
    <m/>
    <m/>
    <m/>
    <m/>
    <m/>
    <m/>
    <m/>
    <x v="5"/>
    <s v="2026-05-21T19:07:58.993Z"/>
    <x v="0"/>
  </r>
  <r>
    <s v="E-20260521-1686"/>
    <s v="S-20260521-01"/>
    <x v="18"/>
    <n v="3"/>
    <n v="150"/>
    <m/>
    <n v="55.2"/>
    <m/>
    <m/>
    <m/>
    <m/>
    <m/>
    <m/>
    <m/>
    <s v="55/60=0.917"/>
    <x v="5"/>
    <s v="2026-05-21T19:10:55.795Z"/>
    <x v="0"/>
  </r>
  <r>
    <s v="E-20260521-1687"/>
    <s v="S-20260521-01"/>
    <x v="66"/>
    <n v="1"/>
    <m/>
    <m/>
    <n v="45"/>
    <n v="0.15"/>
    <s v="km"/>
    <m/>
    <m/>
    <m/>
    <m/>
    <m/>
    <s v="12% incline, 4.2 mph; "/>
    <x v="5"/>
    <s v="2026-05-21T19:15:57.708Z"/>
    <x v="9"/>
  </r>
  <r>
    <s v="E-20260521-1688"/>
    <s v="S-20260521-01"/>
    <x v="66"/>
    <n v="2"/>
    <m/>
    <m/>
    <n v="45"/>
    <n v="0.15"/>
    <s v="km"/>
    <m/>
    <m/>
    <m/>
    <m/>
    <m/>
    <s v="12% incline, 4.2 mph; "/>
    <x v="5"/>
    <s v="2026-05-21T19:15:58.868Z"/>
    <x v="9"/>
  </r>
  <r>
    <s v="E-20260521-1689"/>
    <s v="S-20260521-01"/>
    <x v="66"/>
    <n v="3"/>
    <m/>
    <m/>
    <n v="45"/>
    <n v="0.15"/>
    <s v="km"/>
    <m/>
    <m/>
    <m/>
    <m/>
    <m/>
    <s v="12% incline, 4.2 mph; "/>
    <x v="5"/>
    <s v="2026-05-21T19:16:00.055Z"/>
    <x v="9"/>
  </r>
  <r>
    <s v="E-20260521-1690"/>
    <s v="S-20260521-01"/>
    <x v="66"/>
    <n v="4"/>
    <m/>
    <m/>
    <n v="45"/>
    <n v="0.15"/>
    <s v="km"/>
    <m/>
    <m/>
    <m/>
    <m/>
    <m/>
    <s v="12% incline, 4.2 mph; "/>
    <x v="5"/>
    <s v="2026-05-21T19:17:23.220Z"/>
    <x v="9"/>
  </r>
  <r>
    <s v="E-20260521-1691"/>
    <s v="S-20260521-01"/>
    <x v="66"/>
    <n v="5"/>
    <m/>
    <m/>
    <n v="45"/>
    <n v="0.15"/>
    <s v="km"/>
    <m/>
    <m/>
    <m/>
    <m/>
    <m/>
    <s v="12% incline, 4.2 mph; "/>
    <x v="5"/>
    <s v="2026-05-21T19:18:54.088Z"/>
    <x v="9"/>
  </r>
  <r>
    <s v="E-20260521-1692"/>
    <s v="S-20260521-01"/>
    <x v="66"/>
    <n v="6"/>
    <m/>
    <m/>
    <n v="45"/>
    <n v="0.15"/>
    <s v="km"/>
    <m/>
    <m/>
    <m/>
    <m/>
    <m/>
    <s v="12% incline, 4.2 mph; "/>
    <x v="5"/>
    <s v="2026-05-21T19:20:45.455Z"/>
    <x v="9"/>
  </r>
  <r>
    <s v="E-20260523-1693"/>
    <s v="S-20260523-01"/>
    <x v="66"/>
    <n v="1"/>
    <m/>
    <m/>
    <n v="360"/>
    <n v="0.5"/>
    <s v="km"/>
    <m/>
    <m/>
    <m/>
    <m/>
    <m/>
    <s v="Warmup, 5% incline, 3.2 mph "/>
    <x v="5"/>
    <s v="2026-05-23T14:20:02.696Z"/>
    <x v="9"/>
  </r>
  <r>
    <s v="E-20260523-1694"/>
    <s v="S-20260523-01"/>
    <x v="52"/>
    <n v="1"/>
    <n v="0"/>
    <n v="8"/>
    <m/>
    <m/>
    <m/>
    <m/>
    <m/>
    <m/>
    <m/>
    <m/>
    <s v="Red"/>
    <x v="5"/>
    <s v="2026-05-23T14:21:44.631Z"/>
    <x v="5"/>
  </r>
  <r>
    <s v="E-20260523-1695"/>
    <s v="S-20260523-01"/>
    <x v="67"/>
    <n v="1"/>
    <n v="0"/>
    <n v="15"/>
    <m/>
    <m/>
    <m/>
    <m/>
    <m/>
    <m/>
    <m/>
    <m/>
    <s v="Red"/>
    <x v="5"/>
    <s v="2026-05-23T14:22:29.827Z"/>
    <x v="5"/>
  </r>
  <r>
    <s v="E-20260523-1696"/>
    <s v="S-20260523-01"/>
    <x v="61"/>
    <n v="1"/>
    <n v="0"/>
    <m/>
    <n v="60"/>
    <m/>
    <m/>
    <m/>
    <m/>
    <m/>
    <m/>
    <m/>
    <s v="20 sec"/>
    <x v="5"/>
    <s v="2026-05-23T14:25:26.007Z"/>
    <x v="0"/>
  </r>
  <r>
    <s v="E-20260523-1697"/>
    <s v="S-20260523-01"/>
    <x v="52"/>
    <n v="2"/>
    <n v="0"/>
    <n v="8"/>
    <m/>
    <m/>
    <m/>
    <m/>
    <m/>
    <m/>
    <m/>
    <m/>
    <s v="Red"/>
    <x v="5"/>
    <s v="2026-05-23T14:25:29.804Z"/>
    <x v="5"/>
  </r>
  <r>
    <s v="E-20260523-1698"/>
    <s v="S-20260523-01"/>
    <x v="67"/>
    <n v="2"/>
    <n v="0"/>
    <n v="15"/>
    <m/>
    <m/>
    <m/>
    <m/>
    <m/>
    <m/>
    <m/>
    <m/>
    <s v="Red"/>
    <x v="5"/>
    <s v="2026-05-23T14:25:31.174Z"/>
    <x v="5"/>
  </r>
  <r>
    <s v="E-20260523-1699"/>
    <s v="S-20260523-01"/>
    <x v="61"/>
    <n v="2"/>
    <n v="0"/>
    <m/>
    <n v="60"/>
    <m/>
    <m/>
    <m/>
    <m/>
    <m/>
    <m/>
    <m/>
    <s v="20 sec"/>
    <x v="5"/>
    <s v="2026-05-23T14:25:32.814Z"/>
    <x v="0"/>
  </r>
  <r>
    <s v="E-20260523-1700"/>
    <s v="S-20260523-01"/>
    <x v="0"/>
    <n v="1"/>
    <n v="150"/>
    <m/>
    <n v="60"/>
    <m/>
    <m/>
    <m/>
    <m/>
    <m/>
    <m/>
    <m/>
    <s v="2 mph, 0 incline "/>
    <x v="5"/>
    <s v="2026-05-23T14:28:36.911Z"/>
    <x v="0"/>
  </r>
  <r>
    <s v="E-20260523-1701"/>
    <s v="S-20260523-01"/>
    <x v="0"/>
    <n v="2"/>
    <n v="150"/>
    <m/>
    <n v="55.2"/>
    <m/>
    <m/>
    <m/>
    <m/>
    <m/>
    <m/>
    <m/>
    <s v="2 mph, 0 incline; 55/60=0.917"/>
    <x v="5"/>
    <s v="2026-05-23T14:31:02.656Z"/>
    <x v="0"/>
  </r>
  <r>
    <s v="E-20260523-1702"/>
    <s v="S-20260523-01"/>
    <x v="0"/>
    <n v="3"/>
    <n v="150"/>
    <m/>
    <n v="46.800000000000004"/>
    <m/>
    <m/>
    <m/>
    <m/>
    <m/>
    <m/>
    <m/>
    <s v="2 mph, 0 incline; 55/60=0.917"/>
    <x v="5"/>
    <s v="2026-05-23T14:33:14.511Z"/>
    <x v="0"/>
  </r>
  <r>
    <s v="E-20260523-1703"/>
    <s v="S-20260523-01"/>
    <x v="0"/>
    <n v="4"/>
    <n v="150"/>
    <m/>
    <n v="46.800000000000004"/>
    <m/>
    <m/>
    <m/>
    <m/>
    <m/>
    <m/>
    <m/>
    <s v="2 mph, 0 incline; 55/60=0.917"/>
    <x v="5"/>
    <s v="2026-05-23T14:35:44.938Z"/>
    <x v="0"/>
  </r>
  <r>
    <s v="E-20260523-1704"/>
    <s v="S-20260523-01"/>
    <x v="0"/>
    <n v="5"/>
    <n v="150"/>
    <m/>
    <n v="34.799999999999997"/>
    <m/>
    <m/>
    <m/>
    <m/>
    <m/>
    <m/>
    <m/>
    <s v="2 mph, 0 incline; 55/60=0.917"/>
    <x v="5"/>
    <s v="2026-05-23T14:37:32.720Z"/>
    <x v="0"/>
  </r>
  <r>
    <s v="E-20260523-1705"/>
    <s v="S-20260523-01"/>
    <x v="19"/>
    <n v="1"/>
    <n v="190"/>
    <n v="8"/>
    <m/>
    <m/>
    <m/>
    <n v="2"/>
    <n v="1"/>
    <n v="2"/>
    <s v="2-1"/>
    <m/>
    <s v="Tempo 2-1-2; RIR 2-1"/>
    <x v="5"/>
    <s v="2026-05-23T14:41:14.443Z"/>
    <x v="1"/>
  </r>
  <r>
    <s v="E-20260523-1706"/>
    <s v="S-20260523-01"/>
    <x v="19"/>
    <n v="2"/>
    <n v="195"/>
    <n v="8"/>
    <m/>
    <m/>
    <m/>
    <n v="2"/>
    <n v="1"/>
    <n v="2"/>
    <s v="2-1"/>
    <m/>
    <s v="Tempo 2-1-2; RIR 2-1"/>
    <x v="5"/>
    <s v="2026-05-23T14:43:46.151Z"/>
    <x v="1"/>
  </r>
  <r>
    <s v="E-20260523-1707"/>
    <s v="S-20260523-01"/>
    <x v="19"/>
    <n v="3"/>
    <n v="200"/>
    <n v="7"/>
    <m/>
    <m/>
    <m/>
    <n v="2"/>
    <n v="1"/>
    <n v="2"/>
    <s v="2-1"/>
    <m/>
    <s v="Tempo 2-1-2; RIR 2-1; contraction wasn’t as strong on 7 so stopped. Felt good though. Just fatigue overall from Farmers today. "/>
    <x v="5"/>
    <s v="2026-05-23T14:46:59.390Z"/>
    <x v="1"/>
  </r>
  <r>
    <s v="E-20260523-1708"/>
    <s v="S-20260523-01"/>
    <x v="19"/>
    <n v="4"/>
    <n v="205"/>
    <n v="6"/>
    <m/>
    <m/>
    <m/>
    <n v="2"/>
    <n v="1"/>
    <n v="2"/>
    <s v="1"/>
    <m/>
    <s v="Tempo 2-1-2; RIR 1"/>
    <x v="5"/>
    <s v="2026-05-23T14:50:39.123Z"/>
    <x v="1"/>
  </r>
  <r>
    <s v="E-20260523-1709"/>
    <s v="S-20260523-01"/>
    <x v="1"/>
    <n v="1"/>
    <n v="0"/>
    <n v="8"/>
    <m/>
    <m/>
    <m/>
    <n v="1"/>
    <n v="2"/>
    <n v="1"/>
    <s v="2-1"/>
    <m/>
    <s v="Tempo 1-2-1; RIR 2-1; elevated "/>
    <x v="5"/>
    <s v="2026-05-23T14:51:45.671Z"/>
    <x v="1"/>
  </r>
  <r>
    <s v="E-20260523-1710"/>
    <s v="S-20260523-01"/>
    <x v="1"/>
    <n v="2"/>
    <n v="0"/>
    <n v="8"/>
    <m/>
    <m/>
    <m/>
    <n v="1"/>
    <n v="2"/>
    <n v="1"/>
    <s v="2-1"/>
    <m/>
    <s v="Tempo 1-2-1; RIR 2-1; elevated "/>
    <x v="5"/>
    <s v="2026-05-23T14:53:33.907Z"/>
    <x v="1"/>
  </r>
  <r>
    <s v="E-20260523-1711"/>
    <s v="S-20260523-01"/>
    <x v="1"/>
    <n v="3"/>
    <n v="0"/>
    <n v="7"/>
    <m/>
    <m/>
    <m/>
    <n v="1"/>
    <n v="2"/>
    <n v="1"/>
    <s v="2-1"/>
    <m/>
    <s v="Tempo 1-2-1; RIR 2-1; elevated "/>
    <x v="5"/>
    <s v="2026-05-23T14:55:44.614Z"/>
    <x v="1"/>
  </r>
  <r>
    <s v="E-20260523-1712"/>
    <s v="S-20260523-01"/>
    <x v="68"/>
    <n v="1"/>
    <n v="30"/>
    <n v="8"/>
    <m/>
    <m/>
    <m/>
    <n v="2"/>
    <n v="1"/>
    <n v="2"/>
    <s v="2-1"/>
    <m/>
    <s v="Warmup set: Strict tempo 2-1-2; RIR 2-1"/>
    <x v="5"/>
    <s v="2026-05-23T14:58:28.994Z"/>
    <x v="2"/>
  </r>
  <r>
    <s v="E-20260523-1713"/>
    <s v="S-20260523-01"/>
    <x v="68"/>
    <n v="2"/>
    <n v="35"/>
    <n v="6"/>
    <m/>
    <m/>
    <m/>
    <n v="2"/>
    <n v="1"/>
    <n v="2"/>
    <s v="2-1"/>
    <m/>
    <s v="Strict tempo 2-1-2; RIR 2-1; left fatigued at 6"/>
    <x v="5"/>
    <s v="2026-05-23T15:01:37.396Z"/>
    <x v="2"/>
  </r>
  <r>
    <s v="E-20260523-1714"/>
    <s v="S-20260523-01"/>
    <x v="68"/>
    <n v="3"/>
    <n v="35"/>
    <n v="6"/>
    <m/>
    <m/>
    <m/>
    <n v="2"/>
    <n v="1"/>
    <n v="2"/>
    <s v="2-1"/>
    <m/>
    <s v="Strict tempo 2-1-2; RIR 2-1"/>
    <x v="5"/>
    <s v="2026-05-23T15:04:24.616Z"/>
    <x v="2"/>
  </r>
  <r>
    <s v="E-20260523-1715"/>
    <s v="S-20260523-01"/>
    <x v="68"/>
    <n v="4"/>
    <n v="35"/>
    <n v="6"/>
    <m/>
    <m/>
    <m/>
    <n v="2"/>
    <n v="1"/>
    <n v="2"/>
    <s v="1"/>
    <m/>
    <s v="Strict tempo 2-1-2; RIR 1"/>
    <x v="5"/>
    <s v="2026-05-23T15:07:49.819Z"/>
    <x v="2"/>
  </r>
  <r>
    <s v="E-20260523-1716"/>
    <s v="S-20260523-01"/>
    <x v="32"/>
    <n v="1"/>
    <m/>
    <m/>
    <n v="465"/>
    <n v="2"/>
    <s v="km"/>
    <m/>
    <m/>
    <m/>
    <m/>
    <m/>
    <s v="182 strokes"/>
    <x v="5"/>
    <s v="2026-05-23T15:18:25.401Z"/>
    <x v="1"/>
  </r>
  <r>
    <s v="E-20260523-1717"/>
    <s v="S-20260523-01"/>
    <x v="16"/>
    <n v="1"/>
    <n v="15"/>
    <n v="10"/>
    <m/>
    <m/>
    <m/>
    <m/>
    <m/>
    <m/>
    <m/>
    <s v="2026-05-23T15:25:42.337Z"/>
    <s v="Alternating superset supinated"/>
    <x v="5"/>
    <s v="2026-05-23T15:25:43.178Z"/>
    <x v="2"/>
  </r>
  <r>
    <s v="E-20260523-1718"/>
    <s v="S-20260523-01"/>
    <x v="16"/>
    <n v="2"/>
    <n v="15"/>
    <n v="10"/>
    <m/>
    <m/>
    <m/>
    <m/>
    <m/>
    <m/>
    <m/>
    <s v="2026-05-23T15:25:42.337Z"/>
    <s v="Alternating superset hammer"/>
    <x v="5"/>
    <s v="2026-05-23T15:25:50.371Z"/>
    <x v="2"/>
  </r>
  <r>
    <s v="E-20260523-1719"/>
    <s v="S-20260523-01"/>
    <x v="16"/>
    <n v="3"/>
    <n v="15"/>
    <n v="10"/>
    <m/>
    <m/>
    <m/>
    <m/>
    <m/>
    <m/>
    <m/>
    <s v="2026-05-23T15:25:42.337Z"/>
    <s v="Alternating superset reverse "/>
    <x v="5"/>
    <s v="2026-05-23T15:26:03.496Z"/>
    <x v="2"/>
  </r>
  <r>
    <s v="E-20260524-1720"/>
    <s v="S-20260524-01"/>
    <x v="66"/>
    <n v="1"/>
    <m/>
    <m/>
    <n v="360"/>
    <n v="0.55000000000000004"/>
    <s v="km"/>
    <m/>
    <m/>
    <m/>
    <m/>
    <m/>
    <s v="Warmup 3.5mph, 5% incline"/>
    <x v="5"/>
    <s v="2026-05-24T14:24:21.373Z"/>
    <x v="9"/>
  </r>
  <r>
    <s v="E-20260524-1721"/>
    <s v="S-20260524-01"/>
    <x v="52"/>
    <n v="1"/>
    <n v="0"/>
    <n v="8"/>
    <m/>
    <m/>
    <m/>
    <m/>
    <m/>
    <m/>
    <m/>
    <m/>
    <s v="Red band 2-1-2"/>
    <x v="5"/>
    <s v="2026-05-24T14:33:14.913Z"/>
    <x v="5"/>
  </r>
  <r>
    <s v="E-20260524-1722"/>
    <s v="S-20260524-01"/>
    <x v="67"/>
    <n v="1"/>
    <n v="0"/>
    <n v="15"/>
    <m/>
    <m/>
    <m/>
    <m/>
    <m/>
    <m/>
    <m/>
    <m/>
    <s v="Red band "/>
    <x v="5"/>
    <s v="2026-05-24T14:33:22.712Z"/>
    <x v="5"/>
  </r>
  <r>
    <s v="E-20260524-1723"/>
    <s v="S-20260524-01"/>
    <x v="56"/>
    <n v="1"/>
    <n v="0"/>
    <n v="10"/>
    <m/>
    <m/>
    <m/>
    <m/>
    <m/>
    <m/>
    <m/>
    <m/>
    <s v="Red band "/>
    <x v="5"/>
    <s v="2026-05-24T14:33:49.859Z"/>
    <x v="5"/>
  </r>
  <r>
    <s v="E-20260524-1724"/>
    <s v="S-20260524-01"/>
    <x v="52"/>
    <n v="2"/>
    <n v="0"/>
    <n v="8"/>
    <m/>
    <m/>
    <m/>
    <m/>
    <m/>
    <m/>
    <m/>
    <m/>
    <s v="Red band 2-1-2"/>
    <x v="5"/>
    <s v="2026-05-24T14:33:52.609Z"/>
    <x v="5"/>
  </r>
  <r>
    <s v="E-20260524-1725"/>
    <s v="S-20260524-01"/>
    <x v="67"/>
    <n v="2"/>
    <n v="0"/>
    <n v="15"/>
    <m/>
    <m/>
    <m/>
    <m/>
    <m/>
    <m/>
    <m/>
    <m/>
    <s v="Red band "/>
    <x v="5"/>
    <s v="2026-05-24T14:33:56.587Z"/>
    <x v="5"/>
  </r>
  <r>
    <s v="E-20260524-1726"/>
    <s v="S-20260524-01"/>
    <x v="56"/>
    <n v="2"/>
    <n v="0"/>
    <n v="10"/>
    <m/>
    <m/>
    <m/>
    <m/>
    <m/>
    <m/>
    <m/>
    <m/>
    <s v="Red band "/>
    <x v="5"/>
    <s v="2026-05-24T14:34:08.022Z"/>
    <x v="5"/>
  </r>
  <r>
    <s v="E-20260524-1727"/>
    <s v="S-20260524-01"/>
    <x v="69"/>
    <n v="1"/>
    <n v="130"/>
    <n v="9"/>
    <m/>
    <m/>
    <m/>
    <n v="2"/>
    <m/>
    <n v="2"/>
    <s v="2-1"/>
    <m/>
    <s v="Tempo 2-1–x-2; explosive RIR 2-1"/>
    <x v="5"/>
    <s v="2026-05-24T14:36:58.586Z"/>
    <x v="3"/>
  </r>
  <r>
    <s v="E-20260524-1728"/>
    <s v="S-20260524-01"/>
    <x v="69"/>
    <n v="2"/>
    <n v="140"/>
    <n v="7"/>
    <m/>
    <m/>
    <m/>
    <n v="2"/>
    <m/>
    <n v="2"/>
    <s v="2-1"/>
    <m/>
    <s v="Tempo 2-1–x-2; RIR 2-1 explosive "/>
    <x v="5"/>
    <s v="2026-05-24T14:40:25.107Z"/>
    <x v="3"/>
  </r>
  <r>
    <s v="E-20260524-1729"/>
    <s v="S-20260524-01"/>
    <x v="69"/>
    <n v="3"/>
    <n v="140"/>
    <n v="6"/>
    <m/>
    <m/>
    <m/>
    <n v="2"/>
    <m/>
    <n v="2"/>
    <m/>
    <m/>
    <s v="Tempo 2-1–x-2; explosive "/>
    <x v="5"/>
    <s v="2026-05-24T14:43:53.579Z"/>
    <x v="3"/>
  </r>
  <r>
    <s v="E-20260524-1730"/>
    <s v="S-20260524-01"/>
    <x v="69"/>
    <n v="4"/>
    <n v="140"/>
    <n v="6.5"/>
    <m/>
    <m/>
    <m/>
    <n v="2"/>
    <m/>
    <n v="2"/>
    <s v="1"/>
    <m/>
    <s v="Tempo 2-1–x-2; RIR 1 explosive "/>
    <x v="5"/>
    <s v="2026-05-24T14:53:24.078Z"/>
    <x v="3"/>
  </r>
  <r>
    <s v="E-20260524-1731"/>
    <s v="S-20260524-01"/>
    <x v="70"/>
    <n v="1"/>
    <n v="30"/>
    <n v="12"/>
    <m/>
    <m/>
    <m/>
    <n v="2"/>
    <n v="1"/>
    <m/>
    <s v="2-1"/>
    <m/>
    <s v="Tempo 2-1-x-2; RIR 2-1"/>
    <x v="5"/>
    <s v="2026-05-24T14:53:49.112Z"/>
    <x v="3"/>
  </r>
  <r>
    <s v="E-20260524-1732"/>
    <s v="S-20260524-01"/>
    <x v="70"/>
    <n v="2"/>
    <n v="35"/>
    <n v="12"/>
    <m/>
    <m/>
    <m/>
    <n v="2"/>
    <n v="1"/>
    <m/>
    <s v="2-1"/>
    <m/>
    <s v="Tempo 2-1-x-2; RIR 2-1"/>
    <x v="5"/>
    <s v="2026-05-24T14:56:17.476Z"/>
    <x v="3"/>
  </r>
  <r>
    <s v="E-20260524-1733"/>
    <s v="S-20260524-01"/>
    <x v="70"/>
    <n v="3"/>
    <n v="40"/>
    <n v="11"/>
    <m/>
    <m/>
    <m/>
    <n v="2"/>
    <n v="1"/>
    <m/>
    <s v="1"/>
    <m/>
    <s v="Tempo 2-1-x-2; RIR 1"/>
    <x v="5"/>
    <s v="2026-05-24T15:01:09.854Z"/>
    <x v="3"/>
  </r>
  <r>
    <s v="E-20260524-1734"/>
    <s v="S-20260524-01"/>
    <x v="71"/>
    <n v="1"/>
    <n v="10"/>
    <n v="12"/>
    <m/>
    <m/>
    <m/>
    <n v="2"/>
    <n v="2"/>
    <n v="2"/>
    <s v="2-1"/>
    <m/>
    <s v="Tempo 2-2-2; RIR 2-1"/>
    <x v="5"/>
    <s v="2026-05-24T15:04:00.855Z"/>
    <x v="3"/>
  </r>
  <r>
    <s v="E-20260524-1735"/>
    <s v="S-20260524-01"/>
    <x v="71"/>
    <n v="2"/>
    <n v="10"/>
    <n v="12"/>
    <m/>
    <m/>
    <m/>
    <n v="2"/>
    <n v="2"/>
    <n v="2"/>
    <s v="2-1"/>
    <m/>
    <s v="Tempo 2-2-2; RIR 2-1"/>
    <x v="5"/>
    <s v="2026-05-24T15:07:21.250Z"/>
    <x v="3"/>
  </r>
  <r>
    <s v="E-20260524-1736"/>
    <s v="S-20260524-01"/>
    <x v="71"/>
    <n v="3"/>
    <n v="10"/>
    <n v="13"/>
    <m/>
    <m/>
    <m/>
    <n v="2"/>
    <n v="2"/>
    <n v="2"/>
    <s v="2-1"/>
    <m/>
    <s v="Tempo 2-2-2; RIR 2-1"/>
    <x v="5"/>
    <s v="2026-05-24T15:12:10.572Z"/>
    <x v="3"/>
  </r>
  <r>
    <s v="E-20260524-1737"/>
    <s v="S-20260524-01"/>
    <x v="17"/>
    <n v="1"/>
    <n v="22.5"/>
    <n v="12"/>
    <m/>
    <m/>
    <m/>
    <n v="3"/>
    <n v="1"/>
    <n v="3"/>
    <s v="2-1"/>
    <m/>
    <s v="Tempo 3-1-3; RIR 2-1; right a little more fatigued"/>
    <x v="5"/>
    <s v="2026-05-24T15:19:37.627Z"/>
    <x v="4"/>
  </r>
  <r>
    <s v="E-20260524-1738"/>
    <s v="S-20260524-01"/>
    <x v="17"/>
    <n v="2"/>
    <n v="25"/>
    <n v="12"/>
    <m/>
    <m/>
    <m/>
    <n v="3"/>
    <n v="1"/>
    <n v="3"/>
    <s v="2-1"/>
    <m/>
    <s v="Tempo 3-1-3; RIR 2-1; right a little more fatigued"/>
    <x v="5"/>
    <s v="2026-05-24T15:27:50.081Z"/>
    <x v="4"/>
  </r>
  <r>
    <s v="E-20260524-1739"/>
    <s v="S-20260524-01"/>
    <x v="17"/>
    <n v="3"/>
    <n v="25"/>
    <n v="11"/>
    <m/>
    <m/>
    <m/>
    <n v="3"/>
    <n v="1"/>
    <n v="3"/>
    <s v="2-1"/>
    <m/>
    <s v="Tempo 3-1-3; RIR 2-1; right a little more fatigued"/>
    <x v="5"/>
    <s v="2026-05-24T15:27:58.319Z"/>
    <x v="4"/>
  </r>
  <r>
    <s v="E-20260524-1740"/>
    <s v="S-20260524-01"/>
    <x v="72"/>
    <n v="1"/>
    <n v="30"/>
    <m/>
    <n v="20"/>
    <m/>
    <m/>
    <m/>
    <m/>
    <m/>
    <m/>
    <m/>
    <m/>
    <x v="5"/>
    <s v="2026-05-24T15:32:26.741Z"/>
    <x v="5"/>
  </r>
  <r>
    <s v="E-20260524-1741"/>
    <s v="S-20260524-01"/>
    <x v="72"/>
    <n v="2"/>
    <n v="30"/>
    <m/>
    <n v="20"/>
    <m/>
    <m/>
    <m/>
    <m/>
    <m/>
    <m/>
    <m/>
    <m/>
    <x v="5"/>
    <s v="2026-05-24T15:35:46.749Z"/>
    <x v="5"/>
  </r>
  <r>
    <s v="E-20260524-1742"/>
    <s v="S-20260524-01"/>
    <x v="73"/>
    <n v="1"/>
    <n v="45"/>
    <n v="15"/>
    <m/>
    <m/>
    <m/>
    <m/>
    <m/>
    <m/>
    <m/>
    <m/>
    <s v="10 Scap extension followed by 5 press"/>
    <x v="5"/>
    <s v="2026-05-24T15:41:35.038Z"/>
    <x v="4"/>
  </r>
  <r>
    <s v="E-20260524-1743"/>
    <s v="S-20260524-01"/>
    <x v="73"/>
    <n v="2"/>
    <n v="45"/>
    <n v="15"/>
    <m/>
    <m/>
    <m/>
    <m/>
    <m/>
    <m/>
    <m/>
    <m/>
    <s v="10 Scap extension followed by 5 press"/>
    <x v="5"/>
    <s v="2026-05-24T15:44:50.177Z"/>
    <x v="4"/>
  </r>
  <r>
    <s v="E-20260525-1744"/>
    <s v="S-20260525-01"/>
    <x v="10"/>
    <n v="1"/>
    <n v="75"/>
    <m/>
    <n v="60"/>
    <m/>
    <m/>
    <m/>
    <m/>
    <m/>
    <m/>
    <m/>
    <s v="Room in the tank; 2mph, 1% incline"/>
    <x v="5"/>
    <s v="2026-05-25T13:41:11.988Z"/>
    <x v="0"/>
  </r>
  <r>
    <s v="E-20260525-1745"/>
    <s v="S-20260525-01"/>
    <x v="10"/>
    <n v="2"/>
    <n v="75"/>
    <m/>
    <n v="60"/>
    <m/>
    <m/>
    <m/>
    <m/>
    <m/>
    <m/>
    <m/>
    <s v="Room in the tank; 2mph, 1% incline"/>
    <x v="5"/>
    <s v="2026-05-25T13:44:24.684Z"/>
    <x v="0"/>
  </r>
  <r>
    <s v="E-20260525-1746"/>
    <s v="S-20260525-01"/>
    <x v="10"/>
    <n v="3"/>
    <n v="75"/>
    <m/>
    <n v="60"/>
    <m/>
    <m/>
    <m/>
    <m/>
    <m/>
    <m/>
    <m/>
    <s v="2mph, 1% incline"/>
    <x v="5"/>
    <s v="2026-05-25T13:48:07.149Z"/>
    <x v="0"/>
  </r>
  <r>
    <s v="E-20260525-1747"/>
    <s v="S-20260525-01"/>
    <x v="10"/>
    <n v="4"/>
    <n v="75"/>
    <m/>
    <n v="60"/>
    <m/>
    <m/>
    <m/>
    <m/>
    <m/>
    <m/>
    <m/>
    <s v="2mph, 1% incline; barely made it, but did it!"/>
    <x v="5"/>
    <s v="2026-05-25T13:51:39.040Z"/>
    <x v="0"/>
  </r>
  <r>
    <s v="E-20260525-1748"/>
    <s v="S-20260525-01"/>
    <x v="74"/>
    <n v="1"/>
    <n v="57.5"/>
    <n v="12"/>
    <m/>
    <m/>
    <m/>
    <n v="2"/>
    <n v="2"/>
    <n v="2"/>
    <s v="2+"/>
    <m/>
    <s v="Tempo 2-2-2; RIR 2+"/>
    <x v="5"/>
    <s v="2026-05-25T13:56:33.983Z"/>
    <x v="1"/>
  </r>
  <r>
    <s v="E-20260525-1749"/>
    <s v="S-20260525-01"/>
    <x v="74"/>
    <n v="2"/>
    <n v="60"/>
    <n v="12"/>
    <m/>
    <m/>
    <m/>
    <n v="2"/>
    <n v="2"/>
    <n v="2"/>
    <s v="2"/>
    <m/>
    <s v="Tempo 2-2-2; RIR 2"/>
    <x v="5"/>
    <s v="2026-05-25T13:59:31.644Z"/>
    <x v="1"/>
  </r>
  <r>
    <s v="E-20260525-1750"/>
    <s v="S-20260525-01"/>
    <x v="74"/>
    <n v="3"/>
    <n v="65"/>
    <n v="11"/>
    <m/>
    <m/>
    <m/>
    <n v="2"/>
    <n v="2"/>
    <n v="2"/>
    <s v="2-1"/>
    <m/>
    <s v="Tempo 2-2-2; RIR 2-1"/>
    <x v="5"/>
    <s v="2026-05-25T14:03:17.184Z"/>
    <x v="1"/>
  </r>
  <r>
    <s v="E-20260525-1751"/>
    <s v="S-20260525-01"/>
    <x v="74"/>
    <n v="4"/>
    <n v="65"/>
    <n v="11"/>
    <m/>
    <m/>
    <m/>
    <n v="2"/>
    <n v="2"/>
    <n v="2"/>
    <s v="1"/>
    <m/>
    <s v="Tempo 2-2-2; RIR 1"/>
    <x v="5"/>
    <s v="2026-05-25T14:07:47.079Z"/>
    <x v="1"/>
  </r>
  <r>
    <s v="E-20260525-1752"/>
    <s v="S-20260525-01"/>
    <x v="75"/>
    <n v="1"/>
    <n v="15"/>
    <n v="15"/>
    <m/>
    <m/>
    <m/>
    <n v="1"/>
    <n v="2"/>
    <n v="1"/>
    <s v="2+"/>
    <m/>
    <s v="Warmup; Tempo 1-2-1; RIR 2+; plate at 15 Planet Fitness"/>
    <x v="5"/>
    <s v="2026-05-25T14:09:45.870Z"/>
    <x v="1"/>
  </r>
  <r>
    <s v="E-20260525-1753"/>
    <s v="S-20260525-01"/>
    <x v="75"/>
    <n v="2"/>
    <n v="20"/>
    <n v="15"/>
    <m/>
    <m/>
    <m/>
    <n v="2"/>
    <n v="2"/>
    <n v="2"/>
    <s v="2+"/>
    <m/>
    <s v="Working; Tempo 2-2-2; RIR 2+; plate at 15 Planet Fitness"/>
    <x v="5"/>
    <s v="2026-05-25T14:11:44.157Z"/>
    <x v="1"/>
  </r>
  <r>
    <s v="E-20260525-1754"/>
    <s v="S-20260525-01"/>
    <x v="75"/>
    <n v="3"/>
    <n v="25"/>
    <n v="15"/>
    <m/>
    <m/>
    <m/>
    <n v="2"/>
    <n v="2"/>
    <n v="2"/>
    <s v="2+"/>
    <m/>
    <s v="Working; Tempo 2-2-2; RIR 2+; plate at 15 Planet Fitness"/>
    <x v="5"/>
    <s v="2026-05-25T14:14:15.521Z"/>
    <x v="1"/>
  </r>
  <r>
    <s v="E-20260525-1755"/>
    <s v="S-20260525-01"/>
    <x v="75"/>
    <n v="4"/>
    <n v="30"/>
    <n v="15"/>
    <m/>
    <m/>
    <m/>
    <n v="2"/>
    <n v="2"/>
    <n v="2"/>
    <s v="2+"/>
    <m/>
    <s v="Working; Tempo 2-2-2; RIR 2+; plate at 15 Planet Fitness"/>
    <x v="5"/>
    <s v="2026-05-25T14:16:34.216Z"/>
    <x v="1"/>
  </r>
  <r>
    <s v="E-20260525-1756"/>
    <s v="S-20260525-01"/>
    <x v="13"/>
    <n v="1"/>
    <n v="25"/>
    <n v="12"/>
    <m/>
    <m/>
    <m/>
    <n v="2"/>
    <n v="1"/>
    <n v="3"/>
    <s v="2-1"/>
    <m/>
    <s v="Tempo 2-1-3; RIR 2-1; left RIR was closer to 1"/>
    <x v="5"/>
    <s v="2026-05-25T14:20:38.953Z"/>
    <x v="2"/>
  </r>
  <r>
    <s v="E-20260525-1757"/>
    <s v="S-20260525-01"/>
    <x v="13"/>
    <n v="2"/>
    <n v="25"/>
    <n v="12"/>
    <m/>
    <m/>
    <m/>
    <n v="2"/>
    <n v="1"/>
    <n v="3"/>
    <s v="2-1"/>
    <m/>
    <s v="Tempo 2-1-3; RIR 2-1 both"/>
    <x v="5"/>
    <s v="2026-05-25T14:24:36.752Z"/>
    <x v="2"/>
  </r>
  <r>
    <s v="E-20260525-1758"/>
    <s v="S-20260525-01"/>
    <x v="13"/>
    <n v="3"/>
    <n v="27.5"/>
    <n v="10"/>
    <m/>
    <m/>
    <m/>
    <n v="2"/>
    <n v="1"/>
    <n v="3"/>
    <s v="1"/>
    <m/>
    <s v="Tempo 2-1-3; RIR 1"/>
    <x v="5"/>
    <s v="2026-05-25T14:28:30.864Z"/>
    <x v="2"/>
  </r>
  <r>
    <s v="E-20260525-1759"/>
    <s v="S-20260525-01"/>
    <x v="32"/>
    <n v="1"/>
    <m/>
    <m/>
    <n v="465"/>
    <n v="2"/>
    <s v="km"/>
    <m/>
    <m/>
    <m/>
    <m/>
    <m/>
    <s v="Cooldown; damper 3"/>
    <x v="5"/>
    <s v="2026-05-25T14:39:36.766Z"/>
    <x v="1"/>
  </r>
  <r>
    <s v="E-20260526-1760"/>
    <s v="S-20260526-01"/>
    <x v="14"/>
    <n v="1"/>
    <n v="70"/>
    <n v="15"/>
    <m/>
    <m/>
    <m/>
    <n v="2"/>
    <n v="1"/>
    <n v="3"/>
    <s v="2"/>
    <m/>
    <s v="Tempo 2-1-3; RIR 2"/>
    <x v="5"/>
    <s v="2026-05-26T19:16:15.129Z"/>
    <x v="2"/>
  </r>
  <r>
    <s v="E-20260526-1761"/>
    <s v="S-20260526-01"/>
    <x v="14"/>
    <n v="2"/>
    <n v="80"/>
    <n v="15"/>
    <m/>
    <m/>
    <m/>
    <n v="2"/>
    <n v="1"/>
    <n v="3"/>
    <s v="2-1"/>
    <m/>
    <s v="Tempo 2-1-3; RIR 2-1"/>
    <x v="5"/>
    <s v="2026-05-26T19:20:00.686Z"/>
    <x v="2"/>
  </r>
  <r>
    <s v="E-20260526-1762"/>
    <s v="S-20260526-01"/>
    <x v="14"/>
    <n v="3"/>
    <n v="80"/>
    <n v="13"/>
    <m/>
    <m/>
    <m/>
    <n v="2"/>
    <n v="1"/>
    <n v="3"/>
    <s v="1"/>
    <m/>
    <s v="Tempo 2-1-3; RIR 1"/>
    <x v="5"/>
    <s v="2026-05-26T19:23:39.500Z"/>
    <x v="2"/>
  </r>
  <r>
    <s v="E-20260526-1763"/>
    <s v="S-20260526-01"/>
    <x v="76"/>
    <n v="1"/>
    <n v="30"/>
    <n v="8"/>
    <m/>
    <m/>
    <m/>
    <n v="2"/>
    <n v="1"/>
    <n v="2"/>
    <s v="1"/>
    <s v="2026-05-26T19:32:03.144Z"/>
    <s v="Test set: high pulley non adjustable; no grip available; tempo 2-1-2; RIR 1 slippage"/>
    <x v="5"/>
    <s v="2026-05-26T19:32:07.089Z"/>
    <x v="4"/>
  </r>
  <r>
    <s v="E-20260526-1764"/>
    <s v="S-20260526-01"/>
    <x v="76"/>
    <n v="2"/>
    <n v="30"/>
    <n v="8"/>
    <m/>
    <m/>
    <m/>
    <n v="2"/>
    <n v="1"/>
    <n v="2"/>
    <s v="1"/>
    <s v="2026-05-26T19:32:03.144Z"/>
    <s v="Test set: moved over to adjustable; rope single arm grip available; tempo 2-1-2; RIR 1 slippage"/>
    <x v="5"/>
    <s v="2026-05-26T19:32:30.900Z"/>
    <x v="4"/>
  </r>
  <r>
    <s v="E-20260526-1765"/>
    <s v="S-20260526-01"/>
    <x v="76"/>
    <n v="3"/>
    <n v="25"/>
    <n v="8"/>
    <m/>
    <m/>
    <m/>
    <n v="2"/>
    <n v="1"/>
    <n v="2"/>
    <s v="1"/>
    <m/>
    <s v="Working set: single arm rope grip; tempo 2-1-2; RIR 1"/>
    <x v="5"/>
    <s v="2026-05-26T19:33:09.867Z"/>
    <x v="4"/>
  </r>
  <r>
    <s v="E-20260526-1766"/>
    <s v="S-20260526-01"/>
    <x v="76"/>
    <n v="4"/>
    <n v="25"/>
    <n v="9"/>
    <m/>
    <m/>
    <m/>
    <n v="2"/>
    <n v="1"/>
    <n v="2"/>
    <s v="1"/>
    <m/>
    <s v="Working set: single arm rope grip; tempo 2-1-2; RIR 1"/>
    <x v="5"/>
    <s v="2026-05-26T19:35:05.623Z"/>
    <x v="4"/>
  </r>
  <r>
    <s v="E-20260526-1767"/>
    <s v="S-20260526-01"/>
    <x v="76"/>
    <n v="5"/>
    <n v="25"/>
    <n v="8"/>
    <m/>
    <m/>
    <m/>
    <n v="2"/>
    <n v="1"/>
    <n v="2"/>
    <s v="1-0"/>
    <m/>
    <s v="Working set: single arm rope grip; tempo 2-1-2; RIR 1-0"/>
    <x v="5"/>
    <s v="2026-05-26T19:38:47.761Z"/>
    <x v="4"/>
  </r>
  <r>
    <s v="E-20260526-1768"/>
    <s v="S-20260526-01"/>
    <x v="64"/>
    <n v="1"/>
    <n v="30"/>
    <n v="10"/>
    <m/>
    <m/>
    <m/>
    <n v="2"/>
    <n v="1"/>
    <n v="2"/>
    <s v="2-1"/>
    <s v="2026-05-26T19:42:54.712Z"/>
    <s v="Tempo 2-1-2; RIR 2-1"/>
    <x v="5"/>
    <s v="2026-05-26T19:42:55.732Z"/>
    <x v="2"/>
  </r>
  <r>
    <s v="E-20260526-1769"/>
    <s v="S-20260526-01"/>
    <x v="17"/>
    <n v="1"/>
    <n v="30"/>
    <n v="6"/>
    <m/>
    <m/>
    <m/>
    <n v="2"/>
    <n v="1"/>
    <n v="2"/>
    <s v="1"/>
    <s v="2026-05-26T19:42:54.712Z"/>
    <s v="Tempo 2-1-2; RIR 1"/>
    <x v="5"/>
    <s v="2026-05-26T19:43:19.174Z"/>
    <x v="4"/>
  </r>
  <r>
    <s v="E-20260526-1770"/>
    <s v="S-20260526-01"/>
    <x v="17"/>
    <n v="2"/>
    <n v="25"/>
    <n v="6"/>
    <m/>
    <m/>
    <m/>
    <n v="2"/>
    <n v="1"/>
    <n v="2"/>
    <s v="2-1"/>
    <s v="2026-05-26T19:42:54.712Z"/>
    <s v="Tempo 2-1-2; RIR 2-1"/>
    <x v="5"/>
    <s v="2026-05-26T19:43:26.903Z"/>
    <x v="4"/>
  </r>
  <r>
    <s v="E-20260526-1771"/>
    <s v="S-20260526-01"/>
    <x v="64"/>
    <n v="2"/>
    <n v="30"/>
    <n v="10"/>
    <m/>
    <m/>
    <m/>
    <n v="2"/>
    <n v="1"/>
    <n v="2"/>
    <s v="2-1"/>
    <s v="2026-05-26T19:47:46.082Z"/>
    <s v="Tempo 2-1-2; RIR 2-1"/>
    <x v="5"/>
    <s v="2026-05-26T19:47:46.868Z"/>
    <x v="2"/>
  </r>
  <r>
    <s v="E-20260526-1772"/>
    <s v="S-20260526-01"/>
    <x v="17"/>
    <n v="3"/>
    <n v="27.5"/>
    <n v="10"/>
    <m/>
    <m/>
    <m/>
    <n v="2"/>
    <n v="1"/>
    <n v="2"/>
    <s v="2-1"/>
    <s v="2026-05-26T19:47:46.082Z"/>
    <s v="Tempo 2-1-2; RIR 2-1"/>
    <x v="5"/>
    <s v="2026-05-26T19:47:53.578Z"/>
    <x v="4"/>
  </r>
  <r>
    <s v="E-20260526-1773"/>
    <s v="S-20260526-01"/>
    <x v="17"/>
    <n v="4"/>
    <n v="30"/>
    <n v="8"/>
    <m/>
    <m/>
    <m/>
    <n v="2"/>
    <n v="1"/>
    <n v="2"/>
    <s v="1"/>
    <m/>
    <s v="Tempo 2-1-2; RIR 1"/>
    <x v="5"/>
    <s v="2026-05-26T19:52:30.013Z"/>
    <x v="4"/>
  </r>
  <r>
    <s v="E-20260526-1774"/>
    <s v="S-20260526-01"/>
    <x v="18"/>
    <n v="1"/>
    <n v="150"/>
    <m/>
    <n v="75"/>
    <m/>
    <m/>
    <m/>
    <m/>
    <m/>
    <m/>
    <m/>
    <m/>
    <x v="5"/>
    <s v="2026-05-26T19:57:18.560Z"/>
    <x v="0"/>
  </r>
  <r>
    <s v="E-20260526-1775"/>
    <s v="S-20260526-01"/>
    <x v="18"/>
    <n v="2"/>
    <n v="150"/>
    <m/>
    <n v="64.800000000000011"/>
    <m/>
    <m/>
    <m/>
    <m/>
    <m/>
    <m/>
    <m/>
    <s v="65/60=1.0833"/>
    <x v="5"/>
    <s v="2026-05-26T20:00:48.199Z"/>
    <x v="0"/>
  </r>
  <r>
    <s v="E-20260526-1776"/>
    <s v="S-20260526-01"/>
    <x v="18"/>
    <n v="3"/>
    <n v="150"/>
    <m/>
    <n v="60"/>
    <m/>
    <m/>
    <m/>
    <m/>
    <m/>
    <m/>
    <m/>
    <s v="I did more like 65 seconds again but it was starting to roll to my tips"/>
    <x v="5"/>
    <s v="2026-05-26T20:03:20.324Z"/>
    <x v="0"/>
  </r>
  <r>
    <s v="E-20260526-1777"/>
    <s v="S-20260526-01"/>
    <x v="66"/>
    <n v="1"/>
    <m/>
    <m/>
    <n v="45"/>
    <n v="0.15"/>
    <s v="km"/>
    <m/>
    <m/>
    <m/>
    <m/>
    <m/>
    <s v="12% incline, 4.5 mph"/>
    <x v="5"/>
    <s v="2026-05-26T20:06:44.051Z"/>
    <x v="9"/>
  </r>
  <r>
    <s v="E-20260526-1778"/>
    <s v="S-20260526-01"/>
    <x v="66"/>
    <n v="2"/>
    <m/>
    <m/>
    <n v="45"/>
    <n v="0.15"/>
    <s v="km"/>
    <m/>
    <m/>
    <m/>
    <m/>
    <m/>
    <s v="12% incline, 4.5 mph"/>
    <x v="5"/>
    <s v="2026-05-26T20:07:57.550Z"/>
    <x v="9"/>
  </r>
  <r>
    <s v="E-20260526-1779"/>
    <s v="S-20260526-01"/>
    <x v="66"/>
    <n v="3"/>
    <m/>
    <m/>
    <n v="45"/>
    <n v="0.16"/>
    <s v="km"/>
    <m/>
    <m/>
    <m/>
    <m/>
    <m/>
    <s v="12% incline, 4.5 mph"/>
    <x v="5"/>
    <s v="2026-05-26T20:09:32.751Z"/>
    <x v="9"/>
  </r>
  <r>
    <s v="E-20260526-1780"/>
    <s v="S-20260526-01"/>
    <x v="66"/>
    <n v="4"/>
    <m/>
    <m/>
    <n v="45"/>
    <n v="0.16"/>
    <s v="km"/>
    <m/>
    <m/>
    <m/>
    <m/>
    <m/>
    <s v="12% incline, 4.5 mph"/>
    <x v="5"/>
    <s v="2026-05-26T20:11:03.791Z"/>
    <x v="9"/>
  </r>
  <r>
    <s v="E-20260526-1781"/>
    <s v="S-20260526-01"/>
    <x v="66"/>
    <n v="5"/>
    <m/>
    <m/>
    <n v="45"/>
    <n v="0.16"/>
    <s v="km"/>
    <m/>
    <m/>
    <m/>
    <m/>
    <m/>
    <s v="12% incline, 4.5 mph"/>
    <x v="5"/>
    <s v="2026-05-26T20:12:29.389Z"/>
    <x v="9"/>
  </r>
  <r>
    <s v="E-20260526-1782"/>
    <s v="S-20260526-01"/>
    <x v="66"/>
    <n v="6"/>
    <m/>
    <m/>
    <n v="45"/>
    <n v="0.16"/>
    <s v="km"/>
    <m/>
    <m/>
    <m/>
    <m/>
    <m/>
    <s v="12% incline, 4.5 mph"/>
    <x v="5"/>
    <s v="2026-05-26T20:14:07.150Z"/>
    <x v="9"/>
  </r>
  <r>
    <s v="E-20260527-1783"/>
    <s v="S-20260527-01"/>
    <x v="66"/>
    <n v="1"/>
    <m/>
    <m/>
    <n v="360"/>
    <n v="0.53"/>
    <s v="km"/>
    <m/>
    <m/>
    <m/>
    <m/>
    <m/>
    <s v="Incline 5%, 3.5 mph"/>
    <x v="5"/>
    <s v="2026-05-27T20:01:46.029Z"/>
    <x v="9"/>
  </r>
  <r>
    <s v="E-20260527-1784"/>
    <s v="S-20260527-01"/>
    <x v="52"/>
    <n v="1"/>
    <n v="0"/>
    <n v="8"/>
    <m/>
    <m/>
    <m/>
    <m/>
    <m/>
    <m/>
    <m/>
    <m/>
    <s v="Green thick band "/>
    <x v="5"/>
    <s v="2026-05-27T20:03:17.741Z"/>
    <x v="5"/>
  </r>
  <r>
    <s v="E-20260527-1785"/>
    <s v="S-20260527-01"/>
    <x v="52"/>
    <n v="2"/>
    <n v="0"/>
    <n v="8"/>
    <m/>
    <m/>
    <m/>
    <m/>
    <m/>
    <m/>
    <m/>
    <m/>
    <s v="Green thick band "/>
    <x v="5"/>
    <s v="2026-05-27T20:07:12.487Z"/>
    <x v="5"/>
  </r>
  <r>
    <s v="E-20260527-1786"/>
    <s v="S-20260527-01"/>
    <x v="67"/>
    <n v="1"/>
    <n v="0"/>
    <n v="15"/>
    <m/>
    <m/>
    <m/>
    <m/>
    <m/>
    <m/>
    <m/>
    <m/>
    <s v="Green thick band "/>
    <x v="5"/>
    <s v="2026-05-27T20:07:26.508Z"/>
    <x v="5"/>
  </r>
  <r>
    <s v="E-20260527-1787"/>
    <s v="S-20260527-01"/>
    <x v="67"/>
    <n v="2"/>
    <n v="0"/>
    <n v="15"/>
    <m/>
    <m/>
    <m/>
    <m/>
    <m/>
    <m/>
    <m/>
    <m/>
    <s v="Green thick band "/>
    <x v="5"/>
    <s v="2026-05-27T20:07:29.686Z"/>
    <x v="5"/>
  </r>
  <r>
    <s v="E-20260527-1788"/>
    <s v="S-20260527-01"/>
    <x v="61"/>
    <n v="1"/>
    <n v="0"/>
    <m/>
    <n v="60"/>
    <m/>
    <m/>
    <m/>
    <m/>
    <m/>
    <m/>
    <m/>
    <m/>
    <x v="5"/>
    <s v="2026-05-27T20:07:33.434Z"/>
    <x v="0"/>
  </r>
  <r>
    <s v="E-20260527-1789"/>
    <s v="S-20260527-01"/>
    <x v="61"/>
    <n v="2"/>
    <n v="0"/>
    <m/>
    <n v="60"/>
    <m/>
    <m/>
    <m/>
    <m/>
    <m/>
    <m/>
    <m/>
    <m/>
    <x v="5"/>
    <s v="2026-05-27T20:07:34.559Z"/>
    <x v="0"/>
  </r>
  <r>
    <s v="E-20260527-1790"/>
    <s v="S-20260527-01"/>
    <x v="0"/>
    <n v="1"/>
    <n v="150"/>
    <m/>
    <n v="60"/>
    <m/>
    <m/>
    <m/>
    <m/>
    <m/>
    <m/>
    <m/>
    <s v="Incline 1%, 2 mph"/>
    <x v="5"/>
    <s v="2026-05-27T20:12:40.695Z"/>
    <x v="0"/>
  </r>
  <r>
    <s v="E-20260527-1791"/>
    <s v="S-20260527-01"/>
    <x v="0"/>
    <n v="2"/>
    <n v="150"/>
    <m/>
    <n v="60"/>
    <m/>
    <m/>
    <m/>
    <m/>
    <m/>
    <m/>
    <m/>
    <s v="Incline 1%, 2 mph"/>
    <x v="5"/>
    <s v="2026-05-27T20:14:49.073Z"/>
    <x v="0"/>
  </r>
  <r>
    <s v="E-20260527-1792"/>
    <s v="S-20260527-01"/>
    <x v="0"/>
    <n v="3"/>
    <n v="150"/>
    <m/>
    <n v="49.8"/>
    <m/>
    <m/>
    <m/>
    <m/>
    <m/>
    <m/>
    <m/>
    <s v="Incline 1%, 2 mph"/>
    <x v="5"/>
    <s v="2026-05-27T20:17:36.172Z"/>
    <x v="0"/>
  </r>
  <r>
    <s v="E-20260527-1793"/>
    <s v="S-20260527-01"/>
    <x v="0"/>
    <n v="4"/>
    <n v="150"/>
    <m/>
    <n v="45"/>
    <m/>
    <m/>
    <m/>
    <m/>
    <m/>
    <m/>
    <m/>
    <s v="Incline 1%, 2 mph"/>
    <x v="5"/>
    <s v="2026-05-27T20:19:36.022Z"/>
    <x v="0"/>
  </r>
  <r>
    <s v="E-20260527-1794"/>
    <s v="S-20260527-01"/>
    <x v="0"/>
    <n v="5"/>
    <n v="150"/>
    <m/>
    <n v="45"/>
    <m/>
    <m/>
    <m/>
    <m/>
    <m/>
    <m/>
    <m/>
    <s v="Incline 1%, 2 mph"/>
    <x v="5"/>
    <s v="2026-05-27T20:21:48.101Z"/>
    <x v="0"/>
  </r>
  <r>
    <s v="E-20260527-1795"/>
    <s v="S-20260527-01"/>
    <x v="19"/>
    <n v="1"/>
    <n v="190"/>
    <n v="8"/>
    <m/>
    <m/>
    <m/>
    <n v="2"/>
    <n v="1"/>
    <n v="2"/>
    <s v="2+"/>
    <m/>
    <s v="Tempo 2-1-2; RIR 2+; controlled but tried to explode the pullback "/>
    <x v="5"/>
    <s v="2026-05-27T20:26:04.733Z"/>
    <x v="1"/>
  </r>
  <r>
    <s v="E-20260527-1796"/>
    <s v="S-20260527-01"/>
    <x v="19"/>
    <n v="2"/>
    <n v="200"/>
    <n v="8"/>
    <m/>
    <m/>
    <m/>
    <n v="2"/>
    <n v="1"/>
    <n v="2"/>
    <s v="2-1"/>
    <m/>
    <s v="Tempo 2-1-2; RIR 2-1; leading with scap "/>
    <x v="5"/>
    <s v="2026-05-27T20:28:19.179Z"/>
    <x v="1"/>
  </r>
  <r>
    <s v="E-20260527-1797"/>
    <s v="S-20260527-01"/>
    <x v="19"/>
    <n v="3"/>
    <n v="202.5"/>
    <n v="7"/>
    <m/>
    <m/>
    <m/>
    <n v="2"/>
    <n v="1"/>
    <n v="2"/>
    <s v="1"/>
    <m/>
    <s v="Tempo 2-1-2; RIR 1; leading with scap "/>
    <x v="5"/>
    <s v="2026-05-27T20:30:54.768Z"/>
    <x v="1"/>
  </r>
  <r>
    <s v="E-20260527-1798"/>
    <s v="S-20260527-01"/>
    <x v="19"/>
    <n v="4"/>
    <n v="205"/>
    <n v="6"/>
    <m/>
    <m/>
    <m/>
    <n v="2"/>
    <n v="1"/>
    <n v="2"/>
    <s v="1"/>
    <m/>
    <s v="Tempo 2-1-2; RIR 1; leading with scap "/>
    <x v="5"/>
    <s v="2026-05-27T20:33:10.343Z"/>
    <x v="1"/>
  </r>
  <r>
    <s v="E-20260527-1799"/>
    <s v="S-20260527-01"/>
    <x v="1"/>
    <n v="1"/>
    <n v="0"/>
    <n v="8"/>
    <m/>
    <m/>
    <m/>
    <n v="1"/>
    <n v="2"/>
    <n v="1"/>
    <s v="2"/>
    <m/>
    <s v="Tempo 1-2-1; RIR 2"/>
    <x v="5"/>
    <s v="2026-05-27T20:37:09.965Z"/>
    <x v="1"/>
  </r>
  <r>
    <s v="E-20260527-1800"/>
    <s v="S-20260527-01"/>
    <x v="1"/>
    <n v="2"/>
    <n v="0"/>
    <n v="8"/>
    <m/>
    <m/>
    <m/>
    <n v="1"/>
    <n v="2"/>
    <n v="1"/>
    <s v="2"/>
    <m/>
    <s v="Tempo 1-2-1; RIR 2"/>
    <x v="5"/>
    <s v="2026-05-27T20:40:39.145Z"/>
    <x v="1"/>
  </r>
  <r>
    <s v="E-20260527-1801"/>
    <s v="S-20260527-01"/>
    <x v="1"/>
    <n v="3"/>
    <n v="0"/>
    <n v="8"/>
    <m/>
    <m/>
    <m/>
    <n v="1"/>
    <n v="2"/>
    <n v="1"/>
    <s v="1"/>
    <m/>
    <s v="Tempo 1-2-1; RIR 1"/>
    <x v="5"/>
    <s v="2026-05-27T20:40:43.592Z"/>
    <x v="1"/>
  </r>
  <r>
    <s v="E-20260527-1802"/>
    <s v="S-20260527-01"/>
    <x v="68"/>
    <n v="1"/>
    <n v="35"/>
    <n v="7"/>
    <m/>
    <m/>
    <m/>
    <m/>
    <m/>
    <m/>
    <m/>
    <m/>
    <s v="No anchor or spot available. Transitioned to single arm preacher curl with 35# db. Bench at 4"/>
    <x v="5"/>
    <s v="2026-05-27T20:45:25.843Z"/>
    <x v="2"/>
  </r>
  <r>
    <s v="E-20260527-1803"/>
    <s v="S-20260527-01"/>
    <x v="68"/>
    <n v="2"/>
    <n v="35"/>
    <n v="7"/>
    <m/>
    <m/>
    <m/>
    <m/>
    <m/>
    <m/>
    <m/>
    <m/>
    <s v="No anchor or spot available. Transitioned to single arm preacher curl with 35# db. Bench at 5; armpit pressed into seat top "/>
    <x v="5"/>
    <s v="2026-05-27T20:48:10.060Z"/>
    <x v="2"/>
  </r>
  <r>
    <s v="E-20260527-1804"/>
    <s v="S-20260527-01"/>
    <x v="68"/>
    <n v="3"/>
    <n v="35"/>
    <n v="6"/>
    <m/>
    <m/>
    <m/>
    <n v="2"/>
    <n v="1"/>
    <n v="2"/>
    <s v="1"/>
    <m/>
    <s v="Bench at 7. This felt like the correct height; tempo 2-1-2; RIR 1"/>
    <x v="5"/>
    <s v="2026-05-27T20:51:51.409Z"/>
    <x v="2"/>
  </r>
  <r>
    <s v="E-20260527-1805"/>
    <s v="S-20260527-01"/>
    <x v="68"/>
    <n v="4"/>
    <n v="35"/>
    <n v="6"/>
    <m/>
    <m/>
    <m/>
    <m/>
    <m/>
    <m/>
    <m/>
    <m/>
    <s v="Bench at 7; anterior right didn’t love this position. No pain but could tell it was an unfamiliar or uncomfortable anchor and hinge"/>
    <x v="5"/>
    <s v="2026-05-27T20:57:33.695Z"/>
    <x v="2"/>
  </r>
  <r>
    <s v="E-20260527-1806"/>
    <s v="S-20260527-01"/>
    <x v="32"/>
    <n v="1"/>
    <m/>
    <m/>
    <n v="460"/>
    <n v="2"/>
    <s v="km"/>
    <m/>
    <m/>
    <m/>
    <m/>
    <m/>
    <s v="Damper at 5"/>
    <x v="5"/>
    <s v="2026-05-27T21:06:37.888Z"/>
    <x v="1"/>
  </r>
  <r>
    <s v="E-20260528-1807"/>
    <s v="S-20260528-01"/>
    <x v="52"/>
    <n v="1"/>
    <n v="0"/>
    <n v="8"/>
    <m/>
    <m/>
    <m/>
    <m/>
    <m/>
    <m/>
    <m/>
    <m/>
    <s v="Blue band "/>
    <x v="5"/>
    <s v="2026-05-28T18:44:15.083Z"/>
    <x v="5"/>
  </r>
  <r>
    <s v="E-20260528-1808"/>
    <s v="S-20260528-01"/>
    <x v="52"/>
    <n v="2"/>
    <n v="0"/>
    <n v="8"/>
    <m/>
    <m/>
    <m/>
    <m/>
    <m/>
    <m/>
    <m/>
    <m/>
    <s v="Blue band "/>
    <x v="5"/>
    <s v="2026-05-28T18:44:15.991Z"/>
    <x v="5"/>
  </r>
  <r>
    <s v="E-20260528-1809"/>
    <s v="S-20260528-01"/>
    <x v="67"/>
    <n v="1"/>
    <n v="0"/>
    <n v="15"/>
    <m/>
    <m/>
    <m/>
    <m/>
    <m/>
    <m/>
    <m/>
    <m/>
    <s v="Blue band"/>
    <x v="5"/>
    <s v="2026-05-28T18:44:23.132Z"/>
    <x v="5"/>
  </r>
  <r>
    <s v="E-20260528-1810"/>
    <s v="S-20260528-01"/>
    <x v="67"/>
    <n v="2"/>
    <n v="0"/>
    <n v="15"/>
    <m/>
    <m/>
    <m/>
    <m/>
    <m/>
    <m/>
    <m/>
    <m/>
    <s v="Blue band"/>
    <x v="5"/>
    <s v="2026-05-28T18:44:23.885Z"/>
    <x v="5"/>
  </r>
  <r>
    <s v="E-20260528-1811"/>
    <s v="S-20260528-01"/>
    <x v="56"/>
    <n v="1"/>
    <n v="0"/>
    <n v="10"/>
    <m/>
    <m/>
    <m/>
    <m/>
    <m/>
    <m/>
    <m/>
    <m/>
    <s v="Blue band"/>
    <x v="5"/>
    <s v="2026-05-28T18:44:30.092Z"/>
    <x v="5"/>
  </r>
  <r>
    <s v="E-20260528-1812"/>
    <s v="S-20260528-01"/>
    <x v="56"/>
    <n v="2"/>
    <n v="0"/>
    <n v="10"/>
    <m/>
    <m/>
    <m/>
    <m/>
    <m/>
    <m/>
    <m/>
    <m/>
    <s v="Blue band"/>
    <x v="5"/>
    <s v="2026-05-28T18:44:30.981Z"/>
    <x v="5"/>
  </r>
  <r>
    <s v="E-20260528-1813"/>
    <s v="S-20260528-01"/>
    <x v="66"/>
    <n v="1"/>
    <m/>
    <m/>
    <n v="360"/>
    <n v="0.55000000000000004"/>
    <s v="km"/>
    <m/>
    <m/>
    <m/>
    <m/>
    <m/>
    <s v="Warmup"/>
    <x v="5"/>
    <s v="2026-05-28T18:49:47.622Z"/>
    <x v="9"/>
  </r>
  <r>
    <s v="E-20260528-1814"/>
    <s v="S-20260528-01"/>
    <x v="69"/>
    <n v="1"/>
    <n v="150"/>
    <n v="6"/>
    <m/>
    <m/>
    <m/>
    <n v="2"/>
    <n v="1"/>
    <n v="2"/>
    <s v="2-1"/>
    <m/>
    <s v="Tempo 2-1-2; RIR 2-1"/>
    <x v="5"/>
    <s v="2026-05-28T18:54:58.178Z"/>
    <x v="3"/>
  </r>
  <r>
    <s v="E-20260528-1815"/>
    <s v="S-20260528-01"/>
    <x v="69"/>
    <n v="2"/>
    <n v="150"/>
    <n v="7"/>
    <m/>
    <m/>
    <m/>
    <n v="2"/>
    <n v="1"/>
    <n v="2"/>
    <s v="2-1"/>
    <m/>
    <s v="Tempo 2-1-2; RIR 2-1"/>
    <x v="5"/>
    <s v="2026-05-28T18:56:58.419Z"/>
    <x v="3"/>
  </r>
  <r>
    <s v="E-20260528-1816"/>
    <s v="S-20260528-01"/>
    <x v="69"/>
    <n v="3"/>
    <n v="150"/>
    <n v="6"/>
    <m/>
    <m/>
    <m/>
    <n v="2"/>
    <n v="1"/>
    <n v="2"/>
    <s v="2-1"/>
    <m/>
    <s v="Tempo 2-1-2; RIR 2-1"/>
    <x v="5"/>
    <s v="2026-05-28T19:00:30.823Z"/>
    <x v="3"/>
  </r>
  <r>
    <s v="E-20260528-1817"/>
    <s v="S-20260528-01"/>
    <x v="69"/>
    <n v="4"/>
    <n v="150"/>
    <n v="5"/>
    <m/>
    <m/>
    <m/>
    <n v="2"/>
    <n v="1"/>
    <n v="2"/>
    <s v="1"/>
    <m/>
    <s v="Tempo 2-1-2; RIR 1"/>
    <x v="5"/>
    <s v="2026-05-28T19:03:12.854Z"/>
    <x v="3"/>
  </r>
  <r>
    <s v="E-20260528-1818"/>
    <s v="S-20260528-01"/>
    <x v="70"/>
    <n v="1"/>
    <n v="30"/>
    <n v="12"/>
    <m/>
    <m/>
    <m/>
    <n v="2"/>
    <n v="1"/>
    <n v="2"/>
    <s v="2"/>
    <m/>
    <s v="Tempo 2-1-2; RIR 2"/>
    <x v="5"/>
    <s v="2026-05-28T19:11:40.352Z"/>
    <x v="3"/>
  </r>
  <r>
    <s v="E-20260528-1819"/>
    <s v="S-20260528-01"/>
    <x v="70"/>
    <n v="2"/>
    <n v="40"/>
    <n v="12"/>
    <m/>
    <m/>
    <m/>
    <n v="2"/>
    <n v="1"/>
    <n v="2"/>
    <s v="2-1"/>
    <m/>
    <s v="Tempo 2-1-2; RIR 2-1"/>
    <x v="5"/>
    <s v="2026-05-28T19:15:00.379Z"/>
    <x v="3"/>
  </r>
  <r>
    <s v="E-20260528-1820"/>
    <s v="S-20260528-01"/>
    <x v="70"/>
    <n v="3"/>
    <n v="42.5"/>
    <n v="12"/>
    <m/>
    <m/>
    <m/>
    <n v="2"/>
    <n v="1"/>
    <n v="2"/>
    <s v="2-1"/>
    <m/>
    <s v="Tempo 2-1-2; RIR 2-1"/>
    <x v="5"/>
    <s v="2026-05-28T19:19:04.546Z"/>
    <x v="3"/>
  </r>
  <r>
    <s v="E-20260528-1821"/>
    <s v="S-20260528-01"/>
    <x v="71"/>
    <n v="1"/>
    <n v="10"/>
    <n v="15"/>
    <m/>
    <m/>
    <m/>
    <n v="2"/>
    <n v="1"/>
    <n v="2"/>
    <s v="2-1"/>
    <m/>
    <s v="Tempo 2-1-2; RIR 2-1"/>
    <x v="5"/>
    <s v="2026-05-28T19:22:18.610Z"/>
    <x v="3"/>
  </r>
  <r>
    <s v="E-20260528-1822"/>
    <s v="S-20260528-01"/>
    <x v="71"/>
    <n v="2"/>
    <n v="10"/>
    <n v="15"/>
    <m/>
    <m/>
    <m/>
    <n v="2"/>
    <n v="1"/>
    <n v="2"/>
    <s v="2-1"/>
    <m/>
    <s v="Tempo 2-1-2; RIR 2-1"/>
    <x v="5"/>
    <s v="2026-05-28T19:25:38.123Z"/>
    <x v="3"/>
  </r>
  <r>
    <s v="E-20260528-1823"/>
    <s v="S-20260528-01"/>
    <x v="71"/>
    <n v="3"/>
    <n v="12.5"/>
    <n v="15"/>
    <m/>
    <m/>
    <m/>
    <n v="2"/>
    <n v="1"/>
    <n v="2"/>
    <s v="2-1"/>
    <m/>
    <s v="Tempo 2-1-2; RIR 2-1"/>
    <x v="5"/>
    <s v="2026-05-28T19:29:27.670Z"/>
    <x v="3"/>
  </r>
  <r>
    <s v="E-20260528-1824"/>
    <s v="S-20260528-01"/>
    <x v="17"/>
    <n v="1"/>
    <n v="25"/>
    <n v="10"/>
    <m/>
    <m/>
    <m/>
    <n v="3"/>
    <n v="1"/>
    <n v="3"/>
    <s v="1"/>
    <m/>
    <s v="Tempo 3-1-3; RIR 1 (right)"/>
    <x v="5"/>
    <s v="2026-05-28T19:32:35.011Z"/>
    <x v="4"/>
  </r>
  <r>
    <s v="E-20260528-1825"/>
    <s v="S-20260528-01"/>
    <x v="17"/>
    <n v="2"/>
    <n v="25"/>
    <n v="9"/>
    <m/>
    <m/>
    <m/>
    <n v="3"/>
    <n v="1"/>
    <n v="3"/>
    <s v="1"/>
    <m/>
    <s v="Tempo 3-1-3; RIR 1; observed superior humoral glide mid set. Anchoring down removed all ‘awareness’"/>
    <x v="5"/>
    <s v="2026-05-28T19:35:23.834Z"/>
    <x v="4"/>
  </r>
  <r>
    <s v="E-20260528-1826"/>
    <s v="S-20260528-01"/>
    <x v="17"/>
    <n v="3"/>
    <n v="25"/>
    <n v="9"/>
    <m/>
    <m/>
    <m/>
    <m/>
    <m/>
    <m/>
    <s v="1-0"/>
    <m/>
    <s v="Temp 3-1-3; RIR 1-0"/>
    <x v="5"/>
    <s v="2026-05-28T19:39:01.493Z"/>
    <x v="4"/>
  </r>
  <r>
    <s v="E-20260528-1827"/>
    <s v="S-20260528-01"/>
    <x v="72"/>
    <n v="1"/>
    <n v="30"/>
    <m/>
    <n v="20"/>
    <m/>
    <m/>
    <m/>
    <m/>
    <m/>
    <m/>
    <m/>
    <s v="20 seconds slow count; followed by 5 scap extension while holding inverted KB"/>
    <x v="5"/>
    <s v="2026-05-28T19:42:26.263Z"/>
    <x v="5"/>
  </r>
  <r>
    <s v="E-20260528-1828"/>
    <s v="S-20260528-01"/>
    <x v="72"/>
    <n v="2"/>
    <n v="30"/>
    <m/>
    <n v="20"/>
    <m/>
    <m/>
    <m/>
    <m/>
    <m/>
    <m/>
    <m/>
    <s v="20 seconds slow count; followed by 5 scap extension while holding inverted KB"/>
    <x v="5"/>
    <s v="2026-05-28T19:45:02.742Z"/>
    <x v="5"/>
  </r>
  <r>
    <s v="E-20260528-1829"/>
    <s v="S-20260528-01"/>
    <x v="73"/>
    <n v="1"/>
    <n v="45"/>
    <n v="15"/>
    <m/>
    <m/>
    <m/>
    <m/>
    <m/>
    <m/>
    <m/>
    <m/>
    <s v="10 scap extensions + 5 controlled presses"/>
    <x v="5"/>
    <s v="2026-05-28T19:53:39.210Z"/>
    <x v="4"/>
  </r>
  <r>
    <s v="E-20260528-1830"/>
    <s v="S-20260528-01"/>
    <x v="73"/>
    <n v="2"/>
    <n v="45"/>
    <n v="15"/>
    <m/>
    <m/>
    <m/>
    <m/>
    <m/>
    <m/>
    <m/>
    <m/>
    <s v="10 scap extensions + 5 controlled presses"/>
    <x v="5"/>
    <s v="2026-05-28T19:53:40.448Z"/>
    <x v="4"/>
  </r>
  <r>
    <s v="E-20260528-1831"/>
    <s v="S-20260528-01"/>
    <x v="66"/>
    <n v="2"/>
    <m/>
    <m/>
    <n v="45"/>
    <n v="0.17"/>
    <s v="km"/>
    <m/>
    <m/>
    <m/>
    <m/>
    <m/>
    <m/>
    <x v="5"/>
    <s v="2026-05-28T20:00:27.788Z"/>
    <x v="9"/>
  </r>
  <r>
    <s v="E-20260528-1832"/>
    <s v="S-20260528-01"/>
    <x v="66"/>
    <n v="3"/>
    <m/>
    <m/>
    <n v="45"/>
    <n v="0.17"/>
    <s v="km"/>
    <m/>
    <m/>
    <m/>
    <m/>
    <m/>
    <m/>
    <x v="5"/>
    <s v="2026-05-28T20:00:29.412Z"/>
    <x v="9"/>
  </r>
  <r>
    <s v="E-20260528-1833"/>
    <s v="S-20260528-01"/>
    <x v="66"/>
    <n v="4"/>
    <m/>
    <m/>
    <n v="45"/>
    <n v="0.17"/>
    <s v="km"/>
    <m/>
    <m/>
    <m/>
    <m/>
    <m/>
    <m/>
    <x v="5"/>
    <s v="2026-05-28T20:00:29.913Z"/>
    <x v="9"/>
  </r>
  <r>
    <s v="E-20260528-1834"/>
    <s v="S-20260528-01"/>
    <x v="66"/>
    <n v="5"/>
    <m/>
    <m/>
    <n v="45"/>
    <n v="0.17"/>
    <s v="km"/>
    <m/>
    <m/>
    <m/>
    <m/>
    <m/>
    <m/>
    <x v="5"/>
    <s v="2026-05-28T20:00:41.074Z"/>
    <x v="9"/>
  </r>
  <r>
    <s v="E-20260528-1835"/>
    <s v="S-20260528-01"/>
    <x v="66"/>
    <n v="6"/>
    <m/>
    <m/>
    <n v="45"/>
    <n v="0.17"/>
    <s v="km"/>
    <m/>
    <m/>
    <m/>
    <m/>
    <m/>
    <m/>
    <x v="5"/>
    <s v="2026-05-28T20:01:48.909Z"/>
    <x v="9"/>
  </r>
  <r>
    <s v="E-20260530-1836"/>
    <s v="S-20260530-01"/>
    <x v="66"/>
    <n v="1"/>
    <m/>
    <m/>
    <n v="360"/>
    <n v="0.55000000000000004"/>
    <s v="km"/>
    <m/>
    <m/>
    <m/>
    <m/>
    <m/>
    <s v="5% incline; 3.5 mph"/>
    <x v="5"/>
    <s v="2026-05-30T14:41:32.003Z"/>
    <x v="9"/>
  </r>
  <r>
    <s v="E-20260530-1837"/>
    <s v="S-20260530-01"/>
    <x v="10"/>
    <n v="1"/>
    <n v="75"/>
    <m/>
    <n v="60"/>
    <m/>
    <m/>
    <m/>
    <m/>
    <m/>
    <m/>
    <m/>
    <s v="2mph, 1% incline"/>
    <x v="5"/>
    <s v="2026-05-30T14:49:12.393Z"/>
    <x v="0"/>
  </r>
  <r>
    <s v="E-20260530-1838"/>
    <s v="S-20260530-01"/>
    <x v="10"/>
    <n v="2"/>
    <n v="75"/>
    <m/>
    <n v="60"/>
    <m/>
    <m/>
    <m/>
    <m/>
    <m/>
    <m/>
    <m/>
    <s v="75 sec between set; 2mph, 1% incline"/>
    <x v="5"/>
    <s v="2026-05-30T14:52:24.805Z"/>
    <x v="0"/>
  </r>
  <r>
    <s v="E-20260530-1839"/>
    <s v="S-20260530-01"/>
    <x v="10"/>
    <n v="3"/>
    <n v="75"/>
    <m/>
    <n v="60"/>
    <m/>
    <m/>
    <m/>
    <m/>
    <m/>
    <m/>
    <m/>
    <s v="75 sec between set; 2mph, 1% incline"/>
    <x v="5"/>
    <s v="2026-05-30T14:55:40.398Z"/>
    <x v="0"/>
  </r>
  <r>
    <s v="E-20260530-1840"/>
    <s v="S-20260530-01"/>
    <x v="10"/>
    <n v="4"/>
    <n v="75"/>
    <m/>
    <n v="60"/>
    <m/>
    <m/>
    <m/>
    <m/>
    <m/>
    <m/>
    <m/>
    <s v="75 sec between set; 2mph, 1% incline"/>
    <x v="5"/>
    <s v="2026-05-30T14:58:55.573Z"/>
    <x v="0"/>
  </r>
  <r>
    <s v="E-20260530-1841"/>
    <s v="S-20260530-01"/>
    <x v="74"/>
    <n v="1"/>
    <n v="60"/>
    <n v="12"/>
    <m/>
    <m/>
    <m/>
    <n v="2"/>
    <n v="2"/>
    <n v="2"/>
    <s v="2"/>
    <m/>
    <s v="Dual pulley seated cable back row machine. Half kneeling position behind the seat; Tempo 2-2-2; RIR 2"/>
    <x v="5"/>
    <s v="2026-05-30T15:03:42.082Z"/>
    <x v="1"/>
  </r>
  <r>
    <s v="E-20260530-1842"/>
    <s v="S-20260530-01"/>
    <x v="74"/>
    <n v="2"/>
    <n v="65"/>
    <n v="11"/>
    <m/>
    <m/>
    <m/>
    <n v="2"/>
    <n v="2"/>
    <n v="2"/>
    <s v="2-1"/>
    <m/>
    <s v="Tempo 2-2-2; RIR 2-1"/>
    <x v="5"/>
    <s v="2026-05-30T15:07:08.641Z"/>
    <x v="1"/>
  </r>
  <r>
    <s v="E-20260530-1843"/>
    <s v="S-20260530-01"/>
    <x v="74"/>
    <n v="3"/>
    <n v="65"/>
    <n v="10"/>
    <m/>
    <m/>
    <m/>
    <n v="2"/>
    <n v="2"/>
    <n v="2"/>
    <s v="2-1"/>
    <m/>
    <s v="Tempo 2-2-2; RIR 2-1"/>
    <x v="5"/>
    <s v="2026-05-30T15:11:14.089Z"/>
    <x v="1"/>
  </r>
  <r>
    <s v="E-20260530-1844"/>
    <s v="S-20260530-01"/>
    <x v="74"/>
    <n v="4"/>
    <n v="65"/>
    <n v="10"/>
    <m/>
    <m/>
    <m/>
    <n v="2"/>
    <n v="2"/>
    <n v="2"/>
    <s v="1"/>
    <m/>
    <s v="Tempo 2-2-2; RIR 1"/>
    <x v="5"/>
    <s v="2026-05-30T15:14:31.721Z"/>
    <x v="1"/>
  </r>
  <r>
    <s v="E-20260530-1845"/>
    <s v="S-20260530-01"/>
    <x v="75"/>
    <n v="1"/>
    <n v="25"/>
    <n v="15"/>
    <m/>
    <m/>
    <m/>
    <n v="2"/>
    <n v="2"/>
    <n v="2"/>
    <s v="2"/>
    <m/>
    <s v="Tempo 2-2-2; RIR 2"/>
    <x v="5"/>
    <s v="2026-05-30T15:17:36.342Z"/>
    <x v="1"/>
  </r>
  <r>
    <s v="E-20260530-1846"/>
    <s v="S-20260530-01"/>
    <x v="75"/>
    <n v="2"/>
    <n v="30"/>
    <n v="15"/>
    <m/>
    <m/>
    <m/>
    <n v="2"/>
    <n v="2"/>
    <n v="2"/>
    <s v="2"/>
    <m/>
    <s v="Tempo 2-2-2; RIR 2"/>
    <x v="5"/>
    <s v="2026-05-30T15:20:11.067Z"/>
    <x v="1"/>
  </r>
  <r>
    <s v="E-20260530-1847"/>
    <s v="S-20260530-01"/>
    <x v="75"/>
    <n v="3"/>
    <n v="35"/>
    <n v="15"/>
    <m/>
    <m/>
    <m/>
    <n v="2"/>
    <n v="2"/>
    <n v="2"/>
    <s v="2"/>
    <m/>
    <s v="Tempo 2-2-2; RIR 2"/>
    <x v="5"/>
    <s v="2026-05-30T15:22:26.407Z"/>
    <x v="1"/>
  </r>
  <r>
    <s v="E-20260530-1848"/>
    <s v="S-20260530-01"/>
    <x v="13"/>
    <n v="1"/>
    <n v="25"/>
    <n v="12"/>
    <m/>
    <m/>
    <m/>
    <n v="2"/>
    <n v="1"/>
    <n v="3"/>
    <s v="2"/>
    <m/>
    <s v="Tempo 2-1-3; RIR 2"/>
    <x v="5"/>
    <s v="2026-05-30T15:27:09.612Z"/>
    <x v="2"/>
  </r>
  <r>
    <s v="E-20260530-1849"/>
    <s v="S-20260530-01"/>
    <x v="13"/>
    <n v="2"/>
    <n v="25"/>
    <n v="12"/>
    <m/>
    <m/>
    <m/>
    <n v="2"/>
    <n v="1"/>
    <n v="3"/>
    <s v="2"/>
    <m/>
    <s v="Tempo 2-1-3; RIR 2"/>
    <x v="5"/>
    <s v="2026-05-30T15:31:04.553Z"/>
    <x v="2"/>
  </r>
  <r>
    <s v="E-20260530-1850"/>
    <s v="S-20260530-01"/>
    <x v="13"/>
    <n v="3"/>
    <n v="27.5"/>
    <n v="11"/>
    <m/>
    <m/>
    <m/>
    <n v="2"/>
    <n v="1"/>
    <n v="3"/>
    <s v="1"/>
    <m/>
    <s v="Tempo 2-1-3; RIR 1"/>
    <x v="5"/>
    <s v="2026-05-30T15:36:08.149Z"/>
    <x v="2"/>
  </r>
  <r>
    <s v="E-20260530-1851"/>
    <s v="S-20260530-01"/>
    <x v="32"/>
    <n v="1"/>
    <m/>
    <m/>
    <n v="462"/>
    <n v="2"/>
    <s v="km"/>
    <m/>
    <m/>
    <m/>
    <m/>
    <m/>
    <s v="Felt tough today. But maintaining rpm at 22-24, damper at 6"/>
    <x v="5"/>
    <s v="2026-05-30T15:47:26.877Z"/>
    <x v="1"/>
  </r>
  <r>
    <s v="E-20260531-1852"/>
    <s v="S-20260531-01"/>
    <x v="66"/>
    <n v="1"/>
    <m/>
    <m/>
    <n v="360"/>
    <n v="0.56999999999999995"/>
    <s v="km"/>
    <m/>
    <m/>
    <m/>
    <m/>
    <m/>
    <s v="Warmup: 5% incline, 3.6mph"/>
    <x v="5"/>
    <s v="2026-05-31T13:30:55.652Z"/>
    <x v="9"/>
  </r>
  <r>
    <s v="E-20260531-1853"/>
    <s v="S-20260531-01"/>
    <x v="14"/>
    <n v="1"/>
    <n v="80"/>
    <n v="15"/>
    <m/>
    <m/>
    <m/>
    <m/>
    <m/>
    <m/>
    <s v="2"/>
    <m/>
    <s v="Temp 2-1-3; RIR 2"/>
    <x v="5"/>
    <s v="2026-05-31T13:39:03.658Z"/>
    <x v="2"/>
  </r>
  <r>
    <s v="E-20260531-1854"/>
    <s v="S-20260531-01"/>
    <x v="14"/>
    <n v="2"/>
    <n v="80"/>
    <n v="14"/>
    <m/>
    <m/>
    <m/>
    <m/>
    <m/>
    <m/>
    <s v="1"/>
    <m/>
    <s v="Strict rest at 75 second; Temp 2-1-3; RIR 1"/>
    <x v="5"/>
    <s v="2026-05-31T13:41:53.577Z"/>
    <x v="2"/>
  </r>
  <r>
    <s v="E-20260531-1855"/>
    <s v="S-20260531-01"/>
    <x v="14"/>
    <n v="3"/>
    <n v="80"/>
    <n v="13"/>
    <m/>
    <m/>
    <m/>
    <m/>
    <m/>
    <m/>
    <s v="1"/>
    <m/>
    <s v="Strict rest at 75 second; Temp 2-1-3; RIR 1"/>
    <x v="5"/>
    <s v="2026-05-31T13:44:21.888Z"/>
    <x v="2"/>
  </r>
  <r>
    <s v="E-20260531-1856"/>
    <s v="S-20260531-01"/>
    <x v="76"/>
    <n v="1"/>
    <n v="25"/>
    <n v="10"/>
    <m/>
    <m/>
    <m/>
    <n v="3"/>
    <n v="1"/>
    <n v="3"/>
    <s v="2"/>
    <m/>
    <s v="Tempo 3-1-3: RIR 2; right fatigued quicker than left"/>
    <x v="5"/>
    <s v="2026-05-31T13:49:00.828Z"/>
    <x v="4"/>
  </r>
  <r>
    <s v="E-20260531-1857"/>
    <s v="S-20260531-01"/>
    <x v="76"/>
    <n v="2"/>
    <n v="27.5"/>
    <n v="9"/>
    <m/>
    <m/>
    <m/>
    <n v="3"/>
    <n v="1"/>
    <n v="3"/>
    <s v="1"/>
    <m/>
    <s v="Tempo 3-1-3: RIR 1; right fatigued quicker than left"/>
    <x v="5"/>
    <s v="2026-05-31T13:52:47.848Z"/>
    <x v="4"/>
  </r>
  <r>
    <s v="E-20260531-1858"/>
    <s v="S-20260531-01"/>
    <x v="76"/>
    <n v="3"/>
    <n v="30"/>
    <n v="8"/>
    <m/>
    <m/>
    <m/>
    <n v="3"/>
    <n v="1"/>
    <n v="3"/>
    <s v="1"/>
    <m/>
    <s v="Tempo 3-1-3: RIR 1; right fatigued quicker than left"/>
    <x v="5"/>
    <s v="2026-05-31T13:56:04.917Z"/>
    <x v="4"/>
  </r>
  <r>
    <s v="E-20260531-1859"/>
    <s v="S-20260531-01"/>
    <x v="64"/>
    <n v="1"/>
    <n v="30"/>
    <n v="10"/>
    <m/>
    <m/>
    <m/>
    <n v="3"/>
    <n v="1"/>
    <n v="3"/>
    <s v="2-1"/>
    <s v="2026-05-31T14:01:03.829Z"/>
    <s v="D-Grip; tempo 3-1-3; RIR 2-1"/>
    <x v="5"/>
    <s v="2026-05-31T14:01:06.122Z"/>
    <x v="2"/>
  </r>
  <r>
    <s v="E-20260531-1860"/>
    <s v="S-20260531-01"/>
    <x v="17"/>
    <n v="1"/>
    <n v="27.5"/>
    <n v="9"/>
    <m/>
    <m/>
    <m/>
    <n v="2"/>
    <n v="1"/>
    <n v="2"/>
    <s v="2-1"/>
    <s v="2026-05-31T14:01:03.829Z"/>
    <s v="Tempo 2-1-2; RIR 2-1"/>
    <x v="5"/>
    <s v="2026-05-31T14:01:23.874Z"/>
    <x v="4"/>
  </r>
  <r>
    <s v="E-20260531-1861"/>
    <s v="S-20260531-01"/>
    <x v="64"/>
    <n v="2"/>
    <n v="30"/>
    <n v="9"/>
    <m/>
    <m/>
    <m/>
    <n v="2"/>
    <n v="1"/>
    <n v="2"/>
    <s v="1"/>
    <s v="2026-05-31T14:05:15.526Z"/>
    <s v="D-Grip; tempo 2-1-2; RIR 1"/>
    <x v="5"/>
    <s v="2026-05-31T14:05:16.128Z"/>
    <x v="2"/>
  </r>
  <r>
    <s v="E-20260531-1862"/>
    <s v="S-20260531-01"/>
    <x v="17"/>
    <n v="2"/>
    <n v="30"/>
    <n v="9"/>
    <m/>
    <m/>
    <m/>
    <n v="2"/>
    <n v="1"/>
    <n v="2"/>
    <s v="1"/>
    <s v="2026-05-31T14:05:15.526Z"/>
    <s v="Tempo 2-1-2; RIR 1"/>
    <x v="5"/>
    <s v="2026-05-31T14:05:34.380Z"/>
    <x v="4"/>
  </r>
  <r>
    <s v="E-20260531-1863"/>
    <s v="S-20260531-01"/>
    <x v="64"/>
    <n v="3"/>
    <n v="30"/>
    <n v="8"/>
    <m/>
    <m/>
    <m/>
    <n v="2"/>
    <n v="1"/>
    <n v="2"/>
    <s v="1"/>
    <s v="2026-05-31T14:09:59.975Z"/>
    <s v="D-Grip; tempo 2-1-2; RIR 1"/>
    <x v="5"/>
    <s v="2026-05-31T14:10:00.849Z"/>
    <x v="2"/>
  </r>
  <r>
    <s v="E-20260531-1864"/>
    <s v="S-20260531-01"/>
    <x v="17"/>
    <n v="3"/>
    <n v="30"/>
    <n v="8"/>
    <m/>
    <m/>
    <m/>
    <n v="2"/>
    <n v="1"/>
    <n v="2"/>
    <s v="1"/>
    <s v="2026-05-31T14:09:59.975Z"/>
    <s v="Tempo 2-1-2; RIR 1"/>
    <x v="5"/>
    <s v="2026-05-31T14:10:04.496Z"/>
    <x v="4"/>
  </r>
  <r>
    <s v="E-20260531-1865"/>
    <s v="S-20260531-01"/>
    <x v="18"/>
    <n v="1"/>
    <n v="150"/>
    <m/>
    <n v="70.199999999999989"/>
    <m/>
    <m/>
    <m/>
    <m/>
    <m/>
    <m/>
    <m/>
    <s v="70/60=1.167; strict 90 sec rest"/>
    <x v="5"/>
    <s v="2026-05-31T14:19:36.981Z"/>
    <x v="0"/>
  </r>
  <r>
    <s v="E-20260531-1866"/>
    <s v="S-20260531-01"/>
    <x v="18"/>
    <n v="2"/>
    <n v="150"/>
    <m/>
    <n v="70.199999999999989"/>
    <m/>
    <m/>
    <m/>
    <m/>
    <m/>
    <m/>
    <m/>
    <s v="70/60=1.167; strict 90 sec rest"/>
    <x v="5"/>
    <s v="2026-05-31T14:19:38.325Z"/>
    <x v="0"/>
  </r>
  <r>
    <s v="E-20260531-1867"/>
    <s v="S-20260531-01"/>
    <x v="18"/>
    <n v="3"/>
    <n v="150"/>
    <m/>
    <n v="60"/>
    <m/>
    <m/>
    <m/>
    <m/>
    <m/>
    <m/>
    <m/>
    <s v="; strict 90 sec rest"/>
    <x v="5"/>
    <s v="2026-05-31T14:19:48.158Z"/>
    <x v="0"/>
  </r>
  <r>
    <s v="E-20260531-1868"/>
    <s v="S-20260531-01"/>
    <x v="66"/>
    <n v="2"/>
    <m/>
    <m/>
    <n v="45"/>
    <n v="0.16"/>
    <s v="km"/>
    <m/>
    <m/>
    <m/>
    <m/>
    <m/>
    <s v="Athletic capacity finish "/>
    <x v="5"/>
    <s v="2026-05-31T14:23:27.656Z"/>
    <x v="9"/>
  </r>
  <r>
    <s v="E-20260531-1869"/>
    <s v="S-20260531-01"/>
    <x v="66"/>
    <n v="3"/>
    <m/>
    <m/>
    <n v="45"/>
    <n v="0.16"/>
    <s v="km"/>
    <m/>
    <m/>
    <m/>
    <m/>
    <m/>
    <s v="Athletic capacity finish "/>
    <x v="5"/>
    <s v="2026-05-31T14:23:28.661Z"/>
    <x v="9"/>
  </r>
  <r>
    <s v="E-20260531-1870"/>
    <s v="S-20260531-01"/>
    <x v="66"/>
    <n v="4"/>
    <m/>
    <m/>
    <n v="45"/>
    <n v="0.16"/>
    <s v="km"/>
    <m/>
    <m/>
    <m/>
    <m/>
    <m/>
    <s v="Athletic capacity finish "/>
    <x v="5"/>
    <s v="2026-05-31T14:25:21.736Z"/>
    <x v="9"/>
  </r>
  <r>
    <s v="E-20260531-1871"/>
    <s v="S-20260531-01"/>
    <x v="66"/>
    <n v="5"/>
    <m/>
    <m/>
    <n v="45"/>
    <n v="0.16"/>
    <s v="km"/>
    <m/>
    <m/>
    <m/>
    <m/>
    <m/>
    <s v="Athletic capacity finish "/>
    <x v="5"/>
    <s v="2026-05-31T14:26:50.466Z"/>
    <x v="9"/>
  </r>
  <r>
    <s v="E-20260531-1872"/>
    <s v="S-20260531-01"/>
    <x v="66"/>
    <n v="6"/>
    <m/>
    <m/>
    <n v="45"/>
    <n v="0.16"/>
    <s v="km"/>
    <m/>
    <m/>
    <m/>
    <m/>
    <m/>
    <s v="Athletic capacity finish "/>
    <x v="5"/>
    <s v="2026-05-31T14:28:20.215Z"/>
    <x v="9"/>
  </r>
  <r>
    <s v="E-20260531-1873"/>
    <s v="S-20260531-01"/>
    <x v="66"/>
    <n v="7"/>
    <m/>
    <m/>
    <n v="45"/>
    <n v="0.16"/>
    <s v="km"/>
    <m/>
    <m/>
    <m/>
    <m/>
    <m/>
    <s v="Athletic capacity finish "/>
    <x v="5"/>
    <s v="2026-05-31T14:30:12.541Z"/>
    <x v="9"/>
  </r>
  <r>
    <s v="E-20260602-1874"/>
    <s v="S-20260602-01"/>
    <x v="66"/>
    <n v="1"/>
    <m/>
    <m/>
    <n v="360"/>
    <n v="0.56999999999999995"/>
    <s v="km"/>
    <m/>
    <m/>
    <m/>
    <m/>
    <m/>
    <s v="Warmup: Incline 5%, 3.5mph"/>
    <x v="5"/>
    <s v="2026-06-02T13:47:52.214Z"/>
    <x v="9"/>
  </r>
  <r>
    <s v="E-20260602-1875"/>
    <s v="S-20260602-01"/>
    <x v="52"/>
    <n v="1"/>
    <n v="0"/>
    <n v="8"/>
    <m/>
    <m/>
    <m/>
    <m/>
    <m/>
    <m/>
    <m/>
    <m/>
    <s v="Green band"/>
    <x v="5"/>
    <s v="2026-06-02T13:55:40.689Z"/>
    <x v="5"/>
  </r>
  <r>
    <s v="E-20260602-1876"/>
    <s v="S-20260602-01"/>
    <x v="52"/>
    <n v="2"/>
    <n v="0"/>
    <n v="8"/>
    <m/>
    <m/>
    <m/>
    <m/>
    <m/>
    <m/>
    <m/>
    <m/>
    <s v="Green band"/>
    <x v="5"/>
    <s v="2026-06-02T13:55:41.455Z"/>
    <x v="5"/>
  </r>
  <r>
    <s v="E-20260602-1877"/>
    <s v="S-20260602-01"/>
    <x v="67"/>
    <n v="1"/>
    <n v="0"/>
    <n v="15"/>
    <m/>
    <m/>
    <m/>
    <m/>
    <m/>
    <m/>
    <m/>
    <m/>
    <s v="Red band "/>
    <x v="5"/>
    <s v="2026-06-02T13:55:48.031Z"/>
    <x v="5"/>
  </r>
  <r>
    <s v="E-20260602-1878"/>
    <s v="S-20260602-01"/>
    <x v="67"/>
    <n v="2"/>
    <n v="0"/>
    <n v="15"/>
    <m/>
    <m/>
    <m/>
    <m/>
    <m/>
    <m/>
    <m/>
    <m/>
    <s v="Red band "/>
    <x v="5"/>
    <s v="2026-06-02T13:55:48.902Z"/>
    <x v="5"/>
  </r>
  <r>
    <s v="E-20260602-1879"/>
    <s v="S-20260602-01"/>
    <x v="61"/>
    <n v="1"/>
    <n v="0"/>
    <m/>
    <n v="60"/>
    <m/>
    <m/>
    <m/>
    <m/>
    <m/>
    <m/>
    <m/>
    <s v="20 sec"/>
    <x v="5"/>
    <s v="2026-06-02T13:56:23.640Z"/>
    <x v="0"/>
  </r>
  <r>
    <s v="E-20260602-1880"/>
    <s v="S-20260602-01"/>
    <x v="61"/>
    <n v="2"/>
    <n v="0"/>
    <m/>
    <n v="60"/>
    <m/>
    <m/>
    <m/>
    <m/>
    <m/>
    <m/>
    <m/>
    <s v="20 sec"/>
    <x v="5"/>
    <s v="2026-06-02T13:56:24.231Z"/>
    <x v="0"/>
  </r>
  <r>
    <s v="E-20260602-1881"/>
    <s v="S-20260602-01"/>
    <x v="0"/>
    <n v="1"/>
    <n v="150"/>
    <m/>
    <n v="60"/>
    <m/>
    <m/>
    <m/>
    <m/>
    <m/>
    <m/>
    <m/>
    <s v="1% incline, 2mph"/>
    <x v="5"/>
    <s v="2026-06-02T13:58:17.542Z"/>
    <x v="0"/>
  </r>
  <r>
    <s v="E-20260602-1882"/>
    <s v="S-20260602-01"/>
    <x v="0"/>
    <n v="2"/>
    <n v="150"/>
    <m/>
    <n v="60"/>
    <m/>
    <m/>
    <m/>
    <m/>
    <m/>
    <m/>
    <m/>
    <s v="1% incline, 2mph"/>
    <x v="5"/>
    <s v="2026-06-02T14:00:36.543Z"/>
    <x v="0"/>
  </r>
  <r>
    <s v="E-20260602-1883"/>
    <s v="S-20260602-01"/>
    <x v="0"/>
    <n v="3"/>
    <n v="150"/>
    <m/>
    <n v="55.2"/>
    <m/>
    <m/>
    <m/>
    <m/>
    <m/>
    <m/>
    <m/>
    <s v="1% incline, 2mph; 55/60=0.917"/>
    <x v="5"/>
    <s v="2026-06-02T14:03:14.002Z"/>
    <x v="0"/>
  </r>
  <r>
    <s v="E-20260602-1884"/>
    <s v="S-20260602-01"/>
    <x v="0"/>
    <n v="4"/>
    <n v="150"/>
    <m/>
    <n v="46.2"/>
    <m/>
    <m/>
    <m/>
    <m/>
    <m/>
    <m/>
    <m/>
    <s v="1% incline, 2mph; 46/60=0.767"/>
    <x v="5"/>
    <s v="2026-06-02T14:05:47.373Z"/>
    <x v="0"/>
  </r>
  <r>
    <s v="E-20260602-1885"/>
    <s v="S-20260602-01"/>
    <x v="0"/>
    <n v="5"/>
    <n v="150"/>
    <m/>
    <n v="45"/>
    <m/>
    <m/>
    <m/>
    <m/>
    <m/>
    <m/>
    <m/>
    <s v="1% incline, 2mph; 46/60=0.767"/>
    <x v="5"/>
    <s v="2026-06-02T14:07:56.210Z"/>
    <x v="0"/>
  </r>
  <r>
    <s v="E-20260602-1886"/>
    <s v="S-20260602-01"/>
    <x v="19"/>
    <n v="1"/>
    <n v="200"/>
    <n v="8"/>
    <m/>
    <m/>
    <m/>
    <n v="2"/>
    <n v="1"/>
    <n v="2"/>
    <s v="2"/>
    <m/>
    <s v="RIR 2; tempo 2-1-2"/>
    <x v="5"/>
    <s v="2026-06-02T14:12:37.921Z"/>
    <x v="1"/>
  </r>
  <r>
    <s v="E-20260602-1887"/>
    <s v="S-20260602-01"/>
    <x v="19"/>
    <n v="2"/>
    <n v="205"/>
    <n v="7"/>
    <m/>
    <m/>
    <m/>
    <n v="2"/>
    <n v="1"/>
    <n v="2"/>
    <s v="2-1"/>
    <m/>
    <s v="RIR 2-1; tempo 2-1-2"/>
    <x v="5"/>
    <s v="2026-06-02T14:15:01.224Z"/>
    <x v="1"/>
  </r>
  <r>
    <s v="E-20260602-1888"/>
    <s v="S-20260602-01"/>
    <x v="19"/>
    <n v="3"/>
    <n v="207.5"/>
    <n v="7"/>
    <m/>
    <m/>
    <m/>
    <n v="2"/>
    <n v="1"/>
    <n v="2"/>
    <s v="1"/>
    <m/>
    <s v="RIR 1; tempo 2-1-2"/>
    <x v="5"/>
    <s v="2026-06-02T14:17:41.694Z"/>
    <x v="1"/>
  </r>
  <r>
    <s v="E-20260602-1889"/>
    <s v="S-20260602-01"/>
    <x v="19"/>
    <n v="4"/>
    <n v="207.5"/>
    <n v="5"/>
    <m/>
    <m/>
    <m/>
    <n v="2"/>
    <n v="1"/>
    <n v="2"/>
    <s v="1"/>
    <m/>
    <s v="RIR 1; tempo 2-1-2"/>
    <x v="5"/>
    <s v="2026-06-02T14:20:06.606Z"/>
    <x v="1"/>
  </r>
  <r>
    <s v="E-20260602-1890"/>
    <s v="S-20260602-01"/>
    <x v="1"/>
    <n v="1"/>
    <n v="0"/>
    <n v="8"/>
    <m/>
    <m/>
    <m/>
    <m/>
    <m/>
    <m/>
    <m/>
    <m/>
    <m/>
    <x v="5"/>
    <s v="2026-06-02T14:22:45.079Z"/>
    <x v="1"/>
  </r>
  <r>
    <s v="E-20260602-1891"/>
    <s v="S-20260602-01"/>
    <x v="1"/>
    <n v="2"/>
    <n v="0"/>
    <n v="8"/>
    <m/>
    <m/>
    <m/>
    <m/>
    <m/>
    <m/>
    <m/>
    <m/>
    <s v="Focused on hold/contraction and smooth controlled eccentric "/>
    <x v="5"/>
    <s v="2026-06-02T14:25:24.895Z"/>
    <x v="1"/>
  </r>
  <r>
    <s v="E-20260602-1892"/>
    <s v="S-20260602-01"/>
    <x v="1"/>
    <n v="3"/>
    <n v="0"/>
    <n v="8"/>
    <m/>
    <m/>
    <m/>
    <m/>
    <m/>
    <m/>
    <m/>
    <m/>
    <s v="Forearm fatigue. Lactic acid buildup. Focused on hold/contraction and smooth controlled eccentric "/>
    <x v="5"/>
    <s v="2026-06-02T14:27:40.544Z"/>
    <x v="1"/>
  </r>
  <r>
    <s v="E-20260602-1893"/>
    <s v="S-20260602-01"/>
    <x v="68"/>
    <n v="1"/>
    <n v="35"/>
    <n v="8"/>
    <m/>
    <m/>
    <m/>
    <n v="2"/>
    <n v="1"/>
    <n v="2"/>
    <s v="2-1"/>
    <m/>
    <s v="RIR 2-1; Tempo 2-1-2; left fatigued quicker"/>
    <x v="5"/>
    <s v="2026-06-02T14:32:05.196Z"/>
    <x v="2"/>
  </r>
  <r>
    <s v="E-20260602-1894"/>
    <s v="S-20260602-01"/>
    <x v="68"/>
    <n v="2"/>
    <n v="35"/>
    <n v="7"/>
    <m/>
    <m/>
    <m/>
    <n v="2"/>
    <n v="1"/>
    <n v="2"/>
    <s v="2-1"/>
    <m/>
    <s v="RIR 2-1; Tempo 2-1-2; left fatigued quicker"/>
    <x v="5"/>
    <s v="2026-06-02T14:34:42.187Z"/>
    <x v="2"/>
  </r>
  <r>
    <s v="E-20260602-1895"/>
    <s v="S-20260602-01"/>
    <x v="68"/>
    <n v="3"/>
    <n v="35"/>
    <n v="6"/>
    <m/>
    <m/>
    <m/>
    <n v="2"/>
    <n v="1"/>
    <n v="2"/>
    <s v="2-1"/>
    <m/>
    <s v="RIR 2-1; Tempo 2-1-2; left fatigued quicker"/>
    <x v="5"/>
    <s v="2026-06-02T14:38:02.870Z"/>
    <x v="2"/>
  </r>
  <r>
    <s v="E-20260602-1896"/>
    <s v="S-20260602-01"/>
    <x v="68"/>
    <n v="4"/>
    <n v="35"/>
    <n v="5"/>
    <m/>
    <m/>
    <m/>
    <n v="2"/>
    <n v="1"/>
    <n v="2"/>
    <s v="1"/>
    <m/>
    <s v="RIR 1; Tempo 2-1-2; left fatigued quicker"/>
    <x v="5"/>
    <s v="2026-06-02T14:40:41.579Z"/>
    <x v="2"/>
  </r>
  <r>
    <s v="E-20260602-1897"/>
    <s v="S-20260602-01"/>
    <x v="32"/>
    <n v="1"/>
    <m/>
    <m/>
    <n v="470"/>
    <n v="2"/>
    <s v="km"/>
    <m/>
    <m/>
    <m/>
    <m/>
    <m/>
    <s v="Aerobic capacity "/>
    <x v="5"/>
    <s v="2026-06-02T14:51:26.285Z"/>
    <x v="1"/>
  </r>
  <r>
    <s v="E-20260604-1898"/>
    <s v="S-20260604-01"/>
    <x v="66"/>
    <n v="1"/>
    <m/>
    <m/>
    <n v="360"/>
    <n v="0.59"/>
    <s v="km"/>
    <m/>
    <m/>
    <m/>
    <m/>
    <m/>
    <s v="Warmup 5% incline, 3.7 mph"/>
    <x v="5"/>
    <s v="2026-06-04T13:11:25.958Z"/>
    <x v="9"/>
  </r>
  <r>
    <s v="E-20260604-1899"/>
    <s v="S-20260604-01"/>
    <x v="52"/>
    <n v="1"/>
    <n v="0"/>
    <n v="8"/>
    <m/>
    <m/>
    <m/>
    <m/>
    <m/>
    <m/>
    <m/>
    <m/>
    <s v="Blue band"/>
    <x v="5"/>
    <s v="2026-06-04T13:17:52.471Z"/>
    <x v="5"/>
  </r>
  <r>
    <s v="E-20260604-1900"/>
    <s v="S-20260604-01"/>
    <x v="52"/>
    <n v="2"/>
    <n v="0"/>
    <n v="8"/>
    <m/>
    <m/>
    <m/>
    <m/>
    <m/>
    <m/>
    <m/>
    <m/>
    <s v="Blue band"/>
    <x v="5"/>
    <s v="2026-06-04T13:17:53.187Z"/>
    <x v="5"/>
  </r>
  <r>
    <s v="E-20260604-1901"/>
    <s v="S-20260604-01"/>
    <x v="67"/>
    <n v="1"/>
    <n v="0"/>
    <n v="10"/>
    <m/>
    <m/>
    <m/>
    <m/>
    <m/>
    <m/>
    <m/>
    <m/>
    <s v="Blue band"/>
    <x v="5"/>
    <s v="2026-06-04T13:18:03.847Z"/>
    <x v="5"/>
  </r>
  <r>
    <s v="E-20260604-1902"/>
    <s v="S-20260604-01"/>
    <x v="67"/>
    <n v="2"/>
    <n v="0"/>
    <n v="10"/>
    <m/>
    <m/>
    <m/>
    <m/>
    <m/>
    <m/>
    <m/>
    <m/>
    <s v="Blue band"/>
    <x v="5"/>
    <s v="2026-06-04T13:18:04.784Z"/>
    <x v="5"/>
  </r>
  <r>
    <s v="E-20260604-1903"/>
    <s v="S-20260604-01"/>
    <x v="56"/>
    <n v="1"/>
    <n v="0"/>
    <n v="10"/>
    <m/>
    <m/>
    <m/>
    <m/>
    <m/>
    <m/>
    <m/>
    <m/>
    <s v="Blue band"/>
    <x v="5"/>
    <s v="2026-06-04T13:18:17.685Z"/>
    <x v="5"/>
  </r>
  <r>
    <s v="E-20260604-1904"/>
    <s v="S-20260604-01"/>
    <x v="56"/>
    <n v="2"/>
    <n v="0"/>
    <n v="10"/>
    <m/>
    <m/>
    <m/>
    <m/>
    <m/>
    <m/>
    <m/>
    <m/>
    <s v="Blue band"/>
    <x v="5"/>
    <s v="2026-06-04T13:18:21.752Z"/>
    <x v="5"/>
  </r>
  <r>
    <s v="E-20260604-1905"/>
    <s v="S-20260604-01"/>
    <x v="69"/>
    <n v="1"/>
    <n v="130"/>
    <n v="8"/>
    <m/>
    <m/>
    <m/>
    <n v="2"/>
    <n v="1"/>
    <m/>
    <s v="2"/>
    <m/>
    <s v="RIR 2; tempo 2-1-X-2"/>
    <x v="5"/>
    <s v="2026-06-04T13:21:33.784Z"/>
    <x v="3"/>
  </r>
  <r>
    <s v="E-20260604-1906"/>
    <s v="S-20260604-01"/>
    <x v="69"/>
    <n v="2"/>
    <n v="140"/>
    <n v="7"/>
    <m/>
    <m/>
    <m/>
    <n v="2"/>
    <n v="1"/>
    <m/>
    <s v="2-1"/>
    <m/>
    <s v="RIR 2-1; tempo 2-1-X-2"/>
    <x v="5"/>
    <s v="2026-06-04T13:24:04.362Z"/>
    <x v="3"/>
  </r>
  <r>
    <s v="E-20260604-1907"/>
    <s v="S-20260604-01"/>
    <x v="69"/>
    <n v="3"/>
    <n v="140"/>
    <n v="6"/>
    <m/>
    <m/>
    <m/>
    <n v="2"/>
    <n v="1"/>
    <m/>
    <s v="1"/>
    <m/>
    <s v="RIR 1; tempo 2-1-X-2"/>
    <x v="5"/>
    <s v="2026-06-04T13:27:18.054Z"/>
    <x v="3"/>
  </r>
  <r>
    <s v="E-20260604-1908"/>
    <s v="S-20260604-01"/>
    <x v="69"/>
    <n v="4"/>
    <n v="140"/>
    <n v="5.5"/>
    <m/>
    <m/>
    <m/>
    <n v="2"/>
    <n v="1"/>
    <m/>
    <s v="1"/>
    <m/>
    <s v="RIR 1; tempo 2-1-X-2; slow eccentric on 5.5"/>
    <x v="5"/>
    <s v="2026-06-04T13:30:49.680Z"/>
    <x v="3"/>
  </r>
  <r>
    <s v="E-20260604-1909"/>
    <s v="S-20260604-01"/>
    <x v="70"/>
    <n v="1"/>
    <n v="40"/>
    <n v="12"/>
    <m/>
    <m/>
    <m/>
    <n v="2"/>
    <n v="1"/>
    <m/>
    <s v="2-1"/>
    <m/>
    <s v="Tempo 2-1-x-1; RIR 2-1"/>
    <x v="5"/>
    <s v="2026-06-04T13:34:07.990Z"/>
    <x v="3"/>
  </r>
  <r>
    <s v="E-20260604-1910"/>
    <s v="S-20260604-01"/>
    <x v="70"/>
    <n v="2"/>
    <n v="42.5"/>
    <n v="12"/>
    <m/>
    <m/>
    <m/>
    <n v="2"/>
    <n v="1"/>
    <m/>
    <s v="2-1"/>
    <m/>
    <s v="Tempo 2-1-x-1; RIR 2-1; right extension not as strong as left. Maybe a little more trap engagement/recruitment. Still good tempo under control"/>
    <x v="5"/>
    <s v="2026-06-04T13:37:57.994Z"/>
    <x v="3"/>
  </r>
  <r>
    <s v="E-20260604-1911"/>
    <s v="S-20260604-01"/>
    <x v="70"/>
    <n v="3"/>
    <n v="45"/>
    <n v="10"/>
    <m/>
    <m/>
    <m/>
    <n v="2"/>
    <n v="1"/>
    <m/>
    <s v="1"/>
    <m/>
    <s v="Tempo 2-1-x-1; RIR 1; right extension not as strong as left. Maybe a little more trap engagement/recruitment. Still good tempo under control"/>
    <x v="5"/>
    <s v="2026-06-04T13:41:44.146Z"/>
    <x v="3"/>
  </r>
  <r>
    <s v="E-20260604-1912"/>
    <s v="S-20260604-01"/>
    <x v="17"/>
    <n v="1"/>
    <n v="25"/>
    <n v="11"/>
    <m/>
    <m/>
    <m/>
    <n v="3"/>
    <n v="1"/>
    <n v="3"/>
    <s v="2-1"/>
    <m/>
    <s v="RIR 2-1; tempo 3-1-3; rope grip (I.e., hammer/neutral"/>
    <x v="5"/>
    <s v="2026-06-04T13:45:54.923Z"/>
    <x v="4"/>
  </r>
  <r>
    <s v="E-20260604-1913"/>
    <s v="S-20260604-01"/>
    <x v="17"/>
    <n v="2"/>
    <n v="25"/>
    <n v="10"/>
    <m/>
    <m/>
    <m/>
    <n v="3"/>
    <n v="1"/>
    <n v="3"/>
    <s v="1"/>
    <m/>
    <s v="RIR 1; tempo 3-1-3; rope grip (I.e., hammer/neutral); some tap assist on 8-10 but minimal and eccentric was a strong hold; may want to consider 22.5 lbs until all reps hit. Will finish today as-is though. Still feeling very good muscle connection and maintaining form"/>
    <x v="5"/>
    <s v="2026-06-04T13:50:21.927Z"/>
    <x v="4"/>
  </r>
  <r>
    <s v="E-20260604-1914"/>
    <s v="S-20260604-01"/>
    <x v="17"/>
    <n v="3"/>
    <n v="25"/>
    <n v="9"/>
    <m/>
    <m/>
    <m/>
    <n v="3"/>
    <n v="1"/>
    <n v="3"/>
    <s v="1"/>
    <m/>
    <s v="RIR 1; tempo 3-1-3; rope grip (I.e., hammer/neutral); some tap assist on 8-10 but minimal and eccentric was a strong hold; may want to consider 22.5 lbs until all reps hit. Will finish today as-is though. Still feeling very good muscle connection and maintaining form"/>
    <x v="5"/>
    <s v="2026-06-04T13:53:01.939Z"/>
    <x v="4"/>
  </r>
  <r>
    <s v="E-20260604-1915"/>
    <s v="S-20260604-01"/>
    <x v="71"/>
    <n v="1"/>
    <n v="12.5"/>
    <n v="15"/>
    <m/>
    <m/>
    <m/>
    <n v="2"/>
    <n v="2"/>
    <n v="2"/>
    <s v="2-1"/>
    <m/>
    <s v="RIR 2-1; tempo 2-2-2"/>
    <x v="5"/>
    <s v="2026-06-04T13:57:20.113Z"/>
    <x v="3"/>
  </r>
  <r>
    <s v="E-20260604-1916"/>
    <s v="S-20260604-01"/>
    <x v="71"/>
    <n v="2"/>
    <n v="15"/>
    <n v="11"/>
    <m/>
    <m/>
    <m/>
    <n v="2"/>
    <n v="2"/>
    <n v="2"/>
    <s v="1"/>
    <m/>
    <s v="RIR 1; tempo 2-2-2; too much trap recruitment "/>
    <x v="5"/>
    <s v="2026-06-04T14:00:01.745Z"/>
    <x v="3"/>
  </r>
  <r>
    <s v="E-20260604-1917"/>
    <s v="S-20260604-01"/>
    <x v="71"/>
    <n v="3"/>
    <n v="15"/>
    <n v="15"/>
    <m/>
    <m/>
    <m/>
    <n v="2"/>
    <n v="2"/>
    <n v="2"/>
    <s v="1"/>
    <m/>
    <s v="RIR 1; tempo 2-2-2; too much trap recruitment "/>
    <x v="5"/>
    <s v="2026-06-04T14:03:22.493Z"/>
    <x v="3"/>
  </r>
  <r>
    <s v="E-20260604-1918"/>
    <s v="S-20260604-01"/>
    <x v="72"/>
    <n v="1"/>
    <n v="30"/>
    <m/>
    <n v="60"/>
    <m/>
    <m/>
    <m/>
    <m/>
    <m/>
    <m/>
    <m/>
    <s v="20 slow sec hold; 5 scap extension; 5 inverted kb floor press"/>
    <x v="5"/>
    <s v="2026-06-04T14:09:35.608Z"/>
    <x v="5"/>
  </r>
  <r>
    <s v="E-20260604-1919"/>
    <s v="S-20260604-01"/>
    <x v="72"/>
    <n v="2"/>
    <n v="30"/>
    <m/>
    <n v="60"/>
    <m/>
    <m/>
    <m/>
    <m/>
    <m/>
    <m/>
    <m/>
    <s v="20 slow sec hold; 5 scap extension; 5 inverted kb floor press"/>
    <x v="5"/>
    <s v="2026-06-04T14:09:38.711Z"/>
    <x v="5"/>
  </r>
  <r>
    <s v="E-20260604-1920"/>
    <s v="S-20260604-01"/>
    <x v="66"/>
    <n v="2"/>
    <m/>
    <m/>
    <n v="45"/>
    <n v="0.1"/>
    <s v="km"/>
    <m/>
    <m/>
    <m/>
    <m/>
    <m/>
    <s v="Capacity "/>
    <x v="5"/>
    <s v="2026-06-04T14:15:03.773Z"/>
    <x v="9"/>
  </r>
  <r>
    <s v="E-20260604-1921"/>
    <s v="S-20260604-01"/>
    <x v="66"/>
    <n v="3"/>
    <m/>
    <m/>
    <n v="45"/>
    <n v="0.18"/>
    <s v="km"/>
    <m/>
    <m/>
    <m/>
    <m/>
    <m/>
    <s v="Capacity "/>
    <x v="5"/>
    <s v="2026-06-04T14:16:08.504Z"/>
    <x v="9"/>
  </r>
  <r>
    <s v="E-20260604-1922"/>
    <s v="S-20260604-01"/>
    <x v="66"/>
    <n v="4"/>
    <m/>
    <m/>
    <n v="45"/>
    <n v="0.18"/>
    <s v="km"/>
    <m/>
    <m/>
    <m/>
    <m/>
    <m/>
    <s v="Capacity "/>
    <x v="5"/>
    <s v="2026-06-04T14:17:34.472Z"/>
    <x v="9"/>
  </r>
  <r>
    <s v="E-20260604-1923"/>
    <s v="S-20260604-01"/>
    <x v="66"/>
    <n v="5"/>
    <m/>
    <m/>
    <n v="45"/>
    <n v="0.18"/>
    <s v="km"/>
    <m/>
    <m/>
    <m/>
    <m/>
    <m/>
    <s v="Capacity "/>
    <x v="5"/>
    <s v="2026-06-04T14:18:46.892Z"/>
    <x v="9"/>
  </r>
  <r>
    <s v="E-20260604-1924"/>
    <s v="S-20260604-01"/>
    <x v="66"/>
    <n v="6"/>
    <m/>
    <m/>
    <n v="45"/>
    <n v="0.18"/>
    <s v="km"/>
    <m/>
    <m/>
    <m/>
    <m/>
    <m/>
    <s v="Capacity "/>
    <x v="5"/>
    <s v="2026-06-04T14:20:42.077Z"/>
    <x v="9"/>
  </r>
  <r>
    <s v="E-20260606-1925"/>
    <s v="S-20260606-01"/>
    <x v="66"/>
    <n v="1"/>
    <m/>
    <m/>
    <n v="360"/>
    <n v="0.6"/>
    <s v="km"/>
    <m/>
    <m/>
    <m/>
    <m/>
    <m/>
    <s v="Warmup 6.1 kph, 5% incline"/>
    <x v="5"/>
    <s v="2026-06-06T15:55:54.548Z"/>
    <x v="9"/>
  </r>
  <r>
    <s v="E-20260606-1926"/>
    <s v="S-20260606-01"/>
    <x v="74"/>
    <n v="1"/>
    <n v="60"/>
    <n v="12"/>
    <m/>
    <m/>
    <m/>
    <n v="2"/>
    <n v="2"/>
    <n v="2"/>
    <s v="2+"/>
    <m/>
    <s v="Single pulley, adjustable, set at 14 (nipple height when kneeling); Tempo 2-2-2; RIR 2+"/>
    <x v="5"/>
    <s v="2026-06-06T16:04:06.396Z"/>
    <x v="1"/>
  </r>
  <r>
    <s v="E-20260606-1927"/>
    <s v="S-20260606-01"/>
    <x v="74"/>
    <n v="2"/>
    <n v="65"/>
    <n v="12"/>
    <m/>
    <m/>
    <m/>
    <n v="2"/>
    <n v="2"/>
    <n v="2"/>
    <s v="2"/>
    <m/>
    <s v="Tempo 2-2-2; RIR 2"/>
    <x v="5"/>
    <s v="2026-06-06T16:07:04.295Z"/>
    <x v="1"/>
  </r>
  <r>
    <s v="E-20260606-1928"/>
    <s v="S-20260606-01"/>
    <x v="74"/>
    <n v="3"/>
    <n v="67.5"/>
    <n v="11"/>
    <m/>
    <m/>
    <m/>
    <n v="2"/>
    <n v="2"/>
    <n v="2"/>
    <s v="1"/>
    <m/>
    <s v="Single pulley, adjustable, set at 14 (nipple height when kneeling); Tempo 2-2-2; RIR 1"/>
    <x v="5"/>
    <s v="2026-06-06T16:10:26.243Z"/>
    <x v="1"/>
  </r>
  <r>
    <s v="E-20260606-1929"/>
    <s v="S-20260606-01"/>
    <x v="77"/>
    <n v="1"/>
    <n v="10"/>
    <n v="15"/>
    <m/>
    <m/>
    <m/>
    <m/>
    <m/>
    <m/>
    <m/>
    <m/>
    <s v="Warmup set - 5 lbs dbs. Bench at 3."/>
    <x v="5"/>
    <s v="2026-06-06T16:14:23.730Z"/>
    <x v="1"/>
  </r>
  <r>
    <s v="E-20260606-1930"/>
    <s v="S-20260606-01"/>
    <x v="77"/>
    <n v="2"/>
    <n v="20"/>
    <n v="14"/>
    <m/>
    <m/>
    <m/>
    <n v="2"/>
    <n v="2"/>
    <n v="2"/>
    <s v="1"/>
    <m/>
    <s v="Working set- tempo 2-2-2; RIR 1;  10lbs dbs. Bench at 3."/>
    <x v="5"/>
    <s v="2026-06-06T16:16:33.972Z"/>
    <x v="1"/>
  </r>
  <r>
    <s v="E-20260606-1931"/>
    <s v="S-20260606-01"/>
    <x v="77"/>
    <n v="3"/>
    <n v="20"/>
    <n v="13"/>
    <m/>
    <m/>
    <m/>
    <n v="2"/>
    <n v="2"/>
    <n v="2"/>
    <s v="1"/>
    <m/>
    <s v="Working set- tempo 2-2-2; RIR 1;  10lbs dbs. Bench at 3."/>
    <x v="5"/>
    <s v="2026-06-06T16:18:48.909Z"/>
    <x v="1"/>
  </r>
  <r>
    <s v="E-20260606-1932"/>
    <s v="S-20260606-01"/>
    <x v="75"/>
    <n v="1"/>
    <n v="30"/>
    <n v="20"/>
    <m/>
    <m/>
    <m/>
    <n v="2"/>
    <n v="2"/>
    <n v="2"/>
    <s v="2"/>
    <m/>
    <s v="Tempo 2-2-2; RIR 2"/>
    <x v="5"/>
    <s v="2026-06-06T16:25:11.180Z"/>
    <x v="1"/>
  </r>
  <r>
    <s v="E-20260606-1933"/>
    <s v="S-20260606-01"/>
    <x v="75"/>
    <n v="2"/>
    <n v="35"/>
    <n v="20"/>
    <m/>
    <m/>
    <m/>
    <n v="2"/>
    <n v="2"/>
    <n v="2"/>
    <s v="2-1"/>
    <m/>
    <s v="Tempo 2-2-2; RIR 2-1"/>
    <x v="5"/>
    <s v="2026-06-06T16:28:14.265Z"/>
    <x v="1"/>
  </r>
  <r>
    <s v="E-20260606-1934"/>
    <s v="S-20260606-01"/>
    <x v="75"/>
    <n v="3"/>
    <n v="37.5"/>
    <n v="20"/>
    <m/>
    <m/>
    <m/>
    <n v="2"/>
    <n v="2"/>
    <n v="2"/>
    <s v="2-1"/>
    <m/>
    <s v="Tempo 2-2-2; RIR 2-1; slight subluxation on left when fatigue hit around 14 and 18 rep but paused and reset"/>
    <x v="5"/>
    <s v="2026-06-06T16:32:36.373Z"/>
    <x v="1"/>
  </r>
  <r>
    <s v="E-20260606-1935"/>
    <s v="S-20260606-01"/>
    <x v="13"/>
    <n v="1"/>
    <n v="25"/>
    <n v="12"/>
    <m/>
    <m/>
    <m/>
    <n v="2"/>
    <n v="2"/>
    <n v="2"/>
    <s v="2"/>
    <m/>
    <s v="Tempo 2-2-2 (strict slow count); RIR 2"/>
    <x v="5"/>
    <s v="2026-06-06T16:35:59.339Z"/>
    <x v="2"/>
  </r>
  <r>
    <s v="E-20260606-1936"/>
    <s v="S-20260606-01"/>
    <x v="13"/>
    <n v="2"/>
    <n v="27.5"/>
    <n v="12"/>
    <m/>
    <m/>
    <m/>
    <n v="2"/>
    <n v="2"/>
    <n v="2"/>
    <s v="2"/>
    <m/>
    <s v="Left quicker to fatigue; Tempo 2-2-2 (strict slow count); RIR 2"/>
    <x v="5"/>
    <s v="2026-06-06T16:40:59.255Z"/>
    <x v="2"/>
  </r>
  <r>
    <s v="E-20260606-1937"/>
    <s v="S-20260606-01"/>
    <x v="13"/>
    <n v="3"/>
    <n v="27.5"/>
    <n v="10"/>
    <m/>
    <m/>
    <m/>
    <n v="2"/>
    <n v="2"/>
    <n v="2"/>
    <s v="1-0"/>
    <m/>
    <s v="Left quicker to fatigue; Tempo 2-2-2 (strict slow count); RIR 1-0"/>
    <x v="5"/>
    <s v="2026-06-06T16:44:41.082Z"/>
    <x v="2"/>
  </r>
  <r>
    <s v="E-20260606-1938"/>
    <s v="S-20260606-01"/>
    <x v="10"/>
    <n v="1"/>
    <n v="75"/>
    <m/>
    <n v="60"/>
    <m/>
    <m/>
    <m/>
    <m/>
    <m/>
    <m/>
    <m/>
    <s v="2.5 mph, 1% incline"/>
    <x v="5"/>
    <s v="2026-06-06T16:50:32.909Z"/>
    <x v="0"/>
  </r>
  <r>
    <s v="E-20260606-1939"/>
    <s v="S-20260606-01"/>
    <x v="10"/>
    <n v="2"/>
    <n v="75"/>
    <m/>
    <n v="60"/>
    <m/>
    <m/>
    <m/>
    <m/>
    <m/>
    <m/>
    <m/>
    <s v="2.5 mph, 1% incline; right starting to fail/roll to tips"/>
    <x v="5"/>
    <s v="2026-06-06T16:53:21.730Z"/>
    <x v="0"/>
  </r>
  <r>
    <s v="E-20260606-1940"/>
    <s v="S-20260606-01"/>
    <x v="10"/>
    <n v="3"/>
    <n v="75"/>
    <m/>
    <n v="39.6"/>
    <m/>
    <m/>
    <m/>
    <m/>
    <m/>
    <m/>
    <m/>
    <s v="Today feel like I’m pushing g cardio capacity too. Mph might be too fast; 2.5 mph, 1% incline; right starting to fail/roll to tips"/>
    <x v="5"/>
    <s v="2026-06-06T16:55:54.484Z"/>
    <x v="0"/>
  </r>
  <r>
    <s v="E-20260606-1941"/>
    <s v="S-20260606-01"/>
    <x v="10"/>
    <n v="4"/>
    <n v="75"/>
    <m/>
    <n v="39.6"/>
    <m/>
    <m/>
    <m/>
    <m/>
    <m/>
    <m/>
    <m/>
    <s v="Today feel like I’m pushing g cardio capacity too. Mph might be too fast; 2.5 mph, 1% incline; right starting to fail/roll to tips"/>
    <x v="5"/>
    <s v="2026-06-06T16:58:23.766Z"/>
    <x v="0"/>
  </r>
  <r>
    <s v="E-20260606-1942"/>
    <s v="S-20260606-01"/>
    <x v="32"/>
    <n v="1"/>
    <m/>
    <m/>
    <n v="480"/>
    <n v="2.04"/>
    <s v="km"/>
    <m/>
    <m/>
    <m/>
    <m/>
    <m/>
    <s v="Capacity finisher"/>
    <x v="5"/>
    <s v="2026-06-06T17:09:40.677Z"/>
    <x v="1"/>
  </r>
  <r>
    <s v="E-20260607-1943"/>
    <s v="S-20260607-01"/>
    <x v="66"/>
    <n v="1"/>
    <m/>
    <m/>
    <n v="360"/>
    <n v="0.6"/>
    <s v="km"/>
    <m/>
    <m/>
    <m/>
    <m/>
    <m/>
    <s v="Warmup: 6.1kph, 5% incline"/>
    <x v="5"/>
    <s v="2026-06-07T15:31:44.412Z"/>
    <x v="9"/>
  </r>
  <r>
    <s v="E-20260607-1944"/>
    <s v="S-20260607-01"/>
    <x v="14"/>
    <n v="1"/>
    <n v="80"/>
    <n v="15"/>
    <m/>
    <m/>
    <m/>
    <n v="2"/>
    <n v="1"/>
    <n v="3"/>
    <s v="2-1"/>
    <m/>
    <s v="Tempo 2-1-3; RIR 2-1"/>
    <x v="5"/>
    <s v="2026-06-07T15:31:59.174Z"/>
    <x v="2"/>
  </r>
  <r>
    <s v="E-20260607-1945"/>
    <s v="S-20260607-01"/>
    <x v="14"/>
    <n v="2"/>
    <n v="80"/>
    <n v="15"/>
    <m/>
    <m/>
    <m/>
    <n v="2"/>
    <n v="1"/>
    <n v="3"/>
    <s v="1"/>
    <m/>
    <s v="Tempo 2-1-3; RIR 1; contraction tough bit squeezed as much as possible and held eccentric for solid 3 count"/>
    <x v="5"/>
    <s v="2026-06-07T15:35:39.074Z"/>
    <x v="2"/>
  </r>
  <r>
    <s v="E-20260607-1946"/>
    <s v="S-20260607-01"/>
    <x v="14"/>
    <n v="3"/>
    <n v="80"/>
    <n v="12"/>
    <m/>
    <m/>
    <m/>
    <n v="2"/>
    <n v="1"/>
    <n v="3"/>
    <s v="1"/>
    <m/>
    <s v="Tempo 2-1-3; RIR 1; contraction tough bit squeezed as much as possible and held eccentric for solid 3 count"/>
    <x v="5"/>
    <s v="2026-06-07T15:38:09.746Z"/>
    <x v="2"/>
  </r>
  <r>
    <s v="E-20260607-1947"/>
    <s v="S-20260607-01"/>
    <x v="76"/>
    <n v="1"/>
    <n v="27.5"/>
    <n v="10"/>
    <m/>
    <m/>
    <m/>
    <n v="3"/>
    <n v="1"/>
    <n v="3"/>
    <s v="1-2"/>
    <m/>
    <s v="Tempo 3-1-3; RIR: 1-2"/>
    <x v="5"/>
    <s v="2026-06-07T15:43:46.821Z"/>
    <x v="4"/>
  </r>
  <r>
    <s v="E-20260607-1948"/>
    <s v="S-20260607-01"/>
    <x v="76"/>
    <n v="2"/>
    <n v="30"/>
    <n v="9"/>
    <m/>
    <m/>
    <m/>
    <n v="3"/>
    <n v="1"/>
    <n v="3"/>
    <s v="1-0"/>
    <m/>
    <s v="Tempo 3-1-3; RIR: 1-0"/>
    <x v="5"/>
    <s v="2026-06-07T15:46:59.614Z"/>
    <x v="4"/>
  </r>
  <r>
    <s v="E-20260607-1949"/>
    <s v="S-20260607-01"/>
    <x v="76"/>
    <n v="3"/>
    <n v="30"/>
    <n v="6"/>
    <m/>
    <m/>
    <m/>
    <n v="3"/>
    <n v="1"/>
    <n v="3"/>
    <s v="1-0"/>
    <m/>
    <s v="Tempo 3-1-3; RIR: 1-0"/>
    <x v="5"/>
    <s v="2026-06-07T15:49:57.307Z"/>
    <x v="4"/>
  </r>
  <r>
    <s v="E-20260607-1950"/>
    <s v="S-20260607-01"/>
    <x v="64"/>
    <n v="1"/>
    <n v="30"/>
    <n v="10"/>
    <m/>
    <m/>
    <m/>
    <n v="2"/>
    <n v="1"/>
    <n v="2"/>
    <s v="2-1"/>
    <s v="2026-06-07T15:54:16.434Z"/>
    <s v="Tempo 2-1-2; RIR 2-1"/>
    <x v="5"/>
    <s v="2026-06-07T15:54:17.041Z"/>
    <x v="2"/>
  </r>
  <r>
    <s v="E-20260607-1951"/>
    <s v="S-20260607-01"/>
    <x v="17"/>
    <n v="1"/>
    <n v="30"/>
    <n v="8"/>
    <m/>
    <m/>
    <m/>
    <n v="2"/>
    <n v="1"/>
    <n v="2"/>
    <s v="2-1"/>
    <s v="2026-06-07T15:54:16.434Z"/>
    <s v="Tempo 2-1-2; RIR 2-1"/>
    <x v="5"/>
    <s v="2026-06-07T15:54:28.550Z"/>
    <x v="4"/>
  </r>
  <r>
    <s v="E-20260607-1952"/>
    <s v="S-20260607-01"/>
    <x v="64"/>
    <n v="2"/>
    <n v="30"/>
    <n v="9"/>
    <m/>
    <m/>
    <m/>
    <n v="2"/>
    <n v="1"/>
    <n v="2"/>
    <s v="2-1"/>
    <s v="2026-06-07T15:58:49.901Z"/>
    <s v="Tempo 2-1-2; RIR 2-1"/>
    <x v="5"/>
    <s v="2026-06-07T15:58:58.084Z"/>
    <x v="2"/>
  </r>
  <r>
    <s v="E-20260607-1953"/>
    <s v="S-20260607-01"/>
    <x v="17"/>
    <n v="2"/>
    <n v="30"/>
    <n v="7"/>
    <m/>
    <m/>
    <m/>
    <n v="2"/>
    <n v="1"/>
    <n v="2"/>
    <s v="2-1"/>
    <s v="2026-06-07T15:58:49.901Z"/>
    <s v="Tempo 2-1-2; RIR 2-1"/>
    <x v="5"/>
    <s v="2026-06-07T15:59:03.166Z"/>
    <x v="4"/>
  </r>
  <r>
    <s v="E-20260607-1954"/>
    <s v="S-20260607-01"/>
    <x v="64"/>
    <n v="3"/>
    <n v="30"/>
    <n v="8"/>
    <m/>
    <m/>
    <m/>
    <n v="2"/>
    <n v="1"/>
    <n v="2"/>
    <s v="2-1"/>
    <s v="2026-06-07T16:04:11.492Z"/>
    <s v="Tempo 2-1-2; RIR 2-1; tap at 7.5"/>
    <x v="5"/>
    <s v="2026-06-07T16:04:22.435Z"/>
    <x v="2"/>
  </r>
  <r>
    <s v="E-20260607-1955"/>
    <s v="S-20260607-01"/>
    <x v="17"/>
    <n v="3"/>
    <n v="30"/>
    <n v="8"/>
    <m/>
    <m/>
    <m/>
    <n v="2"/>
    <n v="1"/>
    <n v="2"/>
    <s v="2-1"/>
    <s v="2026-06-07T16:04:11.492Z"/>
    <s v="Tempo 2-1-2; RIR 2-1"/>
    <x v="5"/>
    <s v="2026-06-07T16:04:28.108Z"/>
    <x v="4"/>
  </r>
  <r>
    <s v="E-20260607-1956"/>
    <s v="S-20260607-01"/>
    <x v="18"/>
    <n v="1"/>
    <n v="150"/>
    <m/>
    <n v="79.800000000000011"/>
    <m/>
    <m/>
    <m/>
    <m/>
    <m/>
    <m/>
    <m/>
    <s v="80/60=1.333"/>
    <x v="5"/>
    <s v="2026-06-07T16:07:29.938Z"/>
    <x v="0"/>
  </r>
  <r>
    <s v="E-20260607-1957"/>
    <s v="S-20260607-01"/>
    <x v="18"/>
    <n v="2"/>
    <n v="150"/>
    <m/>
    <n v="70.199999999999989"/>
    <m/>
    <m/>
    <m/>
    <m/>
    <m/>
    <m/>
    <m/>
    <s v="70/60=1.167"/>
    <x v="5"/>
    <s v="2026-06-07T16:10:11.502Z"/>
    <x v="0"/>
  </r>
  <r>
    <s v="E-20260607-1958"/>
    <s v="S-20260607-01"/>
    <x v="18"/>
    <n v="3"/>
    <n v="150"/>
    <m/>
    <n v="49.8"/>
    <m/>
    <m/>
    <m/>
    <m/>
    <m/>
    <m/>
    <m/>
    <s v="50/60=0.833; forearms burning"/>
    <x v="5"/>
    <s v="2026-06-07T16:13:08.085Z"/>
    <x v="0"/>
  </r>
  <r>
    <s v="E-20260607-1959"/>
    <s v="S-20260607-01"/>
    <x v="66"/>
    <n v="2"/>
    <m/>
    <m/>
    <n v="45"/>
    <n v="0.1"/>
    <s v="km"/>
    <m/>
    <m/>
    <m/>
    <m/>
    <m/>
    <s v="Athletic capacity; 12% incline, 4.8 mph "/>
    <x v="5"/>
    <s v="2026-06-07T16:16:00.046Z"/>
    <x v="9"/>
  </r>
  <r>
    <s v="E-20260607-1960"/>
    <s v="S-20260607-01"/>
    <x v="66"/>
    <n v="3"/>
    <m/>
    <m/>
    <n v="45"/>
    <n v="0.1"/>
    <s v="km"/>
    <m/>
    <m/>
    <m/>
    <m/>
    <m/>
    <s v="Athletic capacity; 12% incline, 4.8 mph "/>
    <x v="5"/>
    <s v="2026-06-07T16:17:24.301Z"/>
    <x v="9"/>
  </r>
  <r>
    <s v="E-20260607-1961"/>
    <s v="S-20260607-01"/>
    <x v="66"/>
    <n v="4"/>
    <m/>
    <m/>
    <n v="45"/>
    <n v="0.1"/>
    <s v="km"/>
    <m/>
    <m/>
    <m/>
    <m/>
    <m/>
    <s v="Athletic capacity; 12% incline, 4.8 mph "/>
    <x v="5"/>
    <s v="2026-06-07T16:18:57.345Z"/>
    <x v="9"/>
  </r>
  <r>
    <s v="E-20260607-1962"/>
    <s v="S-20260607-01"/>
    <x v="66"/>
    <n v="5"/>
    <m/>
    <m/>
    <n v="45"/>
    <n v="0.1"/>
    <s v="km"/>
    <m/>
    <m/>
    <m/>
    <m/>
    <m/>
    <s v="Athletic capacity; 12% incline, 4.8 mph "/>
    <x v="5"/>
    <s v="2026-06-07T16:20:22.762Z"/>
    <x v="9"/>
  </r>
  <r>
    <s v="E-20260607-1963"/>
    <s v="S-20260607-01"/>
    <x v="66"/>
    <n v="6"/>
    <m/>
    <m/>
    <n v="45"/>
    <n v="0.1"/>
    <s v="km"/>
    <m/>
    <m/>
    <m/>
    <m/>
    <m/>
    <s v="Athletic capacity; 12% incline, 4.8 mph "/>
    <x v="5"/>
    <s v="2026-06-07T16:21:58.858Z"/>
    <x v="9"/>
  </r>
  <r>
    <s v="E-20260608-1964"/>
    <s v="S-20260608-01"/>
    <x v="66"/>
    <n v="1"/>
    <m/>
    <m/>
    <n v="360"/>
    <n v="0.6"/>
    <s v="km"/>
    <m/>
    <m/>
    <m/>
    <m/>
    <m/>
    <s v="Warmup: 5% incline, 3.8mph"/>
    <x v="6"/>
    <s v="2026-06-08T13:35:56.539Z"/>
    <x v="9"/>
  </r>
  <r>
    <s v="E-20260608-1965"/>
    <s v="S-20260608-01"/>
    <x v="67"/>
    <n v="1"/>
    <n v="0"/>
    <n v="12"/>
    <m/>
    <m/>
    <m/>
    <m/>
    <m/>
    <m/>
    <m/>
    <m/>
    <s v="Red band "/>
    <x v="6"/>
    <s v="2026-06-08T13:38:30.207Z"/>
    <x v="5"/>
  </r>
  <r>
    <s v="E-20260608-1966"/>
    <s v="S-20260608-01"/>
    <x v="52"/>
    <n v="1"/>
    <n v="0"/>
    <n v="8"/>
    <m/>
    <m/>
    <m/>
    <m/>
    <m/>
    <m/>
    <m/>
    <m/>
    <s v="Red band"/>
    <x v="6"/>
    <s v="2026-06-08T13:38:40.687Z"/>
    <x v="5"/>
  </r>
  <r>
    <s v="E-20260608-1967"/>
    <s v="S-20260608-01"/>
    <x v="52"/>
    <n v="2"/>
    <n v="0"/>
    <n v="8"/>
    <m/>
    <m/>
    <m/>
    <m/>
    <m/>
    <m/>
    <m/>
    <m/>
    <s v="Red band"/>
    <x v="6"/>
    <s v="2026-06-08T13:39:47.031Z"/>
    <x v="5"/>
  </r>
  <r>
    <s v="E-20260608-1968"/>
    <s v="S-20260608-01"/>
    <x v="67"/>
    <n v="2"/>
    <n v="0"/>
    <n v="12"/>
    <m/>
    <m/>
    <m/>
    <m/>
    <m/>
    <m/>
    <m/>
    <m/>
    <s v="Red band "/>
    <x v="6"/>
    <s v="2026-06-08T13:40:36.612Z"/>
    <x v="5"/>
  </r>
  <r>
    <s v="E-20260608-1969"/>
    <s v="S-20260608-01"/>
    <x v="52"/>
    <n v="3"/>
    <n v="0"/>
    <n v="8"/>
    <m/>
    <m/>
    <m/>
    <m/>
    <m/>
    <m/>
    <m/>
    <m/>
    <s v="Red band"/>
    <x v="6"/>
    <s v="2026-06-08T13:40:38.214Z"/>
    <x v="5"/>
  </r>
  <r>
    <s v="E-20260608-1970"/>
    <s v="S-20260608-01"/>
    <x v="0"/>
    <n v="1"/>
    <n v="150"/>
    <m/>
    <n v="60"/>
    <m/>
    <m/>
    <m/>
    <m/>
    <m/>
    <m/>
    <m/>
    <s v="2 mph, 0 incline"/>
    <x v="6"/>
    <s v="2026-06-08T13:43:42.679Z"/>
    <x v="0"/>
  </r>
  <r>
    <s v="E-20260608-1971"/>
    <s v="S-20260608-01"/>
    <x v="0"/>
    <n v="2"/>
    <n v="150"/>
    <m/>
    <n v="60"/>
    <m/>
    <m/>
    <m/>
    <m/>
    <m/>
    <m/>
    <m/>
    <s v="2 min strict rest; 2 mph, 0 incline"/>
    <x v="6"/>
    <s v="2026-06-08T13:46:38.646Z"/>
    <x v="0"/>
  </r>
  <r>
    <s v="E-20260608-1972"/>
    <s v="S-20260608-01"/>
    <x v="0"/>
    <n v="3"/>
    <n v="150"/>
    <m/>
    <n v="60"/>
    <m/>
    <m/>
    <m/>
    <m/>
    <m/>
    <m/>
    <m/>
    <s v="2 min strict rest; 2 mph, 0 incline"/>
    <x v="6"/>
    <s v="2026-06-08T13:49:41.082Z"/>
    <x v="0"/>
  </r>
  <r>
    <s v="E-20260608-1973"/>
    <s v="S-20260608-01"/>
    <x v="0"/>
    <n v="4"/>
    <n v="150"/>
    <m/>
    <n v="49.199999999999996"/>
    <m/>
    <m/>
    <m/>
    <m/>
    <m/>
    <m/>
    <m/>
    <s v="2 min strict rest; 2 mph, 0 incline"/>
    <x v="6"/>
    <s v="2026-06-08T13:52:38.978Z"/>
    <x v="0"/>
  </r>
  <r>
    <s v="E-20260608-1974"/>
    <s v="S-20260608-01"/>
    <x v="0"/>
    <n v="5"/>
    <n v="150"/>
    <m/>
    <n v="45"/>
    <m/>
    <m/>
    <m/>
    <m/>
    <m/>
    <m/>
    <m/>
    <s v="2 min strict rest; 2 mph, 0 incline"/>
    <x v="6"/>
    <s v="2026-06-08T13:55:28.553Z"/>
    <x v="0"/>
  </r>
  <r>
    <s v="E-20260608-1975"/>
    <s v="S-20260608-01"/>
    <x v="19"/>
    <n v="1"/>
    <n v="200"/>
    <n v="7"/>
    <m/>
    <m/>
    <m/>
    <n v="2"/>
    <n v="1"/>
    <n v="1"/>
    <s v="2-1"/>
    <m/>
    <s v="Tempo 2-1-1; RIR 2-1"/>
    <x v="6"/>
    <s v="2026-06-08T13:58:54.253Z"/>
    <x v="1"/>
  </r>
  <r>
    <s v="E-20260608-1976"/>
    <s v="S-20260608-01"/>
    <x v="19"/>
    <n v="2"/>
    <n v="205"/>
    <n v="6"/>
    <m/>
    <m/>
    <m/>
    <n v="2"/>
    <n v="1"/>
    <n v="1"/>
    <s v="1"/>
    <m/>
    <s v="Tempo 2-1-1; RIR 1"/>
    <x v="6"/>
    <s v="2026-06-08T14:01:06.657Z"/>
    <x v="1"/>
  </r>
  <r>
    <s v="E-20260608-1977"/>
    <s v="S-20260608-01"/>
    <x v="19"/>
    <n v="3"/>
    <n v="210"/>
    <n v="5"/>
    <m/>
    <m/>
    <m/>
    <n v="2"/>
    <n v="1"/>
    <n v="1"/>
    <s v="1"/>
    <m/>
    <s v="Tempo 2-1-1; RIR 1"/>
    <x v="6"/>
    <s v="2026-06-08T14:03:16.339Z"/>
    <x v="1"/>
  </r>
  <r>
    <s v="E-20260608-1978"/>
    <s v="S-20260608-01"/>
    <x v="19"/>
    <n v="4"/>
    <n v="210"/>
    <n v="5"/>
    <m/>
    <m/>
    <m/>
    <n v="2"/>
    <n v="1"/>
    <n v="1"/>
    <s v="1"/>
    <m/>
    <s v="Tempo 2-1-1; RIR 1"/>
    <x v="6"/>
    <s v="2026-06-08T14:05:29.061Z"/>
    <x v="1"/>
  </r>
  <r>
    <s v="E-20260608-1979"/>
    <s v="S-20260608-01"/>
    <x v="1"/>
    <n v="1"/>
    <n v="0"/>
    <n v="8"/>
    <m/>
    <m/>
    <m/>
    <n v="2"/>
    <n v="2"/>
    <n v="1"/>
    <s v="2-1"/>
    <m/>
    <s v="Elevated feet; tempo 2-2-1: RIR 2-1"/>
    <x v="6"/>
    <s v="2026-06-08T14:07:56.312Z"/>
    <x v="1"/>
  </r>
  <r>
    <s v="E-20260608-1980"/>
    <s v="S-20260608-01"/>
    <x v="1"/>
    <n v="2"/>
    <n v="0"/>
    <n v="8"/>
    <m/>
    <m/>
    <m/>
    <n v="2"/>
    <n v="2"/>
    <n v="1"/>
    <s v="2-1"/>
    <m/>
    <s v="Elevated feet; tempo 2-2-1: RIR 2-1"/>
    <x v="6"/>
    <s v="2026-06-08T14:09:48.304Z"/>
    <x v="1"/>
  </r>
  <r>
    <s v="E-20260608-1981"/>
    <s v="S-20260608-01"/>
    <x v="1"/>
    <n v="3"/>
    <n v="0"/>
    <n v="6"/>
    <m/>
    <m/>
    <m/>
    <n v="2"/>
    <n v="2"/>
    <n v="1"/>
    <s v="2-1"/>
    <m/>
    <s v="Contract and hold began to fail; Elevated feet; tempo 2-2-1: RIR 2-1"/>
    <x v="6"/>
    <s v="2026-06-08T14:12:13.077Z"/>
    <x v="1"/>
  </r>
  <r>
    <s v="E-20260608-1982"/>
    <s v="S-20260608-01"/>
    <x v="68"/>
    <n v="1"/>
    <n v="25"/>
    <n v="8"/>
    <m/>
    <m/>
    <m/>
    <n v="2"/>
    <n v="2"/>
    <n v="2"/>
    <s v="2+"/>
    <m/>
    <s v="Strict Tempo: 2-2-2; RIR 2+ (left contraction a little looser)"/>
    <x v="6"/>
    <s v="2026-06-08T14:18:21.749Z"/>
    <x v="2"/>
  </r>
  <r>
    <s v="E-20260608-1983"/>
    <s v="S-20260608-01"/>
    <x v="68"/>
    <n v="2"/>
    <n v="30"/>
    <n v="8"/>
    <m/>
    <m/>
    <m/>
    <n v="2"/>
    <n v="2"/>
    <n v="2"/>
    <s v="2+"/>
    <m/>
    <s v="Strict Tempo: 2-2-2; RIR 2+ (left contraction a little looser)"/>
    <x v="6"/>
    <s v="2026-06-08T14:18:33.441Z"/>
    <x v="2"/>
  </r>
  <r>
    <s v="E-20260608-1984"/>
    <s v="S-20260608-01"/>
    <x v="68"/>
    <n v="3"/>
    <n v="35"/>
    <n v="7"/>
    <m/>
    <m/>
    <m/>
    <n v="2"/>
    <n v="2"/>
    <n v="2"/>
    <s v="1-2"/>
    <m/>
    <s v="Strict Tempo: 2-2-2; RIR 1-2 (left contraction a little looser)"/>
    <x v="6"/>
    <s v="2026-06-08T14:20:42.143Z"/>
    <x v="2"/>
  </r>
  <r>
    <s v="E-20260608-1985"/>
    <s v="S-20260608-01"/>
    <x v="68"/>
    <n v="4"/>
    <n v="35"/>
    <n v="6"/>
    <m/>
    <m/>
    <m/>
    <n v="2"/>
    <n v="2"/>
    <n v="2"/>
    <s v="1-2"/>
    <m/>
    <s v="Strict Tempo: 2-2-2; RIR 1-2 (left contraction a little looser)"/>
    <x v="6"/>
    <s v="2026-06-08T14:23:04.768Z"/>
    <x v="2"/>
  </r>
  <r>
    <s v="E-20260608-1986"/>
    <s v="S-20260608-01"/>
    <x v="38"/>
    <n v="1"/>
    <n v="15"/>
    <n v="12"/>
    <m/>
    <m/>
    <m/>
    <n v="3"/>
    <n v="1"/>
    <n v="3"/>
    <s v="2"/>
    <m/>
    <s v="Tempo 3-1-3; RIR 2"/>
    <x v="6"/>
    <s v="2026-06-08T14:28:05.935Z"/>
    <x v="4"/>
  </r>
  <r>
    <s v="E-20260608-1987"/>
    <s v="S-20260608-01"/>
    <x v="38"/>
    <n v="2"/>
    <n v="17.5"/>
    <n v="11"/>
    <m/>
    <m/>
    <m/>
    <n v="3"/>
    <n v="1"/>
    <n v="3"/>
    <s v="1-2"/>
    <m/>
    <s v="Tempo 3-1-3; RIR 1-2"/>
    <x v="6"/>
    <s v="2026-06-08T14:31:24.725Z"/>
    <x v="4"/>
  </r>
  <r>
    <s v="E-20260608-1988"/>
    <s v="S-20260608-01"/>
    <x v="38"/>
    <n v="3"/>
    <n v="17.5"/>
    <n v="10"/>
    <m/>
    <m/>
    <m/>
    <n v="3"/>
    <n v="1"/>
    <n v="3"/>
    <s v="1"/>
    <m/>
    <s v="Tempo 3-1-3; RIR 1"/>
    <x v="6"/>
    <s v="2026-06-08T14:34:48.043Z"/>
    <x v="4"/>
  </r>
  <r>
    <s v="E-20260608-1989"/>
    <s v="S-20260608-01"/>
    <x v="38"/>
    <n v="4"/>
    <n v="17.5"/>
    <n v="8"/>
    <m/>
    <m/>
    <m/>
    <n v="3"/>
    <n v="1"/>
    <n v="3"/>
    <s v="1"/>
    <m/>
    <s v="Tempo 3-1-3; RIR 1"/>
    <x v="6"/>
    <s v="2026-06-08T14:38:06.877Z"/>
    <x v="4"/>
  </r>
  <r>
    <s v="E-20260608-1990"/>
    <s v="S-20260608-01"/>
    <x v="78"/>
    <n v="1"/>
    <n v="50"/>
    <m/>
    <n v="60"/>
    <m/>
    <m/>
    <m/>
    <m/>
    <m/>
    <m/>
    <m/>
    <s v="30 sec, 25# plate per hand "/>
    <x v="6"/>
    <s v="2026-06-08T14:42:16.770Z"/>
    <x v="0"/>
  </r>
  <r>
    <s v="E-20260608-1991"/>
    <s v="S-20260608-01"/>
    <x v="78"/>
    <n v="2"/>
    <n v="50"/>
    <m/>
    <n v="60"/>
    <m/>
    <m/>
    <m/>
    <m/>
    <m/>
    <m/>
    <m/>
    <s v="30 sec, 25# plate per hand "/>
    <x v="6"/>
    <s v="2026-06-08T14:42:18.038Z"/>
    <x v="0"/>
  </r>
  <r>
    <s v="E-20260608-1992"/>
    <s v="S-20260608-01"/>
    <x v="78"/>
    <n v="3"/>
    <n v="50"/>
    <m/>
    <n v="60"/>
    <m/>
    <m/>
    <m/>
    <m/>
    <m/>
    <m/>
    <m/>
    <s v="30 sec, 25# plate per hand "/>
    <x v="6"/>
    <s v="2026-06-08T14:45:51.724Z"/>
    <x v="0"/>
  </r>
  <r>
    <s v="E-20260608-1993"/>
    <s v="S-20260608-01"/>
    <x v="61"/>
    <n v="1"/>
    <n v="0"/>
    <m/>
    <n v="60"/>
    <m/>
    <m/>
    <m/>
    <m/>
    <m/>
    <m/>
    <m/>
    <s v="25 sec"/>
    <x v="6"/>
    <s v="2026-06-08T14:46:08.094Z"/>
    <x v="0"/>
  </r>
  <r>
    <s v="E-20260608-1994"/>
    <s v="S-20260608-01"/>
    <x v="61"/>
    <n v="2"/>
    <n v="0"/>
    <m/>
    <n v="60"/>
    <m/>
    <m/>
    <m/>
    <m/>
    <m/>
    <m/>
    <m/>
    <s v="30"/>
    <x v="6"/>
    <s v="2026-06-08T14:47:09.084Z"/>
    <x v="0"/>
  </r>
  <r>
    <s v="E-20260609-1995"/>
    <s v="S-20260609-01"/>
    <x v="66"/>
    <n v="1"/>
    <m/>
    <m/>
    <n v="360"/>
    <n v="0.6"/>
    <s v="km"/>
    <m/>
    <m/>
    <m/>
    <m/>
    <m/>
    <s v="3.8 mph, 5% incline"/>
    <x v="6"/>
    <s v="2026-06-09T18:44:33.012Z"/>
    <x v="9"/>
  </r>
  <r>
    <s v="E-20260609-1996"/>
    <s v="S-20260609-01"/>
    <x v="67"/>
    <n v="1"/>
    <n v="0"/>
    <n v="12"/>
    <m/>
    <m/>
    <m/>
    <m/>
    <m/>
    <m/>
    <m/>
    <m/>
    <s v="Blue band"/>
    <x v="6"/>
    <s v="2026-06-09T18:50:14.166Z"/>
    <x v="5"/>
  </r>
  <r>
    <s v="E-20260609-1997"/>
    <s v="S-20260609-01"/>
    <x v="67"/>
    <n v="2"/>
    <n v="0"/>
    <n v="12"/>
    <m/>
    <m/>
    <m/>
    <m/>
    <m/>
    <m/>
    <m/>
    <m/>
    <s v="Blue band"/>
    <x v="6"/>
    <s v="2026-06-09T18:50:14.664Z"/>
    <x v="5"/>
  </r>
  <r>
    <s v="E-20260609-1998"/>
    <s v="S-20260609-01"/>
    <x v="52"/>
    <n v="1"/>
    <n v="0"/>
    <n v="8"/>
    <m/>
    <m/>
    <m/>
    <m/>
    <m/>
    <m/>
    <m/>
    <m/>
    <m/>
    <x v="6"/>
    <s v="2026-06-09T18:50:18.078Z"/>
    <x v="5"/>
  </r>
  <r>
    <s v="E-20260609-1999"/>
    <s v="S-20260609-01"/>
    <x v="52"/>
    <n v="2"/>
    <n v="0"/>
    <n v="8"/>
    <m/>
    <m/>
    <m/>
    <m/>
    <m/>
    <m/>
    <m/>
    <m/>
    <m/>
    <x v="6"/>
    <s v="2026-06-09T18:50:18.698Z"/>
    <x v="5"/>
  </r>
  <r>
    <s v="E-20260609-2000"/>
    <s v="S-20260609-01"/>
    <x v="69"/>
    <n v="1"/>
    <n v="120"/>
    <n v="9"/>
    <m/>
    <m/>
    <m/>
    <n v="3"/>
    <n v="1"/>
    <m/>
    <s v="2"/>
    <m/>
    <s v="Tempo strict 3-1-x-1; RIR 2"/>
    <x v="6"/>
    <s v="2026-06-09T18:53:50.716Z"/>
    <x v="3"/>
  </r>
  <r>
    <s v="E-20260609-2001"/>
    <s v="S-20260609-01"/>
    <x v="69"/>
    <n v="2"/>
    <n v="130"/>
    <n v="8"/>
    <m/>
    <m/>
    <m/>
    <n v="3"/>
    <n v="1"/>
    <m/>
    <s v="2-1"/>
    <m/>
    <s v="Tempo strict 3-1-x-1; RIR 2-1"/>
    <x v="6"/>
    <s v="2026-06-09T18:55:19.353Z"/>
    <x v="3"/>
  </r>
  <r>
    <s v="E-20260609-2002"/>
    <s v="S-20260609-01"/>
    <x v="69"/>
    <n v="3"/>
    <n v="140"/>
    <n v="6"/>
    <m/>
    <m/>
    <m/>
    <n v="3"/>
    <n v="1"/>
    <m/>
    <s v="2-1"/>
    <m/>
    <s v="Tempo strict 3-1-x-1; RIR 2-1"/>
    <x v="6"/>
    <s v="2026-06-09T18:58:22.049Z"/>
    <x v="3"/>
  </r>
  <r>
    <s v="E-20260609-2003"/>
    <s v="S-20260609-01"/>
    <x v="69"/>
    <n v="4"/>
    <n v="140"/>
    <n v="5"/>
    <m/>
    <m/>
    <m/>
    <n v="3"/>
    <n v="1"/>
    <m/>
    <s v="1"/>
    <m/>
    <s v="Tempo strict 3-1-x-1; RIR 1"/>
    <x v="6"/>
    <s v="2026-06-09T19:02:13.768Z"/>
    <x v="3"/>
  </r>
  <r>
    <s v="E-20260609-2004"/>
    <s v="S-20260609-01"/>
    <x v="79"/>
    <n v="1"/>
    <n v="50"/>
    <n v="12"/>
    <m/>
    <m/>
    <m/>
    <n v="3"/>
    <n v="2"/>
    <n v="2"/>
    <s v="2+"/>
    <m/>
    <s v="Tempo 3-2-2; RIR 2+; need to figure out best seat position. Seat at 5 feels a little too high but could be because I’m not used to machine press feeling/path"/>
    <x v="6"/>
    <s v="2026-06-09T19:08:10.745Z"/>
    <x v="3"/>
  </r>
  <r>
    <s v="E-20260609-2005"/>
    <s v="S-20260609-01"/>
    <x v="79"/>
    <n v="2"/>
    <n v="75"/>
    <n v="10"/>
    <m/>
    <m/>
    <m/>
    <n v="2"/>
    <n v="1"/>
    <n v="2"/>
    <s v="2+"/>
    <m/>
    <s v="Tempo 2-1-2; RIR 2+; need to figure out best seat position. Seat at 5 feels a little too high but could be because I’m not used to machine press feeling/path"/>
    <x v="6"/>
    <s v="2026-06-09T19:09:46.952Z"/>
    <x v="3"/>
  </r>
  <r>
    <s v="E-20260609-2006"/>
    <s v="S-20260609-01"/>
    <x v="79"/>
    <n v="3"/>
    <n v="90"/>
    <n v="10"/>
    <m/>
    <m/>
    <m/>
    <n v="2"/>
    <n v="1"/>
    <n v="2"/>
    <s v="2+"/>
    <m/>
    <s v="Tempo 2-1-2; RIR 2+; need to figure out best seat position. Seat at 5 feels a little too high but could be because I’m not used to machine press feeling/path"/>
    <x v="6"/>
    <s v="2026-06-09T19:11:52.092Z"/>
    <x v="3"/>
  </r>
  <r>
    <s v="E-20260609-2007"/>
    <s v="S-20260609-01"/>
    <x v="79"/>
    <n v="4"/>
    <n v="100"/>
    <n v="9"/>
    <m/>
    <m/>
    <m/>
    <n v="2"/>
    <n v="1"/>
    <n v="2"/>
    <s v="2-1"/>
    <m/>
    <s v="Tempo 2-1-2; RIR 2-1; back to be a little more uptight. "/>
    <x v="6"/>
    <s v="2026-06-09T19:14:37.721Z"/>
    <x v="3"/>
  </r>
  <r>
    <s v="E-20260609-2008"/>
    <s v="S-20260609-01"/>
    <x v="59"/>
    <n v="1"/>
    <n v="15"/>
    <n v="12"/>
    <m/>
    <m/>
    <m/>
    <n v="2"/>
    <n v="2"/>
    <n v="2"/>
    <s v="2+"/>
    <m/>
    <s v="Single arm as dual pulleys were taken. Slide my arm through d-grip handle to my elbow (like lateral raises) focus on pure pec, tempo 2-2-2; RIR 2+"/>
    <x v="6"/>
    <s v="2026-06-09T19:17:45.867Z"/>
    <x v="3"/>
  </r>
  <r>
    <s v="E-20260609-2009"/>
    <s v="S-20260609-01"/>
    <x v="59"/>
    <n v="2"/>
    <n v="20"/>
    <n v="15"/>
    <m/>
    <m/>
    <m/>
    <n v="2"/>
    <n v="2"/>
    <n v="2"/>
    <s v="2+"/>
    <m/>
    <s v="Single arm as dual pulleys were taken. Slide my arm through d-grip handle to my elbow (like lateral raises) focus on pure pec, tempo 2-2-2; RIR 2+"/>
    <x v="6"/>
    <s v="2026-06-09T19:20:46.579Z"/>
    <x v="3"/>
  </r>
  <r>
    <s v="E-20260609-2010"/>
    <s v="S-20260609-01"/>
    <x v="59"/>
    <n v="3"/>
    <n v="25"/>
    <n v="13"/>
    <m/>
    <m/>
    <m/>
    <n v="2"/>
    <n v="2"/>
    <n v="2"/>
    <s v="2-1"/>
    <m/>
    <s v="Tempo 2-2-2; RIR 2-1"/>
    <x v="6"/>
    <s v="2026-06-09T19:23:54.793Z"/>
    <x v="3"/>
  </r>
  <r>
    <s v="E-20260609-2011"/>
    <s v="S-20260609-01"/>
    <x v="38"/>
    <n v="1"/>
    <n v="17.5"/>
    <n v="12"/>
    <m/>
    <m/>
    <m/>
    <n v="3"/>
    <n v="1"/>
    <n v="3"/>
    <s v="2+"/>
    <m/>
    <s v="D-grip; tempo 3-1-3; RIR 2+"/>
    <x v="6"/>
    <s v="2026-06-09T19:28:19.091Z"/>
    <x v="4"/>
  </r>
  <r>
    <s v="E-20260609-2012"/>
    <s v="S-20260609-01"/>
    <x v="38"/>
    <n v="2"/>
    <n v="20"/>
    <n v="10"/>
    <m/>
    <m/>
    <m/>
    <n v="3"/>
    <n v="1"/>
    <n v="3"/>
    <s v="1-2"/>
    <m/>
    <s v="D-grip; tempo 3-1-3; RIR 1-2"/>
    <x v="6"/>
    <s v="2026-06-09T19:31:14.872Z"/>
    <x v="4"/>
  </r>
  <r>
    <s v="E-20260609-2013"/>
    <s v="S-20260609-01"/>
    <x v="38"/>
    <n v="3"/>
    <n v="20"/>
    <n v="8"/>
    <m/>
    <m/>
    <m/>
    <n v="3"/>
    <n v="1"/>
    <n v="3"/>
    <s v="1-2"/>
    <m/>
    <s v="D-grip; tempo 3-1-3; RIR 1-2"/>
    <x v="6"/>
    <s v="2026-06-09T19:34:00.304Z"/>
    <x v="4"/>
  </r>
  <r>
    <s v="E-20260609-2014"/>
    <s v="S-20260609-01"/>
    <x v="38"/>
    <n v="4"/>
    <n v="20"/>
    <n v="8"/>
    <m/>
    <m/>
    <m/>
    <n v="3"/>
    <n v="1"/>
    <n v="3"/>
    <s v="1"/>
    <m/>
    <s v="D-grip; tempo 3-1-3; RIR 1"/>
    <x v="6"/>
    <s v="2026-06-09T19:36:44.480Z"/>
    <x v="4"/>
  </r>
  <r>
    <s v="E-20260609-2015"/>
    <s v="S-20260609-01"/>
    <x v="80"/>
    <n v="1"/>
    <n v="50"/>
    <n v="12"/>
    <m/>
    <m/>
    <m/>
    <n v="2"/>
    <n v="1"/>
    <n v="2"/>
    <s v="2"/>
    <m/>
    <s v="Tempo 2-1-2; RIR 2"/>
    <x v="6"/>
    <s v="2026-06-09T19:40:09.850Z"/>
    <x v="4"/>
  </r>
  <r>
    <s v="E-20260609-2016"/>
    <s v="S-20260609-01"/>
    <x v="80"/>
    <n v="2"/>
    <n v="50"/>
    <n v="10"/>
    <m/>
    <m/>
    <m/>
    <n v="2"/>
    <n v="1"/>
    <n v="2"/>
    <s v="2-1"/>
    <m/>
    <s v="Tempo 2-1-2; RIR 2-1"/>
    <x v="6"/>
    <s v="2026-06-09T19:42:30.147Z"/>
    <x v="4"/>
  </r>
  <r>
    <s v="E-20260609-2017"/>
    <s v="S-20260609-01"/>
    <x v="80"/>
    <n v="3"/>
    <n v="50"/>
    <n v="10"/>
    <m/>
    <m/>
    <m/>
    <n v="2"/>
    <n v="1"/>
    <n v="2"/>
    <s v="2-1"/>
    <m/>
    <s v="Tempo 2-1-2; RIR 2-1"/>
    <x v="6"/>
    <s v="2026-06-09T19:44:57.610Z"/>
    <x v="4"/>
  </r>
  <r>
    <s v="E-20260609-2018"/>
    <s v="S-20260609-01"/>
    <x v="78"/>
    <n v="1"/>
    <n v="50"/>
    <m/>
    <n v="60"/>
    <m/>
    <m/>
    <m/>
    <m/>
    <m/>
    <m/>
    <m/>
    <s v="40 seconds with slick plates 25 lbs per hand "/>
    <x v="6"/>
    <s v="2026-06-09T19:51:53.002Z"/>
    <x v="0"/>
  </r>
  <r>
    <s v="E-20260609-2019"/>
    <s v="S-20260609-01"/>
    <x v="78"/>
    <n v="2"/>
    <n v="50"/>
    <m/>
    <n v="60"/>
    <m/>
    <m/>
    <m/>
    <m/>
    <m/>
    <m/>
    <m/>
    <s v="28 seconds with slick plates 25 lbs per hand "/>
    <x v="6"/>
    <s v="2026-06-09T19:52:02.740Z"/>
    <x v="0"/>
  </r>
  <r>
    <s v="E-20260609-2020"/>
    <s v="S-20260609-01"/>
    <x v="78"/>
    <n v="3"/>
    <n v="50"/>
    <m/>
    <n v="60"/>
    <m/>
    <m/>
    <m/>
    <m/>
    <m/>
    <m/>
    <m/>
    <s v="27 seconds with slick plates 25 lbs per hand "/>
    <x v="6"/>
    <s v="2026-06-09T19:52:08.383Z"/>
    <x v="0"/>
  </r>
  <r>
    <s v="E-20260609-2021"/>
    <s v="S-20260609-01"/>
    <x v="61"/>
    <n v="1"/>
    <n v="0"/>
    <m/>
    <n v="60"/>
    <m/>
    <m/>
    <m/>
    <m/>
    <m/>
    <m/>
    <m/>
    <s v="30 sec with scap retraction "/>
    <x v="6"/>
    <s v="2026-06-09T19:52:30.900Z"/>
    <x v="0"/>
  </r>
  <r>
    <s v="E-20260609-2022"/>
    <s v="S-20260609-01"/>
    <x v="61"/>
    <n v="2"/>
    <n v="0"/>
    <m/>
    <n v="60"/>
    <m/>
    <m/>
    <m/>
    <m/>
    <m/>
    <m/>
    <m/>
    <s v="30 sec with scap retraction "/>
    <x v="6"/>
    <s v="2026-06-09T19:53:32.094Z"/>
    <x v="0"/>
  </r>
  <r>
    <s v="E-20260611-2023"/>
    <s v="S-20260611-01"/>
    <x v="66"/>
    <n v="1"/>
    <m/>
    <m/>
    <n v="360"/>
    <n v="0.6"/>
    <s v="km"/>
    <m/>
    <m/>
    <m/>
    <m/>
    <m/>
    <s v="3.8 mph, 5% incline "/>
    <x v="6"/>
    <s v="2026-06-11T21:01:48.721Z"/>
    <x v="9"/>
  </r>
  <r>
    <s v="E-20260611-2024"/>
    <s v="S-20260611-01"/>
    <x v="81"/>
    <n v="1"/>
    <n v="30"/>
    <n v="10"/>
    <m/>
    <m/>
    <m/>
    <n v="3"/>
    <n v="1"/>
    <n v="1"/>
    <s v="2+"/>
    <m/>
    <s v="Tempo 3-1-1; RIR 2+"/>
    <x v="6"/>
    <s v="2026-06-11T21:03:54.005Z"/>
    <x v="7"/>
  </r>
  <r>
    <s v="E-20260611-2025"/>
    <s v="S-20260611-01"/>
    <x v="81"/>
    <n v="2"/>
    <n v="40"/>
    <n v="10"/>
    <m/>
    <m/>
    <m/>
    <n v="3"/>
    <n v="1"/>
    <n v="1"/>
    <s v="2"/>
    <m/>
    <s v="Tempo 3-1-1; RIR 2"/>
    <x v="6"/>
    <s v="2026-06-11T21:06:33.546Z"/>
    <x v="7"/>
  </r>
  <r>
    <s v="E-20260611-2026"/>
    <s v="S-20260611-01"/>
    <x v="81"/>
    <n v="3"/>
    <n v="40"/>
    <n v="10"/>
    <m/>
    <m/>
    <m/>
    <n v="3"/>
    <n v="1"/>
    <n v="1"/>
    <s v="2"/>
    <m/>
    <s v="Tempo 3-1-1; RIR 2"/>
    <x v="6"/>
    <s v="2026-06-11T21:09:05.714Z"/>
    <x v="7"/>
  </r>
  <r>
    <s v="E-20260611-2027"/>
    <s v="S-20260611-01"/>
    <x v="34"/>
    <n v="1"/>
    <n v="150"/>
    <n v="8"/>
    <m/>
    <m/>
    <m/>
    <n v="3"/>
    <n v="1"/>
    <n v="1"/>
    <s v="2+"/>
    <m/>
    <s v="Tempo 3-1-1; RIR 2+"/>
    <x v="6"/>
    <s v="2026-06-11T21:11:14.633Z"/>
    <x v="7"/>
  </r>
  <r>
    <s v="E-20260611-2028"/>
    <s v="S-20260611-01"/>
    <x v="34"/>
    <n v="2"/>
    <n v="150"/>
    <n v="8"/>
    <m/>
    <m/>
    <m/>
    <n v="3"/>
    <n v="1"/>
    <n v="1"/>
    <s v="2"/>
    <m/>
    <s v="Tempo 3-1-1; RIR 2"/>
    <x v="6"/>
    <s v="2026-06-11T21:13:43.026Z"/>
    <x v="7"/>
  </r>
  <r>
    <s v="E-20260611-2029"/>
    <s v="S-20260611-01"/>
    <x v="34"/>
    <n v="3"/>
    <n v="150"/>
    <n v="8"/>
    <m/>
    <m/>
    <m/>
    <n v="3"/>
    <n v="1"/>
    <n v="1"/>
    <s v="2"/>
    <m/>
    <s v="Tempo 3-1-1; RIR 2"/>
    <x v="6"/>
    <s v="2026-06-11T21:16:38.768Z"/>
    <x v="7"/>
  </r>
  <r>
    <s v="E-20260611-2030"/>
    <s v="S-20260611-01"/>
    <x v="39"/>
    <n v="1"/>
    <n v="20"/>
    <m/>
    <n v="10"/>
    <m/>
    <m/>
    <n v="2"/>
    <n v="1"/>
    <n v="1"/>
    <s v="2"/>
    <m/>
    <s v="Tempo 2-1-1; RIR 2; single 20 lb db; "/>
    <x v="6"/>
    <s v="2026-06-11T21:19:55.419Z"/>
    <x v="7"/>
  </r>
  <r>
    <s v="E-20260611-2031"/>
    <s v="S-20260611-01"/>
    <x v="39"/>
    <n v="2"/>
    <n v="20"/>
    <m/>
    <n v="10"/>
    <m/>
    <m/>
    <n v="2"/>
    <n v="1"/>
    <n v="1"/>
    <s v="2"/>
    <m/>
    <s v="Tempo 2-1-1; RIR 2; single 20 lb db; "/>
    <x v="6"/>
    <s v="2026-06-11T21:22:32.457Z"/>
    <x v="7"/>
  </r>
  <r>
    <s v="E-20260611-2032"/>
    <s v="S-20260611-01"/>
    <x v="0"/>
    <n v="1"/>
    <n v="150"/>
    <m/>
    <n v="60"/>
    <m/>
    <m/>
    <m/>
    <m/>
    <m/>
    <m/>
    <m/>
    <s v="2 mph; 0 incline "/>
    <x v="6"/>
    <s v="2026-06-11T21:24:52.488Z"/>
    <x v="0"/>
  </r>
  <r>
    <s v="E-20260611-2033"/>
    <s v="S-20260611-01"/>
    <x v="0"/>
    <n v="2"/>
    <n v="150"/>
    <m/>
    <n v="49.8"/>
    <m/>
    <m/>
    <m/>
    <m/>
    <m/>
    <m/>
    <m/>
    <s v="2 mph; 0 incline; "/>
    <x v="6"/>
    <s v="2026-06-11T21:27:49.018Z"/>
    <x v="0"/>
  </r>
  <r>
    <s v="E-20260611-2034"/>
    <s v="S-20260611-01"/>
    <x v="0"/>
    <n v="3"/>
    <n v="150"/>
    <m/>
    <n v="45"/>
    <m/>
    <m/>
    <m/>
    <m/>
    <m/>
    <m/>
    <m/>
    <s v="2 mph; 0 incline; legs getting a little wobbly keeping form good though but grip rolling "/>
    <x v="6"/>
    <s v="2026-06-11T21:30:55.223Z"/>
    <x v="0"/>
  </r>
  <r>
    <s v="E-20260611-2035"/>
    <s v="S-20260611-01"/>
    <x v="0"/>
    <n v="4"/>
    <n v="150"/>
    <m/>
    <n v="45"/>
    <m/>
    <m/>
    <m/>
    <m/>
    <m/>
    <m/>
    <m/>
    <s v="2 mph, 0 incline; "/>
    <x v="6"/>
    <s v="2026-06-11T21:33:24.165Z"/>
    <x v="0"/>
  </r>
  <r>
    <s v="E-20260611-2036"/>
    <s v="S-20260611-01"/>
    <x v="0"/>
    <n v="5"/>
    <n v="150"/>
    <m/>
    <n v="45"/>
    <m/>
    <m/>
    <m/>
    <m/>
    <m/>
    <m/>
    <m/>
    <s v="2 mph, 0 incline; "/>
    <x v="6"/>
    <s v="2026-06-11T21:36:25.647Z"/>
    <x v="0"/>
  </r>
  <r>
    <s v="E-20260611-2037"/>
    <s v="S-20260611-01"/>
    <x v="80"/>
    <n v="1"/>
    <n v="50"/>
    <n v="12"/>
    <m/>
    <m/>
    <m/>
    <n v="2"/>
    <n v="2"/>
    <n v="2"/>
    <s v="2"/>
    <m/>
    <s v="Tempo 2-2-2; RIR 2"/>
    <x v="6"/>
    <s v="2026-06-11T21:52:48.775Z"/>
    <x v="4"/>
  </r>
  <r>
    <s v="E-20260611-2038"/>
    <s v="S-20260611-01"/>
    <x v="80"/>
    <n v="2"/>
    <n v="60"/>
    <n v="12"/>
    <m/>
    <m/>
    <m/>
    <n v="2"/>
    <n v="2"/>
    <n v="2"/>
    <s v="2"/>
    <m/>
    <s v="Tempo 2-2-2; RIR 2"/>
    <x v="6"/>
    <s v="2026-06-11T21:52:51.138Z"/>
    <x v="4"/>
  </r>
  <r>
    <s v="E-20260611-2039"/>
    <s v="S-20260611-01"/>
    <x v="68"/>
    <n v="1"/>
    <n v="30"/>
    <n v="8"/>
    <m/>
    <m/>
    <m/>
    <n v="2"/>
    <n v="2"/>
    <n v="2"/>
    <s v="2"/>
    <m/>
    <s v="Strict tempo 2-2-2; RIR 2"/>
    <x v="6"/>
    <s v="2026-06-11T21:53:40.892Z"/>
    <x v="2"/>
  </r>
  <r>
    <s v="E-20260611-2040"/>
    <s v="S-20260611-01"/>
    <x v="68"/>
    <n v="2"/>
    <n v="35"/>
    <n v="8"/>
    <m/>
    <m/>
    <m/>
    <n v="2"/>
    <n v="2"/>
    <n v="2"/>
    <s v="1-2"/>
    <m/>
    <s v="Strict tempo 2-2-2; RIR 1-2"/>
    <x v="6"/>
    <s v="2026-06-11T21:54:00.126Z"/>
    <x v="2"/>
  </r>
  <r>
    <s v="E-20260611-2041"/>
    <s v="S-20260611-01"/>
    <x v="68"/>
    <n v="3"/>
    <n v="35"/>
    <n v="7"/>
    <m/>
    <m/>
    <m/>
    <n v="2"/>
    <n v="2"/>
    <n v="2"/>
    <s v="1"/>
    <m/>
    <s v="Strict tempo 2-2-2; RIR 1"/>
    <x v="6"/>
    <s v="2026-06-11T21:54:04.107Z"/>
    <x v="2"/>
  </r>
  <r>
    <s v="E-20260611-2042"/>
    <s v="S-20260611-01"/>
    <x v="80"/>
    <n v="3"/>
    <n v="70"/>
    <n v="10"/>
    <m/>
    <m/>
    <m/>
    <n v="2"/>
    <n v="2"/>
    <n v="2"/>
    <s v="1-2"/>
    <m/>
    <s v="Tempo 2-2-2; RIR 1-2"/>
    <x v="6"/>
    <s v="2026-06-11T21:55:43.182Z"/>
    <x v="4"/>
  </r>
  <r>
    <s v="E-20260611-2043"/>
    <s v="S-20260611-01"/>
    <x v="78"/>
    <n v="1"/>
    <n v="50"/>
    <m/>
    <n v="60"/>
    <m/>
    <m/>
    <m/>
    <m/>
    <m/>
    <m/>
    <m/>
    <s v="60 seconds; rubber plates a bit easier than the slick plastic from earlier this week. Those were not available. The plates today are universal at Planet Fitness"/>
    <x v="6"/>
    <s v="2026-06-11T21:59:41.863Z"/>
    <x v="0"/>
  </r>
  <r>
    <s v="E-20260611-2044"/>
    <s v="S-20260611-01"/>
    <x v="78"/>
    <n v="2"/>
    <n v="50"/>
    <m/>
    <n v="60"/>
    <m/>
    <m/>
    <m/>
    <m/>
    <m/>
    <m/>
    <m/>
    <s v="45 seconds; rubber plates a bit easier than the slick plastic from earlier this week. Those were not available. The plates today are universal at Planet Fitness"/>
    <x v="6"/>
    <s v="2026-06-11T22:00:55.297Z"/>
    <x v="0"/>
  </r>
  <r>
    <s v="E-20260611-2045"/>
    <s v="S-20260611-01"/>
    <x v="78"/>
    <n v="3"/>
    <n v="50"/>
    <m/>
    <n v="60"/>
    <m/>
    <m/>
    <m/>
    <m/>
    <m/>
    <m/>
    <m/>
    <s v="35 seconds; rubber plates a bit easier than the slick plastic from earlier this week. Those were not available. The plates today are universal at Planet Fitness"/>
    <x v="6"/>
    <s v="2026-06-11T22:02:22.464Z"/>
    <x v="0"/>
  </r>
  <r>
    <s v="E-20260611-2046"/>
    <s v="S-20260611-01"/>
    <x v="61"/>
    <n v="1"/>
    <n v="0"/>
    <m/>
    <n v="60"/>
    <m/>
    <m/>
    <m/>
    <m/>
    <m/>
    <m/>
    <m/>
    <s v="20 scap pull-ups "/>
    <x v="6"/>
    <s v="2026-06-11T22:04:16.464Z"/>
    <x v="0"/>
  </r>
  <r>
    <s v="E-20260611-2047"/>
    <s v="S-20260611-01"/>
    <x v="61"/>
    <n v="2"/>
    <n v="0"/>
    <m/>
    <n v="60"/>
    <m/>
    <m/>
    <m/>
    <m/>
    <m/>
    <m/>
    <m/>
    <s v="15 scap pull-ups ; cramp in my left glute"/>
    <x v="6"/>
    <s v="2026-06-11T22:06:10.232Z"/>
    <x v="0"/>
  </r>
  <r>
    <s v="E-20260613-2048"/>
    <s v="S-20260613-01"/>
    <x v="66"/>
    <n v="1"/>
    <m/>
    <m/>
    <n v="366"/>
    <n v="0.64"/>
    <s v="km"/>
    <m/>
    <m/>
    <m/>
    <m/>
    <m/>
    <s v="4 mph, 5% incline"/>
    <x v="6"/>
    <s v="2026-06-13T13:52:10.414Z"/>
    <x v="9"/>
  </r>
  <r>
    <s v="E-20260613-2049"/>
    <s v="S-20260613-01"/>
    <x v="0"/>
    <n v="1"/>
    <n v="150"/>
    <m/>
    <n v="64.800000000000011"/>
    <m/>
    <m/>
    <m/>
    <m/>
    <m/>
    <m/>
    <m/>
    <s v="2 mph, 0 incline; 65/60=1.0833"/>
    <x v="6"/>
    <s v="2026-06-13T14:02:49.068Z"/>
    <x v="0"/>
  </r>
  <r>
    <s v="E-20260613-2050"/>
    <s v="S-20260613-01"/>
    <x v="0"/>
    <n v="2"/>
    <n v="150"/>
    <m/>
    <n v="60"/>
    <m/>
    <m/>
    <m/>
    <m/>
    <m/>
    <m/>
    <m/>
    <s v="2 mph, .5% incline; "/>
    <x v="6"/>
    <s v="2026-06-13T14:05:41.708Z"/>
    <x v="0"/>
  </r>
  <r>
    <s v="E-20260613-2051"/>
    <s v="S-20260613-01"/>
    <x v="0"/>
    <n v="3"/>
    <n v="150"/>
    <m/>
    <n v="55.2"/>
    <m/>
    <m/>
    <m/>
    <m/>
    <m/>
    <m/>
    <m/>
    <s v="2 mph, .5% incline; 55/60=0.917"/>
    <x v="6"/>
    <s v="2026-06-13T14:08:38.451Z"/>
    <x v="0"/>
  </r>
  <r>
    <s v="E-20260613-2052"/>
    <s v="S-20260613-01"/>
    <x v="0"/>
    <n v="4"/>
    <n v="150"/>
    <m/>
    <n v="49.8"/>
    <m/>
    <m/>
    <m/>
    <m/>
    <m/>
    <m/>
    <m/>
    <s v="2 mph, .5% incline; 50/60=0.833"/>
    <x v="6"/>
    <s v="2026-06-13T14:11:29.156Z"/>
    <x v="0"/>
  </r>
  <r>
    <s v="E-20260613-2053"/>
    <s v="S-20260613-01"/>
    <x v="0"/>
    <n v="5"/>
    <n v="150"/>
    <m/>
    <n v="49.199999999999996"/>
    <m/>
    <m/>
    <m/>
    <m/>
    <m/>
    <m/>
    <m/>
    <s v="2 mph, .5% incline; 49/60=0.817"/>
    <x v="6"/>
    <s v="2026-06-13T14:14:38.737Z"/>
    <x v="0"/>
  </r>
  <r>
    <s v="E-20260613-2054"/>
    <s v="S-20260613-01"/>
    <x v="68"/>
    <n v="1"/>
    <n v="35"/>
    <n v="8"/>
    <m/>
    <m/>
    <m/>
    <n v="2"/>
    <n v="2"/>
    <n v="2"/>
    <s v="2"/>
    <m/>
    <s v="Tempo 2-2-2; RIR 2"/>
    <x v="6"/>
    <s v="2026-06-13T14:18:06.594Z"/>
    <x v="2"/>
  </r>
  <r>
    <s v="E-20260613-2055"/>
    <s v="S-20260613-01"/>
    <x v="68"/>
    <n v="2"/>
    <n v="35"/>
    <n v="7"/>
    <m/>
    <m/>
    <m/>
    <n v="2"/>
    <n v="2"/>
    <n v="2"/>
    <s v="1-2"/>
    <m/>
    <s v="Tempo 2-2-2; RIR 1-2; left tired quicker"/>
    <x v="6"/>
    <s v="2026-06-13T14:21:00.870Z"/>
    <x v="2"/>
  </r>
  <r>
    <s v="E-20260613-2056"/>
    <s v="S-20260613-01"/>
    <x v="68"/>
    <n v="3"/>
    <n v="35"/>
    <n v="6"/>
    <m/>
    <m/>
    <m/>
    <n v="2"/>
    <n v="2"/>
    <n v="2"/>
    <s v="1"/>
    <m/>
    <s v="Tempo 2-2-2; RIR 1; left squeeze is not as strong after 5,6 but fought through "/>
    <x v="6"/>
    <s v="2026-06-13T14:24:13.109Z"/>
    <x v="2"/>
  </r>
  <r>
    <s v="E-20260613-2057"/>
    <s v="S-20260613-01"/>
    <x v="68"/>
    <n v="4"/>
    <n v="35"/>
    <n v="6"/>
    <m/>
    <m/>
    <m/>
    <n v="2"/>
    <n v="2"/>
    <n v="2"/>
    <s v="1"/>
    <m/>
    <s v="Tempo 2-2-2; RIR 1; left squeeze is not as strong after 5,6 but fought through "/>
    <x v="6"/>
    <s v="2026-06-13T14:27:12.951Z"/>
    <x v="2"/>
  </r>
  <r>
    <s v="E-20260613-2058"/>
    <s v="S-20260613-01"/>
    <x v="38"/>
    <n v="1"/>
    <n v="20"/>
    <n v="11"/>
    <m/>
    <m/>
    <m/>
    <n v="3"/>
    <n v="1"/>
    <n v="3"/>
    <m/>
    <m/>
    <s v="D-Grip; tempo 3-1-3; 2; right tired more quickly"/>
    <x v="6"/>
    <s v="2026-06-13T14:31:15.716Z"/>
    <x v="4"/>
  </r>
  <r>
    <s v="E-20260613-2059"/>
    <s v="S-20260613-01"/>
    <x v="38"/>
    <n v="2"/>
    <n v="20"/>
    <n v="11"/>
    <m/>
    <m/>
    <m/>
    <n v="3"/>
    <n v="1"/>
    <n v="3"/>
    <s v="1-2"/>
    <m/>
    <s v="D-Grip; tempo 3-1-3; RIR 1-2; right tired more quickly"/>
    <x v="6"/>
    <s v="2026-06-13T14:34:35.357Z"/>
    <x v="4"/>
  </r>
  <r>
    <s v="E-20260613-2060"/>
    <s v="S-20260613-01"/>
    <x v="38"/>
    <n v="3"/>
    <n v="20"/>
    <n v="9"/>
    <m/>
    <m/>
    <m/>
    <n v="3"/>
    <n v="1"/>
    <n v="3"/>
    <s v="1"/>
    <m/>
    <s v="D-Grip; tempo 3-1-3; RIR 1; "/>
    <x v="6"/>
    <s v="2026-06-13T14:37:50.868Z"/>
    <x v="4"/>
  </r>
  <r>
    <s v="E-20260613-2061"/>
    <s v="S-20260613-01"/>
    <x v="38"/>
    <n v="4"/>
    <n v="20"/>
    <n v="9"/>
    <m/>
    <m/>
    <m/>
    <n v="3"/>
    <n v="1"/>
    <n v="3"/>
    <s v="1-2"/>
    <m/>
    <s v="D-Grip; tempo 3-1-3; RIR 1-2; right tired more quickly"/>
    <x v="6"/>
    <s v="2026-06-13T14:40:53.857Z"/>
    <x v="4"/>
  </r>
  <r>
    <s v="E-20260613-2062"/>
    <s v="S-20260613-01"/>
    <x v="80"/>
    <n v="1"/>
    <n v="60"/>
    <n v="10"/>
    <m/>
    <m/>
    <m/>
    <n v="2"/>
    <n v="1"/>
    <n v="2"/>
    <s v="1-2"/>
    <m/>
    <s v="Tempo 2-1-2; RIR 1-2"/>
    <x v="6"/>
    <s v="2026-06-13T14:43:40.807Z"/>
    <x v="4"/>
  </r>
  <r>
    <s v="E-20260613-2063"/>
    <s v="S-20260613-01"/>
    <x v="80"/>
    <n v="2"/>
    <n v="60"/>
    <n v="11"/>
    <m/>
    <m/>
    <m/>
    <n v="2"/>
    <n v="1"/>
    <n v="2"/>
    <s v="1-2"/>
    <m/>
    <s v="Tempo 2-1-2; RIR 1-2"/>
    <x v="6"/>
    <s v="2026-06-13T14:45:55.878Z"/>
    <x v="4"/>
  </r>
  <r>
    <s v="E-20260613-2064"/>
    <s v="S-20260613-01"/>
    <x v="80"/>
    <n v="3"/>
    <n v="70"/>
    <n v="9"/>
    <m/>
    <m/>
    <m/>
    <n v="2"/>
    <n v="1"/>
    <n v="2"/>
    <s v="1"/>
    <m/>
    <s v="Tempo 2-1-2; RIR 1"/>
    <x v="6"/>
    <s v="2026-06-13T14:48:13.388Z"/>
    <x v="4"/>
  </r>
  <r>
    <s v="E-20260613-2065"/>
    <s v="S-20260613-01"/>
    <x v="82"/>
    <n v="1"/>
    <n v="20"/>
    <n v="12"/>
    <m/>
    <m/>
    <m/>
    <n v="2"/>
    <n v="1"/>
    <n v="2"/>
    <s v="2"/>
    <m/>
    <s v="Single arm hammer curl with single rope grip; tempo 2-1-2 slow and control; RIR 2; little left elbow awareness on eccentric "/>
    <x v="6"/>
    <s v="2026-06-13T14:53:01.731Z"/>
    <x v="2"/>
  </r>
  <r>
    <s v="E-20260613-2066"/>
    <s v="S-20260613-01"/>
    <x v="82"/>
    <n v="2"/>
    <n v="20"/>
    <n v="12"/>
    <m/>
    <m/>
    <m/>
    <n v="2"/>
    <n v="1"/>
    <n v="2"/>
    <s v="2"/>
    <m/>
    <s v="Single arm hammer curl with single rope grip; tempo 2-1-2 slow and control; RIR 2;"/>
    <x v="6"/>
    <s v="2026-06-13T14:55:53.653Z"/>
    <x v="2"/>
  </r>
  <r>
    <s v="E-20260613-2067"/>
    <s v="S-20260613-01"/>
    <x v="82"/>
    <n v="3"/>
    <n v="25"/>
    <n v="10"/>
    <m/>
    <m/>
    <m/>
    <n v="2"/>
    <n v="1"/>
    <n v="2"/>
    <s v="1"/>
    <m/>
    <s v="Single arm hammer curl with single rope grip; tempo 2-1-2 slow and control; RIR 1;"/>
    <x v="6"/>
    <s v="2026-06-13T14:59:34.699Z"/>
    <x v="2"/>
  </r>
  <r>
    <s v="E-20260613-2068"/>
    <s v="S-20260613-01"/>
    <x v="78"/>
    <n v="1"/>
    <n v="50"/>
    <m/>
    <n v="60"/>
    <m/>
    <m/>
    <m/>
    <m/>
    <m/>
    <m/>
    <m/>
    <s v="40 sec; 25lbs plate per hand. Standard PF plate"/>
    <x v="6"/>
    <s v="2026-06-13T15:03:41.414Z"/>
    <x v="0"/>
  </r>
  <r>
    <s v="E-20260613-2069"/>
    <s v="S-20260613-01"/>
    <x v="78"/>
    <n v="2"/>
    <n v="50"/>
    <m/>
    <n v="60"/>
    <m/>
    <m/>
    <m/>
    <m/>
    <m/>
    <m/>
    <m/>
    <s v="40 sec; 25lbs plate per hand. Standard PF plate"/>
    <x v="6"/>
    <s v="2026-06-13T15:05:44.508Z"/>
    <x v="0"/>
  </r>
  <r>
    <s v="E-20260613-2070"/>
    <s v="S-20260613-01"/>
    <x v="78"/>
    <n v="3"/>
    <n v="50"/>
    <m/>
    <n v="60"/>
    <m/>
    <m/>
    <m/>
    <m/>
    <m/>
    <m/>
    <m/>
    <s v="40 sec; 25lbs plate per hand. Standard PF plate"/>
    <x v="6"/>
    <s v="2026-06-13T15:05:48.015Z"/>
    <x v="0"/>
  </r>
  <r>
    <s v="E-20260613-2071"/>
    <s v="S-20260613-01"/>
    <x v="61"/>
    <n v="1"/>
    <n v="0"/>
    <m/>
    <n v="60"/>
    <m/>
    <m/>
    <m/>
    <m/>
    <m/>
    <m/>
    <m/>
    <s v="45 sec"/>
    <x v="6"/>
    <s v="2026-06-13T15:09:38.007Z"/>
    <x v="0"/>
  </r>
  <r>
    <s v="E-20260613-2072"/>
    <s v="S-20260613-01"/>
    <x v="61"/>
    <n v="2"/>
    <n v="0"/>
    <m/>
    <n v="60"/>
    <m/>
    <m/>
    <m/>
    <m/>
    <m/>
    <m/>
    <m/>
    <s v="45 sec"/>
    <x v="6"/>
    <s v="2026-06-13T15:12:19.826Z"/>
    <x v="0"/>
  </r>
  <r>
    <s v="E-20260613-2073"/>
    <s v="S-20260613-01"/>
    <x v="83"/>
    <n v="1"/>
    <m/>
    <m/>
    <n v="30"/>
    <n v="0"/>
    <s v="km"/>
    <m/>
    <m/>
    <m/>
    <m/>
    <m/>
    <s v="Battle rope "/>
    <x v="6"/>
    <s v="2026-06-13T15:14:18.999Z"/>
    <x v="9"/>
  </r>
  <r>
    <s v="E-20260613-2074"/>
    <s v="S-20260613-01"/>
    <x v="83"/>
    <n v="2"/>
    <m/>
    <m/>
    <n v="30"/>
    <n v="0"/>
    <s v="km"/>
    <m/>
    <m/>
    <m/>
    <m/>
    <m/>
    <s v="Battle rope "/>
    <x v="6"/>
    <s v="2026-06-13T15:16:07.974Z"/>
    <x v="9"/>
  </r>
  <r>
    <s v="E-20260615-2075"/>
    <s v="S-20260615-01"/>
    <x v="66"/>
    <n v="1"/>
    <m/>
    <m/>
    <n v="360"/>
    <n v="0.63"/>
    <s v="km"/>
    <m/>
    <m/>
    <m/>
    <m/>
    <m/>
    <s v="4 mph, 5% incline"/>
    <x v="6"/>
    <s v="2026-06-15T13:48:10.000Z"/>
    <x v="9"/>
  </r>
  <r>
    <s v="E-20260615-2076"/>
    <s v="S-20260615-01"/>
    <x v="67"/>
    <n v="1"/>
    <n v="0"/>
    <n v="15"/>
    <m/>
    <m/>
    <m/>
    <m/>
    <m/>
    <m/>
    <m/>
    <m/>
    <s v="Red band"/>
    <x v="6"/>
    <s v="2026-06-15T13:50:35.000Z"/>
    <x v="5"/>
  </r>
  <r>
    <s v="E-20260615-2077"/>
    <s v="S-20260615-01"/>
    <x v="52"/>
    <n v="1"/>
    <n v="0"/>
    <n v="8"/>
    <m/>
    <m/>
    <m/>
    <m/>
    <m/>
    <m/>
    <m/>
    <m/>
    <s v="Red band"/>
    <x v="6"/>
    <s v="2026-06-15T13:50:38.000Z"/>
    <x v="5"/>
  </r>
  <r>
    <s v="E-20260615-2078"/>
    <s v="S-20260615-01"/>
    <x v="52"/>
    <n v="2"/>
    <n v="0"/>
    <n v="8"/>
    <m/>
    <m/>
    <m/>
    <m/>
    <m/>
    <m/>
    <m/>
    <m/>
    <s v="Red band"/>
    <x v="6"/>
    <s v="2026-06-15T13:53:28.000Z"/>
    <x v="5"/>
  </r>
  <r>
    <s v="E-20260615-2079"/>
    <s v="S-20260615-01"/>
    <x v="67"/>
    <n v="2"/>
    <n v="0"/>
    <n v="15"/>
    <m/>
    <m/>
    <m/>
    <m/>
    <m/>
    <m/>
    <m/>
    <m/>
    <s v="Red band"/>
    <x v="6"/>
    <s v="2026-06-15T13:53:30.000Z"/>
    <x v="5"/>
  </r>
  <r>
    <s v="E-20260615-2080"/>
    <s v="S-20260615-01"/>
    <x v="0"/>
    <n v="1"/>
    <n v="150"/>
    <m/>
    <n v="60"/>
    <m/>
    <m/>
    <m/>
    <m/>
    <m/>
    <m/>
    <m/>
    <s v="2 mph, .5% incline"/>
    <x v="6"/>
    <s v="2026-06-15T13:55:25.000Z"/>
    <x v="0"/>
  </r>
  <r>
    <s v="E-20260615-2081"/>
    <s v="S-20260615-01"/>
    <x v="0"/>
    <n v="2"/>
    <n v="150"/>
    <m/>
    <n v="60"/>
    <m/>
    <m/>
    <m/>
    <m/>
    <m/>
    <m/>
    <m/>
    <s v="2 mph, .5% incline"/>
    <x v="6"/>
    <s v="2026-06-15T13:58:26.000Z"/>
    <x v="0"/>
  </r>
  <r>
    <s v="E-20260615-2082"/>
    <s v="S-20260615-01"/>
    <x v="0"/>
    <n v="3"/>
    <n v="150"/>
    <m/>
    <n v="60"/>
    <m/>
    <m/>
    <m/>
    <m/>
    <m/>
    <m/>
    <m/>
    <s v="2 mph, .5% incline"/>
    <x v="6"/>
    <s v="2026-06-15T14:01:26.000Z"/>
    <x v="0"/>
  </r>
  <r>
    <s v="E-20260615-2083"/>
    <s v="S-20260615-01"/>
    <x v="0"/>
    <n v="4"/>
    <n v="150"/>
    <m/>
    <n v="49.8"/>
    <m/>
    <m/>
    <m/>
    <m/>
    <m/>
    <m/>
    <m/>
    <s v="2 mph, .5% incline; 50/60=0.833"/>
    <x v="6"/>
    <s v="2026-06-15T14:04:29.000Z"/>
    <x v="0"/>
  </r>
  <r>
    <s v="E-20260615-2084"/>
    <s v="S-20260615-01"/>
    <x v="0"/>
    <n v="5"/>
    <n v="150"/>
    <m/>
    <n v="46.800000000000004"/>
    <m/>
    <m/>
    <m/>
    <m/>
    <m/>
    <m/>
    <m/>
    <s v="2 mph, .5% incline; 47/60=0.783"/>
    <x v="6"/>
    <s v="2026-06-15T14:07:25.000Z"/>
    <x v="0"/>
  </r>
  <r>
    <s v="E-20260615-2085"/>
    <s v="S-20260615-01"/>
    <x v="19"/>
    <n v="1"/>
    <n v="200"/>
    <n v="7"/>
    <m/>
    <m/>
    <m/>
    <n v="2"/>
    <n v="1"/>
    <n v="1"/>
    <s v="2"/>
    <m/>
    <s v="Tempo 2-1-1; RIR 2"/>
    <x v="6"/>
    <s v="2026-06-15T14:11:11.000Z"/>
    <x v="1"/>
  </r>
  <r>
    <s v="E-20260615-2086"/>
    <s v="S-20260615-01"/>
    <x v="19"/>
    <n v="2"/>
    <n v="205"/>
    <n v="6"/>
    <m/>
    <m/>
    <m/>
    <n v="2"/>
    <n v="1"/>
    <n v="1"/>
    <s v="1-2"/>
    <m/>
    <s v="Tempo 2-1-1; RIR 1-2"/>
    <x v="6"/>
    <s v="2026-06-15T14:13:42.000Z"/>
    <x v="1"/>
  </r>
  <r>
    <s v="E-20260615-2087"/>
    <s v="S-20260615-01"/>
    <x v="19"/>
    <n v="3"/>
    <n v="210"/>
    <n v="5.5"/>
    <m/>
    <m/>
    <m/>
    <n v="2"/>
    <n v="1"/>
    <n v="1"/>
    <s v="1"/>
    <m/>
    <s v="Tempo 2-1-1; RIR 1"/>
    <x v="6"/>
    <s v="2026-06-15T14:15:43.000Z"/>
    <x v="1"/>
  </r>
  <r>
    <s v="E-20260615-2088"/>
    <s v="S-20260615-01"/>
    <x v="19"/>
    <n v="4"/>
    <n v="210"/>
    <n v="5"/>
    <m/>
    <m/>
    <m/>
    <n v="2"/>
    <n v="1"/>
    <n v="1"/>
    <s v="1-0"/>
    <m/>
    <s v="Tempo 2-1-1; RIR 1-0; tough hold"/>
    <x v="6"/>
    <s v="2026-06-15T14:18:34.000Z"/>
    <x v="1"/>
  </r>
  <r>
    <s v="E-20260615-2089"/>
    <s v="S-20260615-01"/>
    <x v="1"/>
    <n v="1"/>
    <n v="0"/>
    <n v="8"/>
    <m/>
    <m/>
    <m/>
    <n v="1"/>
    <n v="2"/>
    <n v="1"/>
    <s v="1-2"/>
    <m/>
    <s v="Elevated feet; tempo 1-2-1; RIR 1-2"/>
    <x v="6"/>
    <s v="2026-06-15T14:19:59.000Z"/>
    <x v="1"/>
  </r>
  <r>
    <s v="E-20260615-2090"/>
    <s v="S-20260615-01"/>
    <x v="1"/>
    <n v="2"/>
    <n v="0"/>
    <n v="7"/>
    <m/>
    <m/>
    <m/>
    <n v="2"/>
    <n v="2"/>
    <n v="1"/>
    <s v="1-2"/>
    <m/>
    <s v="Elevated feet; tempo 2-2-1; RIR 1-2; sweaty grip slipping "/>
    <x v="6"/>
    <s v="2026-06-15T14:22:07.000Z"/>
    <x v="1"/>
  </r>
  <r>
    <s v="E-20260615-2091"/>
    <s v="S-20260615-01"/>
    <x v="1"/>
    <n v="3"/>
    <n v="0"/>
    <n v="8"/>
    <m/>
    <m/>
    <m/>
    <n v="2"/>
    <n v="2"/>
    <n v="1"/>
    <s v="1-2"/>
    <m/>
    <s v="Elevated feet; tempo 2-2-1; RIR 1-2; sweaty grip slipping "/>
    <x v="6"/>
    <s v="2026-06-15T14:23:50.000Z"/>
    <x v="1"/>
  </r>
  <r>
    <s v="E-20260615-2092"/>
    <s v="S-20260615-01"/>
    <x v="68"/>
    <n v="1"/>
    <n v="35"/>
    <n v="6"/>
    <m/>
    <m/>
    <m/>
    <n v="2"/>
    <n v="2"/>
    <n v="2"/>
    <s v="1-2"/>
    <m/>
    <s v="Tempo 2-2-2; RIR 1-2; l"/>
    <x v="6"/>
    <s v="2026-06-15T14:27:17.000Z"/>
    <x v="2"/>
  </r>
  <r>
    <s v="E-20260615-2093"/>
    <s v="S-20260615-01"/>
    <x v="68"/>
    <n v="2"/>
    <n v="35"/>
    <n v="6"/>
    <m/>
    <m/>
    <m/>
    <n v="2"/>
    <n v="2"/>
    <n v="2"/>
    <s v="1-2"/>
    <m/>
    <s v="Tempo 2-2-2; RIR 1-2; "/>
    <x v="6"/>
    <s v="2026-06-15T14:30:16.000Z"/>
    <x v="2"/>
  </r>
  <r>
    <s v="E-20260615-2094"/>
    <s v="S-20260615-01"/>
    <x v="68"/>
    <n v="3"/>
    <n v="35"/>
    <n v="6"/>
    <m/>
    <m/>
    <m/>
    <n v="2"/>
    <n v="2"/>
    <n v="2"/>
    <s v="1"/>
    <m/>
    <s v="Tempo 2-2-2; RIR 1"/>
    <x v="6"/>
    <s v="2026-06-15T14:33:02.000Z"/>
    <x v="2"/>
  </r>
  <r>
    <s v="E-20260615-2095"/>
    <s v="S-20260615-01"/>
    <x v="68"/>
    <n v="4"/>
    <n v="35"/>
    <n v="5.5"/>
    <m/>
    <m/>
    <m/>
    <n v="2"/>
    <n v="2"/>
    <n v="2"/>
    <s v="1"/>
    <m/>
    <s v="Tempo 2-2-2; RIR 1"/>
    <x v="6"/>
    <s v="2026-06-15T14:35:33.000Z"/>
    <x v="2"/>
  </r>
  <r>
    <s v="E-20260615-2096"/>
    <s v="S-20260615-01"/>
    <x v="38"/>
    <n v="1"/>
    <n v="20"/>
    <n v="12"/>
    <m/>
    <m/>
    <m/>
    <n v="3"/>
    <n v="1"/>
    <n v="3"/>
    <s v="2"/>
    <m/>
    <s v="D-Grip; tempo 3-1-3; RIR 2"/>
    <x v="6"/>
    <s v="2026-06-15T14:39:48.000Z"/>
    <x v="4"/>
  </r>
  <r>
    <s v="E-20260615-2097"/>
    <s v="S-20260615-01"/>
    <x v="38"/>
    <n v="2"/>
    <n v="20"/>
    <n v="11"/>
    <m/>
    <m/>
    <m/>
    <n v="3"/>
    <n v="1"/>
    <n v="3"/>
    <s v="1-2"/>
    <m/>
    <s v="D-Grip; tempo 3-1-3; RIR 1-2"/>
    <x v="6"/>
    <s v="2026-06-15T14:43:04.000Z"/>
    <x v="4"/>
  </r>
  <r>
    <s v="E-20260615-2098"/>
    <s v="S-20260615-01"/>
    <x v="38"/>
    <n v="3"/>
    <n v="20"/>
    <n v="10"/>
    <m/>
    <m/>
    <m/>
    <n v="3"/>
    <n v="1"/>
    <n v="3"/>
    <s v="1-2"/>
    <m/>
    <s v="D-Grip; tempo 3-1-3; RIR 1-2"/>
    <x v="6"/>
    <s v="2026-06-15T14:46:37.000Z"/>
    <x v="4"/>
  </r>
  <r>
    <s v="E-20260615-2099"/>
    <s v="S-20260615-01"/>
    <x v="38"/>
    <n v="4"/>
    <n v="20"/>
    <n v="8"/>
    <m/>
    <m/>
    <m/>
    <n v="3"/>
    <n v="1"/>
    <n v="3"/>
    <s v="1-2"/>
    <m/>
    <s v="D-Grip; tempo 3-1-3; RIR 1-2"/>
    <x v="6"/>
    <s v="2026-06-15T14:50:00.000Z"/>
    <x v="4"/>
  </r>
  <r>
    <s v="E-20260615-2100"/>
    <s v="S-20260615-01"/>
    <x v="78"/>
    <n v="1"/>
    <n v="50"/>
    <m/>
    <n v="60"/>
    <m/>
    <m/>
    <m/>
    <m/>
    <m/>
    <m/>
    <m/>
    <s v="40 seconds; 25# per hand "/>
    <x v="6"/>
    <s v="2026-06-15T14:52:11.000Z"/>
    <x v="0"/>
  </r>
  <r>
    <s v="E-20260615-2101"/>
    <s v="S-20260615-01"/>
    <x v="78"/>
    <n v="2"/>
    <n v="50"/>
    <m/>
    <n v="60"/>
    <m/>
    <m/>
    <m/>
    <m/>
    <m/>
    <m/>
    <m/>
    <s v="45 seconds; 25# per hand "/>
    <x v="6"/>
    <s v="2026-06-15T14:53:38.000Z"/>
    <x v="0"/>
  </r>
  <r>
    <s v="E-20260615-2102"/>
    <s v="S-20260615-01"/>
    <x v="78"/>
    <n v="3"/>
    <n v="50"/>
    <m/>
    <n v="60"/>
    <m/>
    <m/>
    <m/>
    <m/>
    <m/>
    <m/>
    <m/>
    <s v="40 seconds; 25# per hand "/>
    <x v="6"/>
    <s v="2026-06-15T14:55:39.000Z"/>
    <x v="0"/>
  </r>
  <r>
    <s v="E-20260615-2103"/>
    <s v="S-20260615-01"/>
    <x v="61"/>
    <n v="1"/>
    <n v="0"/>
    <m/>
    <n v="60"/>
    <m/>
    <m/>
    <m/>
    <m/>
    <m/>
    <m/>
    <m/>
    <s v="50 seconds. Cramp/charlie horse in left glute again"/>
    <x v="6"/>
    <s v="2026-06-15T15:00:25.000Z"/>
    <x v="0"/>
  </r>
  <r>
    <s v="E-20260615-2104"/>
    <s v="S-20260615-01"/>
    <x v="61"/>
    <n v="2"/>
    <n v="0"/>
    <m/>
    <n v="60"/>
    <m/>
    <m/>
    <m/>
    <m/>
    <m/>
    <m/>
    <m/>
    <s v="45 seconds. Cramp/charlie horse in left glute again"/>
    <x v="6"/>
    <s v="2026-06-15T15:02:05.000Z"/>
    <x v="0"/>
  </r>
  <r>
    <s v="E-20260617-2105"/>
    <s v="S-20260617-01"/>
    <x v="66"/>
    <n v="1"/>
    <m/>
    <m/>
    <n v="360"/>
    <n v="0.63"/>
    <s v="km"/>
    <m/>
    <m/>
    <m/>
    <m/>
    <m/>
    <s v="4 mph, 5% incline"/>
    <x v="6"/>
    <s v="2026-06-17T21:17:49.430Z"/>
    <x v="9"/>
  </r>
  <r>
    <s v="E-20260617-2106"/>
    <s v="S-20260617-01"/>
    <x v="67"/>
    <n v="1"/>
    <n v="0"/>
    <n v="12"/>
    <m/>
    <m/>
    <m/>
    <m/>
    <m/>
    <m/>
    <m/>
    <m/>
    <s v="Red "/>
    <x v="6"/>
    <s v="2026-06-17T21:22:19.998Z"/>
    <x v="5"/>
  </r>
  <r>
    <s v="E-20260617-2107"/>
    <s v="S-20260617-01"/>
    <x v="52"/>
    <n v="1"/>
    <n v="0"/>
    <n v="8"/>
    <m/>
    <m/>
    <m/>
    <m/>
    <m/>
    <m/>
    <m/>
    <m/>
    <m/>
    <x v="6"/>
    <s v="2026-06-17T21:22:24.736Z"/>
    <x v="5"/>
  </r>
  <r>
    <s v="E-20260617-2108"/>
    <s v="S-20260617-01"/>
    <x v="52"/>
    <n v="2"/>
    <n v="0"/>
    <n v="8"/>
    <m/>
    <m/>
    <m/>
    <m/>
    <m/>
    <m/>
    <m/>
    <m/>
    <m/>
    <x v="6"/>
    <s v="2026-06-17T21:22:25.742Z"/>
    <x v="5"/>
  </r>
  <r>
    <s v="E-20260617-2109"/>
    <s v="S-20260617-01"/>
    <x v="69"/>
    <n v="1"/>
    <n v="120"/>
    <n v="9"/>
    <m/>
    <m/>
    <m/>
    <n v="3"/>
    <n v="1"/>
    <m/>
    <s v="2"/>
    <m/>
    <s v="Tempo 3-1-x-1; RIR 2"/>
    <x v="6"/>
    <s v="2026-06-17T21:25:11.349Z"/>
    <x v="3"/>
  </r>
  <r>
    <s v="E-20260617-2110"/>
    <s v="S-20260617-01"/>
    <x v="69"/>
    <n v="2"/>
    <n v="130"/>
    <n v="8"/>
    <m/>
    <m/>
    <m/>
    <n v="3"/>
    <n v="1"/>
    <m/>
    <s v="2"/>
    <m/>
    <s v="Tempo 3-1-x-1; RIR 2"/>
    <x v="6"/>
    <s v="2026-06-17T21:28:11.980Z"/>
    <x v="3"/>
  </r>
  <r>
    <s v="E-20260617-2111"/>
    <s v="S-20260617-01"/>
    <x v="69"/>
    <n v="3"/>
    <n v="140"/>
    <n v="6"/>
    <m/>
    <m/>
    <m/>
    <n v="3"/>
    <n v="1"/>
    <m/>
    <s v="1"/>
    <m/>
    <s v="Tempo 3-1-x-1; RIR 1"/>
    <x v="6"/>
    <s v="2026-06-17T21:31:10.553Z"/>
    <x v="3"/>
  </r>
  <r>
    <s v="E-20260617-2112"/>
    <s v="S-20260617-01"/>
    <x v="69"/>
    <n v="4"/>
    <n v="140"/>
    <n v="4.5"/>
    <m/>
    <m/>
    <m/>
    <n v="3"/>
    <n v="1"/>
    <m/>
    <s v="1"/>
    <m/>
    <s v="Tempo 3-1-x-1; RIR 1"/>
    <x v="6"/>
    <s v="2026-06-17T21:34:46.353Z"/>
    <x v="3"/>
  </r>
  <r>
    <s v="E-20260617-2113"/>
    <s v="S-20260617-01"/>
    <x v="79"/>
    <n v="1"/>
    <n v="90"/>
    <n v="10"/>
    <m/>
    <m/>
    <m/>
    <n v="2"/>
    <n v="1"/>
    <n v="2"/>
    <s v="2+"/>
    <m/>
    <s v="Tempo 2-1-2; RIR 2+; seat at 3"/>
    <x v="6"/>
    <s v="2026-06-17T21:37:16.986Z"/>
    <x v="3"/>
  </r>
  <r>
    <s v="E-20260617-2114"/>
    <s v="S-20260617-01"/>
    <x v="79"/>
    <n v="2"/>
    <n v="100"/>
    <n v="10"/>
    <m/>
    <m/>
    <m/>
    <n v="2"/>
    <n v="1"/>
    <n v="2"/>
    <s v="2"/>
    <m/>
    <s v="Tempo 2-1-2; RIR 2; seat at 2"/>
    <x v="6"/>
    <s v="2026-06-17T21:39:12.699Z"/>
    <x v="3"/>
  </r>
  <r>
    <s v="E-20260617-2115"/>
    <s v="S-20260617-01"/>
    <x v="79"/>
    <n v="3"/>
    <n v="100"/>
    <n v="10"/>
    <m/>
    <m/>
    <m/>
    <n v="2"/>
    <n v="1"/>
    <n v="2"/>
    <s v="1"/>
    <m/>
    <s v="Tempo 2-1-2; RIR 1; seat at 2"/>
    <x v="6"/>
    <s v="2026-06-17T21:41:55.158Z"/>
    <x v="3"/>
  </r>
  <r>
    <s v="E-20260617-2116"/>
    <s v="S-20260617-01"/>
    <x v="79"/>
    <n v="4"/>
    <n v="105"/>
    <n v="7"/>
    <m/>
    <m/>
    <m/>
    <n v="2"/>
    <n v="1"/>
    <n v="2"/>
    <s v="1"/>
    <m/>
    <s v="Right Anterior capsule awareness following floor press. Little tender on machine but more tight capsule feeling cs ligament or tendon;  Tempo 2-1-2; RIR 1; seat at 2"/>
    <x v="6"/>
    <s v="2026-06-17T21:44:11.947Z"/>
    <x v="3"/>
  </r>
  <r>
    <s v="E-20260617-2117"/>
    <s v="S-20260617-01"/>
    <x v="59"/>
    <n v="1"/>
    <n v="20"/>
    <n v="12"/>
    <m/>
    <m/>
    <m/>
    <n v="2"/>
    <n v="2"/>
    <n v="2"/>
    <s v="2"/>
    <m/>
    <s v="Cable at 12; felt a little low. Tempo 2-2-2; RIR 2"/>
    <x v="6"/>
    <s v="2026-06-17T21:49:44.756Z"/>
    <x v="3"/>
  </r>
  <r>
    <s v="E-20260617-2118"/>
    <s v="S-20260617-01"/>
    <x v="59"/>
    <n v="2"/>
    <n v="20"/>
    <n v="15"/>
    <m/>
    <m/>
    <m/>
    <n v="2"/>
    <n v="2"/>
    <n v="2"/>
    <s v="1-2"/>
    <m/>
    <s v="Cable at 12; felt a little low. Tempo 2-2-2; RIR 1-2"/>
    <x v="6"/>
    <s v="2026-06-17T21:53:19.100Z"/>
    <x v="3"/>
  </r>
  <r>
    <s v="E-20260617-2119"/>
    <s v="S-20260617-01"/>
    <x v="59"/>
    <n v="3"/>
    <n v="25"/>
    <n v="13"/>
    <m/>
    <m/>
    <m/>
    <n v="2"/>
    <n v="2"/>
    <n v="2"/>
    <s v="1-2"/>
    <m/>
    <s v="Cable at 12; felt a little low. Tempo 2-2-2; RIR 1-2"/>
    <x v="6"/>
    <s v="2026-06-17T21:56:50.936Z"/>
    <x v="3"/>
  </r>
  <r>
    <s v="E-20260617-2120"/>
    <s v="S-20260617-01"/>
    <x v="38"/>
    <n v="1"/>
    <n v="20"/>
    <n v="11"/>
    <m/>
    <m/>
    <m/>
    <n v="3"/>
    <n v="1"/>
    <n v="3"/>
    <s v="1-2"/>
    <m/>
    <s v="D-Grip; Tempo 3-1-3; RIR 1-2"/>
    <x v="6"/>
    <s v="2026-06-17T22:00:42.618Z"/>
    <x v="4"/>
  </r>
  <r>
    <s v="E-20260617-2121"/>
    <s v="S-20260617-01"/>
    <x v="38"/>
    <n v="2"/>
    <n v="20"/>
    <n v="11"/>
    <m/>
    <m/>
    <m/>
    <n v="3"/>
    <n v="1"/>
    <n v="3"/>
    <s v="1-2"/>
    <m/>
    <s v="The overhead extension feels good on the anterior capsule. Seems to have ‘loosened’ following the chest work; D-Grip; Tempo 3-1-3; RIR 1-2"/>
    <x v="6"/>
    <s v="2026-06-17T22:03:38.811Z"/>
    <x v="4"/>
  </r>
  <r>
    <s v="E-20260617-2122"/>
    <s v="S-20260617-01"/>
    <x v="38"/>
    <n v="3"/>
    <n v="20"/>
    <n v="8"/>
    <m/>
    <m/>
    <m/>
    <n v="3"/>
    <n v="1"/>
    <n v="3"/>
    <s v="1"/>
    <m/>
    <s v="The overhead extension feels good on the anterior capsule. Seems to have ‘loosened’ following the chest work; D-Grip; Tempo 3-1-3; RIR 1"/>
    <x v="6"/>
    <s v="2026-06-17T22:06:08.515Z"/>
    <x v="4"/>
  </r>
  <r>
    <s v="E-20260617-2123"/>
    <s v="S-20260617-01"/>
    <x v="38"/>
    <n v="4"/>
    <n v="20"/>
    <n v="8"/>
    <m/>
    <m/>
    <m/>
    <n v="3"/>
    <n v="1"/>
    <n v="3"/>
    <s v="1"/>
    <m/>
    <s v="D-Grip; Tempo 3-1-3; RIR 1"/>
    <x v="6"/>
    <s v="2026-06-17T22:09:47.971Z"/>
    <x v="4"/>
  </r>
  <r>
    <s v="E-20260617-2124"/>
    <s v="S-20260617-01"/>
    <x v="80"/>
    <n v="1"/>
    <n v="60"/>
    <n v="10"/>
    <m/>
    <m/>
    <m/>
    <n v="2"/>
    <n v="1"/>
    <n v="2"/>
    <s v="1-2"/>
    <m/>
    <s v="Tempo 2-1-2; RIR 1-2; how should be wrist break or bend? "/>
    <x v="6"/>
    <s v="2026-06-17T22:11:27.419Z"/>
    <x v="4"/>
  </r>
  <r>
    <s v="E-20260617-2125"/>
    <s v="S-20260617-01"/>
    <x v="80"/>
    <n v="2"/>
    <n v="60"/>
    <n v="9"/>
    <m/>
    <m/>
    <m/>
    <n v="2"/>
    <n v="1"/>
    <n v="2"/>
    <s v="1-2"/>
    <m/>
    <s v="Tempo 2-1-2; RIR 1-2; how should be wrist break or bend? "/>
    <x v="6"/>
    <s v="2026-06-17T22:12:59.910Z"/>
    <x v="4"/>
  </r>
  <r>
    <s v="E-20260617-2126"/>
    <s v="S-20260617-01"/>
    <x v="80"/>
    <n v="3"/>
    <n v="65"/>
    <n v="7.5"/>
    <m/>
    <m/>
    <m/>
    <n v="2"/>
    <n v="1"/>
    <n v="2"/>
    <s v="1-2"/>
    <m/>
    <s v="Tempo 2-1-2; RIR 1-2; I think I’m doing too much ROM"/>
    <x v="6"/>
    <s v="2026-06-17T22:15:13.690Z"/>
    <x v="4"/>
  </r>
  <r>
    <s v="E-20260617-2127"/>
    <s v="S-20260617-01"/>
    <x v="78"/>
    <n v="1"/>
    <n v="50"/>
    <m/>
    <n v="60"/>
    <m/>
    <m/>
    <m/>
    <m/>
    <m/>
    <m/>
    <m/>
    <s v="60 sec"/>
    <x v="6"/>
    <s v="2026-06-17T22:18:14.902Z"/>
    <x v="0"/>
  </r>
  <r>
    <s v="E-20260617-2128"/>
    <s v="S-20260617-01"/>
    <x v="78"/>
    <n v="2"/>
    <n v="50"/>
    <m/>
    <n v="60"/>
    <m/>
    <m/>
    <m/>
    <m/>
    <m/>
    <m/>
    <m/>
    <s v="60 sec"/>
    <x v="6"/>
    <s v="2026-06-17T22:20:19.074Z"/>
    <x v="0"/>
  </r>
  <r>
    <s v="E-20260617-2129"/>
    <s v="S-20260617-01"/>
    <x v="78"/>
    <n v="3"/>
    <n v="50"/>
    <m/>
    <n v="60"/>
    <m/>
    <m/>
    <m/>
    <m/>
    <m/>
    <m/>
    <m/>
    <s v="50 sec"/>
    <x v="6"/>
    <s v="2026-06-17T22:22:35.698Z"/>
    <x v="0"/>
  </r>
  <r>
    <s v="E-20260617-2130"/>
    <s v="S-20260617-01"/>
    <x v="61"/>
    <n v="1"/>
    <n v="0"/>
    <m/>
    <n v="60"/>
    <m/>
    <m/>
    <m/>
    <m/>
    <m/>
    <m/>
    <m/>
    <s v="55 sec"/>
    <x v="6"/>
    <s v="2026-06-17T22:24:52.589Z"/>
    <x v="0"/>
  </r>
  <r>
    <s v="E-20260617-2131"/>
    <s v="S-20260617-01"/>
    <x v="61"/>
    <n v="2"/>
    <n v="0"/>
    <m/>
    <n v="60"/>
    <m/>
    <m/>
    <m/>
    <m/>
    <m/>
    <m/>
    <m/>
    <s v="50 sec barely!"/>
    <x v="6"/>
    <s v="2026-06-17T22:27:32.955Z"/>
    <x v="0"/>
  </r>
  <r>
    <s v="E-20260618-2132"/>
    <s v="S-20260618-01"/>
    <x v="66"/>
    <n v="1"/>
    <m/>
    <m/>
    <n v="360"/>
    <n v="0.65"/>
    <s v="km"/>
    <m/>
    <m/>
    <m/>
    <m/>
    <m/>
    <s v="4.1 mph, 5% incline"/>
    <x v="6"/>
    <s v="2026-06-18T21:14:56.662Z"/>
    <x v="9"/>
  </r>
  <r>
    <s v="E-20260618-2133"/>
    <s v="S-20260618-01"/>
    <x v="81"/>
    <n v="1"/>
    <n v="40"/>
    <n v="10"/>
    <m/>
    <m/>
    <m/>
    <n v="3"/>
    <n v="1"/>
    <n v="1"/>
    <s v="2"/>
    <m/>
    <s v="Tempo: 3-1-1; RIR 2"/>
    <x v="6"/>
    <s v="2026-06-18T21:17:13.640Z"/>
    <x v="7"/>
  </r>
  <r>
    <s v="E-20260618-2134"/>
    <s v="S-20260618-01"/>
    <x v="81"/>
    <n v="2"/>
    <n v="50"/>
    <n v="10"/>
    <m/>
    <m/>
    <m/>
    <n v="3"/>
    <n v="1"/>
    <n v="1"/>
    <s v="2"/>
    <m/>
    <s v="Tempo: 3-1-1; RIR 2"/>
    <x v="6"/>
    <s v="2026-06-18T21:19:18.853Z"/>
    <x v="7"/>
  </r>
  <r>
    <s v="E-20260618-2135"/>
    <s v="S-20260618-01"/>
    <x v="81"/>
    <n v="3"/>
    <n v="60"/>
    <n v="10"/>
    <m/>
    <m/>
    <m/>
    <n v="3"/>
    <n v="1"/>
    <n v="1"/>
    <s v="1-2"/>
    <m/>
    <s v="Tempo: 3-1-1; RIR 1-2"/>
    <x v="6"/>
    <s v="2026-06-18T21:21:39.161Z"/>
    <x v="7"/>
  </r>
  <r>
    <s v="E-20260618-2136"/>
    <s v="S-20260618-01"/>
    <x v="34"/>
    <n v="1"/>
    <n v="150"/>
    <n v="8"/>
    <m/>
    <m/>
    <m/>
    <n v="3"/>
    <n v="1"/>
    <n v="1"/>
    <s v="2"/>
    <m/>
    <s v="Tempo 3-1-1; RIR 2"/>
    <x v="6"/>
    <s v="2026-06-18T21:24:27.965Z"/>
    <x v="7"/>
  </r>
  <r>
    <s v="E-20260618-2137"/>
    <s v="S-20260618-01"/>
    <x v="34"/>
    <n v="2"/>
    <n v="150"/>
    <n v="8"/>
    <m/>
    <m/>
    <m/>
    <n v="3"/>
    <n v="1"/>
    <n v="1"/>
    <s v="2"/>
    <m/>
    <s v="Tempo 3-1-1; RIR 2"/>
    <x v="6"/>
    <s v="2026-06-18T21:27:22.153Z"/>
    <x v="7"/>
  </r>
  <r>
    <s v="E-20260618-2138"/>
    <s v="S-20260618-01"/>
    <x v="34"/>
    <n v="3"/>
    <n v="150"/>
    <n v="8"/>
    <m/>
    <m/>
    <m/>
    <n v="3"/>
    <n v="1"/>
    <n v="1"/>
    <s v="2"/>
    <m/>
    <s v="Tempo 3-1-1; RIR 2"/>
    <x v="6"/>
    <s v="2026-06-18T21:30:23.275Z"/>
    <x v="7"/>
  </r>
  <r>
    <s v="E-20260618-2139"/>
    <s v="S-20260618-01"/>
    <x v="39"/>
    <n v="1"/>
    <n v="25"/>
    <m/>
    <n v="12"/>
    <m/>
    <m/>
    <n v="2"/>
    <n v="1"/>
    <n v="1"/>
    <s v="2"/>
    <m/>
    <s v="12 per leg; tempo 2-1-1; RIR 2"/>
    <x v="6"/>
    <s v="2026-06-18T21:34:23.016Z"/>
    <x v="7"/>
  </r>
  <r>
    <s v="E-20260618-2140"/>
    <s v="S-20260618-01"/>
    <x v="39"/>
    <n v="2"/>
    <n v="25"/>
    <m/>
    <n v="12"/>
    <m/>
    <m/>
    <n v="2"/>
    <n v="1"/>
    <n v="1"/>
    <s v="2"/>
    <m/>
    <s v="12 per leg; tempo 2-1-1; RIR 2"/>
    <x v="6"/>
    <s v="2026-06-18T21:37:16.871Z"/>
    <x v="7"/>
  </r>
  <r>
    <s v="E-20260618-2141"/>
    <s v="S-20260618-01"/>
    <x v="0"/>
    <n v="1"/>
    <n v="150"/>
    <m/>
    <n v="60"/>
    <m/>
    <m/>
    <m/>
    <m/>
    <m/>
    <m/>
    <m/>
    <m/>
    <x v="6"/>
    <s v="2026-06-18T21:41:39.086Z"/>
    <x v="0"/>
  </r>
  <r>
    <s v="E-20260618-2142"/>
    <s v="S-20260618-01"/>
    <x v="0"/>
    <n v="2"/>
    <n v="150"/>
    <m/>
    <n v="49.199999999999996"/>
    <m/>
    <m/>
    <m/>
    <m/>
    <m/>
    <m/>
    <m/>
    <m/>
    <x v="6"/>
    <s v="2026-06-18T21:44:41.702Z"/>
    <x v="0"/>
  </r>
  <r>
    <s v="E-20260618-2143"/>
    <s v="S-20260618-01"/>
    <x v="0"/>
    <n v="3"/>
    <n v="150"/>
    <m/>
    <n v="40.200000000000003"/>
    <m/>
    <m/>
    <m/>
    <m/>
    <m/>
    <m/>
    <m/>
    <s v="Right grip forearm failing today"/>
    <x v="6"/>
    <s v="2026-06-18T21:47:29.420Z"/>
    <x v="0"/>
  </r>
  <r>
    <s v="E-20260618-2144"/>
    <s v="S-20260618-01"/>
    <x v="0"/>
    <n v="4"/>
    <n v="150"/>
    <m/>
    <n v="40.800000000000004"/>
    <m/>
    <m/>
    <m/>
    <m/>
    <m/>
    <m/>
    <m/>
    <s v="Fatigue in mid back; Right grip forearm failing today"/>
    <x v="6"/>
    <s v="2026-06-18T21:50:24.515Z"/>
    <x v="0"/>
  </r>
  <r>
    <s v="E-20260618-2145"/>
    <s v="S-20260618-01"/>
    <x v="0"/>
    <n v="5"/>
    <n v="150"/>
    <m/>
    <n v="36"/>
    <m/>
    <m/>
    <m/>
    <m/>
    <m/>
    <m/>
    <m/>
    <s v="Focused all sets on deliberately walking a slow steady pace; Fatigue in mid back; Right grip forearm failing today"/>
    <x v="6"/>
    <s v="2026-06-18T21:54:02.885Z"/>
    <x v="0"/>
  </r>
  <r>
    <s v="E-20260618-2146"/>
    <s v="S-20260618-01"/>
    <x v="68"/>
    <n v="1"/>
    <n v="35"/>
    <n v="8"/>
    <m/>
    <m/>
    <m/>
    <n v="2"/>
    <n v="2"/>
    <n v="2"/>
    <s v="2"/>
    <m/>
    <s v="Tempo 2-2-2; RIR 2"/>
    <x v="6"/>
    <s v="2026-06-18T21:58:33.244Z"/>
    <x v="2"/>
  </r>
  <r>
    <s v="E-20260618-2147"/>
    <s v="S-20260618-01"/>
    <x v="68"/>
    <n v="2"/>
    <n v="35"/>
    <n v="8"/>
    <m/>
    <m/>
    <m/>
    <n v="2"/>
    <n v="2"/>
    <n v="2"/>
    <s v="1-2"/>
    <m/>
    <s v="Tempo 2-2-2; RIR 1-2"/>
    <x v="6"/>
    <s v="2026-06-18T22:02:10.540Z"/>
    <x v="2"/>
  </r>
  <r>
    <s v="E-20260618-2148"/>
    <s v="S-20260618-01"/>
    <x v="68"/>
    <n v="3"/>
    <n v="35"/>
    <n v="6.5"/>
    <m/>
    <m/>
    <m/>
    <n v="2"/>
    <n v="2"/>
    <n v="2"/>
    <s v="1-2"/>
    <m/>
    <s v="Tempo 2-2-2; RIR 1-2"/>
    <x v="6"/>
    <s v="2026-06-18T22:04:32.250Z"/>
    <x v="2"/>
  </r>
  <r>
    <s v="E-20260618-2149"/>
    <s v="S-20260618-01"/>
    <x v="68"/>
    <n v="4"/>
    <n v="35"/>
    <n v="6.5"/>
    <m/>
    <m/>
    <m/>
    <n v="2"/>
    <n v="2"/>
    <n v="2"/>
    <s v="1-2"/>
    <m/>
    <s v="Tempo 2-2-2; RIR 1-2"/>
    <x v="6"/>
    <s v="2026-06-18T22:05:33.941Z"/>
    <x v="2"/>
  </r>
  <r>
    <s v="E-20260618-2150"/>
    <s v="S-20260618-01"/>
    <x v="80"/>
    <n v="1"/>
    <n v="70"/>
    <n v="10"/>
    <m/>
    <m/>
    <m/>
    <n v="2"/>
    <n v="1"/>
    <n v="2"/>
    <s v="1-2"/>
    <m/>
    <s v="Tempo 2-1-2; RIR 1-2; ROM 90-100 degree on eccentric "/>
    <x v="6"/>
    <s v="2026-06-18T22:09:06.318Z"/>
    <x v="4"/>
  </r>
  <r>
    <s v="E-20260618-2151"/>
    <s v="S-20260618-01"/>
    <x v="80"/>
    <n v="2"/>
    <n v="70"/>
    <n v="9.5"/>
    <m/>
    <m/>
    <m/>
    <n v="2"/>
    <n v="1"/>
    <n v="2"/>
    <s v="1-2"/>
    <m/>
    <s v="Tempo 2-1-2; RIR 1-2; ROM 90-100 degree on eccentric "/>
    <x v="6"/>
    <s v="2026-06-18T22:10:58.598Z"/>
    <x v="4"/>
  </r>
  <r>
    <s v="E-20260618-2152"/>
    <s v="S-20260618-01"/>
    <x v="80"/>
    <n v="3"/>
    <n v="75"/>
    <n v="8"/>
    <m/>
    <m/>
    <m/>
    <n v="2"/>
    <n v="1"/>
    <n v="2"/>
    <s v="1-2"/>
    <m/>
    <s v="Kept focus on maintaining tension; Tempo 2-1-2; RIR 1-2; ROM 90-100 degree on eccentric "/>
    <x v="6"/>
    <s v="2026-06-18T22:14:06.515Z"/>
    <x v="4"/>
  </r>
  <r>
    <s v="E-20260618-2153"/>
    <s v="S-20260618-01"/>
    <x v="78"/>
    <n v="1"/>
    <n v="50"/>
    <m/>
    <n v="60"/>
    <m/>
    <m/>
    <m/>
    <m/>
    <m/>
    <m/>
    <m/>
    <s v="55 seconds"/>
    <x v="6"/>
    <s v="2026-06-18T22:16:31.109Z"/>
    <x v="0"/>
  </r>
  <r>
    <s v="E-20260618-2154"/>
    <s v="S-20260618-01"/>
    <x v="78"/>
    <n v="2"/>
    <n v="50"/>
    <m/>
    <n v="60"/>
    <m/>
    <m/>
    <m/>
    <m/>
    <m/>
    <m/>
    <m/>
    <s v="55 seconds"/>
    <x v="6"/>
    <s v="2026-06-18T22:18:28.198Z"/>
    <x v="0"/>
  </r>
  <r>
    <s v="E-20260618-2155"/>
    <s v="S-20260618-01"/>
    <x v="78"/>
    <n v="3"/>
    <n v="50"/>
    <m/>
    <n v="60"/>
    <m/>
    <m/>
    <m/>
    <m/>
    <m/>
    <m/>
    <m/>
    <s v="40 seconds"/>
    <x v="6"/>
    <s v="2026-06-18T22:21:21.863Z"/>
    <x v="0"/>
  </r>
  <r>
    <s v="E-20260618-2156"/>
    <s v="S-20260618-01"/>
    <x v="61"/>
    <n v="1"/>
    <n v="0"/>
    <m/>
    <n v="60"/>
    <m/>
    <m/>
    <m/>
    <m/>
    <m/>
    <m/>
    <m/>
    <s v="52 seconds"/>
    <x v="6"/>
    <s v="2026-06-18T22:23:24.586Z"/>
    <x v="0"/>
  </r>
  <r>
    <s v="E-20260618-2157"/>
    <s v="S-20260618-01"/>
    <x v="61"/>
    <n v="2"/>
    <n v="0"/>
    <m/>
    <n v="60"/>
    <m/>
    <m/>
    <m/>
    <m/>
    <m/>
    <m/>
    <m/>
    <s v="40 seconds; grip slipped"/>
    <x v="6"/>
    <s v="2026-06-18T22:25:36.718Z"/>
    <x v="0"/>
  </r>
  <r>
    <s v="E-20260620-2158"/>
    <s v="S-20260620-01"/>
    <x v="66"/>
    <n v="1"/>
    <m/>
    <m/>
    <n v="360"/>
    <n v="0.65"/>
    <s v="km"/>
    <m/>
    <m/>
    <m/>
    <m/>
    <m/>
    <m/>
    <x v="6"/>
    <s v="2026-06-20T14:47:00.793Z"/>
    <x v="9"/>
  </r>
  <r>
    <s v="E-20260620-2159"/>
    <s v="S-20260620-01"/>
    <x v="0"/>
    <n v="1"/>
    <n v="150"/>
    <m/>
    <n v="66"/>
    <m/>
    <m/>
    <m/>
    <m/>
    <m/>
    <m/>
    <m/>
    <s v="2 mph, .5% incline"/>
    <x v="6"/>
    <s v="2026-06-20T14:57:53.345Z"/>
    <x v="0"/>
  </r>
  <r>
    <s v="E-20260620-2160"/>
    <s v="S-20260620-01"/>
    <x v="0"/>
    <n v="2"/>
    <n v="150"/>
    <m/>
    <n v="60"/>
    <m/>
    <m/>
    <m/>
    <m/>
    <m/>
    <m/>
    <m/>
    <s v="2 mph, .5% incline"/>
    <x v="6"/>
    <s v="2026-06-20T14:59:58.050Z"/>
    <x v="0"/>
  </r>
  <r>
    <s v="E-20260620-2161"/>
    <s v="S-20260620-01"/>
    <x v="0"/>
    <n v="3"/>
    <n v="150"/>
    <m/>
    <n v="55.2"/>
    <m/>
    <m/>
    <m/>
    <m/>
    <m/>
    <m/>
    <m/>
    <s v="2 mph, .5% incline"/>
    <x v="6"/>
    <s v="2026-06-20T15:02:55.999Z"/>
    <x v="0"/>
  </r>
  <r>
    <s v="E-20260620-2162"/>
    <s v="S-20260620-01"/>
    <x v="0"/>
    <n v="4"/>
    <n v="150"/>
    <m/>
    <n v="49.8"/>
    <m/>
    <m/>
    <m/>
    <m/>
    <m/>
    <m/>
    <m/>
    <s v="2 mph, .5% incline"/>
    <x v="6"/>
    <s v="2026-06-20T15:05:47.411Z"/>
    <x v="0"/>
  </r>
  <r>
    <s v="E-20260620-2163"/>
    <s v="S-20260620-01"/>
    <x v="0"/>
    <n v="5"/>
    <n v="150"/>
    <m/>
    <n v="49.8"/>
    <m/>
    <m/>
    <m/>
    <m/>
    <m/>
    <m/>
    <m/>
    <s v="2 mph, .5% incline"/>
    <x v="6"/>
    <s v="2026-06-20T15:08:48.721Z"/>
    <x v="0"/>
  </r>
  <r>
    <s v="E-20260620-2164"/>
    <s v="S-20260620-01"/>
    <x v="68"/>
    <n v="1"/>
    <n v="35"/>
    <n v="8"/>
    <m/>
    <m/>
    <m/>
    <n v="2"/>
    <n v="2"/>
    <n v="2"/>
    <s v="1-2"/>
    <m/>
    <s v="Tempo 2-2-2; RIR 1-2; started w left"/>
    <x v="6"/>
    <s v="2026-06-20T15:13:46.523Z"/>
    <x v="2"/>
  </r>
  <r>
    <s v="E-20260620-2165"/>
    <s v="S-20260620-01"/>
    <x v="68"/>
    <n v="2"/>
    <n v="35"/>
    <n v="8"/>
    <m/>
    <m/>
    <m/>
    <n v="2"/>
    <n v="2"/>
    <n v="2"/>
    <s v="1"/>
    <m/>
    <s v="Tempo 2-2-2; RIR 1; started w left"/>
    <x v="6"/>
    <s v="2026-06-20T15:16:34.977Z"/>
    <x v="2"/>
  </r>
  <r>
    <s v="E-20260620-2166"/>
    <s v="S-20260620-01"/>
    <x v="68"/>
    <n v="3"/>
    <n v="35"/>
    <n v="6"/>
    <m/>
    <m/>
    <m/>
    <n v="2"/>
    <n v="2"/>
    <n v="2"/>
    <s v="1"/>
    <m/>
    <s v="Tempo 2-2-2; RIR 1; started w left"/>
    <x v="6"/>
    <s v="2026-06-20T15:19:02.498Z"/>
    <x v="2"/>
  </r>
  <r>
    <s v="E-20260620-2167"/>
    <s v="S-20260620-01"/>
    <x v="68"/>
    <n v="4"/>
    <n v="35"/>
    <n v="6"/>
    <m/>
    <m/>
    <m/>
    <n v="2"/>
    <n v="2"/>
    <n v="2"/>
    <s v="1"/>
    <m/>
    <s v="Tempo 2-2-2; RIR 1; started w left; left contraction still a little less force than right "/>
    <x v="6"/>
    <s v="2026-06-20T15:22:11.889Z"/>
    <x v="2"/>
  </r>
  <r>
    <s v="E-20260620-2168"/>
    <s v="S-20260620-01"/>
    <x v="38"/>
    <n v="1"/>
    <n v="20"/>
    <n v="12"/>
    <m/>
    <m/>
    <m/>
    <n v="3"/>
    <n v="1"/>
    <n v="3"/>
    <s v="2"/>
    <m/>
    <s v="Tempo 3-1-3; RIR 2"/>
    <x v="6"/>
    <s v="2026-06-20T15:25:07.701Z"/>
    <x v="4"/>
  </r>
  <r>
    <s v="E-20260620-2169"/>
    <s v="S-20260620-01"/>
    <x v="38"/>
    <n v="2"/>
    <n v="20"/>
    <n v="12"/>
    <m/>
    <m/>
    <m/>
    <n v="3"/>
    <n v="1"/>
    <n v="3"/>
    <s v="1-2"/>
    <m/>
    <s v="Tempo 3-1-3; RIR 1-2"/>
    <x v="6"/>
    <s v="2026-06-20T15:28:18.479Z"/>
    <x v="4"/>
  </r>
  <r>
    <s v="E-20260620-2170"/>
    <s v="S-20260620-01"/>
    <x v="38"/>
    <n v="3"/>
    <n v="20"/>
    <n v="10"/>
    <m/>
    <m/>
    <m/>
    <n v="3"/>
    <n v="1"/>
    <n v="3"/>
    <s v="1-2"/>
    <m/>
    <s v="Tempo 3-1-3; RIR 1-2"/>
    <x v="6"/>
    <s v="2026-06-20T15:31:15.940Z"/>
    <x v="4"/>
  </r>
  <r>
    <s v="E-20260620-2171"/>
    <s v="S-20260620-01"/>
    <x v="38"/>
    <n v="4"/>
    <n v="20"/>
    <n v="10"/>
    <m/>
    <m/>
    <m/>
    <n v="3"/>
    <n v="1"/>
    <n v="3"/>
    <s v="1"/>
    <m/>
    <s v="Tempo 3-1-3; RIR 1"/>
    <x v="6"/>
    <s v="2026-06-20T15:34:14.793Z"/>
    <x v="4"/>
  </r>
  <r>
    <s v="E-20260620-2172"/>
    <s v="S-20260620-01"/>
    <x v="80"/>
    <n v="1"/>
    <n v="70"/>
    <n v="8"/>
    <m/>
    <m/>
    <m/>
    <n v="2"/>
    <n v="1"/>
    <n v="2"/>
    <s v="2"/>
    <m/>
    <s v="Tempo 2-1-2; RIR 2; shoulder started rolling forward as ROM started creeping higher toward 7-8; stopped when shoulder roll started "/>
    <x v="6"/>
    <s v="2026-06-20T15:39:56.363Z"/>
    <x v="4"/>
  </r>
  <r>
    <s v="E-20260620-2173"/>
    <s v="S-20260620-01"/>
    <x v="80"/>
    <n v="2"/>
    <n v="70"/>
    <n v="7"/>
    <m/>
    <m/>
    <m/>
    <n v="2"/>
    <n v="1"/>
    <n v="2"/>
    <s v="2"/>
    <m/>
    <s v="Tempo 2-1-2; RIR 2; shoulder started rolling forward as ROM started creeping higher toward 7-8; stopped when shoulder roll started "/>
    <x v="6"/>
    <s v="2026-06-20T15:40:05.258Z"/>
    <x v="4"/>
  </r>
  <r>
    <s v="E-20260620-2174"/>
    <s v="S-20260620-01"/>
    <x v="80"/>
    <n v="3"/>
    <n v="60"/>
    <n v="11"/>
    <m/>
    <m/>
    <m/>
    <m/>
    <m/>
    <m/>
    <m/>
    <m/>
    <s v="Kneeling position and lowered weight took on ROM fora set; my ROM is still too far but 90-100 feels like cheating"/>
    <x v="6"/>
    <s v="2026-06-20T15:42:15.272Z"/>
    <x v="4"/>
  </r>
  <r>
    <s v="E-20260620-2175"/>
    <s v="S-20260620-01"/>
    <x v="80"/>
    <n v="4"/>
    <n v="70"/>
    <n v="9"/>
    <m/>
    <m/>
    <m/>
    <m/>
    <m/>
    <m/>
    <m/>
    <m/>
    <s v="Stopped around 90 degrees; Kneeling position and lowered weight took on ROM fora set; my ROM is still too far but 90-100 feels like cheating"/>
    <x v="6"/>
    <s v="2026-06-20T15:44:49.361Z"/>
    <x v="4"/>
  </r>
  <r>
    <s v="E-20260620-2176"/>
    <s v="S-20260620-01"/>
    <x v="82"/>
    <n v="1"/>
    <n v="20"/>
    <n v="12"/>
    <m/>
    <m/>
    <m/>
    <n v="2"/>
    <n v="1"/>
    <n v="2"/>
    <s v="2+"/>
    <m/>
    <s v="Tempo 2-1-2; RIR 2+"/>
    <x v="6"/>
    <s v="2026-06-20T15:48:10.481Z"/>
    <x v="2"/>
  </r>
  <r>
    <s v="E-20260620-2177"/>
    <s v="S-20260620-01"/>
    <x v="82"/>
    <n v="2"/>
    <n v="25"/>
    <n v="12"/>
    <m/>
    <m/>
    <m/>
    <n v="2"/>
    <n v="1"/>
    <n v="2"/>
    <s v="1-2"/>
    <m/>
    <s v="Tempo 2-1-2; RIR 1-2"/>
    <x v="6"/>
    <s v="2026-06-20T15:52:05.357Z"/>
    <x v="2"/>
  </r>
  <r>
    <s v="E-20260620-2178"/>
    <s v="S-20260620-01"/>
    <x v="82"/>
    <n v="3"/>
    <n v="25"/>
    <n v="12"/>
    <m/>
    <m/>
    <m/>
    <n v="2"/>
    <n v="1"/>
    <n v="2"/>
    <s v="1"/>
    <m/>
    <s v="Tempo 2-1-2; RIR 1"/>
    <x v="6"/>
    <s v="2026-06-20T15:55:35.316Z"/>
    <x v="2"/>
  </r>
  <r>
    <s v="E-20260620-2179"/>
    <s v="S-20260620-01"/>
    <x v="78"/>
    <n v="1"/>
    <n v="50"/>
    <m/>
    <n v="64.800000000000011"/>
    <m/>
    <m/>
    <m/>
    <m/>
    <m/>
    <m/>
    <m/>
    <s v="65/60"/>
    <x v="6"/>
    <s v="2026-06-20T15:58:51.852Z"/>
    <x v="0"/>
  </r>
  <r>
    <s v="E-20260620-2180"/>
    <s v="S-20260620-01"/>
    <x v="78"/>
    <n v="2"/>
    <n v="50"/>
    <m/>
    <n v="60"/>
    <m/>
    <m/>
    <m/>
    <m/>
    <m/>
    <m/>
    <m/>
    <m/>
    <x v="6"/>
    <s v="2026-06-20T16:01:04.033Z"/>
    <x v="0"/>
  </r>
  <r>
    <s v="E-20260620-2181"/>
    <s v="S-20260620-01"/>
    <x v="78"/>
    <n v="3"/>
    <n v="50"/>
    <m/>
    <n v="45"/>
    <m/>
    <m/>
    <m/>
    <m/>
    <m/>
    <m/>
    <m/>
    <m/>
    <x v="6"/>
    <s v="2026-06-20T16:03:20.559Z"/>
    <x v="0"/>
  </r>
  <r>
    <s v="E-20260620-2182"/>
    <s v="S-20260620-01"/>
    <x v="61"/>
    <n v="1"/>
    <n v="0"/>
    <m/>
    <n v="49.8"/>
    <m/>
    <m/>
    <m/>
    <m/>
    <m/>
    <m/>
    <m/>
    <s v="50/60=0.833; slipping grip no tread on bar"/>
    <x v="6"/>
    <s v="2026-06-20T16:05:40.117Z"/>
    <x v="0"/>
  </r>
  <r>
    <s v="E-20260620-2183"/>
    <s v="S-20260620-01"/>
    <x v="61"/>
    <n v="2"/>
    <n v="0"/>
    <m/>
    <n v="39.6"/>
    <m/>
    <m/>
    <m/>
    <m/>
    <m/>
    <m/>
    <m/>
    <s v="; slipping grip no tread on bar"/>
    <x v="6"/>
    <s v="2026-06-20T16:07:29.660Z"/>
    <x v="0"/>
  </r>
  <r>
    <s v="E-20260620-2184"/>
    <s v="S-20260620-01"/>
    <x v="83"/>
    <n v="1"/>
    <m/>
    <m/>
    <n v="30"/>
    <n v="0"/>
    <s v="km"/>
    <m/>
    <m/>
    <m/>
    <m/>
    <m/>
    <s v="Slight anterior capsule trigger on right side at the initial reach/grab/pull on the rope. "/>
    <x v="6"/>
    <s v="2026-06-20T16:09:09.942Z"/>
    <x v="9"/>
  </r>
  <r>
    <s v="E-20260620-2185"/>
    <s v="S-20260620-01"/>
    <x v="83"/>
    <n v="2"/>
    <m/>
    <m/>
    <n v="30"/>
    <n v="0"/>
    <s v="km"/>
    <m/>
    <m/>
    <m/>
    <m/>
    <m/>
    <s v="Slight anterior capsule trigger on right side at the initial reach/grab/pull on the rope. "/>
    <x v="6"/>
    <s v="2026-06-20T16:10:14.557Z"/>
    <x v="9"/>
  </r>
  <r>
    <s v="E-20260622-2186"/>
    <s v="S-20260622-01"/>
    <x v="66"/>
    <n v="1"/>
    <m/>
    <m/>
    <n v="364"/>
    <n v="0.68"/>
    <s v="km"/>
    <m/>
    <m/>
    <m/>
    <m/>
    <m/>
    <s v="4.2mph, 5% incline "/>
    <x v="6"/>
    <s v="2026-06-22T15:07:35.515Z"/>
    <x v="9"/>
  </r>
  <r>
    <s v="E-20260622-2187"/>
    <s v="S-20260622-01"/>
    <x v="67"/>
    <n v="1"/>
    <n v="0"/>
    <n v="15"/>
    <m/>
    <m/>
    <m/>
    <m/>
    <m/>
    <m/>
    <m/>
    <m/>
    <s v="Red band"/>
    <x v="6"/>
    <s v="2026-06-22T15:10:06.536Z"/>
    <x v="5"/>
  </r>
  <r>
    <s v="E-20260622-2188"/>
    <s v="S-20260622-01"/>
    <x v="52"/>
    <n v="1"/>
    <n v="0"/>
    <n v="8"/>
    <m/>
    <m/>
    <m/>
    <m/>
    <m/>
    <m/>
    <m/>
    <m/>
    <s v="Red band"/>
    <x v="6"/>
    <s v="2026-06-22T15:10:17.647Z"/>
    <x v="5"/>
  </r>
  <r>
    <s v="E-20260622-2189"/>
    <s v="S-20260622-01"/>
    <x v="52"/>
    <n v="2"/>
    <n v="0"/>
    <n v="8"/>
    <m/>
    <m/>
    <m/>
    <m/>
    <m/>
    <m/>
    <m/>
    <m/>
    <s v="Red band"/>
    <x v="6"/>
    <s v="2026-06-22T15:12:24.991Z"/>
    <x v="5"/>
  </r>
  <r>
    <s v="E-20260622-2190"/>
    <s v="S-20260622-01"/>
    <x v="67"/>
    <n v="2"/>
    <n v="0"/>
    <n v="15"/>
    <m/>
    <m/>
    <m/>
    <m/>
    <m/>
    <m/>
    <m/>
    <m/>
    <s v="Red band"/>
    <x v="6"/>
    <s v="2026-06-22T15:12:28.222Z"/>
    <x v="5"/>
  </r>
  <r>
    <s v="E-20260622-2191"/>
    <s v="S-20260622-01"/>
    <x v="0"/>
    <n v="1"/>
    <n v="150"/>
    <m/>
    <n v="64.800000000000011"/>
    <m/>
    <m/>
    <m/>
    <m/>
    <m/>
    <m/>
    <m/>
    <s v="2 mph, .5% incline 65/60=1.0833"/>
    <x v="6"/>
    <s v="2026-06-22T15:16:31.642Z"/>
    <x v="0"/>
  </r>
  <r>
    <s v="E-20260622-2192"/>
    <s v="S-20260622-01"/>
    <x v="0"/>
    <n v="2"/>
    <n v="150"/>
    <m/>
    <n v="60"/>
    <m/>
    <m/>
    <m/>
    <m/>
    <m/>
    <m/>
    <m/>
    <s v="2 mph, .5% incline "/>
    <x v="6"/>
    <s v="2026-06-22T15:19:18.044Z"/>
    <x v="0"/>
  </r>
  <r>
    <s v="E-20260622-2193"/>
    <s v="S-20260622-01"/>
    <x v="0"/>
    <n v="3"/>
    <n v="150"/>
    <m/>
    <n v="55.800000000000004"/>
    <m/>
    <m/>
    <m/>
    <m/>
    <m/>
    <m/>
    <m/>
    <s v="2 mph, .5% incline 56/60=0.933"/>
    <x v="6"/>
    <s v="2026-06-22T15:22:20.927Z"/>
    <x v="0"/>
  </r>
  <r>
    <s v="E-20260622-2194"/>
    <s v="S-20260622-01"/>
    <x v="0"/>
    <n v="4"/>
    <n v="150"/>
    <m/>
    <n v="52.2"/>
    <m/>
    <m/>
    <m/>
    <m/>
    <m/>
    <m/>
    <m/>
    <s v="2 mph, .5% incline 52/60=0.867"/>
    <x v="6"/>
    <s v="2026-06-22T15:25:13.136Z"/>
    <x v="0"/>
  </r>
  <r>
    <s v="E-20260622-2195"/>
    <s v="S-20260622-01"/>
    <x v="0"/>
    <n v="5"/>
    <n v="150"/>
    <m/>
    <n v="49.8"/>
    <m/>
    <m/>
    <m/>
    <m/>
    <m/>
    <m/>
    <m/>
    <s v="2 mph, .5% incline "/>
    <x v="6"/>
    <s v="2026-06-22T15:28:09.634Z"/>
    <x v="0"/>
  </r>
  <r>
    <s v="E-20260622-2196"/>
    <s v="S-20260622-01"/>
    <x v="19"/>
    <n v="1"/>
    <n v="205"/>
    <n v="7"/>
    <m/>
    <m/>
    <m/>
    <n v="2"/>
    <n v="1"/>
    <n v="1"/>
    <s v="1-2"/>
    <m/>
    <s v="Tempo 2-1-1; RIR 1-2"/>
    <x v="6"/>
    <s v="2026-06-22T15:32:28.206Z"/>
    <x v="1"/>
  </r>
  <r>
    <s v="E-20260622-2197"/>
    <s v="S-20260622-01"/>
    <x v="19"/>
    <n v="2"/>
    <n v="210"/>
    <n v="7"/>
    <m/>
    <m/>
    <m/>
    <n v="2"/>
    <n v="1"/>
    <n v="1"/>
    <s v="1-2"/>
    <m/>
    <s v="Tempo 2-1-1; RIR 1-2"/>
    <x v="6"/>
    <s v="2026-06-22T15:36:03.747Z"/>
    <x v="1"/>
  </r>
  <r>
    <s v="E-20260622-2198"/>
    <s v="S-20260622-01"/>
    <x v="19"/>
    <n v="3"/>
    <n v="210"/>
    <n v="6"/>
    <m/>
    <m/>
    <m/>
    <n v="2"/>
    <n v="1"/>
    <n v="1"/>
    <s v="1"/>
    <m/>
    <s v="Tempo 2-1-1; RIR 1"/>
    <x v="6"/>
    <s v="2026-06-22T15:39:36.613Z"/>
    <x v="1"/>
  </r>
  <r>
    <s v="E-20260622-2199"/>
    <s v="S-20260622-01"/>
    <x v="19"/>
    <n v="4"/>
    <n v="210"/>
    <n v="5.5"/>
    <m/>
    <m/>
    <m/>
    <n v="2"/>
    <n v="1"/>
    <n v="1"/>
    <s v="1"/>
    <m/>
    <s v="Tempo 2-1-1; RIR 1; poor squeeze on 6"/>
    <x v="6"/>
    <s v="2026-06-22T15:43:17.782Z"/>
    <x v="1"/>
  </r>
  <r>
    <s v="E-20260622-2200"/>
    <s v="S-20260622-01"/>
    <x v="1"/>
    <n v="1"/>
    <n v="0"/>
    <n v="8"/>
    <m/>
    <m/>
    <m/>
    <n v="2"/>
    <n v="2"/>
    <n v="1"/>
    <s v="1-2"/>
    <m/>
    <s v="Tempo 2-2-1; RIR 1-2"/>
    <x v="6"/>
    <s v="2026-06-22T15:45:30.568Z"/>
    <x v="1"/>
  </r>
  <r>
    <s v="E-20260622-2201"/>
    <s v="S-20260622-01"/>
    <x v="1"/>
    <n v="2"/>
    <n v="0"/>
    <n v="8"/>
    <m/>
    <m/>
    <m/>
    <n v="2"/>
    <n v="2"/>
    <n v="1"/>
    <s v="1-2"/>
    <m/>
    <s v="Tempo 2-2-1; RIR 1-2"/>
    <x v="6"/>
    <s v="2026-06-22T15:47:25.205Z"/>
    <x v="1"/>
  </r>
  <r>
    <s v="E-20260622-2202"/>
    <s v="S-20260622-01"/>
    <x v="1"/>
    <n v="3"/>
    <n v="0"/>
    <n v="8"/>
    <m/>
    <m/>
    <m/>
    <n v="2"/>
    <n v="2"/>
    <n v="1"/>
    <s v="1-2"/>
    <m/>
    <s v="Tempo 2-2-1; RIR 1-2; right slipping from sweat fatigue "/>
    <x v="6"/>
    <s v="2026-06-22T15:49:44.140Z"/>
    <x v="1"/>
  </r>
  <r>
    <s v="E-20260622-2203"/>
    <s v="S-20260622-01"/>
    <x v="68"/>
    <n v="1"/>
    <n v="35"/>
    <n v="7"/>
    <m/>
    <m/>
    <m/>
    <n v="2"/>
    <n v="2"/>
    <n v="2"/>
    <s v="1-2"/>
    <m/>
    <s v="Started with left; tempo 2-2-2; RIR 1-2"/>
    <x v="6"/>
    <s v="2026-06-22T15:54:01.882Z"/>
    <x v="2"/>
  </r>
  <r>
    <s v="E-20260622-2204"/>
    <s v="S-20260622-01"/>
    <x v="68"/>
    <n v="2"/>
    <n v="35"/>
    <n v="7"/>
    <m/>
    <m/>
    <m/>
    <n v="2"/>
    <n v="2"/>
    <n v="2"/>
    <s v="1-2"/>
    <m/>
    <s v="Started with left; tempo 2-2-2; RIR 1-2"/>
    <x v="6"/>
    <s v="2026-06-22T16:02:07.884Z"/>
    <x v="2"/>
  </r>
  <r>
    <s v="E-20260622-2205"/>
    <s v="S-20260622-01"/>
    <x v="68"/>
    <n v="3"/>
    <n v="35"/>
    <n v="7"/>
    <m/>
    <m/>
    <m/>
    <n v="2"/>
    <n v="2"/>
    <n v="2"/>
    <s v="1"/>
    <m/>
    <s v="Started with left; tempo 2-2-2; RIR 1"/>
    <x v="6"/>
    <s v="2026-06-22T16:02:13.153Z"/>
    <x v="2"/>
  </r>
  <r>
    <s v="E-20260622-2206"/>
    <s v="S-20260622-01"/>
    <x v="68"/>
    <n v="4"/>
    <n v="35"/>
    <n v="5.5"/>
    <m/>
    <m/>
    <m/>
    <n v="2"/>
    <n v="2"/>
    <n v="2"/>
    <s v="1"/>
    <m/>
    <s v="Started with left; tempo 2-2-2; RIR 1"/>
    <x v="6"/>
    <s v="2026-06-22T16:04:58.686Z"/>
    <x v="2"/>
  </r>
  <r>
    <s v="E-20260622-2207"/>
    <s v="S-20260622-01"/>
    <x v="38"/>
    <n v="1"/>
    <n v="20"/>
    <n v="12"/>
    <m/>
    <m/>
    <m/>
    <n v="3"/>
    <n v="1"/>
    <n v="3"/>
    <s v="2"/>
    <m/>
    <s v="Tempo 3-1-3; RIR 2"/>
    <x v="6"/>
    <s v="2026-06-22T16:08:18.829Z"/>
    <x v="4"/>
  </r>
  <r>
    <s v="E-20260622-2208"/>
    <s v="S-20260622-01"/>
    <x v="38"/>
    <n v="2"/>
    <n v="20"/>
    <n v="12"/>
    <m/>
    <m/>
    <m/>
    <n v="3"/>
    <n v="1"/>
    <n v="3"/>
    <s v="2"/>
    <m/>
    <s v="Tempo 3-1-3; RIR 2"/>
    <x v="6"/>
    <s v="2026-06-22T16:12:34.737Z"/>
    <x v="4"/>
  </r>
  <r>
    <s v="E-20260622-2209"/>
    <s v="S-20260622-01"/>
    <x v="38"/>
    <n v="3"/>
    <n v="20"/>
    <n v="11"/>
    <m/>
    <m/>
    <m/>
    <n v="3"/>
    <n v="1"/>
    <n v="3"/>
    <s v="1"/>
    <m/>
    <s v="Tempo 3-1-3; RIR 1"/>
    <x v="6"/>
    <s v="2026-06-22T16:16:00.714Z"/>
    <x v="4"/>
  </r>
  <r>
    <s v="E-20260622-2210"/>
    <s v="S-20260622-01"/>
    <x v="38"/>
    <n v="4"/>
    <n v="20"/>
    <n v="9"/>
    <m/>
    <m/>
    <m/>
    <n v="3"/>
    <n v="1"/>
    <n v="3"/>
    <s v="1"/>
    <m/>
    <s v="Tempo 3-1-3; RIR 1"/>
    <x v="6"/>
    <s v="2026-06-22T16:18:49.475Z"/>
    <x v="4"/>
  </r>
  <r>
    <s v="E-20260622-2211"/>
    <s v="S-20260622-01"/>
    <x v="78"/>
    <n v="1"/>
    <n v="50"/>
    <m/>
    <n v="70.199999999999989"/>
    <m/>
    <m/>
    <m/>
    <m/>
    <m/>
    <m/>
    <m/>
    <m/>
    <x v="6"/>
    <s v="2026-06-22T16:27:07.810Z"/>
    <x v="0"/>
  </r>
  <r>
    <s v="E-20260622-2212"/>
    <s v="S-20260622-01"/>
    <x v="78"/>
    <n v="2"/>
    <n v="50"/>
    <m/>
    <n v="49.8"/>
    <m/>
    <m/>
    <m/>
    <m/>
    <m/>
    <m/>
    <m/>
    <s v="Left slipped first "/>
    <x v="6"/>
    <s v="2026-06-22T16:27:17.526Z"/>
    <x v="0"/>
  </r>
  <r>
    <s v="E-20260622-2213"/>
    <s v="S-20260622-01"/>
    <x v="78"/>
    <n v="3"/>
    <n v="50"/>
    <m/>
    <n v="45"/>
    <m/>
    <m/>
    <m/>
    <m/>
    <m/>
    <m/>
    <m/>
    <s v="Left slipped first "/>
    <x v="6"/>
    <s v="2026-06-22T16:27:20.270Z"/>
    <x v="0"/>
  </r>
  <r>
    <s v="E-20260622-2214"/>
    <s v="S-20260622-01"/>
    <x v="61"/>
    <n v="1"/>
    <n v="0"/>
    <m/>
    <n v="55.2"/>
    <m/>
    <m/>
    <m/>
    <m/>
    <m/>
    <m/>
    <m/>
    <s v="55/60=0.917"/>
    <x v="6"/>
    <s v="2026-06-22T16:29:09.062Z"/>
    <x v="0"/>
  </r>
  <r>
    <s v="E-20260622-2215"/>
    <s v="S-20260622-01"/>
    <x v="61"/>
    <n v="2"/>
    <n v="0"/>
    <m/>
    <n v="45"/>
    <m/>
    <m/>
    <m/>
    <m/>
    <m/>
    <m/>
    <m/>
    <m/>
    <x v="6"/>
    <s v="2026-06-22T16:31:09.017Z"/>
    <x v="0"/>
  </r>
  <r>
    <s v="E-20260623-2216"/>
    <s v="S-20260623-01"/>
    <x v="66"/>
    <n v="1"/>
    <m/>
    <m/>
    <n v="360"/>
    <n v="0.68"/>
    <s v="km"/>
    <m/>
    <m/>
    <m/>
    <m/>
    <m/>
    <s v="4.2 mph, 5% incline "/>
    <x v="6"/>
    <s v="2026-06-23T17:24:09.842Z"/>
    <x v="9"/>
  </r>
  <r>
    <s v="E-20260623-2217"/>
    <s v="S-20260623-01"/>
    <x v="67"/>
    <n v="1"/>
    <n v="0"/>
    <n v="12"/>
    <m/>
    <m/>
    <m/>
    <m/>
    <m/>
    <m/>
    <m/>
    <m/>
    <s v="Red band"/>
    <x v="6"/>
    <s v="2026-06-23T17:26:16.392Z"/>
    <x v="5"/>
  </r>
  <r>
    <s v="E-20260623-2218"/>
    <s v="S-20260623-01"/>
    <x v="52"/>
    <n v="1"/>
    <n v="0"/>
    <n v="8"/>
    <m/>
    <m/>
    <m/>
    <m/>
    <m/>
    <m/>
    <m/>
    <m/>
    <m/>
    <x v="6"/>
    <s v="2026-06-23T17:26:18.322Z"/>
    <x v="5"/>
  </r>
  <r>
    <s v="E-20260623-2219"/>
    <s v="S-20260623-01"/>
    <x v="67"/>
    <n v="2"/>
    <n v="0"/>
    <n v="12"/>
    <m/>
    <m/>
    <m/>
    <m/>
    <m/>
    <m/>
    <m/>
    <m/>
    <s v="Red band"/>
    <x v="6"/>
    <s v="2026-06-23T17:26:20.492Z"/>
    <x v="5"/>
  </r>
  <r>
    <s v="E-20260623-2220"/>
    <s v="S-20260623-01"/>
    <x v="52"/>
    <n v="2"/>
    <n v="0"/>
    <n v="8"/>
    <m/>
    <m/>
    <m/>
    <m/>
    <m/>
    <m/>
    <m/>
    <m/>
    <m/>
    <x v="6"/>
    <s v="2026-06-23T17:26:21.746Z"/>
    <x v="5"/>
  </r>
  <r>
    <s v="E-20260623-2221"/>
    <s v="S-20260623-01"/>
    <x v="69"/>
    <n v="1"/>
    <n v="130"/>
    <n v="8"/>
    <m/>
    <m/>
    <m/>
    <n v="3"/>
    <n v="1"/>
    <n v="1"/>
    <s v="2"/>
    <m/>
    <s v="Tempo 3-1-1; RIR 2"/>
    <x v="6"/>
    <s v="2026-06-23T17:31:48.724Z"/>
    <x v="3"/>
  </r>
  <r>
    <s v="E-20260623-2222"/>
    <s v="S-20260623-01"/>
    <x v="69"/>
    <n v="2"/>
    <n v="140"/>
    <n v="8"/>
    <m/>
    <m/>
    <m/>
    <n v="3"/>
    <n v="1"/>
    <n v="1"/>
    <s v="1-2"/>
    <m/>
    <s v="Tempo 3-1-1; RIR 1-2"/>
    <x v="6"/>
    <s v="2026-06-23T17:34:56.974Z"/>
    <x v="3"/>
  </r>
  <r>
    <s v="E-20260623-2223"/>
    <s v="S-20260623-01"/>
    <x v="69"/>
    <n v="3"/>
    <n v="140"/>
    <n v="6"/>
    <m/>
    <m/>
    <m/>
    <n v="3"/>
    <n v="1"/>
    <n v="1"/>
    <s v="1-2"/>
    <m/>
    <s v="Tempo 3-1-1; RIR 1-2"/>
    <x v="6"/>
    <s v="2026-06-23T17:37:52.367Z"/>
    <x v="3"/>
  </r>
  <r>
    <s v="E-20260623-2224"/>
    <s v="S-20260623-01"/>
    <x v="69"/>
    <n v="4"/>
    <n v="140"/>
    <n v="6"/>
    <m/>
    <m/>
    <m/>
    <n v="3"/>
    <n v="1"/>
    <n v="1"/>
    <s v="1-2"/>
    <m/>
    <s v="Tempo 3-1-1; RIR 1-2"/>
    <x v="6"/>
    <s v="2026-06-23T17:41:06.027Z"/>
    <x v="3"/>
  </r>
  <r>
    <s v="E-20260623-2225"/>
    <s v="S-20260623-01"/>
    <x v="79"/>
    <n v="1"/>
    <n v="100"/>
    <n v="10"/>
    <m/>
    <m/>
    <m/>
    <n v="2"/>
    <n v="1"/>
    <n v="2"/>
    <s v="2"/>
    <m/>
    <s v="Tempo 2-1-2; RIR 2; seat at 3"/>
    <x v="6"/>
    <s v="2026-06-23T17:46:06.475Z"/>
    <x v="3"/>
  </r>
  <r>
    <s v="E-20260623-2226"/>
    <s v="S-20260623-01"/>
    <x v="79"/>
    <n v="2"/>
    <n v="105"/>
    <n v="8"/>
    <m/>
    <m/>
    <m/>
    <n v="2"/>
    <n v="1"/>
    <n v="2"/>
    <s v="1"/>
    <m/>
    <s v="Tempo 2-1-2; RIR 1; seat at 3; bars at 2 (slightly different chest press machine from weeks 1 &amp; 2)"/>
    <x v="6"/>
    <s v="2026-06-23T17:48:11.526Z"/>
    <x v="3"/>
  </r>
  <r>
    <s v="E-20260623-2227"/>
    <s v="S-20260623-01"/>
    <x v="79"/>
    <n v="3"/>
    <n v="105"/>
    <n v="6"/>
    <m/>
    <m/>
    <m/>
    <n v="2"/>
    <n v="1"/>
    <n v="2"/>
    <s v="1"/>
    <m/>
    <s v="Tempo 2-1-2; RIR 1; seat at 3; bars at 2 (slightly different chest press machine from weeks 1 &amp; 2)"/>
    <x v="6"/>
    <s v="2026-06-23T17:49:44.689Z"/>
    <x v="3"/>
  </r>
  <r>
    <s v="E-20260623-2228"/>
    <s v="S-20260623-01"/>
    <x v="79"/>
    <n v="4"/>
    <n v="105"/>
    <n v="8"/>
    <m/>
    <m/>
    <m/>
    <n v="2"/>
    <n v="1"/>
    <n v="2"/>
    <s v="1"/>
    <m/>
    <s v="Strict no Tempo 2-1-2; RIR 1; seat at 3; bars at 2 (slightly different chest press machine from weeks 1 &amp; 2)"/>
    <x v="6"/>
    <s v="2026-06-23T17:51:37.742Z"/>
    <x v="3"/>
  </r>
  <r>
    <s v="E-20260623-2229"/>
    <s v="S-20260623-01"/>
    <x v="59"/>
    <n v="1"/>
    <n v="20"/>
    <n v="12"/>
    <m/>
    <m/>
    <m/>
    <n v="2"/>
    <n v="2"/>
    <n v="2"/>
    <s v="2+"/>
    <m/>
    <s v="Tempo 2-2-2; RIR 2+; had the cuff available today so it was much more comfortable "/>
    <x v="6"/>
    <s v="2026-06-23T17:55:49.115Z"/>
    <x v="3"/>
  </r>
  <r>
    <s v="E-20260623-2230"/>
    <s v="S-20260623-01"/>
    <x v="59"/>
    <n v="2"/>
    <n v="30"/>
    <n v="12"/>
    <m/>
    <m/>
    <m/>
    <n v="2"/>
    <n v="2"/>
    <n v="2"/>
    <s v="2+"/>
    <m/>
    <s v="Split stance for a bit more balance to control the fly; Tempo 2-2-2; RIR 2+; had the cuff available today so it was much more comfortable "/>
    <x v="6"/>
    <s v="2026-06-23T17:59:05.693Z"/>
    <x v="3"/>
  </r>
  <r>
    <s v="E-20260623-2231"/>
    <s v="S-20260623-01"/>
    <x v="59"/>
    <n v="3"/>
    <n v="30"/>
    <n v="15"/>
    <m/>
    <m/>
    <m/>
    <n v="2"/>
    <n v="2"/>
    <n v="2"/>
    <s v="1+"/>
    <m/>
    <s v="Tempo 2-2-2; RIR 1+; had the cuff available today so it was much more comfortable "/>
    <x v="6"/>
    <s v="2026-06-23T18:03:15.177Z"/>
    <x v="3"/>
  </r>
  <r>
    <s v="E-20260623-2232"/>
    <s v="S-20260623-01"/>
    <x v="38"/>
    <n v="1"/>
    <n v="20"/>
    <n v="11"/>
    <m/>
    <m/>
    <m/>
    <n v="3"/>
    <n v="1"/>
    <n v="3"/>
    <s v="1-2"/>
    <m/>
    <s v="Left fatigued quicker; tempo 3-1-3; RIR 1-2"/>
    <x v="6"/>
    <s v="2026-06-23T18:06:36.755Z"/>
    <x v="4"/>
  </r>
  <r>
    <s v="E-20260623-2233"/>
    <s v="S-20260623-01"/>
    <x v="38"/>
    <n v="2"/>
    <n v="20"/>
    <n v="10"/>
    <m/>
    <m/>
    <m/>
    <n v="3"/>
    <n v="1"/>
    <n v="3"/>
    <s v="1-2"/>
    <m/>
    <s v="tempo 3-1-3; RIR 1-2"/>
    <x v="6"/>
    <s v="2026-06-23T18:09:58.410Z"/>
    <x v="4"/>
  </r>
  <r>
    <s v="E-20260623-2234"/>
    <s v="S-20260623-01"/>
    <x v="38"/>
    <n v="3"/>
    <n v="20"/>
    <n v="9"/>
    <m/>
    <m/>
    <m/>
    <n v="3"/>
    <n v="1"/>
    <n v="3"/>
    <s v="1-2"/>
    <m/>
    <s v="tempo 3-1-3; RIR 1-2"/>
    <x v="6"/>
    <s v="2026-06-23T18:12:47.383Z"/>
    <x v="4"/>
  </r>
  <r>
    <s v="E-20260623-2235"/>
    <s v="S-20260623-01"/>
    <x v="38"/>
    <n v="4"/>
    <n v="22.5"/>
    <n v="8"/>
    <m/>
    <m/>
    <m/>
    <n v="3"/>
    <n v="1"/>
    <n v="3"/>
    <s v="1"/>
    <m/>
    <s v="tempo 3-1-3; RIR 1"/>
    <x v="6"/>
    <s v="2026-06-23T18:15:47.468Z"/>
    <x v="4"/>
  </r>
  <r>
    <s v="E-20260623-2236"/>
    <s v="S-20260623-01"/>
    <x v="80"/>
    <n v="1"/>
    <n v="70"/>
    <n v="8"/>
    <m/>
    <m/>
    <m/>
    <n v="2"/>
    <n v="1"/>
    <n v="2"/>
    <s v="1-2"/>
    <m/>
    <s v="Tempo 2-1-2; RIR 1-2"/>
    <x v="6"/>
    <s v="2026-06-23T18:18:24.484Z"/>
    <x v="4"/>
  </r>
  <r>
    <s v="E-20260623-2237"/>
    <s v="S-20260623-01"/>
    <x v="80"/>
    <n v="2"/>
    <n v="60"/>
    <n v="8"/>
    <m/>
    <m/>
    <m/>
    <n v="2"/>
    <n v="1"/>
    <n v="2"/>
    <s v="1-2"/>
    <m/>
    <s v="Slow control Tempo 2-1-2; RIR 1-2; free standing. No back support like the other PFnot sure if that matters but this feels much more controlled with better ROM regardless of previous weight this feels more like time under tension in the shortened position "/>
    <x v="6"/>
    <s v="2026-06-23T18:22:09.819Z"/>
    <x v="4"/>
  </r>
  <r>
    <s v="E-20260623-2238"/>
    <s v="S-20260623-01"/>
    <x v="80"/>
    <n v="3"/>
    <n v="60"/>
    <n v="6.5"/>
    <m/>
    <m/>
    <m/>
    <n v="2"/>
    <n v="1"/>
    <n v="2"/>
    <s v="1"/>
    <m/>
    <s v="Slow control Tempo 2-1-2; RIR 1; free standing. No back support like the other PFnot sure if that matters but this feels much more controlled with better ROM regardless of previous weight this feels more like time under tension in the shortened position "/>
    <x v="6"/>
    <s v="2026-06-23T18:23:06.096Z"/>
    <x v="4"/>
  </r>
  <r>
    <s v="E-20260623-2239"/>
    <s v="S-20260623-01"/>
    <x v="80"/>
    <n v="4"/>
    <n v="60"/>
    <n v="7"/>
    <m/>
    <m/>
    <m/>
    <n v="2"/>
    <n v="1"/>
    <n v="2"/>
    <s v="1"/>
    <m/>
    <s v="More an engagement too; Slow control Tempo 2-1-2; RIR 1; free standing. No back support like the other PFnot sure if that matters but this feels much more controlled with better ROM regardless of previous weight this feels more like time under tension in the shortened position "/>
    <x v="6"/>
    <s v="2026-06-23T18:24:55.563Z"/>
    <x v="4"/>
  </r>
  <r>
    <s v="E-20260623-2240"/>
    <s v="S-20260623-01"/>
    <x v="78"/>
    <n v="1"/>
    <n v="50"/>
    <m/>
    <n v="75"/>
    <m/>
    <m/>
    <m/>
    <m/>
    <m/>
    <m/>
    <m/>
    <s v="75/60=1.25 minutes "/>
    <x v="6"/>
    <s v="2026-06-23T18:28:09.001Z"/>
    <x v="0"/>
  </r>
  <r>
    <s v="E-20260623-2241"/>
    <s v="S-20260623-01"/>
    <x v="78"/>
    <n v="2"/>
    <n v="50"/>
    <m/>
    <n v="45"/>
    <m/>
    <m/>
    <m/>
    <m/>
    <m/>
    <m/>
    <m/>
    <s v="Left slip"/>
    <x v="6"/>
    <s v="2026-06-23T18:29:45.146Z"/>
    <x v="0"/>
  </r>
  <r>
    <s v="E-20260623-2242"/>
    <s v="S-20260623-01"/>
    <x v="78"/>
    <n v="3"/>
    <n v="50"/>
    <m/>
    <n v="60"/>
    <m/>
    <m/>
    <m/>
    <m/>
    <m/>
    <m/>
    <m/>
    <s v="Left slip"/>
    <x v="6"/>
    <s v="2026-06-23T18:32:17.052Z"/>
    <x v="0"/>
  </r>
  <r>
    <s v="E-20260623-2243"/>
    <s v="S-20260623-01"/>
    <x v="61"/>
    <n v="1"/>
    <n v="0"/>
    <m/>
    <n v="60"/>
    <m/>
    <m/>
    <m/>
    <m/>
    <m/>
    <m/>
    <m/>
    <s v="60 seconds "/>
    <x v="6"/>
    <s v="2026-06-23T18:34:40.378Z"/>
    <x v="0"/>
  </r>
  <r>
    <s v="E-20260623-2244"/>
    <s v="S-20260623-01"/>
    <x v="61"/>
    <n v="2"/>
    <n v="0"/>
    <m/>
    <n v="52.2"/>
    <m/>
    <m/>
    <m/>
    <m/>
    <m/>
    <m/>
    <m/>
    <s v="52/60=0.867"/>
    <x v="6"/>
    <s v="2026-06-23T18:37:09.640Z"/>
    <x v="0"/>
  </r>
  <r>
    <s v="E-20260623-2245"/>
    <s v="S-20260623-01"/>
    <x v="32"/>
    <n v="1"/>
    <m/>
    <m/>
    <n v="450"/>
    <n v="2"/>
    <s v="km"/>
    <m/>
    <m/>
    <m/>
    <m/>
    <m/>
    <s v="Capacity finish"/>
    <x v="6"/>
    <s v="2026-06-23T18:48:26.468Z"/>
    <x v="1"/>
  </r>
  <r>
    <s v="E-20260625-2246"/>
    <s v="S-20260625-01"/>
    <x v="66"/>
    <n v="1"/>
    <m/>
    <m/>
    <n v="360"/>
    <n v="0.67"/>
    <s v="km"/>
    <m/>
    <m/>
    <m/>
    <m/>
    <m/>
    <s v="4.2 mph, 5% incline"/>
    <x v="6"/>
    <s v="2026-06-25T14:56:24.650Z"/>
    <x v="9"/>
  </r>
  <r>
    <s v="E-20260625-2247"/>
    <s v="S-20260625-01"/>
    <x v="81"/>
    <n v="1"/>
    <n v="55"/>
    <n v="10"/>
    <m/>
    <m/>
    <m/>
    <n v="3"/>
    <n v="1"/>
    <n v="1"/>
    <s v="2"/>
    <m/>
    <s v="Tempo 3-1-1; RIR 2"/>
    <x v="6"/>
    <s v="2026-06-25T15:01:48.950Z"/>
    <x v="7"/>
  </r>
  <r>
    <s v="E-20260625-2248"/>
    <s v="S-20260625-01"/>
    <x v="81"/>
    <n v="2"/>
    <n v="65"/>
    <n v="10"/>
    <m/>
    <m/>
    <m/>
    <n v="3"/>
    <n v="1"/>
    <n v="1"/>
    <s v="2"/>
    <m/>
    <s v="Tempo 3-1-1; RIR 2"/>
    <x v="6"/>
    <s v="2026-06-25T15:04:38.769Z"/>
    <x v="7"/>
  </r>
  <r>
    <s v="E-20260625-2249"/>
    <s v="S-20260625-01"/>
    <x v="81"/>
    <n v="3"/>
    <n v="75"/>
    <n v="9"/>
    <m/>
    <m/>
    <m/>
    <n v="3"/>
    <n v="1"/>
    <n v="1"/>
    <s v="1-2"/>
    <m/>
    <s v="Tempo 3-1-1; RIR 1-2"/>
    <x v="6"/>
    <s v="2026-06-25T15:07:54.246Z"/>
    <x v="7"/>
  </r>
  <r>
    <s v="E-20260625-2250"/>
    <s v="S-20260625-01"/>
    <x v="34"/>
    <n v="1"/>
    <n v="150"/>
    <n v="8"/>
    <m/>
    <m/>
    <m/>
    <n v="3"/>
    <n v="1"/>
    <n v="1"/>
    <s v="2+"/>
    <m/>
    <s v="Tempo 3-1-1; RIR 2+"/>
    <x v="6"/>
    <s v="2026-06-25T15:10:07.862Z"/>
    <x v="7"/>
  </r>
  <r>
    <s v="E-20260625-2251"/>
    <s v="S-20260625-01"/>
    <x v="34"/>
    <n v="2"/>
    <n v="150"/>
    <n v="8"/>
    <m/>
    <m/>
    <m/>
    <n v="3"/>
    <n v="1"/>
    <n v="1"/>
    <s v="2+"/>
    <m/>
    <s v="Tempo 3-1-1; RIR 2+"/>
    <x v="6"/>
    <s v="2026-06-25T15:12:59.461Z"/>
    <x v="7"/>
  </r>
  <r>
    <s v="E-20260625-2252"/>
    <s v="S-20260625-01"/>
    <x v="34"/>
    <n v="3"/>
    <n v="150"/>
    <n v="9"/>
    <m/>
    <m/>
    <m/>
    <n v="3"/>
    <n v="1"/>
    <n v="1"/>
    <s v="2+"/>
    <m/>
    <s v="Tempo 3-1-1; RIR 2+"/>
    <x v="6"/>
    <s v="2026-06-25T15:16:11.319Z"/>
    <x v="7"/>
  </r>
  <r>
    <s v="E-20260625-2253"/>
    <s v="S-20260625-01"/>
    <x v="39"/>
    <n v="1"/>
    <n v="30"/>
    <m/>
    <n v="12"/>
    <m/>
    <m/>
    <n v="2"/>
    <m/>
    <m/>
    <s v="2"/>
    <m/>
    <s v="Tempo 2-1–1; RIR 2"/>
    <x v="6"/>
    <s v="2026-06-25T15:19:02.492Z"/>
    <x v="7"/>
  </r>
  <r>
    <s v="E-20260625-2254"/>
    <s v="S-20260625-01"/>
    <x v="39"/>
    <n v="2"/>
    <n v="30"/>
    <m/>
    <n v="12"/>
    <m/>
    <m/>
    <n v="2"/>
    <m/>
    <m/>
    <s v="2"/>
    <m/>
    <s v="Tempo 2-1–1; RIR 2"/>
    <x v="6"/>
    <s v="2026-06-25T15:21:56.073Z"/>
    <x v="7"/>
  </r>
  <r>
    <s v="E-20260625-2255"/>
    <s v="S-20260625-01"/>
    <x v="0"/>
    <n v="1"/>
    <n v="150"/>
    <m/>
    <n v="60"/>
    <m/>
    <m/>
    <m/>
    <m/>
    <m/>
    <m/>
    <m/>
    <s v="2 mph, 0.5% incline "/>
    <x v="6"/>
    <s v="2026-06-25T15:26:06.719Z"/>
    <x v="0"/>
  </r>
  <r>
    <s v="E-20260625-2256"/>
    <s v="S-20260625-01"/>
    <x v="0"/>
    <n v="2"/>
    <n v="150"/>
    <m/>
    <n v="54"/>
    <m/>
    <m/>
    <m/>
    <m/>
    <m/>
    <m/>
    <m/>
    <s v="2 mph, 0.5% incline 54/60=0.9"/>
    <x v="6"/>
    <s v="2026-06-25T15:29:20.595Z"/>
    <x v="0"/>
  </r>
  <r>
    <s v="E-20260625-2257"/>
    <s v="S-20260625-01"/>
    <x v="0"/>
    <n v="3"/>
    <n v="150"/>
    <m/>
    <n v="46.2"/>
    <m/>
    <m/>
    <m/>
    <m/>
    <m/>
    <m/>
    <m/>
    <s v="2 mph, 0.5% incline 46/60=0.767"/>
    <x v="6"/>
    <s v="2026-06-25T15:32:13.578Z"/>
    <x v="0"/>
  </r>
  <r>
    <s v="E-20260625-2258"/>
    <s v="S-20260625-01"/>
    <x v="0"/>
    <n v="4"/>
    <n v="150"/>
    <m/>
    <n v="45"/>
    <m/>
    <m/>
    <m/>
    <m/>
    <m/>
    <m/>
    <m/>
    <s v="2 mph, 0.5% incline /60="/>
    <x v="6"/>
    <s v="2026-06-25T15:34:57.100Z"/>
    <x v="0"/>
  </r>
  <r>
    <s v="E-20260625-2259"/>
    <s v="S-20260625-01"/>
    <x v="0"/>
    <n v="5"/>
    <n v="150"/>
    <m/>
    <n v="43.199999999999996"/>
    <m/>
    <m/>
    <m/>
    <m/>
    <m/>
    <m/>
    <m/>
    <s v="Lower back getting a little fatigued but good to go. It’s expected fatigue given the earlier exercises; 2 mph, 0.5% incline /60="/>
    <x v="6"/>
    <s v="2026-06-25T15:38:02.656Z"/>
    <x v="0"/>
  </r>
  <r>
    <s v="E-20260625-2260"/>
    <s v="S-20260625-01"/>
    <x v="68"/>
    <n v="1"/>
    <n v="35"/>
    <n v="8"/>
    <m/>
    <m/>
    <m/>
    <n v="2"/>
    <n v="2"/>
    <n v="2"/>
    <s v="1-2"/>
    <m/>
    <s v="Left side first; tempo 2-2-2; RIR 1-2"/>
    <x v="6"/>
    <s v="2026-06-25T15:42:32.290Z"/>
    <x v="2"/>
  </r>
  <r>
    <s v="E-20260625-2261"/>
    <s v="S-20260625-01"/>
    <x v="68"/>
    <n v="2"/>
    <n v="35"/>
    <n v="7"/>
    <m/>
    <m/>
    <m/>
    <n v="2"/>
    <n v="2"/>
    <n v="2"/>
    <s v="1-2"/>
    <m/>
    <s v="Left side first; tempo 2-2-2; RIR 1-2"/>
    <x v="6"/>
    <s v="2026-06-25T15:45:23.947Z"/>
    <x v="2"/>
  </r>
  <r>
    <s v="E-20260625-2262"/>
    <s v="S-20260625-01"/>
    <x v="68"/>
    <n v="3"/>
    <n v="35"/>
    <n v="6"/>
    <m/>
    <m/>
    <m/>
    <n v="2"/>
    <n v="2"/>
    <n v="2"/>
    <s v="1-2"/>
    <m/>
    <s v="Left side first; tempo 2-2-2; RIR 1-2"/>
    <x v="6"/>
    <s v="2026-06-25T15:47:54.006Z"/>
    <x v="2"/>
  </r>
  <r>
    <s v="E-20260625-2263"/>
    <s v="S-20260625-01"/>
    <x v="68"/>
    <n v="4"/>
    <n v="35"/>
    <n v="6"/>
    <m/>
    <m/>
    <m/>
    <n v="2"/>
    <n v="2"/>
    <n v="2"/>
    <s v="1-2"/>
    <m/>
    <s v="Left side first; tempo 2-2-2; RIR 1-2"/>
    <x v="6"/>
    <s v="2026-06-25T15:50:59.382Z"/>
    <x v="2"/>
  </r>
  <r>
    <s v="E-20260625-2264"/>
    <s v="S-20260625-01"/>
    <x v="80"/>
    <n v="1"/>
    <n v="60"/>
    <n v="10"/>
    <m/>
    <m/>
    <m/>
    <n v="2"/>
    <n v="1"/>
    <n v="2"/>
    <s v="2"/>
    <m/>
    <s v="ROM 90-100 degrees; tempo 2-1-2; RIR 2"/>
    <x v="6"/>
    <s v="2026-06-25T15:53:20.806Z"/>
    <x v="4"/>
  </r>
  <r>
    <s v="E-20260625-2265"/>
    <s v="S-20260625-01"/>
    <x v="80"/>
    <n v="2"/>
    <n v="62.5"/>
    <n v="10"/>
    <m/>
    <m/>
    <m/>
    <n v="2"/>
    <n v="1"/>
    <n v="2"/>
    <s v="2"/>
    <m/>
    <s v="ROM 90-100 degrees; tempo 2-1-2; RIR 2"/>
    <x v="6"/>
    <s v="2026-06-25T15:55:33.164Z"/>
    <x v="4"/>
  </r>
  <r>
    <s v="E-20260625-2266"/>
    <s v="S-20260625-01"/>
    <x v="80"/>
    <n v="3"/>
    <n v="65"/>
    <n v="9"/>
    <m/>
    <m/>
    <m/>
    <n v="2"/>
    <n v="1"/>
    <n v="2"/>
    <s v="1-2"/>
    <m/>
    <s v="ROM 90-100 degrees; tempo 2-1-2; RIR 1-2"/>
    <x v="6"/>
    <s v="2026-06-25T15:57:35.740Z"/>
    <x v="4"/>
  </r>
  <r>
    <s v="E-20260625-2267"/>
    <s v="S-20260625-01"/>
    <x v="80"/>
    <n v="4"/>
    <n v="65"/>
    <n v="7"/>
    <m/>
    <m/>
    <m/>
    <n v="2"/>
    <n v="1"/>
    <n v="2"/>
    <s v="1-2"/>
    <m/>
    <s v="ROM 90-100 degrees; tempo 2-1-2; RIR 1-2"/>
    <x v="6"/>
    <s v="2026-06-25T15:59:53.256Z"/>
    <x v="4"/>
  </r>
  <r>
    <s v="E-20260625-2268"/>
    <s v="S-20260625-01"/>
    <x v="78"/>
    <n v="1"/>
    <n v="50"/>
    <m/>
    <n v="70.199999999999989"/>
    <m/>
    <m/>
    <m/>
    <m/>
    <m/>
    <m/>
    <m/>
    <s v="70/60=1.167"/>
    <x v="6"/>
    <s v="2026-06-25T16:03:43.751Z"/>
    <x v="0"/>
  </r>
  <r>
    <s v="E-20260625-2269"/>
    <s v="S-20260625-01"/>
    <x v="78"/>
    <n v="2"/>
    <n v="50"/>
    <m/>
    <n v="52.8"/>
    <m/>
    <m/>
    <m/>
    <m/>
    <m/>
    <m/>
    <m/>
    <s v="53/60=0.883 right slipping first "/>
    <x v="6"/>
    <s v="2026-06-25T16:05:41.911Z"/>
    <x v="0"/>
  </r>
  <r>
    <s v="E-20260625-2270"/>
    <s v="S-20260625-01"/>
    <x v="78"/>
    <n v="3"/>
    <n v="50"/>
    <m/>
    <n v="45.6"/>
    <m/>
    <m/>
    <m/>
    <m/>
    <m/>
    <m/>
    <m/>
    <s v="      right slipping first "/>
    <x v="6"/>
    <s v="2026-06-25T16:08:56.859Z"/>
    <x v="0"/>
  </r>
  <r>
    <s v="E-20260625-2271"/>
    <s v="S-20260625-01"/>
    <x v="61"/>
    <n v="1"/>
    <n v="0"/>
    <m/>
    <n v="49.8"/>
    <m/>
    <m/>
    <m/>
    <m/>
    <m/>
    <m/>
    <m/>
    <s v="50/60=0.833"/>
    <x v="6"/>
    <s v="2026-06-25T16:10:37.399Z"/>
    <x v="0"/>
  </r>
  <r>
    <s v="E-20260625-2272"/>
    <s v="S-20260625-01"/>
    <x v="61"/>
    <n v="2"/>
    <n v="0"/>
    <m/>
    <n v="45"/>
    <m/>
    <m/>
    <m/>
    <m/>
    <m/>
    <m/>
    <m/>
    <s v="Left slip "/>
    <x v="6"/>
    <s v="2026-06-25T16:12:29.446Z"/>
    <x v="0"/>
  </r>
  <r>
    <s v="E-20260627-2273"/>
    <s v="S-20260627-01"/>
    <x v="66"/>
    <n v="1"/>
    <m/>
    <m/>
    <n v="363"/>
    <n v="0.69"/>
    <s v="km"/>
    <m/>
    <m/>
    <m/>
    <m/>
    <m/>
    <s v="4.3 mph, 5% incline; nostril breathing only"/>
    <x v="6"/>
    <s v="2026-06-27T12:13:39.159Z"/>
    <x v="9"/>
  </r>
  <r>
    <s v="E-20260627-2274"/>
    <s v="S-20260627-01"/>
    <x v="0"/>
    <n v="1"/>
    <n v="150"/>
    <m/>
    <n v="75"/>
    <m/>
    <m/>
    <m/>
    <m/>
    <m/>
    <m/>
    <m/>
    <s v="2 mph, 0.5% incline. Room on the tank"/>
    <x v="6"/>
    <s v="2026-06-27T12:23:02.917Z"/>
    <x v="0"/>
  </r>
  <r>
    <s v="E-20260627-2275"/>
    <s v="S-20260627-01"/>
    <x v="0"/>
    <n v="2"/>
    <n v="150"/>
    <m/>
    <n v="64.800000000000011"/>
    <m/>
    <m/>
    <m/>
    <m/>
    <m/>
    <m/>
    <m/>
    <s v="2 mph, 0.5% incline. 65/60=1.0833"/>
    <x v="6"/>
    <s v="2026-06-27T12:26:42.455Z"/>
    <x v="0"/>
  </r>
  <r>
    <s v="E-20260627-2276"/>
    <s v="S-20260627-01"/>
    <x v="0"/>
    <n v="3"/>
    <n v="150"/>
    <m/>
    <n v="60"/>
    <m/>
    <m/>
    <m/>
    <m/>
    <m/>
    <m/>
    <m/>
    <s v="2 mph, 0.5% incline"/>
    <x v="6"/>
    <s v="2026-06-27T12:30:11.941Z"/>
    <x v="0"/>
  </r>
  <r>
    <s v="E-20260627-2277"/>
    <s v="S-20260627-01"/>
    <x v="0"/>
    <n v="4"/>
    <n v="150"/>
    <m/>
    <n v="49.8"/>
    <m/>
    <m/>
    <m/>
    <m/>
    <m/>
    <m/>
    <m/>
    <s v="2 mph, 0.5% incline"/>
    <x v="6"/>
    <s v="2026-06-27T12:33:15.946Z"/>
    <x v="0"/>
  </r>
  <r>
    <s v="E-20260627-2278"/>
    <s v="S-20260627-01"/>
    <x v="0"/>
    <n v="5"/>
    <n v="150"/>
    <m/>
    <n v="49.8"/>
    <m/>
    <m/>
    <m/>
    <m/>
    <m/>
    <m/>
    <m/>
    <s v="2 mph, 0.5% incline"/>
    <x v="6"/>
    <s v="2026-06-27T12:36:42.368Z"/>
    <x v="0"/>
  </r>
  <r>
    <s v="E-20260627-2279"/>
    <s v="S-20260627-01"/>
    <x v="68"/>
    <n v="1"/>
    <n v="35"/>
    <n v="8"/>
    <m/>
    <m/>
    <m/>
    <n v="2"/>
    <n v="2"/>
    <n v="2"/>
    <s v="1-2"/>
    <m/>
    <s v="Tempo 2-2-2; RIR 1-2; left first"/>
    <x v="6"/>
    <s v="2026-06-27T12:40:19.147Z"/>
    <x v="2"/>
  </r>
  <r>
    <s v="E-20260627-2280"/>
    <s v="S-20260627-01"/>
    <x v="68"/>
    <n v="2"/>
    <n v="35"/>
    <n v="8"/>
    <m/>
    <m/>
    <m/>
    <n v="2"/>
    <n v="2"/>
    <n v="2"/>
    <s v="1-2"/>
    <m/>
    <s v="Tempo 2-2-2; RIR 1-2; left first"/>
    <x v="6"/>
    <s v="2026-06-27T12:43:03.440Z"/>
    <x v="2"/>
  </r>
  <r>
    <s v="E-20260627-2281"/>
    <s v="S-20260627-01"/>
    <x v="68"/>
    <n v="3"/>
    <n v="35"/>
    <n v="6"/>
    <m/>
    <m/>
    <m/>
    <n v="2"/>
    <n v="2"/>
    <n v="2"/>
    <s v="1"/>
    <m/>
    <s v="Tempo 2-2-2; RIR 1; left contraction failed first on 6 but got a good squeeze ROM"/>
    <x v="6"/>
    <s v="2026-06-27T12:46:31.592Z"/>
    <x v="2"/>
  </r>
  <r>
    <s v="E-20260627-2282"/>
    <s v="S-20260627-01"/>
    <x v="68"/>
    <n v="4"/>
    <n v="35"/>
    <n v="6"/>
    <m/>
    <m/>
    <m/>
    <n v="2"/>
    <n v="2"/>
    <n v="2"/>
    <s v="1"/>
    <m/>
    <s v="Tempo 2-2-2; RIR 1; left contraction failed first on 6 but got a good squeeze ROM"/>
    <x v="6"/>
    <s v="2026-06-27T12:49:35.219Z"/>
    <x v="2"/>
  </r>
  <r>
    <s v="E-20260627-2283"/>
    <s v="S-20260627-01"/>
    <x v="38"/>
    <n v="1"/>
    <n v="20"/>
    <n v="12"/>
    <m/>
    <m/>
    <m/>
    <n v="3"/>
    <n v="1"/>
    <n v="3"/>
    <s v="2"/>
    <m/>
    <s v="Tempo 3-1-3; RIR 2"/>
    <x v="6"/>
    <s v="2026-06-27T12:52:36.618Z"/>
    <x v="4"/>
  </r>
  <r>
    <s v="E-20260627-2284"/>
    <s v="S-20260627-01"/>
    <x v="38"/>
    <n v="2"/>
    <n v="20"/>
    <n v="12"/>
    <m/>
    <m/>
    <m/>
    <n v="3"/>
    <n v="1"/>
    <n v="3"/>
    <s v="1-2"/>
    <m/>
    <s v="Tempo 3-1-3; RIR 1-2"/>
    <x v="6"/>
    <s v="2026-06-27T12:56:00.163Z"/>
    <x v="4"/>
  </r>
  <r>
    <s v="E-20260627-2285"/>
    <s v="S-20260627-01"/>
    <x v="38"/>
    <n v="3"/>
    <n v="22.5"/>
    <n v="10"/>
    <m/>
    <m/>
    <m/>
    <n v="3"/>
    <n v="1"/>
    <n v="3"/>
    <s v="1"/>
    <m/>
    <s v="Tempo 3-1-3; RIR 1"/>
    <x v="6"/>
    <s v="2026-06-27T12:59:16.877Z"/>
    <x v="4"/>
  </r>
  <r>
    <s v="E-20260627-2286"/>
    <s v="S-20260627-01"/>
    <x v="38"/>
    <n v="4"/>
    <n v="22.5"/>
    <n v="9"/>
    <m/>
    <m/>
    <m/>
    <n v="3"/>
    <n v="1"/>
    <n v="3"/>
    <s v="0-1"/>
    <m/>
    <s v="Tempo 3-1-3; RIR 0-1"/>
    <x v="6"/>
    <s v="2026-06-27T13:02:23.672Z"/>
    <x v="4"/>
  </r>
  <r>
    <s v="E-20260627-2287"/>
    <s v="S-20260627-01"/>
    <x v="80"/>
    <n v="1"/>
    <n v="60"/>
    <n v="10"/>
    <m/>
    <m/>
    <m/>
    <n v="2"/>
    <n v="1"/>
    <n v="2"/>
    <s v="2"/>
    <m/>
    <s v="Tempo 2-1-2; RIR 2"/>
    <x v="6"/>
    <s v="2026-06-27T13:04:30.073Z"/>
    <x v="4"/>
  </r>
  <r>
    <s v="E-20260627-2288"/>
    <s v="S-20260627-01"/>
    <x v="80"/>
    <n v="2"/>
    <n v="60"/>
    <n v="9"/>
    <m/>
    <m/>
    <m/>
    <n v="2"/>
    <n v="1"/>
    <n v="2"/>
    <s v="1-2"/>
    <m/>
    <s v="Tempo 2-1-2; RIR 1-2"/>
    <x v="6"/>
    <s v="2026-06-27T13:06:24.047Z"/>
    <x v="4"/>
  </r>
  <r>
    <s v="E-20260627-2289"/>
    <s v="S-20260627-01"/>
    <x v="80"/>
    <n v="3"/>
    <n v="65"/>
    <n v="7"/>
    <m/>
    <m/>
    <m/>
    <n v="2"/>
    <n v="1"/>
    <n v="2"/>
    <s v="1"/>
    <m/>
    <s v="Tempo 2-1-2; RIR 1"/>
    <x v="6"/>
    <s v="2026-06-27T13:08:18.328Z"/>
    <x v="4"/>
  </r>
  <r>
    <s v="E-20260627-2290"/>
    <s v="S-20260627-01"/>
    <x v="80"/>
    <n v="4"/>
    <n v="65"/>
    <n v="6.5"/>
    <m/>
    <m/>
    <m/>
    <n v="2"/>
    <n v="1"/>
    <n v="2"/>
    <s v="1"/>
    <m/>
    <s v="Tempo 2-1-2; RIR 1"/>
    <x v="6"/>
    <s v="2026-06-27T13:09:59.926Z"/>
    <x v="4"/>
  </r>
  <r>
    <s v="E-20260627-2291"/>
    <s v="S-20260627-01"/>
    <x v="82"/>
    <n v="1"/>
    <n v="25"/>
    <n v="12"/>
    <m/>
    <m/>
    <m/>
    <n v="2"/>
    <n v="2"/>
    <n v="2"/>
    <s v="2"/>
    <m/>
    <s v="Tempo 2-2-2; RIR 2"/>
    <x v="6"/>
    <s v="2026-06-27T13:13:28.701Z"/>
    <x v="2"/>
  </r>
  <r>
    <s v="E-20260627-2292"/>
    <s v="S-20260627-01"/>
    <x v="82"/>
    <n v="2"/>
    <n v="30"/>
    <n v="9"/>
    <m/>
    <m/>
    <m/>
    <n v="2"/>
    <n v="1"/>
    <n v="2"/>
    <s v="1-2"/>
    <m/>
    <s v="Tempo 2-1-2; RIR 1-2"/>
    <x v="6"/>
    <s v="2026-06-27T13:16:31.253Z"/>
    <x v="2"/>
  </r>
  <r>
    <s v="E-20260627-2293"/>
    <s v="S-20260627-01"/>
    <x v="82"/>
    <n v="3"/>
    <n v="30"/>
    <n v="7"/>
    <m/>
    <m/>
    <m/>
    <n v="2"/>
    <n v="1"/>
    <n v="2"/>
    <s v="1"/>
    <m/>
    <s v="Tempo 2-1-2; RIR 1"/>
    <x v="6"/>
    <s v="2026-06-27T13:19:06.895Z"/>
    <x v="2"/>
  </r>
  <r>
    <s v="E-20260627-2294"/>
    <s v="S-20260627-01"/>
    <x v="78"/>
    <n v="1"/>
    <n v="50"/>
    <m/>
    <n v="73.2"/>
    <m/>
    <m/>
    <m/>
    <m/>
    <m/>
    <m/>
    <m/>
    <s v="73/60=1.217"/>
    <x v="6"/>
    <s v="2026-06-27T13:22:25.370Z"/>
    <x v="0"/>
  </r>
  <r>
    <s v="E-20260627-2295"/>
    <s v="S-20260627-01"/>
    <x v="78"/>
    <n v="2"/>
    <n v="50"/>
    <m/>
    <n v="58.8"/>
    <m/>
    <m/>
    <m/>
    <m/>
    <m/>
    <m/>
    <m/>
    <s v="59/60=0.983 left slipped first"/>
    <x v="6"/>
    <s v="2026-06-27T13:24:38.583Z"/>
    <x v="0"/>
  </r>
  <r>
    <s v="E-20260627-2296"/>
    <s v="S-20260627-01"/>
    <x v="78"/>
    <n v="3"/>
    <n v="50"/>
    <m/>
    <n v="46.800000000000004"/>
    <m/>
    <m/>
    <m/>
    <m/>
    <m/>
    <m/>
    <m/>
    <s v="47/60=0.783"/>
    <x v="6"/>
    <s v="2026-06-27T13:27:31.892Z"/>
    <x v="0"/>
  </r>
  <r>
    <s v="E-20260627-2297"/>
    <s v="S-20260627-01"/>
    <x v="61"/>
    <n v="1"/>
    <n v="0"/>
    <m/>
    <n v="55.2"/>
    <m/>
    <m/>
    <m/>
    <m/>
    <m/>
    <m/>
    <m/>
    <s v="55/60=0.917"/>
    <x v="6"/>
    <s v="2026-06-27T13:29:45.163Z"/>
    <x v="0"/>
  </r>
  <r>
    <s v="E-20260627-2298"/>
    <s v="S-20260627-01"/>
    <x v="61"/>
    <n v="2"/>
    <n v="0"/>
    <m/>
    <n v="49.8"/>
    <m/>
    <m/>
    <m/>
    <m/>
    <m/>
    <m/>
    <m/>
    <m/>
    <x v="6"/>
    <s v="2026-06-27T13:32:03.932Z"/>
    <x v="0"/>
  </r>
  <r>
    <s v="E-20260627-2299"/>
    <s v="S-20260627-01"/>
    <x v="32"/>
    <n v="1"/>
    <m/>
    <m/>
    <n v="463"/>
    <n v="2"/>
    <s v="km"/>
    <m/>
    <m/>
    <m/>
    <m/>
    <m/>
    <s v="Capacity finish "/>
    <x v="6"/>
    <s v="2026-06-27T13:42:47.023Z"/>
    <x v="1"/>
  </r>
  <r>
    <s v="E-20260629-2300"/>
    <s v="S-20260629-01"/>
    <x v="66"/>
    <n v="1"/>
    <m/>
    <m/>
    <n v="363"/>
    <n v="0.69"/>
    <s v="km"/>
    <m/>
    <m/>
    <m/>
    <m/>
    <m/>
    <s v="4.3 mph; 5% incline"/>
    <x v="6"/>
    <s v="2026-06-29T13:52:58.855Z"/>
    <x v="9"/>
  </r>
  <r>
    <s v="E-20260629-2301"/>
    <s v="S-20260629-01"/>
    <x v="67"/>
    <n v="1"/>
    <n v="0"/>
    <n v="15"/>
    <m/>
    <m/>
    <m/>
    <m/>
    <m/>
    <m/>
    <m/>
    <m/>
    <m/>
    <x v="6"/>
    <s v="2026-06-29T14:02:26.401Z"/>
    <x v="5"/>
  </r>
  <r>
    <s v="E-20260629-2302"/>
    <s v="S-20260629-01"/>
    <x v="67"/>
    <n v="2"/>
    <n v="0"/>
    <n v="15"/>
    <m/>
    <m/>
    <m/>
    <m/>
    <m/>
    <m/>
    <m/>
    <m/>
    <m/>
    <x v="6"/>
    <s v="2026-06-29T14:02:27.628Z"/>
    <x v="5"/>
  </r>
  <r>
    <s v="E-20260629-2303"/>
    <s v="S-20260629-01"/>
    <x v="52"/>
    <n v="1"/>
    <n v="0"/>
    <n v="8"/>
    <m/>
    <m/>
    <m/>
    <m/>
    <m/>
    <m/>
    <m/>
    <m/>
    <m/>
    <x v="6"/>
    <s v="2026-06-29T14:02:29.581Z"/>
    <x v="5"/>
  </r>
  <r>
    <s v="E-20260629-2304"/>
    <s v="S-20260629-01"/>
    <x v="52"/>
    <n v="2"/>
    <n v="0"/>
    <n v="8"/>
    <m/>
    <m/>
    <m/>
    <m/>
    <m/>
    <m/>
    <m/>
    <m/>
    <m/>
    <x v="6"/>
    <s v="2026-06-29T14:02:30.271Z"/>
    <x v="5"/>
  </r>
  <r>
    <s v="E-20260629-2305"/>
    <s v="S-20260629-01"/>
    <x v="0"/>
    <n v="1"/>
    <n v="150"/>
    <m/>
    <n v="70.199999999999989"/>
    <m/>
    <m/>
    <m/>
    <m/>
    <m/>
    <m/>
    <m/>
    <s v="70/60=1.167"/>
    <x v="6"/>
    <s v="2026-06-29T14:04:47.707Z"/>
    <x v="0"/>
  </r>
  <r>
    <s v="E-20260629-2306"/>
    <s v="S-20260629-01"/>
    <x v="0"/>
    <n v="2"/>
    <n v="150"/>
    <m/>
    <n v="64.800000000000011"/>
    <m/>
    <m/>
    <m/>
    <m/>
    <m/>
    <m/>
    <m/>
    <m/>
    <x v="6"/>
    <s v="2026-06-29T14:08:06.513Z"/>
    <x v="0"/>
  </r>
  <r>
    <s v="E-20260629-2307"/>
    <s v="S-20260629-01"/>
    <x v="0"/>
    <n v="3"/>
    <n v="150"/>
    <m/>
    <n v="55.2"/>
    <m/>
    <m/>
    <m/>
    <m/>
    <m/>
    <m/>
    <m/>
    <s v="55/60=0.917"/>
    <x v="6"/>
    <s v="2026-06-29T14:11:31.165Z"/>
    <x v="0"/>
  </r>
  <r>
    <s v="E-20260629-2308"/>
    <s v="S-20260629-01"/>
    <x v="0"/>
    <n v="4"/>
    <n v="150"/>
    <m/>
    <n v="52.2"/>
    <m/>
    <m/>
    <m/>
    <m/>
    <m/>
    <m/>
    <m/>
    <s v="52/60=0.867"/>
    <x v="6"/>
    <s v="2026-06-29T14:14:59.201Z"/>
    <x v="0"/>
  </r>
  <r>
    <s v="E-20260629-2309"/>
    <s v="S-20260629-01"/>
    <x v="0"/>
    <n v="5"/>
    <n v="150"/>
    <m/>
    <n v="49.8"/>
    <m/>
    <m/>
    <m/>
    <m/>
    <m/>
    <m/>
    <m/>
    <s v="50/60=0.833"/>
    <x v="6"/>
    <s v="2026-06-29T14:18:08.946Z"/>
    <x v="0"/>
  </r>
  <r>
    <s v="E-20260629-2310"/>
    <s v="S-20260629-01"/>
    <x v="84"/>
    <n v="1"/>
    <n v="140"/>
    <n v="8"/>
    <m/>
    <m/>
    <m/>
    <n v="2"/>
    <n v="1"/>
    <n v="2"/>
    <s v="2"/>
    <m/>
    <s v="Machine says “starting resistance is 25 lbs” but I added 70 lbs per arm; tempo 2-1-2; RIR 2"/>
    <x v="6"/>
    <s v="2026-06-29T14:26:58.723Z"/>
    <x v="1"/>
  </r>
  <r>
    <s v="E-20260629-2311"/>
    <s v="S-20260629-01"/>
    <x v="84"/>
    <n v="2"/>
    <n v="160"/>
    <n v="7"/>
    <m/>
    <m/>
    <m/>
    <n v="2"/>
    <n v="1"/>
    <n v="2"/>
    <s v="1-2"/>
    <m/>
    <s v="80 lbs per arm; tempo 2-1-2; RIR 1-2; difficult. "/>
    <x v="6"/>
    <s v="2026-06-29T14:28:45.603Z"/>
    <x v="1"/>
  </r>
  <r>
    <s v="E-20260629-2312"/>
    <s v="S-20260629-01"/>
    <x v="84"/>
    <n v="3"/>
    <n v="160"/>
    <n v="6"/>
    <m/>
    <m/>
    <m/>
    <n v="2"/>
    <n v="1"/>
    <n v="2"/>
    <s v="1-2"/>
    <m/>
    <s v="80 lbs per arm; tempo 2-1-2; RIR 1-2; difficult. "/>
    <x v="6"/>
    <s v="2026-06-29T14:30:42.009Z"/>
    <x v="1"/>
  </r>
  <r>
    <s v="E-20260629-2313"/>
    <s v="S-20260629-01"/>
    <x v="84"/>
    <n v="4"/>
    <n v="160"/>
    <n v="5"/>
    <m/>
    <m/>
    <m/>
    <n v="2"/>
    <n v="1"/>
    <n v="2"/>
    <s v="2"/>
    <m/>
    <s v="Machine says “starting resistance is 25 lbs” but I added 70 lbs per arm; tempo 2-1-2; RIR 2"/>
    <x v="6"/>
    <s v="2026-06-29T14:34:04.783Z"/>
    <x v="1"/>
  </r>
  <r>
    <s v="E-20260629-2314"/>
    <s v="S-20260629-01"/>
    <x v="1"/>
    <n v="1"/>
    <n v="0"/>
    <n v="8"/>
    <m/>
    <m/>
    <m/>
    <n v="2"/>
    <n v="2"/>
    <n v="1"/>
    <s v="1-2"/>
    <m/>
    <s v="Tempo 2-2-1; RIR 1-2; feet elevated "/>
    <x v="6"/>
    <s v="2026-06-29T14:35:48.914Z"/>
    <x v="1"/>
  </r>
  <r>
    <s v="E-20260629-2315"/>
    <s v="S-20260629-01"/>
    <x v="1"/>
    <n v="2"/>
    <n v="0"/>
    <n v="8"/>
    <m/>
    <m/>
    <m/>
    <n v="2"/>
    <n v="2"/>
    <n v="1"/>
    <s v="1-2"/>
    <m/>
    <s v="Tempo 2-2-1; RIR 1-2; feet elevated "/>
    <x v="6"/>
    <s v="2026-06-29T14:37:45.974Z"/>
    <x v="1"/>
  </r>
  <r>
    <s v="E-20260629-2316"/>
    <s v="S-20260629-01"/>
    <x v="1"/>
    <n v="3"/>
    <n v="0"/>
    <n v="8"/>
    <m/>
    <m/>
    <m/>
    <n v="2"/>
    <n v="2"/>
    <n v="1"/>
    <s v="1-2"/>
    <m/>
    <s v="Tempo 2-2-1; RIR 1-2; feet elevated "/>
    <x v="6"/>
    <s v="2026-06-29T14:39:40.175Z"/>
    <x v="1"/>
  </r>
  <r>
    <s v="E-20260629-2317"/>
    <s v="S-20260629-01"/>
    <x v="68"/>
    <n v="1"/>
    <n v="35"/>
    <n v="5"/>
    <m/>
    <m/>
    <m/>
    <m/>
    <m/>
    <m/>
    <m/>
    <m/>
    <s v="Yikes. Maybe too quick a transition from body rows to curls but the lactic acid build up is more today. "/>
    <x v="6"/>
    <s v="2026-06-29T14:42:05.351Z"/>
    <x v="2"/>
  </r>
  <r>
    <s v="E-20260629-2318"/>
    <s v="S-20260629-01"/>
    <x v="68"/>
    <n v="2"/>
    <n v="35"/>
    <n v="5"/>
    <m/>
    <m/>
    <m/>
    <m/>
    <n v="2"/>
    <n v="2"/>
    <s v="1-2"/>
    <m/>
    <s v="Tempo controlled 2-2-2; RIR 1-2; is this a regression? Feels good but the reps aren’t there today"/>
    <x v="6"/>
    <s v="2026-06-29T14:45:18.190Z"/>
    <x v="2"/>
  </r>
  <r>
    <s v="E-20260629-2319"/>
    <s v="S-20260629-01"/>
    <x v="68"/>
    <n v="3"/>
    <n v="35"/>
    <n v="5"/>
    <m/>
    <m/>
    <m/>
    <m/>
    <n v="2"/>
    <n v="2"/>
    <s v="1-2"/>
    <m/>
    <s v="Tempo controlled 2-2-2; RIR 1-2; is this a regression? Feels good but the reps aren’t there today"/>
    <x v="6"/>
    <s v="2026-06-29T14:47:47.456Z"/>
    <x v="2"/>
  </r>
  <r>
    <s v="E-20260629-2320"/>
    <s v="S-20260629-01"/>
    <x v="68"/>
    <n v="4"/>
    <n v="35"/>
    <n v="5"/>
    <m/>
    <m/>
    <m/>
    <m/>
    <n v="2"/>
    <n v="2"/>
    <s v="1-2"/>
    <m/>
    <s v="Tempo controlled 2-2-2; RIR 1-2; is this a regression? Feels good but the reps aren’t there today"/>
    <x v="6"/>
    <s v="2026-06-29T14:50:31.044Z"/>
    <x v="2"/>
  </r>
  <r>
    <s v="E-20260629-2321"/>
    <s v="S-20260629-01"/>
    <x v="38"/>
    <n v="1"/>
    <n v="20"/>
    <n v="12"/>
    <m/>
    <m/>
    <m/>
    <n v="3"/>
    <n v="1"/>
    <n v="3"/>
    <s v="2"/>
    <m/>
    <s v="Tempo 3-1-3; RIR 2"/>
    <x v="6"/>
    <s v="2026-06-29T14:53:35.441Z"/>
    <x v="4"/>
  </r>
  <r>
    <s v="E-20260629-2322"/>
    <s v="S-20260629-01"/>
    <x v="38"/>
    <n v="2"/>
    <n v="25"/>
    <n v="10"/>
    <m/>
    <m/>
    <m/>
    <n v="3"/>
    <n v="1"/>
    <n v="3"/>
    <s v="1-2"/>
    <m/>
    <s v="Tempo 3-1-3; RIR 1-2; ego lift"/>
    <x v="6"/>
    <s v="2026-06-29T14:57:02.774Z"/>
    <x v="4"/>
  </r>
  <r>
    <s v="E-20260629-2323"/>
    <s v="S-20260629-01"/>
    <x v="38"/>
    <n v="3"/>
    <n v="22.5"/>
    <n v="11"/>
    <m/>
    <m/>
    <m/>
    <n v="3"/>
    <n v="1"/>
    <n v="3"/>
    <s v="1-2"/>
    <m/>
    <s v="Tempo 3-1-3; RIR 1-2; "/>
    <x v="6"/>
    <s v="2026-06-29T15:00:22.853Z"/>
    <x v="4"/>
  </r>
  <r>
    <s v="E-20260629-2324"/>
    <s v="S-20260629-01"/>
    <x v="38"/>
    <n v="4"/>
    <n v="22.5"/>
    <n v="10"/>
    <m/>
    <m/>
    <m/>
    <n v="3"/>
    <n v="1"/>
    <n v="3"/>
    <s v="1-2"/>
    <m/>
    <s v="Tempo 3-1-3; RIR 1-2; "/>
    <x v="6"/>
    <s v="2026-06-29T15:04:56.236Z"/>
    <x v="4"/>
  </r>
  <r>
    <s v="E-20260629-2325"/>
    <s v="S-20260629-01"/>
    <x v="78"/>
    <n v="1"/>
    <n v="50"/>
    <m/>
    <n v="73.8"/>
    <m/>
    <m/>
    <m/>
    <m/>
    <m/>
    <m/>
    <m/>
    <s v="74/60=1.233; fyi Coach I’m holding / pinching both simultaneously "/>
    <x v="6"/>
    <s v="2026-06-29T15:07:43.706Z"/>
    <x v="0"/>
  </r>
  <r>
    <s v="E-20260629-2326"/>
    <s v="S-20260629-01"/>
    <x v="78"/>
    <n v="2"/>
    <n v="50"/>
    <m/>
    <n v="61.800000000000004"/>
    <m/>
    <m/>
    <m/>
    <m/>
    <m/>
    <m/>
    <m/>
    <s v="62/60=1.0333"/>
    <x v="6"/>
    <s v="2026-06-29T15:10:20.114Z"/>
    <x v="0"/>
  </r>
  <r>
    <s v="E-20260629-2327"/>
    <s v="S-20260629-01"/>
    <x v="78"/>
    <n v="3"/>
    <n v="50"/>
    <m/>
    <n v="52.2"/>
    <m/>
    <m/>
    <m/>
    <m/>
    <m/>
    <m/>
    <m/>
    <s v="52/60=0.867"/>
    <x v="6"/>
    <s v="2026-06-29T15:13:03.834Z"/>
    <x v="0"/>
  </r>
  <r>
    <s v="E-20260629-2328"/>
    <s v="S-20260629-01"/>
    <x v="61"/>
    <n v="1"/>
    <n v="0"/>
    <m/>
    <n v="54"/>
    <m/>
    <m/>
    <m/>
    <m/>
    <m/>
    <m/>
    <m/>
    <m/>
    <x v="6"/>
    <s v="2026-06-29T15:15:20.466Z"/>
    <x v="0"/>
  </r>
  <r>
    <s v="E-20260629-2329"/>
    <s v="S-20260629-01"/>
    <x v="61"/>
    <n v="2"/>
    <n v="0"/>
    <m/>
    <n v="54"/>
    <m/>
    <m/>
    <m/>
    <m/>
    <m/>
    <m/>
    <m/>
    <m/>
    <x v="6"/>
    <s v="2026-06-29T15:17:31.251Z"/>
    <x v="0"/>
  </r>
  <r>
    <s v="E-20260629-2330"/>
    <s v="S-20260629-01"/>
    <x v="32"/>
    <n v="1"/>
    <m/>
    <m/>
    <n v="470"/>
    <n v="2"/>
    <s v="km"/>
    <m/>
    <m/>
    <m/>
    <m/>
    <m/>
    <s v="Capacity finish "/>
    <x v="6"/>
    <s v="2026-06-29T15:28:14.027Z"/>
    <x v="1"/>
  </r>
  <r>
    <s v="E-20260630-2331"/>
    <s v="S-20260630-01"/>
    <x v="66"/>
    <n v="1"/>
    <m/>
    <m/>
    <n v="360"/>
    <n v="0.68"/>
    <s v="km"/>
    <m/>
    <m/>
    <m/>
    <m/>
    <m/>
    <s v="4.3 mph, 5% incline"/>
    <x v="6"/>
    <s v="2026-06-30T17:20:30.417Z"/>
    <x v="9"/>
  </r>
  <r>
    <s v="E-20260630-2332"/>
    <s v="S-20260630-01"/>
    <x v="67"/>
    <n v="1"/>
    <n v="0"/>
    <n v="12"/>
    <m/>
    <m/>
    <m/>
    <m/>
    <m/>
    <m/>
    <m/>
    <m/>
    <m/>
    <x v="6"/>
    <s v="2026-06-30T17:25:22.643Z"/>
    <x v="5"/>
  </r>
  <r>
    <s v="E-20260630-2333"/>
    <s v="S-20260630-01"/>
    <x v="67"/>
    <n v="2"/>
    <n v="0"/>
    <n v="12"/>
    <m/>
    <m/>
    <m/>
    <m/>
    <m/>
    <m/>
    <m/>
    <m/>
    <m/>
    <x v="6"/>
    <s v="2026-06-30T17:25:23.249Z"/>
    <x v="5"/>
  </r>
  <r>
    <s v="E-20260630-2334"/>
    <s v="S-20260630-01"/>
    <x v="52"/>
    <n v="1"/>
    <n v="0"/>
    <n v="8"/>
    <m/>
    <m/>
    <m/>
    <m/>
    <m/>
    <m/>
    <m/>
    <m/>
    <m/>
    <x v="6"/>
    <s v="2026-06-30T17:25:25.102Z"/>
    <x v="5"/>
  </r>
  <r>
    <s v="E-20260630-2335"/>
    <s v="S-20260630-01"/>
    <x v="52"/>
    <n v="2"/>
    <n v="0"/>
    <n v="8"/>
    <m/>
    <m/>
    <m/>
    <m/>
    <m/>
    <m/>
    <m/>
    <m/>
    <m/>
    <x v="6"/>
    <s v="2026-06-30T17:25:25.687Z"/>
    <x v="5"/>
  </r>
  <r>
    <s v="E-20260630-2336"/>
    <s v="S-20260630-01"/>
    <x v="69"/>
    <n v="1"/>
    <n v="130"/>
    <n v="8"/>
    <m/>
    <m/>
    <m/>
    <n v="3"/>
    <n v="1"/>
    <n v="1"/>
    <s v="2"/>
    <m/>
    <s v="Tempo 3-1-1; RIR 2"/>
    <x v="6"/>
    <s v="2026-06-30T17:29:06.577Z"/>
    <x v="3"/>
  </r>
  <r>
    <s v="E-20260630-2337"/>
    <s v="S-20260630-01"/>
    <x v="69"/>
    <n v="2"/>
    <n v="140"/>
    <n v="8"/>
    <m/>
    <m/>
    <m/>
    <n v="3"/>
    <n v="1"/>
    <n v="1"/>
    <s v="2"/>
    <m/>
    <s v="Tempo 3-1-1; RIR 2"/>
    <x v="6"/>
    <s v="2026-06-30T17:33:52.210Z"/>
    <x v="3"/>
  </r>
  <r>
    <s v="E-20260630-2338"/>
    <s v="S-20260630-01"/>
    <x v="69"/>
    <n v="3"/>
    <n v="150"/>
    <n v="6.5"/>
    <m/>
    <m/>
    <m/>
    <n v="3"/>
    <n v="1"/>
    <n v="1"/>
    <s v="1-2"/>
    <m/>
    <s v="Tempo 3-1-1; RIR 1-2; I thought we were doing an overload. Had to farmer carry the dbs a good 30 sec walk to get to the right bench, so will push through 75s per hand. Let’s go!! 🙌"/>
    <x v="6"/>
    <s v="2026-06-30T17:37:31.715Z"/>
    <x v="3"/>
  </r>
  <r>
    <s v="E-20260630-2339"/>
    <s v="S-20260630-01"/>
    <x v="69"/>
    <n v="4"/>
    <n v="150"/>
    <n v="5"/>
    <m/>
    <m/>
    <m/>
    <n v="3"/>
    <n v="1"/>
    <n v="1"/>
    <s v="1-2"/>
    <m/>
    <s v="Tempo 3-1-1; RIR 1-2; I thought we were doing an overload. Had to farmer carry the dbs a good 30 sec walk to get to the right bench, so will push through 75s per hand. Let’s go!! 🙌"/>
    <x v="6"/>
    <s v="2026-06-30T17:40:42.993Z"/>
    <x v="3"/>
  </r>
  <r>
    <s v="E-20260630-2340"/>
    <s v="S-20260630-01"/>
    <x v="79"/>
    <n v="1"/>
    <n v="110"/>
    <n v="12"/>
    <m/>
    <m/>
    <m/>
    <n v="2"/>
    <n v="1"/>
    <n v="2"/>
    <s v="1-2"/>
    <m/>
    <s v="Tempo 2-1-2; RIR 1-2; Precor - Chest Press machine; seat at 3, Little bit different machine chest press. Has a foot pedal to help get the handles in a safer shoulder starting point "/>
    <x v="6"/>
    <s v="2026-06-30T17:45:31.103Z"/>
    <x v="3"/>
  </r>
  <r>
    <s v="E-20260630-2341"/>
    <s v="S-20260630-01"/>
    <x v="79"/>
    <n v="2"/>
    <n v="115"/>
    <n v="12"/>
    <m/>
    <m/>
    <m/>
    <n v="2"/>
    <n v="1"/>
    <n v="2"/>
    <s v="1-2"/>
    <m/>
    <s v="Tempo 2-1-2; RIR 1-2; seat at 3, Little bit different machine chest press. Has a foot pedal to help get the handles in a safer shoulder starting point "/>
    <x v="6"/>
    <s v="2026-06-30T17:47:27.314Z"/>
    <x v="3"/>
  </r>
  <r>
    <s v="E-20260630-2342"/>
    <s v="S-20260630-01"/>
    <x v="79"/>
    <n v="3"/>
    <n v="120"/>
    <n v="11"/>
    <m/>
    <m/>
    <m/>
    <n v="2"/>
    <n v="1"/>
    <n v="2"/>
    <s v="1"/>
    <m/>
    <s v="Tempo 2-1-2; RIR 1; Precor - Chest Press machine; seat at 3, Little bit different machine chest press. Has a foot pedal to help get the handles in a safer shoulder starting point "/>
    <x v="6"/>
    <s v="2026-06-30T17:50:37.189Z"/>
    <x v="3"/>
  </r>
  <r>
    <s v="E-20260630-2343"/>
    <s v="S-20260630-01"/>
    <x v="79"/>
    <n v="4"/>
    <n v="125"/>
    <n v="9"/>
    <m/>
    <m/>
    <m/>
    <n v="2"/>
    <n v="1"/>
    <n v="2"/>
    <s v="1"/>
    <m/>
    <s v="Tempo 2-1-2; RIR 1; Precor - Chest Press machine; seat at 3, Little bit different machine chest press. Has a foot pedal to help get the handles in a safer shoulder starting point "/>
    <x v="6"/>
    <s v="2026-06-30T17:53:30.221Z"/>
    <x v="3"/>
  </r>
  <r>
    <s v="E-20260630-2344"/>
    <s v="S-20260630-01"/>
    <x v="59"/>
    <n v="1"/>
    <n v="12.5"/>
    <n v="12"/>
    <m/>
    <m/>
    <m/>
    <m/>
    <m/>
    <m/>
    <m/>
    <m/>
    <s v="Warm up. No padded cuff today"/>
    <x v="6"/>
    <s v="2026-06-30T17:57:48.405Z"/>
    <x v="3"/>
  </r>
  <r>
    <s v="E-20260630-2345"/>
    <s v="S-20260630-01"/>
    <x v="59"/>
    <n v="2"/>
    <n v="22.5"/>
    <n v="15"/>
    <m/>
    <m/>
    <m/>
    <n v="2"/>
    <n v="2"/>
    <n v="2"/>
    <s v="2"/>
    <m/>
    <s v="Working set. Tempo 2-2-2; RIR 2; No padded cuff today"/>
    <x v="6"/>
    <s v="2026-06-30T18:03:08.780Z"/>
    <x v="3"/>
  </r>
  <r>
    <s v="E-20260630-2346"/>
    <s v="S-20260630-01"/>
    <x v="59"/>
    <n v="3"/>
    <n v="27.5"/>
    <n v="15"/>
    <m/>
    <m/>
    <m/>
    <n v="2"/>
    <n v="2"/>
    <n v="2"/>
    <s v="1-2"/>
    <m/>
    <s v="Tempo 2-2-2; RIR 1-2; Working set. No padded cuff today"/>
    <x v="6"/>
    <s v="2026-06-30T18:07:13.625Z"/>
    <x v="3"/>
  </r>
  <r>
    <s v="E-20260630-2347"/>
    <s v="S-20260630-01"/>
    <x v="59"/>
    <n v="4"/>
    <n v="32.5"/>
    <n v="12"/>
    <m/>
    <m/>
    <m/>
    <n v="2"/>
    <n v="2"/>
    <n v="2"/>
    <s v="1-2"/>
    <m/>
    <s v="Working set. Tempo 2-2-2; RIR 1-2; No padded cuff today"/>
    <x v="6"/>
    <s v="2026-06-30T18:11:34.259Z"/>
    <x v="3"/>
  </r>
  <r>
    <s v="E-20260630-2348"/>
    <s v="S-20260630-01"/>
    <x v="38"/>
    <n v="1"/>
    <n v="20"/>
    <n v="12"/>
    <m/>
    <m/>
    <m/>
    <n v="3"/>
    <n v="1"/>
    <n v="3"/>
    <s v="1-2"/>
    <m/>
    <s v="Tempo 3-1-3: RIR 1-2; left fatigued at 11"/>
    <x v="6"/>
    <s v="2026-06-30T18:16:20.900Z"/>
    <x v="4"/>
  </r>
  <r>
    <s v="E-20260630-2349"/>
    <s v="S-20260630-01"/>
    <x v="38"/>
    <n v="2"/>
    <n v="22.5"/>
    <n v="12"/>
    <m/>
    <m/>
    <m/>
    <n v="3"/>
    <n v="1"/>
    <n v="3"/>
    <s v="1"/>
    <m/>
    <s v="Tempo 3-1-3: RIR 1; left fatigued at 11"/>
    <x v="6"/>
    <s v="2026-06-30T18:19:51.821Z"/>
    <x v="4"/>
  </r>
  <r>
    <s v="E-20260630-2350"/>
    <s v="S-20260630-01"/>
    <x v="38"/>
    <n v="3"/>
    <n v="22.5"/>
    <n v="10"/>
    <m/>
    <m/>
    <m/>
    <n v="3"/>
    <n v="1"/>
    <n v="3"/>
    <s v="1"/>
    <m/>
    <s v="Tempo 3-1-3: RIR 1; left fatigued at 11"/>
    <x v="6"/>
    <s v="2026-06-30T18:23:20.978Z"/>
    <x v="4"/>
  </r>
  <r>
    <s v="E-20260630-2351"/>
    <s v="S-20260630-01"/>
    <x v="38"/>
    <n v="4"/>
    <n v="22.5"/>
    <n v="9"/>
    <m/>
    <m/>
    <m/>
    <n v="3"/>
    <n v="1"/>
    <n v="3"/>
    <s v="1"/>
    <m/>
    <s v="Tempo 3-1-3: RIR 1; left fatigued at 11"/>
    <x v="6"/>
    <s v="2026-06-30T18:25:54.373Z"/>
    <x v="4"/>
  </r>
  <r>
    <s v="E-20260630-2352"/>
    <s v="S-20260630-01"/>
    <x v="80"/>
    <n v="1"/>
    <n v="60"/>
    <n v="9"/>
    <m/>
    <m/>
    <m/>
    <n v="2"/>
    <n v="1"/>
    <n v="2"/>
    <s v="1-2"/>
    <m/>
    <s v="Tempo 2-1-2; RIR 1-2; 90-100 degree ROM"/>
    <x v="6"/>
    <s v="2026-06-30T18:28:01.865Z"/>
    <x v="4"/>
  </r>
  <r>
    <s v="E-20260630-2353"/>
    <s v="S-20260630-01"/>
    <x v="80"/>
    <n v="2"/>
    <n v="62.5"/>
    <n v="9"/>
    <m/>
    <m/>
    <m/>
    <n v="2"/>
    <n v="1"/>
    <n v="2"/>
    <s v="1-2"/>
    <m/>
    <s v="Tempo 2-1-2; RIR 1-2; 90-100 degree ROM"/>
    <x v="6"/>
    <s v="2026-06-30T18:30:00.237Z"/>
    <x v="4"/>
  </r>
  <r>
    <s v="E-20260630-2354"/>
    <s v="S-20260630-01"/>
    <x v="80"/>
    <n v="3"/>
    <n v="62.5"/>
    <n v="8"/>
    <m/>
    <m/>
    <m/>
    <n v="2"/>
    <n v="1"/>
    <n v="2"/>
    <s v="1-2"/>
    <m/>
    <s v="Tempo 2-1-2; RIR 1-2; 90-100 degree ROM"/>
    <x v="6"/>
    <s v="2026-06-30T18:32:00.065Z"/>
    <x v="4"/>
  </r>
  <r>
    <s v="E-20260630-2355"/>
    <s v="S-20260630-01"/>
    <x v="66"/>
    <n v="2"/>
    <m/>
    <m/>
    <n v="360"/>
    <n v="0.68"/>
    <s v="km"/>
    <m/>
    <m/>
    <m/>
    <m/>
    <m/>
    <s v="4.3 mph, 5% incline"/>
    <x v="6"/>
    <s v="2026-06-30T18:33:37.356Z"/>
    <x v="9"/>
  </r>
  <r>
    <s v="E-20260630-2356"/>
    <s v="S-20260630-01"/>
    <x v="80"/>
    <n v="4"/>
    <n v="65"/>
    <n v="6.5"/>
    <m/>
    <m/>
    <m/>
    <n v="2"/>
    <n v="1"/>
    <n v="2"/>
    <s v="1"/>
    <m/>
    <s v="Tempo 2-1-2; RIR 1"/>
    <x v="6"/>
    <s v="2026-06-30T18:33:57.490Z"/>
    <x v="4"/>
  </r>
  <r>
    <s v="E-20260630-2357"/>
    <s v="S-20260630-01"/>
    <x v="78"/>
    <n v="1"/>
    <n v="50"/>
    <m/>
    <n v="84"/>
    <m/>
    <m/>
    <m/>
    <m/>
    <m/>
    <m/>
    <m/>
    <s v="84/60=1.4"/>
    <x v="6"/>
    <s v="2026-06-30T18:37:06.941Z"/>
    <x v="0"/>
  </r>
  <r>
    <s v="E-20260630-2358"/>
    <s v="S-20260630-01"/>
    <x v="78"/>
    <n v="2"/>
    <n v="50"/>
    <m/>
    <n v="58.8"/>
    <m/>
    <m/>
    <m/>
    <m/>
    <m/>
    <m/>
    <m/>
    <s v="59/60=0.983 left slipped first "/>
    <x v="6"/>
    <s v="2026-06-30T18:39:46.036Z"/>
    <x v="0"/>
  </r>
  <r>
    <s v="E-20260630-2359"/>
    <s v="S-20260630-01"/>
    <x v="78"/>
    <n v="3"/>
    <n v="50"/>
    <m/>
    <n v="49.8"/>
    <m/>
    <m/>
    <m/>
    <m/>
    <m/>
    <m/>
    <m/>
    <m/>
    <x v="6"/>
    <s v="2026-06-30T18:42:08.829Z"/>
    <x v="0"/>
  </r>
  <r>
    <s v="E-20260630-2360"/>
    <s v="S-20260630-01"/>
    <x v="61"/>
    <n v="1"/>
    <n v="0"/>
    <m/>
    <n v="61.2"/>
    <m/>
    <m/>
    <m/>
    <m/>
    <m/>
    <m/>
    <m/>
    <s v="61/60=1.0167"/>
    <x v="6"/>
    <s v="2026-06-30T18:44:18.476Z"/>
    <x v="0"/>
  </r>
  <r>
    <s v="E-20260630-2361"/>
    <s v="S-20260630-01"/>
    <x v="61"/>
    <n v="2"/>
    <n v="0"/>
    <m/>
    <n v="51"/>
    <m/>
    <m/>
    <m/>
    <m/>
    <m/>
    <m/>
    <m/>
    <s v="51/60=0.85"/>
    <x v="6"/>
    <s v="2026-06-30T18:46:41.227Z"/>
    <x v="0"/>
  </r>
  <r>
    <s v="E-20260630-2362"/>
    <s v="S-20260630-01"/>
    <x v="32"/>
    <n v="1"/>
    <m/>
    <m/>
    <n v="460"/>
    <n v="2"/>
    <s v="km"/>
    <m/>
    <m/>
    <m/>
    <m/>
    <m/>
    <s v="Capacity finish "/>
    <x v="6"/>
    <s v="2026-06-30T18:56:11.479Z"/>
    <x v="1"/>
  </r>
  <r>
    <s v="E-20260702-2363"/>
    <s v="S-20260702-01"/>
    <x v="66"/>
    <n v="1"/>
    <m/>
    <m/>
    <n v="360"/>
    <n v="0.69"/>
    <s v="km"/>
    <m/>
    <m/>
    <m/>
    <m/>
    <m/>
    <s v="Warm up"/>
    <x v="6"/>
    <s v="2026-07-02T16:16:06.094Z"/>
    <x v="9"/>
  </r>
  <r>
    <s v="E-20260702-2364"/>
    <s v="S-20260702-01"/>
    <x v="81"/>
    <n v="1"/>
    <n v="65"/>
    <n v="10"/>
    <m/>
    <m/>
    <m/>
    <n v="3"/>
    <n v="1"/>
    <n v="1"/>
    <s v="2"/>
    <m/>
    <s v="Tempo 3-1-1; RIR 2"/>
    <x v="6"/>
    <s v="2026-07-02T16:20:30.705Z"/>
    <x v="7"/>
  </r>
  <r>
    <s v="E-20260702-2365"/>
    <s v="S-20260702-01"/>
    <x v="81"/>
    <n v="2"/>
    <n v="70"/>
    <n v="10"/>
    <m/>
    <m/>
    <m/>
    <n v="3"/>
    <n v="1"/>
    <n v="1"/>
    <s v="2"/>
    <m/>
    <s v="Tempo 3-1-1; RIR 2"/>
    <x v="6"/>
    <s v="2026-07-02T16:23:24.454Z"/>
    <x v="7"/>
  </r>
  <r>
    <s v="E-20260702-2366"/>
    <s v="S-20260702-01"/>
    <x v="81"/>
    <n v="3"/>
    <n v="75"/>
    <n v="10"/>
    <m/>
    <m/>
    <m/>
    <n v="3"/>
    <n v="1"/>
    <n v="1"/>
    <s v="1-2"/>
    <m/>
    <s v="Tempo 3-1-1; RIR 1-2"/>
    <x v="6"/>
    <s v="2026-07-02T16:26:28.708Z"/>
    <x v="7"/>
  </r>
  <r>
    <s v="E-20260702-2367"/>
    <s v="S-20260702-01"/>
    <x v="34"/>
    <n v="1"/>
    <n v="150"/>
    <n v="10"/>
    <m/>
    <m/>
    <m/>
    <n v="3"/>
    <n v="1"/>
    <n v="1"/>
    <s v="2+"/>
    <m/>
    <s v="Tempo 3-1-1; RIR 2+"/>
    <x v="6"/>
    <s v="2026-07-02T16:28:48.508Z"/>
    <x v="7"/>
  </r>
  <r>
    <s v="E-20260702-2368"/>
    <s v="S-20260702-01"/>
    <x v="34"/>
    <n v="2"/>
    <n v="150"/>
    <n v="10"/>
    <m/>
    <m/>
    <m/>
    <n v="3"/>
    <n v="1"/>
    <n v="1"/>
    <s v="2"/>
    <m/>
    <s v="Tempo 3-1-1; RIR 2"/>
    <x v="6"/>
    <s v="2026-07-02T16:31:55.125Z"/>
    <x v="7"/>
  </r>
  <r>
    <s v="E-20260702-2369"/>
    <s v="S-20260702-01"/>
    <x v="34"/>
    <n v="3"/>
    <n v="150"/>
    <n v="10"/>
    <m/>
    <m/>
    <m/>
    <n v="3"/>
    <n v="1"/>
    <n v="1"/>
    <s v="1-2"/>
    <m/>
    <s v="Tempo 3-1-1; RIR 1-2"/>
    <x v="6"/>
    <s v="2026-07-02T16:35:28.525Z"/>
    <x v="7"/>
  </r>
  <r>
    <s v="E-20260702-2370"/>
    <s v="S-20260702-01"/>
    <x v="39"/>
    <n v="1"/>
    <n v="30"/>
    <m/>
    <n v="12"/>
    <m/>
    <m/>
    <n v="2"/>
    <n v="1"/>
    <n v="1"/>
    <s v="2+"/>
    <m/>
    <s v="Tempo 2-1-1; RIR 2+"/>
    <x v="6"/>
    <s v="2026-07-02T16:38:10.936Z"/>
    <x v="7"/>
  </r>
  <r>
    <s v="E-20260702-2371"/>
    <s v="S-20260702-01"/>
    <x v="39"/>
    <n v="2"/>
    <n v="35"/>
    <m/>
    <n v="12"/>
    <m/>
    <m/>
    <n v="2"/>
    <n v="1"/>
    <n v="1"/>
    <s v="2+"/>
    <m/>
    <s v="Tempo 2-1-1; RIR 2+"/>
    <x v="6"/>
    <s v="2026-07-02T16:40:50.730Z"/>
    <x v="7"/>
  </r>
  <r>
    <s v="E-20260702-2372"/>
    <s v="S-20260702-01"/>
    <x v="0"/>
    <n v="1"/>
    <n v="150"/>
    <m/>
    <n v="60"/>
    <m/>
    <m/>
    <m/>
    <m/>
    <m/>
    <m/>
    <m/>
    <s v="2 mph, 0.5% incline "/>
    <x v="6"/>
    <s v="2026-07-02T16:44:37.492Z"/>
    <x v="0"/>
  </r>
  <r>
    <s v="E-20260702-2373"/>
    <s v="S-20260702-01"/>
    <x v="0"/>
    <n v="2"/>
    <n v="150"/>
    <m/>
    <n v="52.8"/>
    <m/>
    <m/>
    <m/>
    <m/>
    <m/>
    <m/>
    <m/>
    <s v="2 mph, 0.5% incline "/>
    <x v="6"/>
    <s v="2026-07-02T16:47:17.839Z"/>
    <x v="0"/>
  </r>
  <r>
    <s v="E-20260702-2374"/>
    <s v="S-20260702-01"/>
    <x v="0"/>
    <n v="3"/>
    <n v="150"/>
    <m/>
    <n v="46.800000000000004"/>
    <m/>
    <m/>
    <m/>
    <m/>
    <m/>
    <m/>
    <m/>
    <s v="2 mph, 0.5% incline "/>
    <x v="6"/>
    <s v="2026-07-02T16:50:28.846Z"/>
    <x v="0"/>
  </r>
  <r>
    <s v="E-20260702-2375"/>
    <s v="S-20260702-01"/>
    <x v="0"/>
    <n v="4"/>
    <n v="150"/>
    <m/>
    <n v="43.199999999999996"/>
    <m/>
    <m/>
    <m/>
    <m/>
    <m/>
    <m/>
    <m/>
    <s v="2 mph, 0.5% incline "/>
    <x v="6"/>
    <s v="2026-07-02T16:53:04.361Z"/>
    <x v="0"/>
  </r>
  <r>
    <s v="E-20260702-2376"/>
    <s v="S-20260702-01"/>
    <x v="0"/>
    <n v="5"/>
    <n v="150"/>
    <m/>
    <n v="42"/>
    <m/>
    <m/>
    <m/>
    <m/>
    <m/>
    <m/>
    <m/>
    <s v="2 mph, 0.5% incline "/>
    <x v="6"/>
    <s v="2026-07-02T16:55:22.567Z"/>
    <x v="0"/>
  </r>
  <r>
    <s v="E-20260702-2377"/>
    <s v="S-20260702-01"/>
    <x v="68"/>
    <n v="1"/>
    <n v="35"/>
    <n v="8"/>
    <m/>
    <m/>
    <m/>
    <n v="2"/>
    <n v="2"/>
    <n v="2"/>
    <s v="2"/>
    <m/>
    <s v="Left side first, tempo 2-2-2; RIR 2"/>
    <x v="6"/>
    <s v="2026-07-02T16:59:45.329Z"/>
    <x v="2"/>
  </r>
  <r>
    <s v="E-20260702-2378"/>
    <s v="S-20260702-01"/>
    <x v="68"/>
    <n v="2"/>
    <n v="35"/>
    <n v="7.5"/>
    <m/>
    <m/>
    <m/>
    <n v="2"/>
    <n v="2"/>
    <n v="2"/>
    <s v="1-2"/>
    <m/>
    <s v="Left side first, tempo 2-2-2; RIR 1-2"/>
    <x v="6"/>
    <s v="2026-07-02T17:02:39.223Z"/>
    <x v="2"/>
  </r>
  <r>
    <s v="E-20260702-2379"/>
    <s v="S-20260702-01"/>
    <x v="68"/>
    <n v="3"/>
    <n v="35"/>
    <n v="6"/>
    <m/>
    <m/>
    <m/>
    <n v="2"/>
    <n v="2"/>
    <n v="2"/>
    <s v="1"/>
    <m/>
    <s v="Left side first, tempo 2-2-2; RIR 1"/>
    <x v="6"/>
    <s v="2026-07-02T17:06:12.730Z"/>
    <x v="2"/>
  </r>
  <r>
    <s v="E-20260702-2380"/>
    <s v="S-20260702-01"/>
    <x v="68"/>
    <n v="4"/>
    <n v="35"/>
    <n v="6"/>
    <m/>
    <m/>
    <m/>
    <n v="2"/>
    <n v="2"/>
    <n v="2"/>
    <s v="1"/>
    <m/>
    <s v="Left side first, tempo 2-2-2; RIR 1"/>
    <x v="6"/>
    <s v="2026-07-02T17:08:45.714Z"/>
    <x v="2"/>
  </r>
  <r>
    <s v="E-20260702-2381"/>
    <s v="S-20260702-01"/>
    <x v="80"/>
    <n v="1"/>
    <n v="60"/>
    <n v="10"/>
    <m/>
    <m/>
    <m/>
    <n v="2"/>
    <n v="2"/>
    <n v="2"/>
    <s v="2+"/>
    <m/>
    <s v="Warm up: Hoist cable machine; 120 lb plate; tempo 2-2-2; RIR 2+"/>
    <x v="6"/>
    <s v="2026-07-02T17:12:26.241Z"/>
    <x v="4"/>
  </r>
  <r>
    <s v="E-20260702-2382"/>
    <s v="S-20260702-01"/>
    <x v="80"/>
    <n v="2"/>
    <n v="62.5"/>
    <n v="11"/>
    <m/>
    <m/>
    <m/>
    <n v="2"/>
    <n v="2"/>
    <n v="2"/>
    <s v="2+"/>
    <m/>
    <s v="Working set: Hoist cable machine; 120 lb plate + 5 lb block; tempo 2-2-2; RIR 2+"/>
    <x v="6"/>
    <s v="2026-07-02T17:13:45.544Z"/>
    <x v="4"/>
  </r>
  <r>
    <s v="E-20260702-2383"/>
    <s v="S-20260702-01"/>
    <x v="80"/>
    <n v="3"/>
    <n v="67.5"/>
    <n v="9"/>
    <m/>
    <m/>
    <m/>
    <n v="2"/>
    <n v="2"/>
    <n v="2"/>
    <s v="1-2"/>
    <m/>
    <s v="Working set: Hoist cable machine; 135 lb plate; tempo 2-2-2; RIR 1-2"/>
    <x v="6"/>
    <s v="2026-07-02T17:15:40.265Z"/>
    <x v="4"/>
  </r>
  <r>
    <s v="E-20260702-2384"/>
    <s v="S-20260702-01"/>
    <x v="80"/>
    <n v="4"/>
    <n v="67.5"/>
    <n v="7"/>
    <m/>
    <m/>
    <m/>
    <n v="2"/>
    <n v="2"/>
    <n v="2"/>
    <s v="1-2"/>
    <m/>
    <s v="Working set: Hoist cable machine; 135 lb plate; tempo 2-2-2; RIR 1-2"/>
    <x v="6"/>
    <s v="2026-07-02T17:17:36.462Z"/>
    <x v="4"/>
  </r>
  <r>
    <s v="E-20260702-2385"/>
    <s v="S-20260702-01"/>
    <x v="78"/>
    <n v="1"/>
    <n v="50"/>
    <m/>
    <n v="64.800000000000011"/>
    <m/>
    <m/>
    <m/>
    <m/>
    <m/>
    <m/>
    <m/>
    <s v="25 lb each hand. I’ve never done 50 lbs per hand like you prescribed   65/60=1.0833"/>
    <x v="6"/>
    <s v="2026-07-02T17:20:21.016Z"/>
    <x v="0"/>
  </r>
  <r>
    <s v="E-20260702-2386"/>
    <s v="S-20260702-01"/>
    <x v="78"/>
    <n v="2"/>
    <n v="50"/>
    <m/>
    <n v="52.8"/>
    <m/>
    <m/>
    <m/>
    <m/>
    <m/>
    <m/>
    <m/>
    <s v="Umax plates at the hotel gym. Plastic covering  little slicker than the rubber Planet Fitness plates. 25 lb each hand. I’ve never done 50 lbs per hand like you prescribed   65/60=1.0833"/>
    <x v="6"/>
    <s v="2026-07-02T17:22:28.002Z"/>
    <x v="0"/>
  </r>
  <r>
    <s v="E-20260702-2387"/>
    <s v="S-20260702-01"/>
    <x v="78"/>
    <n v="3"/>
    <n v="50"/>
    <m/>
    <n v="45"/>
    <m/>
    <m/>
    <m/>
    <m/>
    <m/>
    <m/>
    <m/>
    <s v="Umax plates at the hotel gym. Plastic covering  little slicker than the rubber Planet Fitness plates. 25 lb each hand. I’ve never done 50 lbs per hand like you prescribed   65/60=1.0833"/>
    <x v="6"/>
    <s v="2026-07-02T17:24:43.199Z"/>
    <x v="0"/>
  </r>
  <r>
    <s v="E-20260702-2388"/>
    <s v="S-20260702-01"/>
    <x v="61"/>
    <n v="1"/>
    <n v="0"/>
    <m/>
    <n v="45"/>
    <m/>
    <m/>
    <m/>
    <m/>
    <m/>
    <m/>
    <m/>
    <s v="Thicker handles on Hoist machine / pull up bar "/>
    <x v="6"/>
    <s v="2026-07-02T17:26:40.916Z"/>
    <x v="0"/>
  </r>
  <r>
    <s v="E-20260702-2389"/>
    <s v="S-20260702-01"/>
    <x v="61"/>
    <n v="2"/>
    <n v="0"/>
    <m/>
    <n v="45"/>
    <m/>
    <m/>
    <m/>
    <m/>
    <m/>
    <m/>
    <m/>
    <s v="Thicker handles on Hoist machine / pull up bar "/>
    <x v="6"/>
    <s v="2026-07-02T17:28:37.346Z"/>
    <x v="0"/>
  </r>
  <r>
    <s v="E-20260703-2390"/>
    <s v="S-20260703-01"/>
    <x v="66"/>
    <n v="1"/>
    <m/>
    <m/>
    <n v="363"/>
    <n v="0.69"/>
    <s v="km"/>
    <m/>
    <m/>
    <m/>
    <m/>
    <m/>
    <s v="4.3 mph, 5% incline"/>
    <x v="6"/>
    <s v="2026-07-03T17:53:08.869Z"/>
    <x v="9"/>
  </r>
  <r>
    <s v="E-20260703-2391"/>
    <s v="S-20260703-01"/>
    <x v="0"/>
    <n v="1"/>
    <n v="150"/>
    <m/>
    <n v="70.199999999999989"/>
    <m/>
    <m/>
    <m/>
    <m/>
    <m/>
    <m/>
    <m/>
    <s v="2 mph, 0.5% incline; 70/60=1.167"/>
    <x v="6"/>
    <s v="2026-07-03T18:02:42.258Z"/>
    <x v="0"/>
  </r>
  <r>
    <s v="E-20260703-2392"/>
    <s v="S-20260703-01"/>
    <x v="0"/>
    <n v="2"/>
    <n v="150"/>
    <m/>
    <n v="64.800000000000011"/>
    <m/>
    <m/>
    <m/>
    <m/>
    <m/>
    <m/>
    <m/>
    <s v="2 mph, 0.5% incline; "/>
    <x v="6"/>
    <s v="2026-07-03T18:05:45.743Z"/>
    <x v="0"/>
  </r>
  <r>
    <s v="E-20260703-2393"/>
    <s v="S-20260703-01"/>
    <x v="0"/>
    <n v="3"/>
    <n v="150"/>
    <m/>
    <n v="49.8"/>
    <m/>
    <m/>
    <m/>
    <m/>
    <m/>
    <m/>
    <m/>
    <s v="2 mph, 0.5% incline; 50/60=0.833"/>
    <x v="6"/>
    <s v="2026-07-03T18:08:32.726Z"/>
    <x v="0"/>
  </r>
  <r>
    <s v="E-20260703-2394"/>
    <s v="S-20260703-01"/>
    <x v="0"/>
    <n v="4"/>
    <n v="150"/>
    <m/>
    <n v="46.800000000000004"/>
    <m/>
    <m/>
    <m/>
    <m/>
    <m/>
    <m/>
    <m/>
    <s v="2 mph, 0.5% incline; 47/60=0.783"/>
    <x v="6"/>
    <s v="2026-07-03T18:11:19.500Z"/>
    <x v="0"/>
  </r>
  <r>
    <s v="E-20260703-2395"/>
    <s v="S-20260703-01"/>
    <x v="0"/>
    <n v="5"/>
    <n v="150"/>
    <m/>
    <n v="45"/>
    <m/>
    <m/>
    <m/>
    <m/>
    <m/>
    <m/>
    <m/>
    <s v="2 mph, 0.5% incline; "/>
    <x v="6"/>
    <s v="2026-07-03T18:13:53.237Z"/>
    <x v="0"/>
  </r>
  <r>
    <s v="E-20260703-2396"/>
    <s v="S-20260703-01"/>
    <x v="68"/>
    <n v="1"/>
    <n v="35"/>
    <n v="8"/>
    <m/>
    <m/>
    <m/>
    <n v="2"/>
    <n v="2"/>
    <n v="2"/>
    <s v="1-2"/>
    <m/>
    <s v="Tempo 2-2-2; RIR 1-2; left side first"/>
    <x v="6"/>
    <s v="2026-07-03T18:20:32.895Z"/>
    <x v="2"/>
  </r>
  <r>
    <s v="E-20260703-2397"/>
    <s v="S-20260703-01"/>
    <x v="68"/>
    <n v="2"/>
    <n v="35"/>
    <n v="8"/>
    <m/>
    <m/>
    <m/>
    <n v="2"/>
    <n v="2"/>
    <n v="2"/>
    <s v="1-2"/>
    <m/>
    <s v="Tempo 2-2-2; RIR 1-2; left side first"/>
    <x v="6"/>
    <s v="2026-07-03T18:20:34.068Z"/>
    <x v="2"/>
  </r>
  <r>
    <s v="E-20260703-2398"/>
    <s v="S-20260703-01"/>
    <x v="68"/>
    <n v="3"/>
    <n v="35"/>
    <n v="7"/>
    <m/>
    <m/>
    <m/>
    <n v="2"/>
    <n v="2"/>
    <n v="2"/>
    <s v="1-2"/>
    <m/>
    <s v="Tempo 2-2-2; RIR 1-2; left side first"/>
    <x v="6"/>
    <s v="2026-07-03T18:23:03.693Z"/>
    <x v="2"/>
  </r>
  <r>
    <s v="E-20260703-2399"/>
    <s v="S-20260703-01"/>
    <x v="68"/>
    <n v="4"/>
    <n v="35"/>
    <n v="6"/>
    <m/>
    <m/>
    <m/>
    <n v="2"/>
    <n v="2"/>
    <n v="2"/>
    <s v="1"/>
    <m/>
    <s v="Tempo 2-2-2; RIR 1; left side first"/>
    <x v="6"/>
    <s v="2026-07-03T18:26:12.128Z"/>
    <x v="2"/>
  </r>
  <r>
    <s v="E-20260703-2400"/>
    <s v="S-20260703-01"/>
    <x v="38"/>
    <n v="1"/>
    <n v="22.5"/>
    <n v="12"/>
    <m/>
    <m/>
    <m/>
    <n v="3"/>
    <m/>
    <n v="2"/>
    <s v="2+"/>
    <m/>
    <s v="Tempo 3–1-3; RIR 2+ (maybe RIR 1-2 on left)"/>
    <x v="6"/>
    <s v="2026-07-03T18:29:54.462Z"/>
    <x v="4"/>
  </r>
  <r>
    <s v="E-20260703-2401"/>
    <s v="S-20260703-01"/>
    <x v="38"/>
    <n v="2"/>
    <n v="22.5"/>
    <n v="12"/>
    <m/>
    <m/>
    <m/>
    <n v="3"/>
    <m/>
    <m/>
    <s v="2"/>
    <m/>
    <s v="Tempo 3–1-3; RIR 2"/>
    <x v="6"/>
    <s v="2026-07-03T18:33:18.758Z"/>
    <x v="4"/>
  </r>
  <r>
    <s v="E-20260703-2402"/>
    <s v="S-20260703-01"/>
    <x v="38"/>
    <n v="3"/>
    <n v="22.5"/>
    <n v="12"/>
    <m/>
    <m/>
    <m/>
    <n v="3"/>
    <m/>
    <n v="2"/>
    <s v="1-2"/>
    <m/>
    <s v="Tempo 3–1-3; RIR 1-2"/>
    <x v="6"/>
    <s v="2026-07-03T18:36:05.753Z"/>
    <x v="4"/>
  </r>
  <r>
    <s v="E-20260703-2403"/>
    <s v="S-20260703-01"/>
    <x v="38"/>
    <n v="4"/>
    <n v="22.5"/>
    <n v="11"/>
    <m/>
    <m/>
    <m/>
    <n v="3"/>
    <m/>
    <n v="2"/>
    <s v="1-2"/>
    <m/>
    <s v="Tempo 3–1-3; RIR 1-2"/>
    <x v="6"/>
    <s v="2026-07-03T18:39:27.510Z"/>
    <x v="4"/>
  </r>
  <r>
    <s v="E-20260703-2404"/>
    <s v="S-20260703-01"/>
    <x v="80"/>
    <n v="1"/>
    <n v="62.5"/>
    <n v="11"/>
    <m/>
    <m/>
    <m/>
    <n v="2"/>
    <n v="1"/>
    <n v="2"/>
    <s v="1-2"/>
    <m/>
    <s v="Tempo 2-1-2; RIR 1-2"/>
    <x v="6"/>
    <s v="2026-07-03T18:41:31.255Z"/>
    <x v="4"/>
  </r>
  <r>
    <s v="E-20260703-2405"/>
    <s v="S-20260703-01"/>
    <x v="80"/>
    <n v="2"/>
    <n v="65"/>
    <n v="10"/>
    <m/>
    <m/>
    <m/>
    <n v="2"/>
    <n v="1"/>
    <n v="2"/>
    <s v="1-2"/>
    <m/>
    <s v="Tempo 2-1-2; RIR 1-2"/>
    <x v="6"/>
    <s v="2026-07-03T18:43:28.504Z"/>
    <x v="4"/>
  </r>
  <r>
    <s v="E-20260703-2406"/>
    <s v="S-20260703-01"/>
    <x v="80"/>
    <n v="3"/>
    <n v="67.5"/>
    <n v="9"/>
    <m/>
    <m/>
    <m/>
    <n v="2"/>
    <n v="1"/>
    <n v="2"/>
    <s v="1"/>
    <m/>
    <s v="Tempo 2-1-2; RIR 1"/>
    <x v="6"/>
    <s v="2026-07-03T18:45:39.524Z"/>
    <x v="4"/>
  </r>
  <r>
    <s v="E-20260703-2407"/>
    <s v="S-20260703-01"/>
    <x v="80"/>
    <n v="4"/>
    <n v="70"/>
    <n v="7"/>
    <m/>
    <m/>
    <m/>
    <n v="2"/>
    <n v="1"/>
    <n v="2"/>
    <s v="1"/>
    <m/>
    <s v="Tempo 2-1-2; RIR 1"/>
    <x v="6"/>
    <s v="2026-07-03T18:47:58.503Z"/>
    <x v="4"/>
  </r>
  <r>
    <s v="E-20260703-2408"/>
    <s v="S-20260703-01"/>
    <x v="82"/>
    <n v="1"/>
    <n v="30"/>
    <n v="12"/>
    <m/>
    <m/>
    <m/>
    <n v="2"/>
    <n v="2"/>
    <n v="2"/>
    <s v="1"/>
    <m/>
    <s v="Tough! Tempo 2-2-2; RIR 1"/>
    <x v="6"/>
    <s v="2026-07-03T18:52:14.190Z"/>
    <x v="2"/>
  </r>
  <r>
    <s v="E-20260703-2409"/>
    <s v="S-20260703-01"/>
    <x v="82"/>
    <n v="2"/>
    <n v="30"/>
    <n v="9"/>
    <m/>
    <m/>
    <m/>
    <n v="2"/>
    <n v="2"/>
    <n v="2"/>
    <s v="1"/>
    <m/>
    <s v="Tough! Tempo 2-2-2; RIR 1"/>
    <x v="6"/>
    <s v="2026-07-03T18:55:08.655Z"/>
    <x v="2"/>
  </r>
  <r>
    <s v="E-20260703-2410"/>
    <s v="S-20260703-01"/>
    <x v="82"/>
    <n v="3"/>
    <n v="30"/>
    <n v="7"/>
    <m/>
    <m/>
    <m/>
    <n v="2"/>
    <n v="2"/>
    <n v="2"/>
    <s v="1"/>
    <m/>
    <s v="Tough! Tempo 2-2-2; RIR 1"/>
    <x v="6"/>
    <s v="2026-07-03T18:58:14.816Z"/>
    <x v="2"/>
  </r>
  <r>
    <s v="E-20260703-2411"/>
    <s v="S-20260703-01"/>
    <x v="78"/>
    <n v="1"/>
    <n v="50"/>
    <m/>
    <n v="61.2"/>
    <m/>
    <m/>
    <m/>
    <m/>
    <m/>
    <m/>
    <m/>
    <s v="61/60=1.0167; slick XULT plates at this Planet Fitness"/>
    <x v="6"/>
    <s v="2026-07-03T19:01:51.898Z"/>
    <x v="0"/>
  </r>
  <r>
    <s v="E-20260703-2412"/>
    <s v="S-20260703-01"/>
    <x v="78"/>
    <n v="2"/>
    <n v="50"/>
    <m/>
    <n v="61.800000000000004"/>
    <m/>
    <m/>
    <m/>
    <m/>
    <m/>
    <m/>
    <m/>
    <s v="62/60=; slick XULT plates at this Planet Fitness"/>
    <x v="6"/>
    <s v="2026-07-03T19:04:19.225Z"/>
    <x v="0"/>
  </r>
  <r>
    <s v="E-20260703-2413"/>
    <s v="S-20260703-01"/>
    <x v="78"/>
    <n v="3"/>
    <n v="50"/>
    <m/>
    <n v="52.8"/>
    <m/>
    <m/>
    <m/>
    <m/>
    <m/>
    <m/>
    <m/>
    <s v="53/60=  ; slick XULT plates at this Planet Fitness"/>
    <x v="6"/>
    <s v="2026-07-03T19:06:54.238Z"/>
    <x v="0"/>
  </r>
  <r>
    <s v="E-20260703-2414"/>
    <s v="S-20260703-01"/>
    <x v="61"/>
    <n v="1"/>
    <n v="0"/>
    <m/>
    <n v="52.2"/>
    <m/>
    <m/>
    <m/>
    <m/>
    <m/>
    <m/>
    <m/>
    <s v="52/60=0.867"/>
    <x v="6"/>
    <s v="2026-07-03T19:10:00.243Z"/>
    <x v="0"/>
  </r>
  <r>
    <s v="E-20260703-2415"/>
    <s v="S-20260703-01"/>
    <x v="61"/>
    <n v="2"/>
    <n v="0"/>
    <m/>
    <n v="48"/>
    <m/>
    <m/>
    <m/>
    <m/>
    <m/>
    <m/>
    <m/>
    <s v="48/60=0.8"/>
    <x v="6"/>
    <s v="2026-07-03T19:12:34.085Z"/>
    <x v="0"/>
  </r>
  <r>
    <s v="E-20260703-2416"/>
    <s v="S-20260703-01"/>
    <x v="32"/>
    <n v="1"/>
    <m/>
    <m/>
    <n v="469"/>
    <n v="2"/>
    <s v="km"/>
    <m/>
    <m/>
    <m/>
    <m/>
    <m/>
    <s v="Athletic capacity finish "/>
    <x v="6"/>
    <s v="2026-07-03T19:23:28.393Z"/>
    <x v="1"/>
  </r>
  <r>
    <s v="E-20260705-2417"/>
    <s v="S-20260705-01"/>
    <x v="66"/>
    <n v="1"/>
    <m/>
    <m/>
    <n v="364"/>
    <n v="0.69"/>
    <s v="km"/>
    <m/>
    <m/>
    <m/>
    <m/>
    <m/>
    <s v="4.3 mph, incline 5%"/>
    <x v="7"/>
    <s v="2026-07-05T15:23:34.572Z"/>
    <x v="9"/>
  </r>
  <r>
    <s v="E-20260705-2418"/>
    <s v="S-20260705-01"/>
    <x v="67"/>
    <n v="1"/>
    <n v="0"/>
    <n v="15"/>
    <m/>
    <m/>
    <m/>
    <m/>
    <m/>
    <m/>
    <m/>
    <m/>
    <s v="Red band"/>
    <x v="7"/>
    <s v="2026-07-05T15:28:04.334Z"/>
    <x v="5"/>
  </r>
  <r>
    <s v="E-20260705-2419"/>
    <s v="S-20260705-01"/>
    <x v="56"/>
    <n v="1"/>
    <n v="0"/>
    <n v="12"/>
    <m/>
    <m/>
    <m/>
    <m/>
    <m/>
    <m/>
    <m/>
    <m/>
    <s v="Red band"/>
    <x v="7"/>
    <s v="2026-07-05T15:28:10.726Z"/>
    <x v="5"/>
  </r>
  <r>
    <s v="E-20260705-2420"/>
    <s v="S-20260705-01"/>
    <x v="52"/>
    <n v="1"/>
    <n v="0"/>
    <n v="8"/>
    <m/>
    <m/>
    <m/>
    <m/>
    <m/>
    <m/>
    <m/>
    <m/>
    <s v="Red band"/>
    <x v="7"/>
    <s v="2026-07-05T15:28:17.486Z"/>
    <x v="5"/>
  </r>
  <r>
    <s v="E-20260705-2421"/>
    <s v="S-20260705-01"/>
    <x v="85"/>
    <n v="1"/>
    <n v="0"/>
    <n v="10"/>
    <m/>
    <m/>
    <m/>
    <m/>
    <m/>
    <m/>
    <m/>
    <m/>
    <s v="Extend and depress shoulder girdle "/>
    <x v="7"/>
    <s v="2026-07-05T15:29:43.179Z"/>
    <x v="5"/>
  </r>
  <r>
    <s v="E-20260705-2422"/>
    <s v="S-20260705-01"/>
    <x v="67"/>
    <n v="2"/>
    <n v="0"/>
    <n v="15"/>
    <m/>
    <m/>
    <m/>
    <m/>
    <m/>
    <m/>
    <m/>
    <m/>
    <s v="Red band"/>
    <x v="7"/>
    <s v="2026-07-05T15:34:44.431Z"/>
    <x v="5"/>
  </r>
  <r>
    <s v="E-20260705-2423"/>
    <s v="S-20260705-01"/>
    <x v="56"/>
    <n v="2"/>
    <n v="0"/>
    <n v="12"/>
    <m/>
    <m/>
    <m/>
    <m/>
    <m/>
    <m/>
    <m/>
    <m/>
    <s v="Red band"/>
    <x v="7"/>
    <s v="2026-07-05T15:34:46.316Z"/>
    <x v="5"/>
  </r>
  <r>
    <s v="E-20260705-2424"/>
    <s v="S-20260705-01"/>
    <x v="52"/>
    <n v="2"/>
    <n v="0"/>
    <n v="8"/>
    <m/>
    <m/>
    <m/>
    <m/>
    <m/>
    <m/>
    <m/>
    <m/>
    <s v="Red band"/>
    <x v="7"/>
    <s v="2026-07-05T15:34:49.529Z"/>
    <x v="5"/>
  </r>
  <r>
    <s v="E-20260705-2425"/>
    <s v="S-20260705-01"/>
    <x v="85"/>
    <n v="2"/>
    <n v="0"/>
    <n v="10"/>
    <m/>
    <m/>
    <m/>
    <m/>
    <m/>
    <m/>
    <m/>
    <m/>
    <s v="Extend and depress shoulder girdle "/>
    <x v="7"/>
    <s v="2026-07-05T15:34:51.352Z"/>
    <x v="5"/>
  </r>
  <r>
    <s v="E-20260705-2426"/>
    <s v="S-20260705-01"/>
    <x v="61"/>
    <n v="1"/>
    <n v="0"/>
    <m/>
    <n v="30"/>
    <m/>
    <m/>
    <m/>
    <m/>
    <m/>
    <m/>
    <m/>
    <s v="30 seconds "/>
    <x v="7"/>
    <s v="2026-07-05T15:35:55.730Z"/>
    <x v="0"/>
  </r>
  <r>
    <s v="E-20260705-2427"/>
    <s v="S-20260705-01"/>
    <x v="0"/>
    <n v="1"/>
    <n v="150"/>
    <m/>
    <n v="75"/>
    <m/>
    <m/>
    <m/>
    <m/>
    <m/>
    <m/>
    <m/>
    <s v="2 mph, 0.5% incline"/>
    <x v="7"/>
    <s v="2026-07-05T15:40:04.646Z"/>
    <x v="0"/>
  </r>
  <r>
    <s v="E-20260705-2428"/>
    <s v="S-20260705-01"/>
    <x v="0"/>
    <n v="2"/>
    <n v="150"/>
    <m/>
    <n v="64.800000000000011"/>
    <m/>
    <m/>
    <m/>
    <m/>
    <m/>
    <m/>
    <m/>
    <s v="2 mph, 0.5% incline; 65/60=1.0833"/>
    <x v="7"/>
    <s v="2026-07-05T15:43:31.392Z"/>
    <x v="0"/>
  </r>
  <r>
    <s v="E-20260705-2429"/>
    <s v="S-20260705-01"/>
    <x v="0"/>
    <n v="3"/>
    <n v="150"/>
    <m/>
    <n v="55.2"/>
    <m/>
    <m/>
    <m/>
    <m/>
    <m/>
    <m/>
    <m/>
    <s v="2 mph, 0.5% incline; 55/60=0.917"/>
    <x v="7"/>
    <s v="2026-07-05T15:46:38.610Z"/>
    <x v="0"/>
  </r>
  <r>
    <s v="E-20260705-2430"/>
    <s v="S-20260705-01"/>
    <x v="0"/>
    <n v="4"/>
    <n v="150"/>
    <m/>
    <n v="49.199999999999996"/>
    <m/>
    <m/>
    <m/>
    <m/>
    <m/>
    <m/>
    <m/>
    <s v="2 mph, 0.5% incline; 49/60=0.817"/>
    <x v="7"/>
    <s v="2026-07-05T15:49:49.892Z"/>
    <x v="0"/>
  </r>
  <r>
    <s v="E-20260705-2431"/>
    <s v="S-20260705-01"/>
    <x v="0"/>
    <n v="5"/>
    <n v="150"/>
    <m/>
    <n v="49.199999999999996"/>
    <m/>
    <m/>
    <m/>
    <m/>
    <m/>
    <m/>
    <m/>
    <s v="2 mph, 0.5% incline; 49/60=0.817"/>
    <x v="7"/>
    <s v="2026-07-05T15:52:55.810Z"/>
    <x v="0"/>
  </r>
  <r>
    <s v="E-20260705-2432"/>
    <s v="S-20260705-01"/>
    <x v="19"/>
    <n v="1"/>
    <n v="190"/>
    <n v="10"/>
    <m/>
    <m/>
    <m/>
    <n v="3"/>
    <n v="1"/>
    <n v="2"/>
    <s v="2"/>
    <m/>
    <s v="Tempo 3-1-2; RIR 2; chest pad at 7, seat at 5 (LifeFitness machine)"/>
    <x v="7"/>
    <s v="2026-07-05T15:57:42.419Z"/>
    <x v="1"/>
  </r>
  <r>
    <s v="E-20260705-2433"/>
    <s v="S-20260705-01"/>
    <x v="19"/>
    <n v="2"/>
    <n v="195"/>
    <n v="9"/>
    <m/>
    <m/>
    <m/>
    <n v="3"/>
    <n v="1"/>
    <n v="2"/>
    <s v="1-2"/>
    <m/>
    <s v="Tempo 3-1-2; RIR 1-2; chest pad at 7, seat at 5 (LifeFitness machine)"/>
    <x v="7"/>
    <s v="2026-07-05T15:59:49.641Z"/>
    <x v="1"/>
  </r>
  <r>
    <s v="E-20260705-2434"/>
    <s v="S-20260705-01"/>
    <x v="19"/>
    <n v="3"/>
    <n v="200"/>
    <n v="7"/>
    <m/>
    <m/>
    <m/>
    <n v="3"/>
    <n v="1"/>
    <n v="2"/>
    <s v="1-2"/>
    <m/>
    <s v="Tempo 3-1-2; RIR 1-2; chest pad at 7, seat at 5 (LifeFitness machine)"/>
    <x v="7"/>
    <s v="2026-07-05T16:01:53.472Z"/>
    <x v="1"/>
  </r>
  <r>
    <s v="E-20260705-2435"/>
    <s v="S-20260705-01"/>
    <x v="19"/>
    <n v="4"/>
    <n v="200"/>
    <n v="6.5"/>
    <m/>
    <m/>
    <m/>
    <n v="3"/>
    <n v="1"/>
    <n v="2"/>
    <s v="1-2"/>
    <m/>
    <s v="Tempo 3-1-2; RIR 1-2; chest pad at 7, seat at 5 (LifeFitness machine)"/>
    <x v="7"/>
    <s v="2026-07-05T16:05:00.181Z"/>
    <x v="1"/>
  </r>
  <r>
    <s v="E-20260705-2436"/>
    <s v="S-20260705-01"/>
    <x v="27"/>
    <n v="1"/>
    <n v="50"/>
    <n v="12"/>
    <m/>
    <m/>
    <m/>
    <n v="2"/>
    <n v="1"/>
    <n v="3"/>
    <s v="2"/>
    <m/>
    <s v="Strict tempo 2-1-3; RIR 2; grip/forearms have some lactic acid build up"/>
    <x v="7"/>
    <s v="2026-07-05T16:09:11.120Z"/>
    <x v="1"/>
  </r>
  <r>
    <s v="E-20260705-2437"/>
    <s v="S-20260705-01"/>
    <x v="27"/>
    <n v="2"/>
    <n v="70"/>
    <n v="11"/>
    <m/>
    <m/>
    <m/>
    <n v="2"/>
    <n v="1"/>
    <n v="3"/>
    <s v="1-2"/>
    <m/>
    <s v="Strict tempo 2-1-3; RIR 1-2; grip/forearms have some lactic acid build up"/>
    <x v="7"/>
    <s v="2026-07-05T16:12:25.923Z"/>
    <x v="1"/>
  </r>
  <r>
    <s v="E-20260705-2438"/>
    <s v="S-20260705-01"/>
    <x v="27"/>
    <n v="3"/>
    <n v="70"/>
    <n v="10"/>
    <m/>
    <m/>
    <m/>
    <n v="2"/>
    <n v="1"/>
    <n v="3"/>
    <s v="1-2"/>
    <m/>
    <s v="Strict tempo 2-1-3; RIR 1-2; grip/forearms have some lactic acid build up"/>
    <x v="7"/>
    <s v="2026-07-05T16:15:45.233Z"/>
    <x v="1"/>
  </r>
  <r>
    <s v="E-20260705-2439"/>
    <s v="S-20260705-01"/>
    <x v="31"/>
    <n v="1"/>
    <n v="25"/>
    <n v="12"/>
    <m/>
    <m/>
    <m/>
    <n v="2"/>
    <n v="1"/>
    <n v="3"/>
    <s v="1-2"/>
    <m/>
    <s v="Tempo 2-1-3; RIR 1-2; forearms are tired; Matrix adjustable bench at 3 (~30 degrees); tempo "/>
    <x v="7"/>
    <s v="2026-07-05T16:20:24.681Z"/>
    <x v="2"/>
  </r>
  <r>
    <s v="E-20260705-2440"/>
    <s v="S-20260705-01"/>
    <x v="31"/>
    <n v="2"/>
    <n v="25"/>
    <n v="10"/>
    <m/>
    <m/>
    <m/>
    <n v="2"/>
    <n v="1"/>
    <n v="3"/>
    <s v="1-2"/>
    <m/>
    <s v="Wrist on left began to break form; Tempo 2-1-3; RIR 1-2; forearms are tired; Matrix adjustable bench at 3 (~30 degrees); tempo "/>
    <x v="7"/>
    <s v="2026-07-05T16:22:58.930Z"/>
    <x v="2"/>
  </r>
  <r>
    <s v="E-20260705-2441"/>
    <s v="S-20260705-01"/>
    <x v="31"/>
    <n v="3"/>
    <n v="25"/>
    <n v="9"/>
    <m/>
    <m/>
    <m/>
    <n v="2"/>
    <n v="1"/>
    <n v="3"/>
    <s v="1-2"/>
    <m/>
    <s v="Wrist on left began to break form; Tempo 2-1-3; RIR 1-2; forearms are tired; Matrix adjustable bench at 3 (~30 degrees); tempo "/>
    <x v="7"/>
    <s v="2026-07-05T16:25:40.662Z"/>
    <x v="2"/>
  </r>
  <r>
    <s v="E-20260705-2442"/>
    <s v="S-20260705-01"/>
    <x v="12"/>
    <n v="1"/>
    <n v="30"/>
    <n v="15"/>
    <m/>
    <m/>
    <m/>
    <n v="2"/>
    <n v="2"/>
    <n v="2"/>
    <s v="2"/>
    <m/>
    <s v="Tempo 2-2-2; RIR 2"/>
    <x v="7"/>
    <s v="2026-07-05T16:28:17.597Z"/>
    <x v="1"/>
  </r>
  <r>
    <s v="E-20260705-2443"/>
    <s v="S-20260705-01"/>
    <x v="12"/>
    <n v="2"/>
    <n v="30"/>
    <n v="15"/>
    <m/>
    <m/>
    <m/>
    <n v="2"/>
    <n v="2"/>
    <n v="3"/>
    <s v="2"/>
    <m/>
    <s v="Tempo 2-2-3; RIR 2"/>
    <x v="7"/>
    <s v="2026-07-05T16:30:28.368Z"/>
    <x v="1"/>
  </r>
  <r>
    <s v="E-20260705-2444"/>
    <s v="S-20260705-01"/>
    <x v="12"/>
    <n v="3"/>
    <n v="35"/>
    <n v="15"/>
    <m/>
    <m/>
    <m/>
    <n v="2"/>
    <n v="2"/>
    <n v="3"/>
    <s v="2"/>
    <m/>
    <s v="Tempo 2-2-3; RIR 2"/>
    <x v="7"/>
    <s v="2026-07-05T16:33:02.279Z"/>
    <x v="1"/>
  </r>
  <r>
    <s v="E-20260705-2445"/>
    <s v="S-20260705-01"/>
    <x v="32"/>
    <n v="1"/>
    <m/>
    <m/>
    <n v="166"/>
    <n v="0.75"/>
    <s v="km"/>
    <m/>
    <m/>
    <m/>
    <m/>
    <m/>
    <s v="56 strokes"/>
    <x v="7"/>
    <s v="2026-07-05T16:38:06.595Z"/>
    <x v="1"/>
  </r>
  <r>
    <s v="E-20260706-2446"/>
    <s v="S-20260706-01"/>
    <x v="66"/>
    <n v="1"/>
    <m/>
    <m/>
    <n v="363"/>
    <n v="0.69"/>
    <s v="km"/>
    <m/>
    <m/>
    <m/>
    <m/>
    <m/>
    <s v="4.3 mph, 5% incline "/>
    <x v="7"/>
    <s v="2026-07-06T17:16:39.000Z"/>
    <x v="9"/>
  </r>
  <r>
    <s v="E-20260706-2447"/>
    <s v="S-20260706-01"/>
    <x v="67"/>
    <n v="1"/>
    <n v="0"/>
    <n v="15"/>
    <m/>
    <m/>
    <m/>
    <m/>
    <m/>
    <m/>
    <m/>
    <m/>
    <s v="Red band "/>
    <x v="7"/>
    <s v="2026-07-06T17:26:38.000Z"/>
    <x v="5"/>
  </r>
  <r>
    <s v="E-20260706-2448"/>
    <s v="S-20260706-01"/>
    <x v="56"/>
    <n v="1"/>
    <n v="0"/>
    <n v="12"/>
    <m/>
    <m/>
    <m/>
    <m/>
    <m/>
    <m/>
    <m/>
    <m/>
    <s v="Red band"/>
    <x v="7"/>
    <s v="2026-07-06T17:26:45.000Z"/>
    <x v="5"/>
  </r>
  <r>
    <s v="E-20260706-2449"/>
    <s v="S-20260706-01"/>
    <x v="52"/>
    <n v="1"/>
    <n v="0"/>
    <n v="8"/>
    <m/>
    <m/>
    <m/>
    <m/>
    <m/>
    <m/>
    <m/>
    <m/>
    <s v="Red band "/>
    <x v="7"/>
    <s v="2026-07-06T17:26:52.000Z"/>
    <x v="5"/>
  </r>
  <r>
    <s v="E-20260706-2450"/>
    <s v="S-20260706-01"/>
    <x v="50"/>
    <n v="1"/>
    <n v="0"/>
    <n v="10"/>
    <m/>
    <m/>
    <m/>
    <m/>
    <m/>
    <m/>
    <m/>
    <m/>
    <m/>
    <x v="7"/>
    <s v="2026-07-06T17:26:55.000Z"/>
    <x v="3"/>
  </r>
  <r>
    <s v="E-20260706-2451"/>
    <s v="S-20260706-01"/>
    <x v="67"/>
    <n v="2"/>
    <n v="0"/>
    <n v="15"/>
    <m/>
    <m/>
    <m/>
    <m/>
    <m/>
    <m/>
    <m/>
    <m/>
    <s v="Red band "/>
    <x v="7"/>
    <s v="2026-07-06T17:26:59.000Z"/>
    <x v="5"/>
  </r>
  <r>
    <s v="E-20260706-2452"/>
    <s v="S-20260706-01"/>
    <x v="56"/>
    <n v="2"/>
    <n v="0"/>
    <n v="12"/>
    <m/>
    <m/>
    <m/>
    <m/>
    <m/>
    <m/>
    <m/>
    <m/>
    <s v="Red band"/>
    <x v="7"/>
    <s v="2026-07-06T17:27:00.000Z"/>
    <x v="5"/>
  </r>
  <r>
    <s v="E-20260706-2453"/>
    <s v="S-20260706-01"/>
    <x v="52"/>
    <n v="2"/>
    <n v="0"/>
    <n v="8"/>
    <m/>
    <m/>
    <m/>
    <m/>
    <m/>
    <m/>
    <m/>
    <m/>
    <s v="Red band "/>
    <x v="7"/>
    <s v="2026-07-06T17:27:06.000Z"/>
    <x v="5"/>
  </r>
  <r>
    <s v="E-20260706-2454"/>
    <s v="S-20260706-01"/>
    <x v="50"/>
    <n v="2"/>
    <n v="0"/>
    <n v="10"/>
    <m/>
    <m/>
    <m/>
    <m/>
    <m/>
    <m/>
    <m/>
    <m/>
    <m/>
    <x v="7"/>
    <s v="2026-07-06T17:27:07.000Z"/>
    <x v="3"/>
  </r>
  <r>
    <s v="E-20260706-2455"/>
    <s v="S-20260706-01"/>
    <x v="70"/>
    <n v="1"/>
    <n v="15"/>
    <n v="10"/>
    <m/>
    <m/>
    <m/>
    <m/>
    <m/>
    <m/>
    <m/>
    <m/>
    <s v="Light w slow and controlled tempo"/>
    <x v="7"/>
    <s v="2026-07-06T17:29:23.000Z"/>
    <x v="3"/>
  </r>
  <r>
    <s v="E-20260706-2456"/>
    <s v="S-20260706-01"/>
    <x v="69"/>
    <n v="1"/>
    <n v="110"/>
    <n v="9"/>
    <m/>
    <m/>
    <m/>
    <n v="3"/>
    <n v="1"/>
    <n v="2"/>
    <s v="1-2"/>
    <m/>
    <s v="Tempo strict 3-1-2; RIR 1-2; re focusing on strict tempo with phase 8"/>
    <x v="7"/>
    <s v="2026-07-06T17:32:47.000Z"/>
    <x v="3"/>
  </r>
  <r>
    <s v="E-20260706-2457"/>
    <s v="S-20260706-01"/>
    <x v="69"/>
    <n v="2"/>
    <n v="120"/>
    <n v="9"/>
    <m/>
    <m/>
    <m/>
    <n v="3"/>
    <n v="1"/>
    <n v="2"/>
    <s v="2"/>
    <m/>
    <s v="Tempo strict 3-1-2; RIR 2; re focusing on strict tempo with phase 8"/>
    <x v="7"/>
    <s v="2026-07-06T17:37:15.000Z"/>
    <x v="3"/>
  </r>
  <r>
    <s v="E-20260706-2458"/>
    <s v="S-20260706-01"/>
    <x v="69"/>
    <n v="3"/>
    <n v="130"/>
    <n v="7"/>
    <m/>
    <m/>
    <m/>
    <n v="3"/>
    <n v="1"/>
    <n v="2"/>
    <s v="1-2"/>
    <m/>
    <s v="Tempo strict 3-1-2; RIR 1-2; re focusing on strict tempo with phase 8"/>
    <x v="7"/>
    <s v="2026-07-06T17:41:01.000Z"/>
    <x v="3"/>
  </r>
  <r>
    <s v="E-20260706-2459"/>
    <s v="S-20260706-01"/>
    <x v="69"/>
    <n v="4"/>
    <n v="130"/>
    <n v="6"/>
    <m/>
    <m/>
    <m/>
    <n v="3"/>
    <n v="1"/>
    <n v="2"/>
    <s v="1-2"/>
    <m/>
    <s v="Slight anterior awareness/tighness on right; Tempo strict 3-1-2; RIR 1-2; re focusing on strict tempo with phase 8"/>
    <x v="7"/>
    <s v="2026-07-06T17:45:09.000Z"/>
    <x v="3"/>
  </r>
  <r>
    <s v="E-20260706-2460"/>
    <s v="S-20260706-01"/>
    <x v="79"/>
    <n v="1"/>
    <n v="40"/>
    <n v="10"/>
    <m/>
    <m/>
    <m/>
    <n v="2"/>
    <n v="2"/>
    <n v="2"/>
    <s v="5"/>
    <m/>
    <s v="LifeFitness machine; Seat at 3, handles at 2; Warmup: Tempo 2-2-2; RIR 5"/>
    <x v="7"/>
    <s v="2026-07-06T17:48:06.000Z"/>
    <x v="3"/>
  </r>
  <r>
    <s v="E-20260706-2461"/>
    <s v="S-20260706-01"/>
    <x v="79"/>
    <n v="2"/>
    <n v="85"/>
    <n v="10"/>
    <m/>
    <m/>
    <m/>
    <n v="3"/>
    <n v="1"/>
    <n v="2"/>
    <s v="2"/>
    <m/>
    <s v="Tempo 3-1-2; RIR 2"/>
    <x v="7"/>
    <s v="2026-07-06T17:50:11.000Z"/>
    <x v="3"/>
  </r>
  <r>
    <s v="E-20260706-2462"/>
    <s v="S-20260706-01"/>
    <x v="79"/>
    <n v="3"/>
    <n v="90"/>
    <n v="9"/>
    <m/>
    <m/>
    <m/>
    <n v="3"/>
    <n v="1"/>
    <n v="2"/>
    <s v="2"/>
    <m/>
    <s v="Tempo 3-1-2; RIR 2"/>
    <x v="7"/>
    <s v="2026-07-06T17:52:56.000Z"/>
    <x v="3"/>
  </r>
  <r>
    <s v="E-20260706-2463"/>
    <s v="S-20260706-01"/>
    <x v="79"/>
    <n v="4"/>
    <n v="95"/>
    <n v="8"/>
    <m/>
    <m/>
    <m/>
    <n v="3"/>
    <n v="1"/>
    <n v="2"/>
    <s v="1-2"/>
    <m/>
    <s v="Tempo 3-1-2; RIR 1-2"/>
    <x v="7"/>
    <s v="2026-07-06T17:55:29.000Z"/>
    <x v="3"/>
  </r>
  <r>
    <s v="E-20260706-2464"/>
    <s v="S-20260706-01"/>
    <x v="86"/>
    <n v="1"/>
    <n v="30"/>
    <n v="10"/>
    <m/>
    <m/>
    <m/>
    <n v="2"/>
    <n v="2"/>
    <n v="2"/>
    <s v="2"/>
    <m/>
    <s v="15 lbs per hand; Tempo 2-2-2; RIR 2; very tight at right extension"/>
    <x v="7"/>
    <s v="2026-07-06T17:59:36.000Z"/>
    <x v="3"/>
  </r>
  <r>
    <s v="E-20260706-2465"/>
    <s v="S-20260706-01"/>
    <x v="86"/>
    <n v="2"/>
    <n v="30"/>
    <n v="9"/>
    <m/>
    <m/>
    <m/>
    <n v="2"/>
    <n v="1"/>
    <n v="3"/>
    <s v="2"/>
    <m/>
    <s v="15 lbs per hand; Tempo 2-1-3; RIR 2; very tight at right extension"/>
    <x v="7"/>
    <s v="2026-07-06T18:02:16.000Z"/>
    <x v="3"/>
  </r>
  <r>
    <s v="E-20260706-2466"/>
    <s v="S-20260706-01"/>
    <x v="86"/>
    <n v="3"/>
    <n v="30"/>
    <n v="9"/>
    <m/>
    <m/>
    <m/>
    <n v="2"/>
    <n v="1"/>
    <n v="3"/>
    <s v="2"/>
    <m/>
    <s v="15 lbs per hand; Tempo 2-1-3; RIR 2; very tight at right extension"/>
    <x v="7"/>
    <s v="2026-07-06T18:04:46.000Z"/>
    <x v="3"/>
  </r>
  <r>
    <s v="E-20260706-2467"/>
    <s v="S-20260706-01"/>
    <x v="87"/>
    <n v="1"/>
    <n v="20"/>
    <n v="10"/>
    <m/>
    <m/>
    <m/>
    <n v="2"/>
    <n v="1"/>
    <n v="3"/>
    <s v="3+"/>
    <m/>
    <s v="Tempo 2-1-3; RIR 3+; Right Very tight after flys; 10 lbs per hand"/>
    <x v="7"/>
    <s v="2026-07-06T18:08:15.000Z"/>
    <x v="3"/>
  </r>
  <r>
    <s v="E-20260706-2468"/>
    <s v="S-20260706-01"/>
    <x v="87"/>
    <n v="2"/>
    <n v="30"/>
    <n v="10"/>
    <m/>
    <m/>
    <m/>
    <n v="2"/>
    <n v="1"/>
    <n v="3"/>
    <s v="2+"/>
    <m/>
    <s v="Tempo 2-1-3; RIR 2+; Right Very tight after flys; 15 lbs per hand"/>
    <x v="7"/>
    <s v="2026-07-06T18:10:57.000Z"/>
    <x v="3"/>
  </r>
  <r>
    <s v="E-20260706-2469"/>
    <s v="S-20260706-01"/>
    <x v="87"/>
    <n v="3"/>
    <n v="40"/>
    <n v="10"/>
    <m/>
    <m/>
    <m/>
    <n v="2"/>
    <n v="1"/>
    <n v="3"/>
    <s v="2+"/>
    <m/>
    <s v="Tempo 2-1-3; RIR 2+; Right Very tight after flys; 20 lbs per hand"/>
    <x v="7"/>
    <s v="2026-07-06T18:13:43.000Z"/>
    <x v="3"/>
  </r>
  <r>
    <s v="E-20260706-2470"/>
    <s v="S-20260706-01"/>
    <x v="38"/>
    <n v="1"/>
    <n v="22.5"/>
    <n v="9"/>
    <m/>
    <m/>
    <m/>
    <n v="3"/>
    <n v="1"/>
    <n v="3"/>
    <s v="1-2"/>
    <m/>
    <s v="Tempo 3-1-3; RIR 1-2"/>
    <x v="7"/>
    <s v="2026-07-06T18:17:49.000Z"/>
    <x v="4"/>
  </r>
  <r>
    <s v="E-20260706-2471"/>
    <s v="S-20260706-01"/>
    <x v="38"/>
    <n v="2"/>
    <n v="22.5"/>
    <n v="9"/>
    <m/>
    <m/>
    <m/>
    <n v="2"/>
    <n v="1"/>
    <n v="3"/>
    <s v="1-2"/>
    <m/>
    <s v="Tempo 2-1-3; RIR 1-2"/>
    <x v="7"/>
    <s v="2026-07-06T18:20:41.000Z"/>
    <x v="4"/>
  </r>
  <r>
    <s v="E-20260706-2472"/>
    <s v="S-20260706-01"/>
    <x v="38"/>
    <n v="3"/>
    <n v="22.5"/>
    <n v="8"/>
    <m/>
    <m/>
    <m/>
    <n v="2"/>
    <n v="1"/>
    <n v="3"/>
    <s v="1-2"/>
    <m/>
    <s v="Tempo 2-1-3; RIR 1-2"/>
    <x v="7"/>
    <s v="2026-07-06T18:23:29.000Z"/>
    <x v="4"/>
  </r>
  <r>
    <s v="E-20260706-2473"/>
    <s v="S-20260706-01"/>
    <x v="80"/>
    <n v="1"/>
    <n v="62.5"/>
    <n v="10"/>
    <m/>
    <m/>
    <m/>
    <m/>
    <m/>
    <m/>
    <s v="1-2"/>
    <m/>
    <s v="Warmup; 2-1-2; RIR 1-2"/>
    <x v="7"/>
    <s v="2026-07-06T18:25:20.000Z"/>
    <x v="4"/>
  </r>
  <r>
    <s v="E-20260706-2474"/>
    <s v="S-20260706-01"/>
    <x v="80"/>
    <n v="2"/>
    <n v="62.5"/>
    <n v="8"/>
    <m/>
    <m/>
    <m/>
    <m/>
    <m/>
    <m/>
    <s v="1-2"/>
    <m/>
    <s v="Working; 2-1-3; RIR 1-2"/>
    <x v="7"/>
    <s v="2026-07-06T18:28:32.000Z"/>
    <x v="4"/>
  </r>
  <r>
    <s v="E-20260706-2475"/>
    <s v="S-20260706-01"/>
    <x v="80"/>
    <n v="3"/>
    <n v="62.5"/>
    <n v="8"/>
    <m/>
    <m/>
    <m/>
    <m/>
    <m/>
    <m/>
    <s v="1-2"/>
    <m/>
    <s v="Working; 2-1-3; RIR 1-2"/>
    <x v="7"/>
    <s v="2026-07-06T18:29:29.000Z"/>
    <x v="4"/>
  </r>
  <r>
    <s v="E-20260706-2476"/>
    <s v="S-20260706-01"/>
    <x v="80"/>
    <n v="4"/>
    <n v="62.5"/>
    <n v="7"/>
    <m/>
    <m/>
    <m/>
    <m/>
    <m/>
    <m/>
    <s v="1-2"/>
    <m/>
    <s v="Working; 2-1-3; RIR 1-2"/>
    <x v="7"/>
    <s v="2026-07-06T18:31:19.000Z"/>
    <x v="4"/>
  </r>
  <r>
    <s v="E-20260706-2477"/>
    <s v="S-20260706-01"/>
    <x v="83"/>
    <n v="1"/>
    <m/>
    <m/>
    <n v="20"/>
    <n v="0"/>
    <s v="km"/>
    <m/>
    <m/>
    <m/>
    <m/>
    <m/>
    <s v="20 sec hard ; 40 sec rest"/>
    <x v="7"/>
    <s v="2026-07-06T18:38:39.000Z"/>
    <x v="9"/>
  </r>
  <r>
    <s v="E-20260706-2478"/>
    <s v="S-20260706-01"/>
    <x v="83"/>
    <n v="2"/>
    <m/>
    <m/>
    <n v="20"/>
    <n v="0"/>
    <s v="km"/>
    <m/>
    <m/>
    <m/>
    <m/>
    <m/>
    <s v="20 sec hard ; 40 sec rest"/>
    <x v="7"/>
    <s v="2026-07-06T18:38:41.000Z"/>
    <x v="9"/>
  </r>
  <r>
    <s v="E-20260706-2479"/>
    <s v="S-20260706-01"/>
    <x v="83"/>
    <n v="3"/>
    <m/>
    <m/>
    <n v="20"/>
    <n v="0"/>
    <s v="km"/>
    <m/>
    <m/>
    <m/>
    <m/>
    <m/>
    <s v="20 sec hard ; 40 sec rest"/>
    <x v="7"/>
    <s v="2026-07-06T18:39:33.614Z"/>
    <x v="9"/>
  </r>
  <r>
    <s v="E-20260706-2480"/>
    <s v="S-20260706-01"/>
    <x v="83"/>
    <n v="4"/>
    <m/>
    <m/>
    <n v="20"/>
    <n v="0"/>
    <s v="km"/>
    <m/>
    <m/>
    <m/>
    <m/>
    <m/>
    <s v="20 sec hard ; 40 sec rest"/>
    <x v="7"/>
    <s v="2026-07-06T18:39:34.471Z"/>
    <x v="9"/>
  </r>
  <r>
    <s v="E-20260706-2481"/>
    <s v="S-20260706-01"/>
    <x v="83"/>
    <n v="5"/>
    <m/>
    <m/>
    <n v="20"/>
    <n v="0"/>
    <s v="km"/>
    <m/>
    <m/>
    <m/>
    <m/>
    <m/>
    <s v="20 sec hard ; 40 sec rest"/>
    <x v="7"/>
    <s v="2026-07-06T18:39:35.086Z"/>
    <x v="9"/>
  </r>
  <r>
    <s v="E-20260706-2482"/>
    <s v="S-20260706-01"/>
    <x v="83"/>
    <n v="6"/>
    <m/>
    <m/>
    <n v="20"/>
    <n v="0"/>
    <s v="km"/>
    <m/>
    <m/>
    <m/>
    <m/>
    <m/>
    <s v="20 sec hard ; 40 sec rest"/>
    <x v="7"/>
    <s v="2026-07-06T18:39:35.989Z"/>
    <x v="9"/>
  </r>
  <r>
    <s v="E-20260707-2483"/>
    <s v="S-20260707-01"/>
    <x v="66"/>
    <n v="1"/>
    <m/>
    <m/>
    <n v="300"/>
    <n v="0.56999999999999995"/>
    <s v="km"/>
    <m/>
    <m/>
    <m/>
    <m/>
    <m/>
    <s v="Warmup: 4.3 mph 5% incline "/>
    <x v="7"/>
    <s v="2026-07-07T19:54:28.000Z"/>
    <x v="9"/>
  </r>
  <r>
    <s v="E-20260707-2484"/>
    <s v="S-20260707-01"/>
    <x v="88"/>
    <n v="1"/>
    <n v="0"/>
    <n v="10"/>
    <m/>
    <m/>
    <m/>
    <m/>
    <m/>
    <m/>
    <m/>
    <m/>
    <m/>
    <x v="7"/>
    <s v="2026-07-07T20:01:51.000Z"/>
    <x v="7"/>
  </r>
  <r>
    <s v="E-20260707-2485"/>
    <s v="S-20260707-01"/>
    <x v="89"/>
    <n v="1"/>
    <n v="0"/>
    <n v="10"/>
    <m/>
    <m/>
    <m/>
    <m/>
    <m/>
    <m/>
    <m/>
    <m/>
    <m/>
    <x v="7"/>
    <s v="2026-07-07T20:01:56.000Z"/>
    <x v="5"/>
  </r>
  <r>
    <s v="E-20260707-2486"/>
    <s v="S-20260707-01"/>
    <x v="39"/>
    <n v="1"/>
    <n v="0"/>
    <m/>
    <n v="8"/>
    <m/>
    <m/>
    <m/>
    <m/>
    <m/>
    <m/>
    <m/>
    <s v="Per leg"/>
    <x v="7"/>
    <s v="2026-07-07T20:02:07.000Z"/>
    <x v="7"/>
  </r>
  <r>
    <s v="E-20260707-2487"/>
    <s v="S-20260707-01"/>
    <x v="60"/>
    <n v="1"/>
    <n v="0"/>
    <n v="10"/>
    <m/>
    <m/>
    <m/>
    <m/>
    <m/>
    <m/>
    <m/>
    <m/>
    <m/>
    <x v="7"/>
    <s v="2026-07-07T20:03:10.000Z"/>
    <x v="7"/>
  </r>
  <r>
    <s v="E-20260707-2488"/>
    <s v="S-20260707-01"/>
    <x v="47"/>
    <n v="1"/>
    <n v="0"/>
    <n v="15"/>
    <m/>
    <m/>
    <m/>
    <m/>
    <m/>
    <m/>
    <m/>
    <m/>
    <m/>
    <x v="7"/>
    <s v="2026-07-07T20:03:13.000Z"/>
    <x v="7"/>
  </r>
  <r>
    <s v="E-20260707-2489"/>
    <s v="S-20260707-01"/>
    <x v="88"/>
    <n v="2"/>
    <n v="0"/>
    <n v="10"/>
    <m/>
    <m/>
    <m/>
    <m/>
    <m/>
    <m/>
    <m/>
    <m/>
    <m/>
    <x v="7"/>
    <s v="2026-07-07T20:03:17.000Z"/>
    <x v="7"/>
  </r>
  <r>
    <s v="E-20260707-2490"/>
    <s v="S-20260707-01"/>
    <x v="89"/>
    <n v="2"/>
    <n v="0"/>
    <n v="10"/>
    <m/>
    <m/>
    <m/>
    <m/>
    <m/>
    <m/>
    <m/>
    <m/>
    <m/>
    <x v="7"/>
    <s v="2026-07-07T20:03:18.000Z"/>
    <x v="5"/>
  </r>
  <r>
    <s v="E-20260707-2491"/>
    <s v="S-20260707-01"/>
    <x v="39"/>
    <n v="2"/>
    <n v="0"/>
    <m/>
    <n v="8"/>
    <m/>
    <m/>
    <m/>
    <m/>
    <m/>
    <m/>
    <m/>
    <s v="Per leg"/>
    <x v="7"/>
    <s v="2026-07-07T20:03:20.000Z"/>
    <x v="7"/>
  </r>
  <r>
    <s v="E-20260707-2492"/>
    <s v="S-20260707-01"/>
    <x v="60"/>
    <n v="2"/>
    <n v="0"/>
    <n v="10"/>
    <m/>
    <m/>
    <m/>
    <m/>
    <m/>
    <m/>
    <m/>
    <m/>
    <m/>
    <x v="7"/>
    <s v="2026-07-07T20:04:00.000Z"/>
    <x v="7"/>
  </r>
  <r>
    <s v="E-20260707-2493"/>
    <s v="S-20260707-01"/>
    <x v="47"/>
    <n v="2"/>
    <n v="0"/>
    <n v="15"/>
    <m/>
    <m/>
    <m/>
    <m/>
    <m/>
    <m/>
    <m/>
    <m/>
    <m/>
    <x v="7"/>
    <s v="2026-07-07T20:04:38.000Z"/>
    <x v="7"/>
  </r>
  <r>
    <s v="E-20260707-2494"/>
    <s v="S-20260707-01"/>
    <x v="81"/>
    <n v="1"/>
    <n v="65"/>
    <n v="10"/>
    <m/>
    <m/>
    <m/>
    <n v="3"/>
    <n v="1"/>
    <n v="2"/>
    <s v="2"/>
    <m/>
    <s v="Tempo 3-1-2; RIR 2"/>
    <x v="7"/>
    <s v="2026-07-07T20:07:53.000Z"/>
    <x v="7"/>
  </r>
  <r>
    <s v="E-20260707-2495"/>
    <s v="S-20260707-01"/>
    <x v="81"/>
    <n v="2"/>
    <n v="70"/>
    <n v="10"/>
    <m/>
    <m/>
    <m/>
    <n v="3"/>
    <n v="1"/>
    <n v="2"/>
    <s v="2"/>
    <m/>
    <s v="Tempo 3-1-2; RIR 2"/>
    <x v="7"/>
    <s v="2026-07-07T20:11:18.000Z"/>
    <x v="7"/>
  </r>
  <r>
    <s v="E-20260707-2496"/>
    <s v="S-20260707-01"/>
    <x v="81"/>
    <n v="3"/>
    <n v="75"/>
    <n v="10"/>
    <m/>
    <m/>
    <m/>
    <n v="3"/>
    <n v="1"/>
    <n v="2"/>
    <s v="1-2"/>
    <m/>
    <s v="Tempo 3-1-2; RIR 1-2"/>
    <x v="7"/>
    <s v="2026-07-07T20:14:52.000Z"/>
    <x v="7"/>
  </r>
  <r>
    <s v="E-20260707-2497"/>
    <s v="S-20260707-01"/>
    <x v="81"/>
    <n v="4"/>
    <n v="75"/>
    <n v="8"/>
    <m/>
    <m/>
    <m/>
    <n v="3"/>
    <n v="1"/>
    <n v="2"/>
    <s v="1-2"/>
    <m/>
    <s v="Lower back beginning to feel a little fatigue; Tempo 3-1-2; RIR 1-2"/>
    <x v="7"/>
    <s v="2026-07-07T20:17:56.000Z"/>
    <x v="7"/>
  </r>
  <r>
    <s v="E-20260707-2498"/>
    <s v="S-20260707-01"/>
    <x v="34"/>
    <n v="1"/>
    <n v="150"/>
    <n v="10"/>
    <m/>
    <m/>
    <m/>
    <n v="3"/>
    <n v="1"/>
    <n v="2"/>
    <s v="2+"/>
    <m/>
    <s v="Tempo 3-1-2; RIR 2+"/>
    <x v="7"/>
    <s v="2026-07-07T20:20:31.000Z"/>
    <x v="7"/>
  </r>
  <r>
    <s v="E-20260707-2499"/>
    <s v="S-20260707-01"/>
    <x v="34"/>
    <n v="2"/>
    <n v="150"/>
    <n v="10"/>
    <m/>
    <m/>
    <m/>
    <n v="3"/>
    <n v="1"/>
    <n v="2"/>
    <s v="2+"/>
    <m/>
    <s v="Tempo 3-1-2; RIR 2+"/>
    <x v="7"/>
    <s v="2026-07-07T20:23:31.000Z"/>
    <x v="7"/>
  </r>
  <r>
    <s v="E-20260707-2500"/>
    <s v="S-20260707-01"/>
    <x v="34"/>
    <n v="3"/>
    <n v="150"/>
    <n v="11"/>
    <m/>
    <m/>
    <m/>
    <n v="3"/>
    <n v="1"/>
    <n v="2"/>
    <s v="1-2"/>
    <m/>
    <s v="Tempo 3-1-2; RIR 1-2"/>
    <x v="7"/>
    <s v="2026-07-07T20:26:32.000Z"/>
    <x v="7"/>
  </r>
  <r>
    <s v="E-20260707-2501"/>
    <s v="S-20260707-01"/>
    <x v="0"/>
    <n v="1"/>
    <n v="150"/>
    <m/>
    <n v="60"/>
    <m/>
    <m/>
    <m/>
    <m/>
    <m/>
    <m/>
    <m/>
    <s v="2 mph, 0.5% incline; forearms fatigue from RDLs"/>
    <x v="7"/>
    <s v="2026-07-07T20:31:04.000Z"/>
    <x v="0"/>
  </r>
  <r>
    <s v="E-20260707-2502"/>
    <s v="S-20260707-01"/>
    <x v="0"/>
    <n v="2"/>
    <n v="150"/>
    <m/>
    <n v="49.8"/>
    <m/>
    <m/>
    <m/>
    <m/>
    <m/>
    <m/>
    <m/>
    <s v="50/60=   2 mph, 0.5% incline; forearms fatigue from RDLs"/>
    <x v="7"/>
    <s v="2026-07-07T20:33:50.000Z"/>
    <x v="0"/>
  </r>
  <r>
    <s v="E-20260707-2503"/>
    <s v="S-20260707-01"/>
    <x v="0"/>
    <n v="3"/>
    <n v="150"/>
    <m/>
    <n v="48"/>
    <m/>
    <m/>
    <m/>
    <m/>
    <m/>
    <m/>
    <m/>
    <s v="48/60=   2 mph, 0.5% incline; forearms fatigue from RDLs"/>
    <x v="7"/>
    <s v="2026-07-07T20:36:39.000Z"/>
    <x v="0"/>
  </r>
  <r>
    <s v="E-20260707-2504"/>
    <s v="S-20260707-01"/>
    <x v="0"/>
    <n v="4"/>
    <n v="150"/>
    <m/>
    <n v="40.200000000000003"/>
    <m/>
    <m/>
    <m/>
    <m/>
    <m/>
    <m/>
    <m/>
    <s v="Tough after essentially 4 minutes of farmer “hold” via RDLs; =   2 mph, 0.5% incline; forearms fatigue from RDLs"/>
    <x v="7"/>
    <s v="2026-07-07T20:39:23.000Z"/>
    <x v="0"/>
  </r>
  <r>
    <s v="E-20260707-2505"/>
    <s v="S-20260707-01"/>
    <x v="46"/>
    <n v="1"/>
    <n v="0"/>
    <n v="8"/>
    <m/>
    <m/>
    <m/>
    <n v="3"/>
    <n v="1"/>
    <n v="2"/>
    <s v="3+"/>
    <m/>
    <s v="Warmup: Lower back getting pretty tight; slightly left of vertebrae; tempo 3-1-2; RIR 3+"/>
    <x v="7"/>
    <s v="2026-07-07T20:44:16.000Z"/>
    <x v="7"/>
  </r>
  <r>
    <s v="E-20260707-2506"/>
    <s v="S-20260707-01"/>
    <x v="46"/>
    <n v="2"/>
    <n v="20"/>
    <n v="8"/>
    <m/>
    <m/>
    <m/>
    <n v="3"/>
    <n v="1"/>
    <n v="2"/>
    <s v="2+"/>
    <m/>
    <s v="Working set: tempo 3-1-2; RIR 2+"/>
    <x v="7"/>
    <s v="2026-07-07T20:46:48.000Z"/>
    <x v="7"/>
  </r>
  <r>
    <s v="E-20260707-2507"/>
    <s v="S-20260707-01"/>
    <x v="46"/>
    <n v="3"/>
    <n v="30"/>
    <n v="8"/>
    <m/>
    <m/>
    <m/>
    <n v="3"/>
    <n v="1"/>
    <n v="2"/>
    <s v="2"/>
    <m/>
    <s v="Working set: tempo 3-1-2; RIR 2"/>
    <x v="7"/>
    <s v="2026-07-07T20:49:17.000Z"/>
    <x v="7"/>
  </r>
  <r>
    <s v="E-20260707-2508"/>
    <s v="S-20260707-01"/>
    <x v="46"/>
    <n v="4"/>
    <n v="40"/>
    <n v="8"/>
    <m/>
    <m/>
    <m/>
    <n v="3"/>
    <n v="1"/>
    <n v="2"/>
    <s v="2"/>
    <m/>
    <s v="30 lbs kettlebell on working leg side, 10 lb kb on offside; Working set: tempo 3-1-2; RIR 2"/>
    <x v="7"/>
    <s v="2026-07-07T20:54:04.000Z"/>
    <x v="7"/>
  </r>
  <r>
    <s v="E-20260707-2509"/>
    <s v="S-20260707-01"/>
    <x v="90"/>
    <n v="1"/>
    <n v="0"/>
    <n v="12"/>
    <m/>
    <m/>
    <m/>
    <n v="2"/>
    <n v="1"/>
    <n v="3"/>
    <s v="3+"/>
    <m/>
    <s v="Warmup: tempo 2-1-3; RIR 3+"/>
    <x v="7"/>
    <s v="2026-07-07T20:57:04.000Z"/>
    <x v="7"/>
  </r>
  <r>
    <s v="E-20260707-2510"/>
    <s v="S-20260707-01"/>
    <x v="90"/>
    <n v="2"/>
    <n v="50"/>
    <n v="15"/>
    <m/>
    <m/>
    <m/>
    <n v="2"/>
    <n v="1"/>
    <n v="3"/>
    <s v="3+"/>
    <m/>
    <s v="Working set: tempo 2-1-3; RIR 3+"/>
    <x v="7"/>
    <s v="2026-07-07T20:59:00.000Z"/>
    <x v="7"/>
  </r>
  <r>
    <s v="E-20260707-2511"/>
    <s v="S-20260707-01"/>
    <x v="90"/>
    <n v="3"/>
    <n v="70"/>
    <n v="15"/>
    <m/>
    <m/>
    <m/>
    <n v="2"/>
    <n v="1"/>
    <n v="3"/>
    <s v="2+"/>
    <m/>
    <s v="Working set: tempo 2-1-3; RIR 2+"/>
    <x v="7"/>
    <s v="2026-07-07T21:01:39.000Z"/>
    <x v="7"/>
  </r>
  <r>
    <s v="E-20260707-2512"/>
    <s v="S-20260707-01"/>
    <x v="90"/>
    <n v="4"/>
    <n v="90"/>
    <n v="15"/>
    <m/>
    <m/>
    <m/>
    <n v="2"/>
    <n v="1"/>
    <n v="3"/>
    <s v="2+"/>
    <m/>
    <s v="Working set: tempo 2-1-3; RIR 2+"/>
    <x v="7"/>
    <s v="2026-07-07T21:05:17.000Z"/>
    <x v="7"/>
  </r>
  <r>
    <s v="E-20260707-2513"/>
    <s v="S-20260707-01"/>
    <x v="32"/>
    <n v="1"/>
    <m/>
    <m/>
    <n v="215"/>
    <n v="1"/>
    <s v="km"/>
    <m/>
    <m/>
    <m/>
    <m/>
    <m/>
    <s v="Capacity finish"/>
    <x v="7"/>
    <s v="2026-07-07T21:11:46.000Z"/>
    <x v="1"/>
  </r>
  <r>
    <s v="E-20260708-2514"/>
    <s v="S-20260708-01"/>
    <x v="66"/>
    <n v="1"/>
    <m/>
    <m/>
    <n v="300"/>
    <n v="0.56999999999999995"/>
    <s v="km"/>
    <m/>
    <m/>
    <m/>
    <m/>
    <m/>
    <s v="4.3 mph, 5% incline"/>
    <x v="7"/>
    <s v="2026-07-08T18:33:40.000Z"/>
    <x v="9"/>
  </r>
  <r>
    <s v="E-20260708-2515"/>
    <s v="S-20260708-01"/>
    <x v="67"/>
    <n v="1"/>
    <n v="0"/>
    <n v="15"/>
    <m/>
    <m/>
    <m/>
    <m/>
    <m/>
    <m/>
    <m/>
    <m/>
    <s v="Red band"/>
    <x v="7"/>
    <s v="2026-07-08T18:38:23.000Z"/>
    <x v="5"/>
  </r>
  <r>
    <s v="E-20260708-2516"/>
    <s v="S-20260708-01"/>
    <x v="56"/>
    <n v="1"/>
    <n v="0"/>
    <n v="12"/>
    <m/>
    <m/>
    <m/>
    <m/>
    <m/>
    <m/>
    <m/>
    <m/>
    <s v="Red band "/>
    <x v="7"/>
    <s v="2026-07-08T18:38:32.000Z"/>
    <x v="5"/>
  </r>
  <r>
    <s v="E-20260708-2517"/>
    <s v="S-20260708-01"/>
    <x v="52"/>
    <n v="1"/>
    <n v="0"/>
    <n v="8"/>
    <m/>
    <m/>
    <m/>
    <m/>
    <m/>
    <m/>
    <m/>
    <m/>
    <s v="Red band "/>
    <x v="7"/>
    <s v="2026-07-08T18:38:39.000Z"/>
    <x v="5"/>
  </r>
  <r>
    <s v="E-20260708-2518"/>
    <s v="S-20260708-01"/>
    <x v="50"/>
    <n v="1"/>
    <n v="0"/>
    <n v="10"/>
    <m/>
    <m/>
    <m/>
    <m/>
    <m/>
    <m/>
    <m/>
    <m/>
    <m/>
    <x v="7"/>
    <s v="2026-07-08T18:38:43.000Z"/>
    <x v="3"/>
  </r>
  <r>
    <s v="E-20260708-2519"/>
    <s v="S-20260708-01"/>
    <x v="67"/>
    <n v="2"/>
    <n v="0"/>
    <n v="15"/>
    <m/>
    <m/>
    <m/>
    <m/>
    <m/>
    <m/>
    <m/>
    <m/>
    <s v="Red band"/>
    <x v="7"/>
    <s v="2026-07-08T18:42:53.000Z"/>
    <x v="5"/>
  </r>
  <r>
    <s v="E-20260708-2520"/>
    <s v="S-20260708-01"/>
    <x v="56"/>
    <n v="2"/>
    <n v="0"/>
    <n v="12"/>
    <m/>
    <m/>
    <m/>
    <m/>
    <m/>
    <m/>
    <m/>
    <m/>
    <s v="Red band "/>
    <x v="7"/>
    <s v="2026-07-08T18:42:55.000Z"/>
    <x v="5"/>
  </r>
  <r>
    <s v="E-20260708-2521"/>
    <s v="S-20260708-01"/>
    <x v="52"/>
    <n v="2"/>
    <n v="0"/>
    <n v="8"/>
    <m/>
    <m/>
    <m/>
    <m/>
    <m/>
    <m/>
    <m/>
    <m/>
    <s v="Red band "/>
    <x v="7"/>
    <s v="2026-07-08T18:42:56.000Z"/>
    <x v="5"/>
  </r>
  <r>
    <s v="E-20260708-2522"/>
    <s v="S-20260708-01"/>
    <x v="50"/>
    <n v="2"/>
    <n v="0"/>
    <n v="10"/>
    <m/>
    <m/>
    <m/>
    <m/>
    <m/>
    <m/>
    <m/>
    <m/>
    <m/>
    <x v="7"/>
    <s v="2026-07-08T18:43:03.000Z"/>
    <x v="3"/>
  </r>
  <r>
    <s v="E-20260708-2523"/>
    <s v="S-20260708-01"/>
    <x v="91"/>
    <n v="1"/>
    <n v="30"/>
    <n v="10"/>
    <m/>
    <m/>
    <m/>
    <n v="2"/>
    <n v="1"/>
    <n v="3"/>
    <s v="2"/>
    <m/>
    <s v="Tempo 2-1-3; RIR 2"/>
    <x v="7"/>
    <s v="2026-07-08T18:46:29.000Z"/>
    <x v="2"/>
  </r>
  <r>
    <s v="E-20260708-2524"/>
    <s v="S-20260708-01"/>
    <x v="91"/>
    <n v="2"/>
    <n v="30"/>
    <n v="10"/>
    <m/>
    <m/>
    <m/>
    <n v="2"/>
    <n v="1"/>
    <n v="3"/>
    <s v="2"/>
    <m/>
    <s v="Tempo 2-1-3; RIR 2; left contraction a little lacking on 10"/>
    <x v="7"/>
    <s v="2026-07-08T18:49:19.000Z"/>
    <x v="2"/>
  </r>
  <r>
    <s v="E-20260708-2525"/>
    <s v="S-20260708-01"/>
    <x v="91"/>
    <n v="3"/>
    <n v="30"/>
    <n v="10"/>
    <m/>
    <m/>
    <m/>
    <n v="2"/>
    <n v="1"/>
    <n v="3"/>
    <s v="1-2"/>
    <m/>
    <s v="Tempo 2-1-3; RIR 1-2; left contraction a little lacking on 10"/>
    <x v="7"/>
    <s v="2026-07-08T18:52:36.000Z"/>
    <x v="2"/>
  </r>
  <r>
    <s v="E-20260708-2526"/>
    <s v="S-20260708-01"/>
    <x v="38"/>
    <n v="1"/>
    <n v="22.5"/>
    <n v="10"/>
    <m/>
    <m/>
    <m/>
    <n v="2"/>
    <n v="1"/>
    <n v="3"/>
    <s v="2+"/>
    <m/>
    <s v="Tempo 2-1-3; RIR 2+"/>
    <x v="7"/>
    <s v="2026-07-08T18:56:24.000Z"/>
    <x v="4"/>
  </r>
  <r>
    <s v="E-20260708-2527"/>
    <s v="S-20260708-01"/>
    <x v="38"/>
    <n v="2"/>
    <n v="22.5"/>
    <n v="10"/>
    <m/>
    <m/>
    <m/>
    <n v="2"/>
    <n v="1"/>
    <n v="3"/>
    <s v="2"/>
    <m/>
    <s v="Tempo 2-1-3; RIR 2"/>
    <x v="7"/>
    <s v="2026-07-08T18:59:12.000Z"/>
    <x v="4"/>
  </r>
  <r>
    <s v="E-20260708-2528"/>
    <s v="S-20260708-01"/>
    <x v="38"/>
    <n v="3"/>
    <n v="25"/>
    <n v="9"/>
    <m/>
    <m/>
    <m/>
    <n v="2"/>
    <n v="1"/>
    <n v="3"/>
    <s v="1-2"/>
    <m/>
    <s v="Tempo 2-1-3; RIR 1-2; left fatigued at 8-9"/>
    <x v="7"/>
    <s v="2026-07-08T19:02:31.000Z"/>
    <x v="4"/>
  </r>
  <r>
    <s v="E-20260708-2529"/>
    <s v="S-20260708-01"/>
    <x v="92"/>
    <n v="1"/>
    <n v="25"/>
    <n v="12"/>
    <m/>
    <m/>
    <m/>
    <n v="2"/>
    <n v="1"/>
    <n v="3"/>
    <s v="2"/>
    <m/>
    <s v="Tempo 2-1-3; RIR 2"/>
    <x v="7"/>
    <s v="2026-07-08T19:06:18.000Z"/>
    <x v="2"/>
  </r>
  <r>
    <s v="E-20260708-2530"/>
    <s v="S-20260708-01"/>
    <x v="92"/>
    <n v="2"/>
    <n v="27.5"/>
    <n v="12"/>
    <m/>
    <m/>
    <m/>
    <n v="2"/>
    <n v="1"/>
    <n v="3"/>
    <s v="1"/>
    <m/>
    <s v="Tempo 2-1-3; RIR 1"/>
    <x v="7"/>
    <s v="2026-07-08T19:09:44.000Z"/>
    <x v="2"/>
  </r>
  <r>
    <s v="E-20260708-2531"/>
    <s v="S-20260708-01"/>
    <x v="92"/>
    <n v="3"/>
    <n v="27.5"/>
    <n v="10"/>
    <m/>
    <m/>
    <m/>
    <n v="2"/>
    <n v="1"/>
    <n v="3"/>
    <s v="1-2"/>
    <m/>
    <s v="Tempo 2-1-3; RIR 1-2"/>
    <x v="7"/>
    <s v="2026-07-08T19:14:18.000Z"/>
    <x v="2"/>
  </r>
  <r>
    <s v="E-20260708-2532"/>
    <s v="S-20260708-01"/>
    <x v="80"/>
    <n v="1"/>
    <n v="62.5"/>
    <n v="10"/>
    <m/>
    <m/>
    <m/>
    <n v="2"/>
    <n v="1"/>
    <n v="3"/>
    <s v="2"/>
    <m/>
    <s v="Tempo 2-1-3; RIR 2"/>
    <x v="7"/>
    <s v="2026-07-08T19:16:06.000Z"/>
    <x v="4"/>
  </r>
  <r>
    <s v="E-20260708-2533"/>
    <s v="S-20260708-01"/>
    <x v="80"/>
    <n v="2"/>
    <n v="62.5"/>
    <n v="10"/>
    <m/>
    <m/>
    <m/>
    <n v="2"/>
    <n v="1"/>
    <n v="3"/>
    <s v="2"/>
    <m/>
    <s v="Tempo 2-1-3; RIR 2"/>
    <x v="7"/>
    <s v="2026-07-08T19:18:18.000Z"/>
    <x v="4"/>
  </r>
  <r>
    <s v="E-20260708-2534"/>
    <s v="S-20260708-01"/>
    <x v="80"/>
    <n v="3"/>
    <n v="65"/>
    <n v="7"/>
    <m/>
    <m/>
    <m/>
    <n v="2"/>
    <n v="1"/>
    <n v="3"/>
    <s v="2"/>
    <m/>
    <s v="Tempo 2-1-3; RIR 2"/>
    <x v="7"/>
    <s v="2026-07-08T19:20:22.000Z"/>
    <x v="4"/>
  </r>
  <r>
    <s v="E-20260708-2535"/>
    <s v="S-20260708-01"/>
    <x v="75"/>
    <n v="1"/>
    <n v="25"/>
    <n v="15"/>
    <m/>
    <m/>
    <m/>
    <n v="2"/>
    <n v="2"/>
    <n v="3"/>
    <s v="2"/>
    <m/>
    <s v="Tempo 2-2-3; RIR 2"/>
    <x v="7"/>
    <s v="2026-07-08T19:24:25.000Z"/>
    <x v="1"/>
  </r>
  <r>
    <s v="E-20260708-2536"/>
    <s v="S-20260708-01"/>
    <x v="75"/>
    <n v="2"/>
    <n v="30"/>
    <n v="15"/>
    <m/>
    <m/>
    <m/>
    <n v="2"/>
    <n v="2"/>
    <n v="3"/>
    <s v="2"/>
    <m/>
    <s v="Tempo 2-2-3; RIR 2"/>
    <x v="7"/>
    <s v="2026-07-08T19:26:49.000Z"/>
    <x v="1"/>
  </r>
  <r>
    <s v="E-20260708-2537"/>
    <s v="S-20260708-01"/>
    <x v="75"/>
    <n v="3"/>
    <n v="30"/>
    <n v="15"/>
    <m/>
    <m/>
    <m/>
    <n v="2"/>
    <n v="2"/>
    <n v="3"/>
    <s v="2"/>
    <m/>
    <s v="Tempo 2-2-3; RIR 2"/>
    <x v="7"/>
    <s v="2026-07-08T19:29:22.000Z"/>
    <x v="1"/>
  </r>
  <r>
    <s v="E-20260708-2538"/>
    <s v="S-20260708-01"/>
    <x v="18"/>
    <n v="1"/>
    <n v="150"/>
    <m/>
    <n v="60"/>
    <m/>
    <m/>
    <m/>
    <m/>
    <m/>
    <m/>
    <m/>
    <m/>
    <x v="7"/>
    <s v="2026-07-08T19:34:36.000Z"/>
    <x v="0"/>
  </r>
  <r>
    <s v="E-20260708-2539"/>
    <s v="S-20260708-01"/>
    <x v="18"/>
    <n v="2"/>
    <n v="150"/>
    <m/>
    <n v="55.2"/>
    <m/>
    <m/>
    <m/>
    <m/>
    <m/>
    <m/>
    <m/>
    <s v="60 second rest btwn set 1 &amp; 2; 55/60=0.917"/>
    <x v="7"/>
    <s v="2026-07-08T19:35:07.000Z"/>
    <x v="0"/>
  </r>
  <r>
    <s v="E-20260708-2540"/>
    <s v="S-20260708-01"/>
    <x v="18"/>
    <n v="3"/>
    <n v="150"/>
    <m/>
    <n v="60"/>
    <m/>
    <m/>
    <m/>
    <m/>
    <m/>
    <m/>
    <m/>
    <s v="90 second rest btwn set 2 &amp; 3; "/>
    <x v="7"/>
    <s v="2026-07-08T19:37:11.000Z"/>
    <x v="0"/>
  </r>
  <r>
    <s v="E-20260708-2541"/>
    <s v="S-20260708-01"/>
    <x v="18"/>
    <n v="4"/>
    <n v="150"/>
    <m/>
    <n v="55.2"/>
    <m/>
    <m/>
    <m/>
    <m/>
    <m/>
    <m/>
    <m/>
    <s v="Left started rolling to fingers "/>
    <x v="7"/>
    <s v="2026-07-08T19:40:05.000Z"/>
    <x v="0"/>
  </r>
  <r>
    <s v="E-20260708-2542"/>
    <s v="S-20260708-01"/>
    <x v="32"/>
    <n v="1"/>
    <m/>
    <m/>
    <n v="60"/>
    <n v="0.25"/>
    <s v="km"/>
    <m/>
    <m/>
    <m/>
    <m/>
    <m/>
    <s v="20 sec sprint, 40 sec controlled smooth"/>
    <x v="7"/>
    <s v="2026-07-08T19:48:50.000Z"/>
    <x v="1"/>
  </r>
  <r>
    <s v="E-20260708-2543"/>
    <s v="S-20260708-01"/>
    <x v="32"/>
    <n v="2"/>
    <m/>
    <m/>
    <n v="60"/>
    <n v="0.27"/>
    <s v="km"/>
    <m/>
    <m/>
    <m/>
    <m/>
    <m/>
    <s v="20 sec sprint, 40 sec controlled smooth"/>
    <x v="7"/>
    <s v="2026-07-08T19:48:57.000Z"/>
    <x v="1"/>
  </r>
  <r>
    <s v="E-20260708-2544"/>
    <s v="S-20260708-01"/>
    <x v="32"/>
    <n v="3"/>
    <m/>
    <m/>
    <n v="60"/>
    <n v="0.27"/>
    <s v="km"/>
    <m/>
    <m/>
    <m/>
    <m/>
    <m/>
    <s v="20 sec sprint, 40 sec controlled smooth"/>
    <x v="7"/>
    <s v="2026-07-08T19:48:58.000Z"/>
    <x v="1"/>
  </r>
  <r>
    <s v="E-20260708-2545"/>
    <s v="S-20260708-01"/>
    <x v="32"/>
    <n v="4"/>
    <m/>
    <m/>
    <n v="60"/>
    <n v="0.27"/>
    <s v="km"/>
    <m/>
    <m/>
    <m/>
    <m/>
    <m/>
    <s v="20 sec sprint, 40 sec controlled smooth"/>
    <x v="7"/>
    <s v="2026-07-08T19:48:59.000Z"/>
    <x v="1"/>
  </r>
  <r>
    <s v="E-20260708-2546"/>
    <s v="S-20260708-01"/>
    <x v="32"/>
    <n v="5"/>
    <m/>
    <m/>
    <n v="60"/>
    <n v="0.27"/>
    <s v="km"/>
    <m/>
    <m/>
    <m/>
    <m/>
    <m/>
    <s v="20 sec sprint, 40 sec controlled smooth"/>
    <x v="7"/>
    <s v="2026-07-08T19:49:00.000Z"/>
    <x v="1"/>
  </r>
  <r>
    <s v="E-20260708-2547"/>
    <s v="S-20260708-01"/>
    <x v="32"/>
    <n v="6"/>
    <m/>
    <m/>
    <n v="60"/>
    <n v="0.27"/>
    <s v="km"/>
    <m/>
    <m/>
    <m/>
    <m/>
    <m/>
    <m/>
    <x v="7"/>
    <s v="2026-07-08T19:50:03.887Z"/>
    <x v="1"/>
  </r>
  <r>
    <s v="E-20260710-2548"/>
    <s v="S-20260710-01"/>
    <x v="66"/>
    <n v="1"/>
    <m/>
    <m/>
    <n v="300"/>
    <n v="0.56999999999999995"/>
    <s v="km"/>
    <m/>
    <m/>
    <m/>
    <m/>
    <m/>
    <s v="4.3 mph, 5% incline"/>
    <x v="7"/>
    <s v="2026-07-10T16:15:32.998Z"/>
    <x v="9"/>
  </r>
  <r>
    <s v="E-20260710-2549"/>
    <s v="S-20260710-01"/>
    <x v="67"/>
    <n v="1"/>
    <n v="0"/>
    <n v="15"/>
    <m/>
    <m/>
    <m/>
    <m/>
    <m/>
    <m/>
    <m/>
    <m/>
    <s v="Red band "/>
    <x v="7"/>
    <s v="2026-07-10T16:25:37.211Z"/>
    <x v="5"/>
  </r>
  <r>
    <s v="E-20260710-2550"/>
    <s v="S-20260710-01"/>
    <x v="56"/>
    <n v="1"/>
    <n v="0"/>
    <n v="12"/>
    <m/>
    <m/>
    <m/>
    <m/>
    <m/>
    <m/>
    <m/>
    <m/>
    <s v="Red band "/>
    <x v="7"/>
    <s v="2026-07-10T16:25:43.535Z"/>
    <x v="5"/>
  </r>
  <r>
    <s v="E-20260710-2551"/>
    <s v="S-20260710-01"/>
    <x v="52"/>
    <n v="1"/>
    <n v="0"/>
    <n v="8"/>
    <m/>
    <m/>
    <m/>
    <m/>
    <m/>
    <m/>
    <m/>
    <m/>
    <s v="Red band "/>
    <x v="7"/>
    <s v="2026-07-10T16:25:46.984Z"/>
    <x v="5"/>
  </r>
  <r>
    <s v="E-20260710-2552"/>
    <s v="S-20260710-01"/>
    <x v="85"/>
    <n v="1"/>
    <n v="0"/>
    <n v="10"/>
    <m/>
    <m/>
    <m/>
    <m/>
    <m/>
    <m/>
    <m/>
    <m/>
    <m/>
    <x v="7"/>
    <s v="2026-07-10T16:25:49.053Z"/>
    <x v="5"/>
  </r>
  <r>
    <s v="E-20260710-2553"/>
    <s v="S-20260710-01"/>
    <x v="67"/>
    <n v="2"/>
    <n v="0"/>
    <n v="15"/>
    <m/>
    <m/>
    <m/>
    <m/>
    <m/>
    <m/>
    <m/>
    <m/>
    <s v="Red band "/>
    <x v="7"/>
    <s v="2026-07-10T16:25:52.048Z"/>
    <x v="5"/>
  </r>
  <r>
    <s v="E-20260710-2554"/>
    <s v="S-20260710-01"/>
    <x v="56"/>
    <n v="2"/>
    <n v="0"/>
    <n v="12"/>
    <m/>
    <m/>
    <m/>
    <m/>
    <m/>
    <m/>
    <m/>
    <m/>
    <s v="Red band "/>
    <x v="7"/>
    <s v="2026-07-10T16:25:53.253Z"/>
    <x v="5"/>
  </r>
  <r>
    <s v="E-20260710-2555"/>
    <s v="S-20260710-01"/>
    <x v="52"/>
    <n v="2"/>
    <n v="0"/>
    <n v="8"/>
    <m/>
    <m/>
    <m/>
    <m/>
    <m/>
    <m/>
    <m/>
    <m/>
    <s v="Red band "/>
    <x v="7"/>
    <s v="2026-07-10T16:25:54.424Z"/>
    <x v="5"/>
  </r>
  <r>
    <s v="E-20260710-2556"/>
    <s v="S-20260710-01"/>
    <x v="85"/>
    <n v="2"/>
    <n v="0"/>
    <n v="10"/>
    <m/>
    <m/>
    <m/>
    <m/>
    <m/>
    <m/>
    <m/>
    <m/>
    <m/>
    <x v="7"/>
    <s v="2026-07-10T16:25:55.998Z"/>
    <x v="5"/>
  </r>
  <r>
    <s v="E-20260710-2557"/>
    <s v="S-20260710-01"/>
    <x v="0"/>
    <n v="1"/>
    <n v="150"/>
    <m/>
    <n v="75"/>
    <m/>
    <m/>
    <m/>
    <m/>
    <m/>
    <m/>
    <m/>
    <s v="2mph, 0.5% incline"/>
    <x v="7"/>
    <s v="2026-07-10T16:30:16.532Z"/>
    <x v="0"/>
  </r>
  <r>
    <s v="E-20260710-2558"/>
    <s v="S-20260710-01"/>
    <x v="0"/>
    <n v="2"/>
    <n v="150"/>
    <m/>
    <n v="70.199999999999989"/>
    <m/>
    <m/>
    <m/>
    <m/>
    <m/>
    <m/>
    <m/>
    <s v="67/60=   2mph, 0.5% incline"/>
    <x v="7"/>
    <s v="2026-07-10T16:32:51.163Z"/>
    <x v="0"/>
  </r>
  <r>
    <s v="E-20260710-2559"/>
    <s v="S-20260710-01"/>
    <x v="0"/>
    <n v="3"/>
    <n v="150"/>
    <m/>
    <n v="55.2"/>
    <m/>
    <m/>
    <m/>
    <m/>
    <m/>
    <m/>
    <m/>
    <s v=" Both grips failed at same time; 55/60=   2mph, 0.5% incline"/>
    <x v="7"/>
    <s v="2026-07-10T16:35:32.708Z"/>
    <x v="0"/>
  </r>
  <r>
    <s v="E-20260710-2560"/>
    <s v="S-20260710-01"/>
    <x v="0"/>
    <n v="4"/>
    <n v="150"/>
    <m/>
    <n v="52.2"/>
    <m/>
    <m/>
    <m/>
    <m/>
    <m/>
    <m/>
    <m/>
    <s v=" 52/60=   Both grips failed at same time; 55/60=   2mph, 0.5% incline"/>
    <x v="7"/>
    <s v="2026-07-10T16:38:30.498Z"/>
    <x v="0"/>
  </r>
  <r>
    <s v="E-20260710-2561"/>
    <s v="S-20260710-01"/>
    <x v="19"/>
    <n v="1"/>
    <n v="190"/>
    <n v="10"/>
    <m/>
    <m/>
    <m/>
    <n v="3"/>
    <n v="1"/>
    <n v="2"/>
    <s v="1-2"/>
    <m/>
    <s v="Chest pad at 7, seat at 5; Tempo 3-1-2; RIR 1-2"/>
    <x v="7"/>
    <s v="2026-07-10T16:42:50.776Z"/>
    <x v="1"/>
  </r>
  <r>
    <s v="E-20260710-2562"/>
    <s v="S-20260710-01"/>
    <x v="19"/>
    <n v="2"/>
    <n v="195"/>
    <n v="10"/>
    <m/>
    <m/>
    <m/>
    <n v="3"/>
    <n v="1"/>
    <n v="2"/>
    <s v="1-2"/>
    <m/>
    <s v="Tempo 3-1-2; RIR 1-2"/>
    <x v="7"/>
    <s v="2026-07-10T16:45:26.569Z"/>
    <x v="1"/>
  </r>
  <r>
    <s v="E-20260710-2563"/>
    <s v="S-20260710-01"/>
    <x v="19"/>
    <n v="3"/>
    <n v="200"/>
    <n v="8"/>
    <m/>
    <m/>
    <m/>
    <n v="3"/>
    <n v="1"/>
    <n v="2"/>
    <s v="1"/>
    <m/>
    <s v="Tempo 3-1-2; RIR 1"/>
    <x v="7"/>
    <s v="2026-07-10T16:47:45.393Z"/>
    <x v="1"/>
  </r>
  <r>
    <s v="E-20260710-2564"/>
    <s v="S-20260710-01"/>
    <x v="19"/>
    <n v="4"/>
    <n v="200"/>
    <n v="8"/>
    <m/>
    <m/>
    <m/>
    <n v="3"/>
    <n v="1"/>
    <n v="2"/>
    <s v="1"/>
    <m/>
    <s v="Tempo 3-1-2; RIR 1"/>
    <x v="7"/>
    <s v="2026-07-10T16:51:21.509Z"/>
    <x v="1"/>
  </r>
  <r>
    <s v="E-20260710-2565"/>
    <s v="S-20260710-01"/>
    <x v="27"/>
    <n v="1"/>
    <n v="65"/>
    <n v="11"/>
    <m/>
    <m/>
    <m/>
    <n v="2"/>
    <n v="1"/>
    <n v="3"/>
    <s v="2"/>
    <m/>
    <s v="Strict tempo 2-1-3; RIR 2; grip/forearms have some lactic acid build up; grip failed first on left"/>
    <x v="7"/>
    <s v="2026-07-10T16:56:02.852Z"/>
    <x v="1"/>
  </r>
  <r>
    <s v="E-20260710-2566"/>
    <s v="S-20260710-01"/>
    <x v="27"/>
    <n v="2"/>
    <n v="70"/>
    <n v="12"/>
    <m/>
    <m/>
    <m/>
    <n v="2"/>
    <n v="1"/>
    <n v="3"/>
    <s v="2"/>
    <m/>
    <s v="Strict tempo 2-1-3; RIR 2; grip/forearms have some lactic acid build up; grip failed first on left"/>
    <x v="7"/>
    <s v="2026-07-10T17:00:04.272Z"/>
    <x v="1"/>
  </r>
  <r>
    <s v="E-20260710-2567"/>
    <s v="S-20260710-01"/>
    <x v="27"/>
    <n v="3"/>
    <n v="70"/>
    <n v="11"/>
    <m/>
    <m/>
    <m/>
    <n v="2"/>
    <n v="1"/>
    <n v="3"/>
    <s v="1-2"/>
    <m/>
    <s v="Strict tempo 2-1-3; RIR 1-2; grip/forearms have some lactic acid build up; grip failed first on left"/>
    <x v="7"/>
    <s v="2026-07-10T17:04:04.865Z"/>
    <x v="1"/>
  </r>
  <r>
    <s v="E-20260710-2568"/>
    <s v="S-20260710-01"/>
    <x v="31"/>
    <n v="1"/>
    <n v="25"/>
    <n v="10"/>
    <m/>
    <m/>
    <m/>
    <n v="2"/>
    <n v="1"/>
    <n v="3"/>
    <s v="1-2"/>
    <m/>
    <s v="Whoops. Thought this was alternate curl. First set was flow and controlled alternating curl. Tempo 2-1-3; RIR 1-2"/>
    <x v="7"/>
    <s v="2026-07-10T17:08:55.099Z"/>
    <x v="2"/>
  </r>
  <r>
    <s v="E-20260710-2569"/>
    <s v="S-20260710-01"/>
    <x v="31"/>
    <n v="2"/>
    <n v="25"/>
    <n v="12"/>
    <m/>
    <m/>
    <m/>
    <n v="2"/>
    <n v="1"/>
    <n v="3"/>
    <s v="1-2"/>
    <m/>
    <s v="Tempo 2-1-3; RIR 1-2"/>
    <x v="7"/>
    <s v="2026-07-10T17:11:41.146Z"/>
    <x v="2"/>
  </r>
  <r>
    <s v="E-20260710-2570"/>
    <s v="S-20260710-01"/>
    <x v="31"/>
    <n v="3"/>
    <n v="25"/>
    <n v="11"/>
    <m/>
    <m/>
    <m/>
    <n v="2"/>
    <n v="1"/>
    <n v="3"/>
    <s v="1-2"/>
    <m/>
    <s v="Tempo 2-1-3; RIR 1-2"/>
    <x v="7"/>
    <s v="2026-07-10T17:15:12.400Z"/>
    <x v="2"/>
  </r>
  <r>
    <s v="E-20260710-2571"/>
    <s v="S-20260710-01"/>
    <x v="12"/>
    <n v="1"/>
    <n v="32.5"/>
    <n v="15"/>
    <m/>
    <m/>
    <m/>
    <n v="2"/>
    <n v="2"/>
    <n v="3"/>
    <s v="2+"/>
    <m/>
    <s v="Tempo 2-2-3; RIR 2+"/>
    <x v="7"/>
    <s v="2026-07-10T17:18:13.475Z"/>
    <x v="1"/>
  </r>
  <r>
    <s v="E-20260710-2572"/>
    <s v="S-20260710-01"/>
    <x v="12"/>
    <n v="2"/>
    <n v="35"/>
    <n v="15"/>
    <m/>
    <m/>
    <m/>
    <n v="2"/>
    <n v="2"/>
    <n v="3"/>
    <s v="2+"/>
    <m/>
    <s v="Tempo 2-2-3; RIR 2+"/>
    <x v="7"/>
    <s v="2026-07-10T17:20:33.176Z"/>
    <x v="1"/>
  </r>
  <r>
    <s v="E-20260710-2573"/>
    <s v="S-20260710-01"/>
    <x v="12"/>
    <n v="3"/>
    <n v="35"/>
    <n v="15"/>
    <m/>
    <m/>
    <m/>
    <n v="2"/>
    <n v="2"/>
    <n v="3"/>
    <s v="2"/>
    <m/>
    <s v="Tempo 2-2-3; RIR 2"/>
    <x v="7"/>
    <s v="2026-07-10T17:23:16.260Z"/>
    <x v="1"/>
  </r>
  <r>
    <s v="E-20260710-2574"/>
    <s v="S-20260710-01"/>
    <x v="32"/>
    <n v="1"/>
    <m/>
    <m/>
    <n v="360"/>
    <n v="1.55"/>
    <s v="km"/>
    <m/>
    <m/>
    <m/>
    <m/>
    <m/>
    <s v="Capacity finish "/>
    <x v="7"/>
    <s v="2026-07-10T17:31:50.141Z"/>
    <x v="1"/>
  </r>
  <r>
    <s v="E-20260711-2575"/>
    <s v="S-20260711-01"/>
    <x v="66"/>
    <n v="1"/>
    <m/>
    <m/>
    <n v="300"/>
    <n v="0.56999999999999995"/>
    <s v="km"/>
    <m/>
    <m/>
    <m/>
    <m/>
    <m/>
    <s v="Warmup"/>
    <x v="7"/>
    <s v="2026-07-11T14:10:01.940Z"/>
    <x v="9"/>
  </r>
  <r>
    <s v="E-20260711-2576"/>
    <s v="S-20260711-01"/>
    <x v="67"/>
    <n v="1"/>
    <n v="0"/>
    <n v="15"/>
    <m/>
    <m/>
    <m/>
    <m/>
    <m/>
    <m/>
    <m/>
    <m/>
    <s v="Red band"/>
    <x v="7"/>
    <s v="2026-07-11T14:15:42.542Z"/>
    <x v="5"/>
  </r>
  <r>
    <s v="E-20260711-2577"/>
    <s v="S-20260711-01"/>
    <x v="56"/>
    <n v="1"/>
    <n v="0"/>
    <n v="12"/>
    <m/>
    <m/>
    <m/>
    <m/>
    <m/>
    <m/>
    <m/>
    <m/>
    <s v="Red band"/>
    <x v="7"/>
    <s v="2026-07-11T14:15:49.453Z"/>
    <x v="5"/>
  </r>
  <r>
    <s v="E-20260711-2578"/>
    <s v="S-20260711-01"/>
    <x v="52"/>
    <n v="1"/>
    <n v="0"/>
    <n v="8"/>
    <m/>
    <m/>
    <m/>
    <m/>
    <m/>
    <m/>
    <m/>
    <m/>
    <s v="Red band"/>
    <x v="7"/>
    <s v="2026-07-11T14:15:53.407Z"/>
    <x v="5"/>
  </r>
  <r>
    <s v="E-20260711-2579"/>
    <s v="S-20260711-01"/>
    <x v="50"/>
    <n v="1"/>
    <n v="0"/>
    <n v="10"/>
    <m/>
    <m/>
    <m/>
    <m/>
    <m/>
    <m/>
    <m/>
    <m/>
    <m/>
    <x v="7"/>
    <s v="2026-07-11T14:15:55.176Z"/>
    <x v="3"/>
  </r>
  <r>
    <s v="E-20260711-2580"/>
    <s v="S-20260711-01"/>
    <x v="67"/>
    <n v="2"/>
    <n v="0"/>
    <n v="15"/>
    <m/>
    <m/>
    <m/>
    <m/>
    <m/>
    <m/>
    <m/>
    <m/>
    <s v="Red band"/>
    <x v="7"/>
    <s v="2026-07-11T14:20:42.241Z"/>
    <x v="5"/>
  </r>
  <r>
    <s v="E-20260711-2581"/>
    <s v="S-20260711-01"/>
    <x v="56"/>
    <n v="2"/>
    <n v="0"/>
    <n v="12"/>
    <m/>
    <m/>
    <m/>
    <m/>
    <m/>
    <m/>
    <m/>
    <m/>
    <s v="Red band"/>
    <x v="7"/>
    <s v="2026-07-11T14:20:43.685Z"/>
    <x v="5"/>
  </r>
  <r>
    <s v="E-20260711-2582"/>
    <s v="S-20260711-01"/>
    <x v="52"/>
    <n v="2"/>
    <n v="0"/>
    <n v="8"/>
    <m/>
    <m/>
    <m/>
    <m/>
    <m/>
    <m/>
    <m/>
    <m/>
    <s v="Red band"/>
    <x v="7"/>
    <s v="2026-07-11T14:20:44.889Z"/>
    <x v="5"/>
  </r>
  <r>
    <s v="E-20260711-2583"/>
    <s v="S-20260711-01"/>
    <x v="50"/>
    <n v="2"/>
    <n v="0"/>
    <n v="10"/>
    <m/>
    <m/>
    <m/>
    <m/>
    <m/>
    <m/>
    <m/>
    <m/>
    <m/>
    <x v="7"/>
    <s v="2026-07-11T14:20:46.542Z"/>
    <x v="3"/>
  </r>
  <r>
    <s v="E-20260711-2584"/>
    <s v="S-20260711-01"/>
    <x v="70"/>
    <n v="1"/>
    <n v="15"/>
    <n v="10"/>
    <m/>
    <m/>
    <m/>
    <m/>
    <m/>
    <m/>
    <m/>
    <m/>
    <s v="Warmup"/>
    <x v="7"/>
    <s v="2026-07-11T14:22:34.997Z"/>
    <x v="3"/>
  </r>
  <r>
    <s v="E-20260711-2585"/>
    <s v="S-20260711-01"/>
    <x v="69"/>
    <n v="1"/>
    <n v="110"/>
    <n v="10"/>
    <m/>
    <m/>
    <m/>
    <n v="3"/>
    <n v="1"/>
    <n v="2"/>
    <s v="1-2"/>
    <m/>
    <s v="Tempo 3-1-2; RIR 1-2; right anterior tight at eccentric and pause/press. Not pain but definitely a more tightness below the anterior cap"/>
    <x v="7"/>
    <s v="2026-07-11T14:27:46.507Z"/>
    <x v="3"/>
  </r>
  <r>
    <s v="E-20260711-2586"/>
    <s v="S-20260711-01"/>
    <x v="69"/>
    <n v="2"/>
    <n v="120"/>
    <n v="10"/>
    <m/>
    <m/>
    <m/>
    <n v="3"/>
    <n v="1"/>
    <n v="2"/>
    <s v="1-2"/>
    <m/>
    <s v="Tempo 3-1-2; RIR 1-2; right anterior tight at eccentric and pause/press. Not pain but definitely a more tightness below the anterior cap"/>
    <x v="7"/>
    <s v="2026-07-11T14:30:27.463Z"/>
    <x v="3"/>
  </r>
  <r>
    <s v="E-20260711-2587"/>
    <s v="S-20260711-01"/>
    <x v="69"/>
    <n v="3"/>
    <n v="130"/>
    <n v="8"/>
    <m/>
    <m/>
    <m/>
    <n v="3"/>
    <n v="1"/>
    <n v="2"/>
    <s v="1-2"/>
    <m/>
    <s v="Tempo 3-1-2; RIR 1-2"/>
    <x v="7"/>
    <s v="2026-07-11T14:34:53.760Z"/>
    <x v="3"/>
  </r>
  <r>
    <s v="E-20260711-2588"/>
    <s v="S-20260711-01"/>
    <x v="69"/>
    <n v="4"/>
    <n v="130"/>
    <n v="6"/>
    <m/>
    <m/>
    <m/>
    <n v="3"/>
    <n v="1"/>
    <n v="2"/>
    <s v="1"/>
    <m/>
    <s v="Tempo 3-1-2; RIR 1; shifted to a slight radial tilt and it felt better in my capsule"/>
    <x v="7"/>
    <s v="2026-07-11T14:39:25.744Z"/>
    <x v="3"/>
  </r>
  <r>
    <s v="E-20260711-2589"/>
    <s v="S-20260711-01"/>
    <x v="79"/>
    <n v="1"/>
    <n v="90"/>
    <n v="10"/>
    <m/>
    <m/>
    <m/>
    <n v="3"/>
    <n v="1"/>
    <n v="2"/>
    <s v="2"/>
    <m/>
    <s v="Slight ulnar tilt with these fixed grips felt better on right cap; tempo 3-1-2; RIR 2"/>
    <x v="7"/>
    <s v="2026-07-11T14:41:42.659Z"/>
    <x v="3"/>
  </r>
  <r>
    <s v="E-20260711-2590"/>
    <s v="S-20260711-01"/>
    <x v="79"/>
    <n v="2"/>
    <n v="90"/>
    <n v="10"/>
    <m/>
    <m/>
    <m/>
    <n v="3"/>
    <n v="1"/>
    <n v="2"/>
    <s v="2"/>
    <m/>
    <s v="Slight ulnar tilt with these fixed grips felt better on right cap; tempo 3-1-2; RIR 2"/>
    <x v="7"/>
    <s v="2026-07-11T14:43:42.765Z"/>
    <x v="3"/>
  </r>
  <r>
    <s v="E-20260711-2591"/>
    <s v="S-20260711-01"/>
    <x v="79"/>
    <n v="3"/>
    <n v="95"/>
    <n v="9"/>
    <m/>
    <m/>
    <m/>
    <n v="3"/>
    <n v="1"/>
    <n v="2"/>
    <s v="1-2"/>
    <m/>
    <s v="Slight ulnar tilt with these fixed grips felt better on right cap; tempo 3-1-2; RIR 1-2"/>
    <x v="7"/>
    <s v="2026-07-11T14:46:48.398Z"/>
    <x v="3"/>
  </r>
  <r>
    <s v="E-20260711-2592"/>
    <s v="S-20260711-01"/>
    <x v="86"/>
    <n v="1"/>
    <n v="20"/>
    <n v="10"/>
    <m/>
    <m/>
    <m/>
    <n v="2"/>
    <n v="2"/>
    <n v="3"/>
    <s v="2"/>
    <m/>
    <s v="Tempo 2-2-3; RIR 2; cap right on superior; slightly shortened ROM"/>
    <x v="7"/>
    <s v="2026-07-11T14:51:16.652Z"/>
    <x v="3"/>
  </r>
  <r>
    <s v="E-20260711-2593"/>
    <s v="S-20260711-01"/>
    <x v="86"/>
    <n v="2"/>
    <n v="25"/>
    <n v="11"/>
    <m/>
    <m/>
    <m/>
    <n v="2"/>
    <n v="2"/>
    <n v="3"/>
    <s v="2"/>
    <m/>
    <s v="Tempo 2-2-3; RIR 2;"/>
    <x v="7"/>
    <s v="2026-07-11T14:54:21.879Z"/>
    <x v="3"/>
  </r>
  <r>
    <s v="E-20260711-2594"/>
    <s v="S-20260711-01"/>
    <x v="86"/>
    <n v="3"/>
    <n v="30"/>
    <n v="11"/>
    <m/>
    <m/>
    <m/>
    <n v="2"/>
    <n v="2"/>
    <n v="3"/>
    <s v="2"/>
    <m/>
    <s v="Tempo 2-2-3; RIR 2; I think I found the correct movement path and effective ROM"/>
    <x v="7"/>
    <s v="2026-07-11T14:57:44.168Z"/>
    <x v="3"/>
  </r>
  <r>
    <s v="E-20260711-2595"/>
    <s v="S-20260711-01"/>
    <x v="87"/>
    <n v="1"/>
    <n v="30"/>
    <n v="10"/>
    <m/>
    <m/>
    <m/>
    <n v="2"/>
    <n v="1"/>
    <n v="3"/>
    <s v="2"/>
    <m/>
    <s v="Tempo 2-1-3; RIR 2"/>
    <x v="7"/>
    <s v="2026-07-11T15:01:08.408Z"/>
    <x v="3"/>
  </r>
  <r>
    <s v="E-20260711-2596"/>
    <s v="S-20260711-01"/>
    <x v="87"/>
    <n v="2"/>
    <n v="30"/>
    <n v="10"/>
    <m/>
    <m/>
    <m/>
    <n v="2"/>
    <n v="1"/>
    <n v="3"/>
    <s v="2"/>
    <m/>
    <s v="Tempo 2-1-3; RIR 2"/>
    <x v="7"/>
    <s v="2026-07-11T15:04:04.144Z"/>
    <x v="3"/>
  </r>
  <r>
    <s v="E-20260711-2597"/>
    <s v="S-20260711-01"/>
    <x v="87"/>
    <n v="3"/>
    <n v="40"/>
    <n v="10"/>
    <m/>
    <m/>
    <m/>
    <n v="2"/>
    <n v="1"/>
    <n v="3"/>
    <s v="1-2"/>
    <m/>
    <s v="Tempo 2-1-3; RIR 1-2"/>
    <x v="7"/>
    <s v="2026-07-11T15:06:45.440Z"/>
    <x v="3"/>
  </r>
  <r>
    <s v="E-20260711-2598"/>
    <s v="S-20260711-01"/>
    <x v="38"/>
    <n v="1"/>
    <n v="25"/>
    <n v="9"/>
    <m/>
    <m/>
    <m/>
    <n v="2"/>
    <n v="1"/>
    <n v="3"/>
    <s v="1-2"/>
    <m/>
    <s v="Left fatigued first at 5. Switched to right and did 9 then finished remaining 4 without issue on left. Tempo 2-1-3; RIR 1-2"/>
    <x v="7"/>
    <s v="2026-07-11T15:10:17.428Z"/>
    <x v="4"/>
  </r>
  <r>
    <s v="E-20260711-2599"/>
    <s v="S-20260711-01"/>
    <x v="38"/>
    <n v="2"/>
    <n v="25"/>
    <n v="8"/>
    <m/>
    <m/>
    <m/>
    <n v="2"/>
    <n v="1"/>
    <n v="3"/>
    <s v="1-2"/>
    <m/>
    <s v="Left fatigued first at 8. Tempo 2-1-3; RIR 1-2"/>
    <x v="7"/>
    <s v="2026-07-11T15:13:36.775Z"/>
    <x v="4"/>
  </r>
  <r>
    <s v="E-20260711-2600"/>
    <s v="S-20260711-01"/>
    <x v="38"/>
    <n v="3"/>
    <n v="25"/>
    <n v="7"/>
    <m/>
    <m/>
    <m/>
    <n v="2"/>
    <n v="1"/>
    <n v="3"/>
    <s v="1-2"/>
    <m/>
    <s v="Not happy with today’s overhead extensions; Left fatigued first. Tempo 2-1-3; RIR 1-2"/>
    <x v="7"/>
    <s v="2026-07-11T15:16:53.934Z"/>
    <x v="4"/>
  </r>
  <r>
    <s v="E-20260711-2601"/>
    <s v="S-20260711-01"/>
    <x v="80"/>
    <n v="1"/>
    <n v="62.5"/>
    <n v="10"/>
    <m/>
    <m/>
    <m/>
    <n v="2"/>
    <n v="1"/>
    <n v="3"/>
    <s v="2+"/>
    <m/>
    <s v="Tempo 2-1-3; RIR 2+"/>
    <x v="7"/>
    <s v="2026-07-11T15:20:44.805Z"/>
    <x v="4"/>
  </r>
  <r>
    <s v="E-20260711-2602"/>
    <s v="S-20260711-01"/>
    <x v="80"/>
    <n v="2"/>
    <n v="65"/>
    <n v="8"/>
    <m/>
    <m/>
    <m/>
    <n v="2"/>
    <n v="1"/>
    <n v="3"/>
    <s v="1-2"/>
    <m/>
    <s v="Tempo 2-1-3; RIR 1-2; I got sucked into increasing the weight cause set 1 was very easy"/>
    <x v="7"/>
    <s v="2026-07-11T15:23:10.109Z"/>
    <x v="4"/>
  </r>
  <r>
    <s v="E-20260711-2603"/>
    <s v="S-20260711-01"/>
    <x v="80"/>
    <n v="3"/>
    <n v="65"/>
    <n v="8"/>
    <m/>
    <m/>
    <m/>
    <n v="2"/>
    <n v="1"/>
    <n v="3"/>
    <s v="1-2"/>
    <m/>
    <s v="Tempo 2-1-3; RIR 1-2;"/>
    <x v="7"/>
    <s v="2026-07-11T15:25:29.132Z"/>
    <x v="4"/>
  </r>
  <r>
    <s v="E-20260711-2604"/>
    <s v="S-20260711-01"/>
    <x v="83"/>
    <n v="1"/>
    <m/>
    <m/>
    <n v="20"/>
    <n v="0"/>
    <s v="km"/>
    <m/>
    <m/>
    <m/>
    <m/>
    <m/>
    <s v="20 sec hard ; 40 sec rest"/>
    <x v="7"/>
    <s v="2026-07-11T15:33:16.476Z"/>
    <x v="9"/>
  </r>
  <r>
    <s v="E-20260711-2605"/>
    <s v="S-20260711-01"/>
    <x v="83"/>
    <n v="2"/>
    <m/>
    <m/>
    <n v="20"/>
    <n v="0"/>
    <s v="km"/>
    <m/>
    <m/>
    <m/>
    <m/>
    <m/>
    <s v="20 sec hard ; 40 sec rest"/>
    <x v="7"/>
    <s v="2026-07-11T15:33:17.157Z"/>
    <x v="9"/>
  </r>
  <r>
    <s v="E-20260711-2606"/>
    <s v="S-20260711-01"/>
    <x v="83"/>
    <n v="3"/>
    <m/>
    <m/>
    <n v="20"/>
    <n v="0"/>
    <s v="km"/>
    <m/>
    <m/>
    <m/>
    <m/>
    <m/>
    <s v="20 sec hard ; 40 sec rest"/>
    <x v="7"/>
    <s v="2026-07-11T15:33:17.926Z"/>
    <x v="9"/>
  </r>
  <r>
    <s v="E-20260711-2607"/>
    <s v="S-20260711-01"/>
    <x v="83"/>
    <n v="4"/>
    <m/>
    <m/>
    <n v="20"/>
    <n v="0"/>
    <s v="km"/>
    <m/>
    <m/>
    <m/>
    <m/>
    <m/>
    <s v="20 sec hard ; 40 sec rest"/>
    <x v="7"/>
    <s v="2026-07-11T15:33:18.595Z"/>
    <x v="9"/>
  </r>
  <r>
    <s v="E-20260711-2608"/>
    <s v="S-20260711-01"/>
    <x v="83"/>
    <n v="5"/>
    <m/>
    <m/>
    <n v="20"/>
    <n v="0"/>
    <s v="km"/>
    <m/>
    <m/>
    <m/>
    <m/>
    <m/>
    <s v="20 sec hard ; 40 sec rest"/>
    <x v="7"/>
    <s v="2026-07-11T15:33:19.282Z"/>
    <x v="9"/>
  </r>
  <r>
    <s v="E-20260711-2609"/>
    <s v="S-20260711-01"/>
    <x v="83"/>
    <n v="6"/>
    <m/>
    <m/>
    <n v="20"/>
    <n v="0"/>
    <s v="km"/>
    <m/>
    <m/>
    <m/>
    <m/>
    <m/>
    <s v="20 sec hard ; 40 sec rest"/>
    <x v="7"/>
    <s v="2026-07-11T15:33:19.973Z"/>
    <x v="9"/>
  </r>
  <r>
    <s v="E-20260713-2610"/>
    <s v="S-20260713-01"/>
    <x v="66"/>
    <n v="1"/>
    <m/>
    <m/>
    <n v="300"/>
    <n v="0.56999999999999995"/>
    <s v="km"/>
    <m/>
    <m/>
    <m/>
    <m/>
    <m/>
    <s v="4.3mph, 5% incline"/>
    <x v="7"/>
    <s v="2026-07-13T14:54:08.800Z"/>
    <x v="9"/>
  </r>
  <r>
    <s v="E-20260713-2611"/>
    <s v="S-20260713-01"/>
    <x v="88"/>
    <n v="1"/>
    <n v="0"/>
    <n v="10"/>
    <m/>
    <m/>
    <m/>
    <m/>
    <m/>
    <m/>
    <m/>
    <m/>
    <m/>
    <x v="7"/>
    <s v="2026-07-13T15:02:03.482Z"/>
    <x v="7"/>
  </r>
  <r>
    <s v="E-20260713-2612"/>
    <s v="S-20260713-01"/>
    <x v="89"/>
    <n v="1"/>
    <n v="0"/>
    <n v="10"/>
    <m/>
    <m/>
    <m/>
    <m/>
    <m/>
    <m/>
    <m/>
    <m/>
    <m/>
    <x v="7"/>
    <s v="2026-07-13T15:02:05.087Z"/>
    <x v="5"/>
  </r>
  <r>
    <s v="E-20260713-2613"/>
    <s v="S-20260713-01"/>
    <x v="39"/>
    <n v="1"/>
    <n v="0"/>
    <m/>
    <n v="8"/>
    <m/>
    <m/>
    <m/>
    <m/>
    <m/>
    <m/>
    <m/>
    <m/>
    <x v="7"/>
    <s v="2026-07-13T15:02:06.827Z"/>
    <x v="7"/>
  </r>
  <r>
    <s v="E-20260713-2614"/>
    <s v="S-20260713-01"/>
    <x v="60"/>
    <n v="1"/>
    <n v="0"/>
    <n v="10"/>
    <m/>
    <m/>
    <m/>
    <m/>
    <m/>
    <m/>
    <m/>
    <m/>
    <m/>
    <x v="7"/>
    <s v="2026-07-13T15:02:08.283Z"/>
    <x v="7"/>
  </r>
  <r>
    <s v="E-20260713-2615"/>
    <s v="S-20260713-01"/>
    <x v="47"/>
    <n v="1"/>
    <n v="0"/>
    <n v="15"/>
    <m/>
    <m/>
    <m/>
    <m/>
    <m/>
    <m/>
    <m/>
    <m/>
    <m/>
    <x v="7"/>
    <s v="2026-07-13T15:02:09.706Z"/>
    <x v="7"/>
  </r>
  <r>
    <s v="E-20260713-2616"/>
    <s v="S-20260713-01"/>
    <x v="88"/>
    <n v="2"/>
    <n v="0"/>
    <n v="10"/>
    <m/>
    <m/>
    <m/>
    <m/>
    <m/>
    <m/>
    <m/>
    <m/>
    <m/>
    <x v="7"/>
    <s v="2026-07-13T15:03:37.270Z"/>
    <x v="7"/>
  </r>
  <r>
    <s v="E-20260713-2617"/>
    <s v="S-20260713-01"/>
    <x v="89"/>
    <n v="2"/>
    <n v="0"/>
    <n v="10"/>
    <m/>
    <m/>
    <m/>
    <m/>
    <m/>
    <m/>
    <m/>
    <m/>
    <m/>
    <x v="7"/>
    <s v="2026-07-13T15:03:38.863Z"/>
    <x v="5"/>
  </r>
  <r>
    <s v="E-20260713-2618"/>
    <s v="S-20260713-01"/>
    <x v="39"/>
    <n v="2"/>
    <n v="0"/>
    <m/>
    <n v="8"/>
    <m/>
    <m/>
    <m/>
    <m/>
    <m/>
    <m/>
    <m/>
    <m/>
    <x v="7"/>
    <s v="2026-07-13T15:04:17.963Z"/>
    <x v="7"/>
  </r>
  <r>
    <s v="E-20260713-2619"/>
    <s v="S-20260713-01"/>
    <x v="60"/>
    <n v="2"/>
    <n v="0"/>
    <n v="10"/>
    <m/>
    <m/>
    <m/>
    <m/>
    <m/>
    <m/>
    <m/>
    <m/>
    <m/>
    <x v="7"/>
    <s v="2026-07-13T15:05:08.226Z"/>
    <x v="7"/>
  </r>
  <r>
    <s v="E-20260713-2620"/>
    <s v="S-20260713-01"/>
    <x v="47"/>
    <n v="2"/>
    <n v="0"/>
    <n v="15"/>
    <m/>
    <m/>
    <m/>
    <m/>
    <m/>
    <m/>
    <m/>
    <m/>
    <m/>
    <x v="7"/>
    <s v="2026-07-13T15:05:50.690Z"/>
    <x v="7"/>
  </r>
  <r>
    <s v="E-20260713-2621"/>
    <s v="S-20260713-01"/>
    <x v="81"/>
    <n v="1"/>
    <n v="75"/>
    <n v="10"/>
    <m/>
    <m/>
    <m/>
    <n v="3"/>
    <n v="1"/>
    <n v="2"/>
    <s v="2"/>
    <m/>
    <s v="Tempo 3-1-2; RIR 2"/>
    <x v="7"/>
    <s v="2026-07-13T15:08:51.860Z"/>
    <x v="7"/>
  </r>
  <r>
    <s v="E-20260713-2622"/>
    <s v="S-20260713-01"/>
    <x v="81"/>
    <n v="2"/>
    <n v="75"/>
    <n v="10"/>
    <m/>
    <m/>
    <m/>
    <n v="3"/>
    <n v="1"/>
    <n v="2"/>
    <s v="2"/>
    <m/>
    <s v="Tempo 3-1-2; RIR 2"/>
    <x v="7"/>
    <s v="2026-07-13T15:11:32.020Z"/>
    <x v="7"/>
  </r>
  <r>
    <s v="E-20260713-2623"/>
    <s v="S-20260713-01"/>
    <x v="81"/>
    <n v="3"/>
    <n v="75"/>
    <n v="10"/>
    <m/>
    <m/>
    <m/>
    <n v="3"/>
    <n v="1"/>
    <n v="2"/>
    <s v="2"/>
    <m/>
    <s v="Tempo 3-1-2; RIR 2"/>
    <x v="7"/>
    <s v="2026-07-13T15:14:14.666Z"/>
    <x v="7"/>
  </r>
  <r>
    <s v="E-20260713-2624"/>
    <s v="S-20260713-01"/>
    <x v="81"/>
    <n v="4"/>
    <n v="75"/>
    <n v="10"/>
    <m/>
    <m/>
    <m/>
    <n v="3"/>
    <n v="1"/>
    <n v="2"/>
    <s v="1"/>
    <m/>
    <s v="Tempo 3-1-2; RIR 1; feeing nauseous after set 3; same sneeze / puke sensation we’ve previously discussed; goes away after a short rest "/>
    <x v="7"/>
    <s v="2026-07-13T15:17:36.696Z"/>
    <x v="7"/>
  </r>
  <r>
    <s v="E-20260713-2625"/>
    <s v="S-20260713-01"/>
    <x v="0"/>
    <n v="1"/>
    <n v="150"/>
    <m/>
    <n v="70.199999999999989"/>
    <m/>
    <m/>
    <m/>
    <m/>
    <m/>
    <m/>
    <m/>
    <s v="2 mph, 0.5% incline; 70/60=1.167"/>
    <x v="7"/>
    <s v="2026-07-13T15:22:16.771Z"/>
    <x v="0"/>
  </r>
  <r>
    <s v="E-20260713-2626"/>
    <s v="S-20260713-01"/>
    <x v="0"/>
    <n v="2"/>
    <n v="150"/>
    <m/>
    <n v="70.199999999999989"/>
    <m/>
    <m/>
    <m/>
    <m/>
    <m/>
    <m/>
    <m/>
    <s v="Forearms fatiguing on both. Maybe a little more on left. Able to maintain hold with slight ulnar deviation at 60 sec; 2 mph, 0.5% incline; 70/60=1.167"/>
    <x v="7"/>
    <s v="2026-07-13T15:25:00.188Z"/>
    <x v="0"/>
  </r>
  <r>
    <s v="E-20260713-2627"/>
    <s v="S-20260713-01"/>
    <x v="0"/>
    <n v="3"/>
    <n v="150"/>
    <m/>
    <n v="49.8"/>
    <m/>
    <m/>
    <m/>
    <m/>
    <m/>
    <m/>
    <m/>
    <s v="50/60=   2 mph, 0.5% incline; 70/60=1.167"/>
    <x v="7"/>
    <s v="2026-07-13T15:28:05.554Z"/>
    <x v="0"/>
  </r>
  <r>
    <s v="E-20260713-2628"/>
    <s v="S-20260713-01"/>
    <x v="0"/>
    <n v="4"/>
    <n v="150"/>
    <m/>
    <n v="51.6"/>
    <m/>
    <m/>
    <m/>
    <m/>
    <m/>
    <m/>
    <m/>
    <s v="Very frustrating that grip is failing.   2 mph, 0.5% incline; 70/60=1.167"/>
    <x v="7"/>
    <s v="2026-07-13T15:30:45.175Z"/>
    <x v="0"/>
  </r>
  <r>
    <s v="E-20260713-2629"/>
    <s v="S-20260713-01"/>
    <x v="34"/>
    <n v="1"/>
    <n v="150"/>
    <n v="10"/>
    <m/>
    <m/>
    <m/>
    <n v="3"/>
    <n v="1"/>
    <n v="2"/>
    <s v="1-2"/>
    <m/>
    <s v="Tempo 3-1-2; RIR 1-2 grip started failing at 9"/>
    <x v="7"/>
    <s v="2026-07-13T15:34:34.889Z"/>
    <x v="7"/>
  </r>
  <r>
    <s v="E-20260713-2630"/>
    <s v="S-20260713-01"/>
    <x v="34"/>
    <n v="2"/>
    <n v="150"/>
    <n v="9"/>
    <m/>
    <m/>
    <m/>
    <n v="3"/>
    <n v="1"/>
    <n v="2"/>
    <s v="1-2"/>
    <m/>
    <s v="Tempo 3-1-2; RIR 1-2 grip started failing at 9; right side rolled to finger first"/>
    <x v="7"/>
    <s v="2026-07-13T15:37:13.312Z"/>
    <x v="7"/>
  </r>
  <r>
    <s v="E-20260713-2631"/>
    <s v="S-20260713-01"/>
    <x v="34"/>
    <n v="3"/>
    <n v="150"/>
    <n v="8"/>
    <m/>
    <m/>
    <m/>
    <n v="3"/>
    <n v="1"/>
    <n v="2"/>
    <s v="1"/>
    <m/>
    <s v="Tempo 3-1-2; RIR 1 grip started failing at 8; right side rolled to finger first"/>
    <x v="7"/>
    <s v="2026-07-13T15:40:29.177Z"/>
    <x v="7"/>
  </r>
  <r>
    <s v="E-20260713-2632"/>
    <s v="S-20260713-01"/>
    <x v="46"/>
    <n v="1"/>
    <n v="30"/>
    <n v="8"/>
    <m/>
    <m/>
    <m/>
    <n v="3"/>
    <n v="1"/>
    <n v="2"/>
    <s v="2"/>
    <m/>
    <s v="Tempo 3-1-2; RIR 2"/>
    <x v="7"/>
    <s v="2026-07-13T15:44:03.619Z"/>
    <x v="7"/>
  </r>
  <r>
    <s v="E-20260713-2633"/>
    <s v="S-20260713-01"/>
    <x v="46"/>
    <n v="2"/>
    <n v="40"/>
    <n v="8"/>
    <m/>
    <m/>
    <m/>
    <n v="3"/>
    <n v="1"/>
    <n v="2"/>
    <s v="2"/>
    <m/>
    <s v="Feeling nauseous again after that first set; Tempo 3-1-2; RIR 2"/>
    <x v="7"/>
    <s v="2026-07-13T15:45:04.825Z"/>
    <x v="7"/>
  </r>
  <r>
    <s v="E-20260713-2634"/>
    <s v="S-20260713-01"/>
    <x v="46"/>
    <n v="3"/>
    <n v="45"/>
    <n v="8"/>
    <m/>
    <m/>
    <m/>
    <n v="3"/>
    <n v="1"/>
    <n v="2"/>
    <s v="2"/>
    <m/>
    <s v="Tempo 3-1-2; RIR 2"/>
    <x v="7"/>
    <s v="2026-07-13T15:54:04.887Z"/>
    <x v="7"/>
  </r>
  <r>
    <s v="E-20260713-2635"/>
    <s v="S-20260713-01"/>
    <x v="90"/>
    <n v="1"/>
    <n v="100"/>
    <n v="15"/>
    <m/>
    <m/>
    <m/>
    <n v="2"/>
    <n v="1"/>
    <n v="3"/>
    <s v="2"/>
    <m/>
    <s v="Tempo: 2-1-3; RIR 2"/>
    <x v="7"/>
    <s v="2026-07-13T15:54:30.431Z"/>
    <x v="7"/>
  </r>
  <r>
    <s v="E-20260713-2636"/>
    <s v="S-20260713-01"/>
    <x v="90"/>
    <n v="2"/>
    <n v="100"/>
    <n v="15"/>
    <m/>
    <m/>
    <m/>
    <n v="2"/>
    <n v="1"/>
    <n v="3"/>
    <s v="2"/>
    <m/>
    <s v="Tempo: 2-1-3; RIR 2 (4-25lb plates on the smith machine rack)"/>
    <x v="7"/>
    <s v="2026-07-13T15:54:52.014Z"/>
    <x v="7"/>
  </r>
  <r>
    <s v="E-20260713-2637"/>
    <s v="S-20260713-01"/>
    <x v="90"/>
    <n v="3"/>
    <n v="100"/>
    <n v="14"/>
    <m/>
    <m/>
    <m/>
    <n v="2"/>
    <n v="1"/>
    <n v="3"/>
    <s v="1"/>
    <m/>
    <s v="Tempo: 2-1-3; RIR 1 (4-25lb plates on the smith machine rack)"/>
    <x v="7"/>
    <s v="2026-07-13T15:58:58.941Z"/>
    <x v="7"/>
  </r>
  <r>
    <s v="E-20260713-2638"/>
    <s v="S-20260713-01"/>
    <x v="32"/>
    <n v="1"/>
    <m/>
    <m/>
    <n v="360"/>
    <n v="1.57"/>
    <s v="km"/>
    <m/>
    <m/>
    <m/>
    <m/>
    <m/>
    <s v="Nausea during at about 4 min. Diarrhea immediate after the row"/>
    <x v="7"/>
    <s v="2026-07-13T16:10:43.388Z"/>
    <x v="1"/>
  </r>
  <r>
    <s v="E-20260714-2639"/>
    <s v="S-20260714-01"/>
    <x v="66"/>
    <n v="1"/>
    <m/>
    <m/>
    <n v="302"/>
    <n v="0.59"/>
    <s v="km"/>
    <m/>
    <m/>
    <m/>
    <m/>
    <m/>
    <s v="4.4 mph, 5% incline"/>
    <x v="7"/>
    <s v="2026-07-14T18:50:02.244Z"/>
    <x v="9"/>
  </r>
  <r>
    <s v="E-20260714-2640"/>
    <s v="S-20260714-01"/>
    <x v="67"/>
    <n v="1"/>
    <n v="0"/>
    <n v="15"/>
    <m/>
    <m/>
    <m/>
    <m/>
    <m/>
    <m/>
    <m/>
    <s v="2026-07-14T18:57:07.721Z"/>
    <s v="Red band"/>
    <x v="7"/>
    <s v="2026-07-14T18:57:09.060Z"/>
    <x v="5"/>
  </r>
  <r>
    <s v="E-20260714-2641"/>
    <s v="S-20260714-01"/>
    <x v="56"/>
    <n v="1"/>
    <n v="0"/>
    <n v="12"/>
    <m/>
    <m/>
    <m/>
    <m/>
    <m/>
    <m/>
    <m/>
    <s v="2026-07-14T18:57:07.721Z"/>
    <s v="Red bands "/>
    <x v="7"/>
    <s v="2026-07-14T18:57:22.680Z"/>
    <x v="5"/>
  </r>
  <r>
    <s v="E-20260714-2642"/>
    <s v="S-20260714-01"/>
    <x v="52"/>
    <n v="1"/>
    <n v="0"/>
    <n v="8"/>
    <m/>
    <m/>
    <m/>
    <m/>
    <m/>
    <m/>
    <m/>
    <s v="2026-07-14T18:57:07.721Z"/>
    <m/>
    <x v="7"/>
    <s v="2026-07-14T18:57:25.291Z"/>
    <x v="5"/>
  </r>
  <r>
    <s v="E-20260714-2643"/>
    <s v="S-20260714-01"/>
    <x v="50"/>
    <n v="1"/>
    <n v="0"/>
    <n v="10"/>
    <m/>
    <m/>
    <m/>
    <m/>
    <m/>
    <m/>
    <m/>
    <s v="2026-07-14T18:57:07.721Z"/>
    <m/>
    <x v="7"/>
    <s v="2026-07-14T18:57:27.783Z"/>
    <x v="3"/>
  </r>
  <r>
    <s v="E-20260714-2644"/>
    <s v="S-20260714-01"/>
    <x v="67"/>
    <n v="2"/>
    <n v="0"/>
    <n v="15"/>
    <m/>
    <m/>
    <m/>
    <m/>
    <m/>
    <m/>
    <m/>
    <s v="2026-07-14T19:02:34.566Z"/>
    <s v="Red band"/>
    <x v="7"/>
    <s v="2026-07-14T19:02:35.152Z"/>
    <x v="5"/>
  </r>
  <r>
    <s v="E-20260714-2645"/>
    <s v="S-20260714-01"/>
    <x v="56"/>
    <n v="2"/>
    <n v="0"/>
    <n v="12"/>
    <m/>
    <m/>
    <m/>
    <m/>
    <m/>
    <m/>
    <m/>
    <s v="2026-07-14T19:02:34.566Z"/>
    <s v="Red bands "/>
    <x v="7"/>
    <s v="2026-07-14T19:02:36.641Z"/>
    <x v="5"/>
  </r>
  <r>
    <s v="E-20260714-2646"/>
    <s v="S-20260714-01"/>
    <x v="52"/>
    <n v="2"/>
    <n v="0"/>
    <n v="8"/>
    <m/>
    <m/>
    <m/>
    <m/>
    <m/>
    <m/>
    <m/>
    <s v="2026-07-14T19:02:34.566Z"/>
    <m/>
    <x v="7"/>
    <s v="2026-07-14T19:02:37.929Z"/>
    <x v="5"/>
  </r>
  <r>
    <s v="E-20260714-2647"/>
    <s v="S-20260714-01"/>
    <x v="50"/>
    <n v="2"/>
    <n v="0"/>
    <n v="10"/>
    <m/>
    <m/>
    <m/>
    <m/>
    <m/>
    <m/>
    <m/>
    <s v="2026-07-14T19:02:34.566Z"/>
    <m/>
    <x v="7"/>
    <s v="2026-07-14T19:02:39.569Z"/>
    <x v="3"/>
  </r>
  <r>
    <s v="E-20260714-2648"/>
    <s v="S-20260714-01"/>
    <x v="91"/>
    <n v="1"/>
    <n v="30"/>
    <n v="12"/>
    <m/>
    <m/>
    <m/>
    <m/>
    <m/>
    <m/>
    <s v="2+"/>
    <m/>
    <s v="2-1-3; RIR 2+; breathing was interesting. Just normal breathing no counts or holding"/>
    <x v="7"/>
    <s v="2026-07-14T19:06:47.200Z"/>
    <x v="2"/>
  </r>
  <r>
    <s v="E-20260714-2649"/>
    <s v="S-20260714-01"/>
    <x v="91"/>
    <n v="2"/>
    <n v="30"/>
    <n v="10"/>
    <m/>
    <m/>
    <m/>
    <n v="2"/>
    <n v="1"/>
    <n v="3"/>
    <s v="1"/>
    <m/>
    <s v="Tempo 2-1-3; RIR 1; left contraction slightly less"/>
    <x v="7"/>
    <s v="2026-07-14T19:10:03.160Z"/>
    <x v="2"/>
  </r>
  <r>
    <s v="E-20260714-2650"/>
    <s v="S-20260714-01"/>
    <x v="91"/>
    <n v="3"/>
    <n v="30"/>
    <n v="10"/>
    <m/>
    <m/>
    <m/>
    <n v="2"/>
    <n v="1"/>
    <n v="3"/>
    <s v="0(left)"/>
    <m/>
    <s v="Tempo 2-1-3; RIR 0(left) 1 (right); left contraction slightly less"/>
    <x v="7"/>
    <s v="2026-07-14T19:14:16.008Z"/>
    <x v="2"/>
  </r>
  <r>
    <s v="E-20260714-2651"/>
    <s v="S-20260714-01"/>
    <x v="38"/>
    <n v="1"/>
    <n v="25"/>
    <n v="10"/>
    <m/>
    <m/>
    <m/>
    <n v="2"/>
    <n v="1"/>
    <n v="3"/>
    <s v="1-2"/>
    <m/>
    <s v="Tempo 2-1-3; RIR 1-2; breathing is a quick inhale and hold on the press then normal breathing on eccentric "/>
    <x v="7"/>
    <s v="2026-07-14T19:16:58.935Z"/>
    <x v="4"/>
  </r>
  <r>
    <s v="E-20260714-2652"/>
    <s v="S-20260714-01"/>
    <x v="38"/>
    <n v="2"/>
    <n v="25"/>
    <n v="10"/>
    <m/>
    <m/>
    <m/>
    <n v="2"/>
    <n v="1"/>
    <n v="3"/>
    <s v="2"/>
    <m/>
    <s v="Tempo 2-1-3; RIR 2; breathing is all over the place. I sometimes to exhales on extending sometime (and most often) I’m breathing ‘normal’"/>
    <x v="7"/>
    <s v="2026-07-14T19:20:43.680Z"/>
    <x v="4"/>
  </r>
  <r>
    <s v="E-20260714-2653"/>
    <s v="S-20260714-01"/>
    <x v="38"/>
    <n v="3"/>
    <n v="25"/>
    <n v="10"/>
    <m/>
    <m/>
    <m/>
    <n v="2"/>
    <n v="1"/>
    <n v="3"/>
    <s v="0-1"/>
    <m/>
    <s v="Tempo 2-1-3; RIR 0-1; breathing (general) - forced exhale when pressing with a count in my head (e.g., 1-1-1, 2-2-2)"/>
    <x v="7"/>
    <s v="2026-07-14T19:24:54.097Z"/>
    <x v="4"/>
  </r>
  <r>
    <s v="E-20260714-2654"/>
    <s v="S-20260714-01"/>
    <x v="92"/>
    <n v="1"/>
    <n v="27.5"/>
    <n v="12"/>
    <m/>
    <m/>
    <m/>
    <n v="2"/>
    <n v="1"/>
    <n v="3"/>
    <s v="1-2"/>
    <m/>
    <s v="Tempo 2-1-3; RIR 1-2"/>
    <x v="7"/>
    <s v="2026-07-14T19:28:16.181Z"/>
    <x v="2"/>
  </r>
  <r>
    <s v="E-20260714-2655"/>
    <s v="S-20260714-01"/>
    <x v="92"/>
    <n v="2"/>
    <n v="27.5"/>
    <n v="11"/>
    <m/>
    <m/>
    <m/>
    <n v="2"/>
    <n v="1"/>
    <n v="3"/>
    <s v="1-2"/>
    <m/>
    <s v="Tempo 2-1-3; RIR 1-2"/>
    <x v="7"/>
    <s v="2026-07-14T19:31:12.459Z"/>
    <x v="2"/>
  </r>
  <r>
    <s v="E-20260714-2656"/>
    <s v="S-20260714-01"/>
    <x v="92"/>
    <n v="3"/>
    <n v="27.5"/>
    <n v="9"/>
    <m/>
    <m/>
    <m/>
    <n v="2"/>
    <n v="1"/>
    <n v="3"/>
    <s v="1"/>
    <m/>
    <s v="Tempo 2-1-3; RIR 1"/>
    <x v="7"/>
    <s v="2026-07-14T19:34:47.000Z"/>
    <x v="2"/>
  </r>
  <r>
    <s v="E-20260714-2657"/>
    <s v="S-20260714-01"/>
    <x v="80"/>
    <n v="1"/>
    <n v="65"/>
    <n v="11"/>
    <m/>
    <m/>
    <m/>
    <n v="2"/>
    <n v="1"/>
    <n v="3"/>
    <s v="1-2"/>
    <m/>
    <s v="Thinking “Shoulders down”; tempo 2-1-3; RIR 1-2"/>
    <x v="7"/>
    <s v="2026-07-14T19:37:07.788Z"/>
    <x v="4"/>
  </r>
  <r>
    <s v="E-20260714-2658"/>
    <s v="S-20260714-01"/>
    <x v="80"/>
    <n v="2"/>
    <n v="65"/>
    <n v="10"/>
    <m/>
    <m/>
    <m/>
    <n v="2"/>
    <n v="1"/>
    <n v="3"/>
    <s v="1-2"/>
    <m/>
    <s v="Thinking “Shoulders down”; tempo 2-1-3; RIR 1-2"/>
    <x v="7"/>
    <s v="2026-07-14T19:39:18.429Z"/>
    <x v="4"/>
  </r>
  <r>
    <s v="E-20260714-2659"/>
    <s v="S-20260714-01"/>
    <x v="80"/>
    <n v="3"/>
    <n v="65"/>
    <n v="9"/>
    <m/>
    <m/>
    <m/>
    <n v="2"/>
    <n v="1"/>
    <n v="3"/>
    <s v="0-1"/>
    <m/>
    <s v="Thinking “Shoulders down”; tempo 2-1-3; RIR 0-1"/>
    <x v="7"/>
    <s v="2026-07-14T19:41:46.561Z"/>
    <x v="4"/>
  </r>
  <r>
    <s v="E-20260714-2660"/>
    <s v="S-20260714-01"/>
    <x v="75"/>
    <n v="1"/>
    <n v="35"/>
    <n v="15"/>
    <m/>
    <m/>
    <m/>
    <n v="2"/>
    <n v="1"/>
    <n v="3"/>
    <s v="2+"/>
    <m/>
    <s v="Tempo 2-1-3; RIR 2+"/>
    <x v="7"/>
    <s v="2026-07-14T19:44:58.105Z"/>
    <x v="1"/>
  </r>
  <r>
    <s v="E-20260714-2661"/>
    <s v="S-20260714-01"/>
    <x v="75"/>
    <n v="2"/>
    <n v="35"/>
    <n v="15"/>
    <m/>
    <m/>
    <m/>
    <n v="2"/>
    <n v="1"/>
    <n v="3"/>
    <s v="2+"/>
    <m/>
    <s v="Tempo 2-1-3; RIR 2+"/>
    <x v="7"/>
    <s v="2026-07-14T19:47:23.619Z"/>
    <x v="1"/>
  </r>
  <r>
    <s v="E-20260714-2662"/>
    <s v="S-20260714-01"/>
    <x v="75"/>
    <n v="3"/>
    <n v="35"/>
    <n v="15"/>
    <m/>
    <m/>
    <m/>
    <n v="2"/>
    <n v="1"/>
    <n v="3"/>
    <s v="2+"/>
    <m/>
    <s v="Tempo 2-1-3; RIR 2+"/>
    <x v="7"/>
    <s v="2026-07-14T19:49:41.865Z"/>
    <x v="1"/>
  </r>
  <r>
    <s v="E-20260714-2663"/>
    <s v="S-20260714-01"/>
    <x v="18"/>
    <n v="1"/>
    <n v="150"/>
    <m/>
    <n v="60"/>
    <m/>
    <m/>
    <m/>
    <m/>
    <m/>
    <m/>
    <m/>
    <s v="Plenty of room left in the grip tank"/>
    <x v="7"/>
    <s v="2026-07-14T19:52:55.474Z"/>
    <x v="0"/>
  </r>
  <r>
    <s v="E-20260714-2664"/>
    <s v="S-20260714-01"/>
    <x v="18"/>
    <n v="2"/>
    <n v="150"/>
    <m/>
    <n v="60"/>
    <m/>
    <m/>
    <m/>
    <m/>
    <m/>
    <m/>
    <m/>
    <s v="Forearm started failing first, then slowly the weight on left side seemed to move toward my index finger and at 60 seconds I lost grip"/>
    <x v="7"/>
    <s v="2026-07-14T19:56:01.127Z"/>
    <x v="0"/>
  </r>
  <r>
    <s v="E-20260714-2665"/>
    <s v="S-20260714-01"/>
    <x v="18"/>
    <n v="3"/>
    <n v="150"/>
    <m/>
    <n v="57"/>
    <m/>
    <m/>
    <m/>
    <m/>
    <m/>
    <m/>
    <m/>
    <s v="57/60=Forearm started failing first, then slowly the weight on left side seemed to move toward my index finger and at 60 seconds I lost grip"/>
    <x v="7"/>
    <s v="2026-07-14T19:58:33.842Z"/>
    <x v="0"/>
  </r>
  <r>
    <s v="E-20260714-2666"/>
    <s v="S-20260714-01"/>
    <x v="18"/>
    <n v="4"/>
    <n v="150"/>
    <m/>
    <n v="57"/>
    <m/>
    <m/>
    <m/>
    <m/>
    <m/>
    <m/>
    <m/>
    <s v="57/60= rolling starting at ~47 sec, burning around 37 sec; Forearm started failing first, then slowly the weight on left side seemed to move toward my index finger and at 60 seconds I lost grip"/>
    <x v="7"/>
    <s v="2026-07-14T20:01:03.893Z"/>
    <x v="0"/>
  </r>
  <r>
    <s v="E-20260714-2667"/>
    <s v="S-20260714-01"/>
    <x v="83"/>
    <n v="1"/>
    <m/>
    <m/>
    <n v="20"/>
    <n v="0"/>
    <s v="km"/>
    <m/>
    <m/>
    <m/>
    <m/>
    <m/>
    <s v="20 seconds HARD! 40 sec rest"/>
    <x v="7"/>
    <s v="2026-07-14T20:08:17.564Z"/>
    <x v="9"/>
  </r>
  <r>
    <s v="E-20260714-2668"/>
    <s v="S-20260714-01"/>
    <x v="83"/>
    <n v="2"/>
    <m/>
    <m/>
    <n v="20"/>
    <n v="0"/>
    <s v="km"/>
    <m/>
    <m/>
    <m/>
    <m/>
    <m/>
    <s v="20 seconds HARD! 40 sec rest"/>
    <x v="7"/>
    <s v="2026-07-14T20:08:19.643Z"/>
    <x v="9"/>
  </r>
  <r>
    <s v="E-20260714-2669"/>
    <s v="S-20260714-01"/>
    <x v="83"/>
    <n v="3"/>
    <m/>
    <m/>
    <n v="20"/>
    <n v="0"/>
    <s v="km"/>
    <m/>
    <m/>
    <m/>
    <m/>
    <m/>
    <s v="20 seconds HARD! 40 sec rest"/>
    <x v="7"/>
    <s v="2026-07-14T20:08:20.927Z"/>
    <x v="9"/>
  </r>
  <r>
    <s v="E-20260714-2670"/>
    <s v="S-20260714-01"/>
    <x v="83"/>
    <n v="4"/>
    <m/>
    <m/>
    <n v="20"/>
    <n v="0"/>
    <s v="km"/>
    <m/>
    <m/>
    <m/>
    <m/>
    <m/>
    <s v="20 seconds HARD! 40 sec rest"/>
    <x v="7"/>
    <s v="2026-07-14T20:08:21.747Z"/>
    <x v="9"/>
  </r>
  <r>
    <s v="E-20260714-2671"/>
    <s v="S-20260714-01"/>
    <x v="83"/>
    <n v="5"/>
    <m/>
    <m/>
    <n v="20"/>
    <n v="0"/>
    <s v="km"/>
    <m/>
    <m/>
    <m/>
    <m/>
    <m/>
    <s v="20 seconds HARD! 40 sec rest"/>
    <x v="7"/>
    <s v="2026-07-14T20:08:22.504Z"/>
    <x v="9"/>
  </r>
  <r>
    <s v="E-20260714-2672"/>
    <s v="S-20260714-01"/>
    <x v="83"/>
    <n v="6"/>
    <m/>
    <m/>
    <n v="20"/>
    <n v="0"/>
    <s v="km"/>
    <m/>
    <m/>
    <m/>
    <m/>
    <m/>
    <s v="20 seconds HARD! 40 sec rest"/>
    <x v="7"/>
    <s v="2026-07-14T20:08:23.822Z"/>
    <x v="9"/>
  </r>
  <r>
    <s v="E-20260715-2673"/>
    <s v="S-20260715-01"/>
    <x v="66"/>
    <n v="1"/>
    <m/>
    <m/>
    <n v="301"/>
    <n v="0.56999999999999995"/>
    <s v="km"/>
    <m/>
    <m/>
    <m/>
    <m/>
    <m/>
    <s v="Warmup: 4.3 mph, 5% incline"/>
    <x v="7"/>
    <s v="2026-07-15T19:01:12.379Z"/>
    <x v="9"/>
  </r>
  <r>
    <s v="E-20260715-2674"/>
    <s v="S-20260715-01"/>
    <x v="88"/>
    <n v="1"/>
    <n v="0"/>
    <n v="8"/>
    <m/>
    <m/>
    <m/>
    <m/>
    <m/>
    <m/>
    <m/>
    <m/>
    <m/>
    <x v="7"/>
    <s v="2026-07-15T19:06:17.012Z"/>
    <x v="7"/>
  </r>
  <r>
    <s v="E-20260715-2675"/>
    <s v="S-20260715-01"/>
    <x v="93"/>
    <n v="1"/>
    <n v="0"/>
    <n v="5"/>
    <m/>
    <m/>
    <m/>
    <m/>
    <m/>
    <m/>
    <m/>
    <m/>
    <s v="5 per leg"/>
    <x v="7"/>
    <s v="2026-07-15T19:06:25.615Z"/>
    <x v="7"/>
  </r>
  <r>
    <s v="E-20260715-2676"/>
    <s v="S-20260715-01"/>
    <x v="89"/>
    <n v="1"/>
    <n v="0"/>
    <n v="8"/>
    <m/>
    <m/>
    <m/>
    <m/>
    <m/>
    <m/>
    <m/>
    <m/>
    <m/>
    <x v="7"/>
    <s v="2026-07-15T19:06:28.074Z"/>
    <x v="5"/>
  </r>
  <r>
    <s v="E-20260715-2677"/>
    <s v="S-20260715-01"/>
    <x v="67"/>
    <n v="1"/>
    <n v="0"/>
    <n v="12"/>
    <m/>
    <m/>
    <m/>
    <m/>
    <m/>
    <m/>
    <m/>
    <m/>
    <s v="Red band "/>
    <x v="7"/>
    <s v="2026-07-15T19:06:35.380Z"/>
    <x v="5"/>
  </r>
  <r>
    <s v="E-20260715-2678"/>
    <s v="S-20260715-01"/>
    <x v="94"/>
    <n v="1"/>
    <n v="0"/>
    <n v="8"/>
    <m/>
    <m/>
    <m/>
    <n v="3"/>
    <n v="1"/>
    <n v="1"/>
    <s v="3+"/>
    <m/>
    <s v="Body weight; 2 plates on the ground; tempo 3-1-1; RIR 3+"/>
    <x v="7"/>
    <s v="2026-07-15T19:11:43.533Z"/>
    <x v="7"/>
  </r>
  <r>
    <s v="E-20260715-2679"/>
    <s v="S-20260715-01"/>
    <x v="94"/>
    <n v="2"/>
    <n v="30"/>
    <n v="10"/>
    <m/>
    <m/>
    <m/>
    <n v="3"/>
    <n v="1"/>
    <n v="1"/>
    <s v="2-3"/>
    <m/>
    <s v="1 30 lbs db carried iso g opposite of working leg; 2 plates on the ground; tempo 3-1-1; RIR 2-3"/>
    <x v="7"/>
    <s v="2026-07-15T19:14:48.517Z"/>
    <x v="7"/>
  </r>
  <r>
    <s v="E-20260715-2680"/>
    <s v="S-20260715-01"/>
    <x v="94"/>
    <n v="3"/>
    <n v="40"/>
    <n v="8"/>
    <m/>
    <m/>
    <m/>
    <n v="3"/>
    <n v="1"/>
    <n v="1"/>
    <s v="3"/>
    <m/>
    <s v="1 40 lbs db carried iso g opposite of working leg; 2 plates on the ground; tempo 3-1-1; RIR 3"/>
    <x v="7"/>
    <s v="2026-07-15T19:17:11.984Z"/>
    <x v="7"/>
  </r>
  <r>
    <s v="E-20260715-2681"/>
    <s v="S-20260715-01"/>
    <x v="94"/>
    <n v="4"/>
    <n v="50"/>
    <n v="8"/>
    <m/>
    <m/>
    <m/>
    <n v="3"/>
    <n v="1"/>
    <n v="1"/>
    <s v="3"/>
    <m/>
    <s v="1 50 lbs db carried iso g opposite of working leg; 2 plates on the ground; tempo 3-1-1; RIR 3"/>
    <x v="7"/>
    <s v="2026-07-15T19:20:00.670Z"/>
    <x v="7"/>
  </r>
  <r>
    <s v="E-20260715-2682"/>
    <s v="S-20260715-01"/>
    <x v="95"/>
    <n v="1"/>
    <n v="40"/>
    <n v="10"/>
    <m/>
    <m/>
    <m/>
    <n v="2"/>
    <n v="1"/>
    <n v="3"/>
    <s v="3+"/>
    <m/>
    <s v="Tempo 2-1-3; RIR 3+; unable to fully extend as my reach is too far so shortened ROM to prevent stack from hitting"/>
    <x v="7"/>
    <s v="2026-07-15T19:26:27.321Z"/>
    <x v="1"/>
  </r>
  <r>
    <s v="E-20260715-2683"/>
    <s v="S-20260715-01"/>
    <x v="95"/>
    <n v="2"/>
    <n v="45"/>
    <n v="10"/>
    <m/>
    <m/>
    <m/>
    <n v="2"/>
    <n v="1"/>
    <n v="3"/>
    <s v="3+"/>
    <m/>
    <s v="Tempo 2-1-3; RIR 3+; unable to fully extend as my reach is too far so shortened ROM to prevent stack from hitting"/>
    <x v="7"/>
    <s v="2026-07-15T19:28:46.351Z"/>
    <x v="1"/>
  </r>
  <r>
    <s v="E-20260715-2684"/>
    <s v="S-20260715-01"/>
    <x v="95"/>
    <n v="3"/>
    <n v="50"/>
    <n v="10"/>
    <m/>
    <m/>
    <m/>
    <n v="2"/>
    <n v="1"/>
    <n v="3"/>
    <s v="3+"/>
    <m/>
    <s v="What’s the difference between half kneeling and single arm pulldown? Tempo 2-1-3; RIR 3+; unable to fully extend as my reach is too far so shortened ROM to prevent stack from hitting"/>
    <x v="7"/>
    <s v="2026-07-15T19:31:45.129Z"/>
    <x v="1"/>
  </r>
  <r>
    <s v="E-20260715-2685"/>
    <s v="S-20260715-01"/>
    <x v="96"/>
    <n v="1"/>
    <n v="15"/>
    <n v="10"/>
    <m/>
    <m/>
    <m/>
    <n v="1"/>
    <n v="1"/>
    <n v="1"/>
    <s v="5+"/>
    <m/>
    <s v="Warmup tempo 1-1-1; RIR 5+"/>
    <x v="7"/>
    <s v="2026-07-15T19:34:43.464Z"/>
    <x v="7"/>
  </r>
  <r>
    <s v="E-20260715-2686"/>
    <s v="S-20260715-01"/>
    <x v="96"/>
    <n v="2"/>
    <n v="40"/>
    <n v="10"/>
    <m/>
    <m/>
    <m/>
    <n v="3"/>
    <n v="1"/>
    <n v="1"/>
    <s v="3"/>
    <m/>
    <s v="Working: tempo 3-1-1; RIR 3"/>
    <x v="7"/>
    <s v="2026-07-15T19:36:52.665Z"/>
    <x v="7"/>
  </r>
  <r>
    <s v="E-20260715-2687"/>
    <s v="S-20260715-01"/>
    <x v="96"/>
    <n v="3"/>
    <n v="50"/>
    <n v="10"/>
    <m/>
    <m/>
    <m/>
    <n v="3"/>
    <n v="1"/>
    <n v="1"/>
    <s v="3"/>
    <m/>
    <s v="Working: tempo 3-1-1; RIR 3"/>
    <x v="7"/>
    <s v="2026-07-15T19:39:10.849Z"/>
    <x v="7"/>
  </r>
  <r>
    <s v="E-20260715-2688"/>
    <s v="S-20260715-01"/>
    <x v="96"/>
    <n v="4"/>
    <n v="57.5"/>
    <n v="10"/>
    <m/>
    <m/>
    <m/>
    <n v="3"/>
    <n v="1"/>
    <n v="1"/>
    <s v="3"/>
    <m/>
    <s v="Working: tempo 3-1-1; RIR 3"/>
    <x v="7"/>
    <s v="2026-07-15T19:41:52.831Z"/>
    <x v="7"/>
  </r>
  <r>
    <s v="E-20260715-2689"/>
    <s v="S-20260715-01"/>
    <x v="97"/>
    <n v="1"/>
    <n v="20"/>
    <n v="10"/>
    <m/>
    <m/>
    <m/>
    <n v="2"/>
    <n v="1"/>
    <n v="3"/>
    <s v="5+"/>
    <m/>
    <s v="Cable set at 19; tempo 2-1-3; RIR 5+"/>
    <x v="7"/>
    <s v="2026-07-15T19:46:05.286Z"/>
    <x v="1"/>
  </r>
  <r>
    <s v="E-20260715-2690"/>
    <s v="S-20260715-01"/>
    <x v="97"/>
    <n v="2"/>
    <n v="35"/>
    <n v="10"/>
    <m/>
    <m/>
    <m/>
    <n v="2"/>
    <n v="1"/>
    <n v="3"/>
    <s v="3+"/>
    <m/>
    <s v="Cable set at 20(slightly lower starting point; tempo 2-1-3; RIR 3+"/>
    <x v="7"/>
    <s v="2026-07-15T19:49:11.594Z"/>
    <x v="1"/>
  </r>
  <r>
    <s v="E-20260715-2691"/>
    <s v="S-20260715-01"/>
    <x v="97"/>
    <n v="3"/>
    <n v="50"/>
    <n v="10"/>
    <m/>
    <m/>
    <m/>
    <n v="2"/>
    <n v="1"/>
    <n v="3"/>
    <s v="3+"/>
    <m/>
    <s v="Cable set at 20(slightly lower starting point; tempo 2-1-3; RIR 3+"/>
    <x v="7"/>
    <s v="2026-07-15T19:51:32.723Z"/>
    <x v="1"/>
  </r>
  <r>
    <s v="E-20260715-2692"/>
    <s v="S-20260715-01"/>
    <x v="76"/>
    <n v="1"/>
    <n v="20"/>
    <n v="12"/>
    <m/>
    <m/>
    <m/>
    <n v="3"/>
    <n v="1"/>
    <n v="3"/>
    <s v="3"/>
    <m/>
    <s v="Tempo 3-1-3; RIR 3"/>
    <x v="7"/>
    <s v="2026-07-15T19:56:03.923Z"/>
    <x v="4"/>
  </r>
  <r>
    <s v="E-20260715-2693"/>
    <s v="S-20260715-01"/>
    <x v="76"/>
    <n v="2"/>
    <n v="20"/>
    <n v="10"/>
    <m/>
    <m/>
    <m/>
    <n v="3"/>
    <n v="1"/>
    <n v="3"/>
    <s v="3"/>
    <m/>
    <s v="Tempo 3-1-3; RIR 3"/>
    <x v="7"/>
    <s v="2026-07-15T19:58:45.487Z"/>
    <x v="4"/>
  </r>
  <r>
    <s v="E-20260722-2694"/>
    <s v="S-20260722-01"/>
    <x v="66"/>
    <n v="1"/>
    <m/>
    <m/>
    <n v="300"/>
    <n v="0.56999999999999995"/>
    <s v="km"/>
    <m/>
    <m/>
    <m/>
    <m/>
    <m/>
    <s v="4.3mph, 5% incline"/>
    <x v="7"/>
    <s v="2026-07-22T19:11:45.098Z"/>
    <x v="9"/>
  </r>
  <r>
    <s v="E-20260722-2695"/>
    <s v="S-20260722-01"/>
    <x v="67"/>
    <n v="1"/>
    <n v="0"/>
    <n v="15"/>
    <m/>
    <m/>
    <m/>
    <m/>
    <m/>
    <m/>
    <m/>
    <s v="2026-07-22T19:16:20.938Z"/>
    <m/>
    <x v="7"/>
    <s v="2026-07-22T19:16:21.490Z"/>
    <x v="5"/>
  </r>
  <r>
    <s v="E-20260722-2696"/>
    <s v="S-20260722-01"/>
    <x v="56"/>
    <n v="1"/>
    <n v="0"/>
    <n v="12"/>
    <m/>
    <m/>
    <m/>
    <m/>
    <m/>
    <m/>
    <m/>
    <s v="2026-07-22T19:16:20.938Z"/>
    <m/>
    <x v="7"/>
    <s v="2026-07-22T19:16:23.330Z"/>
    <x v="5"/>
  </r>
  <r>
    <s v="E-20260722-2697"/>
    <s v="S-20260722-01"/>
    <x v="52"/>
    <n v="1"/>
    <n v="0"/>
    <n v="8"/>
    <m/>
    <m/>
    <m/>
    <m/>
    <m/>
    <m/>
    <m/>
    <s v="2026-07-22T19:16:20.938Z"/>
    <m/>
    <x v="7"/>
    <s v="2026-07-22T19:16:24.773Z"/>
    <x v="5"/>
  </r>
  <r>
    <s v="E-20260722-2698"/>
    <s v="S-20260722-01"/>
    <x v="85"/>
    <n v="1"/>
    <n v="0"/>
    <n v="10"/>
    <m/>
    <m/>
    <m/>
    <m/>
    <m/>
    <m/>
    <m/>
    <s v="2026-07-22T19:16:20.938Z"/>
    <m/>
    <x v="7"/>
    <s v="2026-07-22T19:16:26.124Z"/>
    <x v="5"/>
  </r>
  <r>
    <s v="E-20260722-2699"/>
    <s v="S-20260722-01"/>
    <x v="67"/>
    <n v="2"/>
    <n v="0"/>
    <n v="15"/>
    <m/>
    <m/>
    <m/>
    <m/>
    <m/>
    <m/>
    <m/>
    <s v="2026-07-22T19:20:32.506Z"/>
    <m/>
    <x v="7"/>
    <s v="2026-07-22T19:20:32.953Z"/>
    <x v="5"/>
  </r>
  <r>
    <s v="E-20260722-2700"/>
    <s v="S-20260722-01"/>
    <x v="56"/>
    <n v="2"/>
    <n v="0"/>
    <n v="12"/>
    <m/>
    <m/>
    <m/>
    <m/>
    <m/>
    <m/>
    <m/>
    <s v="2026-07-22T19:20:32.506Z"/>
    <m/>
    <x v="7"/>
    <s v="2026-07-22T19:20:34.710Z"/>
    <x v="5"/>
  </r>
  <r>
    <s v="E-20260722-2701"/>
    <s v="S-20260722-01"/>
    <x v="52"/>
    <n v="2"/>
    <n v="0"/>
    <n v="8"/>
    <m/>
    <m/>
    <m/>
    <m/>
    <m/>
    <m/>
    <m/>
    <s v="2026-07-22T19:20:32.506Z"/>
    <m/>
    <x v="7"/>
    <s v="2026-07-22T19:20:36.503Z"/>
    <x v="5"/>
  </r>
  <r>
    <s v="E-20260722-2702"/>
    <s v="S-20260722-01"/>
    <x v="85"/>
    <n v="2"/>
    <n v="0"/>
    <n v="10"/>
    <m/>
    <m/>
    <m/>
    <m/>
    <m/>
    <m/>
    <m/>
    <s v="2026-07-22T19:20:32.506Z"/>
    <m/>
    <x v="7"/>
    <s v="2026-07-22T19:20:38.038Z"/>
    <x v="5"/>
  </r>
  <r>
    <s v="E-20260722-2703"/>
    <s v="S-20260722-01"/>
    <x v="61"/>
    <n v="1"/>
    <n v="0"/>
    <m/>
    <n v="30"/>
    <m/>
    <m/>
    <m/>
    <m/>
    <m/>
    <m/>
    <m/>
    <m/>
    <x v="7"/>
    <s v="2026-07-22T19:21:53.551Z"/>
    <x v="0"/>
  </r>
  <r>
    <s v="E-20260722-2704"/>
    <s v="S-20260722-01"/>
    <x v="0"/>
    <n v="1"/>
    <n v="150"/>
    <m/>
    <n v="75"/>
    <m/>
    <m/>
    <m/>
    <m/>
    <m/>
    <m/>
    <m/>
    <s v="2 mph, 0.5% incline"/>
    <x v="7"/>
    <s v="2026-07-22T19:25:34.256Z"/>
    <x v="0"/>
  </r>
  <r>
    <s v="E-20260722-2705"/>
    <s v="S-20260722-01"/>
    <x v="0"/>
    <n v="2"/>
    <n v="150"/>
    <m/>
    <n v="60"/>
    <m/>
    <m/>
    <m/>
    <m/>
    <m/>
    <m/>
    <m/>
    <s v="2 mph, 0.5% incline"/>
    <x v="7"/>
    <s v="2026-07-22T19:28:32.779Z"/>
    <x v="0"/>
  </r>
  <r>
    <s v="E-20260722-2706"/>
    <s v="S-20260722-01"/>
    <x v="0"/>
    <n v="3"/>
    <n v="150"/>
    <m/>
    <n v="60"/>
    <m/>
    <m/>
    <m/>
    <m/>
    <m/>
    <m/>
    <m/>
    <s v="2 mph, 0.5% incline; right rolled first at 55"/>
    <x v="7"/>
    <s v="2026-07-22T19:31:57.532Z"/>
    <x v="0"/>
  </r>
  <r>
    <s v="E-20260722-2707"/>
    <s v="S-20260722-01"/>
    <x v="0"/>
    <n v="4"/>
    <n v="150"/>
    <m/>
    <n v="51"/>
    <m/>
    <m/>
    <m/>
    <m/>
    <m/>
    <m/>
    <m/>
    <s v="2 mph, 0.5% incline; right rolled first at 55"/>
    <x v="7"/>
    <s v="2026-07-22T19:35:16.692Z"/>
    <x v="0"/>
  </r>
  <r>
    <s v="E-20260722-2708"/>
    <s v="S-20260722-01"/>
    <x v="19"/>
    <n v="1"/>
    <n v="190"/>
    <n v="10"/>
    <m/>
    <m/>
    <m/>
    <n v="2"/>
    <n v="1"/>
    <n v="3"/>
    <s v="1-2"/>
    <m/>
    <s v="Tempo 2-1-3; RIR 1-2; seat 5/chest 7"/>
    <x v="7"/>
    <s v="2026-07-22T19:40:00.062Z"/>
    <x v="1"/>
  </r>
  <r>
    <s v="E-20260722-2709"/>
    <s v="S-20260722-01"/>
    <x v="19"/>
    <n v="2"/>
    <n v="195"/>
    <n v="10"/>
    <m/>
    <m/>
    <m/>
    <n v="2"/>
    <n v="1"/>
    <n v="3"/>
    <s v="1-2"/>
    <m/>
    <s v="Tempo 2-1-3; RIR 1-2; seat 5/chest 7"/>
    <x v="7"/>
    <s v="2026-07-22T19:42:48.083Z"/>
    <x v="1"/>
  </r>
  <r>
    <s v="E-20260722-2710"/>
    <s v="S-20260722-01"/>
    <x v="19"/>
    <n v="3"/>
    <n v="200"/>
    <n v="8"/>
    <m/>
    <m/>
    <m/>
    <n v="2"/>
    <n v="1"/>
    <n v="3"/>
    <s v="1-2"/>
    <m/>
    <s v="Tempo 2-1-3; RIR 1-2; seat 5/chest 7"/>
    <x v="7"/>
    <s v="2026-07-22T19:45:35.205Z"/>
    <x v="1"/>
  </r>
  <r>
    <s v="E-20260722-2711"/>
    <s v="S-20260722-01"/>
    <x v="19"/>
    <n v="4"/>
    <n v="205"/>
    <n v="8"/>
    <m/>
    <m/>
    <m/>
    <n v="2"/>
    <n v="1"/>
    <n v="3"/>
    <s v="1-2"/>
    <m/>
    <s v="Tempo 2-1-3; RIR 1-2; seat 5/chest 7"/>
    <x v="7"/>
    <s v="2026-07-22T19:48:37.403Z"/>
    <x v="1"/>
  </r>
  <r>
    <s v="E-20260722-2712"/>
    <s v="S-20260722-01"/>
    <x v="27"/>
    <n v="1"/>
    <n v="70"/>
    <n v="12"/>
    <m/>
    <m/>
    <m/>
    <n v="2"/>
    <n v="1"/>
    <n v="3"/>
    <s v="1-2"/>
    <m/>
    <s v="Left arm first; 15 sec between arms; tempo 2-1-3; RIR 1-2; grip SUPER limiting at 10-12 but made it cleanly"/>
    <x v="7"/>
    <s v="2026-07-22T19:53:38.424Z"/>
    <x v="1"/>
  </r>
  <r>
    <s v="E-20260722-2713"/>
    <s v="S-20260722-01"/>
    <x v="27"/>
    <n v="2"/>
    <n v="70"/>
    <n v="12"/>
    <m/>
    <m/>
    <m/>
    <n v="2"/>
    <n v="1"/>
    <n v="3"/>
    <s v="1-2"/>
    <m/>
    <s v="Left arm first; 15 sec between arms; tempo 2-1-3; RIR 1-2; grip SUPER limiting at 10-12 but made it cleanly"/>
    <x v="7"/>
    <s v="2026-07-22T19:56:57.619Z"/>
    <x v="1"/>
  </r>
  <r>
    <s v="E-20260722-2714"/>
    <s v="S-20260722-01"/>
    <x v="27"/>
    <n v="3"/>
    <n v="70"/>
    <n v="11"/>
    <m/>
    <m/>
    <m/>
    <n v="2"/>
    <n v="1"/>
    <n v="3"/>
    <s v="1-2"/>
    <m/>
    <s v="Left arm first; 15 sec between arms; tempo 2-1-3; RIR 1-2; grip SUPER limiting at 10-12 but made it cleanly"/>
    <x v="7"/>
    <s v="2026-07-22T20:00:32.687Z"/>
    <x v="1"/>
  </r>
  <r>
    <s v="E-20260722-2715"/>
    <s v="S-20260722-01"/>
    <x v="97"/>
    <n v="1"/>
    <n v="40"/>
    <n v="12"/>
    <m/>
    <m/>
    <m/>
    <n v="2"/>
    <n v="1"/>
    <n v="3"/>
    <s v="2+"/>
    <m/>
    <s v="Tempo 2-1-3; RIR 2+; LifeFitness Low Row machine; half kneeling"/>
    <x v="7"/>
    <s v="2026-07-22T20:09:04.556Z"/>
    <x v="1"/>
  </r>
  <r>
    <s v="E-20260722-2716"/>
    <s v="S-20260722-01"/>
    <x v="97"/>
    <n v="2"/>
    <n v="42.5"/>
    <n v="12"/>
    <m/>
    <m/>
    <m/>
    <n v="2"/>
    <n v="1"/>
    <n v="3"/>
    <s v="2+"/>
    <m/>
    <s v="Tempo 2-1-3; RIR 2+; LifeFitness Low Row machine; half kneeling"/>
    <x v="7"/>
    <s v="2026-07-22T20:12:28.114Z"/>
    <x v="1"/>
  </r>
  <r>
    <s v="E-20260722-2717"/>
    <s v="S-20260722-01"/>
    <x v="97"/>
    <n v="3"/>
    <n v="45"/>
    <n v="12"/>
    <m/>
    <m/>
    <m/>
    <n v="2"/>
    <n v="1"/>
    <n v="3"/>
    <s v="2+"/>
    <m/>
    <s v="Tempo 2-1-3; RIR 2+; LifeFitness Low Row machine; half kneeling"/>
    <x v="7"/>
    <s v="2026-07-22T20:17:21.991Z"/>
    <x v="1"/>
  </r>
  <r>
    <s v="E-20260722-2718"/>
    <s v="S-20260722-01"/>
    <x v="31"/>
    <n v="1"/>
    <n v="30"/>
    <n v="10"/>
    <m/>
    <m/>
    <m/>
    <n v="2"/>
    <n v="1"/>
    <n v="3"/>
    <s v="1-2"/>
    <m/>
    <s v="Tempo 2-1-3; RIR 1-2; bench at 3 (15-30 degree)"/>
    <x v="7"/>
    <s v="2026-07-22T20:20:13.614Z"/>
    <x v="2"/>
  </r>
  <r>
    <s v="E-20260722-2719"/>
    <s v="S-20260722-01"/>
    <x v="31"/>
    <n v="2"/>
    <n v="30"/>
    <n v="8.5"/>
    <m/>
    <m/>
    <m/>
    <n v="2"/>
    <n v="1"/>
    <n v="3"/>
    <s v="1"/>
    <m/>
    <s v="Tempo 2-1-3; RIR 1; bench at 3 (15-30 degree)"/>
    <x v="7"/>
    <s v="2026-07-22T20:22:57.026Z"/>
    <x v="2"/>
  </r>
  <r>
    <s v="E-20260722-2720"/>
    <s v="S-20260722-01"/>
    <x v="31"/>
    <n v="3"/>
    <n v="30"/>
    <n v="8"/>
    <m/>
    <m/>
    <m/>
    <n v="2"/>
    <n v="1"/>
    <n v="3"/>
    <s v="1"/>
    <m/>
    <s v="Tempo 2-1-3; RIR 1; bench at 3 (15-30 degree)"/>
    <x v="7"/>
    <s v="2026-07-22T20:26:36.320Z"/>
    <x v="2"/>
  </r>
  <r>
    <s v="E-20260722-2721"/>
    <s v="S-20260722-01"/>
    <x v="12"/>
    <n v="1"/>
    <n v="30"/>
    <n v="15"/>
    <m/>
    <m/>
    <m/>
    <n v="2"/>
    <n v="1"/>
    <n v="3"/>
    <s v="2+"/>
    <m/>
    <s v="Tempo 2-1-3; RIR 2+; adjustable cable rack at 30 plate"/>
    <x v="7"/>
    <s v="2026-07-22T20:30:05.554Z"/>
    <x v="1"/>
  </r>
  <r>
    <s v="E-20260722-2722"/>
    <s v="S-20260722-01"/>
    <x v="12"/>
    <n v="2"/>
    <n v="35"/>
    <n v="15"/>
    <m/>
    <m/>
    <m/>
    <n v="2"/>
    <n v="1"/>
    <n v="3"/>
    <s v="2+"/>
    <m/>
    <s v="Tempo 2-1-3; RIR 2+; adjustable cable rack at 30 plate"/>
    <x v="7"/>
    <s v="2026-07-22T20:32:23.321Z"/>
    <x v="1"/>
  </r>
  <r>
    <s v="E-20260722-2723"/>
    <s v="S-20260722-01"/>
    <x v="12"/>
    <n v="3"/>
    <n v="42.5"/>
    <n v="15"/>
    <m/>
    <m/>
    <m/>
    <n v="2"/>
    <n v="1"/>
    <n v="3"/>
    <s v="1-2"/>
    <m/>
    <s v="Tempo 2-1-3; RIR 1-2; adjustable cable rack at 30 plate"/>
    <x v="7"/>
    <s v="2026-07-22T20:35:26.009Z"/>
    <x v="1"/>
  </r>
  <r>
    <s v="E-20260723-2724"/>
    <s v="S-20260723-01"/>
    <x v="66"/>
    <n v="1"/>
    <m/>
    <m/>
    <n v="300"/>
    <n v="0.56999999999999995"/>
    <s v="km"/>
    <m/>
    <m/>
    <m/>
    <m/>
    <m/>
    <s v="4.3 mph, 5% incline"/>
    <x v="7"/>
    <s v="2026-07-23T16:59:27.218Z"/>
    <x v="9"/>
  </r>
  <r>
    <s v="E-20260723-2725"/>
    <s v="S-20260723-01"/>
    <x v="67"/>
    <n v="1"/>
    <n v="0"/>
    <n v="15"/>
    <m/>
    <m/>
    <m/>
    <m/>
    <m/>
    <m/>
    <m/>
    <s v="2026-07-23T16:59:37.526Z"/>
    <s v="Red band"/>
    <x v="7"/>
    <s v="2026-07-23T16:59:38.362Z"/>
    <x v="5"/>
  </r>
  <r>
    <s v="E-20260723-2726"/>
    <s v="S-20260723-01"/>
    <x v="56"/>
    <n v="1"/>
    <n v="0"/>
    <n v="12"/>
    <m/>
    <m/>
    <m/>
    <m/>
    <m/>
    <m/>
    <m/>
    <s v="2026-07-23T16:59:37.526Z"/>
    <s v="Red band"/>
    <x v="7"/>
    <s v="2026-07-23T16:59:43.164Z"/>
    <x v="5"/>
  </r>
  <r>
    <s v="E-20260723-2727"/>
    <s v="S-20260723-01"/>
    <x v="52"/>
    <n v="1"/>
    <n v="0"/>
    <n v="8"/>
    <m/>
    <m/>
    <m/>
    <m/>
    <m/>
    <m/>
    <m/>
    <s v="2026-07-23T16:59:37.526Z"/>
    <s v="Red band"/>
    <x v="7"/>
    <s v="2026-07-23T16:59:47.030Z"/>
    <x v="5"/>
  </r>
  <r>
    <s v="E-20260723-2728"/>
    <s v="S-20260723-01"/>
    <x v="50"/>
    <n v="1"/>
    <n v="0"/>
    <n v="10"/>
    <m/>
    <m/>
    <m/>
    <m/>
    <m/>
    <m/>
    <m/>
    <s v="2026-07-23T16:59:37.526Z"/>
    <m/>
    <x v="7"/>
    <s v="2026-07-23T16:59:50.712Z"/>
    <x v="3"/>
  </r>
  <r>
    <s v="E-20260723-2729"/>
    <s v="S-20260723-01"/>
    <x v="67"/>
    <n v="2"/>
    <n v="0"/>
    <n v="15"/>
    <m/>
    <m/>
    <m/>
    <m/>
    <m/>
    <m/>
    <m/>
    <s v="2026-07-23T17:04:22.256Z"/>
    <s v="Red band"/>
    <x v="7"/>
    <s v="2026-07-23T17:04:22.774Z"/>
    <x v="5"/>
  </r>
  <r>
    <s v="E-20260723-2730"/>
    <s v="S-20260723-01"/>
    <x v="56"/>
    <n v="2"/>
    <n v="0"/>
    <n v="12"/>
    <m/>
    <m/>
    <m/>
    <m/>
    <m/>
    <m/>
    <m/>
    <s v="2026-07-23T17:04:22.256Z"/>
    <s v="Red band"/>
    <x v="7"/>
    <s v="2026-07-23T17:04:24.481Z"/>
    <x v="5"/>
  </r>
  <r>
    <s v="E-20260723-2731"/>
    <s v="S-20260723-01"/>
    <x v="52"/>
    <n v="2"/>
    <n v="0"/>
    <n v="8"/>
    <m/>
    <m/>
    <m/>
    <m/>
    <m/>
    <m/>
    <m/>
    <s v="2026-07-23T17:04:22.256Z"/>
    <s v="Red band"/>
    <x v="7"/>
    <s v="2026-07-23T17:04:26.439Z"/>
    <x v="5"/>
  </r>
  <r>
    <s v="E-20260723-2732"/>
    <s v="S-20260723-01"/>
    <x v="50"/>
    <n v="2"/>
    <n v="0"/>
    <n v="10"/>
    <m/>
    <m/>
    <m/>
    <m/>
    <m/>
    <m/>
    <m/>
    <s v="2026-07-23T17:04:22.256Z"/>
    <m/>
    <x v="7"/>
    <s v="2026-07-23T17:04:28.652Z"/>
    <x v="3"/>
  </r>
  <r>
    <s v="E-20260723-2733"/>
    <s v="S-20260723-01"/>
    <x v="70"/>
    <n v="1"/>
    <n v="20"/>
    <n v="10"/>
    <m/>
    <m/>
    <m/>
    <m/>
    <m/>
    <m/>
    <m/>
    <m/>
    <s v="Warmup"/>
    <x v="7"/>
    <s v="2026-07-23T17:07:22.709Z"/>
    <x v="3"/>
  </r>
  <r>
    <s v="E-20260723-2734"/>
    <s v="S-20260723-01"/>
    <x v="69"/>
    <n v="1"/>
    <n v="125"/>
    <n v="9"/>
    <m/>
    <m/>
    <m/>
    <n v="2"/>
    <n v="1"/>
    <n v="3"/>
    <s v="1"/>
    <m/>
    <s v="Tempo 2-1-3; RIR 1; Accidentally grabbed a 60 and 65. Right arm did 65. Right anterior capsule tightness. A little sore today on that side. Maybe from sleeping on that side? I’ll continue to monitor"/>
    <x v="7"/>
    <s v="2026-07-23T17:11:43.987Z"/>
    <x v="3"/>
  </r>
  <r>
    <s v="E-20260723-2735"/>
    <s v="S-20260723-01"/>
    <x v="69"/>
    <n v="2"/>
    <n v="130"/>
    <n v="9"/>
    <m/>
    <m/>
    <m/>
    <n v="2"/>
    <n v="1"/>
    <n v="3"/>
    <s v="1-2"/>
    <m/>
    <s v="Tempo 2-1-3, RIR 1-2; Less stiffness / awareness set 2 but definitely anterior capsule tightness - awareness"/>
    <x v="7"/>
    <s v="2026-07-23T17:16:39.680Z"/>
    <x v="3"/>
  </r>
  <r>
    <s v="E-20260723-2736"/>
    <s v="S-20260723-01"/>
    <x v="69"/>
    <n v="3"/>
    <n v="130"/>
    <n v="8"/>
    <m/>
    <m/>
    <m/>
    <n v="2"/>
    <n v="1"/>
    <n v="3"/>
    <s v="1"/>
    <m/>
    <s v="Tempo 2-1-3; RIR 1; Less stiffness / awareness set 2 but definitely anterior capsule tightness - awareness"/>
    <x v="7"/>
    <s v="2026-07-23T17:20:37.162Z"/>
    <x v="3"/>
  </r>
  <r>
    <s v="E-20260723-2737"/>
    <s v="S-20260723-01"/>
    <x v="69"/>
    <n v="4"/>
    <n v="130"/>
    <n v="7"/>
    <m/>
    <m/>
    <m/>
    <n v="2"/>
    <n v="1"/>
    <n v="3"/>
    <s v="1"/>
    <m/>
    <s v="Tempo 2-1-3; RIR 1; Less stiffness / awareness set 2 but definitely anterior capsule tightness - awareness"/>
    <x v="7"/>
    <s v="2026-07-23T17:25:25.069Z"/>
    <x v="3"/>
  </r>
  <r>
    <s v="E-20260723-2738"/>
    <s v="S-20260723-01"/>
    <x v="79"/>
    <n v="1"/>
    <n v="95"/>
    <n v="10"/>
    <m/>
    <m/>
    <m/>
    <n v="2"/>
    <n v="1"/>
    <n v="3"/>
    <s v="2"/>
    <m/>
    <s v="Tempo 2-1-3; RIR 2; LifeFitness seat at 3 handles at 2; tempo "/>
    <x v="7"/>
    <s v="2026-07-23T17:28:32.115Z"/>
    <x v="3"/>
  </r>
  <r>
    <s v="E-20260723-2739"/>
    <s v="S-20260723-01"/>
    <x v="79"/>
    <n v="2"/>
    <n v="100"/>
    <n v="9"/>
    <m/>
    <m/>
    <m/>
    <n v="2"/>
    <n v="1"/>
    <n v="3"/>
    <s v="2"/>
    <m/>
    <s v="Tempo 2-1-3; RIR 2; LifeFitness seat at 3 handles at 2; tempo "/>
    <x v="7"/>
    <s v="2026-07-23T17:31:26.707Z"/>
    <x v="3"/>
  </r>
  <r>
    <s v="E-20260723-2740"/>
    <s v="S-20260723-01"/>
    <x v="79"/>
    <n v="3"/>
    <n v="100"/>
    <n v="8"/>
    <m/>
    <m/>
    <m/>
    <n v="2"/>
    <n v="1"/>
    <n v="3"/>
    <s v="1"/>
    <m/>
    <s v="Tempo 2-1-3; RIR 1; LifeFitness seat at 3 handles at 2; tempo "/>
    <x v="7"/>
    <s v="2026-07-23T17:35:34.156Z"/>
    <x v="3"/>
  </r>
  <r>
    <s v="E-20260723-2741"/>
    <s v="S-20260723-01"/>
    <x v="86"/>
    <n v="1"/>
    <n v="10"/>
    <n v="12"/>
    <m/>
    <m/>
    <m/>
    <m/>
    <m/>
    <m/>
    <m/>
    <m/>
    <s v="Warmup and test to ensure tightness in anterior capsule isn’t pain. Gtg after warmup. Focus on low finish as that feels a bit better on anterior"/>
    <x v="7"/>
    <s v="2026-07-23T17:38:42.299Z"/>
    <x v="3"/>
  </r>
  <r>
    <s v="E-20260723-2742"/>
    <s v="S-20260723-01"/>
    <x v="86"/>
    <n v="2"/>
    <n v="15"/>
    <n v="12"/>
    <m/>
    <m/>
    <m/>
    <n v="2"/>
    <n v="1"/>
    <n v="3"/>
    <s v="2"/>
    <m/>
    <s v="Tempo 2-1-3; RIR 2; feels more difficult today. Cables at highest setting. Slow controlled movement. Finishing around belly button "/>
    <x v="7"/>
    <s v="2026-07-23T17:41:45.504Z"/>
    <x v="3"/>
  </r>
  <r>
    <s v="E-20260723-2743"/>
    <s v="S-20260723-01"/>
    <x v="86"/>
    <n v="3"/>
    <n v="15"/>
    <n v="9"/>
    <m/>
    <m/>
    <m/>
    <n v="2"/>
    <n v="1"/>
    <n v="3"/>
    <s v="1-2"/>
    <m/>
    <s v="Tempo 2-1-3; RIR 1-2; feels more difficult today. Cables at highest setting. Slow controlled movement. Finishing around belly button "/>
    <x v="7"/>
    <s v="2026-07-23T17:43:03.403Z"/>
    <x v="3"/>
  </r>
  <r>
    <s v="E-20260723-2744"/>
    <s v="S-20260723-01"/>
    <x v="86"/>
    <n v="4"/>
    <n v="20"/>
    <n v="9"/>
    <m/>
    <m/>
    <m/>
    <n v="2"/>
    <n v="1"/>
    <n v="3"/>
    <s v="1-2"/>
    <m/>
    <s v="Tempo 2-1-3; RIR 1-2; feels more difficult today. Cables at highest setting. Slow controlled movement. Finishing around belly button "/>
    <x v="7"/>
    <s v="2026-07-23T17:45:44.606Z"/>
    <x v="3"/>
  </r>
  <r>
    <s v="E-20260723-2745"/>
    <s v="S-20260723-01"/>
    <x v="87"/>
    <n v="1"/>
    <n v="30"/>
    <n v="10"/>
    <m/>
    <m/>
    <m/>
    <n v="2"/>
    <n v="1"/>
    <n v="3"/>
    <s v="2+"/>
    <m/>
    <s v="Tempo 2-1-3; RIR 2+"/>
    <x v="7"/>
    <s v="2026-07-23T17:51:20.045Z"/>
    <x v="3"/>
  </r>
  <r>
    <s v="E-20260723-2746"/>
    <s v="S-20260723-01"/>
    <x v="87"/>
    <n v="2"/>
    <n v="40"/>
    <n v="10"/>
    <m/>
    <m/>
    <m/>
    <n v="2"/>
    <n v="1"/>
    <n v="3"/>
    <s v="2"/>
    <m/>
    <s v="Tempo 2-1-3; RIR 2"/>
    <x v="7"/>
    <s v="2026-07-23T17:53:53.643Z"/>
    <x v="3"/>
  </r>
  <r>
    <s v="E-20260723-2747"/>
    <s v="S-20260723-01"/>
    <x v="87"/>
    <n v="3"/>
    <n v="50"/>
    <n v="11"/>
    <m/>
    <m/>
    <m/>
    <n v="2"/>
    <n v="1"/>
    <n v="3"/>
    <s v="1-2"/>
    <m/>
    <s v="Tempo 2-1-3; RIR 1-2"/>
    <x v="7"/>
    <s v="2026-07-23T17:57:11.677Z"/>
    <x v="3"/>
  </r>
  <r>
    <s v="E-20260723-2748"/>
    <s v="S-20260723-01"/>
    <x v="38"/>
    <n v="1"/>
    <n v="25"/>
    <n v="9"/>
    <m/>
    <m/>
    <m/>
    <n v="2"/>
    <n v="1"/>
    <n v="3"/>
    <s v="1"/>
    <m/>
    <s v="Tempo 2-1-3; RIR 1; D-Grip; WTF 🤬 feels weak today. Fucker. Left failed at 5 again. Did 9 on right then finished 4 on left for full 9 reps"/>
    <x v="7"/>
    <s v="2026-07-23T18:00:26.591Z"/>
    <x v="4"/>
  </r>
  <r>
    <s v="E-20260723-2749"/>
    <s v="S-20260723-01"/>
    <x v="38"/>
    <n v="2"/>
    <n v="25"/>
    <n v="8"/>
    <m/>
    <m/>
    <m/>
    <n v="2"/>
    <n v="1"/>
    <n v="3"/>
    <s v="1"/>
    <m/>
    <s v="Tempo 2-1-3; RIR 1; D-Grip;"/>
    <x v="7"/>
    <s v="2026-07-23T18:05:49.813Z"/>
    <x v="4"/>
  </r>
  <r>
    <s v="E-20260723-2750"/>
    <s v="S-20260723-01"/>
    <x v="38"/>
    <n v="3"/>
    <n v="25"/>
    <n v="6"/>
    <m/>
    <m/>
    <m/>
    <n v="2"/>
    <n v="1"/>
    <n v="3"/>
    <s v="1"/>
    <m/>
    <s v="Tempo 2-1-3; RIR 1; D-Grip;"/>
    <x v="7"/>
    <s v="2026-07-23T18:08:57.538Z"/>
    <x v="4"/>
  </r>
  <r>
    <s v="E-20260723-2751"/>
    <s v="S-20260723-01"/>
    <x v="80"/>
    <n v="1"/>
    <n v="62.5"/>
    <n v="10"/>
    <m/>
    <m/>
    <m/>
    <n v="2"/>
    <n v="1"/>
    <n v="3"/>
    <s v="1-2"/>
    <m/>
    <s v="Tempo 2-1-3; RIR 1-2"/>
    <x v="7"/>
    <s v="2026-07-23T18:11:22.605Z"/>
    <x v="4"/>
  </r>
  <r>
    <s v="E-20260723-2752"/>
    <s v="S-20260723-01"/>
    <x v="80"/>
    <n v="2"/>
    <n v="65"/>
    <n v="8"/>
    <m/>
    <m/>
    <m/>
    <n v="2"/>
    <n v="1"/>
    <n v="3"/>
    <s v="1-2"/>
    <m/>
    <s v="Tempo 2-1-3; RIR 1-2"/>
    <x v="7"/>
    <s v="2026-07-23T18:13:15.856Z"/>
    <x v="4"/>
  </r>
  <r>
    <s v="E-20260723-2753"/>
    <s v="S-20260723-01"/>
    <x v="80"/>
    <n v="3"/>
    <n v="60"/>
    <n v="10"/>
    <m/>
    <m/>
    <m/>
    <n v="2"/>
    <n v="1"/>
    <n v="3"/>
    <s v="1"/>
    <m/>
    <s v="Tempo 2-1-3; RIR 1"/>
    <x v="7"/>
    <s v="2026-07-23T18:16:13.380Z"/>
    <x v="4"/>
  </r>
  <r>
    <s v="E-20260723-2754"/>
    <s v="S-20260723-01"/>
    <x v="80"/>
    <n v="4"/>
    <n v="70"/>
    <n v="5"/>
    <m/>
    <m/>
    <m/>
    <n v="2"/>
    <n v="1"/>
    <n v="3"/>
    <s v="1"/>
    <m/>
    <s v="Tempo 2-1-3; RIR 1"/>
    <x v="7"/>
    <s v="2026-07-23T18:17:53.333Z"/>
    <x v="4"/>
  </r>
  <r>
    <s v="E-20260723-2755"/>
    <s v="S-20260723-01"/>
    <x v="83"/>
    <n v="1"/>
    <m/>
    <m/>
    <n v="20"/>
    <n v="0"/>
    <s v="km"/>
    <m/>
    <m/>
    <m/>
    <m/>
    <m/>
    <m/>
    <x v="7"/>
    <s v="2026-07-23T18:19:13.102Z"/>
    <x v="9"/>
  </r>
  <r>
    <s v="E-20260723-2756"/>
    <s v="S-20260723-01"/>
    <x v="83"/>
    <n v="2"/>
    <m/>
    <m/>
    <n v="20"/>
    <n v="0"/>
    <s v="km"/>
    <m/>
    <m/>
    <m/>
    <m/>
    <m/>
    <m/>
    <x v="7"/>
    <s v="2026-07-23T18:20:19.842Z"/>
    <x v="9"/>
  </r>
  <r>
    <s v="E-20260723-2757"/>
    <s v="S-20260723-01"/>
    <x v="83"/>
    <n v="3"/>
    <m/>
    <m/>
    <n v="20"/>
    <n v="0"/>
    <s v="km"/>
    <m/>
    <m/>
    <m/>
    <m/>
    <m/>
    <m/>
    <x v="7"/>
    <s v="2026-07-23T18:21:24.127Z"/>
    <x v="9"/>
  </r>
  <r>
    <s v="E-20260723-2758"/>
    <s v="S-20260723-01"/>
    <x v="83"/>
    <n v="4"/>
    <m/>
    <m/>
    <n v="20"/>
    <n v="0"/>
    <s v="km"/>
    <m/>
    <m/>
    <m/>
    <m/>
    <m/>
    <m/>
    <x v="7"/>
    <s v="2026-07-23T18:22:28.604Z"/>
    <x v="9"/>
  </r>
  <r>
    <s v="E-20260723-2759"/>
    <s v="S-20260723-01"/>
    <x v="83"/>
    <n v="5"/>
    <m/>
    <m/>
    <n v="20"/>
    <n v="0"/>
    <s v="km"/>
    <m/>
    <m/>
    <m/>
    <m/>
    <m/>
    <m/>
    <x v="7"/>
    <s v="2026-07-23T18:24:55.359Z"/>
    <x v="9"/>
  </r>
  <r>
    <s v="E-20260723-2760"/>
    <s v="S-20260723-01"/>
    <x v="83"/>
    <n v="6"/>
    <m/>
    <m/>
    <n v="20"/>
    <n v="0"/>
    <s v="km"/>
    <m/>
    <m/>
    <m/>
    <m/>
    <m/>
    <m/>
    <x v="7"/>
    <s v="2026-07-23T18:24:55.790Z"/>
    <x v="9"/>
  </r>
  <r>
    <s v="E-20260725-2761"/>
    <s v="S-20260725-01"/>
    <x v="66"/>
    <n v="1"/>
    <m/>
    <m/>
    <n v="300"/>
    <n v="0.56999999999999995"/>
    <s v="km"/>
    <m/>
    <m/>
    <m/>
    <m/>
    <m/>
    <s v="4.3mph, 5% incline"/>
    <x v="7"/>
    <s v="2026-07-25T15:08:15.521Z"/>
    <x v="9"/>
  </r>
  <r>
    <s v="E-20260725-2762"/>
    <s v="S-20260725-01"/>
    <x v="88"/>
    <n v="1"/>
    <n v="0"/>
    <n v="10"/>
    <m/>
    <m/>
    <m/>
    <m/>
    <m/>
    <m/>
    <m/>
    <s v="2026-07-25T15:09:24.845Z"/>
    <m/>
    <x v="7"/>
    <s v="2026-07-25T15:09:25.296Z"/>
    <x v="7"/>
  </r>
  <r>
    <s v="E-20260725-2763"/>
    <s v="S-20260725-01"/>
    <x v="89"/>
    <n v="1"/>
    <n v="0"/>
    <n v="10"/>
    <m/>
    <m/>
    <m/>
    <m/>
    <m/>
    <m/>
    <m/>
    <s v="2026-07-25T15:09:24.845Z"/>
    <m/>
    <x v="7"/>
    <s v="2026-07-25T15:10:08.848Z"/>
    <x v="5"/>
  </r>
  <r>
    <s v="E-20260725-2764"/>
    <s v="S-20260725-01"/>
    <x v="39"/>
    <n v="1"/>
    <n v="0"/>
    <m/>
    <n v="8"/>
    <m/>
    <m/>
    <m/>
    <m/>
    <m/>
    <m/>
    <s v="2026-07-25T15:09:24.845Z"/>
    <m/>
    <x v="7"/>
    <s v="2026-07-25T15:10:51.615Z"/>
    <x v="7"/>
  </r>
  <r>
    <s v="E-20260725-2765"/>
    <s v="S-20260725-01"/>
    <x v="60"/>
    <n v="1"/>
    <n v="0"/>
    <n v="10"/>
    <m/>
    <m/>
    <m/>
    <m/>
    <m/>
    <m/>
    <m/>
    <s v="2026-07-25T15:09:24.845Z"/>
    <m/>
    <x v="7"/>
    <s v="2026-07-25T15:11:34.904Z"/>
    <x v="7"/>
  </r>
  <r>
    <s v="E-20260725-2766"/>
    <s v="S-20260725-01"/>
    <x v="47"/>
    <n v="1"/>
    <n v="0"/>
    <n v="15"/>
    <m/>
    <m/>
    <m/>
    <m/>
    <m/>
    <m/>
    <m/>
    <s v="2026-07-25T15:09:24.845Z"/>
    <m/>
    <x v="7"/>
    <s v="2026-07-25T15:12:08.856Z"/>
    <x v="7"/>
  </r>
  <r>
    <s v="E-20260725-2767"/>
    <s v="S-20260725-01"/>
    <x v="88"/>
    <n v="2"/>
    <n v="0"/>
    <n v="10"/>
    <m/>
    <m/>
    <m/>
    <m/>
    <m/>
    <m/>
    <m/>
    <s v="2026-07-25T15:13:37.042Z"/>
    <m/>
    <x v="7"/>
    <s v="2026-07-25T15:13:37.730Z"/>
    <x v="7"/>
  </r>
  <r>
    <s v="E-20260725-2768"/>
    <s v="S-20260725-01"/>
    <x v="89"/>
    <n v="2"/>
    <n v="0"/>
    <n v="10"/>
    <m/>
    <m/>
    <m/>
    <m/>
    <m/>
    <m/>
    <m/>
    <s v="2026-07-25T15:13:37.042Z"/>
    <m/>
    <x v="7"/>
    <s v="2026-07-25T15:14:23.267Z"/>
    <x v="5"/>
  </r>
  <r>
    <s v="E-20260725-2769"/>
    <s v="S-20260725-01"/>
    <x v="39"/>
    <n v="2"/>
    <n v="0"/>
    <m/>
    <n v="8"/>
    <m/>
    <m/>
    <m/>
    <m/>
    <m/>
    <m/>
    <s v="2026-07-25T15:13:37.042Z"/>
    <m/>
    <x v="7"/>
    <s v="2026-07-25T15:15:04.361Z"/>
    <x v="7"/>
  </r>
  <r>
    <s v="E-20260725-2770"/>
    <s v="S-20260725-01"/>
    <x v="60"/>
    <n v="2"/>
    <n v="0"/>
    <n v="10"/>
    <m/>
    <m/>
    <m/>
    <m/>
    <m/>
    <m/>
    <m/>
    <s v="2026-07-25T15:13:37.042Z"/>
    <m/>
    <x v="7"/>
    <s v="2026-07-25T15:15:38.074Z"/>
    <x v="7"/>
  </r>
  <r>
    <s v="E-20260725-2771"/>
    <s v="S-20260725-01"/>
    <x v="47"/>
    <n v="2"/>
    <n v="0"/>
    <n v="15"/>
    <m/>
    <m/>
    <m/>
    <m/>
    <m/>
    <m/>
    <m/>
    <s v="2026-07-25T15:13:37.042Z"/>
    <m/>
    <x v="7"/>
    <s v="2026-07-25T15:16:10.157Z"/>
    <x v="7"/>
  </r>
  <r>
    <s v="E-20260725-2772"/>
    <s v="S-20260725-01"/>
    <x v="0"/>
    <n v="1"/>
    <n v="150"/>
    <m/>
    <n v="75"/>
    <m/>
    <m/>
    <m/>
    <m/>
    <m/>
    <m/>
    <m/>
    <s v="2 mph, 0.5% incline "/>
    <x v="7"/>
    <s v="2026-07-25T15:22:04.930Z"/>
    <x v="0"/>
  </r>
  <r>
    <s v="E-20260725-2773"/>
    <s v="S-20260725-01"/>
    <x v="0"/>
    <n v="2"/>
    <n v="150"/>
    <m/>
    <n v="70.199999999999989"/>
    <m/>
    <m/>
    <m/>
    <m/>
    <m/>
    <m/>
    <m/>
    <s v="2 mph, 0.5% incline; 67/60=1.117; right index finger roll first "/>
    <x v="7"/>
    <s v="2026-07-25T15:26:08.925Z"/>
    <x v="0"/>
  </r>
  <r>
    <s v="E-20260725-2774"/>
    <s v="S-20260725-01"/>
    <x v="0"/>
    <n v="3"/>
    <n v="150"/>
    <m/>
    <n v="60"/>
    <m/>
    <m/>
    <m/>
    <m/>
    <m/>
    <m/>
    <m/>
    <s v="2 mph, 0.5% incline;;  index finger roll right, pinky on left first"/>
    <x v="7"/>
    <s v="2026-07-25T15:29:33.011Z"/>
    <x v="0"/>
  </r>
  <r>
    <s v="E-20260725-2775"/>
    <s v="S-20260725-01"/>
    <x v="0"/>
    <n v="4"/>
    <n v="150"/>
    <m/>
    <n v="55.2"/>
    <m/>
    <m/>
    <m/>
    <m/>
    <m/>
    <m/>
    <m/>
    <s v="Left rolled first, all fingers; 55/60=0.917"/>
    <x v="7"/>
    <s v="2026-07-25T15:34:07.158Z"/>
    <x v="0"/>
  </r>
  <r>
    <s v="E-20260725-2776"/>
    <s v="S-20260725-01"/>
    <x v="81"/>
    <n v="1"/>
    <n v="75"/>
    <n v="10"/>
    <m/>
    <m/>
    <m/>
    <n v="2"/>
    <n v="1"/>
    <n v="3"/>
    <s v="1-2"/>
    <m/>
    <s v="Tempo 2-1-3; RIR 1-2; practicing proper breathing (inhale, brace, slow exhale to stand)"/>
    <x v="7"/>
    <s v="2026-07-25T15:39:10.480Z"/>
    <x v="7"/>
  </r>
  <r>
    <s v="E-20260725-2777"/>
    <s v="S-20260725-01"/>
    <x v="81"/>
    <n v="2"/>
    <n v="75"/>
    <n v="10"/>
    <m/>
    <m/>
    <m/>
    <n v="2"/>
    <n v="1"/>
    <n v="3"/>
    <s v="1-2"/>
    <m/>
    <s v="Tempo 2-1-3; RIR 1-2; practicing proper breathing (inhale, brace, slow exhale to stand)"/>
    <x v="7"/>
    <s v="2026-07-25T15:42:24.649Z"/>
    <x v="7"/>
  </r>
  <r>
    <s v="E-20260725-2778"/>
    <s v="S-20260725-01"/>
    <x v="81"/>
    <n v="3"/>
    <n v="75"/>
    <n v="9"/>
    <m/>
    <m/>
    <m/>
    <n v="2"/>
    <n v="1"/>
    <n v="3"/>
    <s v="1-2"/>
    <m/>
    <s v="Tempo 2-1-3; RIR 1-2; practicing proper breathing (inhale, brace, slow exhale to stand)"/>
    <x v="7"/>
    <s v="2026-07-25T15:45:24.652Z"/>
    <x v="7"/>
  </r>
  <r>
    <s v="E-20260725-2779"/>
    <s v="S-20260725-01"/>
    <x v="81"/>
    <n v="4"/>
    <n v="75"/>
    <n v="9"/>
    <m/>
    <m/>
    <m/>
    <n v="2"/>
    <n v="1"/>
    <n v="3"/>
    <s v="1-2"/>
    <m/>
    <s v="Tempo 2-1-3; RIR 1-2; practicing proper breathing (inhale, brace, slow exhale to stand)"/>
    <x v="7"/>
    <s v="2026-07-25T15:49:57.786Z"/>
    <x v="7"/>
  </r>
  <r>
    <s v="E-20260725-2780"/>
    <s v="S-20260725-01"/>
    <x v="34"/>
    <n v="1"/>
    <n v="150"/>
    <n v="10"/>
    <m/>
    <m/>
    <m/>
    <n v="2"/>
    <n v="1"/>
    <n v="3"/>
    <s v="2"/>
    <m/>
    <s v="Tempo 2-1-3; RIR 2"/>
    <x v="7"/>
    <s v="2026-07-25T15:52:07.383Z"/>
    <x v="7"/>
  </r>
  <r>
    <s v="E-20260725-2781"/>
    <s v="S-20260725-01"/>
    <x v="34"/>
    <n v="2"/>
    <n v="150"/>
    <n v="10"/>
    <m/>
    <m/>
    <m/>
    <n v="2"/>
    <n v="1"/>
    <n v="3"/>
    <s v="2"/>
    <m/>
    <s v="Tempo 2-1-3; RIR 2"/>
    <x v="7"/>
    <s v="2026-07-25T15:55:27.013Z"/>
    <x v="7"/>
  </r>
  <r>
    <s v="E-20260725-2782"/>
    <s v="S-20260725-01"/>
    <x v="34"/>
    <n v="3"/>
    <n v="150"/>
    <n v="9"/>
    <m/>
    <m/>
    <m/>
    <n v="2"/>
    <n v="1"/>
    <n v="3"/>
    <s v="1"/>
    <m/>
    <s v="Tempo 2-1-3; RIR 1; rolled to fingertips "/>
    <x v="7"/>
    <s v="2026-07-25T15:58:42.824Z"/>
    <x v="7"/>
  </r>
  <r>
    <s v="E-20260725-2783"/>
    <s v="S-20260725-01"/>
    <x v="46"/>
    <n v="1"/>
    <n v="40"/>
    <n v="8"/>
    <m/>
    <m/>
    <m/>
    <n v="3"/>
    <n v="1"/>
    <n v="2"/>
    <s v="2"/>
    <m/>
    <s v="Tempo 3-1-2; RIR 2; contralateral load with single 40 lb DB "/>
    <x v="7"/>
    <s v="2026-07-25T16:03:15.335Z"/>
    <x v="7"/>
  </r>
  <r>
    <s v="E-20260725-2784"/>
    <s v="S-20260725-01"/>
    <x v="46"/>
    <n v="2"/>
    <n v="45"/>
    <n v="8"/>
    <m/>
    <m/>
    <m/>
    <n v="3"/>
    <n v="1"/>
    <n v="2"/>
    <s v="1-2"/>
    <m/>
    <s v="Tempo 3-1-2; RIR 1-2; contralateral load with single 40 lb DB "/>
    <x v="7"/>
    <s v="2026-07-25T16:05:33.813Z"/>
    <x v="7"/>
  </r>
  <r>
    <s v="E-20260725-2785"/>
    <s v="S-20260725-01"/>
    <x v="46"/>
    <n v="3"/>
    <n v="50"/>
    <n v="8"/>
    <m/>
    <m/>
    <m/>
    <n v="3"/>
    <n v="1"/>
    <n v="2"/>
    <s v="1-2"/>
    <m/>
    <s v="Left fatigue around 6-7; Tempo 3-1-2; RIR 1-2; contralateral load with single 40 lb DB "/>
    <x v="7"/>
    <s v="2026-07-25T16:09:23.817Z"/>
    <x v="7"/>
  </r>
  <r>
    <s v="E-20260725-2786"/>
    <s v="S-20260725-01"/>
    <x v="90"/>
    <n v="1"/>
    <n v="110"/>
    <n v="15"/>
    <m/>
    <m/>
    <m/>
    <n v="2"/>
    <n v="1"/>
    <n v="3"/>
    <s v="2"/>
    <m/>
    <s v="Tempo 2-1-3; RIR 2; 45 + 10s on each side of vertical Smith Rack; slight lower back ‘tweak’ when spinning the bar to re-rack"/>
    <x v="7"/>
    <s v="2026-07-25T16:15:35.896Z"/>
    <x v="7"/>
  </r>
  <r>
    <s v="E-20260725-2787"/>
    <s v="S-20260725-01"/>
    <x v="90"/>
    <n v="2"/>
    <n v="110"/>
    <n v="15"/>
    <m/>
    <m/>
    <m/>
    <n v="2"/>
    <n v="1"/>
    <n v="3"/>
    <s v="2"/>
    <m/>
    <s v="Tempo 2-1-3; RIR 2; 45 + 10s on each side of vertical Smith Rack;"/>
    <x v="7"/>
    <s v="2026-07-25T16:17:03.779Z"/>
    <x v="7"/>
  </r>
  <r>
    <s v="E-20260725-2788"/>
    <s v="S-20260725-01"/>
    <x v="90"/>
    <n v="3"/>
    <n v="120"/>
    <n v="13"/>
    <m/>
    <m/>
    <m/>
    <n v="2"/>
    <n v="1"/>
    <n v="3"/>
    <s v="1-2"/>
    <m/>
    <s v="Tempo 2-1-3; RIR 1-2; 45 + 10s + 5s on each side of vertical Smith Rack;"/>
    <x v="7"/>
    <s v="2026-07-25T16:21:15.299Z"/>
    <x v="7"/>
  </r>
  <r>
    <s v="E-20260725-2789"/>
    <s v="S-20260725-01"/>
    <x v="32"/>
    <n v="1"/>
    <m/>
    <m/>
    <n v="20"/>
    <n v="0"/>
    <s v="km"/>
    <m/>
    <m/>
    <m/>
    <m/>
    <m/>
    <s v="20 sec sprint followed by 40 sec easy"/>
    <x v="7"/>
    <s v="2026-07-25T16:34:03.991Z"/>
    <x v="1"/>
  </r>
  <r>
    <s v="E-20260725-2790"/>
    <s v="S-20260725-01"/>
    <x v="32"/>
    <n v="2"/>
    <m/>
    <m/>
    <n v="20"/>
    <n v="0"/>
    <s v="km"/>
    <m/>
    <m/>
    <m/>
    <m/>
    <m/>
    <s v="20 sec sprint followed by 40 sec easy"/>
    <x v="7"/>
    <s v="2026-07-25T16:34:05.598Z"/>
    <x v="1"/>
  </r>
  <r>
    <s v="E-20260725-2791"/>
    <s v="S-20260725-01"/>
    <x v="32"/>
    <n v="3"/>
    <m/>
    <m/>
    <n v="20"/>
    <n v="0"/>
    <s v="km"/>
    <m/>
    <m/>
    <m/>
    <m/>
    <m/>
    <s v="20 sec sprint followed by 40 sec easy"/>
    <x v="7"/>
    <s v="2026-07-25T16:34:06.388Z"/>
    <x v="1"/>
  </r>
  <r>
    <s v="E-20260725-2792"/>
    <s v="S-20260725-01"/>
    <x v="32"/>
    <n v="4"/>
    <m/>
    <m/>
    <n v="20"/>
    <n v="0"/>
    <s v="km"/>
    <m/>
    <m/>
    <m/>
    <m/>
    <m/>
    <s v="20 sec sprint followed by 40 sec easy"/>
    <x v="7"/>
    <s v="2026-07-25T16:34:07.053Z"/>
    <x v="1"/>
  </r>
  <r>
    <s v="E-20260725-2793"/>
    <s v="S-20260725-01"/>
    <x v="32"/>
    <n v="5"/>
    <m/>
    <m/>
    <n v="20"/>
    <n v="0"/>
    <s v="km"/>
    <m/>
    <m/>
    <m/>
    <m/>
    <m/>
    <s v="20 sec sprint followed by 40 sec easy"/>
    <x v="7"/>
    <s v="2026-07-25T16:34:07.705Z"/>
    <x v="1"/>
  </r>
  <r>
    <s v="E-20260725-2794"/>
    <s v="S-20260725-01"/>
    <x v="32"/>
    <n v="6"/>
    <m/>
    <m/>
    <n v="20"/>
    <n v="0"/>
    <s v="km"/>
    <m/>
    <m/>
    <m/>
    <m/>
    <m/>
    <s v="20 sec sprint followed by 40 sec easy"/>
    <x v="7"/>
    <s v="2026-07-25T16:34:08.325Z"/>
    <x v="1"/>
  </r>
  <r>
    <s v="E-20260725-2795"/>
    <s v="S-20260725-01"/>
    <x v="32"/>
    <n v="7"/>
    <m/>
    <m/>
    <n v="20"/>
    <n v="0"/>
    <s v="km"/>
    <m/>
    <m/>
    <m/>
    <m/>
    <m/>
    <s v="20 sec sprint followed by 40 sec easy stroke "/>
    <x v="7"/>
    <s v="2026-07-25T16:34:36.134Z"/>
    <x v="1"/>
  </r>
  <r>
    <s v="E-20260725-2796"/>
    <s v="S-20260725-01"/>
    <x v="32"/>
    <n v="8"/>
    <m/>
    <m/>
    <n v="20"/>
    <n v="0"/>
    <s v="km"/>
    <m/>
    <m/>
    <m/>
    <m/>
    <m/>
    <s v="2001 meters by the completion of 8 sets; 20 sec sprint followed by 40 sec easy"/>
    <x v="7"/>
    <s v="2026-07-25T16:34:37.489Z"/>
    <x v="1"/>
  </r>
  <r>
    <s v="E-20260726-2797"/>
    <s v="S-20260726-01"/>
    <x v="66"/>
    <n v="1"/>
    <m/>
    <m/>
    <n v="302"/>
    <n v="0.59"/>
    <s v="km"/>
    <m/>
    <m/>
    <m/>
    <m/>
    <m/>
    <s v="4.4 mph, 5% incline"/>
    <x v="7"/>
    <s v="2026-07-26T14:48:02.526Z"/>
    <x v="9"/>
  </r>
  <r>
    <s v="E-20260726-2798"/>
    <s v="S-20260726-01"/>
    <x v="67"/>
    <n v="1"/>
    <n v="0"/>
    <n v="15"/>
    <m/>
    <m/>
    <m/>
    <m/>
    <m/>
    <m/>
    <m/>
    <s v="2026-07-26T14:52:06.671Z"/>
    <s v="Red band"/>
    <x v="7"/>
    <s v="2026-07-26T14:52:15.076Z"/>
    <x v="5"/>
  </r>
  <r>
    <s v="E-20260726-2799"/>
    <s v="S-20260726-01"/>
    <x v="56"/>
    <n v="1"/>
    <n v="0"/>
    <n v="12"/>
    <m/>
    <m/>
    <m/>
    <m/>
    <m/>
    <m/>
    <m/>
    <s v="2026-07-26T14:52:06.671Z"/>
    <s v="Red "/>
    <x v="7"/>
    <s v="2026-07-26T14:52:19.428Z"/>
    <x v="5"/>
  </r>
  <r>
    <s v="E-20260726-2800"/>
    <s v="S-20260726-01"/>
    <x v="52"/>
    <n v="1"/>
    <n v="0"/>
    <n v="8"/>
    <m/>
    <m/>
    <m/>
    <m/>
    <m/>
    <m/>
    <m/>
    <s v="2026-07-26T14:52:06.671Z"/>
    <s v="Red"/>
    <x v="7"/>
    <s v="2026-07-26T14:52:23.467Z"/>
    <x v="5"/>
  </r>
  <r>
    <s v="E-20260726-2801"/>
    <s v="S-20260726-01"/>
    <x v="50"/>
    <n v="1"/>
    <n v="0"/>
    <n v="12"/>
    <m/>
    <m/>
    <m/>
    <m/>
    <m/>
    <m/>
    <m/>
    <s v="2026-07-26T14:52:06.671Z"/>
    <m/>
    <x v="7"/>
    <s v="2026-07-26T14:53:21.533Z"/>
    <x v="3"/>
  </r>
  <r>
    <s v="E-20260726-2802"/>
    <s v="S-20260726-01"/>
    <x v="67"/>
    <n v="2"/>
    <n v="0"/>
    <n v="15"/>
    <m/>
    <m/>
    <m/>
    <m/>
    <m/>
    <m/>
    <m/>
    <s v="2026-07-26T14:57:58.406Z"/>
    <s v="Red band"/>
    <x v="7"/>
    <s v="2026-07-26T14:57:59.699Z"/>
    <x v="5"/>
  </r>
  <r>
    <s v="E-20260726-2803"/>
    <s v="S-20260726-01"/>
    <x v="56"/>
    <n v="2"/>
    <n v="0"/>
    <n v="12"/>
    <m/>
    <m/>
    <m/>
    <m/>
    <m/>
    <m/>
    <m/>
    <s v="2026-07-26T14:57:58.406Z"/>
    <s v="Red "/>
    <x v="7"/>
    <s v="2026-07-26T14:58:01.452Z"/>
    <x v="5"/>
  </r>
  <r>
    <s v="E-20260726-2804"/>
    <s v="S-20260726-01"/>
    <x v="52"/>
    <n v="2"/>
    <n v="0"/>
    <n v="8"/>
    <m/>
    <m/>
    <m/>
    <m/>
    <m/>
    <m/>
    <m/>
    <s v="2026-07-26T14:57:58.406Z"/>
    <s v="Red"/>
    <x v="7"/>
    <s v="2026-07-26T14:58:02.958Z"/>
    <x v="5"/>
  </r>
  <r>
    <s v="E-20260726-2805"/>
    <s v="S-20260726-01"/>
    <x v="50"/>
    <n v="2"/>
    <n v="0"/>
    <n v="12"/>
    <m/>
    <m/>
    <m/>
    <m/>
    <m/>
    <m/>
    <m/>
    <s v="2026-07-26T14:57:58.406Z"/>
    <m/>
    <x v="7"/>
    <s v="2026-07-26T14:58:04.783Z"/>
    <x v="3"/>
  </r>
  <r>
    <s v="E-20260726-2806"/>
    <s v="S-20260726-01"/>
    <x v="91"/>
    <n v="1"/>
    <n v="30"/>
    <n v="10"/>
    <m/>
    <m/>
    <m/>
    <n v="2"/>
    <n v="1"/>
    <n v="3"/>
    <s v="2"/>
    <m/>
    <s v="Tempo 2-1-3; RIR 2"/>
    <x v="7"/>
    <s v="2026-07-26T15:02:52.439Z"/>
    <x v="2"/>
  </r>
  <r>
    <s v="E-20260726-2807"/>
    <s v="S-20260726-01"/>
    <x v="91"/>
    <n v="2"/>
    <n v="30"/>
    <n v="11"/>
    <m/>
    <m/>
    <m/>
    <n v="2"/>
    <n v="1"/>
    <n v="3"/>
    <s v="1-2"/>
    <m/>
    <s v="Tempo 2-1-3; RIR 1-2"/>
    <x v="7"/>
    <s v="2026-07-26T15:05:41.563Z"/>
    <x v="2"/>
  </r>
  <r>
    <s v="E-20260726-2808"/>
    <s v="S-20260726-01"/>
    <x v="91"/>
    <n v="3"/>
    <n v="35"/>
    <n v="8"/>
    <m/>
    <m/>
    <m/>
    <n v="2"/>
    <n v="1"/>
    <n v="3"/>
    <s v="1-2"/>
    <m/>
    <s v="Tempo 2-1-3; RIR 1-2"/>
    <x v="7"/>
    <s v="2026-07-26T15:09:35.410Z"/>
    <x v="2"/>
  </r>
  <r>
    <s v="E-20260726-2809"/>
    <s v="S-20260726-01"/>
    <x v="38"/>
    <n v="1"/>
    <n v="25"/>
    <n v="11"/>
    <m/>
    <m/>
    <m/>
    <n v="2"/>
    <n v="1"/>
    <n v="3"/>
    <s v="1-2"/>
    <m/>
    <s v="Tempo 2-1-3; RIR 1-2; good symmetry "/>
    <x v="7"/>
    <s v="2026-07-26T15:15:06.139Z"/>
    <x v="4"/>
  </r>
  <r>
    <s v="E-20260726-2810"/>
    <s v="S-20260726-01"/>
    <x v="38"/>
    <n v="2"/>
    <n v="25"/>
    <n v="10"/>
    <m/>
    <m/>
    <m/>
    <n v="2"/>
    <n v="1"/>
    <n v="3"/>
    <s v="1"/>
    <m/>
    <s v="Tempo 2-1-3; RIR 1; good "/>
    <x v="7"/>
    <s v="2026-07-26T15:15:13.552Z"/>
    <x v="4"/>
  </r>
  <r>
    <s v="E-20260726-2811"/>
    <s v="S-20260726-01"/>
    <x v="38"/>
    <n v="3"/>
    <n v="25"/>
    <n v="8"/>
    <m/>
    <m/>
    <m/>
    <n v="2"/>
    <n v="1"/>
    <n v="3"/>
    <s v="1-2"/>
    <m/>
    <s v="Left slowed at 6, right at 7; Tempo 2-1-3; RIR 1-2; good symmetry "/>
    <x v="7"/>
    <s v="2026-07-26T15:18:29.081Z"/>
    <x v="4"/>
  </r>
  <r>
    <s v="E-20260726-2812"/>
    <s v="S-20260726-01"/>
    <x v="92"/>
    <n v="1"/>
    <n v="27.5"/>
    <n v="11"/>
    <m/>
    <m/>
    <m/>
    <n v="2"/>
    <n v="1"/>
    <n v="3"/>
    <s v="1-2"/>
    <m/>
    <s v="Tempo 2-1-3; RIR 1-2"/>
    <x v="7"/>
    <s v="2026-07-26T15:22:08.659Z"/>
    <x v="2"/>
  </r>
  <r>
    <s v="E-20260726-2813"/>
    <s v="S-20260726-01"/>
    <x v="92"/>
    <n v="2"/>
    <n v="27.5"/>
    <n v="10"/>
    <m/>
    <m/>
    <m/>
    <n v="2"/>
    <n v="1"/>
    <n v="3"/>
    <s v="1"/>
    <m/>
    <s v="Tempo 2-1-3; RIR 1"/>
    <x v="7"/>
    <s v="2026-07-26T15:25:44.115Z"/>
    <x v="2"/>
  </r>
  <r>
    <s v="E-20260726-2814"/>
    <s v="S-20260726-01"/>
    <x v="92"/>
    <n v="3"/>
    <n v="27.5"/>
    <n v="9"/>
    <m/>
    <m/>
    <m/>
    <n v="2"/>
    <n v="1"/>
    <n v="3"/>
    <s v="1"/>
    <m/>
    <s v="Tempo 2-1-3; RIR 1"/>
    <x v="7"/>
    <s v="2026-07-26T15:29:27.577Z"/>
    <x v="2"/>
  </r>
  <r>
    <s v="E-20260726-2815"/>
    <s v="S-20260726-01"/>
    <x v="80"/>
    <n v="1"/>
    <n v="65"/>
    <n v="11"/>
    <m/>
    <m/>
    <m/>
    <n v="2"/>
    <n v="1"/>
    <n v="3"/>
    <s v="2"/>
    <m/>
    <s v="Tempo 2-1-3; RIR 2"/>
    <x v="7"/>
    <s v="2026-07-26T15:32:16.991Z"/>
    <x v="4"/>
  </r>
  <r>
    <s v="E-20260726-2816"/>
    <s v="S-20260726-01"/>
    <x v="80"/>
    <n v="2"/>
    <n v="70"/>
    <n v="10"/>
    <m/>
    <m/>
    <m/>
    <n v="2"/>
    <n v="1"/>
    <n v="3"/>
    <s v="1-2"/>
    <m/>
    <s v="Tempo 2-1-3; RIR 1-2"/>
    <x v="7"/>
    <s v="2026-07-26T15:34:35.629Z"/>
    <x v="4"/>
  </r>
  <r>
    <s v="E-20260726-2817"/>
    <s v="S-20260726-01"/>
    <x v="80"/>
    <n v="3"/>
    <n v="70"/>
    <n v="9"/>
    <m/>
    <m/>
    <m/>
    <n v="2"/>
    <n v="1"/>
    <n v="3"/>
    <s v="1"/>
    <m/>
    <s v="Tempo 2-1-3; RIR 1"/>
    <x v="7"/>
    <s v="2026-07-26T15:37:00.141Z"/>
    <x v="4"/>
  </r>
  <r>
    <s v="E-20260726-2818"/>
    <s v="S-20260726-01"/>
    <x v="75"/>
    <n v="1"/>
    <n v="42.5"/>
    <n v="15"/>
    <m/>
    <m/>
    <m/>
    <n v="2"/>
    <n v="1"/>
    <n v="3"/>
    <s v="2"/>
    <m/>
    <s v="Tempo 2-1-3; RIR 2"/>
    <x v="7"/>
    <s v="2026-07-26T15:40:02.381Z"/>
    <x v="1"/>
  </r>
  <r>
    <s v="E-20260726-2819"/>
    <s v="S-20260726-01"/>
    <x v="75"/>
    <n v="2"/>
    <n v="42.5"/>
    <n v="15"/>
    <m/>
    <m/>
    <m/>
    <n v="2"/>
    <n v="1"/>
    <n v="3"/>
    <s v="1-2"/>
    <m/>
    <s v="Tempo 2-1-3; RIR 1-2"/>
    <x v="7"/>
    <s v="2026-07-26T15:42:48.609Z"/>
    <x v="1"/>
  </r>
  <r>
    <s v="E-20260726-2820"/>
    <s v="S-20260726-01"/>
    <x v="75"/>
    <n v="3"/>
    <n v="42.5"/>
    <n v="13"/>
    <m/>
    <m/>
    <m/>
    <n v="2"/>
    <n v="1"/>
    <n v="3"/>
    <s v="1-2"/>
    <m/>
    <s v="Tempo 2-1-3; RIR 1-2"/>
    <x v="7"/>
    <s v="2026-07-26T15:45:11.831Z"/>
    <x v="1"/>
  </r>
  <r>
    <s v="E-20260726-2821"/>
    <s v="S-20260726-01"/>
    <x v="18"/>
    <n v="1"/>
    <n v="150"/>
    <m/>
    <n v="75"/>
    <m/>
    <m/>
    <m/>
    <m/>
    <m/>
    <m/>
    <m/>
    <m/>
    <x v="7"/>
    <s v="2026-07-26T15:49:47.694Z"/>
    <x v="0"/>
  </r>
  <r>
    <s v="E-20260726-2822"/>
    <s v="S-20260726-01"/>
    <x v="18"/>
    <n v="2"/>
    <n v="150"/>
    <m/>
    <n v="64.800000000000011"/>
    <m/>
    <m/>
    <m/>
    <m/>
    <m/>
    <m/>
    <m/>
    <s v="65/60=1.0833"/>
    <x v="7"/>
    <s v="2026-07-26T15:53:24.530Z"/>
    <x v="0"/>
  </r>
  <r>
    <s v="E-20260726-2823"/>
    <s v="S-20260726-01"/>
    <x v="18"/>
    <n v="3"/>
    <n v="150"/>
    <m/>
    <n v="60"/>
    <m/>
    <m/>
    <m/>
    <m/>
    <m/>
    <m/>
    <m/>
    <s v="65/60=1.0833; forearms burning first, then finger roll"/>
    <x v="7"/>
    <s v="2026-07-26T15:56:38.584Z"/>
    <x v="0"/>
  </r>
  <r>
    <s v="E-20260726-2824"/>
    <s v="S-20260726-01"/>
    <x v="18"/>
    <n v="4"/>
    <n v="150"/>
    <m/>
    <n v="63"/>
    <m/>
    <m/>
    <m/>
    <m/>
    <m/>
    <m/>
    <m/>
    <s v="63/60=; forearms burning first, then finger roll"/>
    <x v="7"/>
    <s v="2026-07-26T15:59:59.467Z"/>
    <x v="0"/>
  </r>
  <r>
    <s v="E-20260726-2825"/>
    <s v="S-20260726-01"/>
    <x v="83"/>
    <n v="1"/>
    <m/>
    <m/>
    <n v="20"/>
    <n v="0"/>
    <s v="km"/>
    <m/>
    <m/>
    <m/>
    <m/>
    <m/>
    <m/>
    <x v="7"/>
    <s v="2026-07-26T16:02:16.899Z"/>
    <x v="9"/>
  </r>
  <r>
    <s v="E-20260726-2826"/>
    <s v="S-20260726-01"/>
    <x v="83"/>
    <n v="2"/>
    <m/>
    <m/>
    <n v="20"/>
    <n v="0"/>
    <s v="km"/>
    <m/>
    <m/>
    <m/>
    <m/>
    <m/>
    <m/>
    <x v="7"/>
    <s v="2026-07-26T16:03:20.496Z"/>
    <x v="9"/>
  </r>
  <r>
    <s v="E-20260726-2827"/>
    <s v="S-20260726-01"/>
    <x v="83"/>
    <n v="3"/>
    <m/>
    <m/>
    <n v="20"/>
    <n v="0"/>
    <s v="km"/>
    <m/>
    <m/>
    <m/>
    <m/>
    <m/>
    <m/>
    <x v="7"/>
    <s v="2026-07-26T16:04:28.940Z"/>
    <x v="9"/>
  </r>
  <r>
    <s v="E-20260726-2828"/>
    <s v="S-20260726-01"/>
    <x v="83"/>
    <n v="4"/>
    <m/>
    <m/>
    <n v="20"/>
    <n v="0"/>
    <s v="km"/>
    <m/>
    <m/>
    <m/>
    <m/>
    <m/>
    <m/>
    <x v="7"/>
    <s v="2026-07-26T16:05:40.952Z"/>
    <x v="9"/>
  </r>
  <r>
    <s v="E-20260726-2829"/>
    <s v="S-20260726-01"/>
    <x v="83"/>
    <n v="5"/>
    <m/>
    <m/>
    <n v="20"/>
    <n v="0"/>
    <s v="km"/>
    <m/>
    <m/>
    <m/>
    <m/>
    <m/>
    <m/>
    <x v="7"/>
    <s v="2026-07-26T16:06:47.583Z"/>
    <x v="9"/>
  </r>
  <r>
    <s v="E-20260726-2830"/>
    <s v="S-20260726-01"/>
    <x v="83"/>
    <n v="6"/>
    <m/>
    <m/>
    <n v="20"/>
    <n v="0"/>
    <s v="km"/>
    <m/>
    <m/>
    <m/>
    <m/>
    <m/>
    <m/>
    <x v="7"/>
    <s v="2026-07-26T16:08:09.752Z"/>
    <x v="9"/>
  </r>
  <r>
    <s v="E-20260727-2831"/>
    <s v="S-20260727-01"/>
    <x v="66"/>
    <n v="1"/>
    <m/>
    <m/>
    <n v="308"/>
    <n v="0.6"/>
    <s v="km"/>
    <m/>
    <m/>
    <m/>
    <m/>
    <m/>
    <s v="4.4 mph, 5% incline, warmup"/>
    <x v="7"/>
    <s v="2026-07-27T18:41:15.665Z"/>
    <x v="9"/>
  </r>
  <r>
    <s v="E-20260727-2832"/>
    <s v="S-20260727-01"/>
    <x v="67"/>
    <n v="1"/>
    <n v="0"/>
    <n v="15"/>
    <m/>
    <m/>
    <m/>
    <m/>
    <m/>
    <m/>
    <m/>
    <s v="2026-07-27T18:53:18.357Z"/>
    <s v="Red band "/>
    <x v="7"/>
    <s v="2026-07-27T18:53:19.012Z"/>
    <x v="5"/>
  </r>
  <r>
    <s v="E-20260727-2833"/>
    <s v="S-20260727-01"/>
    <x v="56"/>
    <n v="1"/>
    <n v="0"/>
    <n v="12"/>
    <m/>
    <m/>
    <m/>
    <m/>
    <m/>
    <m/>
    <m/>
    <s v="2026-07-27T18:53:18.357Z"/>
    <s v="Red band "/>
    <x v="7"/>
    <s v="2026-07-27T18:53:22.503Z"/>
    <x v="5"/>
  </r>
  <r>
    <s v="E-20260727-2834"/>
    <s v="S-20260727-01"/>
    <x v="52"/>
    <n v="1"/>
    <n v="0"/>
    <n v="8"/>
    <m/>
    <m/>
    <m/>
    <m/>
    <m/>
    <m/>
    <m/>
    <s v="2026-07-27T18:53:18.357Z"/>
    <s v="Red band "/>
    <x v="7"/>
    <s v="2026-07-27T18:53:26.172Z"/>
    <x v="5"/>
  </r>
  <r>
    <s v="E-20260727-2835"/>
    <s v="S-20260727-01"/>
    <x v="85"/>
    <n v="1"/>
    <n v="0"/>
    <n v="10"/>
    <m/>
    <m/>
    <m/>
    <m/>
    <m/>
    <m/>
    <m/>
    <s v="2026-07-27T18:53:18.357Z"/>
    <m/>
    <x v="7"/>
    <s v="2026-07-27T18:53:28.916Z"/>
    <x v="5"/>
  </r>
  <r>
    <s v="E-20260727-2836"/>
    <s v="S-20260727-01"/>
    <x v="67"/>
    <n v="2"/>
    <n v="0"/>
    <n v="15"/>
    <m/>
    <m/>
    <m/>
    <m/>
    <m/>
    <m/>
    <m/>
    <s v="2026-07-27T18:53:33.881Z"/>
    <s v="Red band "/>
    <x v="7"/>
    <s v="2026-07-27T18:53:34.350Z"/>
    <x v="5"/>
  </r>
  <r>
    <s v="E-20260727-2837"/>
    <s v="S-20260727-01"/>
    <x v="56"/>
    <n v="2"/>
    <n v="0"/>
    <n v="12"/>
    <m/>
    <m/>
    <m/>
    <m/>
    <m/>
    <m/>
    <m/>
    <s v="2026-07-27T18:53:33.881Z"/>
    <s v="Red band "/>
    <x v="7"/>
    <s v="2026-07-27T18:53:35.755Z"/>
    <x v="5"/>
  </r>
  <r>
    <s v="E-20260727-2838"/>
    <s v="S-20260727-01"/>
    <x v="52"/>
    <n v="2"/>
    <n v="0"/>
    <n v="8"/>
    <m/>
    <m/>
    <m/>
    <m/>
    <m/>
    <m/>
    <m/>
    <s v="2026-07-27T18:53:33.881Z"/>
    <s v="Red band "/>
    <x v="7"/>
    <s v="2026-07-27T18:53:37.044Z"/>
    <x v="5"/>
  </r>
  <r>
    <s v="E-20260727-2839"/>
    <s v="S-20260727-01"/>
    <x v="85"/>
    <n v="2"/>
    <n v="0"/>
    <n v="10"/>
    <m/>
    <m/>
    <m/>
    <m/>
    <m/>
    <m/>
    <m/>
    <s v="2026-07-27T18:53:33.881Z"/>
    <m/>
    <x v="7"/>
    <s v="2026-07-27T18:53:39.604Z"/>
    <x v="5"/>
  </r>
  <r>
    <s v="E-20260727-2840"/>
    <s v="S-20260727-01"/>
    <x v="61"/>
    <n v="1"/>
    <n v="0"/>
    <m/>
    <n v="30"/>
    <m/>
    <m/>
    <m/>
    <m/>
    <m/>
    <m/>
    <m/>
    <m/>
    <x v="7"/>
    <s v="2026-07-27T18:53:45.159Z"/>
    <x v="0"/>
  </r>
  <r>
    <s v="E-20260727-2841"/>
    <s v="S-20260727-01"/>
    <x v="0"/>
    <n v="1"/>
    <n v="150"/>
    <m/>
    <n v="75"/>
    <m/>
    <m/>
    <m/>
    <m/>
    <m/>
    <m/>
    <m/>
    <s v="2 mph, 0.5% incline "/>
    <x v="7"/>
    <s v="2026-07-27T18:57:15.069Z"/>
    <x v="0"/>
  </r>
  <r>
    <s v="E-20260727-2842"/>
    <s v="S-20260727-01"/>
    <x v="0"/>
    <n v="2"/>
    <n v="150"/>
    <m/>
    <n v="64.800000000000011"/>
    <m/>
    <m/>
    <m/>
    <m/>
    <m/>
    <m/>
    <m/>
    <s v="65/60=1.0833; 2 mph, 0.5% incline"/>
    <x v="7"/>
    <s v="2026-07-27T19:00:41.231Z"/>
    <x v="0"/>
  </r>
  <r>
    <s v="E-20260727-2843"/>
    <s v="S-20260727-01"/>
    <x v="0"/>
    <n v="3"/>
    <n v="150"/>
    <m/>
    <n v="60"/>
    <m/>
    <m/>
    <m/>
    <m/>
    <m/>
    <m/>
    <m/>
    <s v="2 mph, 0.5% incline"/>
    <x v="7"/>
    <s v="2026-07-27T19:04:05.747Z"/>
    <x v="0"/>
  </r>
  <r>
    <s v="E-20260727-2844"/>
    <s v="S-20260727-01"/>
    <x v="0"/>
    <n v="4"/>
    <n v="150"/>
    <m/>
    <n v="55.800000000000004"/>
    <m/>
    <m/>
    <m/>
    <m/>
    <m/>
    <m/>
    <m/>
    <s v="2 mph, 0.5% incline; 56/60=0.933"/>
    <x v="7"/>
    <s v="2026-07-27T19:07:29.417Z"/>
    <x v="0"/>
  </r>
  <r>
    <s v="E-20260727-2845"/>
    <s v="S-20260727-01"/>
    <x v="19"/>
    <n v="1"/>
    <n v="195"/>
    <n v="8"/>
    <m/>
    <m/>
    <m/>
    <n v="2"/>
    <n v="1"/>
    <n v="3"/>
    <s v="2"/>
    <m/>
    <s v="Tempo 2-1-3; RIR 2; seat/chest at 5/7"/>
    <x v="7"/>
    <s v="2026-07-27T19:11:34.490Z"/>
    <x v="1"/>
  </r>
  <r>
    <s v="E-20260727-2846"/>
    <s v="S-20260727-01"/>
    <x v="19"/>
    <n v="2"/>
    <n v="200"/>
    <n v="8"/>
    <m/>
    <m/>
    <m/>
    <n v="2"/>
    <n v="1"/>
    <n v="3"/>
    <s v="2"/>
    <m/>
    <s v="Tempo 2-1-3; RIR 2; seat/chest at 5/7"/>
    <x v="7"/>
    <s v="2026-07-27T19:14:27.336Z"/>
    <x v="1"/>
  </r>
  <r>
    <s v="E-20260727-2847"/>
    <s v="S-20260727-01"/>
    <x v="19"/>
    <n v="3"/>
    <n v="205"/>
    <n v="8"/>
    <m/>
    <m/>
    <m/>
    <n v="2"/>
    <n v="1"/>
    <n v="3"/>
    <s v="1-2"/>
    <m/>
    <s v="Tempo 2-1-3; RIR 1-2; seat/chest at 5/7"/>
    <x v="7"/>
    <s v="2026-07-27T19:17:29.119Z"/>
    <x v="1"/>
  </r>
  <r>
    <s v="E-20260727-2848"/>
    <s v="S-20260727-01"/>
    <x v="19"/>
    <n v="4"/>
    <n v="210"/>
    <n v="6"/>
    <m/>
    <m/>
    <m/>
    <n v="2"/>
    <n v="1"/>
    <n v="3"/>
    <s v="1"/>
    <m/>
    <s v="Tempo 2-1-3; RIR 1; seat/chest at 5/7"/>
    <x v="7"/>
    <s v="2026-07-27T19:21:23.593Z"/>
    <x v="1"/>
  </r>
  <r>
    <s v="E-20260727-2849"/>
    <s v="S-20260727-01"/>
    <x v="27"/>
    <n v="1"/>
    <n v="70"/>
    <n v="12"/>
    <m/>
    <m/>
    <m/>
    <n v="2"/>
    <n v="1"/>
    <n v="3"/>
    <s v="2"/>
    <m/>
    <s v="Left first; tempo 2-1-3; RIR 2"/>
    <x v="7"/>
    <s v="2026-07-27T19:25:06.620Z"/>
    <x v="1"/>
  </r>
  <r>
    <s v="E-20260727-2850"/>
    <s v="S-20260727-01"/>
    <x v="27"/>
    <n v="2"/>
    <n v="70"/>
    <n v="12"/>
    <m/>
    <m/>
    <m/>
    <n v="2"/>
    <n v="1"/>
    <n v="3"/>
    <s v="2"/>
    <m/>
    <s v="Nausea after that set. Left first; tempo 2-1-3; RIR 2"/>
    <x v="7"/>
    <s v="2026-07-27T19:28:43.856Z"/>
    <x v="1"/>
  </r>
  <r>
    <s v="E-20260727-2851"/>
    <s v="S-20260727-01"/>
    <x v="27"/>
    <n v="3"/>
    <n v="72.5"/>
    <n v="10"/>
    <m/>
    <m/>
    <m/>
    <n v="2"/>
    <n v="1"/>
    <n v="3"/>
    <s v="2"/>
    <m/>
    <s v=". Left first to fail rolled to finger tip grip at 10; tempo 2-1-3; RIR 2"/>
    <x v="7"/>
    <s v="2026-07-27T19:33:13.779Z"/>
    <x v="1"/>
  </r>
  <r>
    <s v="E-20260727-2852"/>
    <s v="S-20260727-01"/>
    <x v="97"/>
    <n v="1"/>
    <n v="55"/>
    <n v="12"/>
    <m/>
    <m/>
    <m/>
    <n v="2"/>
    <n v="1"/>
    <n v="3"/>
    <s v="1-2"/>
    <m/>
    <s v="LifeFitness Low Row machine; tempo 2-1-3; RIR 1-2"/>
    <x v="7"/>
    <s v="2026-07-27T19:38:31.230Z"/>
    <x v="1"/>
  </r>
  <r>
    <s v="E-20260727-2853"/>
    <s v="S-20260727-01"/>
    <x v="97"/>
    <n v="2"/>
    <n v="55"/>
    <n v="12"/>
    <m/>
    <m/>
    <m/>
    <n v="2"/>
    <n v="1"/>
    <n v="3"/>
    <s v="1-2"/>
    <m/>
    <s v="LifeFitness Low Row machine; tempo 2-1-3; RIR 1-2"/>
    <x v="7"/>
    <s v="2026-07-27T19:42:19.160Z"/>
    <x v="1"/>
  </r>
  <r>
    <s v="E-20260727-2854"/>
    <s v="S-20260727-01"/>
    <x v="97"/>
    <n v="3"/>
    <n v="55"/>
    <n v="10"/>
    <m/>
    <m/>
    <m/>
    <n v="2"/>
    <n v="1"/>
    <n v="3"/>
    <s v="1-2"/>
    <m/>
    <s v="LifeFitness Low Row machine; tempo 2-1-3; RIR 1-2"/>
    <x v="7"/>
    <s v="2026-07-27T19:45:37.405Z"/>
    <x v="1"/>
  </r>
  <r>
    <s v="E-20260727-2855"/>
    <s v="S-20260727-01"/>
    <x v="31"/>
    <n v="1"/>
    <n v="30"/>
    <n v="10"/>
    <m/>
    <m/>
    <m/>
    <n v="2"/>
    <n v="1"/>
    <n v="3"/>
    <s v="1"/>
    <m/>
    <s v="Tempo 2-1-3; RIR 1; bench at 3"/>
    <x v="7"/>
    <s v="2026-07-27T19:49:41.562Z"/>
    <x v="2"/>
  </r>
  <r>
    <s v="E-20260727-2856"/>
    <s v="S-20260727-01"/>
    <x v="31"/>
    <n v="2"/>
    <n v="30"/>
    <n v="8"/>
    <m/>
    <m/>
    <m/>
    <n v="2"/>
    <n v="1"/>
    <n v="3"/>
    <s v="1"/>
    <m/>
    <s v="Tempo 2-1-3; RIR 1; bench at 3"/>
    <x v="7"/>
    <s v="2026-07-27T19:52:12.602Z"/>
    <x v="2"/>
  </r>
  <r>
    <s v="E-20260727-2857"/>
    <s v="S-20260727-01"/>
    <x v="31"/>
    <n v="3"/>
    <n v="30"/>
    <n v="7.5"/>
    <m/>
    <m/>
    <m/>
    <n v="2"/>
    <n v="1"/>
    <n v="3"/>
    <s v="1"/>
    <m/>
    <s v="Tempo 2-1-3; RIR 1; bench at 3"/>
    <x v="7"/>
    <s v="2026-07-27T19:55:12.403Z"/>
    <x v="2"/>
  </r>
  <r>
    <s v="E-20260727-2858"/>
    <s v="S-20260727-01"/>
    <x v="12"/>
    <n v="1"/>
    <n v="42.5"/>
    <n v="15"/>
    <m/>
    <m/>
    <m/>
    <n v="2"/>
    <n v="1"/>
    <n v="3"/>
    <s v="2"/>
    <m/>
    <s v="Tempo 2-1-3; RIR 2"/>
    <x v="7"/>
    <s v="2026-07-27T19:59:43.279Z"/>
    <x v="1"/>
  </r>
  <r>
    <s v="E-20260727-2859"/>
    <s v="S-20260727-01"/>
    <x v="12"/>
    <n v="2"/>
    <n v="45"/>
    <n v="15"/>
    <m/>
    <m/>
    <m/>
    <n v="2"/>
    <n v="1"/>
    <n v="3"/>
    <s v="2"/>
    <m/>
    <s v="Tempo 2-1-3; RIR 2"/>
    <x v="7"/>
    <s v="2026-07-27T20:02:07.503Z"/>
    <x v="1"/>
  </r>
  <r>
    <s v="E-20260727-2860"/>
    <s v="S-20260727-01"/>
    <x v="12"/>
    <n v="3"/>
    <n v="47.5"/>
    <n v="13"/>
    <m/>
    <m/>
    <m/>
    <n v="2"/>
    <n v="1"/>
    <n v="3"/>
    <s v="1-2"/>
    <m/>
    <s v="Tempo 2-1-3; RIR 1-2"/>
    <x v="7"/>
    <s v="2026-07-27T20:04:54.916Z"/>
    <x v="1"/>
  </r>
  <r>
    <s v="E-20260728-2861"/>
    <s v="S-20260728-01"/>
    <x v="66"/>
    <n v="1"/>
    <m/>
    <m/>
    <n v="303"/>
    <n v="0.6"/>
    <s v="km"/>
    <m/>
    <m/>
    <m/>
    <m/>
    <m/>
    <s v="Warmup: 4.5mph, 5% incline; must be a pretty fast walking speed, no?"/>
    <x v="7"/>
    <s v="2026-07-28T15:58:23.561Z"/>
    <x v="9"/>
  </r>
  <r>
    <s v="E-20260728-2862"/>
    <s v="S-20260728-01"/>
    <x v="67"/>
    <n v="1"/>
    <n v="0"/>
    <n v="15"/>
    <m/>
    <m/>
    <m/>
    <m/>
    <m/>
    <m/>
    <m/>
    <s v="2026-07-28T16:03:50.706Z"/>
    <s v="Red band "/>
    <x v="7"/>
    <s v="2026-07-28T16:03:52.475Z"/>
    <x v="5"/>
  </r>
  <r>
    <s v="E-20260728-2863"/>
    <s v="S-20260728-01"/>
    <x v="56"/>
    <n v="1"/>
    <n v="0"/>
    <n v="12"/>
    <m/>
    <m/>
    <m/>
    <m/>
    <m/>
    <m/>
    <m/>
    <s v="2026-07-28T16:03:50.706Z"/>
    <s v="Red band "/>
    <x v="7"/>
    <s v="2026-07-28T16:03:56.514Z"/>
    <x v="5"/>
  </r>
  <r>
    <s v="E-20260728-2864"/>
    <s v="S-20260728-01"/>
    <x v="52"/>
    <n v="1"/>
    <n v="0"/>
    <n v="8"/>
    <m/>
    <m/>
    <m/>
    <m/>
    <m/>
    <m/>
    <m/>
    <s v="2026-07-28T16:03:50.706Z"/>
    <s v="Red band "/>
    <x v="7"/>
    <s v="2026-07-28T16:04:01.950Z"/>
    <x v="5"/>
  </r>
  <r>
    <s v="E-20260728-2865"/>
    <s v="S-20260728-01"/>
    <x v="50"/>
    <n v="1"/>
    <n v="0"/>
    <n v="10"/>
    <m/>
    <m/>
    <m/>
    <m/>
    <m/>
    <m/>
    <m/>
    <s v="2026-07-28T16:03:50.706Z"/>
    <m/>
    <x v="7"/>
    <s v="2026-07-28T16:04:04.727Z"/>
    <x v="3"/>
  </r>
  <r>
    <s v="E-20260728-2866"/>
    <s v="S-20260728-01"/>
    <x v="67"/>
    <n v="2"/>
    <n v="0"/>
    <n v="15"/>
    <m/>
    <m/>
    <m/>
    <m/>
    <m/>
    <m/>
    <m/>
    <s v="2026-07-28T16:08:43.944Z"/>
    <s v="Red band "/>
    <x v="7"/>
    <s v="2026-07-28T16:08:44.803Z"/>
    <x v="5"/>
  </r>
  <r>
    <s v="E-20260728-2867"/>
    <s v="S-20260728-01"/>
    <x v="56"/>
    <n v="2"/>
    <n v="0"/>
    <n v="12"/>
    <m/>
    <m/>
    <m/>
    <m/>
    <m/>
    <m/>
    <m/>
    <s v="2026-07-28T16:08:43.944Z"/>
    <s v="Red band "/>
    <x v="7"/>
    <s v="2026-07-28T16:08:47.844Z"/>
    <x v="5"/>
  </r>
  <r>
    <s v="E-20260728-2868"/>
    <s v="S-20260728-01"/>
    <x v="52"/>
    <n v="2"/>
    <n v="0"/>
    <n v="8"/>
    <m/>
    <m/>
    <m/>
    <m/>
    <m/>
    <m/>
    <m/>
    <s v="2026-07-28T16:08:43.944Z"/>
    <s v="Red band "/>
    <x v="7"/>
    <s v="2026-07-28T16:08:49.769Z"/>
    <x v="5"/>
  </r>
  <r>
    <s v="E-20260728-2869"/>
    <s v="S-20260728-01"/>
    <x v="50"/>
    <n v="2"/>
    <n v="0"/>
    <n v="10"/>
    <m/>
    <m/>
    <m/>
    <m/>
    <m/>
    <m/>
    <m/>
    <s v="2026-07-28T16:08:43.944Z"/>
    <m/>
    <x v="7"/>
    <s v="2026-07-28T16:08:51.198Z"/>
    <x v="3"/>
  </r>
  <r>
    <s v="E-20260728-2870"/>
    <s v="S-20260728-01"/>
    <x v="70"/>
    <n v="1"/>
    <n v="20"/>
    <n v="10"/>
    <m/>
    <m/>
    <m/>
    <m/>
    <m/>
    <m/>
    <m/>
    <m/>
    <s v="Warm up"/>
    <x v="7"/>
    <s v="2026-07-28T16:11:15.994Z"/>
    <x v="3"/>
  </r>
  <r>
    <s v="E-20260728-2871"/>
    <s v="S-20260728-01"/>
    <x v="69"/>
    <n v="1"/>
    <n v="130"/>
    <n v="9"/>
    <m/>
    <m/>
    <m/>
    <n v="2"/>
    <n v="1"/>
    <n v="3"/>
    <s v="1-2"/>
    <m/>
    <s v="Tempo 2-1-3; RIR 1-2; right anterior capsule awareness as soon as I pressed. Ang capsule and bicep tendon feeling "/>
    <x v="7"/>
    <s v="2026-07-28T16:16:59.274Z"/>
    <x v="3"/>
  </r>
  <r>
    <s v="E-20260728-2872"/>
    <s v="S-20260728-01"/>
    <x v="69"/>
    <n v="2"/>
    <n v="130"/>
    <n v="9"/>
    <m/>
    <m/>
    <m/>
    <n v="2"/>
    <n v="1"/>
    <n v="3"/>
    <s v="1-2"/>
    <m/>
    <s v="Tempo 2-1-3; RIR 1-2; right felt a bit better but anterior capsule awareness as soon as I pressed. Ang capsule and bicep tendon feeling "/>
    <x v="7"/>
    <s v="2026-07-28T16:24:37.965Z"/>
    <x v="3"/>
  </r>
  <r>
    <s v="E-20260728-2873"/>
    <s v="S-20260728-01"/>
    <x v="69"/>
    <n v="3"/>
    <n v="140"/>
    <n v="7"/>
    <m/>
    <m/>
    <m/>
    <n v="2"/>
    <n v="1"/>
    <n v="3"/>
    <s v="1-2"/>
    <m/>
    <s v="7; tempo 2-1-3; RIR 1-2, no 67.5 lb DB to do 135 lbs"/>
    <x v="7"/>
    <s v="2026-07-28T16:28:03.704Z"/>
    <x v="3"/>
  </r>
  <r>
    <s v="E-20260728-2874"/>
    <s v="S-20260728-01"/>
    <x v="69"/>
    <n v="4"/>
    <n v="140"/>
    <n v="6"/>
    <m/>
    <m/>
    <m/>
    <n v="2"/>
    <n v="1"/>
    <n v="3"/>
    <s v="1-2"/>
    <m/>
    <s v="tempo 2-1-3; RIR 1-2, no 67.5 lb DB to do 135 lbs"/>
    <x v="7"/>
    <s v="2026-07-28T16:31:43.791Z"/>
    <x v="3"/>
  </r>
  <r>
    <s v="E-20260728-2875"/>
    <s v="S-20260728-01"/>
    <x v="79"/>
    <n v="1"/>
    <n v="100"/>
    <n v="10"/>
    <m/>
    <m/>
    <m/>
    <n v="2"/>
    <n v="1"/>
    <n v="3"/>
    <s v="2"/>
    <m/>
    <s v="Tempo 2-1-3; RIR 2"/>
    <x v="7"/>
    <s v="2026-07-28T16:35:27.591Z"/>
    <x v="3"/>
  </r>
  <r>
    <s v="E-20260728-2876"/>
    <s v="S-20260728-01"/>
    <x v="79"/>
    <n v="2"/>
    <n v="105"/>
    <n v="9"/>
    <m/>
    <m/>
    <m/>
    <n v="2"/>
    <n v="1"/>
    <n v="3"/>
    <s v="2"/>
    <m/>
    <s v="Tempo 2-1-3; RIR 2; tightness and awareness in right cap on eccentric as well as initial press"/>
    <x v="7"/>
    <s v="2026-07-28T16:38:43.523Z"/>
    <x v="3"/>
  </r>
  <r>
    <s v="E-20260728-2877"/>
    <s v="S-20260728-01"/>
    <x v="79"/>
    <n v="3"/>
    <n v="105"/>
    <n v="8"/>
    <m/>
    <m/>
    <m/>
    <n v="2"/>
    <n v="1"/>
    <n v="3"/>
    <s v="1"/>
    <m/>
    <s v="Tempo 2-1-3; RIR 1; tightness and awareness in right cap on eccentric as well as initial press"/>
    <x v="7"/>
    <s v="2026-07-28T16:41:19.424Z"/>
    <x v="3"/>
  </r>
  <r>
    <s v="E-20260728-2878"/>
    <s v="S-20260728-01"/>
    <x v="86"/>
    <n v="1"/>
    <n v="15"/>
    <n v="12"/>
    <m/>
    <m/>
    <m/>
    <n v="2"/>
    <n v="1"/>
    <n v="3"/>
    <s v="2"/>
    <m/>
    <s v="Tempo 2-1-3; RIR 2; cable set at highest setting"/>
    <x v="7"/>
    <s v="2026-07-28T16:44:56.448Z"/>
    <x v="3"/>
  </r>
  <r>
    <s v="E-20260728-2879"/>
    <s v="S-20260728-01"/>
    <x v="86"/>
    <n v="2"/>
    <n v="20"/>
    <n v="6"/>
    <m/>
    <m/>
    <m/>
    <n v="2"/>
    <n v="1"/>
    <n v="3"/>
    <s v="2"/>
    <m/>
    <s v="20 lb plate for 6 clean reps, then lengthened partials until 9th rep; Tempo 2-1-3; RIR 2; cable set at highest setting"/>
    <x v="7"/>
    <s v="2026-07-28T16:48:01.724Z"/>
    <x v="3"/>
  </r>
  <r>
    <s v="E-20260728-2880"/>
    <s v="S-20260728-01"/>
    <x v="86"/>
    <n v="3"/>
    <n v="15"/>
    <n v="10.5"/>
    <m/>
    <m/>
    <m/>
    <n v="2"/>
    <n v="1"/>
    <n v="3"/>
    <s v="1-2"/>
    <m/>
    <s v="Tempo strict 2-1-3; RIR 1-2"/>
    <x v="7"/>
    <s v="2026-07-28T16:50:22.356Z"/>
    <x v="3"/>
  </r>
  <r>
    <s v="E-20260728-2881"/>
    <s v="S-20260728-01"/>
    <x v="86"/>
    <n v="4"/>
    <n v="15"/>
    <n v="9"/>
    <m/>
    <m/>
    <m/>
    <n v="2"/>
    <n v="1"/>
    <n v="3"/>
    <s v="1-2"/>
    <m/>
    <s v="Tempo strict 2-1-3; RIR 1-2"/>
    <x v="7"/>
    <s v="2026-07-28T16:52:12.605Z"/>
    <x v="3"/>
  </r>
  <r>
    <s v="E-20260728-2882"/>
    <s v="S-20260728-01"/>
    <x v="87"/>
    <n v="1"/>
    <n v="40"/>
    <n v="12"/>
    <m/>
    <m/>
    <m/>
    <n v="2"/>
    <n v="1"/>
    <n v="3"/>
    <s v="1-2"/>
    <m/>
    <s v="Tempo 2-1-3; RIR 1-2"/>
    <x v="7"/>
    <s v="2026-07-28T16:55:47.270Z"/>
    <x v="3"/>
  </r>
  <r>
    <s v="E-20260728-2883"/>
    <s v="S-20260728-01"/>
    <x v="87"/>
    <n v="2"/>
    <n v="50"/>
    <n v="10"/>
    <m/>
    <m/>
    <m/>
    <n v="2"/>
    <n v="1"/>
    <n v="3"/>
    <s v="1-2"/>
    <m/>
    <s v="Tempo 2-1-3; RIR 1-2; subtle ant cap awareness on descending. Very slight"/>
    <x v="7"/>
    <s v="2026-07-28T16:58:33.452Z"/>
    <x v="3"/>
  </r>
  <r>
    <s v="E-20260728-2884"/>
    <s v="S-20260728-01"/>
    <x v="87"/>
    <n v="3"/>
    <n v="50"/>
    <n v="12"/>
    <m/>
    <m/>
    <m/>
    <n v="2"/>
    <n v="1"/>
    <n v="3"/>
    <s v="1"/>
    <m/>
    <s v="Tempo 2-1-3; RIR 1; left shoulder slightly slower"/>
    <x v="7"/>
    <s v="2026-07-28T17:02:48.754Z"/>
    <x v="3"/>
  </r>
  <r>
    <s v="E-20260728-2885"/>
    <s v="S-20260728-01"/>
    <x v="38"/>
    <n v="1"/>
    <n v="25"/>
    <n v="10"/>
    <m/>
    <m/>
    <m/>
    <n v="2"/>
    <n v="1"/>
    <n v="3"/>
    <s v="1-2"/>
    <m/>
    <s v="Left slowed at 6-7; switched to right and did 10 then finished left; tempo 2-1-3; RIR 1-2"/>
    <x v="7"/>
    <s v="2026-07-28T17:05:52.430Z"/>
    <x v="4"/>
  </r>
  <r>
    <s v="E-20260728-2886"/>
    <s v="S-20260728-01"/>
    <x v="38"/>
    <n v="2"/>
    <n v="25"/>
    <n v="8"/>
    <m/>
    <m/>
    <m/>
    <n v="2"/>
    <n v="1"/>
    <n v="3"/>
    <s v="1-2"/>
    <m/>
    <s v="Tempo 2-1-3; RIR 1-2"/>
    <x v="7"/>
    <s v="2026-07-28T17:09:04.669Z"/>
    <x v="4"/>
  </r>
  <r>
    <s v="E-20260728-2887"/>
    <s v="S-20260728-01"/>
    <x v="38"/>
    <n v="3"/>
    <n v="25"/>
    <n v="7"/>
    <m/>
    <m/>
    <m/>
    <n v="2"/>
    <n v="1"/>
    <n v="3"/>
    <s v="1"/>
    <m/>
    <s v="Tempo 2-1-3; RIR 1"/>
    <x v="7"/>
    <s v="2026-07-28T17:11:57.256Z"/>
    <x v="4"/>
  </r>
  <r>
    <s v="E-20260728-2888"/>
    <s v="S-20260728-01"/>
    <x v="80"/>
    <n v="1"/>
    <n v="70"/>
    <n v="9"/>
    <m/>
    <m/>
    <m/>
    <n v="2"/>
    <n v="1"/>
    <n v="3"/>
    <s v="1-2"/>
    <m/>
    <s v="Tempo 2-1-3; RIR 1-2"/>
    <x v="7"/>
    <s v="2026-07-28T17:14:36.836Z"/>
    <x v="4"/>
  </r>
  <r>
    <s v="E-20260728-2889"/>
    <s v="S-20260728-01"/>
    <x v="80"/>
    <n v="2"/>
    <n v="70"/>
    <n v="8"/>
    <m/>
    <m/>
    <m/>
    <n v="2"/>
    <n v="1"/>
    <n v="3"/>
    <s v="1-2"/>
    <m/>
    <s v="Tempo 2-1-3; RIR 1-2"/>
    <x v="7"/>
    <s v="2026-07-28T17:16:50.943Z"/>
    <x v="4"/>
  </r>
  <r>
    <s v="E-20260728-2890"/>
    <s v="S-20260728-01"/>
    <x v="80"/>
    <n v="3"/>
    <n v="70"/>
    <n v="7"/>
    <m/>
    <m/>
    <m/>
    <n v="2"/>
    <n v="1"/>
    <n v="3"/>
    <s v="1"/>
    <m/>
    <s v="Tempo 2-1-3; RIR 1"/>
    <x v="7"/>
    <s v="2026-07-28T17:19:05.044Z"/>
    <x v="4"/>
  </r>
  <r>
    <s v="E-20260728-2891"/>
    <s v="S-20260728-01"/>
    <x v="83"/>
    <n v="1"/>
    <m/>
    <m/>
    <n v="20"/>
    <n v="0"/>
    <s v="km"/>
    <m/>
    <m/>
    <m/>
    <m/>
    <m/>
    <m/>
    <x v="7"/>
    <s v="2026-07-28T17:20:05.590Z"/>
    <x v="9"/>
  </r>
  <r>
    <s v="E-20260728-2892"/>
    <s v="S-20260728-01"/>
    <x v="83"/>
    <n v="2"/>
    <m/>
    <m/>
    <n v="20"/>
    <n v="0"/>
    <s v="km"/>
    <m/>
    <m/>
    <m/>
    <m/>
    <m/>
    <m/>
    <x v="7"/>
    <s v="2026-07-28T17:21:08.302Z"/>
    <x v="9"/>
  </r>
  <r>
    <s v="E-20260728-2893"/>
    <s v="S-20260728-01"/>
    <x v="83"/>
    <n v="3"/>
    <m/>
    <m/>
    <n v="20"/>
    <n v="0"/>
    <s v="km"/>
    <m/>
    <m/>
    <m/>
    <m/>
    <m/>
    <m/>
    <x v="7"/>
    <s v="2026-07-28T17:22:10.947Z"/>
    <x v="9"/>
  </r>
  <r>
    <s v="E-20260728-2894"/>
    <s v="S-20260728-01"/>
    <x v="83"/>
    <n v="4"/>
    <m/>
    <m/>
    <n v="20"/>
    <n v="0"/>
    <s v="km"/>
    <m/>
    <m/>
    <m/>
    <m/>
    <m/>
    <m/>
    <x v="7"/>
    <s v="2026-07-28T17:23:19.181Z"/>
    <x v="9"/>
  </r>
  <r>
    <s v="E-20260728-2895"/>
    <s v="S-20260728-01"/>
    <x v="83"/>
    <n v="5"/>
    <m/>
    <m/>
    <n v="20"/>
    <n v="0"/>
    <s v="km"/>
    <m/>
    <m/>
    <m/>
    <m/>
    <m/>
    <m/>
    <x v="7"/>
    <s v="2026-07-28T17:24:23.299Z"/>
    <x v="9"/>
  </r>
  <r>
    <s v="E-20260728-2896"/>
    <s v="S-20260728-01"/>
    <x v="83"/>
    <n v="6"/>
    <m/>
    <m/>
    <n v="20"/>
    <n v="0"/>
    <s v="km"/>
    <m/>
    <m/>
    <m/>
    <m/>
    <m/>
    <m/>
    <x v="7"/>
    <s v="2026-07-28T17:25:31.607Z"/>
    <x v="9"/>
  </r>
  <r>
    <s v="E-20260730-2897"/>
    <s v="S-20260730-01"/>
    <x v="66"/>
    <n v="1"/>
    <m/>
    <m/>
    <n v="300"/>
    <n v="0.6"/>
    <s v="km"/>
    <m/>
    <m/>
    <m/>
    <m/>
    <m/>
    <s v="4.5 mph, 5% incline "/>
    <x v="7"/>
    <s v="2026-07-30T18:27:30.822Z"/>
    <x v="9"/>
  </r>
  <r>
    <s v="E-20260730-2898"/>
    <s v="S-20260730-01"/>
    <x v="88"/>
    <n v="1"/>
    <n v="0"/>
    <n v="10"/>
    <m/>
    <m/>
    <m/>
    <m/>
    <m/>
    <m/>
    <m/>
    <s v="2026-07-30T18:32:15.214Z"/>
    <m/>
    <x v="7"/>
    <s v="2026-07-30T18:32:17.828Z"/>
    <x v="7"/>
  </r>
  <r>
    <s v="E-20260730-2899"/>
    <s v="S-20260730-01"/>
    <x v="89"/>
    <n v="1"/>
    <n v="0"/>
    <n v="10"/>
    <m/>
    <m/>
    <m/>
    <m/>
    <m/>
    <m/>
    <m/>
    <s v="2026-07-30T18:32:15.214Z"/>
    <m/>
    <x v="7"/>
    <s v="2026-07-30T18:32:19.210Z"/>
    <x v="5"/>
  </r>
  <r>
    <s v="E-20260730-2900"/>
    <s v="S-20260730-01"/>
    <x v="39"/>
    <n v="1"/>
    <n v="0"/>
    <m/>
    <n v="8"/>
    <m/>
    <m/>
    <m/>
    <m/>
    <m/>
    <m/>
    <s v="2026-07-30T18:32:15.214Z"/>
    <m/>
    <x v="7"/>
    <s v="2026-07-30T18:32:21.538Z"/>
    <x v="7"/>
  </r>
  <r>
    <s v="E-20260730-2901"/>
    <s v="S-20260730-01"/>
    <x v="60"/>
    <n v="1"/>
    <n v="0"/>
    <n v="10"/>
    <m/>
    <m/>
    <m/>
    <m/>
    <m/>
    <m/>
    <m/>
    <s v="2026-07-30T18:32:15.214Z"/>
    <m/>
    <x v="7"/>
    <s v="2026-07-30T18:32:23.434Z"/>
    <x v="7"/>
  </r>
  <r>
    <s v="E-20260730-2902"/>
    <s v="S-20260730-01"/>
    <x v="47"/>
    <n v="1"/>
    <n v="0"/>
    <n v="15"/>
    <m/>
    <m/>
    <m/>
    <m/>
    <m/>
    <m/>
    <m/>
    <s v="2026-07-30T18:32:15.214Z"/>
    <m/>
    <x v="7"/>
    <s v="2026-07-30T18:32:24.870Z"/>
    <x v="7"/>
  </r>
  <r>
    <s v="E-20260730-2903"/>
    <s v="S-20260730-01"/>
    <x v="88"/>
    <n v="2"/>
    <n v="0"/>
    <n v="10"/>
    <m/>
    <m/>
    <m/>
    <m/>
    <m/>
    <m/>
    <m/>
    <s v="2026-07-30T18:36:39.315Z"/>
    <m/>
    <x v="7"/>
    <s v="2026-07-30T18:36:40.002Z"/>
    <x v="7"/>
  </r>
  <r>
    <s v="E-20260730-2904"/>
    <s v="S-20260730-01"/>
    <x v="89"/>
    <n v="2"/>
    <n v="0"/>
    <n v="10"/>
    <m/>
    <m/>
    <m/>
    <m/>
    <m/>
    <m/>
    <m/>
    <s v="2026-07-30T18:36:39.315Z"/>
    <m/>
    <x v="7"/>
    <s v="2026-07-30T18:36:41.345Z"/>
    <x v="5"/>
  </r>
  <r>
    <s v="E-20260730-2905"/>
    <s v="S-20260730-01"/>
    <x v="39"/>
    <n v="2"/>
    <n v="0"/>
    <m/>
    <n v="8"/>
    <m/>
    <m/>
    <m/>
    <m/>
    <m/>
    <m/>
    <s v="2026-07-30T18:36:39.315Z"/>
    <m/>
    <x v="7"/>
    <s v="2026-07-30T18:36:44.671Z"/>
    <x v="7"/>
  </r>
  <r>
    <s v="E-20260730-2906"/>
    <s v="S-20260730-01"/>
    <x v="60"/>
    <n v="2"/>
    <n v="0"/>
    <n v="10"/>
    <m/>
    <m/>
    <m/>
    <m/>
    <m/>
    <m/>
    <m/>
    <s v="2026-07-30T18:36:39.315Z"/>
    <m/>
    <x v="7"/>
    <s v="2026-07-30T18:36:46.579Z"/>
    <x v="7"/>
  </r>
  <r>
    <s v="E-20260730-2907"/>
    <s v="S-20260730-01"/>
    <x v="47"/>
    <n v="2"/>
    <n v="0"/>
    <n v="15"/>
    <m/>
    <m/>
    <m/>
    <m/>
    <m/>
    <m/>
    <m/>
    <s v="2026-07-30T18:36:39.315Z"/>
    <m/>
    <x v="7"/>
    <s v="2026-07-30T18:36:48.185Z"/>
    <x v="7"/>
  </r>
  <r>
    <s v="E-20260730-2908"/>
    <s v="S-20260730-01"/>
    <x v="0"/>
    <n v="1"/>
    <n v="170"/>
    <m/>
    <n v="55.2"/>
    <m/>
    <m/>
    <m/>
    <m/>
    <m/>
    <m/>
    <m/>
    <s v="55/60=. New gym; NXGen; much more selection; started with 85s per hand "/>
    <x v="7"/>
    <s v="2026-07-30T18:41:44.042Z"/>
    <x v="0"/>
  </r>
  <r>
    <s v="E-20260730-2909"/>
    <s v="S-20260730-01"/>
    <x v="0"/>
    <n v="2"/>
    <n v="170"/>
    <m/>
    <n v="48"/>
    <m/>
    <m/>
    <m/>
    <m/>
    <m/>
    <m/>
    <m/>
    <s v="48/60=. New gym; NXGen; much more selection; started with 85s per hand "/>
    <x v="7"/>
    <s v="2026-07-30T18:45:02.528Z"/>
    <x v="0"/>
  </r>
  <r>
    <s v="E-20260730-2910"/>
    <s v="S-20260730-01"/>
    <x v="0"/>
    <n v="3"/>
    <n v="170"/>
    <m/>
    <n v="39.6"/>
    <m/>
    <m/>
    <m/>
    <m/>
    <m/>
    <m/>
    <m/>
    <s v=". New gym; NXGen; much more selection; started with 85s per hand "/>
    <x v="7"/>
    <s v="2026-07-30T18:47:57.700Z"/>
    <x v="0"/>
  </r>
  <r>
    <s v="E-20260730-2911"/>
    <s v="S-20260730-01"/>
    <x v="0"/>
    <n v="4"/>
    <n v="170"/>
    <m/>
    <n v="39.6"/>
    <m/>
    <m/>
    <m/>
    <m/>
    <m/>
    <m/>
    <m/>
    <s v=". New gym; NXGen; much more selection; started with 85s per hand "/>
    <x v="7"/>
    <s v="2026-07-30T18:50:45.581Z"/>
    <x v="0"/>
  </r>
  <r>
    <s v="E-20260730-2912"/>
    <s v="S-20260730-01"/>
    <x v="81"/>
    <n v="1"/>
    <n v="80"/>
    <n v="10"/>
    <m/>
    <m/>
    <m/>
    <n v="2"/>
    <n v="1"/>
    <n v="3"/>
    <s v="1-2"/>
    <m/>
    <s v="Tempo 2-1-3; RIR 1-2; breathing = inhale &gt; brace &gt; descend &gt; slight exhale and stand"/>
    <x v="7"/>
    <s v="2026-07-30T18:56:54.146Z"/>
    <x v="7"/>
  </r>
  <r>
    <s v="E-20260730-2913"/>
    <s v="S-20260730-01"/>
    <x v="81"/>
    <n v="2"/>
    <n v="80"/>
    <n v="9"/>
    <m/>
    <m/>
    <m/>
    <n v="2"/>
    <n v="1"/>
    <n v="3"/>
    <s v="1-2"/>
    <m/>
    <s v="Tempo 2-1-3; RIR 1-2; breathing = inhale &gt; brace &gt; descend &gt; slight exhale and stand"/>
    <x v="7"/>
    <s v="2026-07-30T18:59:34.020Z"/>
    <x v="7"/>
  </r>
  <r>
    <s v="E-20260730-2914"/>
    <s v="S-20260730-01"/>
    <x v="81"/>
    <n v="3"/>
    <n v="80"/>
    <n v="9"/>
    <m/>
    <m/>
    <m/>
    <n v="2"/>
    <n v="1"/>
    <n v="3"/>
    <s v="1-2"/>
    <m/>
    <s v="Tempo 2-1-3; RIR 1-2; breathing = inhale &gt; brace &gt; descend &gt; slight exhale and stand"/>
    <x v="7"/>
    <s v="2026-07-30T19:02:25.341Z"/>
    <x v="7"/>
  </r>
  <r>
    <s v="E-20260730-2915"/>
    <s v="S-20260730-01"/>
    <x v="81"/>
    <n v="4"/>
    <n v="80"/>
    <n v="8"/>
    <m/>
    <m/>
    <m/>
    <n v="2"/>
    <n v="1"/>
    <n v="3"/>
    <s v="1-2"/>
    <m/>
    <s v="Tempo 2-1-3; RIR 1-2; breathing = inhale &gt; brace &gt; descend &gt; slight exhale and stand"/>
    <x v="7"/>
    <s v="2026-07-30T19:05:26.067Z"/>
    <x v="7"/>
  </r>
  <r>
    <s v="E-20260730-2916"/>
    <s v="S-20260730-01"/>
    <x v="34"/>
    <n v="1"/>
    <n v="160"/>
    <n v="10"/>
    <m/>
    <m/>
    <m/>
    <n v="2"/>
    <n v="1"/>
    <n v="3"/>
    <s v="1-2"/>
    <m/>
    <s v="80 lb DBs; tempo 2-1-3; RIR 1-2"/>
    <x v="7"/>
    <s v="2026-07-30T19:08:18.545Z"/>
    <x v="7"/>
  </r>
  <r>
    <s v="E-20260730-2917"/>
    <s v="S-20260730-01"/>
    <x v="34"/>
    <n v="2"/>
    <n v="170"/>
    <n v="8"/>
    <m/>
    <m/>
    <m/>
    <n v="2"/>
    <n v="1"/>
    <n v="3"/>
    <s v="1-2"/>
    <m/>
    <s v="85 lb DBs; tempo 2-1-3; RIR 1-2"/>
    <x v="7"/>
    <s v="2026-07-30T19:11:29.286Z"/>
    <x v="7"/>
  </r>
  <r>
    <s v="E-20260730-2918"/>
    <s v="S-20260730-01"/>
    <x v="34"/>
    <n v="3"/>
    <n v="170"/>
    <n v="7"/>
    <m/>
    <m/>
    <m/>
    <n v="2"/>
    <n v="1"/>
    <n v="3"/>
    <s v="1-2"/>
    <m/>
    <s v="Right sweaty slip; 85 lb DBs; tempo 2-1-3; RIR 1-2"/>
    <x v="7"/>
    <s v="2026-07-30T19:14:45.785Z"/>
    <x v="7"/>
  </r>
  <r>
    <s v="E-20260730-2919"/>
    <s v="S-20260730-01"/>
    <x v="46"/>
    <n v="1"/>
    <n v="45"/>
    <n v="8"/>
    <m/>
    <m/>
    <m/>
    <n v="3"/>
    <n v="1"/>
    <n v="2"/>
    <s v="2"/>
    <m/>
    <s v="Tempo 3-1-2; RIR 2"/>
    <x v="7"/>
    <s v="2026-07-30T19:19:33.530Z"/>
    <x v="7"/>
  </r>
  <r>
    <s v="E-20260730-2920"/>
    <s v="S-20260730-01"/>
    <x v="46"/>
    <n v="2"/>
    <n v="50"/>
    <n v="8"/>
    <m/>
    <m/>
    <m/>
    <n v="3"/>
    <n v="1"/>
    <n v="2"/>
    <s v="2"/>
    <m/>
    <s v="Tempo 3-1-2; RIR 2"/>
    <x v="7"/>
    <s v="2026-07-30T19:21:45.643Z"/>
    <x v="7"/>
  </r>
  <r>
    <s v="E-20260730-2921"/>
    <s v="S-20260730-01"/>
    <x v="46"/>
    <n v="3"/>
    <n v="50"/>
    <n v="8"/>
    <m/>
    <m/>
    <m/>
    <n v="3"/>
    <n v="1"/>
    <n v="2"/>
    <s v="2"/>
    <m/>
    <s v="Tempo 3-1-2; RIR 2"/>
    <x v="7"/>
    <s v="2026-07-30T19:26:39.498Z"/>
    <x v="7"/>
  </r>
  <r>
    <s v="E-20260730-2922"/>
    <s v="S-20260730-01"/>
    <x v="90"/>
    <n v="1"/>
    <n v="110"/>
    <n v="15"/>
    <m/>
    <m/>
    <m/>
    <m/>
    <m/>
    <m/>
    <s v="2+"/>
    <m/>
    <s v="Temp 2-1-3; RIR 2+"/>
    <x v="7"/>
    <s v="2026-07-30T19:28:47.668Z"/>
    <x v="7"/>
  </r>
  <r>
    <s v="E-20260730-2923"/>
    <s v="S-20260730-01"/>
    <x v="90"/>
    <n v="2"/>
    <n v="120"/>
    <n v="15"/>
    <m/>
    <m/>
    <m/>
    <m/>
    <m/>
    <m/>
    <s v="1-2"/>
    <m/>
    <s v="Temp 2-1-3; RIR 1-2"/>
    <x v="7"/>
    <s v="2026-07-30T19:32:07.439Z"/>
    <x v="7"/>
  </r>
  <r>
    <s v="E-20260730-2924"/>
    <s v="S-20260730-01"/>
    <x v="90"/>
    <n v="3"/>
    <n v="120"/>
    <n v="15"/>
    <m/>
    <m/>
    <m/>
    <m/>
    <m/>
    <m/>
    <s v="1-2"/>
    <m/>
    <s v="Temp 2-1-3; RIR 1-2"/>
    <x v="7"/>
    <s v="2026-07-30T19:35:56.801Z"/>
    <x v="7"/>
  </r>
  <r>
    <s v="E-20260730-2925"/>
    <s v="S-20260730-01"/>
    <x v="32"/>
    <n v="1"/>
    <m/>
    <m/>
    <n v="20"/>
    <n v="0"/>
    <s v="km"/>
    <m/>
    <m/>
    <m/>
    <m/>
    <m/>
    <s v="100m+ each 20; about 150m each easy 40"/>
    <x v="7"/>
    <s v="2026-07-30T19:50:44.837Z"/>
    <x v="1"/>
  </r>
  <r>
    <s v="E-20260730-2926"/>
    <s v="S-20260730-01"/>
    <x v="32"/>
    <n v="2"/>
    <m/>
    <m/>
    <n v="20"/>
    <n v="0"/>
    <s v="km"/>
    <m/>
    <m/>
    <m/>
    <m/>
    <m/>
    <s v="100m+ each 20; about 150m each easy 40"/>
    <x v="7"/>
    <s v="2026-07-30T19:50:45.887Z"/>
    <x v="1"/>
  </r>
  <r>
    <s v="E-20260730-2927"/>
    <s v="S-20260730-01"/>
    <x v="32"/>
    <n v="3"/>
    <m/>
    <m/>
    <n v="20"/>
    <n v="0"/>
    <s v="km"/>
    <m/>
    <m/>
    <m/>
    <m/>
    <m/>
    <s v="100m+ each 20; about 150m each easy 40"/>
    <x v="7"/>
    <s v="2026-07-30T19:50:46.522Z"/>
    <x v="1"/>
  </r>
  <r>
    <s v="E-20260730-2928"/>
    <s v="S-20260730-01"/>
    <x v="32"/>
    <n v="4"/>
    <m/>
    <m/>
    <n v="20"/>
    <n v="0"/>
    <s v="km"/>
    <m/>
    <m/>
    <m/>
    <m/>
    <m/>
    <s v="100m+ each 20; about 150m each easy 40"/>
    <x v="7"/>
    <s v="2026-07-30T19:50:46.995Z"/>
    <x v="1"/>
  </r>
  <r>
    <s v="E-20260730-2929"/>
    <s v="S-20260730-01"/>
    <x v="32"/>
    <n v="5"/>
    <m/>
    <m/>
    <n v="20"/>
    <n v="0"/>
    <s v="km"/>
    <m/>
    <m/>
    <m/>
    <m/>
    <m/>
    <s v="100m+ each 20; about 150m each easy 40"/>
    <x v="7"/>
    <s v="2026-07-30T19:50:47.465Z"/>
    <x v="1"/>
  </r>
  <r>
    <s v="E-20260730-2930"/>
    <s v="S-20260730-01"/>
    <x v="32"/>
    <n v="6"/>
    <m/>
    <m/>
    <n v="20"/>
    <n v="0"/>
    <s v="km"/>
    <m/>
    <m/>
    <m/>
    <m/>
    <m/>
    <s v="100m+ each 20; about 150m each easy 40"/>
    <x v="7"/>
    <s v="2026-07-30T19:50:47.928Z"/>
    <x v="1"/>
  </r>
  <r>
    <s v="E-20260730-2931"/>
    <s v="S-20260730-01"/>
    <x v="61"/>
    <n v="1"/>
    <n v="0"/>
    <m/>
    <n v="30"/>
    <m/>
    <m/>
    <m/>
    <m/>
    <m/>
    <m/>
    <m/>
    <s v="30 sec"/>
    <x v="7"/>
    <s v="2026-07-30T19:52:42.210Z"/>
    <x v="0"/>
  </r>
  <r>
    <s v="E-20260730-2932"/>
    <s v="S-20260730-01"/>
    <x v="61"/>
    <n v="2"/>
    <n v="0"/>
    <m/>
    <n v="30"/>
    <m/>
    <m/>
    <m/>
    <m/>
    <m/>
    <m/>
    <m/>
    <s v="30 sec"/>
    <x v="7"/>
    <s v="2026-07-30T19:53:52.515Z"/>
    <x v="0"/>
  </r>
  <r>
    <s v="E-20260731-2933"/>
    <s v="S-20260731-01"/>
    <x v="66"/>
    <n v="1"/>
    <m/>
    <m/>
    <n v="301"/>
    <n v="0.6"/>
    <s v="km"/>
    <m/>
    <m/>
    <m/>
    <m/>
    <m/>
    <s v="4.5mph, 5% incline warmup"/>
    <x v="7"/>
    <s v="2026-07-31T16:30:37.001Z"/>
    <x v="9"/>
  </r>
  <r>
    <s v="E-20260731-2934"/>
    <s v="S-20260731-01"/>
    <x v="67"/>
    <n v="1"/>
    <n v="0"/>
    <n v="15"/>
    <m/>
    <m/>
    <m/>
    <m/>
    <m/>
    <m/>
    <m/>
    <s v="2026-07-31T16:34:58.118Z"/>
    <s v="Red band"/>
    <x v="7"/>
    <s v="2026-07-31T16:34:59.272Z"/>
    <x v="5"/>
  </r>
  <r>
    <s v="E-20260731-2935"/>
    <s v="S-20260731-01"/>
    <x v="56"/>
    <n v="1"/>
    <n v="0"/>
    <n v="12"/>
    <m/>
    <m/>
    <m/>
    <m/>
    <m/>
    <m/>
    <m/>
    <s v="2026-07-31T16:34:58.118Z"/>
    <m/>
    <x v="7"/>
    <s v="2026-07-31T16:35:01.164Z"/>
    <x v="5"/>
  </r>
  <r>
    <s v="E-20260731-2936"/>
    <s v="S-20260731-01"/>
    <x v="52"/>
    <n v="1"/>
    <n v="0"/>
    <n v="8"/>
    <m/>
    <m/>
    <m/>
    <m/>
    <m/>
    <m/>
    <m/>
    <s v="2026-07-31T16:34:58.118Z"/>
    <m/>
    <x v="7"/>
    <s v="2026-07-31T16:35:02.670Z"/>
    <x v="5"/>
  </r>
  <r>
    <s v="E-20260731-2937"/>
    <s v="S-20260731-01"/>
    <x v="50"/>
    <n v="1"/>
    <n v="0"/>
    <n v="12"/>
    <m/>
    <m/>
    <m/>
    <m/>
    <m/>
    <m/>
    <m/>
    <s v="2026-07-31T16:34:58.118Z"/>
    <m/>
    <x v="7"/>
    <s v="2026-07-31T16:35:05.568Z"/>
    <x v="3"/>
  </r>
  <r>
    <s v="E-20260731-2938"/>
    <s v="S-20260731-01"/>
    <x v="67"/>
    <n v="2"/>
    <n v="0"/>
    <n v="15"/>
    <m/>
    <m/>
    <m/>
    <m/>
    <m/>
    <m/>
    <m/>
    <s v="2026-07-31T16:38:56.650Z"/>
    <s v="Red band"/>
    <x v="7"/>
    <s v="2026-07-31T16:38:58.324Z"/>
    <x v="5"/>
  </r>
  <r>
    <s v="E-20260731-2939"/>
    <s v="S-20260731-01"/>
    <x v="56"/>
    <n v="2"/>
    <n v="0"/>
    <n v="12"/>
    <m/>
    <m/>
    <m/>
    <m/>
    <m/>
    <m/>
    <m/>
    <s v="2026-07-31T16:38:56.650Z"/>
    <m/>
    <x v="7"/>
    <s v="2026-07-31T16:38:59.642Z"/>
    <x v="5"/>
  </r>
  <r>
    <s v="E-20260731-2940"/>
    <s v="S-20260731-01"/>
    <x v="52"/>
    <n v="2"/>
    <n v="0"/>
    <n v="8"/>
    <m/>
    <m/>
    <m/>
    <m/>
    <m/>
    <m/>
    <m/>
    <s v="2026-07-31T16:38:56.650Z"/>
    <m/>
    <x v="7"/>
    <s v="2026-07-31T16:39:01.031Z"/>
    <x v="5"/>
  </r>
  <r>
    <s v="E-20260731-2941"/>
    <s v="S-20260731-01"/>
    <x v="50"/>
    <n v="2"/>
    <n v="0"/>
    <n v="12"/>
    <m/>
    <m/>
    <m/>
    <m/>
    <m/>
    <m/>
    <m/>
    <s v="2026-07-31T16:38:56.650Z"/>
    <m/>
    <x v="7"/>
    <s v="2026-07-31T16:39:02.538Z"/>
    <x v="3"/>
  </r>
  <r>
    <s v="E-20260731-2942"/>
    <s v="S-20260731-01"/>
    <x v="91"/>
    <n v="1"/>
    <n v="25"/>
    <n v="12"/>
    <m/>
    <m/>
    <m/>
    <n v="2"/>
    <n v="1"/>
    <n v="2"/>
    <s v="4+"/>
    <m/>
    <s v="Warmup. Tempo 2-1-2; RIR 4+"/>
    <x v="7"/>
    <s v="2026-07-31T16:41:51.019Z"/>
    <x v="2"/>
  </r>
  <r>
    <s v="E-20260731-2943"/>
    <s v="S-20260731-01"/>
    <x v="91"/>
    <n v="2"/>
    <n v="35"/>
    <n v="10"/>
    <m/>
    <m/>
    <m/>
    <n v="3"/>
    <n v="1"/>
    <n v="2"/>
    <s v="2"/>
    <m/>
    <s v="Warmup. Tempo 3-1-2; RIR 2"/>
    <x v="7"/>
    <s v="2026-07-31T16:44:21.828Z"/>
    <x v="2"/>
  </r>
  <r>
    <s v="E-20260731-2944"/>
    <s v="S-20260731-01"/>
    <x v="91"/>
    <n v="3"/>
    <n v="35"/>
    <n v="10"/>
    <m/>
    <m/>
    <m/>
    <n v="3"/>
    <n v="1"/>
    <n v="2"/>
    <s v="0-1(left"/>
    <m/>
    <s v="Warmup. Tempo 3-1-2; RIR 0-1(left resisted supination)"/>
    <x v="7"/>
    <s v="2026-07-31T16:48:11.204Z"/>
    <x v="2"/>
  </r>
  <r>
    <s v="E-20260731-2945"/>
    <s v="S-20260731-01"/>
    <x v="91"/>
    <n v="4"/>
    <n v="40"/>
    <n v="5"/>
    <m/>
    <m/>
    <m/>
    <n v="3"/>
    <n v="1"/>
    <n v="2"/>
    <s v="0-1(left"/>
    <m/>
    <s v="Warmup. Tempo 3-1-2; RIR 0-1(left resisted supination)"/>
    <x v="7"/>
    <s v="2026-07-31T16:50:53.015Z"/>
    <x v="2"/>
  </r>
  <r>
    <s v="E-20260731-2946"/>
    <s v="S-20260731-01"/>
    <x v="38"/>
    <n v="1"/>
    <n v="25"/>
    <n v="11"/>
    <m/>
    <m/>
    <m/>
    <n v="2"/>
    <n v="1"/>
    <n v="3"/>
    <s v="2"/>
    <m/>
    <s v="Tempo 2-1-3; RIR 2"/>
    <x v="7"/>
    <s v="2026-07-31T16:53:57.736Z"/>
    <x v="4"/>
  </r>
  <r>
    <s v="E-20260731-2947"/>
    <s v="S-20260731-01"/>
    <x v="38"/>
    <n v="2"/>
    <n v="27.5"/>
    <n v="10"/>
    <m/>
    <m/>
    <m/>
    <n v="2"/>
    <n v="1"/>
    <n v="3"/>
    <s v="2"/>
    <m/>
    <s v="Tempo 2-1-3; RIR 2 left fatigued first "/>
    <x v="7"/>
    <s v="2026-07-31T16:56:27.428Z"/>
    <x v="4"/>
  </r>
  <r>
    <s v="E-20260731-2948"/>
    <s v="S-20260731-01"/>
    <x v="38"/>
    <n v="3"/>
    <n v="27.5"/>
    <n v="10"/>
    <m/>
    <m/>
    <m/>
    <n v="2"/>
    <n v="1"/>
    <n v="3"/>
    <s v="1-2"/>
    <m/>
    <s v="Tempo 2-1-3; RIR 1-2"/>
    <x v="7"/>
    <s v="2026-07-31T17:05:59.067Z"/>
    <x v="4"/>
  </r>
  <r>
    <s v="E-20260731-2949"/>
    <s v="S-20260731-01"/>
    <x v="92"/>
    <n v="1"/>
    <n v="27.5"/>
    <n v="11"/>
    <m/>
    <m/>
    <m/>
    <n v="2"/>
    <n v="1"/>
    <n v="3"/>
    <s v="2"/>
    <m/>
    <s v="Tempo 2-1-3; RIR 2"/>
    <x v="7"/>
    <s v="2026-07-31T17:06:16.638Z"/>
    <x v="2"/>
  </r>
  <r>
    <s v="E-20260731-2950"/>
    <s v="S-20260731-01"/>
    <x v="92"/>
    <n v="2"/>
    <n v="30"/>
    <n v="10"/>
    <m/>
    <m/>
    <m/>
    <n v="2"/>
    <n v="1"/>
    <n v="3"/>
    <s v="1-2"/>
    <m/>
    <s v="Tempo 2-1-3; RIR 1-2"/>
    <x v="7"/>
    <s v="2026-07-31T17:06:25.206Z"/>
    <x v="2"/>
  </r>
  <r>
    <s v="E-20260731-2951"/>
    <s v="S-20260731-01"/>
    <x v="92"/>
    <n v="3"/>
    <n v="30"/>
    <n v="9"/>
    <m/>
    <m/>
    <m/>
    <n v="2"/>
    <n v="1"/>
    <n v="3"/>
    <s v="1"/>
    <m/>
    <s v="Tempo 2-1-3; RIR 1"/>
    <x v="7"/>
    <s v="2026-07-31T17:09:21.421Z"/>
    <x v="2"/>
  </r>
  <r>
    <s v="E-20260731-2952"/>
    <s v="S-20260731-01"/>
    <x v="80"/>
    <n v="1"/>
    <n v="70"/>
    <n v="10"/>
    <m/>
    <m/>
    <m/>
    <n v="2"/>
    <n v="1"/>
    <n v="3"/>
    <s v="2"/>
    <m/>
    <s v="Tempo 2-1-3; RIR 2"/>
    <x v="7"/>
    <s v="2026-07-31T17:12:21.151Z"/>
    <x v="4"/>
  </r>
  <r>
    <s v="E-20260731-2953"/>
    <s v="S-20260731-01"/>
    <x v="80"/>
    <n v="2"/>
    <n v="75"/>
    <n v="9"/>
    <m/>
    <m/>
    <m/>
    <n v="2"/>
    <n v="1"/>
    <n v="3"/>
    <s v="1-2"/>
    <m/>
    <s v="Tempo 2-1-3; RIR 1-2"/>
    <x v="7"/>
    <s v="2026-07-31T17:14:46.856Z"/>
    <x v="4"/>
  </r>
  <r>
    <s v="E-20260731-2954"/>
    <s v="S-20260731-01"/>
    <x v="80"/>
    <n v="3"/>
    <n v="75"/>
    <n v="8"/>
    <m/>
    <m/>
    <m/>
    <n v="2"/>
    <n v="1"/>
    <n v="3"/>
    <s v="1-2"/>
    <m/>
    <s v="Tempo 2-1-3; RIR 1-2"/>
    <x v="7"/>
    <s v="2026-07-31T17:17:15.081Z"/>
    <x v="4"/>
  </r>
  <r>
    <s v="E-20260731-2955"/>
    <s v="S-20260731-01"/>
    <x v="75"/>
    <n v="1"/>
    <n v="40"/>
    <n v="15"/>
    <m/>
    <m/>
    <m/>
    <n v="2"/>
    <n v="1"/>
    <n v="3"/>
    <s v="2"/>
    <m/>
    <s v="Tempo 2-1-3; RIR 2"/>
    <x v="7"/>
    <s v="2026-07-31T17:19:32.526Z"/>
    <x v="1"/>
  </r>
  <r>
    <s v="E-20260731-2956"/>
    <s v="S-20260731-01"/>
    <x v="75"/>
    <n v="2"/>
    <n v="45"/>
    <n v="15"/>
    <m/>
    <m/>
    <m/>
    <n v="2"/>
    <n v="1"/>
    <n v="3"/>
    <s v="2"/>
    <m/>
    <s v="Tempo 2-1-3; RIR 2"/>
    <x v="7"/>
    <s v="2026-07-31T17:21:47.672Z"/>
    <x v="1"/>
  </r>
  <r>
    <s v="E-20260731-2957"/>
    <s v="S-20260731-01"/>
    <x v="75"/>
    <n v="3"/>
    <n v="50"/>
    <n v="12"/>
    <m/>
    <m/>
    <m/>
    <n v="2"/>
    <n v="1"/>
    <n v="3"/>
    <s v="2"/>
    <m/>
    <s v="Tempo 2-1-3; RIR 2"/>
    <x v="7"/>
    <s v="2026-07-31T17:24:10.223Z"/>
    <x v="1"/>
  </r>
  <r>
    <s v="E-20260731-2958"/>
    <s v="S-20260731-01"/>
    <x v="18"/>
    <n v="1"/>
    <n v="200"/>
    <m/>
    <n v="49.199999999999996"/>
    <m/>
    <m/>
    <m/>
    <m/>
    <m/>
    <m/>
    <m/>
    <s v="100 lbs per hand; 49/60=0.817"/>
    <x v="7"/>
    <s v="2026-07-31T17:27:28.879Z"/>
    <x v="0"/>
  </r>
  <r>
    <s v="E-20260731-2959"/>
    <s v="S-20260731-01"/>
    <x v="18"/>
    <n v="2"/>
    <n v="200"/>
    <m/>
    <n v="45"/>
    <m/>
    <m/>
    <m/>
    <m/>
    <m/>
    <m/>
    <m/>
    <s v="100 lbs per hand;"/>
    <x v="7"/>
    <s v="2026-07-31T17:30:18.410Z"/>
    <x v="0"/>
  </r>
  <r>
    <s v="E-20260731-2960"/>
    <s v="S-20260731-01"/>
    <x v="18"/>
    <n v="3"/>
    <n v="200"/>
    <m/>
    <n v="42"/>
    <m/>
    <m/>
    <m/>
    <m/>
    <m/>
    <m/>
    <m/>
    <s v="100 lbs per hand; 42/60=0.7"/>
    <x v="7"/>
    <s v="2026-07-31T17:33:26.307Z"/>
    <x v="0"/>
  </r>
  <r>
    <s v="E-20260731-2961"/>
    <s v="S-20260731-01"/>
    <x v="18"/>
    <n v="4"/>
    <n v="200"/>
    <m/>
    <n v="36"/>
    <m/>
    <m/>
    <m/>
    <m/>
    <m/>
    <m/>
    <m/>
    <s v="100 lbs per hand; 36/60=0.6"/>
    <x v="7"/>
    <s v="2026-07-31T17:36:15.388Z"/>
    <x v="0"/>
  </r>
  <r>
    <s v="E-20260731-2962"/>
    <s v="S-20260731-01"/>
    <x v="83"/>
    <n v="1"/>
    <m/>
    <m/>
    <n v="20"/>
    <n v="0"/>
    <s v="km"/>
    <m/>
    <m/>
    <m/>
    <m/>
    <m/>
    <m/>
    <x v="7"/>
    <s v="2026-07-31T17:43:17.592Z"/>
    <x v="9"/>
  </r>
  <r>
    <s v="E-20260731-2963"/>
    <s v="S-20260731-01"/>
    <x v="83"/>
    <n v="2"/>
    <m/>
    <m/>
    <n v="20"/>
    <n v="0"/>
    <s v="km"/>
    <m/>
    <m/>
    <m/>
    <m/>
    <m/>
    <m/>
    <x v="7"/>
    <s v="2026-07-31T17:44:22.350Z"/>
    <x v="9"/>
  </r>
  <r>
    <s v="E-20260731-2964"/>
    <s v="S-20260731-01"/>
    <x v="83"/>
    <n v="3"/>
    <m/>
    <m/>
    <n v="20"/>
    <n v="0"/>
    <s v="km"/>
    <m/>
    <m/>
    <m/>
    <m/>
    <m/>
    <m/>
    <x v="7"/>
    <s v="2026-07-31T17:45:35.373Z"/>
    <x v="9"/>
  </r>
  <r>
    <s v="E-20260731-2965"/>
    <s v="S-20260731-01"/>
    <x v="83"/>
    <n v="4"/>
    <m/>
    <m/>
    <n v="20"/>
    <n v="0"/>
    <s v="km"/>
    <m/>
    <m/>
    <m/>
    <m/>
    <m/>
    <m/>
    <x v="7"/>
    <s v="2026-07-31T17:46:45.340Z"/>
    <x v="9"/>
  </r>
  <r>
    <s v="E-20260731-2966"/>
    <s v="S-20260731-01"/>
    <x v="83"/>
    <n v="5"/>
    <m/>
    <m/>
    <n v="20"/>
    <n v="0"/>
    <s v="km"/>
    <m/>
    <m/>
    <m/>
    <m/>
    <m/>
    <m/>
    <x v="7"/>
    <s v="2026-07-31T17:47:59.083Z"/>
    <x v="9"/>
  </r>
  <r>
    <s v="E-20260731-2967"/>
    <s v="S-20260731-01"/>
    <x v="83"/>
    <n v="6"/>
    <m/>
    <m/>
    <n v="20"/>
    <n v="0"/>
    <s v="km"/>
    <m/>
    <m/>
    <m/>
    <m/>
    <m/>
    <m/>
    <x v="7"/>
    <s v="2026-07-31T17:49:10.724Z"/>
    <x v="9"/>
  </r>
  <r>
    <s v="E-20260801-2968"/>
    <s v="S-20260801-01"/>
    <x v="66"/>
    <n v="1"/>
    <m/>
    <m/>
    <n v="301"/>
    <n v="0.6"/>
    <s v="km"/>
    <m/>
    <m/>
    <m/>
    <m/>
    <m/>
    <s v="4.5 mph, 5% incline "/>
    <x v="8"/>
    <s v="2026-08-01T19:56:54.654Z"/>
    <x v="9"/>
  </r>
  <r>
    <s v="E-20260801-2969"/>
    <s v="S-20260801-01"/>
    <x v="67"/>
    <n v="1"/>
    <n v="0"/>
    <n v="15"/>
    <m/>
    <m/>
    <m/>
    <m/>
    <m/>
    <m/>
    <m/>
    <m/>
    <s v="Red band"/>
    <x v="8"/>
    <s v="2026-08-01T20:02:18.697Z"/>
    <x v="5"/>
  </r>
  <r>
    <s v="E-20260801-2970"/>
    <s v="S-20260801-01"/>
    <x v="56"/>
    <n v="1"/>
    <n v="0"/>
    <n v="12"/>
    <m/>
    <m/>
    <m/>
    <m/>
    <m/>
    <m/>
    <m/>
    <m/>
    <s v="Red band"/>
    <x v="8"/>
    <s v="2026-08-01T20:02:26.235Z"/>
    <x v="5"/>
  </r>
  <r>
    <s v="E-20260801-2971"/>
    <s v="S-20260801-01"/>
    <x v="52"/>
    <n v="1"/>
    <n v="0"/>
    <n v="8"/>
    <m/>
    <m/>
    <m/>
    <m/>
    <m/>
    <m/>
    <m/>
    <m/>
    <s v="Red band"/>
    <x v="8"/>
    <s v="2026-08-01T20:02:31.257Z"/>
    <x v="5"/>
  </r>
  <r>
    <s v="E-20260801-2972"/>
    <s v="S-20260801-01"/>
    <x v="85"/>
    <n v="1"/>
    <n v="0"/>
    <n v="10"/>
    <m/>
    <m/>
    <m/>
    <m/>
    <m/>
    <m/>
    <m/>
    <m/>
    <m/>
    <x v="8"/>
    <s v="2026-08-01T20:02:34.649Z"/>
    <x v="5"/>
  </r>
  <r>
    <s v="E-20260801-2973"/>
    <s v="S-20260801-01"/>
    <x v="50"/>
    <n v="1"/>
    <n v="0"/>
    <n v="10"/>
    <m/>
    <m/>
    <m/>
    <m/>
    <m/>
    <m/>
    <m/>
    <m/>
    <m/>
    <x v="8"/>
    <s v="2026-08-01T20:02:37.576Z"/>
    <x v="3"/>
  </r>
  <r>
    <s v="E-20260801-2974"/>
    <s v="S-20260801-01"/>
    <x v="67"/>
    <n v="2"/>
    <n v="0"/>
    <n v="15"/>
    <m/>
    <m/>
    <m/>
    <m/>
    <m/>
    <m/>
    <m/>
    <m/>
    <s v="Red band"/>
    <x v="8"/>
    <s v="2026-08-01T20:07:13.364Z"/>
    <x v="5"/>
  </r>
  <r>
    <s v="E-20260801-2975"/>
    <s v="S-20260801-01"/>
    <x v="56"/>
    <n v="2"/>
    <n v="0"/>
    <n v="12"/>
    <m/>
    <m/>
    <m/>
    <m/>
    <m/>
    <m/>
    <m/>
    <m/>
    <s v="Red band"/>
    <x v="8"/>
    <s v="2026-08-01T20:07:16.274Z"/>
    <x v="5"/>
  </r>
  <r>
    <s v="E-20260801-2976"/>
    <s v="S-20260801-01"/>
    <x v="52"/>
    <n v="2"/>
    <n v="0"/>
    <n v="8"/>
    <m/>
    <m/>
    <m/>
    <m/>
    <m/>
    <m/>
    <m/>
    <m/>
    <s v="Red band"/>
    <x v="8"/>
    <s v="2026-08-01T20:07:18.132Z"/>
    <x v="5"/>
  </r>
  <r>
    <s v="E-20260801-2977"/>
    <s v="S-20260801-01"/>
    <x v="85"/>
    <n v="2"/>
    <n v="0"/>
    <n v="10"/>
    <m/>
    <m/>
    <m/>
    <m/>
    <m/>
    <m/>
    <m/>
    <m/>
    <m/>
    <x v="8"/>
    <s v="2026-08-01T20:07:19.524Z"/>
    <x v="5"/>
  </r>
  <r>
    <s v="E-20260801-2978"/>
    <s v="S-20260801-01"/>
    <x v="50"/>
    <n v="2"/>
    <n v="0"/>
    <n v="10"/>
    <m/>
    <m/>
    <m/>
    <m/>
    <m/>
    <m/>
    <m/>
    <m/>
    <m/>
    <x v="8"/>
    <s v="2026-08-01T20:07:21.277Z"/>
    <x v="3"/>
  </r>
  <r>
    <s v="E-20260801-2979"/>
    <s v="S-20260801-01"/>
    <x v="0"/>
    <n v="1"/>
    <n v="170"/>
    <m/>
    <n v="60"/>
    <m/>
    <m/>
    <m/>
    <m/>
    <m/>
    <m/>
    <m/>
    <s v="2 mph, .5% incline "/>
    <x v="8"/>
    <s v="2026-08-01T20:11:30.338Z"/>
    <x v="0"/>
  </r>
  <r>
    <s v="E-20260801-2980"/>
    <s v="S-20260801-01"/>
    <x v="0"/>
    <n v="2"/>
    <n v="170"/>
    <m/>
    <n v="46.800000000000004"/>
    <m/>
    <m/>
    <m/>
    <m/>
    <m/>
    <m/>
    <m/>
    <s v="2 mph, .5% incline; 47/60=0.783"/>
    <x v="8"/>
    <s v="2026-08-01T20:14:43.549Z"/>
    <x v="0"/>
  </r>
  <r>
    <s v="E-20260801-2981"/>
    <s v="S-20260801-01"/>
    <x v="0"/>
    <n v="3"/>
    <n v="170"/>
    <m/>
    <n v="40.200000000000003"/>
    <m/>
    <m/>
    <m/>
    <m/>
    <m/>
    <m/>
    <m/>
    <s v="2 mph, .5% incline; 40/60=0.667"/>
    <x v="8"/>
    <s v="2026-08-01T20:17:42.609Z"/>
    <x v="0"/>
  </r>
  <r>
    <s v="E-20260801-2982"/>
    <s v="S-20260801-01"/>
    <x v="0"/>
    <n v="4"/>
    <n v="170"/>
    <m/>
    <n v="34.799999999999997"/>
    <m/>
    <m/>
    <m/>
    <m/>
    <m/>
    <m/>
    <m/>
    <s v="Poor grip from the start on left. Calloused padding pinched 2 mph, .5% incline; 35/60=0.583"/>
    <x v="8"/>
    <s v="2026-08-01T20:20:58.804Z"/>
    <x v="0"/>
  </r>
  <r>
    <s v="E-20260801-2983"/>
    <s v="S-20260801-01"/>
    <x v="98"/>
    <n v="1"/>
    <n v="190"/>
    <n v="10"/>
    <m/>
    <m/>
    <m/>
    <n v="2"/>
    <n v="1"/>
    <n v="3"/>
    <s v="2+"/>
    <m/>
    <s v="Warmup set on new machine; 90 lb (2- 45lb plates per arm; right accidentally had an extra 10 lb plate )  Tempo 2-1-3; RIR 2+; Hammer Strength ISO Lateral Row. Tempo "/>
    <x v="8"/>
    <s v="2026-08-01T20:25:03.500Z"/>
    <x v="1"/>
  </r>
  <r>
    <s v="E-20260801-2984"/>
    <s v="S-20260801-01"/>
    <x v="98"/>
    <n v="2"/>
    <n v="220"/>
    <n v="10"/>
    <m/>
    <m/>
    <m/>
    <n v="2"/>
    <n v="1"/>
    <n v="3"/>
    <s v="2"/>
    <m/>
    <s v="90 lb (2- 45lb + 10s plates per arm; seat at 4; Tempo 2-1-3; RIR 2; Hammer Strength ISO Lateral Row. Tempo "/>
    <x v="8"/>
    <s v="2026-08-01T20:27:31.992Z"/>
    <x v="1"/>
  </r>
  <r>
    <s v="E-20260801-2985"/>
    <s v="S-20260801-01"/>
    <x v="98"/>
    <n v="3"/>
    <n v="240"/>
    <n v="10"/>
    <m/>
    <m/>
    <m/>
    <n v="2"/>
    <n v="1"/>
    <n v="3"/>
    <s v="2"/>
    <m/>
    <s v="90 lb (2- 45lb + 10s plates per arm; seat at 4; Tempo 2-1-3; RIR 2; Hammer Strength ISO Lateral Row. Tempo "/>
    <x v="8"/>
    <s v="2026-08-01T20:29:47.328Z"/>
    <x v="1"/>
  </r>
  <r>
    <s v="E-20260801-2986"/>
    <s v="S-20260801-01"/>
    <x v="98"/>
    <n v="4"/>
    <n v="270"/>
    <n v="8"/>
    <m/>
    <m/>
    <m/>
    <n v="2"/>
    <n v="1"/>
    <n v="3"/>
    <s v="2"/>
    <m/>
    <s v="135 lb per side; grip angle causes a slippage; (3- 45lb; seat at 4; Tempo 2-1-3; RIR 2; Hammer Strength ISO Lateral Row. Tempo "/>
    <x v="8"/>
    <s v="2026-08-01T20:37:31.289Z"/>
    <x v="1"/>
  </r>
  <r>
    <s v="E-20260801-2987"/>
    <s v="S-20260801-01"/>
    <x v="98"/>
    <n v="5"/>
    <n v="270"/>
    <n v="8"/>
    <m/>
    <m/>
    <m/>
    <n v="2"/>
    <n v="1"/>
    <n v="3"/>
    <s v="2"/>
    <m/>
    <s v="135 lb per side; grip angle causes a slippage; (3- 45lb; seat at 4; Tempo 2-1-3; RIR 2; Hammer Strength ISO Lateral Row. Tempo "/>
    <x v="8"/>
    <s v="2026-08-01T20:39:51.723Z"/>
    <x v="1"/>
  </r>
  <r>
    <s v="E-20260801-2988"/>
    <s v="S-20260801-01"/>
    <x v="27"/>
    <n v="1"/>
    <n v="70"/>
    <n v="12"/>
    <m/>
    <m/>
    <m/>
    <n v="2"/>
    <n v="1"/>
    <n v="3"/>
    <s v="2"/>
    <m/>
    <s v="Tempo 2-1-3; RIR 2; right grip fatigue around 11; slight ant cap awareness at full ROM contraction "/>
    <x v="8"/>
    <s v="2026-08-01T20:44:43.572Z"/>
    <x v="1"/>
  </r>
  <r>
    <s v="E-20260801-2989"/>
    <s v="S-20260801-01"/>
    <x v="27"/>
    <n v="2"/>
    <n v="75"/>
    <n v="11"/>
    <m/>
    <m/>
    <m/>
    <n v="2"/>
    <n v="1"/>
    <n v="3"/>
    <s v="2"/>
    <m/>
    <s v="Tempo 2-1-3; RIR 2; left fatigue grip slip at 11"/>
    <x v="8"/>
    <s v="2026-08-01T20:48:46.638Z"/>
    <x v="1"/>
  </r>
  <r>
    <s v="E-20260801-2990"/>
    <s v="S-20260801-01"/>
    <x v="27"/>
    <n v="3"/>
    <n v="77.5"/>
    <n v="10"/>
    <m/>
    <m/>
    <m/>
    <n v="2"/>
    <n v="1"/>
    <n v="3"/>
    <s v="2"/>
    <m/>
    <s v="75 plate + 2.5 lbs; Tempo 2-1-3; RIR 2; left fatigue grip slip at 11"/>
    <x v="8"/>
    <s v="2026-08-01T20:51:21.585Z"/>
    <x v="1"/>
  </r>
  <r>
    <s v="E-20260801-2991"/>
    <s v="S-20260801-01"/>
    <x v="97"/>
    <n v="1"/>
    <n v="45"/>
    <n v="10"/>
    <m/>
    <m/>
    <m/>
    <n v="2"/>
    <n v="1"/>
    <n v="3"/>
    <s v="2"/>
    <m/>
    <s v="Tempo 2-1-3; RIR 2; Matrix Low Row cable stack. Half kneeling on seat pad "/>
    <x v="8"/>
    <s v="2026-08-01T20:59:01.496Z"/>
    <x v="1"/>
  </r>
  <r>
    <s v="E-20260801-2992"/>
    <s v="S-20260801-01"/>
    <x v="97"/>
    <n v="2"/>
    <n v="50"/>
    <n v="12"/>
    <m/>
    <m/>
    <m/>
    <n v="2"/>
    <n v="1"/>
    <n v="3"/>
    <s v="2"/>
    <m/>
    <s v="Tempo 2-1-3; RIR 2; Matrix Low Row cable stack. Half kneeling on seat pad "/>
    <x v="8"/>
    <s v="2026-08-01T21:02:50.226Z"/>
    <x v="1"/>
  </r>
  <r>
    <s v="E-20260801-2993"/>
    <s v="S-20260801-01"/>
    <x v="97"/>
    <n v="3"/>
    <n v="55"/>
    <n v="9"/>
    <m/>
    <m/>
    <m/>
    <n v="2"/>
    <n v="1"/>
    <n v="3"/>
    <s v="2"/>
    <m/>
    <s v="55 lb plate feels about double PF machine; Tempo 2-1-3; RIR 2; Matrix Low Row cable stack. Half kneeling on seat pad "/>
    <x v="8"/>
    <s v="2026-08-01T21:06:32.963Z"/>
    <x v="1"/>
  </r>
  <r>
    <s v="E-20260801-2994"/>
    <s v="S-20260801-01"/>
    <x v="31"/>
    <n v="1"/>
    <n v="30"/>
    <n v="9"/>
    <m/>
    <m/>
    <m/>
    <n v="2"/>
    <n v="1"/>
    <n v="3"/>
    <s v="1-2"/>
    <m/>
    <s v="Tempo 2-1-3; RIR 1-2; matrix bench at 3 which is much lower/closer to hitting the floor on extension "/>
    <x v="8"/>
    <s v="2026-08-01T21:10:43.866Z"/>
    <x v="2"/>
  </r>
  <r>
    <s v="E-20260801-2995"/>
    <s v="S-20260801-01"/>
    <x v="31"/>
    <n v="2"/>
    <n v="30"/>
    <n v="7"/>
    <m/>
    <m/>
    <m/>
    <n v="2"/>
    <n v="1"/>
    <n v="3"/>
    <s v="1-2"/>
    <m/>
    <s v="Tempo 2-1-3; RIR 1-2; matrix bench at 3 which is much lower/closer to hitting the floor on extension "/>
    <x v="8"/>
    <s v="2026-08-01T21:12:23.840Z"/>
    <x v="2"/>
  </r>
  <r>
    <s v="E-20260801-2996"/>
    <s v="S-20260801-01"/>
    <x v="31"/>
    <n v="3"/>
    <n v="30"/>
    <n v="6"/>
    <m/>
    <m/>
    <m/>
    <n v="2"/>
    <n v="1"/>
    <n v="3"/>
    <s v="1-2"/>
    <m/>
    <s v="Little posterior instability when fatigued on right; Tempo 2-1-3; RIR 1-2; matrix bench at 3 which is much lower/closer to hitting the floor on extension "/>
    <x v="8"/>
    <s v="2026-08-01T21:15:22.552Z"/>
    <x v="2"/>
  </r>
  <r>
    <s v="E-20260801-2997"/>
    <s v="S-20260801-01"/>
    <x v="75"/>
    <n v="1"/>
    <n v="45"/>
    <n v="15"/>
    <m/>
    <m/>
    <m/>
    <n v="2"/>
    <n v="1"/>
    <n v="3"/>
    <s v="2"/>
    <m/>
    <s v="Tempo 2-1-3; RIR 2; slight post and ant awareness on LEFT at full contraction starting at 12-"/>
    <x v="8"/>
    <s v="2026-08-01T21:18:30.049Z"/>
    <x v="1"/>
  </r>
  <r>
    <s v="E-20260801-2998"/>
    <s v="S-20260801-01"/>
    <x v="75"/>
    <n v="2"/>
    <n v="50"/>
    <n v="15"/>
    <m/>
    <m/>
    <m/>
    <n v="2"/>
    <n v="1"/>
    <n v="3"/>
    <s v="2"/>
    <m/>
    <s v="Tempo 2-1-3; RIR 2"/>
    <x v="8"/>
    <s v="2026-08-01T21:21:02.680Z"/>
    <x v="1"/>
  </r>
  <r>
    <s v="E-20260801-2999"/>
    <s v="S-20260801-01"/>
    <x v="75"/>
    <n v="3"/>
    <n v="55"/>
    <n v="12"/>
    <m/>
    <m/>
    <m/>
    <n v="2"/>
    <n v="1"/>
    <n v="3"/>
    <s v="2"/>
    <m/>
    <s v="Tempo 2-1-3; RIR 2"/>
    <x v="8"/>
    <s v="2026-08-01T21:23:06.920Z"/>
    <x v="1"/>
  </r>
  <r>
    <s v="E-20260801-3000"/>
    <s v="S-20260801-01"/>
    <x v="99"/>
    <n v="1"/>
    <n v="5"/>
    <n v="12"/>
    <m/>
    <m/>
    <m/>
    <n v="2"/>
    <n v="1"/>
    <n v="2"/>
    <s v="4+"/>
    <m/>
    <s v="Tempo 2-1-2; RIR 4+"/>
    <x v="8"/>
    <s v="2026-08-01T21:26:24.973Z"/>
    <x v="8"/>
  </r>
  <r>
    <s v="E-20260801-3001"/>
    <s v="S-20260801-01"/>
    <x v="99"/>
    <n v="2"/>
    <n v="5"/>
    <n v="12"/>
    <m/>
    <m/>
    <m/>
    <n v="2"/>
    <n v="1"/>
    <n v="2"/>
    <s v="4+"/>
    <m/>
    <s v="Tempo 2-1-2; RIR 4+"/>
    <x v="8"/>
    <s v="2026-08-01T21:29:08.870Z"/>
    <x v="8"/>
  </r>
  <r>
    <s v="E-20260801-3002"/>
    <s v="S-20260801-01"/>
    <x v="61"/>
    <n v="1"/>
    <n v="0"/>
    <m/>
    <n v="34.799999999999997"/>
    <m/>
    <m/>
    <m/>
    <m/>
    <m/>
    <m/>
    <m/>
    <s v="35/60=0.583; thick grip at NXGen"/>
    <x v="8"/>
    <s v="2026-08-01T21:31:01.533Z"/>
    <x v="0"/>
  </r>
  <r>
    <s v="E-20260801-3003"/>
    <s v="S-20260801-01"/>
    <x v="61"/>
    <n v="2"/>
    <n v="0"/>
    <m/>
    <n v="34.799999999999997"/>
    <m/>
    <m/>
    <m/>
    <m/>
    <m/>
    <m/>
    <m/>
    <s v="35/60=0.583; thick grip at NXGen"/>
    <x v="8"/>
    <s v="2026-08-01T21:32:23.789Z"/>
    <x v="0"/>
  </r>
  <r>
    <s v="E-20260803-3004"/>
    <s v="S-20260803-01"/>
    <x v="66"/>
    <n v="1"/>
    <m/>
    <m/>
    <n v="300"/>
    <n v="0.6"/>
    <s v="km"/>
    <m/>
    <m/>
    <m/>
    <m/>
    <m/>
    <s v="4.5mph, 5% incline"/>
    <x v="8"/>
    <s v="2026-08-03T19:57:00.135Z"/>
    <x v="9"/>
  </r>
  <r>
    <s v="E-20260803-3005"/>
    <s v="S-20260803-01"/>
    <x v="50"/>
    <n v="1"/>
    <n v="0"/>
    <n v="8"/>
    <m/>
    <m/>
    <m/>
    <m/>
    <m/>
    <m/>
    <m/>
    <m/>
    <m/>
    <x v="8"/>
    <s v="2026-08-03T20:08:53.487Z"/>
    <x v="3"/>
  </r>
  <r>
    <s v="E-20260803-3006"/>
    <s v="S-20260803-01"/>
    <x v="67"/>
    <n v="1"/>
    <n v="0"/>
    <n v="15"/>
    <m/>
    <m/>
    <m/>
    <m/>
    <m/>
    <m/>
    <m/>
    <s v="2026-08-03T20:09:06.887Z"/>
    <s v="Red band"/>
    <x v="8"/>
    <s v="2026-08-03T20:09:07.757Z"/>
    <x v="5"/>
  </r>
  <r>
    <s v="E-20260803-3007"/>
    <s v="S-20260803-01"/>
    <x v="56"/>
    <n v="1"/>
    <n v="0"/>
    <n v="12"/>
    <m/>
    <m/>
    <m/>
    <m/>
    <m/>
    <m/>
    <m/>
    <s v="2026-08-03T20:09:06.887Z"/>
    <s v="Red band"/>
    <x v="8"/>
    <s v="2026-08-03T20:09:19.656Z"/>
    <x v="5"/>
  </r>
  <r>
    <s v="E-20260803-3008"/>
    <s v="S-20260803-01"/>
    <x v="52"/>
    <n v="1"/>
    <n v="0"/>
    <n v="8"/>
    <m/>
    <m/>
    <m/>
    <m/>
    <m/>
    <m/>
    <m/>
    <s v="2026-08-03T20:09:06.887Z"/>
    <s v="Red band"/>
    <x v="8"/>
    <s v="2026-08-03T20:09:25.312Z"/>
    <x v="5"/>
  </r>
  <r>
    <s v="E-20260803-3009"/>
    <s v="S-20260803-01"/>
    <x v="50"/>
    <n v="2"/>
    <n v="0"/>
    <n v="8"/>
    <m/>
    <m/>
    <m/>
    <m/>
    <m/>
    <m/>
    <m/>
    <s v="2026-08-03T20:09:06.887Z"/>
    <m/>
    <x v="8"/>
    <s v="2026-08-03T20:09:27.728Z"/>
    <x v="3"/>
  </r>
  <r>
    <s v="E-20260803-3010"/>
    <s v="S-20260803-01"/>
    <x v="67"/>
    <n v="2"/>
    <n v="0"/>
    <n v="15"/>
    <m/>
    <m/>
    <m/>
    <m/>
    <m/>
    <m/>
    <m/>
    <s v="2026-08-03T20:09:31.190Z"/>
    <s v="Red band"/>
    <x v="8"/>
    <s v="2026-08-03T20:09:31.539Z"/>
    <x v="5"/>
  </r>
  <r>
    <s v="E-20260803-3011"/>
    <s v="S-20260803-01"/>
    <x v="56"/>
    <n v="2"/>
    <n v="0"/>
    <n v="12"/>
    <m/>
    <m/>
    <m/>
    <m/>
    <m/>
    <m/>
    <m/>
    <s v="2026-08-03T20:09:31.190Z"/>
    <s v="Red band"/>
    <x v="8"/>
    <s v="2026-08-03T20:09:32.843Z"/>
    <x v="5"/>
  </r>
  <r>
    <s v="E-20260803-3012"/>
    <s v="S-20260803-01"/>
    <x v="52"/>
    <n v="2"/>
    <n v="0"/>
    <n v="8"/>
    <m/>
    <m/>
    <m/>
    <m/>
    <m/>
    <m/>
    <m/>
    <s v="2026-08-03T20:09:31.190Z"/>
    <s v="Red band"/>
    <x v="8"/>
    <s v="2026-08-03T20:09:34.081Z"/>
    <x v="5"/>
  </r>
  <r>
    <s v="E-20260803-3013"/>
    <s v="S-20260803-01"/>
    <x v="50"/>
    <n v="3"/>
    <n v="0"/>
    <n v="8"/>
    <m/>
    <m/>
    <m/>
    <m/>
    <m/>
    <m/>
    <m/>
    <s v="2026-08-03T20:09:31.190Z"/>
    <m/>
    <x v="8"/>
    <s v="2026-08-03T20:09:35.570Z"/>
    <x v="3"/>
  </r>
  <r>
    <s v="E-20260803-3014"/>
    <s v="S-20260803-01"/>
    <x v="69"/>
    <n v="1"/>
    <n v="130"/>
    <n v="8"/>
    <m/>
    <m/>
    <m/>
    <n v="2"/>
    <n v="1"/>
    <n v="3"/>
    <s v="1-2"/>
    <m/>
    <s v="Warmup and positioning setup: Tempo 2-1-3; RIR 1-2; did a slightly underhand rotation. Slight slight. Helped the ant cap awareness slightly "/>
    <x v="8"/>
    <s v="2026-08-03T20:25:14.014Z"/>
    <x v="3"/>
  </r>
  <r>
    <s v="E-20260803-3015"/>
    <s v="S-20260803-01"/>
    <x v="69"/>
    <n v="2"/>
    <n v="130"/>
    <n v="8"/>
    <m/>
    <m/>
    <m/>
    <n v="2"/>
    <n v="1"/>
    <n v="3"/>
    <s v="2"/>
    <m/>
    <s v="Tempo 2-1-3; RIR 2; did a slightly underhand rotation. Slight slight. Helped the ant cap awareness slightly "/>
    <x v="8"/>
    <s v="2026-08-03T20:25:28.567Z"/>
    <x v="3"/>
  </r>
  <r>
    <s v="E-20260803-3016"/>
    <s v="S-20260803-01"/>
    <x v="69"/>
    <n v="3"/>
    <n v="140"/>
    <n v="6"/>
    <m/>
    <m/>
    <m/>
    <n v="2"/>
    <n v="1"/>
    <n v="3"/>
    <s v="1-2"/>
    <m/>
    <s v="Tempo 2-1-3; RIR 1-2; did a slightly underhand rotation. Slight slight. Helped the ant cap awareness slightly "/>
    <x v="8"/>
    <s v="2026-08-03T20:25:43.983Z"/>
    <x v="3"/>
  </r>
  <r>
    <s v="E-20260803-3017"/>
    <s v="S-20260803-01"/>
    <x v="69"/>
    <n v="4"/>
    <n v="150"/>
    <n v="5"/>
    <m/>
    <m/>
    <m/>
    <n v="2"/>
    <n v="1"/>
    <n v="3"/>
    <s v="1"/>
    <m/>
    <s v="Tempo 2-1-3; RIR 1"/>
    <x v="8"/>
    <s v="2026-08-03T20:25:56.115Z"/>
    <x v="3"/>
  </r>
  <r>
    <s v="E-20260803-3018"/>
    <s v="S-20260803-01"/>
    <x v="69"/>
    <n v="5"/>
    <n v="150"/>
    <n v="4.5"/>
    <m/>
    <m/>
    <m/>
    <n v="2"/>
    <n v="1"/>
    <n v="3"/>
    <s v="1"/>
    <m/>
    <s v="Tempo 2-1-3; RIR 1"/>
    <x v="8"/>
    <s v="2026-08-03T20:26:00.746Z"/>
    <x v="3"/>
  </r>
  <r>
    <s v="E-20260803-3019"/>
    <s v="S-20260803-01"/>
    <x v="100"/>
    <n v="1"/>
    <n v="50"/>
    <n v="10"/>
    <m/>
    <m/>
    <m/>
    <m/>
    <m/>
    <m/>
    <m/>
    <m/>
    <s v="Warmup: Hammer Strength ISO-Lateral horizontal bench press (plate loaded) supinated grip"/>
    <x v="8"/>
    <s v="2026-08-03T20:28:12.298Z"/>
    <x v="3"/>
  </r>
  <r>
    <s v="E-20260803-3020"/>
    <s v="S-20260803-01"/>
    <x v="100"/>
    <n v="2"/>
    <n v="90"/>
    <n v="8"/>
    <m/>
    <m/>
    <m/>
    <n v="2"/>
    <n v="1"/>
    <n v="3"/>
    <s v="2"/>
    <m/>
    <s v="Lockout on right felt the most awareness; tempo 2-1-3; RIR 2"/>
    <x v="8"/>
    <s v="2026-08-03T20:31:08.499Z"/>
    <x v="3"/>
  </r>
  <r>
    <s v="E-20260803-3021"/>
    <s v="S-20260803-01"/>
    <x v="100"/>
    <n v="3"/>
    <n v="90"/>
    <n v="9"/>
    <m/>
    <m/>
    <m/>
    <n v="2"/>
    <n v="1"/>
    <n v="3"/>
    <s v="2"/>
    <m/>
    <s v="Lockout on right felt the most awareness; tempo 2-1-3; RIR 2"/>
    <x v="8"/>
    <s v="2026-08-03T20:33:36.322Z"/>
    <x v="3"/>
  </r>
  <r>
    <s v="E-20260803-3022"/>
    <s v="S-20260803-01"/>
    <x v="86"/>
    <n v="1"/>
    <n v="30"/>
    <n v="12"/>
    <m/>
    <m/>
    <m/>
    <n v="2"/>
    <n v="2"/>
    <n v="3"/>
    <s v="2"/>
    <m/>
    <s v="Tempo 2-2-3; RIR 2 (15 lbs per side)"/>
    <x v="8"/>
    <s v="2026-08-03T20:39:35.210Z"/>
    <x v="3"/>
  </r>
  <r>
    <s v="E-20260803-3023"/>
    <s v="S-20260803-01"/>
    <x v="86"/>
    <n v="2"/>
    <n v="40"/>
    <n v="10"/>
    <m/>
    <m/>
    <m/>
    <n v="2"/>
    <n v="2"/>
    <n v="3"/>
    <s v="2"/>
    <m/>
    <s v="Tempo 2-2-3; RIR 2 (20 lbs per side)"/>
    <x v="8"/>
    <s v="2026-08-03T20:42:09.985Z"/>
    <x v="3"/>
  </r>
  <r>
    <s v="E-20260803-3024"/>
    <s v="S-20260803-01"/>
    <x v="86"/>
    <n v="3"/>
    <n v="40"/>
    <n v="8"/>
    <m/>
    <m/>
    <m/>
    <n v="2"/>
    <n v="2"/>
    <n v="3"/>
    <s v="1-2"/>
    <m/>
    <s v="Tempo 2-2-3; RIR 1-2 (20 lbs per side)"/>
    <x v="8"/>
    <s v="2026-08-03T20:44:35.676Z"/>
    <x v="3"/>
  </r>
  <r>
    <s v="E-20260803-3025"/>
    <s v="S-20260803-01"/>
    <x v="86"/>
    <n v="4"/>
    <n v="40"/>
    <n v="7"/>
    <m/>
    <m/>
    <m/>
    <n v="2"/>
    <n v="2"/>
    <n v="3"/>
    <s v="1"/>
    <m/>
    <s v="Tempo 2-2-3; RIR 1 (20 lbs per side)"/>
    <x v="8"/>
    <s v="2026-08-03T20:47:34.362Z"/>
    <x v="3"/>
  </r>
  <r>
    <s v="E-20260803-3026"/>
    <s v="S-20260803-01"/>
    <x v="87"/>
    <n v="1"/>
    <n v="50"/>
    <n v="10"/>
    <m/>
    <m/>
    <m/>
    <n v="2"/>
    <n v="1"/>
    <n v="3"/>
    <s v="1-2"/>
    <m/>
    <s v="Tempo 2-1-3; RIR 1-2"/>
    <x v="8"/>
    <s v="2026-08-03T20:50:01.692Z"/>
    <x v="3"/>
  </r>
  <r>
    <s v="E-20260803-3027"/>
    <s v="S-20260803-01"/>
    <x v="87"/>
    <n v="2"/>
    <n v="50"/>
    <n v="10"/>
    <m/>
    <m/>
    <m/>
    <n v="2"/>
    <n v="1"/>
    <n v="3"/>
    <s v="1-2"/>
    <m/>
    <s v="Tempo 2-1-3; RIR 1-2"/>
    <x v="8"/>
    <s v="2026-08-03T20:52:19.918Z"/>
    <x v="3"/>
  </r>
  <r>
    <s v="E-20260803-3028"/>
    <s v="S-20260803-01"/>
    <x v="87"/>
    <n v="3"/>
    <n v="50"/>
    <n v="9"/>
    <m/>
    <m/>
    <m/>
    <n v="2"/>
    <n v="1"/>
    <n v="3"/>
    <s v="1"/>
    <m/>
    <s v="Tempo 2-1-3; RIR 1"/>
    <x v="8"/>
    <s v="2026-08-03T20:55:10.875Z"/>
    <x v="3"/>
  </r>
  <r>
    <s v="E-20260803-3029"/>
    <s v="S-20260803-01"/>
    <x v="38"/>
    <n v="1"/>
    <n v="25"/>
    <n v="10"/>
    <m/>
    <m/>
    <m/>
    <n v="2"/>
    <n v="1"/>
    <n v="3"/>
    <s v="1-2"/>
    <m/>
    <s v="Tempo 2-1-3; RIR 1-2 on left; 2 on right "/>
    <x v="8"/>
    <s v="2026-08-03T20:58:22.682Z"/>
    <x v="4"/>
  </r>
  <r>
    <s v="E-20260803-3030"/>
    <s v="S-20260803-01"/>
    <x v="38"/>
    <n v="2"/>
    <n v="25"/>
    <n v="8"/>
    <m/>
    <m/>
    <m/>
    <n v="2"/>
    <n v="1"/>
    <n v="3"/>
    <s v="1"/>
    <m/>
    <s v="Tempo 2-1-3; RIR 1"/>
    <x v="8"/>
    <s v="2026-08-03T21:00:56.117Z"/>
    <x v="4"/>
  </r>
  <r>
    <s v="E-20260803-3031"/>
    <s v="S-20260803-01"/>
    <x v="38"/>
    <n v="3"/>
    <n v="27.5"/>
    <n v="8"/>
    <m/>
    <m/>
    <m/>
    <n v="2"/>
    <n v="1"/>
    <n v="3"/>
    <s v="1"/>
    <m/>
    <s v="Tempo 2-1-3; RIR 1"/>
    <x v="8"/>
    <s v="2026-08-03T21:04:19.787Z"/>
    <x v="4"/>
  </r>
  <r>
    <s v="E-20260803-3032"/>
    <s v="S-20260803-01"/>
    <x v="80"/>
    <n v="1"/>
    <n v="75"/>
    <n v="7"/>
    <m/>
    <m/>
    <m/>
    <n v="3"/>
    <n v="1"/>
    <n v="2"/>
    <s v="1-2"/>
    <m/>
    <s v="Tempo 3-1-2; RIR 1-2"/>
    <x v="8"/>
    <s v="2026-08-03T21:06:30.865Z"/>
    <x v="4"/>
  </r>
  <r>
    <s v="E-20260803-3033"/>
    <s v="S-20260803-01"/>
    <x v="80"/>
    <n v="2"/>
    <n v="75"/>
    <n v="7"/>
    <m/>
    <m/>
    <m/>
    <n v="3"/>
    <n v="1"/>
    <n v="2"/>
    <s v="1-2"/>
    <m/>
    <s v="Tempo 3-1-2; RIR 1-2"/>
    <x v="8"/>
    <s v="2026-08-03T21:08:45.754Z"/>
    <x v="4"/>
  </r>
  <r>
    <s v="E-20260803-3034"/>
    <s v="S-20260803-01"/>
    <x v="80"/>
    <n v="3"/>
    <n v="75"/>
    <n v="6"/>
    <m/>
    <m/>
    <m/>
    <n v="3"/>
    <n v="1"/>
    <n v="2"/>
    <s v="1-2"/>
    <m/>
    <s v="Tempo 3-1-2; RIR 1-2"/>
    <x v="8"/>
    <s v="2026-08-03T21:10:42.505Z"/>
    <x v="4"/>
  </r>
  <r>
    <s v="E-20260803-3035"/>
    <s v="S-20260803-01"/>
    <x v="99"/>
    <n v="1"/>
    <n v="10"/>
    <n v="12"/>
    <m/>
    <m/>
    <m/>
    <n v="2"/>
    <n v="1"/>
    <n v="2"/>
    <s v="2+"/>
    <m/>
    <s v="Tempo 2-1-2; RIR 2+"/>
    <x v="8"/>
    <s v="2026-08-03T21:14:01.971Z"/>
    <x v="8"/>
  </r>
  <r>
    <s v="E-20260803-3036"/>
    <s v="S-20260803-01"/>
    <x v="99"/>
    <n v="2"/>
    <n v="10"/>
    <n v="13"/>
    <m/>
    <m/>
    <m/>
    <n v="2"/>
    <n v="1"/>
    <n v="2"/>
    <s v="2+"/>
    <m/>
    <s v="Tempo 2-1-2; RIR 2+"/>
    <x v="8"/>
    <s v="2026-08-03T21:16:38.677Z"/>
    <x v="8"/>
  </r>
  <r>
    <s v="E-20260803-3037"/>
    <s v="S-20260803-01"/>
    <x v="99"/>
    <n v="3"/>
    <n v="10"/>
    <n v="15"/>
    <m/>
    <m/>
    <m/>
    <n v="2"/>
    <n v="1"/>
    <n v="2"/>
    <s v="2+"/>
    <m/>
    <s v="Tempo 2-1-2; RIR 2+"/>
    <x v="8"/>
    <s v="2026-08-03T21:19:33.558Z"/>
    <x v="8"/>
  </r>
  <r>
    <s v="E-20260803-3038"/>
    <s v="S-20260803-01"/>
    <x v="61"/>
    <n v="1"/>
    <n v="0"/>
    <m/>
    <n v="45"/>
    <m/>
    <m/>
    <m/>
    <m/>
    <m/>
    <m/>
    <m/>
    <s v="Decompression swayed and slight scap flex but maintained dead hang"/>
    <x v="8"/>
    <s v="2026-08-03T21:22:22.249Z"/>
    <x v="0"/>
  </r>
  <r>
    <s v="E-20260803-3039"/>
    <s v="S-20260803-01"/>
    <x v="61"/>
    <n v="2"/>
    <n v="0"/>
    <m/>
    <n v="45"/>
    <m/>
    <m/>
    <m/>
    <m/>
    <m/>
    <m/>
    <m/>
    <m/>
    <x v="8"/>
    <s v="2026-08-03T21:23:50.151Z"/>
    <x v="0"/>
  </r>
  <r>
    <s v="E-20260804-3040"/>
    <s v="S-20260804-01"/>
    <x v="88"/>
    <n v="1"/>
    <n v="0"/>
    <n v="10"/>
    <m/>
    <m/>
    <m/>
    <m/>
    <m/>
    <m/>
    <m/>
    <s v="2026-08-04T19:53:59.538Z"/>
    <m/>
    <x v="8"/>
    <s v="2026-08-04T19:54:00.325Z"/>
    <x v="7"/>
  </r>
  <r>
    <s v="E-20260804-3041"/>
    <s v="S-20260804-01"/>
    <x v="89"/>
    <n v="1"/>
    <n v="0"/>
    <n v="10"/>
    <m/>
    <m/>
    <m/>
    <m/>
    <m/>
    <m/>
    <m/>
    <s v="2026-08-04T19:53:59.538Z"/>
    <m/>
    <x v="8"/>
    <s v="2026-08-04T19:54:03.021Z"/>
    <x v="5"/>
  </r>
  <r>
    <s v="E-20260804-3042"/>
    <s v="S-20260804-01"/>
    <x v="60"/>
    <n v="1"/>
    <n v="0"/>
    <n v="10"/>
    <m/>
    <m/>
    <m/>
    <m/>
    <m/>
    <m/>
    <m/>
    <s v="2026-08-04T19:53:59.538Z"/>
    <m/>
    <x v="8"/>
    <s v="2026-08-04T19:54:05.658Z"/>
    <x v="7"/>
  </r>
  <r>
    <s v="E-20260804-3043"/>
    <s v="S-20260804-01"/>
    <x v="39"/>
    <n v="1"/>
    <n v="0"/>
    <m/>
    <n v="8"/>
    <m/>
    <m/>
    <m/>
    <m/>
    <m/>
    <m/>
    <s v="2026-08-04T19:53:59.538Z"/>
    <m/>
    <x v="8"/>
    <s v="2026-08-04T19:54:09.995Z"/>
    <x v="7"/>
  </r>
  <r>
    <s v="E-20260804-3044"/>
    <s v="S-20260804-01"/>
    <x v="47"/>
    <n v="1"/>
    <n v="0"/>
    <n v="12"/>
    <m/>
    <m/>
    <m/>
    <m/>
    <m/>
    <m/>
    <m/>
    <s v="2026-08-04T19:53:59.538Z"/>
    <m/>
    <x v="8"/>
    <s v="2026-08-04T19:54:13.475Z"/>
    <x v="7"/>
  </r>
  <r>
    <s v="E-20260804-3045"/>
    <s v="S-20260804-01"/>
    <x v="66"/>
    <n v="1"/>
    <m/>
    <m/>
    <n v="300"/>
    <n v="0.6"/>
    <s v="km"/>
    <m/>
    <m/>
    <m/>
    <m/>
    <m/>
    <s v="4.5 mph, 5% incline "/>
    <x v="8"/>
    <s v="2026-08-04T19:58:32.466Z"/>
    <x v="9"/>
  </r>
  <r>
    <s v="E-20260804-3046"/>
    <s v="S-20260804-01"/>
    <x v="88"/>
    <n v="2"/>
    <n v="0"/>
    <n v="10"/>
    <m/>
    <m/>
    <m/>
    <m/>
    <m/>
    <m/>
    <m/>
    <s v="2026-08-04T19:58:36.968Z"/>
    <m/>
    <x v="8"/>
    <s v="2026-08-04T19:58:37.402Z"/>
    <x v="7"/>
  </r>
  <r>
    <s v="E-20260804-3047"/>
    <s v="S-20260804-01"/>
    <x v="89"/>
    <n v="2"/>
    <n v="0"/>
    <n v="10"/>
    <m/>
    <m/>
    <m/>
    <m/>
    <m/>
    <m/>
    <m/>
    <s v="2026-08-04T19:58:36.968Z"/>
    <m/>
    <x v="8"/>
    <s v="2026-08-04T19:58:38.540Z"/>
    <x v="5"/>
  </r>
  <r>
    <s v="E-20260804-3048"/>
    <s v="S-20260804-01"/>
    <x v="60"/>
    <n v="2"/>
    <n v="0"/>
    <n v="10"/>
    <m/>
    <m/>
    <m/>
    <m/>
    <m/>
    <m/>
    <m/>
    <s v="2026-08-04T19:58:36.968Z"/>
    <m/>
    <x v="8"/>
    <s v="2026-08-04T19:58:39.828Z"/>
    <x v="7"/>
  </r>
  <r>
    <s v="E-20260804-3049"/>
    <s v="S-20260804-01"/>
    <x v="39"/>
    <n v="2"/>
    <n v="0"/>
    <m/>
    <n v="8"/>
    <m/>
    <m/>
    <m/>
    <m/>
    <m/>
    <m/>
    <s v="2026-08-04T19:58:36.968Z"/>
    <m/>
    <x v="8"/>
    <s v="2026-08-04T19:58:41.418Z"/>
    <x v="7"/>
  </r>
  <r>
    <s v="E-20260804-3050"/>
    <s v="S-20260804-01"/>
    <x v="0"/>
    <n v="1"/>
    <n v="170"/>
    <m/>
    <n v="60"/>
    <m/>
    <m/>
    <m/>
    <m/>
    <m/>
    <m/>
    <m/>
    <s v="2 mph, 0.5% incline"/>
    <x v="8"/>
    <s v="2026-08-04T20:01:38.345Z"/>
    <x v="0"/>
  </r>
  <r>
    <s v="E-20260804-3051"/>
    <s v="S-20260804-01"/>
    <x v="0"/>
    <n v="2"/>
    <n v="170"/>
    <m/>
    <n v="46.800000000000004"/>
    <m/>
    <m/>
    <m/>
    <m/>
    <m/>
    <m/>
    <m/>
    <s v="47/60=0.783"/>
    <x v="8"/>
    <s v="2026-08-04T20:04:53.766Z"/>
    <x v="0"/>
  </r>
  <r>
    <s v="E-20260804-3052"/>
    <s v="S-20260804-01"/>
    <x v="0"/>
    <n v="3"/>
    <n v="170"/>
    <m/>
    <n v="43.8"/>
    <m/>
    <m/>
    <m/>
    <m/>
    <m/>
    <m/>
    <m/>
    <s v="44/60=0.733"/>
    <x v="8"/>
    <s v="2026-08-04T20:08:08.789Z"/>
    <x v="0"/>
  </r>
  <r>
    <s v="E-20260804-3053"/>
    <s v="S-20260804-01"/>
    <x v="0"/>
    <n v="4"/>
    <n v="170"/>
    <m/>
    <n v="43.8"/>
    <m/>
    <m/>
    <m/>
    <m/>
    <m/>
    <m/>
    <m/>
    <s v="44/60=0.733"/>
    <x v="8"/>
    <s v="2026-08-04T20:11:18.683Z"/>
    <x v="0"/>
  </r>
  <r>
    <s v="E-20260804-3054"/>
    <s v="S-20260804-01"/>
    <x v="81"/>
    <n v="1"/>
    <n v="80"/>
    <n v="10"/>
    <m/>
    <m/>
    <m/>
    <n v="2"/>
    <n v="1"/>
    <n v="3"/>
    <s v="1-2"/>
    <m/>
    <s v="Tempo 2-1-3; RIR 1-2"/>
    <x v="8"/>
    <s v="2026-08-04T20:15:51.599Z"/>
    <x v="7"/>
  </r>
  <r>
    <s v="E-20260804-3055"/>
    <s v="S-20260804-01"/>
    <x v="81"/>
    <n v="2"/>
    <n v="80"/>
    <n v="9"/>
    <m/>
    <m/>
    <m/>
    <n v="2"/>
    <n v="1"/>
    <n v="3"/>
    <s v="1-2"/>
    <m/>
    <s v="Tempo 2-1-3; RIR 1-2; slight heel lift on right at 9th rep"/>
    <x v="8"/>
    <s v="2026-08-04T20:18:57.710Z"/>
    <x v="7"/>
  </r>
  <r>
    <s v="E-20260804-3056"/>
    <s v="S-20260804-01"/>
    <x v="81"/>
    <n v="3"/>
    <n v="85"/>
    <n v="8"/>
    <m/>
    <m/>
    <m/>
    <n v="2"/>
    <n v="1"/>
    <n v="3"/>
    <s v="2"/>
    <m/>
    <s v="Tempo 2-1-3; RIR 2"/>
    <x v="8"/>
    <s v="2026-08-04T20:22:12.372Z"/>
    <x v="7"/>
  </r>
  <r>
    <s v="E-20260804-3057"/>
    <s v="S-20260804-01"/>
    <x v="81"/>
    <n v="4"/>
    <n v="85"/>
    <n v="7"/>
    <m/>
    <m/>
    <m/>
    <n v="2"/>
    <n v="1"/>
    <n v="3"/>
    <s v="1"/>
    <m/>
    <s v="Tempo 2-1-3; RIR 1"/>
    <x v="8"/>
    <s v="2026-08-04T20:25:06.236Z"/>
    <x v="7"/>
  </r>
  <r>
    <s v="E-20260804-3058"/>
    <s v="S-20260804-01"/>
    <x v="34"/>
    <n v="1"/>
    <n v="170"/>
    <n v="10"/>
    <m/>
    <m/>
    <m/>
    <m/>
    <m/>
    <m/>
    <s v="1-2"/>
    <m/>
    <s v="2-1-3; RIR 1-2"/>
    <x v="8"/>
    <s v="2026-08-04T20:28:22.856Z"/>
    <x v="7"/>
  </r>
  <r>
    <s v="E-20260804-3059"/>
    <s v="S-20260804-01"/>
    <x v="34"/>
    <n v="2"/>
    <n v="170"/>
    <n v="9"/>
    <m/>
    <m/>
    <m/>
    <m/>
    <m/>
    <m/>
    <s v="1"/>
    <m/>
    <s v="2-1-3; RIR 1"/>
    <x v="8"/>
    <s v="2026-08-04T20:31:27.262Z"/>
    <x v="7"/>
  </r>
  <r>
    <s v="E-20260804-3060"/>
    <s v="S-20260804-01"/>
    <x v="34"/>
    <n v="3"/>
    <n v="170"/>
    <n v="8"/>
    <m/>
    <m/>
    <m/>
    <m/>
    <m/>
    <m/>
    <s v="1"/>
    <m/>
    <s v="2-1-3; RIR 1; grip tried to roll to fingertip "/>
    <x v="8"/>
    <s v="2026-08-04T20:35:32.816Z"/>
    <x v="7"/>
  </r>
  <r>
    <s v="E-20260804-3061"/>
    <s v="S-20260804-01"/>
    <x v="46"/>
    <n v="1"/>
    <n v="50"/>
    <n v="8"/>
    <m/>
    <m/>
    <m/>
    <n v="2"/>
    <n v="1"/>
    <n v="3"/>
    <s v="1-2"/>
    <m/>
    <s v="Contralateral load/hold; tempo 2-1-3; RIR 1-2"/>
    <x v="8"/>
    <s v="2026-08-04T20:38:18.860Z"/>
    <x v="7"/>
  </r>
  <r>
    <s v="E-20260804-3062"/>
    <s v="S-20260804-01"/>
    <x v="46"/>
    <n v="2"/>
    <n v="50"/>
    <n v="8"/>
    <m/>
    <m/>
    <m/>
    <n v="2"/>
    <n v="1"/>
    <n v="3"/>
    <s v="1-2"/>
    <m/>
    <s v="Has to switch benches due to crowd. Second set had rear foot much higher; Contralateral load/hold; tempo 2-1-3; RIR 1-2"/>
    <x v="8"/>
    <s v="2026-08-04T20:41:20.018Z"/>
    <x v="7"/>
  </r>
  <r>
    <s v="E-20260804-3063"/>
    <s v="S-20260804-01"/>
    <x v="46"/>
    <n v="3"/>
    <n v="50"/>
    <n v="8"/>
    <m/>
    <m/>
    <m/>
    <n v="2"/>
    <n v="1"/>
    <n v="3"/>
    <s v="1-2"/>
    <m/>
    <s v="Has to switch benches due to crowd. Second set had rear foot much higher; Contralateral load/hold; tempo 2-1-3; RIR 1-2"/>
    <x v="8"/>
    <s v="2026-08-04T20:44:35.572Z"/>
    <x v="7"/>
  </r>
  <r>
    <s v="E-20260804-3064"/>
    <s v="S-20260804-01"/>
    <x v="101"/>
    <n v="1"/>
    <n v="130"/>
    <n v="15"/>
    <m/>
    <m/>
    <m/>
    <n v="2"/>
    <n v="1"/>
    <n v="3"/>
    <s v="2"/>
    <m/>
    <s v="Tempo 2-1-3; RIR 2; "/>
    <x v="8"/>
    <s v="2026-08-04T20:49:08.799Z"/>
    <x v="7"/>
  </r>
  <r>
    <s v="E-20260804-3065"/>
    <s v="S-20260804-01"/>
    <x v="101"/>
    <n v="2"/>
    <n v="130"/>
    <n v="15"/>
    <m/>
    <m/>
    <m/>
    <n v="2"/>
    <n v="1"/>
    <n v="3"/>
    <s v="1-2"/>
    <m/>
    <s v="Tempo 2-1-3; RIR 1-2"/>
    <x v="8"/>
    <s v="2026-08-04T20:54:35.447Z"/>
    <x v="7"/>
  </r>
  <r>
    <s v="E-20260804-3066"/>
    <s v="S-20260804-01"/>
    <x v="101"/>
    <n v="3"/>
    <n v="130"/>
    <n v="12"/>
    <m/>
    <m/>
    <m/>
    <n v="2"/>
    <n v="1"/>
    <n v="3"/>
    <s v="1"/>
    <m/>
    <s v="Tempo 2-1-3; RIR 1"/>
    <x v="8"/>
    <s v="2026-08-04T20:54:51.092Z"/>
    <x v="7"/>
  </r>
  <r>
    <s v="E-20260804-3067"/>
    <s v="S-20260804-01"/>
    <x v="99"/>
    <n v="1"/>
    <n v="10"/>
    <n v="12"/>
    <m/>
    <m/>
    <m/>
    <n v="2"/>
    <n v="1"/>
    <n v="2"/>
    <s v="2"/>
    <m/>
    <s v="Tempo 2-1-2; RIR 2"/>
    <x v="8"/>
    <s v="2026-08-04T20:58:05.079Z"/>
    <x v="8"/>
  </r>
  <r>
    <s v="E-20260804-3068"/>
    <s v="S-20260804-01"/>
    <x v="99"/>
    <n v="2"/>
    <n v="10"/>
    <n v="12"/>
    <m/>
    <m/>
    <m/>
    <n v="2"/>
    <n v="1"/>
    <n v="2"/>
    <s v="2"/>
    <m/>
    <s v="Tempo 2-1-2; RIR 2"/>
    <x v="8"/>
    <s v="2026-08-04T21:00:21.954Z"/>
    <x v="8"/>
  </r>
  <r>
    <s v="E-20260804-3069"/>
    <s v="S-20260804-01"/>
    <x v="61"/>
    <n v="1"/>
    <n v="0"/>
    <m/>
    <n v="60"/>
    <m/>
    <m/>
    <m/>
    <m/>
    <m/>
    <m/>
    <m/>
    <m/>
    <x v="8"/>
    <s v="2026-08-04T21:02:48.270Z"/>
    <x v="0"/>
  </r>
  <r>
    <s v="E-20260804-3070"/>
    <s v="S-20260804-01"/>
    <x v="61"/>
    <n v="2"/>
    <n v="0"/>
    <m/>
    <n v="45"/>
    <m/>
    <m/>
    <m/>
    <m/>
    <m/>
    <m/>
    <m/>
    <m/>
    <x v="8"/>
    <s v="2026-08-04T21:04:47.968Z"/>
    <x v="0"/>
  </r>
  <r>
    <s v="E-20260805-3071"/>
    <s v="S-20260805-01"/>
    <x v="66"/>
    <n v="1"/>
    <m/>
    <m/>
    <n v="900"/>
    <n v="1.4"/>
    <s v="km"/>
    <m/>
    <m/>
    <m/>
    <m/>
    <m/>
    <s v="Walked from home to gym. .9 miles"/>
    <x v="8"/>
    <s v="2026-08-05T18:40:52.000Z"/>
    <x v="9"/>
  </r>
  <r>
    <s v="E-20260805-3072"/>
    <s v="S-20260805-01"/>
    <x v="67"/>
    <n v="1"/>
    <n v="0"/>
    <n v="15"/>
    <m/>
    <m/>
    <m/>
    <m/>
    <m/>
    <m/>
    <m/>
    <s v="2026-08-05T18:41:08.712Z"/>
    <s v="Red band"/>
    <x v="8"/>
    <s v="2026-08-05T18:41:09.000Z"/>
    <x v="5"/>
  </r>
  <r>
    <s v="E-20260805-3073"/>
    <s v="S-20260805-01"/>
    <x v="52"/>
    <n v="1"/>
    <n v="0"/>
    <n v="8"/>
    <m/>
    <m/>
    <m/>
    <m/>
    <m/>
    <m/>
    <m/>
    <s v="2026-08-05T18:41:08.712Z"/>
    <s v="Red band"/>
    <x v="8"/>
    <s v="2026-08-05T18:41:10.000Z"/>
    <x v="5"/>
  </r>
  <r>
    <s v="E-20260805-3074"/>
    <s v="S-20260805-01"/>
    <x v="56"/>
    <n v="1"/>
    <n v="0"/>
    <n v="12"/>
    <m/>
    <m/>
    <m/>
    <m/>
    <m/>
    <m/>
    <m/>
    <s v="2026-08-05T18:41:08.712Z"/>
    <s v="Red band"/>
    <x v="8"/>
    <s v="2026-08-05T18:41:13.000Z"/>
    <x v="5"/>
  </r>
  <r>
    <s v="E-20260805-3075"/>
    <s v="S-20260805-01"/>
    <x v="67"/>
    <n v="2"/>
    <n v="0"/>
    <n v="15"/>
    <m/>
    <m/>
    <m/>
    <m/>
    <m/>
    <m/>
    <m/>
    <s v="2026-08-05T18:41:26.984Z"/>
    <s v="Red band"/>
    <x v="8"/>
    <s v="2026-08-05T18:41:28.000Z"/>
    <x v="5"/>
  </r>
  <r>
    <s v="E-20260805-3076"/>
    <s v="S-20260805-01"/>
    <x v="52"/>
    <n v="2"/>
    <n v="0"/>
    <n v="8"/>
    <m/>
    <m/>
    <m/>
    <m/>
    <m/>
    <m/>
    <m/>
    <s v="2026-08-05T18:41:26.984Z"/>
    <s v="Red band"/>
    <x v="8"/>
    <s v="2026-08-05T18:41:29.000Z"/>
    <x v="5"/>
  </r>
  <r>
    <s v="E-20260805-3077"/>
    <s v="S-20260805-01"/>
    <x v="56"/>
    <n v="2"/>
    <n v="0"/>
    <n v="12"/>
    <m/>
    <m/>
    <m/>
    <m/>
    <m/>
    <m/>
    <m/>
    <s v="2026-08-05T18:41:26.984Z"/>
    <s v="Red band"/>
    <x v="8"/>
    <s v="2026-08-05T18:41:34.000Z"/>
    <x v="5"/>
  </r>
  <r>
    <s v="E-20260805-3078"/>
    <s v="S-20260805-01"/>
    <x v="102"/>
    <n v="1"/>
    <n v="60"/>
    <n v="12"/>
    <m/>
    <m/>
    <m/>
    <n v="2"/>
    <n v="1"/>
    <n v="3"/>
    <s v="2+"/>
    <m/>
    <s v="Matrix Chest Press machine; warmup: tempo 2-1-3; RIR 2+"/>
    <x v="8"/>
    <s v="2026-08-05T18:46:02.000Z"/>
    <x v="8"/>
  </r>
  <r>
    <s v="E-20260805-3079"/>
    <s v="S-20260805-01"/>
    <x v="102"/>
    <n v="2"/>
    <n v="100"/>
    <n v="10"/>
    <m/>
    <m/>
    <m/>
    <n v="2"/>
    <n v="1"/>
    <n v="3"/>
    <s v="2"/>
    <m/>
    <s v="Tempo 2-1-3; RIR 2; No neutral grip option on this machine (or any at PF… only plate loaded supine outside of machine)"/>
    <x v="8"/>
    <s v="2026-08-05T18:48:23.000Z"/>
    <x v="8"/>
  </r>
  <r>
    <s v="E-20260805-3080"/>
    <s v="S-20260805-01"/>
    <x v="102"/>
    <n v="3"/>
    <n v="100"/>
    <n v="10"/>
    <m/>
    <m/>
    <m/>
    <n v="2"/>
    <n v="1"/>
    <n v="3"/>
    <s v="2"/>
    <m/>
    <s v="Tempo 2-1-3; RIR 2; No neutral grip option on this machine (or any at PF… only plate loaded supine outside of machine)"/>
    <x v="8"/>
    <s v="2026-08-05T18:51:24.000Z"/>
    <x v="8"/>
  </r>
  <r>
    <s v="E-20260805-3081"/>
    <s v="S-20260805-01"/>
    <x v="102"/>
    <n v="4"/>
    <n v="110"/>
    <n v="10"/>
    <m/>
    <m/>
    <m/>
    <n v="2"/>
    <n v="1"/>
    <n v="3"/>
    <s v="2"/>
    <m/>
    <s v="Seat at 2 for all sets; Tempo 2-1-3; RIR 2; No neutral grip option on this machine (or any at PF… only plate loaded supine outside of machine)"/>
    <x v="8"/>
    <s v="2026-08-05T18:54:10.000Z"/>
    <x v="8"/>
  </r>
  <r>
    <s v="E-20260805-3082"/>
    <s v="S-20260805-01"/>
    <x v="24"/>
    <n v="1"/>
    <n v="120"/>
    <n v="12"/>
    <m/>
    <m/>
    <m/>
    <n v="2"/>
    <n v="1"/>
    <n v="3"/>
    <s v="2"/>
    <m/>
    <s v="Tempo 2-1-3; RIR 2; bench at 4; dumbbells to hips and close to body on contraction; 60 lbs DB per hand "/>
    <x v="8"/>
    <s v="2026-08-05T18:59:25.000Z"/>
    <x v="1"/>
  </r>
  <r>
    <s v="E-20260805-3083"/>
    <s v="S-20260805-01"/>
    <x v="24"/>
    <n v="2"/>
    <n v="120"/>
    <n v="12"/>
    <m/>
    <m/>
    <m/>
    <n v="2"/>
    <n v="1"/>
    <n v="3"/>
    <s v="1-2"/>
    <m/>
    <s v="Tempo 2-1-3; RIR 1-2; bench at 4; dumbbells to hips and close to body on contraction; 60 lbs DB per hand "/>
    <x v="8"/>
    <s v="2026-08-05T19:00:59.000Z"/>
    <x v="1"/>
  </r>
  <r>
    <s v="E-20260805-3084"/>
    <s v="S-20260805-01"/>
    <x v="24"/>
    <n v="3"/>
    <n v="120"/>
    <n v="11"/>
    <m/>
    <m/>
    <m/>
    <n v="2"/>
    <n v="1"/>
    <n v="3"/>
    <s v="1"/>
    <m/>
    <s v="Tempo 2-1-3; RIR 1; bench at 4; dumbbells to hips and close to body on contraction; 60 lbs DB per hand ; lay engagement tired at 10"/>
    <x v="8"/>
    <s v="2026-08-05T19:03:43.000Z"/>
    <x v="1"/>
  </r>
  <r>
    <s v="E-20260805-3085"/>
    <s v="S-20260805-01"/>
    <x v="27"/>
    <n v="1"/>
    <n v="80"/>
    <n v="10"/>
    <m/>
    <m/>
    <m/>
    <n v="2"/>
    <n v="1"/>
    <n v="3"/>
    <s v="2"/>
    <m/>
    <s v="Triceps High Pressdown cable machine; tempo 2-1-3; RIR 2"/>
    <x v="8"/>
    <s v="2026-08-05T19:09:09.000Z"/>
    <x v="1"/>
  </r>
  <r>
    <s v="E-20260805-3086"/>
    <s v="S-20260805-01"/>
    <x v="27"/>
    <n v="2"/>
    <n v="80"/>
    <n v="10"/>
    <m/>
    <m/>
    <m/>
    <n v="2"/>
    <n v="1"/>
    <n v="3"/>
    <s v="1-2"/>
    <m/>
    <s v="Tempo 2-1-3; RIR 1-2; any/all shoulder awareness disappears if I keep elbow flare from occurring. Tight and tucked there is no awareness"/>
    <x v="8"/>
    <s v="2026-08-05T19:13:09.000Z"/>
    <x v="1"/>
  </r>
  <r>
    <s v="E-20260805-3087"/>
    <s v="S-20260805-01"/>
    <x v="27"/>
    <n v="3"/>
    <n v="80"/>
    <n v="9"/>
    <m/>
    <m/>
    <m/>
    <n v="2"/>
    <n v="1"/>
    <n v="3"/>
    <s v="1"/>
    <m/>
    <s v="Tempo 2-1-3; RIR 1; grip starting to go on 9; any/all shoulder awareness disappears if I keep elbow flare from occurring. Tight and tucked there is no awareness"/>
    <x v="8"/>
    <s v="2026-08-05T19:15:50.000Z"/>
    <x v="1"/>
  </r>
  <r>
    <s v="E-20260805-3088"/>
    <s v="S-20260805-01"/>
    <x v="71"/>
    <n v="1"/>
    <n v="10"/>
    <n v="12"/>
    <m/>
    <m/>
    <m/>
    <n v="2"/>
    <n v="1"/>
    <n v="3"/>
    <s v="2+"/>
    <m/>
    <s v="Machine at 10; tempo 2-1-3: RIR 2+"/>
    <x v="8"/>
    <s v="2026-08-05T19:19:56.000Z"/>
    <x v="3"/>
  </r>
  <r>
    <s v="E-20260805-3089"/>
    <s v="S-20260805-01"/>
    <x v="71"/>
    <n v="2"/>
    <n v="15"/>
    <n v="12"/>
    <m/>
    <m/>
    <m/>
    <n v="2"/>
    <n v="1"/>
    <n v="3"/>
    <s v="2+"/>
    <m/>
    <s v="Machine at 10; tempo 2-1-3: RIR 2+"/>
    <x v="8"/>
    <s v="2026-08-05T19:22:54.000Z"/>
    <x v="3"/>
  </r>
  <r>
    <s v="E-20260805-3090"/>
    <s v="S-20260805-01"/>
    <x v="71"/>
    <n v="3"/>
    <n v="15"/>
    <n v="8"/>
    <m/>
    <m/>
    <m/>
    <n v="2"/>
    <n v="1"/>
    <n v="3"/>
    <s v="2+"/>
    <m/>
    <s v="Left got 10, Right fatigued much sooner; Machine at 10; tempo 2-1-3: RIR 2+"/>
    <x v="8"/>
    <s v="2026-08-05T19:26:32.000Z"/>
    <x v="3"/>
  </r>
  <r>
    <s v="E-20260805-3091"/>
    <s v="S-20260805-01"/>
    <x v="76"/>
    <n v="1"/>
    <n v="20"/>
    <n v="12"/>
    <m/>
    <m/>
    <m/>
    <n v="2"/>
    <n v="1"/>
    <n v="3"/>
    <s v="2+"/>
    <m/>
    <s v="Tempo 2-1-3; RIR 2+; "/>
    <x v="8"/>
    <s v="2026-08-05T19:29:05.000Z"/>
    <x v="4"/>
  </r>
  <r>
    <s v="E-20260805-3092"/>
    <s v="S-20260805-01"/>
    <x v="76"/>
    <n v="2"/>
    <n v="25"/>
    <n v="11"/>
    <m/>
    <m/>
    <m/>
    <n v="2"/>
    <n v="1"/>
    <n v="3"/>
    <s v="2"/>
    <m/>
    <s v="Tempo 2-1-3; RIR 2; right fatigued at 10 but got through 11"/>
    <x v="8"/>
    <s v="2026-08-05T19:31:46.000Z"/>
    <x v="4"/>
  </r>
  <r>
    <s v="E-20260805-3093"/>
    <s v="S-20260805-01"/>
    <x v="76"/>
    <n v="3"/>
    <n v="25"/>
    <n v="9"/>
    <m/>
    <m/>
    <m/>
    <n v="2"/>
    <n v="1"/>
    <n v="3"/>
    <s v="2"/>
    <m/>
    <s v="Tempo 2-1-3; RIR 2; right fatigued at 10 but got through 11"/>
    <x v="8"/>
    <s v="2026-08-05T19:34:51.000Z"/>
    <x v="4"/>
  </r>
  <r>
    <s v="E-20260805-3094"/>
    <s v="S-20260805-01"/>
    <x v="25"/>
    <n v="1"/>
    <n v="20"/>
    <n v="12"/>
    <m/>
    <m/>
    <m/>
    <n v="2"/>
    <n v="1"/>
    <n v="3"/>
    <s v="2"/>
    <m/>
    <s v="Tempo 2-1-3; RIR 2"/>
    <x v="8"/>
    <s v="2026-08-05T19:37:41.000Z"/>
    <x v="2"/>
  </r>
  <r>
    <s v="E-20260805-3095"/>
    <s v="S-20260805-01"/>
    <x v="25"/>
    <n v="2"/>
    <n v="22.5"/>
    <n v="10"/>
    <m/>
    <m/>
    <m/>
    <n v="2"/>
    <n v="1"/>
    <n v="3"/>
    <s v="2"/>
    <m/>
    <s v="Tempo 2-1-3; RIR 2"/>
    <x v="8"/>
    <s v="2026-08-05T19:40:39.000Z"/>
    <x v="2"/>
  </r>
  <r>
    <s v="E-20260805-3096"/>
    <s v="S-20260805-01"/>
    <x v="25"/>
    <n v="3"/>
    <n v="25"/>
    <n v="8"/>
    <m/>
    <m/>
    <m/>
    <n v="2"/>
    <n v="1"/>
    <n v="3"/>
    <s v="2"/>
    <m/>
    <s v="Tempo 2-1-3; RIR 2"/>
    <x v="8"/>
    <s v="2026-08-05T19:43:00.000Z"/>
    <x v="2"/>
  </r>
  <r>
    <s v="E-20260805-3097"/>
    <s v="S-20260805-01"/>
    <x v="18"/>
    <n v="1"/>
    <n v="130"/>
    <m/>
    <n v="60"/>
    <m/>
    <m/>
    <m/>
    <m/>
    <m/>
    <m/>
    <m/>
    <m/>
    <x v="8"/>
    <s v="2026-08-05T19:48:01.000Z"/>
    <x v="0"/>
  </r>
  <r>
    <s v="E-20260805-3098"/>
    <s v="S-20260805-01"/>
    <x v="18"/>
    <n v="2"/>
    <n v="150"/>
    <m/>
    <n v="49.8"/>
    <m/>
    <m/>
    <m/>
    <m/>
    <m/>
    <m/>
    <m/>
    <s v="50/60=0.833"/>
    <x v="8"/>
    <s v="2026-08-05T19:48:19.000Z"/>
    <x v="0"/>
  </r>
  <r>
    <s v="E-20260805-3099"/>
    <s v="S-20260805-01"/>
    <x v="66"/>
    <n v="2"/>
    <m/>
    <m/>
    <n v="780"/>
    <n v="1.4"/>
    <s v="km"/>
    <m/>
    <m/>
    <m/>
    <m/>
    <m/>
    <s v="Walked from gym to home. .9 miles"/>
    <x v="8"/>
    <s v="2026-08-05T20:05:20.000Z"/>
    <x v="9"/>
  </r>
  <r>
    <s v="E-20260808-3100"/>
    <s v="S-20260808-01"/>
    <x v="66"/>
    <n v="1"/>
    <m/>
    <m/>
    <n v="301"/>
    <n v="0.6"/>
    <s v="km"/>
    <m/>
    <m/>
    <m/>
    <m/>
    <m/>
    <s v="4.5 mph, 5% incline"/>
    <x v="8"/>
    <s v="2026-08-08T14:59:08.350Z"/>
    <x v="9"/>
  </r>
  <r>
    <s v="E-20260808-3101"/>
    <s v="S-20260808-01"/>
    <x v="67"/>
    <n v="1"/>
    <n v="0"/>
    <n v="15"/>
    <m/>
    <m/>
    <m/>
    <m/>
    <m/>
    <m/>
    <m/>
    <s v="2026-08-08T15:01:43.774Z"/>
    <s v="Red"/>
    <x v="8"/>
    <s v="2026-08-08T15:01:44.310Z"/>
    <x v="5"/>
  </r>
  <r>
    <s v="E-20260808-3102"/>
    <s v="S-20260808-01"/>
    <x v="56"/>
    <n v="1"/>
    <n v="0"/>
    <n v="12"/>
    <m/>
    <m/>
    <m/>
    <m/>
    <m/>
    <m/>
    <m/>
    <s v="2026-08-08T15:01:43.774Z"/>
    <m/>
    <x v="8"/>
    <s v="2026-08-08T15:01:46.030Z"/>
    <x v="5"/>
  </r>
  <r>
    <s v="E-20260808-3103"/>
    <s v="S-20260808-01"/>
    <x v="52"/>
    <n v="1"/>
    <n v="0"/>
    <n v="8"/>
    <m/>
    <m/>
    <m/>
    <m/>
    <m/>
    <m/>
    <m/>
    <s v="2026-08-08T15:01:43.774Z"/>
    <m/>
    <x v="8"/>
    <s v="2026-08-08T15:01:48.038Z"/>
    <x v="5"/>
  </r>
  <r>
    <s v="E-20260808-3104"/>
    <s v="S-20260808-01"/>
    <x v="85"/>
    <n v="1"/>
    <n v="0"/>
    <n v="10"/>
    <m/>
    <m/>
    <m/>
    <m/>
    <m/>
    <m/>
    <m/>
    <s v="2026-08-08T15:01:43.774Z"/>
    <m/>
    <x v="8"/>
    <s v="2026-08-08T15:02:39.062Z"/>
    <x v="5"/>
  </r>
  <r>
    <s v="E-20260808-3105"/>
    <s v="S-20260808-01"/>
    <x v="50"/>
    <n v="1"/>
    <n v="0"/>
    <n v="10"/>
    <m/>
    <m/>
    <m/>
    <m/>
    <m/>
    <m/>
    <m/>
    <s v="2026-08-08T15:01:43.774Z"/>
    <m/>
    <x v="8"/>
    <s v="2026-08-08T15:03:08.497Z"/>
    <x v="3"/>
  </r>
  <r>
    <s v="E-20260808-3106"/>
    <s v="S-20260808-01"/>
    <x v="67"/>
    <n v="2"/>
    <n v="0"/>
    <n v="15"/>
    <m/>
    <m/>
    <m/>
    <m/>
    <m/>
    <m/>
    <m/>
    <s v="2026-08-08T15:07:07.889Z"/>
    <s v="Red"/>
    <x v="8"/>
    <s v="2026-08-08T15:07:10.232Z"/>
    <x v="5"/>
  </r>
  <r>
    <s v="E-20260808-3107"/>
    <s v="S-20260808-01"/>
    <x v="56"/>
    <n v="2"/>
    <n v="0"/>
    <n v="12"/>
    <m/>
    <m/>
    <m/>
    <m/>
    <m/>
    <m/>
    <m/>
    <s v="2026-08-08T15:07:07.889Z"/>
    <m/>
    <x v="8"/>
    <s v="2026-08-08T15:07:11.688Z"/>
    <x v="5"/>
  </r>
  <r>
    <s v="E-20260808-3108"/>
    <s v="S-20260808-01"/>
    <x v="52"/>
    <n v="2"/>
    <n v="0"/>
    <n v="8"/>
    <m/>
    <m/>
    <m/>
    <m/>
    <m/>
    <m/>
    <m/>
    <s v="2026-08-08T15:07:07.889Z"/>
    <m/>
    <x v="8"/>
    <s v="2026-08-08T15:07:14.102Z"/>
    <x v="5"/>
  </r>
  <r>
    <s v="E-20260808-3109"/>
    <s v="S-20260808-01"/>
    <x v="85"/>
    <n v="2"/>
    <n v="0"/>
    <n v="10"/>
    <m/>
    <m/>
    <m/>
    <m/>
    <m/>
    <m/>
    <m/>
    <s v="2026-08-08T15:07:07.889Z"/>
    <m/>
    <x v="8"/>
    <s v="2026-08-08T15:07:15.972Z"/>
    <x v="5"/>
  </r>
  <r>
    <s v="E-20260808-3110"/>
    <s v="S-20260808-01"/>
    <x v="50"/>
    <n v="2"/>
    <n v="0"/>
    <n v="10"/>
    <m/>
    <m/>
    <m/>
    <m/>
    <m/>
    <m/>
    <m/>
    <s v="2026-08-08T15:07:07.889Z"/>
    <m/>
    <x v="8"/>
    <s v="2026-08-08T15:07:17.535Z"/>
    <x v="3"/>
  </r>
  <r>
    <s v="E-20260808-3111"/>
    <s v="S-20260808-01"/>
    <x v="0"/>
    <n v="1"/>
    <n v="150"/>
    <m/>
    <n v="79.800000000000011"/>
    <m/>
    <m/>
    <m/>
    <m/>
    <m/>
    <m/>
    <m/>
    <s v="Planet Fitness; 80/60=1.333"/>
    <x v="8"/>
    <s v="2026-08-08T15:11:45.884Z"/>
    <x v="0"/>
  </r>
  <r>
    <s v="E-20260808-3112"/>
    <s v="S-20260808-01"/>
    <x v="0"/>
    <n v="2"/>
    <n v="150"/>
    <m/>
    <n v="64.800000000000011"/>
    <m/>
    <m/>
    <m/>
    <m/>
    <m/>
    <m/>
    <m/>
    <s v="65/60=1.0833"/>
    <x v="8"/>
    <s v="2026-08-08T15:15:15.693Z"/>
    <x v="0"/>
  </r>
  <r>
    <s v="E-20260808-3113"/>
    <s v="S-20260808-01"/>
    <x v="0"/>
    <n v="3"/>
    <n v="150"/>
    <m/>
    <n v="60"/>
    <m/>
    <m/>
    <m/>
    <m/>
    <m/>
    <m/>
    <m/>
    <m/>
    <x v="8"/>
    <s v="2026-08-08T15:18:30.655Z"/>
    <x v="0"/>
  </r>
  <r>
    <s v="E-20260808-3114"/>
    <s v="S-20260808-01"/>
    <x v="0"/>
    <n v="4"/>
    <n v="150"/>
    <m/>
    <n v="55.2"/>
    <m/>
    <m/>
    <m/>
    <m/>
    <m/>
    <m/>
    <m/>
    <s v="55/60=0.917"/>
    <x v="8"/>
    <s v="2026-08-08T15:21:49.701Z"/>
    <x v="0"/>
  </r>
  <r>
    <s v="E-20260808-3115"/>
    <s v="S-20260808-01"/>
    <x v="98"/>
    <n v="1"/>
    <n v="190"/>
    <n v="10"/>
    <m/>
    <m/>
    <m/>
    <n v="2"/>
    <n v="1"/>
    <n v="3"/>
    <s v="1-2"/>
    <m/>
    <s v="Planet Fitness new machine; matrix ultra diverging seated row machine; seat at 3: chest pad at 9; tempo 2-1-3; RIR 1-2"/>
    <x v="8"/>
    <s v="2026-08-08T15:27:55.920Z"/>
    <x v="1"/>
  </r>
  <r>
    <s v="E-20260808-3116"/>
    <s v="S-20260808-01"/>
    <x v="98"/>
    <n v="2"/>
    <n v="200"/>
    <n v="10"/>
    <m/>
    <m/>
    <m/>
    <n v="2"/>
    <n v="1"/>
    <n v="3"/>
    <s v="1-2"/>
    <m/>
    <s v="Tempo 2-1-3; RIR 1-2;"/>
    <x v="8"/>
    <s v="2026-08-08T15:30:31.920Z"/>
    <x v="1"/>
  </r>
  <r>
    <s v="E-20260808-3117"/>
    <s v="S-20260808-01"/>
    <x v="98"/>
    <n v="3"/>
    <n v="205"/>
    <n v="7"/>
    <m/>
    <m/>
    <m/>
    <n v="2"/>
    <n v="1"/>
    <n v="3"/>
    <s v="1-2"/>
    <m/>
    <s v="Tempo 2-1-3; RIR 1-2;"/>
    <x v="8"/>
    <s v="2026-08-08T15:32:52.263Z"/>
    <x v="1"/>
  </r>
  <r>
    <s v="E-20260808-3118"/>
    <s v="S-20260808-01"/>
    <x v="98"/>
    <n v="4"/>
    <n v="207.5"/>
    <n v="7"/>
    <m/>
    <m/>
    <m/>
    <n v="2"/>
    <n v="1"/>
    <n v="3"/>
    <s v="1"/>
    <m/>
    <s v="Tempo 2-1-3; RIR 1;"/>
    <x v="8"/>
    <s v="2026-08-08T15:36:09.410Z"/>
    <x v="1"/>
  </r>
  <r>
    <s v="E-20260808-3119"/>
    <s v="S-20260808-01"/>
    <x v="27"/>
    <n v="1"/>
    <n v="80"/>
    <n v="10"/>
    <m/>
    <m/>
    <m/>
    <n v="2"/>
    <n v="1"/>
    <n v="3"/>
    <s v="1-2"/>
    <m/>
    <s v="Tempo 2-1-3; RIR 1-2"/>
    <x v="8"/>
    <s v="2026-08-08T15:39:30.903Z"/>
    <x v="1"/>
  </r>
  <r>
    <s v="E-20260808-3120"/>
    <s v="S-20260808-01"/>
    <x v="27"/>
    <n v="2"/>
    <n v="80"/>
    <n v="9"/>
    <m/>
    <m/>
    <m/>
    <n v="2"/>
    <n v="1"/>
    <n v="3"/>
    <s v="1-2"/>
    <m/>
    <s v="Tempo 2-1-3; RIR 1-2; grip rolling to tips at 8-9 both sides"/>
    <x v="8"/>
    <s v="2026-08-08T15:42:40.428Z"/>
    <x v="1"/>
  </r>
  <r>
    <s v="E-20260808-3121"/>
    <s v="S-20260808-01"/>
    <x v="27"/>
    <n v="3"/>
    <n v="80"/>
    <n v="8"/>
    <m/>
    <m/>
    <m/>
    <n v="2"/>
    <n v="1"/>
    <n v="3"/>
    <s v="1"/>
    <m/>
    <s v="Tempo 2-1-3; RIR 1; grip rolling to tips at 8 both sides"/>
    <x v="8"/>
    <s v="2026-08-08T15:45:39.239Z"/>
    <x v="1"/>
  </r>
  <r>
    <s v="E-20260808-3122"/>
    <s v="S-20260808-01"/>
    <x v="97"/>
    <n v="1"/>
    <n v="45"/>
    <n v="12"/>
    <m/>
    <m/>
    <m/>
    <n v="2"/>
    <n v="1"/>
    <n v="3"/>
    <s v="2"/>
    <m/>
    <s v="Matrix functional trainer cable stack; pulley at floor; half kneeling; tempo 2-1-3; RIR 2"/>
    <x v="8"/>
    <s v="2026-08-08T15:50:31.562Z"/>
    <x v="1"/>
  </r>
  <r>
    <s v="E-20260808-3123"/>
    <s v="S-20260808-01"/>
    <x v="97"/>
    <n v="2"/>
    <n v="50"/>
    <n v="12"/>
    <m/>
    <m/>
    <m/>
    <n v="2"/>
    <n v="1"/>
    <n v="3"/>
    <s v="2"/>
    <m/>
    <s v="Tempo 2-1-3; RIR 2"/>
    <x v="8"/>
    <s v="2026-08-08T15:53:40.688Z"/>
    <x v="1"/>
  </r>
  <r>
    <s v="E-20260808-3124"/>
    <s v="S-20260808-01"/>
    <x v="97"/>
    <n v="3"/>
    <n v="55"/>
    <n v="10"/>
    <m/>
    <m/>
    <m/>
    <n v="2"/>
    <n v="1"/>
    <n v="3"/>
    <s v="1-2:"/>
    <m/>
    <s v="Tempo 2-1-3; RIR 1-2: trap tried to engage towards end rep"/>
    <x v="8"/>
    <s v="2026-08-08T15:57:10.136Z"/>
    <x v="1"/>
  </r>
  <r>
    <s v="E-20260808-3125"/>
    <s v="S-20260808-01"/>
    <x v="31"/>
    <n v="1"/>
    <n v="30"/>
    <n v="9"/>
    <m/>
    <m/>
    <m/>
    <n v="2"/>
    <n v="1"/>
    <n v="3"/>
    <s v="1"/>
    <m/>
    <s v="Tempo 2-1-3; RIR 1"/>
    <x v="8"/>
    <s v="2026-08-08T16:00:25.373Z"/>
    <x v="2"/>
  </r>
  <r>
    <s v="E-20260808-3126"/>
    <s v="S-20260808-01"/>
    <x v="31"/>
    <n v="2"/>
    <n v="30"/>
    <n v="8"/>
    <m/>
    <m/>
    <m/>
    <n v="2"/>
    <n v="1"/>
    <n v="3"/>
    <s v="1"/>
    <m/>
    <s v="Tempo 2-1-3; RIR 1"/>
    <x v="8"/>
    <s v="2026-08-08T16:02:53.610Z"/>
    <x v="2"/>
  </r>
  <r>
    <s v="E-20260808-3127"/>
    <s v="S-20260808-01"/>
    <x v="31"/>
    <n v="3"/>
    <n v="30"/>
    <n v="7"/>
    <m/>
    <m/>
    <m/>
    <n v="2"/>
    <n v="1"/>
    <n v="3"/>
    <s v="1"/>
    <m/>
    <s v="Tempo 2-1-3; RIR 1"/>
    <x v="8"/>
    <s v="2026-08-08T16:05:59.127Z"/>
    <x v="2"/>
  </r>
  <r>
    <s v="E-20260808-3128"/>
    <s v="S-20260808-01"/>
    <x v="75"/>
    <n v="1"/>
    <n v="45"/>
    <n v="15"/>
    <m/>
    <m/>
    <m/>
    <n v="2"/>
    <n v="1"/>
    <n v="3"/>
    <s v="2"/>
    <m/>
    <s v="Tempo 2-1-3; RIR 2"/>
    <x v="8"/>
    <s v="2026-08-08T16:09:30.790Z"/>
    <x v="1"/>
  </r>
  <r>
    <s v="E-20260808-3129"/>
    <s v="S-20260808-01"/>
    <x v="75"/>
    <n v="2"/>
    <n v="50"/>
    <n v="14"/>
    <m/>
    <m/>
    <m/>
    <n v="2"/>
    <n v="1"/>
    <n v="3"/>
    <s v="2"/>
    <m/>
    <s v="Tempo 2-1-3; RIR 2"/>
    <x v="8"/>
    <s v="2026-08-08T16:11:53.374Z"/>
    <x v="1"/>
  </r>
  <r>
    <s v="E-20260808-3130"/>
    <s v="S-20260808-01"/>
    <x v="75"/>
    <n v="3"/>
    <n v="52.5"/>
    <n v="14"/>
    <m/>
    <m/>
    <m/>
    <n v="2"/>
    <n v="1"/>
    <n v="3"/>
    <s v="2"/>
    <m/>
    <s v="Tempo 2-1-3; RIR 2"/>
    <x v="8"/>
    <s v="2026-08-08T16:14:18.767Z"/>
    <x v="1"/>
  </r>
  <r>
    <s v="E-20260808-3131"/>
    <s v="S-20260808-01"/>
    <x v="99"/>
    <n v="1"/>
    <n v="10"/>
    <n v="12"/>
    <m/>
    <m/>
    <m/>
    <n v="2"/>
    <n v="1"/>
    <n v="2"/>
    <s v="2"/>
    <m/>
    <s v="No pad available for under elbow; tempo 2-1-2; RIR 2"/>
    <x v="8"/>
    <s v="2026-08-08T16:17:46.395Z"/>
    <x v="8"/>
  </r>
  <r>
    <s v="E-20260808-3132"/>
    <s v="S-20260808-01"/>
    <x v="99"/>
    <n v="2"/>
    <n v="12.5"/>
    <n v="12"/>
    <m/>
    <m/>
    <m/>
    <n v="2"/>
    <n v="1"/>
    <n v="2"/>
    <s v="2"/>
    <m/>
    <s v="No pad available for under elbow; tempo 2-1-2; RIR 2"/>
    <x v="8"/>
    <s v="2026-08-08T16:20:37.492Z"/>
    <x v="8"/>
  </r>
  <r>
    <s v="E-20260808-3133"/>
    <s v="S-20260808-01"/>
    <x v="61"/>
    <n v="1"/>
    <n v="0"/>
    <m/>
    <n v="45"/>
    <m/>
    <m/>
    <m/>
    <m/>
    <m/>
    <m/>
    <m/>
    <m/>
    <x v="8"/>
    <s v="2026-08-08T16:22:46.739Z"/>
    <x v="0"/>
  </r>
  <r>
    <s v="E-20260808-3134"/>
    <s v="S-20260808-01"/>
    <x v="61"/>
    <n v="2"/>
    <n v="0"/>
    <m/>
    <n v="34.799999999999997"/>
    <m/>
    <m/>
    <m/>
    <m/>
    <m/>
    <m/>
    <m/>
    <m/>
    <x v="8"/>
    <s v="2026-08-08T16:24:34.605Z"/>
    <x v="0"/>
  </r>
  <r>
    <s v="E-20260809-3135"/>
    <s v="S-20260809-01"/>
    <x v="66"/>
    <n v="1"/>
    <m/>
    <m/>
    <n v="300"/>
    <n v="0.61"/>
    <s v="km"/>
    <m/>
    <m/>
    <m/>
    <m/>
    <m/>
    <s v="4.6 mph, 5% incline "/>
    <x v="8"/>
    <s v="2026-08-09T14:52:13.658Z"/>
    <x v="9"/>
  </r>
  <r>
    <s v="E-20260809-3136"/>
    <s v="S-20260809-01"/>
    <x v="67"/>
    <n v="1"/>
    <n v="0"/>
    <n v="15"/>
    <m/>
    <m/>
    <m/>
    <m/>
    <m/>
    <m/>
    <m/>
    <s v="2026-08-09T14:56:02.458Z"/>
    <s v="Red band"/>
    <x v="8"/>
    <s v="2026-08-09T14:56:03.043Z"/>
    <x v="5"/>
  </r>
  <r>
    <s v="E-20260809-3137"/>
    <s v="S-20260809-01"/>
    <x v="56"/>
    <n v="1"/>
    <n v="0"/>
    <n v="12"/>
    <m/>
    <m/>
    <m/>
    <m/>
    <m/>
    <m/>
    <m/>
    <s v="2026-08-09T14:56:02.458Z"/>
    <s v="Red band"/>
    <x v="8"/>
    <s v="2026-08-09T14:56:06.763Z"/>
    <x v="5"/>
  </r>
  <r>
    <s v="E-20260809-3138"/>
    <s v="S-20260809-01"/>
    <x v="52"/>
    <n v="1"/>
    <n v="0"/>
    <n v="8"/>
    <m/>
    <m/>
    <m/>
    <m/>
    <m/>
    <m/>
    <m/>
    <s v="2026-08-09T14:56:02.458Z"/>
    <s v="Red band"/>
    <x v="8"/>
    <s v="2026-08-09T14:56:11.075Z"/>
    <x v="5"/>
  </r>
  <r>
    <s v="E-20260809-3139"/>
    <s v="S-20260809-01"/>
    <x v="50"/>
    <n v="1"/>
    <n v="0"/>
    <n v="8"/>
    <m/>
    <m/>
    <m/>
    <m/>
    <m/>
    <m/>
    <m/>
    <s v="2026-08-09T14:56:02.458Z"/>
    <m/>
    <x v="8"/>
    <s v="2026-08-09T14:56:13.636Z"/>
    <x v="3"/>
  </r>
  <r>
    <s v="E-20260809-3140"/>
    <s v="S-20260809-01"/>
    <x v="67"/>
    <n v="2"/>
    <n v="0"/>
    <n v="15"/>
    <m/>
    <m/>
    <m/>
    <m/>
    <m/>
    <m/>
    <m/>
    <s v="2026-08-09T14:59:55.909Z"/>
    <s v="Red band"/>
    <x v="8"/>
    <s v="2026-08-09T14:59:57.868Z"/>
    <x v="5"/>
  </r>
  <r>
    <s v="E-20260809-3141"/>
    <s v="S-20260809-01"/>
    <x v="56"/>
    <n v="2"/>
    <n v="0"/>
    <n v="12"/>
    <m/>
    <m/>
    <m/>
    <m/>
    <m/>
    <m/>
    <m/>
    <s v="2026-08-09T14:59:55.909Z"/>
    <s v="Red band"/>
    <x v="8"/>
    <s v="2026-08-09T15:00:00.013Z"/>
    <x v="5"/>
  </r>
  <r>
    <s v="E-20260809-3142"/>
    <s v="S-20260809-01"/>
    <x v="52"/>
    <n v="2"/>
    <n v="0"/>
    <n v="8"/>
    <m/>
    <m/>
    <m/>
    <m/>
    <m/>
    <m/>
    <m/>
    <s v="2026-08-09T14:59:55.909Z"/>
    <s v="Red band"/>
    <x v="8"/>
    <s v="2026-08-09T15:00:01.298Z"/>
    <x v="5"/>
  </r>
  <r>
    <s v="E-20260809-3143"/>
    <s v="S-20260809-01"/>
    <x v="50"/>
    <n v="2"/>
    <n v="0"/>
    <n v="8"/>
    <m/>
    <m/>
    <m/>
    <m/>
    <m/>
    <m/>
    <m/>
    <s v="2026-08-09T14:59:55.909Z"/>
    <m/>
    <x v="8"/>
    <s v="2026-08-09T15:00:02.703Z"/>
    <x v="3"/>
  </r>
  <r>
    <s v="E-20260809-3144"/>
    <s v="S-20260809-01"/>
    <x v="58"/>
    <n v="1"/>
    <n v="15"/>
    <n v="12"/>
    <m/>
    <m/>
    <m/>
    <m/>
    <m/>
    <m/>
    <m/>
    <m/>
    <m/>
    <x v="8"/>
    <s v="2026-08-09T15:02:12.162Z"/>
    <x v="3"/>
  </r>
  <r>
    <s v="E-20260809-3145"/>
    <s v="S-20260809-01"/>
    <x v="69"/>
    <n v="1"/>
    <n v="100"/>
    <n v="8"/>
    <m/>
    <m/>
    <m/>
    <n v="2"/>
    <n v="1"/>
    <n v="3"/>
    <s v="2"/>
    <m/>
    <s v="Warmup: tempo 2-1-3; RIR 2; right tight capsule throughout"/>
    <x v="8"/>
    <s v="2026-08-09T15:05:53.324Z"/>
    <x v="3"/>
  </r>
  <r>
    <s v="E-20260809-3146"/>
    <s v="S-20260809-01"/>
    <x v="69"/>
    <n v="2"/>
    <n v="120"/>
    <n v="6"/>
    <m/>
    <m/>
    <m/>
    <n v="2"/>
    <n v="1"/>
    <n v="3"/>
    <s v="2"/>
    <m/>
    <s v="Warmup: tempo 2-1-3; RIR 2; right tight capsule throughout; sensation runs down biceps (is this pointing to biceps tendon / tenodesis?)"/>
    <x v="8"/>
    <s v="2026-08-09T15:10:04.909Z"/>
    <x v="3"/>
  </r>
  <r>
    <s v="E-20260809-3147"/>
    <s v="S-20260809-01"/>
    <x v="69"/>
    <n v="3"/>
    <n v="140"/>
    <n v="8"/>
    <m/>
    <m/>
    <m/>
    <n v="2"/>
    <n v="1"/>
    <n v="3"/>
    <s v="2"/>
    <m/>
    <s v="Tempo 2-1-3; RIR 2; definitely running up biceps tendon. Actually gives me a little more confidence that it’s not feeling like anterior capsule. Is this risky?"/>
    <x v="8"/>
    <s v="2026-08-09T15:13:59.237Z"/>
    <x v="3"/>
  </r>
  <r>
    <s v="E-20260809-3148"/>
    <s v="S-20260809-01"/>
    <x v="69"/>
    <n v="4"/>
    <n v="150"/>
    <n v="6"/>
    <m/>
    <m/>
    <m/>
    <n v="2"/>
    <n v="1"/>
    <n v="3"/>
    <s v="1"/>
    <m/>
    <s v="Tempo 2-1-3; RIR 1"/>
    <x v="8"/>
    <s v="2026-08-09T15:17:11.903Z"/>
    <x v="3"/>
  </r>
  <r>
    <s v="E-20260809-3149"/>
    <s v="S-20260809-01"/>
    <x v="69"/>
    <n v="5"/>
    <n v="150"/>
    <n v="5.5"/>
    <m/>
    <m/>
    <m/>
    <n v="2"/>
    <n v="1"/>
    <n v="3"/>
    <s v="1"/>
    <m/>
    <s v="Tempo 2-1-3; RIR 1"/>
    <x v="8"/>
    <s v="2026-08-09T15:20:46.861Z"/>
    <x v="3"/>
  </r>
  <r>
    <s v="E-20260809-3150"/>
    <s v="S-20260809-01"/>
    <x v="100"/>
    <n v="1"/>
    <n v="50"/>
    <n v="10"/>
    <m/>
    <m/>
    <m/>
    <n v="2"/>
    <n v="1"/>
    <n v="3"/>
    <s v="3+"/>
    <m/>
    <s v="Neutral grip; Matrix Supine Press; staring resistance = 10 lbs; warmup with additional 25 lb plates; tempo 2-1-3; RIR 3+"/>
    <x v="8"/>
    <s v="2026-08-09T15:24:50.870Z"/>
    <x v="3"/>
  </r>
  <r>
    <s v="E-20260809-3151"/>
    <s v="S-20260809-01"/>
    <x v="100"/>
    <n v="2"/>
    <n v="90"/>
    <n v="10"/>
    <m/>
    <m/>
    <m/>
    <n v="2"/>
    <n v="1"/>
    <n v="3"/>
    <s v="2"/>
    <m/>
    <s v="Tempo 2-1-3; RIR 2; right biceps tendon feeling fatigue/aware on extension "/>
    <x v="8"/>
    <s v="2026-08-09T15:27:44.783Z"/>
    <x v="3"/>
  </r>
  <r>
    <s v="E-20260809-3152"/>
    <s v="S-20260809-01"/>
    <x v="100"/>
    <n v="3"/>
    <n v="90"/>
    <n v="10"/>
    <m/>
    <m/>
    <m/>
    <n v="2"/>
    <n v="1"/>
    <n v="3"/>
    <s v="2"/>
    <m/>
    <s v="Tempo 2-1-3; RIR 2; right biceps tendon feeling fatigue/aware on extension "/>
    <x v="8"/>
    <s v="2026-08-09T15:29:53.521Z"/>
    <x v="3"/>
  </r>
  <r>
    <s v="E-20260809-3153"/>
    <s v="S-20260809-01"/>
    <x v="100"/>
    <n v="4"/>
    <n v="100"/>
    <n v="10"/>
    <m/>
    <m/>
    <m/>
    <n v="2"/>
    <n v="1"/>
    <n v="3"/>
    <s v="1-2"/>
    <m/>
    <s v="Tempo 2-1-3; RIR 1-2"/>
    <x v="8"/>
    <s v="2026-08-09T15:33:09.313Z"/>
    <x v="3"/>
  </r>
  <r>
    <s v="E-20260809-3154"/>
    <s v="S-20260809-01"/>
    <x v="86"/>
    <n v="1"/>
    <n v="30"/>
    <n v="12"/>
    <m/>
    <m/>
    <m/>
    <n v="2"/>
    <n v="2"/>
    <n v="3"/>
    <s v="2"/>
    <m/>
    <s v="Tempo 2-2-3; RIR 2; squeezed!!!"/>
    <x v="8"/>
    <s v="2026-08-09T15:36:39.396Z"/>
    <x v="3"/>
  </r>
  <r>
    <s v="E-20260809-3155"/>
    <s v="S-20260809-01"/>
    <x v="86"/>
    <n v="2"/>
    <n v="40"/>
    <n v="12"/>
    <m/>
    <m/>
    <m/>
    <n v="2"/>
    <n v="2"/>
    <n v="3"/>
    <s v="2"/>
    <m/>
    <s v="Tempo 2-2-3; RIR 2; squeezed!!!"/>
    <x v="8"/>
    <s v="2026-08-09T15:39:55.893Z"/>
    <x v="3"/>
  </r>
  <r>
    <s v="E-20260809-3156"/>
    <s v="S-20260809-01"/>
    <x v="86"/>
    <n v="3"/>
    <n v="50"/>
    <n v="10"/>
    <m/>
    <m/>
    <m/>
    <n v="2"/>
    <n v="2"/>
    <n v="3"/>
    <s v="1"/>
    <m/>
    <s v="Tempo 2-2-3; RIR 1; squeezed!!!"/>
    <x v="8"/>
    <s v="2026-08-09T15:43:05.533Z"/>
    <x v="3"/>
  </r>
  <r>
    <s v="E-20260809-3157"/>
    <s v="S-20260809-01"/>
    <x v="87"/>
    <n v="1"/>
    <n v="50"/>
    <n v="12"/>
    <m/>
    <m/>
    <m/>
    <n v="2"/>
    <n v="1"/>
    <n v="3"/>
    <s v="1-2"/>
    <m/>
    <s v="Tempo 2-1-3; RIR 1-2; 25 lb DB per hand as it has been since we reintroduced overhead press. I’m not at 40 or 50 per hand yet"/>
    <x v="8"/>
    <s v="2026-08-09T15:48:38.044Z"/>
    <x v="3"/>
  </r>
  <r>
    <s v="E-20260809-3158"/>
    <s v="S-20260809-01"/>
    <x v="87"/>
    <n v="2"/>
    <n v="60"/>
    <n v="10"/>
    <m/>
    <m/>
    <m/>
    <n v="2"/>
    <n v="1"/>
    <n v="3"/>
    <s v="1-2"/>
    <m/>
    <s v="Tempo 2-1-3; RIR 1-2; 30 lb DB per hand"/>
    <x v="8"/>
    <s v="2026-08-09T15:51:04.376Z"/>
    <x v="3"/>
  </r>
  <r>
    <s v="E-20260809-3159"/>
    <s v="S-20260809-01"/>
    <x v="87"/>
    <n v="3"/>
    <n v="60"/>
    <n v="8"/>
    <m/>
    <m/>
    <m/>
    <n v="2"/>
    <n v="1"/>
    <n v="3"/>
    <s v="1-2"/>
    <m/>
    <s v="Tempo 2-1-3; RIR 1-2; 30 lb DB per hand"/>
    <x v="8"/>
    <s v="2026-08-09T15:53:40.017Z"/>
    <x v="3"/>
  </r>
  <r>
    <s v="E-20260809-3160"/>
    <s v="S-20260809-01"/>
    <x v="38"/>
    <n v="1"/>
    <n v="25"/>
    <n v="10"/>
    <m/>
    <m/>
    <m/>
    <n v="2"/>
    <n v="1"/>
    <n v="3"/>
    <s v="1"/>
    <m/>
    <s v="Tempo 2-1-3; RIR 1"/>
    <x v="8"/>
    <s v="2026-08-09T15:56:55.692Z"/>
    <x v="4"/>
  </r>
  <r>
    <s v="E-20260809-3161"/>
    <s v="S-20260809-01"/>
    <x v="38"/>
    <n v="2"/>
    <n v="25"/>
    <n v="9"/>
    <m/>
    <m/>
    <m/>
    <n v="2"/>
    <n v="1"/>
    <n v="3"/>
    <s v="1"/>
    <m/>
    <s v="Tempo 2-1-3; RIR 1 tap on 8"/>
    <x v="8"/>
    <s v="2026-08-09T15:59:45.957Z"/>
    <x v="4"/>
  </r>
  <r>
    <s v="E-20260809-3162"/>
    <s v="S-20260809-01"/>
    <x v="38"/>
    <n v="3"/>
    <n v="25"/>
    <n v="8"/>
    <m/>
    <m/>
    <m/>
    <n v="2"/>
    <n v="1"/>
    <n v="3"/>
    <s v="1"/>
    <m/>
    <s v="Tempo 2-1-3; RIR 1 tap on 7"/>
    <x v="8"/>
    <s v="2026-08-09T16:02:46.182Z"/>
    <x v="4"/>
  </r>
  <r>
    <s v="E-20260809-3163"/>
    <s v="S-20260809-01"/>
    <x v="80"/>
    <n v="1"/>
    <n v="80"/>
    <n v="8"/>
    <m/>
    <m/>
    <m/>
    <n v="3"/>
    <n v="1"/>
    <n v="2"/>
    <s v="1-2"/>
    <m/>
    <s v="Tempo 3-1-2; RIR 1-2"/>
    <x v="8"/>
    <s v="2026-08-09T16:06:20.079Z"/>
    <x v="4"/>
  </r>
  <r>
    <s v="E-20260809-3164"/>
    <s v="S-20260809-01"/>
    <x v="80"/>
    <n v="2"/>
    <n v="80"/>
    <n v="7"/>
    <m/>
    <m/>
    <m/>
    <n v="3"/>
    <n v="1"/>
    <n v="2"/>
    <s v="1-2"/>
    <m/>
    <s v="Tempo 3-1-2; RIR 1-2"/>
    <x v="8"/>
    <s v="2026-08-09T16:08:30.079Z"/>
    <x v="4"/>
  </r>
  <r>
    <s v="E-20260809-3165"/>
    <s v="S-20260809-01"/>
    <x v="80"/>
    <n v="3"/>
    <n v="80"/>
    <n v="5"/>
    <m/>
    <m/>
    <m/>
    <n v="3"/>
    <n v="1"/>
    <n v="2"/>
    <s v="1-2"/>
    <s v="2026-08-09T16:11:33.421Z"/>
    <s v="Tempo 3-1-2; RIR 1-2"/>
    <x v="8"/>
    <s v="2026-08-09T16:11:37.510Z"/>
    <x v="4"/>
  </r>
  <r>
    <s v="E-20260809-3166"/>
    <s v="S-20260809-01"/>
    <x v="80"/>
    <n v="4"/>
    <n v="70"/>
    <n v="2"/>
    <m/>
    <m/>
    <m/>
    <n v="3"/>
    <n v="1"/>
    <n v="2"/>
    <s v="1-2"/>
    <s v="2026-08-09T16:11:33.421Z"/>
    <s v="Tempo 3-1-2; RIR 1-2"/>
    <x v="8"/>
    <s v="2026-08-09T16:11:43.209Z"/>
    <x v="4"/>
  </r>
  <r>
    <s v="E-20260809-3167"/>
    <s v="S-20260809-01"/>
    <x v="71"/>
    <n v="1"/>
    <n v="15"/>
    <n v="12"/>
    <m/>
    <m/>
    <m/>
    <n v="2"/>
    <n v="1"/>
    <n v="2"/>
    <s v="1-2"/>
    <m/>
    <s v="Tempo 2-1-2; RIR 1-2"/>
    <x v="8"/>
    <s v="2026-08-09T16:15:21.253Z"/>
    <x v="3"/>
  </r>
  <r>
    <s v="E-20260809-3168"/>
    <s v="S-20260809-01"/>
    <x v="71"/>
    <n v="2"/>
    <n v="15"/>
    <n v="12"/>
    <m/>
    <m/>
    <m/>
    <n v="2"/>
    <n v="1"/>
    <n v="2"/>
    <s v="1-2"/>
    <m/>
    <s v="Tempo 2-1-2; RIR 1-2"/>
    <x v="8"/>
    <s v="2026-08-09T16:18:42.293Z"/>
    <x v="3"/>
  </r>
  <r>
    <s v="E-20260809-3169"/>
    <s v="S-20260809-01"/>
    <x v="71"/>
    <n v="3"/>
    <n v="17.5"/>
    <n v="10"/>
    <m/>
    <m/>
    <m/>
    <n v="2"/>
    <n v="1"/>
    <n v="2"/>
    <s v="0-1"/>
    <m/>
    <s v="Tempo 2-1-2; RIR 0-1"/>
    <x v="8"/>
    <s v="2026-08-09T16:22:07.544Z"/>
    <x v="3"/>
  </r>
  <r>
    <s v="E-20260809-3170"/>
    <s v="S-20260809-01"/>
    <x v="99"/>
    <n v="1"/>
    <n v="12.5"/>
    <n v="15"/>
    <m/>
    <m/>
    <m/>
    <n v="2"/>
    <n v="1"/>
    <n v="2"/>
    <s v="2"/>
    <m/>
    <s v="Tempo 2-1-2; RIR 2"/>
    <x v="8"/>
    <s v="2026-08-09T16:24:53.514Z"/>
    <x v="8"/>
  </r>
  <r>
    <s v="E-20260809-3171"/>
    <s v="S-20260809-01"/>
    <x v="99"/>
    <n v="2"/>
    <n v="12.5"/>
    <n v="15"/>
    <m/>
    <m/>
    <m/>
    <n v="2"/>
    <n v="1"/>
    <n v="2"/>
    <s v="2"/>
    <m/>
    <s v="Tempo 2-1-2; RIR 2; 5 lb plate between elbow and body"/>
    <x v="8"/>
    <s v="2026-08-09T16:28:10.395Z"/>
    <x v="8"/>
  </r>
  <r>
    <s v="E-20260809-3172"/>
    <s v="S-20260809-01"/>
    <x v="99"/>
    <n v="3"/>
    <n v="12.5"/>
    <n v="15"/>
    <m/>
    <m/>
    <m/>
    <n v="2"/>
    <n v="1"/>
    <n v="2"/>
    <s v="2"/>
    <m/>
    <s v="Tempo 2-1-2; RIR 2; 5 lb plate between elbow and body"/>
    <x v="8"/>
    <s v="2026-08-09T16:31:17.438Z"/>
    <x v="8"/>
  </r>
  <r>
    <s v="E-20260809-3173"/>
    <s v="S-20260809-01"/>
    <x v="61"/>
    <n v="1"/>
    <n v="0"/>
    <m/>
    <n v="60"/>
    <m/>
    <m/>
    <m/>
    <m/>
    <m/>
    <m/>
    <m/>
    <m/>
    <x v="8"/>
    <s v="2026-08-09T16:33:47.524Z"/>
    <x v="0"/>
  </r>
  <r>
    <s v="E-20260809-3174"/>
    <s v="S-20260809-01"/>
    <x v="61"/>
    <n v="2"/>
    <n v="0"/>
    <m/>
    <n v="45"/>
    <m/>
    <m/>
    <m/>
    <m/>
    <m/>
    <m/>
    <m/>
    <m/>
    <x v="8"/>
    <s v="2026-08-09T16:35:56.331Z"/>
    <x v="0"/>
  </r>
  <r>
    <s v="E-20260810-3175"/>
    <s v="S-20260810-01"/>
    <x v="66"/>
    <n v="1"/>
    <m/>
    <m/>
    <n v="302"/>
    <n v="0.61"/>
    <s v="km"/>
    <m/>
    <m/>
    <m/>
    <m/>
    <m/>
    <s v="4.6 mph, 5% incline "/>
    <x v="8"/>
    <s v="2026-08-10T19:29:32.907Z"/>
    <x v="9"/>
  </r>
  <r>
    <s v="E-20260810-3176"/>
    <s v="S-20260810-01"/>
    <x v="88"/>
    <n v="1"/>
    <n v="0"/>
    <n v="10"/>
    <m/>
    <m/>
    <m/>
    <m/>
    <m/>
    <m/>
    <m/>
    <s v="2026-08-10T19:30:32.953Z"/>
    <m/>
    <x v="8"/>
    <s v="2026-08-10T19:30:34.944Z"/>
    <x v="7"/>
  </r>
  <r>
    <s v="E-20260810-3177"/>
    <s v="S-20260810-01"/>
    <x v="89"/>
    <n v="1"/>
    <n v="0"/>
    <n v="10"/>
    <m/>
    <m/>
    <m/>
    <m/>
    <m/>
    <m/>
    <m/>
    <s v="2026-08-10T19:30:32.953Z"/>
    <m/>
    <x v="8"/>
    <s v="2026-08-10T19:31:20.817Z"/>
    <x v="5"/>
  </r>
  <r>
    <s v="E-20260810-3178"/>
    <s v="S-20260810-01"/>
    <x v="60"/>
    <n v="1"/>
    <n v="0"/>
    <n v="10"/>
    <m/>
    <m/>
    <m/>
    <m/>
    <m/>
    <m/>
    <m/>
    <s v="2026-08-10T19:30:32.953Z"/>
    <m/>
    <x v="8"/>
    <s v="2026-08-10T19:32:04.904Z"/>
    <x v="7"/>
  </r>
  <r>
    <s v="E-20260810-3179"/>
    <s v="S-20260810-01"/>
    <x v="39"/>
    <n v="1"/>
    <n v="0"/>
    <m/>
    <n v="8"/>
    <m/>
    <m/>
    <m/>
    <m/>
    <m/>
    <m/>
    <s v="2026-08-10T19:30:32.953Z"/>
    <m/>
    <x v="8"/>
    <s v="2026-08-10T19:32:55.084Z"/>
    <x v="7"/>
  </r>
  <r>
    <s v="E-20260810-3180"/>
    <s v="S-20260810-01"/>
    <x v="47"/>
    <n v="1"/>
    <n v="0"/>
    <n v="12"/>
    <m/>
    <m/>
    <m/>
    <m/>
    <m/>
    <m/>
    <m/>
    <m/>
    <m/>
    <x v="8"/>
    <s v="2026-08-10T19:33:27.413Z"/>
    <x v="7"/>
  </r>
  <r>
    <s v="E-20260810-3181"/>
    <s v="S-20260810-01"/>
    <x v="88"/>
    <n v="2"/>
    <n v="0"/>
    <n v="10"/>
    <m/>
    <m/>
    <m/>
    <m/>
    <m/>
    <m/>
    <m/>
    <s v="2026-08-10T19:36:47.557Z"/>
    <m/>
    <x v="8"/>
    <s v="2026-08-10T19:36:48.227Z"/>
    <x v="7"/>
  </r>
  <r>
    <s v="E-20260810-3182"/>
    <s v="S-20260810-01"/>
    <x v="89"/>
    <n v="2"/>
    <n v="0"/>
    <n v="10"/>
    <m/>
    <m/>
    <m/>
    <m/>
    <m/>
    <m/>
    <m/>
    <s v="2026-08-10T19:36:47.557Z"/>
    <m/>
    <x v="8"/>
    <s v="2026-08-10T19:36:49.850Z"/>
    <x v="5"/>
  </r>
  <r>
    <s v="E-20260810-3183"/>
    <s v="S-20260810-01"/>
    <x v="60"/>
    <n v="2"/>
    <n v="0"/>
    <n v="10"/>
    <m/>
    <m/>
    <m/>
    <m/>
    <m/>
    <m/>
    <m/>
    <s v="2026-08-10T19:36:47.557Z"/>
    <m/>
    <x v="8"/>
    <s v="2026-08-10T19:36:51.445Z"/>
    <x v="7"/>
  </r>
  <r>
    <s v="E-20260810-3184"/>
    <s v="S-20260810-01"/>
    <x v="39"/>
    <n v="2"/>
    <n v="0"/>
    <m/>
    <n v="8"/>
    <m/>
    <m/>
    <m/>
    <m/>
    <m/>
    <m/>
    <s v="2026-08-10T19:36:47.557Z"/>
    <m/>
    <x v="8"/>
    <s v="2026-08-10T19:36:53.034Z"/>
    <x v="7"/>
  </r>
  <r>
    <s v="E-20260810-3185"/>
    <s v="S-20260810-01"/>
    <x v="47"/>
    <n v="2"/>
    <n v="0"/>
    <n v="12"/>
    <m/>
    <m/>
    <m/>
    <m/>
    <m/>
    <m/>
    <m/>
    <s v="2026-08-10T19:36:47.557Z"/>
    <m/>
    <x v="8"/>
    <s v="2026-08-10T19:36:54.502Z"/>
    <x v="7"/>
  </r>
  <r>
    <s v="E-20260810-3186"/>
    <s v="S-20260810-01"/>
    <x v="81"/>
    <n v="1"/>
    <n v="75"/>
    <n v="10"/>
    <m/>
    <m/>
    <m/>
    <n v="2"/>
    <n v="1"/>
    <n v="3"/>
    <s v="2"/>
    <m/>
    <s v="Tempo 2-1-3; RIR 2"/>
    <x v="8"/>
    <s v="2026-08-10T19:40:05.345Z"/>
    <x v="7"/>
  </r>
  <r>
    <s v="E-20260810-3187"/>
    <s v="S-20260810-01"/>
    <x v="81"/>
    <n v="2"/>
    <n v="75"/>
    <n v="10"/>
    <m/>
    <m/>
    <m/>
    <n v="2"/>
    <n v="1"/>
    <n v="3"/>
    <s v="2"/>
    <m/>
    <s v="Tempo 2-1-3; RIR 2"/>
    <x v="8"/>
    <s v="2026-08-10T19:42:45.032Z"/>
    <x v="7"/>
  </r>
  <r>
    <s v="E-20260810-3188"/>
    <s v="S-20260810-01"/>
    <x v="81"/>
    <n v="3"/>
    <n v="75"/>
    <n v="10"/>
    <m/>
    <m/>
    <m/>
    <n v="2"/>
    <n v="1"/>
    <n v="3"/>
    <s v="2"/>
    <m/>
    <s v="Tempo 2-1-3; RIR 2"/>
    <x v="8"/>
    <s v="2026-08-10T19:46:08.037Z"/>
    <x v="7"/>
  </r>
  <r>
    <s v="E-20260810-3189"/>
    <s v="S-20260810-01"/>
    <x v="81"/>
    <n v="4"/>
    <n v="75"/>
    <n v="10"/>
    <m/>
    <m/>
    <m/>
    <n v="2"/>
    <n v="1"/>
    <n v="3"/>
    <s v="2"/>
    <m/>
    <s v="Tempo 2-1-3; RIR 2"/>
    <x v="8"/>
    <s v="2026-08-10T19:49:44.782Z"/>
    <x v="7"/>
  </r>
  <r>
    <s v="E-20260810-3190"/>
    <s v="S-20260810-01"/>
    <x v="34"/>
    <n v="1"/>
    <n v="150"/>
    <n v="10"/>
    <m/>
    <m/>
    <m/>
    <n v="2"/>
    <n v="1"/>
    <n v="3"/>
    <s v="2+"/>
    <m/>
    <s v="Tempo 2-1-3; RIR 2+"/>
    <x v="8"/>
    <s v="2026-08-10T19:52:27.332Z"/>
    <x v="7"/>
  </r>
  <r>
    <s v="E-20260810-3191"/>
    <s v="S-20260810-01"/>
    <x v="34"/>
    <n v="2"/>
    <n v="150"/>
    <n v="10"/>
    <m/>
    <m/>
    <m/>
    <n v="2"/>
    <n v="1"/>
    <n v="3"/>
    <s v="2"/>
    <m/>
    <s v="Tempo 2-1-3; RIR 2"/>
    <x v="8"/>
    <s v="2026-08-10T19:55:39.465Z"/>
    <x v="7"/>
  </r>
  <r>
    <s v="E-20260810-3192"/>
    <s v="S-20260810-01"/>
    <x v="34"/>
    <n v="3"/>
    <n v="150"/>
    <n v="10"/>
    <m/>
    <m/>
    <m/>
    <n v="2"/>
    <n v="1"/>
    <n v="3"/>
    <s v="2"/>
    <m/>
    <s v="Tempo 2-1-3; RIR 2"/>
    <x v="8"/>
    <s v="2026-08-10T19:59:12.660Z"/>
    <x v="7"/>
  </r>
  <r>
    <s v="E-20260810-3193"/>
    <s v="S-20260810-01"/>
    <x v="34"/>
    <n v="4"/>
    <n v="150"/>
    <n v="10"/>
    <m/>
    <m/>
    <m/>
    <n v="2"/>
    <n v="1"/>
    <n v="3"/>
    <s v="1-2"/>
    <m/>
    <s v="Tempo 2-1-3; RIR 1-2"/>
    <x v="8"/>
    <s v="2026-08-10T20:02:43.177Z"/>
    <x v="7"/>
  </r>
  <r>
    <s v="E-20260810-3194"/>
    <s v="S-20260810-01"/>
    <x v="46"/>
    <n v="1"/>
    <n v="50"/>
    <n v="8"/>
    <m/>
    <m/>
    <m/>
    <n v="3"/>
    <n v="1"/>
    <n v="2"/>
    <s v="2"/>
    <m/>
    <s v="Tempo 3-1-2; RIR 2; 40 lb db on contralateral, 10lb on ipsilateral"/>
    <x v="8"/>
    <s v="2026-08-10T20:07:29.323Z"/>
    <x v="7"/>
  </r>
  <r>
    <s v="E-20260810-3195"/>
    <s v="S-20260810-01"/>
    <x v="46"/>
    <n v="2"/>
    <n v="50"/>
    <n v="8"/>
    <m/>
    <m/>
    <m/>
    <n v="3"/>
    <n v="1"/>
    <n v="2"/>
    <s v="2"/>
    <m/>
    <s v="Tempo 3-1-2; RIR 2; 40 lb db on contralateral, 10lb on ipsilateral"/>
    <x v="8"/>
    <s v="2026-08-10T20:10:39.657Z"/>
    <x v="7"/>
  </r>
  <r>
    <s v="E-20260810-3196"/>
    <s v="S-20260810-01"/>
    <x v="46"/>
    <n v="3"/>
    <n v="55"/>
    <n v="8"/>
    <m/>
    <m/>
    <m/>
    <n v="3"/>
    <n v="1"/>
    <n v="2"/>
    <s v="2"/>
    <m/>
    <s v="Tempo 3-1-2; RIR 2; 40 lb db on contralateral, 15 lb on ipsilateral"/>
    <x v="8"/>
    <s v="2026-08-10T20:14:15.855Z"/>
    <x v="7"/>
  </r>
  <r>
    <s v="E-20260810-3197"/>
    <s v="S-20260810-01"/>
    <x v="0"/>
    <n v="1"/>
    <n v="150"/>
    <m/>
    <n v="60"/>
    <m/>
    <m/>
    <m/>
    <m/>
    <m/>
    <m/>
    <m/>
    <m/>
    <x v="8"/>
    <s v="2026-08-10T20:20:01.343Z"/>
    <x v="0"/>
  </r>
  <r>
    <s v="E-20260810-3198"/>
    <s v="S-20260810-01"/>
    <x v="0"/>
    <n v="2"/>
    <n v="150"/>
    <m/>
    <n v="60"/>
    <m/>
    <m/>
    <m/>
    <m/>
    <m/>
    <m/>
    <m/>
    <m/>
    <x v="8"/>
    <s v="2026-08-10T20:23:02.334Z"/>
    <x v="0"/>
  </r>
  <r>
    <s v="E-20260810-3199"/>
    <s v="S-20260810-01"/>
    <x v="0"/>
    <n v="3"/>
    <n v="150"/>
    <m/>
    <n v="45"/>
    <m/>
    <m/>
    <m/>
    <m/>
    <m/>
    <m/>
    <m/>
    <m/>
    <x v="8"/>
    <s v="2026-08-10T20:25:50.095Z"/>
    <x v="0"/>
  </r>
  <r>
    <s v="E-20260810-3200"/>
    <s v="S-20260810-01"/>
    <x v="101"/>
    <n v="1"/>
    <n v="120"/>
    <n v="15"/>
    <m/>
    <m/>
    <m/>
    <n v="2"/>
    <n v="1"/>
    <n v="3"/>
    <s v="2+"/>
    <m/>
    <s v="Matrix calf extension (Ultra calf extension); tempo 2-1-3; RIR 2+"/>
    <x v="8"/>
    <s v="2026-08-10T20:30:35.170Z"/>
    <x v="7"/>
  </r>
  <r>
    <s v="E-20260810-3201"/>
    <s v="S-20260810-01"/>
    <x v="101"/>
    <n v="2"/>
    <n v="130"/>
    <n v="15"/>
    <m/>
    <m/>
    <m/>
    <n v="2"/>
    <n v="1"/>
    <n v="3"/>
    <s v="2+"/>
    <m/>
    <s v="Matrix calf extension (Ultra calf extension); tempo 2-1-3; RIR 2+"/>
    <x v="8"/>
    <s v="2026-08-10T20:32:46.876Z"/>
    <x v="7"/>
  </r>
  <r>
    <s v="E-20260810-3202"/>
    <s v="S-20260810-01"/>
    <x v="101"/>
    <n v="3"/>
    <n v="135"/>
    <n v="13"/>
    <m/>
    <m/>
    <m/>
    <n v="2"/>
    <n v="1"/>
    <n v="3"/>
    <s v="1-2"/>
    <m/>
    <s v="Matrix calf extension (Ultra calf extension); tempo 2-1-3; RIR 1-2"/>
    <x v="8"/>
    <s v="2026-08-10T20:35:37.197Z"/>
    <x v="7"/>
  </r>
  <r>
    <s v="E-20260810-3203"/>
    <s v="S-20260810-01"/>
    <x v="99"/>
    <n v="1"/>
    <n v="10"/>
    <n v="12"/>
    <m/>
    <m/>
    <m/>
    <n v="2"/>
    <n v="1"/>
    <n v="2"/>
    <s v="2"/>
    <m/>
    <s v="Tempo 2-1-2; RIR 2"/>
    <x v="8"/>
    <s v="2026-08-10T20:39:18.024Z"/>
    <x v="8"/>
  </r>
  <r>
    <s v="E-20260810-3204"/>
    <s v="S-20260810-01"/>
    <x v="99"/>
    <n v="2"/>
    <n v="12.5"/>
    <n v="12"/>
    <m/>
    <m/>
    <m/>
    <n v="2"/>
    <n v="1"/>
    <n v="2"/>
    <s v="2"/>
    <m/>
    <s v="Tempo 2-1-2; RIR 2"/>
    <x v="8"/>
    <s v="2026-08-10T20:41:50.667Z"/>
    <x v="8"/>
  </r>
  <r>
    <s v="E-20260810-3205"/>
    <s v="S-20260810-01"/>
    <x v="61"/>
    <n v="1"/>
    <n v="0"/>
    <m/>
    <n v="60"/>
    <m/>
    <m/>
    <m/>
    <m/>
    <m/>
    <m/>
    <m/>
    <m/>
    <x v="8"/>
    <s v="2026-08-10T20:47:59.253Z"/>
    <x v="0"/>
  </r>
  <r>
    <s v="E-20260810-3206"/>
    <s v="S-20260810-01"/>
    <x v="61"/>
    <n v="2"/>
    <n v="0"/>
    <m/>
    <n v="43.199999999999996"/>
    <m/>
    <m/>
    <m/>
    <m/>
    <m/>
    <m/>
    <m/>
    <s v="43/60=0.717"/>
    <x v="8"/>
    <s v="2026-08-10T20:50:12.396Z"/>
    <x v="0"/>
  </r>
  <r>
    <s v="E-20260810-3207"/>
    <s v="S-20260810-01"/>
    <x v="32"/>
    <n v="1"/>
    <m/>
    <m/>
    <n v="20"/>
    <n v="0.1"/>
    <s v="km"/>
    <m/>
    <m/>
    <m/>
    <m/>
    <s v="2026-08-10T21:01:40.675Z"/>
    <m/>
    <x v="8"/>
    <s v="2026-08-10T21:01:44.508Z"/>
    <x v="1"/>
  </r>
  <r>
    <s v="E-20260810-3208"/>
    <s v="S-20260810-01"/>
    <x v="32"/>
    <n v="2"/>
    <m/>
    <m/>
    <n v="40"/>
    <n v="0.15"/>
    <s v="km"/>
    <m/>
    <m/>
    <m/>
    <m/>
    <s v="2026-08-10T21:01:40.675Z"/>
    <s v="150/1000=0.15"/>
    <x v="8"/>
    <s v="2026-08-10T21:01:57.432Z"/>
    <x v="1"/>
  </r>
  <r>
    <s v="E-20260810-3209"/>
    <s v="S-20260810-01"/>
    <x v="32"/>
    <n v="3"/>
    <m/>
    <m/>
    <n v="20"/>
    <n v="0.1"/>
    <s v="km"/>
    <m/>
    <m/>
    <m/>
    <m/>
    <s v="2026-08-10T21:02:03.437Z"/>
    <m/>
    <x v="8"/>
    <s v="2026-08-10T21:02:06.132Z"/>
    <x v="1"/>
  </r>
  <r>
    <s v="E-20260810-3210"/>
    <s v="S-20260810-01"/>
    <x v="32"/>
    <n v="4"/>
    <m/>
    <m/>
    <n v="40"/>
    <n v="0.15"/>
    <s v="km"/>
    <m/>
    <m/>
    <m/>
    <m/>
    <s v="2026-08-10T21:02:03.437Z"/>
    <m/>
    <x v="8"/>
    <s v="2026-08-10T21:02:09.813Z"/>
    <x v="1"/>
  </r>
  <r>
    <s v="E-20260810-3211"/>
    <s v="S-20260810-01"/>
    <x v="32"/>
    <n v="5"/>
    <m/>
    <m/>
    <n v="20"/>
    <n v="0.1"/>
    <s v="km"/>
    <m/>
    <m/>
    <m/>
    <m/>
    <s v="2026-08-10T21:02:16.555Z"/>
    <m/>
    <x v="8"/>
    <s v="2026-08-10T21:02:16.875Z"/>
    <x v="1"/>
  </r>
  <r>
    <s v="E-20260810-3212"/>
    <s v="S-20260810-01"/>
    <x v="32"/>
    <n v="6"/>
    <m/>
    <m/>
    <n v="40"/>
    <n v="0.15"/>
    <s v="km"/>
    <m/>
    <m/>
    <m/>
    <m/>
    <s v="2026-08-10T21:02:16.555Z"/>
    <m/>
    <x v="8"/>
    <s v="2026-08-10T21:02:20.171Z"/>
    <x v="1"/>
  </r>
  <r>
    <s v="E-20260810-3213"/>
    <s v="S-20260810-01"/>
    <x v="32"/>
    <n v="7"/>
    <m/>
    <m/>
    <n v="20"/>
    <n v="0.1"/>
    <s v="km"/>
    <m/>
    <m/>
    <m/>
    <m/>
    <s v="2026-08-10T21:02:26.412Z"/>
    <m/>
    <x v="8"/>
    <s v="2026-08-10T21:02:26.797Z"/>
    <x v="1"/>
  </r>
  <r>
    <s v="E-20260810-3214"/>
    <s v="S-20260810-01"/>
    <x v="32"/>
    <n v="8"/>
    <m/>
    <m/>
    <n v="40"/>
    <n v="0.15"/>
    <s v="km"/>
    <m/>
    <m/>
    <m/>
    <m/>
    <s v="2026-08-10T21:02:26.412Z"/>
    <m/>
    <x v="8"/>
    <s v="2026-08-10T21:02:30.634Z"/>
    <x v="1"/>
  </r>
  <r>
    <s v="E-20260810-3215"/>
    <s v="S-20260810-01"/>
    <x v="32"/>
    <n v="9"/>
    <m/>
    <m/>
    <n v="20"/>
    <n v="0.1"/>
    <s v="km"/>
    <m/>
    <m/>
    <m/>
    <m/>
    <s v="2026-08-10T21:02:34.880Z"/>
    <m/>
    <x v="8"/>
    <s v="2026-08-10T21:02:35.198Z"/>
    <x v="1"/>
  </r>
  <r>
    <s v="E-20260810-3216"/>
    <s v="S-20260810-01"/>
    <x v="32"/>
    <n v="10"/>
    <m/>
    <m/>
    <n v="40"/>
    <n v="0.15"/>
    <s v="km"/>
    <m/>
    <m/>
    <m/>
    <m/>
    <s v="2026-08-10T21:02:34.880Z"/>
    <m/>
    <x v="8"/>
    <s v="2026-08-10T21:02:38.729Z"/>
    <x v="1"/>
  </r>
  <r>
    <s v="E-20260810-3217"/>
    <s v="S-20260810-01"/>
    <x v="32"/>
    <n v="11"/>
    <m/>
    <m/>
    <n v="20"/>
    <n v="0.1"/>
    <s v="km"/>
    <m/>
    <m/>
    <m/>
    <m/>
    <s v="2026-08-10T21:02:43.481Z"/>
    <m/>
    <x v="8"/>
    <s v="2026-08-10T21:02:43.816Z"/>
    <x v="1"/>
  </r>
  <r>
    <s v="E-20260810-3218"/>
    <s v="S-20260810-01"/>
    <x v="32"/>
    <n v="12"/>
    <m/>
    <m/>
    <n v="40"/>
    <n v="0.15"/>
    <s v="km"/>
    <m/>
    <m/>
    <m/>
    <m/>
    <s v="2026-08-10T21:02:43.481Z"/>
    <m/>
    <x v="8"/>
    <s v="2026-08-10T21:02:48.132Z"/>
    <x v="1"/>
  </r>
  <r>
    <s v="E-20260810-3219"/>
    <s v="S-20260810-01"/>
    <x v="32"/>
    <n v="13"/>
    <m/>
    <m/>
    <n v="20"/>
    <n v="0.1"/>
    <s v="km"/>
    <m/>
    <m/>
    <m/>
    <m/>
    <s v="2026-08-10T21:21:30.900Z"/>
    <m/>
    <x v="8"/>
    <s v="2026-08-10T21:21:31.340Z"/>
    <x v="1"/>
  </r>
  <r>
    <s v="E-20260810-3220"/>
    <s v="S-20260810-01"/>
    <x v="32"/>
    <n v="14"/>
    <m/>
    <m/>
    <n v="40"/>
    <n v="0.15"/>
    <s v="km"/>
    <m/>
    <m/>
    <m/>
    <m/>
    <s v="2026-08-10T21:21:30.900Z"/>
    <m/>
    <x v="8"/>
    <s v="2026-08-10T21:21:35.288Z"/>
    <x v="1"/>
  </r>
  <r>
    <s v="E-20260810-3221"/>
    <s v="S-20260810-01"/>
    <x v="32"/>
    <n v="15"/>
    <m/>
    <m/>
    <n v="20"/>
    <n v="0.1"/>
    <s v="km"/>
    <m/>
    <m/>
    <m/>
    <m/>
    <s v="2026-08-10T21:21:39.783Z"/>
    <m/>
    <x v="8"/>
    <s v="2026-08-10T21:21:40.469Z"/>
    <x v="1"/>
  </r>
  <r>
    <s v="E-20260810-3222"/>
    <s v="S-20260810-01"/>
    <x v="32"/>
    <n v="16"/>
    <m/>
    <m/>
    <n v="40"/>
    <n v="0.15"/>
    <s v="km"/>
    <m/>
    <m/>
    <m/>
    <m/>
    <s v="2026-08-10T21:21:39.783Z"/>
    <m/>
    <x v="8"/>
    <s v="2026-08-10T21:21:44.082Z"/>
    <x v="1"/>
  </r>
  <r>
    <s v="E-20260811-3223"/>
    <s v="S-20260811-01"/>
    <x v="66"/>
    <n v="1"/>
    <m/>
    <m/>
    <n v="300"/>
    <n v="0.61"/>
    <s v="km"/>
    <m/>
    <m/>
    <m/>
    <m/>
    <m/>
    <s v="4.6 mph, 5% incline"/>
    <x v="8"/>
    <s v="2026-08-11T17:26:17.099Z"/>
    <x v="9"/>
  </r>
  <r>
    <s v="E-20260811-3224"/>
    <s v="S-20260811-01"/>
    <x v="67"/>
    <n v="1"/>
    <n v="0"/>
    <n v="15"/>
    <m/>
    <m/>
    <m/>
    <m/>
    <m/>
    <m/>
    <m/>
    <s v="2026-08-11T17:29:49.574Z"/>
    <m/>
    <x v="8"/>
    <s v="2026-08-11T17:29:50.009Z"/>
    <x v="5"/>
  </r>
  <r>
    <s v="E-20260811-3225"/>
    <s v="S-20260811-01"/>
    <x v="52"/>
    <n v="1"/>
    <n v="0"/>
    <n v="8"/>
    <m/>
    <m/>
    <m/>
    <m/>
    <m/>
    <m/>
    <m/>
    <s v="2026-08-11T17:29:49.574Z"/>
    <m/>
    <x v="8"/>
    <s v="2026-08-11T17:29:51.465Z"/>
    <x v="5"/>
  </r>
  <r>
    <s v="E-20260811-3226"/>
    <s v="S-20260811-01"/>
    <x v="56"/>
    <n v="1"/>
    <n v="0"/>
    <n v="12"/>
    <m/>
    <m/>
    <m/>
    <m/>
    <m/>
    <m/>
    <m/>
    <s v="2026-08-11T17:29:49.574Z"/>
    <m/>
    <x v="8"/>
    <s v="2026-08-11T17:29:54.867Z"/>
    <x v="5"/>
  </r>
  <r>
    <s v="E-20260811-3227"/>
    <s v="S-20260811-01"/>
    <x v="50"/>
    <n v="1"/>
    <n v="0"/>
    <n v="10"/>
    <m/>
    <m/>
    <m/>
    <m/>
    <m/>
    <m/>
    <m/>
    <m/>
    <m/>
    <x v="8"/>
    <s v="2026-08-11T17:30:34.567Z"/>
    <x v="3"/>
  </r>
  <r>
    <s v="E-20260811-3228"/>
    <s v="S-20260811-01"/>
    <x v="67"/>
    <n v="2"/>
    <n v="0"/>
    <n v="15"/>
    <m/>
    <m/>
    <m/>
    <m/>
    <m/>
    <m/>
    <m/>
    <s v="2026-08-11T17:33:50.122Z"/>
    <m/>
    <x v="8"/>
    <s v="2026-08-11T17:33:50.784Z"/>
    <x v="5"/>
  </r>
  <r>
    <s v="E-20260811-3229"/>
    <s v="S-20260811-01"/>
    <x v="52"/>
    <n v="2"/>
    <n v="0"/>
    <n v="8"/>
    <m/>
    <m/>
    <m/>
    <m/>
    <m/>
    <m/>
    <m/>
    <s v="2026-08-11T17:33:50.122Z"/>
    <m/>
    <x v="8"/>
    <s v="2026-08-11T17:33:52.411Z"/>
    <x v="5"/>
  </r>
  <r>
    <s v="E-20260811-3230"/>
    <s v="S-20260811-01"/>
    <x v="56"/>
    <n v="2"/>
    <n v="0"/>
    <n v="12"/>
    <m/>
    <m/>
    <m/>
    <m/>
    <m/>
    <m/>
    <m/>
    <s v="2026-08-11T17:33:50.122Z"/>
    <m/>
    <x v="8"/>
    <s v="2026-08-11T17:33:54.431Z"/>
    <x v="5"/>
  </r>
  <r>
    <s v="E-20260811-3231"/>
    <s v="S-20260811-01"/>
    <x v="50"/>
    <n v="2"/>
    <n v="0"/>
    <n v="10"/>
    <m/>
    <m/>
    <m/>
    <m/>
    <m/>
    <m/>
    <m/>
    <s v="2026-08-11T17:33:50.122Z"/>
    <m/>
    <x v="8"/>
    <s v="2026-08-11T17:33:55.669Z"/>
    <x v="3"/>
  </r>
  <r>
    <s v="E-20260811-3232"/>
    <s v="S-20260811-01"/>
    <x v="5"/>
    <n v="1"/>
    <n v="35"/>
    <n v="10"/>
    <m/>
    <m/>
    <m/>
    <n v="2"/>
    <n v="1"/>
    <n v="3"/>
    <s v="2+"/>
    <m/>
    <s v="Tempo 2-1-3; RIR 2+; right awareness in biceps. After intentional lat flex/squeeze to keep trap and biceps out of the lift, the awareness was reduced"/>
    <x v="8"/>
    <s v="2026-08-11T17:40:02.887Z"/>
    <x v="3"/>
  </r>
  <r>
    <s v="E-20260811-3233"/>
    <s v="S-20260811-01"/>
    <x v="5"/>
    <n v="2"/>
    <n v="35"/>
    <n v="10"/>
    <m/>
    <m/>
    <m/>
    <n v="2"/>
    <n v="1"/>
    <n v="3"/>
    <s v="2"/>
    <m/>
    <s v="Tempo 2-1-3; RIR 2; right awareness in biceps. After intentional lat flex/squeeze to keep trap and biceps out of the lift, the awareness was reduced"/>
    <x v="8"/>
    <s v="2026-08-11T17:43:30.309Z"/>
    <x v="3"/>
  </r>
  <r>
    <s v="E-20260811-3234"/>
    <s v="S-20260811-01"/>
    <x v="5"/>
    <n v="3"/>
    <n v="40"/>
    <n v="10"/>
    <m/>
    <m/>
    <m/>
    <n v="2"/>
    <n v="1"/>
    <n v="3"/>
    <s v="2"/>
    <m/>
    <s v="Tempo 2-1-3; RIR 2; right awareness in biceps. After intentional lat flex/squeeze to keep trap and biceps out of the lift, the awareness was reduced"/>
    <x v="8"/>
    <s v="2026-08-11T17:46:57.794Z"/>
    <x v="3"/>
  </r>
  <r>
    <s v="E-20260811-3235"/>
    <s v="S-20260811-01"/>
    <x v="24"/>
    <n v="1"/>
    <n v="120"/>
    <n v="12"/>
    <m/>
    <m/>
    <m/>
    <n v="2"/>
    <n v="1"/>
    <n v="3"/>
    <s v="2+"/>
    <m/>
    <s v="Tempo 2-1-3; RIR 2+, bench at 4"/>
    <x v="8"/>
    <s v="2026-08-11T17:50:09.857Z"/>
    <x v="1"/>
  </r>
  <r>
    <s v="E-20260811-3236"/>
    <s v="S-20260811-01"/>
    <x v="24"/>
    <n v="2"/>
    <n v="130"/>
    <n v="11"/>
    <m/>
    <m/>
    <m/>
    <n v="2"/>
    <n v="1"/>
    <n v="3"/>
    <s v="2"/>
    <m/>
    <s v="Tempo 2-1-3; RIR 2, bench at 4"/>
    <x v="8"/>
    <s v="2026-08-11T17:52:58.474Z"/>
    <x v="1"/>
  </r>
  <r>
    <s v="E-20260811-3237"/>
    <s v="S-20260811-01"/>
    <x v="24"/>
    <n v="3"/>
    <n v="130"/>
    <n v="11"/>
    <m/>
    <m/>
    <m/>
    <n v="2"/>
    <n v="1"/>
    <n v="3"/>
    <s v="1-2"/>
    <m/>
    <s v="Tempo 2-1-3; RIR 1-2, bench at 4"/>
    <x v="8"/>
    <s v="2026-08-11T17:56:38.844Z"/>
    <x v="1"/>
  </r>
  <r>
    <s v="E-20260811-3238"/>
    <s v="S-20260811-01"/>
    <x v="27"/>
    <n v="1"/>
    <n v="80"/>
    <n v="10"/>
    <m/>
    <m/>
    <m/>
    <n v="2"/>
    <n v="1"/>
    <n v="3"/>
    <s v="2"/>
    <m/>
    <s v="Tempo 2-1-3; RIR 2; grip a little lactic acid-y after rows"/>
    <x v="8"/>
    <s v="2026-08-11T18:01:51.286Z"/>
    <x v="1"/>
  </r>
  <r>
    <s v="E-20260811-3239"/>
    <s v="S-20260811-01"/>
    <x v="27"/>
    <n v="2"/>
    <n v="80"/>
    <n v="10"/>
    <m/>
    <m/>
    <m/>
    <n v="2"/>
    <n v="1"/>
    <n v="3"/>
    <s v="2"/>
    <m/>
    <s v="Slight right anterior awareness at full contraction; Tempo 2-1-3; RIR 2; grip a little lactic acid-y after rows"/>
    <x v="8"/>
    <s v="2026-08-11T18:05:38.796Z"/>
    <x v="1"/>
  </r>
  <r>
    <s v="E-20260811-3240"/>
    <s v="S-20260811-01"/>
    <x v="27"/>
    <n v="3"/>
    <n v="80"/>
    <n v="10"/>
    <m/>
    <m/>
    <m/>
    <n v="2"/>
    <n v="1"/>
    <n v="3"/>
    <s v="1"/>
    <m/>
    <s v="Less awareness if I move my elbow a little away from my torso; tempo 2-1-3; RIR 1"/>
    <x v="8"/>
    <s v="2026-08-11T18:09:30.751Z"/>
    <x v="1"/>
  </r>
  <r>
    <s v="E-20260811-3241"/>
    <s v="S-20260811-01"/>
    <x v="71"/>
    <n v="1"/>
    <n v="10"/>
    <n v="12"/>
    <m/>
    <m/>
    <m/>
    <n v="2"/>
    <n v="2"/>
    <n v="2"/>
    <s v="2+"/>
    <m/>
    <s v="Tempo 2-2-2; RIR 2+"/>
    <x v="8"/>
    <s v="2026-08-11T18:13:03.014Z"/>
    <x v="3"/>
  </r>
  <r>
    <s v="E-20260811-3242"/>
    <s v="S-20260811-01"/>
    <x v="71"/>
    <n v="2"/>
    <n v="12.5"/>
    <n v="12"/>
    <m/>
    <m/>
    <m/>
    <n v="2"/>
    <n v="2"/>
    <n v="2"/>
    <s v="2"/>
    <m/>
    <s v="Tempo 2-2-2; RIR 2"/>
    <x v="8"/>
    <s v="2026-08-11T18:16:47.335Z"/>
    <x v="3"/>
  </r>
  <r>
    <s v="E-20260811-3243"/>
    <s v="S-20260811-01"/>
    <x v="71"/>
    <n v="3"/>
    <n v="15"/>
    <n v="11"/>
    <m/>
    <m/>
    <m/>
    <n v="2"/>
    <n v="2"/>
    <n v="2"/>
    <s v="1"/>
    <m/>
    <s v="Tempo 2-2-2; RIR 1"/>
    <x v="8"/>
    <s v="2026-08-11T18:19:47.152Z"/>
    <x v="3"/>
  </r>
  <r>
    <s v="E-20260811-3244"/>
    <s v="S-20260811-01"/>
    <x v="76"/>
    <n v="1"/>
    <n v="25"/>
    <n v="12"/>
    <m/>
    <m/>
    <m/>
    <n v="2"/>
    <n v="1"/>
    <n v="3"/>
    <s v="2"/>
    <m/>
    <s v="Right awareness when elbow was slightly too far back. Moving elbow forward helped remove awareness on right; tempo 2-1-3; RIR 2"/>
    <x v="8"/>
    <s v="2026-08-11T18:23:30.515Z"/>
    <x v="4"/>
  </r>
  <r>
    <s v="E-20260811-3245"/>
    <s v="S-20260811-01"/>
    <x v="76"/>
    <n v="2"/>
    <n v="27.5"/>
    <n v="12"/>
    <m/>
    <m/>
    <m/>
    <n v="2"/>
    <n v="1"/>
    <n v="3"/>
    <m/>
    <m/>
    <s v="Tempo 2-1-3; 1-2"/>
    <x v="8"/>
    <s v="2026-08-11T18:26:46.234Z"/>
    <x v="4"/>
  </r>
  <r>
    <s v="E-20260811-3246"/>
    <s v="S-20260811-01"/>
    <x v="76"/>
    <n v="3"/>
    <n v="27.5"/>
    <n v="10"/>
    <m/>
    <m/>
    <m/>
    <n v="2"/>
    <n v="1"/>
    <n v="3"/>
    <m/>
    <m/>
    <s v="Tempo 2-1-3; 1"/>
    <x v="8"/>
    <s v="2026-08-11T18:29:45.997Z"/>
    <x v="4"/>
  </r>
  <r>
    <s v="E-20260811-3247"/>
    <s v="S-20260811-01"/>
    <x v="25"/>
    <n v="1"/>
    <n v="25"/>
    <n v="12"/>
    <m/>
    <m/>
    <m/>
    <n v="2"/>
    <n v="1"/>
    <n v="3"/>
    <s v="1-2"/>
    <m/>
    <s v="Tempo 2-1-3; RIR 1-2"/>
    <x v="8"/>
    <s v="2026-08-11T18:33:03.238Z"/>
    <x v="2"/>
  </r>
  <r>
    <s v="E-20260811-3248"/>
    <s v="S-20260811-01"/>
    <x v="25"/>
    <n v="2"/>
    <n v="25"/>
    <n v="10"/>
    <m/>
    <m/>
    <m/>
    <n v="2"/>
    <n v="1"/>
    <n v="3"/>
    <s v="1"/>
    <m/>
    <s v="Tempo 2-1-3; RIR 1"/>
    <x v="8"/>
    <s v="2026-08-11T18:35:55.652Z"/>
    <x v="2"/>
  </r>
  <r>
    <s v="E-20260811-3249"/>
    <s v="S-20260811-01"/>
    <x v="25"/>
    <n v="3"/>
    <n v="25"/>
    <n v="9"/>
    <m/>
    <m/>
    <m/>
    <n v="2"/>
    <n v="1"/>
    <n v="3"/>
    <s v="1"/>
    <m/>
    <s v="Tempo 2-1-3; RIR 1"/>
    <x v="8"/>
    <s v="2026-08-11T18:39:34.505Z"/>
    <x v="2"/>
  </r>
  <r>
    <s v="E-20260811-3250"/>
    <s v="S-20260811-01"/>
    <x v="18"/>
    <n v="1"/>
    <n v="140"/>
    <m/>
    <n v="45"/>
    <m/>
    <m/>
    <m/>
    <m/>
    <m/>
    <m/>
    <m/>
    <m/>
    <x v="8"/>
    <s v="2026-08-11T18:43:58.019Z"/>
    <x v="0"/>
  </r>
  <r>
    <s v="E-20260811-3251"/>
    <s v="S-20260811-01"/>
    <x v="18"/>
    <n v="2"/>
    <n v="140"/>
    <m/>
    <n v="45"/>
    <m/>
    <m/>
    <m/>
    <m/>
    <m/>
    <m/>
    <m/>
    <m/>
    <x v="8"/>
    <s v="2026-08-11T18:43:58.944Z"/>
    <x v="0"/>
  </r>
  <r>
    <s v="E-20260813-3252"/>
    <s v="S-20260813-01"/>
    <x v="66"/>
    <n v="1"/>
    <m/>
    <m/>
    <n v="301"/>
    <n v="0.6"/>
    <s v="km"/>
    <m/>
    <m/>
    <m/>
    <m/>
    <m/>
    <s v="Warmup: 4.6 mph, incline 5%"/>
    <x v="8"/>
    <s v="2026-08-13T18:07:11.298Z"/>
    <x v="9"/>
  </r>
  <r>
    <s v="E-20260813-3253"/>
    <s v="S-20260813-01"/>
    <x v="67"/>
    <n v="1"/>
    <n v="0"/>
    <n v="15"/>
    <m/>
    <m/>
    <m/>
    <m/>
    <m/>
    <m/>
    <m/>
    <s v="2026-08-13T18:10:08.055Z"/>
    <m/>
    <x v="8"/>
    <s v="2026-08-13T18:10:08.641Z"/>
    <x v="5"/>
  </r>
  <r>
    <s v="E-20260813-3254"/>
    <s v="S-20260813-01"/>
    <x v="56"/>
    <n v="1"/>
    <n v="0"/>
    <n v="12"/>
    <m/>
    <m/>
    <m/>
    <m/>
    <m/>
    <m/>
    <m/>
    <s v="2026-08-13T18:10:08.055Z"/>
    <m/>
    <x v="8"/>
    <s v="2026-08-13T18:10:09.941Z"/>
    <x v="5"/>
  </r>
  <r>
    <s v="E-20260813-3255"/>
    <s v="S-20260813-01"/>
    <x v="52"/>
    <n v="1"/>
    <n v="0"/>
    <n v="8"/>
    <m/>
    <m/>
    <m/>
    <m/>
    <m/>
    <m/>
    <m/>
    <s v="2026-08-13T18:10:08.055Z"/>
    <m/>
    <x v="8"/>
    <s v="2026-08-13T18:10:11.213Z"/>
    <x v="5"/>
  </r>
  <r>
    <s v="E-20260813-3256"/>
    <s v="S-20260813-01"/>
    <x v="85"/>
    <n v="1"/>
    <n v="0"/>
    <n v="10"/>
    <m/>
    <m/>
    <m/>
    <m/>
    <m/>
    <m/>
    <m/>
    <s v="2026-08-13T18:10:08.055Z"/>
    <m/>
    <x v="8"/>
    <s v="2026-08-13T18:10:56.521Z"/>
    <x v="5"/>
  </r>
  <r>
    <s v="E-20260813-3257"/>
    <s v="S-20260813-01"/>
    <x v="50"/>
    <n v="1"/>
    <n v="0"/>
    <n v="10"/>
    <m/>
    <m/>
    <m/>
    <m/>
    <m/>
    <m/>
    <m/>
    <m/>
    <m/>
    <x v="8"/>
    <s v="2026-08-13T18:11:40.542Z"/>
    <x v="3"/>
  </r>
  <r>
    <s v="E-20260813-3258"/>
    <s v="S-20260813-01"/>
    <x v="67"/>
    <n v="2"/>
    <n v="0"/>
    <n v="15"/>
    <m/>
    <m/>
    <m/>
    <m/>
    <m/>
    <m/>
    <m/>
    <s v="2026-08-13T18:16:24.995Z"/>
    <m/>
    <x v="8"/>
    <s v="2026-08-13T18:16:27.426Z"/>
    <x v="5"/>
  </r>
  <r>
    <s v="E-20260813-3259"/>
    <s v="S-20260813-01"/>
    <x v="56"/>
    <n v="2"/>
    <n v="0"/>
    <n v="12"/>
    <m/>
    <m/>
    <m/>
    <m/>
    <m/>
    <m/>
    <m/>
    <s v="2026-08-13T18:16:24.995Z"/>
    <m/>
    <x v="8"/>
    <s v="2026-08-13T18:16:28.864Z"/>
    <x v="5"/>
  </r>
  <r>
    <s v="E-20260813-3260"/>
    <s v="S-20260813-01"/>
    <x v="52"/>
    <n v="2"/>
    <n v="0"/>
    <n v="8"/>
    <m/>
    <m/>
    <m/>
    <m/>
    <m/>
    <m/>
    <m/>
    <s v="2026-08-13T18:16:24.995Z"/>
    <m/>
    <x v="8"/>
    <s v="2026-08-13T18:16:30.283Z"/>
    <x v="5"/>
  </r>
  <r>
    <s v="E-20260813-3261"/>
    <s v="S-20260813-01"/>
    <x v="85"/>
    <n v="2"/>
    <n v="0"/>
    <n v="10"/>
    <m/>
    <m/>
    <m/>
    <m/>
    <m/>
    <m/>
    <m/>
    <s v="2026-08-13T18:16:24.995Z"/>
    <m/>
    <x v="8"/>
    <s v="2026-08-13T18:16:31.739Z"/>
    <x v="5"/>
  </r>
  <r>
    <s v="E-20260813-3262"/>
    <s v="S-20260813-01"/>
    <x v="50"/>
    <n v="2"/>
    <n v="0"/>
    <n v="10"/>
    <m/>
    <m/>
    <m/>
    <m/>
    <m/>
    <m/>
    <m/>
    <s v="2026-08-13T18:16:24.995Z"/>
    <m/>
    <x v="8"/>
    <s v="2026-08-13T18:16:33.061Z"/>
    <x v="3"/>
  </r>
  <r>
    <s v="E-20260813-3263"/>
    <s v="S-20260813-01"/>
    <x v="0"/>
    <n v="1"/>
    <n v="150"/>
    <m/>
    <n v="70.199999999999989"/>
    <m/>
    <m/>
    <m/>
    <m/>
    <m/>
    <m/>
    <m/>
    <s v="70/60=1.167"/>
    <x v="8"/>
    <s v="2026-08-13T18:20:55.307Z"/>
    <x v="0"/>
  </r>
  <r>
    <s v="E-20260813-3264"/>
    <s v="S-20260813-01"/>
    <x v="0"/>
    <n v="2"/>
    <n v="150"/>
    <m/>
    <n v="60"/>
    <m/>
    <m/>
    <m/>
    <m/>
    <m/>
    <m/>
    <m/>
    <m/>
    <x v="8"/>
    <s v="2026-08-13T18:24:11.042Z"/>
    <x v="0"/>
  </r>
  <r>
    <s v="E-20260813-3265"/>
    <s v="S-20260813-01"/>
    <x v="0"/>
    <n v="3"/>
    <n v="150"/>
    <m/>
    <n v="60"/>
    <m/>
    <m/>
    <m/>
    <m/>
    <m/>
    <m/>
    <m/>
    <m/>
    <x v="8"/>
    <s v="2026-08-13T18:27:02.789Z"/>
    <x v="0"/>
  </r>
  <r>
    <s v="E-20260813-3266"/>
    <s v="S-20260813-01"/>
    <x v="0"/>
    <n v="4"/>
    <n v="150"/>
    <m/>
    <n v="45"/>
    <m/>
    <m/>
    <m/>
    <m/>
    <m/>
    <m/>
    <m/>
    <m/>
    <x v="8"/>
    <s v="2026-08-13T18:29:35.624Z"/>
    <x v="0"/>
  </r>
  <r>
    <s v="E-20260813-3267"/>
    <s v="S-20260813-01"/>
    <x v="98"/>
    <n v="1"/>
    <n v="202.5"/>
    <n v="10"/>
    <m/>
    <m/>
    <m/>
    <n v="2"/>
    <n v="1"/>
    <n v="3"/>
    <s v="2"/>
    <m/>
    <s v="Tempo 2-1-3; RIR 2"/>
    <x v="8"/>
    <s v="2026-08-13T18:33:59.518Z"/>
    <x v="1"/>
  </r>
  <r>
    <s v="E-20260813-3268"/>
    <s v="S-20260813-01"/>
    <x v="98"/>
    <n v="2"/>
    <n v="207.5"/>
    <n v="10"/>
    <m/>
    <m/>
    <m/>
    <n v="2"/>
    <n v="1"/>
    <n v="3"/>
    <s v="1-2"/>
    <m/>
    <s v="Tempo 2-1-3; RIR 1-2"/>
    <x v="8"/>
    <s v="2026-08-13T18:36:45.189Z"/>
    <x v="1"/>
  </r>
  <r>
    <s v="E-20260813-3269"/>
    <s v="S-20260813-01"/>
    <x v="98"/>
    <n v="3"/>
    <n v="212.5"/>
    <n v="8"/>
    <m/>
    <m/>
    <m/>
    <n v="2"/>
    <n v="1"/>
    <n v="3"/>
    <s v="1-2"/>
    <m/>
    <s v="Tempo 2-1-3; RIR 1-2"/>
    <x v="8"/>
    <s v="2026-08-13T18:39:41.218Z"/>
    <x v="1"/>
  </r>
  <r>
    <s v="E-20260813-3270"/>
    <s v="S-20260813-01"/>
    <x v="98"/>
    <n v="4"/>
    <n v="212.5"/>
    <n v="7"/>
    <m/>
    <m/>
    <m/>
    <n v="2"/>
    <n v="1"/>
    <n v="3"/>
    <s v="1-2"/>
    <m/>
    <s v="Tempo 2-1-3; RIR 1-2"/>
    <x v="8"/>
    <s v="2026-08-13T18:42:20.943Z"/>
    <x v="1"/>
  </r>
  <r>
    <s v="E-20260813-3271"/>
    <s v="S-20260813-01"/>
    <x v="27"/>
    <n v="1"/>
    <n v="80"/>
    <n v="10"/>
    <m/>
    <m/>
    <m/>
    <n v="2"/>
    <n v="1"/>
    <n v="3"/>
    <s v="2"/>
    <m/>
    <s v="Tempo 2-1-3; RIR 2"/>
    <x v="8"/>
    <s v="2026-08-13T18:47:07.944Z"/>
    <x v="1"/>
  </r>
  <r>
    <s v="E-20260813-3272"/>
    <s v="S-20260813-01"/>
    <x v="27"/>
    <n v="2"/>
    <n v="82.5"/>
    <n v="10"/>
    <m/>
    <m/>
    <m/>
    <n v="2"/>
    <n v="1"/>
    <n v="3"/>
    <s v="2"/>
    <m/>
    <s v="Tempo 2-1-3; RIR 2; fought a finger roll on 9-10but stayed strong "/>
    <x v="8"/>
    <s v="2026-08-13T18:52:42.147Z"/>
    <x v="1"/>
  </r>
  <r>
    <s v="E-20260813-3273"/>
    <s v="S-20260813-01"/>
    <x v="27"/>
    <n v="3"/>
    <n v="82.5"/>
    <n v="10"/>
    <m/>
    <m/>
    <m/>
    <n v="2"/>
    <n v="1"/>
    <n v="3"/>
    <s v="1-2"/>
    <m/>
    <s v="Tempo 2-1-3; RIR 1-2; fought a finger roll on 9-10but stayed strong "/>
    <x v="8"/>
    <s v="2026-08-13T18:54:39.721Z"/>
    <x v="1"/>
  </r>
  <r>
    <s v="E-20260813-3274"/>
    <s v="S-20260813-01"/>
    <x v="25"/>
    <n v="1"/>
    <n v="25"/>
    <n v="9"/>
    <m/>
    <m/>
    <m/>
    <n v="2"/>
    <n v="1"/>
    <n v="3"/>
    <s v="2"/>
    <m/>
    <s v="Tempo 2-1-3; RIR 2"/>
    <x v="8"/>
    <s v="2026-08-13T18:59:21.334Z"/>
    <x v="2"/>
  </r>
  <r>
    <s v="E-20260813-3275"/>
    <s v="S-20260813-01"/>
    <x v="25"/>
    <n v="2"/>
    <n v="25"/>
    <n v="9"/>
    <m/>
    <m/>
    <m/>
    <n v="2"/>
    <n v="1"/>
    <n v="3"/>
    <s v="1-2"/>
    <m/>
    <s v="Tempo 2-1-3; RIR 1-2"/>
    <x v="8"/>
    <s v="2026-08-13T19:03:15.829Z"/>
    <x v="2"/>
  </r>
  <r>
    <s v="E-20260813-3276"/>
    <s v="S-20260813-01"/>
    <x v="25"/>
    <n v="3"/>
    <n v="25"/>
    <n v="8"/>
    <m/>
    <m/>
    <m/>
    <n v="2"/>
    <n v="1"/>
    <n v="3"/>
    <s v="1-2"/>
    <m/>
    <s v="Tempo 2-1-3; RIR 1-2"/>
    <x v="8"/>
    <s v="2026-08-13T19:05:29.896Z"/>
    <x v="2"/>
  </r>
  <r>
    <s v="E-20260813-3277"/>
    <s v="S-20260813-01"/>
    <x v="75"/>
    <n v="1"/>
    <n v="45"/>
    <n v="15"/>
    <m/>
    <m/>
    <m/>
    <n v="2"/>
    <n v="1"/>
    <n v="2"/>
    <s v="2"/>
    <m/>
    <s v="Tempo 2-1-2; RIR 2"/>
    <x v="8"/>
    <s v="2026-08-13T19:08:43.098Z"/>
    <x v="1"/>
  </r>
  <r>
    <s v="E-20260813-3278"/>
    <s v="S-20260813-01"/>
    <x v="75"/>
    <n v="2"/>
    <n v="50"/>
    <n v="15"/>
    <m/>
    <m/>
    <m/>
    <n v="2"/>
    <n v="1"/>
    <n v="2"/>
    <s v="1-2"/>
    <m/>
    <s v="Tempo 2-1-2; RIR 1-2"/>
    <x v="8"/>
    <s v="2026-08-13T19:11:25.826Z"/>
    <x v="1"/>
  </r>
  <r>
    <s v="E-20260813-3279"/>
    <s v="S-20260813-01"/>
    <x v="75"/>
    <n v="3"/>
    <n v="50"/>
    <n v="15"/>
    <m/>
    <m/>
    <m/>
    <n v="2"/>
    <n v="1"/>
    <n v="2"/>
    <s v="1-2"/>
    <m/>
    <s v="Tempo 2-1-2; RIR 1-2"/>
    <x v="8"/>
    <s v="2026-08-13T19:14:13.481Z"/>
    <x v="1"/>
  </r>
  <r>
    <s v="E-20260813-3280"/>
    <s v="S-20260813-01"/>
    <x v="61"/>
    <n v="1"/>
    <n v="0"/>
    <m/>
    <n v="37.799999999999997"/>
    <m/>
    <m/>
    <m/>
    <m/>
    <m/>
    <m/>
    <m/>
    <m/>
    <x v="8"/>
    <s v="2026-08-13T19:17:06.532Z"/>
    <x v="0"/>
  </r>
  <r>
    <s v="E-20260813-3281"/>
    <s v="S-20260813-01"/>
    <x v="61"/>
    <n v="2"/>
    <n v="0"/>
    <m/>
    <n v="37.799999999999997"/>
    <m/>
    <m/>
    <m/>
    <m/>
    <m/>
    <m/>
    <m/>
    <m/>
    <x v="8"/>
    <s v="2026-08-13T19:19:21.474Z"/>
    <x v="0"/>
  </r>
  <r>
    <s v="E-20260813-3282"/>
    <s v="S-20260813-01"/>
    <x v="32"/>
    <n v="1"/>
    <m/>
    <m/>
    <n v="459"/>
    <n v="2"/>
    <s v="km"/>
    <m/>
    <m/>
    <m/>
    <m/>
    <m/>
    <s v="Optional conditioning finish "/>
    <x v="8"/>
    <s v="2026-08-13T19:31:16.237Z"/>
    <x v="1"/>
  </r>
  <r>
    <s v="E-20260814-3283"/>
    <s v="S-20260814-01"/>
    <x v="66"/>
    <n v="1"/>
    <m/>
    <m/>
    <n v="300"/>
    <n v="0.62"/>
    <s v="km"/>
    <m/>
    <m/>
    <m/>
    <m/>
    <m/>
    <s v="4.7 mph, 5% incline "/>
    <x v="8"/>
    <s v="2026-08-14T15:45:38.788Z"/>
    <x v="9"/>
  </r>
  <r>
    <s v="E-20260814-3284"/>
    <s v="S-20260814-01"/>
    <x v="67"/>
    <n v="1"/>
    <n v="0"/>
    <n v="15"/>
    <m/>
    <m/>
    <m/>
    <m/>
    <m/>
    <m/>
    <m/>
    <s v="2026-08-14T15:49:41.917Z"/>
    <m/>
    <x v="8"/>
    <s v="2026-08-14T15:49:43.690Z"/>
    <x v="5"/>
  </r>
  <r>
    <s v="E-20260814-3285"/>
    <s v="S-20260814-01"/>
    <x v="56"/>
    <n v="1"/>
    <n v="0"/>
    <n v="12"/>
    <m/>
    <m/>
    <m/>
    <m/>
    <m/>
    <m/>
    <m/>
    <s v="2026-08-14T15:49:41.917Z"/>
    <m/>
    <x v="8"/>
    <s v="2026-08-14T15:49:45.016Z"/>
    <x v="5"/>
  </r>
  <r>
    <s v="E-20260814-3286"/>
    <s v="S-20260814-01"/>
    <x v="52"/>
    <n v="1"/>
    <n v="0"/>
    <n v="8"/>
    <m/>
    <m/>
    <m/>
    <m/>
    <m/>
    <m/>
    <m/>
    <s v="2026-08-14T15:49:41.917Z"/>
    <m/>
    <x v="8"/>
    <s v="2026-08-14T15:49:46.468Z"/>
    <x v="5"/>
  </r>
  <r>
    <s v="E-20260814-3287"/>
    <s v="S-20260814-01"/>
    <x v="50"/>
    <n v="1"/>
    <n v="0"/>
    <n v="8"/>
    <m/>
    <m/>
    <m/>
    <m/>
    <m/>
    <m/>
    <m/>
    <s v="2026-08-14T15:49:41.917Z"/>
    <m/>
    <x v="8"/>
    <s v="2026-08-14T15:50:25.143Z"/>
    <x v="3"/>
  </r>
  <r>
    <s v="E-20260814-3288"/>
    <s v="S-20260814-01"/>
    <x v="67"/>
    <n v="2"/>
    <n v="0"/>
    <n v="15"/>
    <m/>
    <m/>
    <m/>
    <m/>
    <m/>
    <m/>
    <m/>
    <s v="2026-08-14T15:58:15.644Z"/>
    <m/>
    <x v="8"/>
    <s v="2026-08-14T15:58:17.971Z"/>
    <x v="5"/>
  </r>
  <r>
    <s v="E-20260814-3289"/>
    <s v="S-20260814-01"/>
    <x v="56"/>
    <n v="2"/>
    <n v="0"/>
    <n v="12"/>
    <m/>
    <m/>
    <m/>
    <m/>
    <m/>
    <m/>
    <m/>
    <s v="2026-08-14T15:58:15.644Z"/>
    <m/>
    <x v="8"/>
    <s v="2026-08-14T15:58:19.129Z"/>
    <x v="5"/>
  </r>
  <r>
    <s v="E-20260814-3290"/>
    <s v="S-20260814-01"/>
    <x v="52"/>
    <n v="2"/>
    <n v="0"/>
    <n v="8"/>
    <m/>
    <m/>
    <m/>
    <m/>
    <m/>
    <m/>
    <m/>
    <s v="2026-08-14T15:58:15.644Z"/>
    <m/>
    <x v="8"/>
    <s v="2026-08-14T15:58:20.285Z"/>
    <x v="5"/>
  </r>
  <r>
    <s v="E-20260814-3291"/>
    <s v="S-20260814-01"/>
    <x v="50"/>
    <n v="2"/>
    <n v="0"/>
    <n v="8"/>
    <m/>
    <m/>
    <m/>
    <m/>
    <m/>
    <m/>
    <m/>
    <s v="2026-08-14T15:58:15.644Z"/>
    <m/>
    <x v="8"/>
    <s v="2026-08-14T15:58:21.707Z"/>
    <x v="3"/>
  </r>
  <r>
    <s v="E-20260814-3292"/>
    <s v="S-20260814-01"/>
    <x v="58"/>
    <n v="1"/>
    <n v="20"/>
    <n v="10"/>
    <m/>
    <m/>
    <m/>
    <n v="2"/>
    <n v="1"/>
    <n v="2"/>
    <s v="4+"/>
    <m/>
    <s v="Tempo 2-1-2; RIR 4+"/>
    <x v="8"/>
    <s v="2026-08-14T16:01:04.152Z"/>
    <x v="3"/>
  </r>
  <r>
    <s v="E-20260814-3293"/>
    <s v="S-20260814-01"/>
    <x v="58"/>
    <n v="2"/>
    <n v="20"/>
    <n v="10"/>
    <m/>
    <m/>
    <m/>
    <n v="2"/>
    <n v="1"/>
    <n v="2"/>
    <s v="4+"/>
    <m/>
    <s v="Tempo 2-1-2; RIR 4+"/>
    <x v="8"/>
    <s v="2026-08-14T16:02:51.125Z"/>
    <x v="3"/>
  </r>
  <r>
    <s v="E-20260814-3294"/>
    <s v="S-20260814-01"/>
    <x v="69"/>
    <n v="1"/>
    <n v="110"/>
    <n v="10"/>
    <m/>
    <m/>
    <m/>
    <n v="2"/>
    <n v="1"/>
    <n v="3"/>
    <s v="3-4"/>
    <m/>
    <s v="Tempo 2-1-3; RIR 3-4; Immediate awareness. Cannot find the perfect path. Tried underhand normal and neutral. Neutral felt best today with a slight radial deviation "/>
    <x v="8"/>
    <s v="2026-08-14T16:10:11.120Z"/>
    <x v="3"/>
  </r>
  <r>
    <s v="E-20260814-3295"/>
    <s v="S-20260814-01"/>
    <x v="69"/>
    <n v="2"/>
    <n v="130"/>
    <n v="10"/>
    <m/>
    <m/>
    <m/>
    <n v="2"/>
    <n v="1"/>
    <n v="3"/>
    <s v="2"/>
    <m/>
    <s v="Tempo 2-1-3; RIR 2; radial deviation for the win. I think it helps with the movement path "/>
    <x v="8"/>
    <s v="2026-08-14T16:13:34.839Z"/>
    <x v="3"/>
  </r>
  <r>
    <s v="E-20260814-3296"/>
    <s v="S-20260814-01"/>
    <x v="69"/>
    <n v="3"/>
    <n v="140"/>
    <n v="7"/>
    <m/>
    <m/>
    <m/>
    <n v="2"/>
    <n v="1"/>
    <n v="3"/>
    <s v="1-2"/>
    <m/>
    <s v="Tempo 2-1-3; RIR 1-2; radial deviation for the win. I think it helps with the movement path "/>
    <x v="8"/>
    <s v="2026-08-14T16:17:10.052Z"/>
    <x v="3"/>
  </r>
  <r>
    <s v="E-20260814-3297"/>
    <s v="S-20260814-01"/>
    <x v="69"/>
    <n v="4"/>
    <n v="150"/>
    <n v="5.5"/>
    <m/>
    <m/>
    <m/>
    <n v="2"/>
    <n v="1"/>
    <n v="3"/>
    <s v="1"/>
    <m/>
    <s v="Tempo 2-1-3; RIR 1; radial deviation for the win. I think it helps with the movement path "/>
    <x v="8"/>
    <s v="2026-08-14T16:20:29.379Z"/>
    <x v="3"/>
  </r>
  <r>
    <s v="E-20260814-3298"/>
    <s v="S-20260814-01"/>
    <x v="58"/>
    <n v="3"/>
    <n v="20"/>
    <n v="10"/>
    <m/>
    <m/>
    <m/>
    <n v="2"/>
    <n v="1"/>
    <n v="2"/>
    <s v="4+"/>
    <m/>
    <s v="Tempo 2-1-2; RIR 4+"/>
    <x v="8"/>
    <s v="2026-08-14T16:24:50.208Z"/>
    <x v="3"/>
  </r>
  <r>
    <s v="E-20260814-3299"/>
    <s v="S-20260814-01"/>
    <x v="69"/>
    <n v="5"/>
    <n v="150"/>
    <n v="5"/>
    <m/>
    <m/>
    <m/>
    <n v="2"/>
    <n v="1"/>
    <n v="3"/>
    <s v="1"/>
    <m/>
    <s v="Tempo 2-1-3; RIR 1; radial deviation for the win. I think it helps with the movement path "/>
    <x v="8"/>
    <s v="2026-08-14T16:25:11.422Z"/>
    <x v="3"/>
  </r>
  <r>
    <s v="E-20260814-3300"/>
    <s v="S-20260814-01"/>
    <x v="103"/>
    <n v="1"/>
    <n v="20"/>
    <n v="10"/>
    <m/>
    <m/>
    <m/>
    <n v="2"/>
    <n v="1"/>
    <n v="3"/>
    <s v="4+"/>
    <m/>
    <s v="Tempo 2-1-3; RIR 4+; Matrix chest press machine; body angled at about 45 degrees. "/>
    <x v="8"/>
    <s v="2026-08-14T16:28:09.027Z"/>
    <x v="3"/>
  </r>
  <r>
    <s v="E-20260814-3301"/>
    <s v="S-20260814-01"/>
    <x v="103"/>
    <n v="2"/>
    <n v="50"/>
    <n v="12"/>
    <m/>
    <m/>
    <m/>
    <n v="2"/>
    <n v="1"/>
    <n v="3"/>
    <s v="2"/>
    <m/>
    <s v="Slight awareness; Tempo 2-1-3; RIR 2; Matrix chest press machine; body angled at about 45 degrees. "/>
    <x v="8"/>
    <s v="2026-08-14T16:32:08.642Z"/>
    <x v="3"/>
  </r>
  <r>
    <s v="E-20260814-3302"/>
    <s v="S-20260814-01"/>
    <x v="100"/>
    <n v="1"/>
    <n v="50"/>
    <n v="10"/>
    <m/>
    <m/>
    <m/>
    <n v="2"/>
    <n v="1"/>
    <n v="3"/>
    <s v="4+"/>
    <m/>
    <s v="Tempo 2-1-3; RIR 4+"/>
    <x v="8"/>
    <s v="2026-08-14T16:35:13.981Z"/>
    <x v="3"/>
  </r>
  <r>
    <s v="E-20260814-3303"/>
    <s v="S-20260814-01"/>
    <x v="100"/>
    <n v="2"/>
    <n v="90"/>
    <n v="10"/>
    <m/>
    <m/>
    <m/>
    <n v="2"/>
    <n v="1"/>
    <n v="3"/>
    <s v="2+"/>
    <m/>
    <s v="Tempo 2-1-3; RIR 2+; suicide grip to allow for a bit more radial deviation. Helped!"/>
    <x v="8"/>
    <s v="2026-08-14T16:38:15.530Z"/>
    <x v="3"/>
  </r>
  <r>
    <s v="E-20260814-3304"/>
    <s v="S-20260814-01"/>
    <x v="100"/>
    <n v="3"/>
    <n v="100"/>
    <n v="10"/>
    <m/>
    <m/>
    <m/>
    <n v="2"/>
    <n v="1"/>
    <n v="3"/>
    <s v="2+"/>
    <m/>
    <s v="Tempo 2-1-3; RIR 2+; suicide grip to allow for a bit more radial deviation. Helped!"/>
    <x v="8"/>
    <s v="2026-08-14T16:40:42.300Z"/>
    <x v="3"/>
  </r>
  <r>
    <s v="E-20260814-3305"/>
    <s v="S-20260814-01"/>
    <x v="100"/>
    <n v="4"/>
    <n v="100"/>
    <n v="10"/>
    <m/>
    <m/>
    <m/>
    <n v="2"/>
    <n v="1"/>
    <n v="3"/>
    <s v="1-2"/>
    <m/>
    <s v="Tempo 2-1-3; RIR 1-2; suicide grip to allow for a bit more radial deviation. Helped!"/>
    <x v="8"/>
    <s v="2026-08-14T16:44:56.492Z"/>
    <x v="3"/>
  </r>
  <r>
    <s v="E-20260814-3306"/>
    <s v="S-20260814-01"/>
    <x v="86"/>
    <n v="1"/>
    <n v="40"/>
    <n v="10"/>
    <m/>
    <m/>
    <m/>
    <n v="2"/>
    <n v="1"/>
    <n v="3"/>
    <s v="2"/>
    <m/>
    <s v="Tempo 2-1-3; RIR 2"/>
    <x v="8"/>
    <s v="2026-08-14T16:49:26.477Z"/>
    <x v="3"/>
  </r>
  <r>
    <s v="E-20260814-3307"/>
    <s v="S-20260814-01"/>
    <x v="86"/>
    <n v="2"/>
    <n v="40"/>
    <n v="12"/>
    <m/>
    <m/>
    <m/>
    <n v="2"/>
    <n v="1"/>
    <n v="3"/>
    <s v="2"/>
    <m/>
    <s v="Tempo 2-1-3; RIR 2; squeeze!!"/>
    <x v="8"/>
    <s v="2026-08-14T16:52:49.936Z"/>
    <x v="3"/>
  </r>
  <r>
    <s v="E-20260814-3308"/>
    <s v="S-20260814-01"/>
    <x v="86"/>
    <n v="3"/>
    <n v="50"/>
    <n v="10"/>
    <m/>
    <m/>
    <m/>
    <n v="2"/>
    <n v="1"/>
    <n v="3"/>
    <s v="2"/>
    <m/>
    <s v="Tempo 2-1-3; RIR 2; squeeze!!"/>
    <x v="8"/>
    <s v="2026-08-14T16:55:35.285Z"/>
    <x v="3"/>
  </r>
  <r>
    <s v="E-20260814-3309"/>
    <s v="S-20260814-01"/>
    <x v="87"/>
    <n v="1"/>
    <n v="60"/>
    <n v="11"/>
    <m/>
    <m/>
    <m/>
    <n v="2"/>
    <n v="1"/>
    <n v="3"/>
    <s v="2"/>
    <m/>
    <s v="Tempo 2-1-3; RIR 2"/>
    <x v="8"/>
    <s v="2026-08-14T16:59:30.070Z"/>
    <x v="3"/>
  </r>
  <r>
    <s v="E-20260814-3310"/>
    <s v="S-20260814-01"/>
    <x v="87"/>
    <n v="2"/>
    <n v="60"/>
    <n v="10"/>
    <m/>
    <m/>
    <m/>
    <n v="3"/>
    <n v="1"/>
    <n v="2"/>
    <s v="2"/>
    <m/>
    <s v="Tempo 3-1-2(?); RIR 2. Tempo has historically been 2 push 3 down no? Perhaps I flip flopped the tempo logic. Generally I do eccentric with the longer count but will adjust if needed again"/>
    <x v="8"/>
    <s v="2026-08-14T17:03:33.111Z"/>
    <x v="3"/>
  </r>
  <r>
    <s v="E-20260814-3311"/>
    <s v="S-20260814-01"/>
    <x v="87"/>
    <n v="3"/>
    <n v="60"/>
    <n v="9"/>
    <m/>
    <m/>
    <m/>
    <n v="3"/>
    <n v="1"/>
    <n v="2"/>
    <s v="2"/>
    <m/>
    <s v="Tempo 3-1-2(?); RIR 2. Tempo has historically been 2 push 3 down no? Perhaps I flip flopped the tempo logic. Generally I do eccentric with the longer count but will adjust if needed again"/>
    <x v="8"/>
    <s v="2026-08-14T17:06:36.977Z"/>
    <x v="3"/>
  </r>
  <r>
    <s v="E-20260814-3312"/>
    <s v="S-20260814-01"/>
    <x v="38"/>
    <n v="1"/>
    <n v="25"/>
    <n v="9"/>
    <m/>
    <m/>
    <m/>
    <n v="2"/>
    <n v="1"/>
    <n v="3"/>
    <s v="2"/>
    <m/>
    <s v="Tempo 2-1-3; RIR 2"/>
    <x v="8"/>
    <s v="2026-08-14T17:09:43.634Z"/>
    <x v="4"/>
  </r>
  <r>
    <s v="E-20260814-3313"/>
    <s v="S-20260814-01"/>
    <x v="38"/>
    <n v="2"/>
    <n v="25"/>
    <n v="10"/>
    <m/>
    <m/>
    <m/>
    <n v="2"/>
    <n v="1"/>
    <n v="3"/>
    <s v="1-2"/>
    <m/>
    <s v="Tempo 2-1-3; RIR 1-2"/>
    <x v="8"/>
    <s v="2026-08-14T17:12:43.030Z"/>
    <x v="4"/>
  </r>
  <r>
    <s v="E-20260814-3314"/>
    <s v="S-20260814-01"/>
    <x v="38"/>
    <n v="3"/>
    <n v="25"/>
    <n v="9"/>
    <m/>
    <m/>
    <m/>
    <n v="2"/>
    <n v="1"/>
    <n v="3"/>
    <s v="1-2"/>
    <m/>
    <s v="Tempo 2-1-3; RIR 1-2"/>
    <x v="8"/>
    <s v="2026-08-14T17:15:25.659Z"/>
    <x v="4"/>
  </r>
  <r>
    <s v="E-20260814-3315"/>
    <s v="S-20260814-01"/>
    <x v="80"/>
    <n v="1"/>
    <n v="80"/>
    <n v="8"/>
    <m/>
    <m/>
    <m/>
    <n v="2"/>
    <n v="1"/>
    <n v="2"/>
    <s v="1-2"/>
    <m/>
    <s v="Tempo 2-1-2; RIR 1-2; "/>
    <x v="8"/>
    <s v="2026-08-14T17:18:11.780Z"/>
    <x v="4"/>
  </r>
  <r>
    <s v="E-20260814-3316"/>
    <s v="S-20260814-01"/>
    <x v="80"/>
    <n v="2"/>
    <n v="80"/>
    <n v="8"/>
    <m/>
    <m/>
    <m/>
    <n v="2"/>
    <n v="1"/>
    <n v="2"/>
    <s v="1-2"/>
    <m/>
    <s v="Tempo 2-1-2; RIR 1-2; back on pad "/>
    <x v="8"/>
    <s v="2026-08-14T17:20:44.344Z"/>
    <x v="4"/>
  </r>
  <r>
    <s v="E-20260814-3317"/>
    <s v="S-20260814-01"/>
    <x v="80"/>
    <n v="3"/>
    <n v="80"/>
    <n v="6"/>
    <m/>
    <m/>
    <m/>
    <n v="2"/>
    <n v="1"/>
    <n v="2"/>
    <s v="2"/>
    <m/>
    <s v="Tempo 2-1-2; RIR 2; back on pad "/>
    <x v="8"/>
    <s v="2026-08-14T17:23:34.462Z"/>
    <x v="4"/>
  </r>
  <r>
    <s v="E-20260814-3318"/>
    <s v="S-20260814-01"/>
    <x v="71"/>
    <n v="1"/>
    <n v="10"/>
    <n v="15"/>
    <m/>
    <m/>
    <m/>
    <n v="2"/>
    <n v="2"/>
    <n v="2"/>
    <s v="2"/>
    <m/>
    <s v="Tempo 2-2-2; RIR 2; dropped to 10 for consolidation and ownership of each step (10, 12.5, 15)"/>
    <x v="8"/>
    <s v="2026-08-14T17:29:21.166Z"/>
    <x v="3"/>
  </r>
  <r>
    <s v="E-20260814-3319"/>
    <s v="S-20260814-01"/>
    <x v="71"/>
    <n v="2"/>
    <n v="12.5"/>
    <n v="15"/>
    <m/>
    <m/>
    <m/>
    <n v="2"/>
    <n v="2"/>
    <n v="2"/>
    <s v="2"/>
    <m/>
    <s v="Tempo 2-2-2; RIR 2; dropped to 12.5 for consolidation and ownership of each step (10, 12.5, 15)"/>
    <x v="8"/>
    <s v="2026-08-14T17:33:04.661Z"/>
    <x v="3"/>
  </r>
  <r>
    <s v="E-20260814-3320"/>
    <s v="S-20260814-01"/>
    <x v="71"/>
    <n v="3"/>
    <n v="15"/>
    <n v="13"/>
    <m/>
    <m/>
    <m/>
    <n v="2"/>
    <n v="2"/>
    <n v="2"/>
    <s v="1"/>
    <m/>
    <s v="Tempo 2-2-2; RIR 1; dropped to 12.5 for consolidation and ownership of each step (10, 12.5, 15)"/>
    <x v="8"/>
    <s v="2026-08-14T17:37:30.424Z"/>
    <x v="3"/>
  </r>
  <r>
    <s v="E-20260814-3321"/>
    <s v="S-20260814-01"/>
    <x v="99"/>
    <n v="1"/>
    <n v="12.5"/>
    <n v="15"/>
    <m/>
    <m/>
    <m/>
    <n v="2"/>
    <n v="1"/>
    <n v="2"/>
    <s v="2"/>
    <m/>
    <s v="Tempo 2-1-2; RIR 2"/>
    <x v="8"/>
    <s v="2026-08-14T17:41:02.489Z"/>
    <x v="8"/>
  </r>
  <r>
    <s v="E-20260814-3322"/>
    <s v="S-20260814-01"/>
    <x v="99"/>
    <n v="2"/>
    <n v="12.5"/>
    <n v="15"/>
    <m/>
    <m/>
    <m/>
    <n v="2"/>
    <n v="1"/>
    <n v="2"/>
    <s v="2"/>
    <m/>
    <s v="Tempo 2-1-2; RIR 2"/>
    <x v="8"/>
    <s v="2026-08-14T17:44:01.564Z"/>
    <x v="8"/>
  </r>
  <r>
    <s v="E-20260814-3323"/>
    <s v="S-20260814-01"/>
    <x v="99"/>
    <n v="3"/>
    <n v="15"/>
    <n v="15"/>
    <m/>
    <m/>
    <m/>
    <n v="2"/>
    <n v="1"/>
    <n v="2"/>
    <s v="2"/>
    <m/>
    <s v="Tempo 2-1-2; RIR 2"/>
    <x v="8"/>
    <s v="2026-08-14T17:47:38.103Z"/>
    <x v="8"/>
  </r>
  <r>
    <s v="E-20260814-3324"/>
    <s v="S-20260814-01"/>
    <x v="61"/>
    <n v="1"/>
    <n v="0"/>
    <m/>
    <n v="49.8"/>
    <m/>
    <m/>
    <m/>
    <m/>
    <m/>
    <m/>
    <m/>
    <s v="50/60=0.833"/>
    <x v="8"/>
    <s v="2026-08-14T17:50:26.873Z"/>
    <x v="0"/>
  </r>
  <r>
    <s v="E-20260814-3325"/>
    <s v="S-20260814-01"/>
    <x v="61"/>
    <n v="2"/>
    <n v="0"/>
    <m/>
    <n v="42"/>
    <m/>
    <m/>
    <m/>
    <m/>
    <m/>
    <m/>
    <m/>
    <s v="42/60=0.7"/>
    <x v="8"/>
    <s v="2026-08-14T17:52:40.896Z"/>
    <x v="0"/>
  </r>
  <r>
    <s v="E-20260815-3326"/>
    <s v="S-20260815-01"/>
    <x v="66"/>
    <n v="1"/>
    <m/>
    <m/>
    <n v="300"/>
    <n v="0.63"/>
    <s v="km"/>
    <m/>
    <m/>
    <m/>
    <m/>
    <m/>
    <s v="4.7 mph, 5% incline"/>
    <x v="8"/>
    <s v="2026-08-15T14:11:15.333Z"/>
    <x v="9"/>
  </r>
  <r>
    <s v="E-20260815-3327"/>
    <s v="S-20260815-01"/>
    <x v="88"/>
    <n v="1"/>
    <n v="0"/>
    <n v="10"/>
    <m/>
    <m/>
    <m/>
    <m/>
    <m/>
    <m/>
    <m/>
    <s v="2026-08-15T14:13:50.295Z"/>
    <m/>
    <x v="8"/>
    <s v="2026-08-15T14:13:51.082Z"/>
    <x v="7"/>
  </r>
  <r>
    <s v="E-20260815-3328"/>
    <s v="S-20260815-01"/>
    <x v="89"/>
    <n v="1"/>
    <n v="0"/>
    <n v="10"/>
    <m/>
    <m/>
    <m/>
    <m/>
    <m/>
    <m/>
    <m/>
    <s v="2026-08-15T14:13:50.295Z"/>
    <m/>
    <x v="8"/>
    <s v="2026-08-15T14:13:52.458Z"/>
    <x v="5"/>
  </r>
  <r>
    <s v="E-20260815-3329"/>
    <s v="S-20260815-01"/>
    <x v="60"/>
    <n v="1"/>
    <n v="0"/>
    <n v="10"/>
    <m/>
    <m/>
    <m/>
    <m/>
    <m/>
    <m/>
    <m/>
    <s v="2026-08-15T14:13:50.295Z"/>
    <m/>
    <x v="8"/>
    <s v="2026-08-15T14:14:31.278Z"/>
    <x v="7"/>
  </r>
  <r>
    <s v="E-20260815-3330"/>
    <s v="S-20260815-01"/>
    <x v="39"/>
    <n v="1"/>
    <n v="0"/>
    <m/>
    <n v="8"/>
    <m/>
    <m/>
    <m/>
    <m/>
    <m/>
    <m/>
    <s v="2026-08-15T14:13:50.295Z"/>
    <m/>
    <x v="8"/>
    <s v="2026-08-15T14:15:13.451Z"/>
    <x v="7"/>
  </r>
  <r>
    <s v="E-20260815-3331"/>
    <s v="S-20260815-01"/>
    <x v="47"/>
    <n v="1"/>
    <n v="0"/>
    <n v="12"/>
    <m/>
    <m/>
    <m/>
    <m/>
    <m/>
    <m/>
    <m/>
    <s v="2026-08-15T14:13:50.295Z"/>
    <m/>
    <x v="8"/>
    <s v="2026-08-15T14:15:39.354Z"/>
    <x v="7"/>
  </r>
  <r>
    <s v="E-20260815-3332"/>
    <s v="S-20260815-01"/>
    <x v="88"/>
    <n v="2"/>
    <n v="0"/>
    <n v="10"/>
    <m/>
    <m/>
    <m/>
    <m/>
    <m/>
    <m/>
    <m/>
    <s v="2026-08-15T14:16:38.051Z"/>
    <m/>
    <x v="8"/>
    <s v="2026-08-15T14:16:39.066Z"/>
    <x v="7"/>
  </r>
  <r>
    <s v="E-20260815-3333"/>
    <s v="S-20260815-01"/>
    <x v="89"/>
    <n v="2"/>
    <n v="0"/>
    <n v="10"/>
    <m/>
    <m/>
    <m/>
    <m/>
    <m/>
    <m/>
    <m/>
    <s v="2026-08-15T14:16:38.051Z"/>
    <m/>
    <x v="8"/>
    <s v="2026-08-15T14:17:17.223Z"/>
    <x v="5"/>
  </r>
  <r>
    <s v="E-20260815-3334"/>
    <s v="S-20260815-01"/>
    <x v="60"/>
    <n v="2"/>
    <n v="0"/>
    <n v="10"/>
    <m/>
    <m/>
    <m/>
    <m/>
    <m/>
    <m/>
    <m/>
    <s v="2026-08-15T14:16:38.051Z"/>
    <m/>
    <x v="8"/>
    <s v="2026-08-15T14:17:56.223Z"/>
    <x v="7"/>
  </r>
  <r>
    <s v="E-20260815-3335"/>
    <s v="S-20260815-01"/>
    <x v="39"/>
    <n v="2"/>
    <n v="0"/>
    <m/>
    <n v="8"/>
    <m/>
    <m/>
    <m/>
    <m/>
    <m/>
    <m/>
    <s v="2026-08-15T14:16:38.051Z"/>
    <m/>
    <x v="8"/>
    <s v="2026-08-15T14:18:43.023Z"/>
    <x v="7"/>
  </r>
  <r>
    <s v="E-20260815-3336"/>
    <s v="S-20260815-01"/>
    <x v="47"/>
    <n v="2"/>
    <n v="0"/>
    <n v="12"/>
    <m/>
    <m/>
    <m/>
    <m/>
    <m/>
    <m/>
    <m/>
    <s v="2026-08-15T14:16:38.051Z"/>
    <m/>
    <x v="8"/>
    <s v="2026-08-15T14:18:45.863Z"/>
    <x v="7"/>
  </r>
  <r>
    <s v="E-20260815-3337"/>
    <s v="S-20260815-01"/>
    <x v="81"/>
    <n v="1"/>
    <n v="75"/>
    <n v="10"/>
    <m/>
    <m/>
    <m/>
    <n v="3"/>
    <m/>
    <n v="2"/>
    <s v="2"/>
    <m/>
    <s v="Tempo 3E-1P-2C; RIR 2"/>
    <x v="8"/>
    <s v="2026-08-15T14:22:24.969Z"/>
    <x v="7"/>
  </r>
  <r>
    <s v="E-20260815-3338"/>
    <s v="S-20260815-01"/>
    <x v="81"/>
    <n v="2"/>
    <n v="75"/>
    <n v="10"/>
    <m/>
    <m/>
    <m/>
    <n v="3"/>
    <m/>
    <n v="2"/>
    <s v="2"/>
    <m/>
    <s v="Tempo 3E-1P-2C; RIR 2"/>
    <x v="8"/>
    <s v="2026-08-15T14:25:33.601Z"/>
    <x v="7"/>
  </r>
  <r>
    <s v="E-20260815-3339"/>
    <s v="S-20260815-01"/>
    <x v="81"/>
    <n v="3"/>
    <n v="75"/>
    <n v="10"/>
    <m/>
    <m/>
    <m/>
    <n v="3"/>
    <m/>
    <n v="2"/>
    <s v="2"/>
    <m/>
    <s v="Tempo 3E-1P-2C; RIR 2"/>
    <x v="8"/>
    <s v="2026-08-15T14:29:59.790Z"/>
    <x v="7"/>
  </r>
  <r>
    <s v="E-20260815-3340"/>
    <s v="S-20260815-01"/>
    <x v="34"/>
    <n v="1"/>
    <n v="150"/>
    <n v="10"/>
    <m/>
    <m/>
    <m/>
    <n v="3"/>
    <n v="1"/>
    <n v="2"/>
    <s v="2+"/>
    <m/>
    <s v="Tempo 3-1-2 (e-p-c); RIR 2+; focused on slow controlled concentric at 2 sec, too. "/>
    <x v="8"/>
    <s v="2026-08-15T14:33:43.996Z"/>
    <x v="7"/>
  </r>
  <r>
    <s v="E-20260815-3341"/>
    <s v="S-20260815-01"/>
    <x v="34"/>
    <n v="2"/>
    <n v="150"/>
    <n v="10"/>
    <m/>
    <m/>
    <m/>
    <n v="3"/>
    <n v="1"/>
    <n v="2"/>
    <s v="2+"/>
    <m/>
    <s v="Tempo 3-1-2 (e-p-c); RIR 2+; focused on slow controlled concentric at 2 sec, too. "/>
    <x v="8"/>
    <s v="2026-08-15T14:36:50.176Z"/>
    <x v="7"/>
  </r>
  <r>
    <s v="E-20260815-3342"/>
    <s v="S-20260815-01"/>
    <x v="34"/>
    <n v="3"/>
    <n v="150"/>
    <n v="10"/>
    <m/>
    <m/>
    <m/>
    <n v="3"/>
    <n v="1"/>
    <n v="2"/>
    <s v="2+"/>
    <m/>
    <s v="Tempo 3-1-2 (e-p-c); RIR 2+; focused on slow controlled concentric at 2 sec, too. "/>
    <x v="8"/>
    <s v="2026-08-15T14:40:14.983Z"/>
    <x v="7"/>
  </r>
  <r>
    <s v="E-20260815-3343"/>
    <s v="S-20260815-01"/>
    <x v="46"/>
    <n v="1"/>
    <n v="50"/>
    <n v="8"/>
    <m/>
    <m/>
    <m/>
    <n v="3"/>
    <n v="1"/>
    <n v="2"/>
    <s v="2"/>
    <m/>
    <s v="Tempo 3-1-2(epc); RIR 2"/>
    <x v="8"/>
    <s v="2026-08-15T14:43:28.255Z"/>
    <x v="7"/>
  </r>
  <r>
    <s v="E-20260815-3344"/>
    <s v="S-20260815-01"/>
    <x v="46"/>
    <n v="2"/>
    <n v="55"/>
    <n v="8"/>
    <m/>
    <m/>
    <m/>
    <n v="3"/>
    <n v="1"/>
    <n v="2"/>
    <s v="2"/>
    <m/>
    <s v="Tempo 3-1-2(epc); RIR 2; little bit of patellar tendon sensation on right?"/>
    <x v="8"/>
    <s v="2026-08-15T14:46:22.287Z"/>
    <x v="7"/>
  </r>
  <r>
    <s v="E-20260815-3345"/>
    <s v="S-20260815-01"/>
    <x v="46"/>
    <n v="3"/>
    <n v="55"/>
    <n v="8"/>
    <m/>
    <m/>
    <m/>
    <n v="3"/>
    <n v="1"/>
    <n v="2"/>
    <s v="2"/>
    <m/>
    <s v="Tempo 3-1-2(epc); RIR 2; little bit of patellar tendon sensation on right?"/>
    <x v="8"/>
    <s v="2026-08-15T14:50:28.278Z"/>
    <x v="7"/>
  </r>
  <r>
    <s v="E-20260815-3346"/>
    <s v="S-20260815-01"/>
    <x v="0"/>
    <n v="1"/>
    <n v="150"/>
    <m/>
    <n v="60"/>
    <m/>
    <m/>
    <m/>
    <m/>
    <m/>
    <m/>
    <m/>
    <s v="2 mph, 0.5% incline; pinky roll at 60 sec mark left side "/>
    <x v="8"/>
    <s v="2026-08-15T14:54:44.077Z"/>
    <x v="0"/>
  </r>
  <r>
    <s v="E-20260815-3347"/>
    <s v="S-20260815-01"/>
    <x v="0"/>
    <n v="2"/>
    <n v="150"/>
    <m/>
    <n v="52.2"/>
    <m/>
    <m/>
    <m/>
    <m/>
    <m/>
    <m/>
    <m/>
    <s v="How much Farmer Carry in RDLs for today? 30 reps x 6 secs per rep? 2 mph, 0.5% incline; index roll at 50 sec mark left side "/>
    <x v="8"/>
    <s v="2026-08-15T14:58:19.202Z"/>
    <x v="0"/>
  </r>
  <r>
    <s v="E-20260815-3348"/>
    <s v="S-20260815-01"/>
    <x v="0"/>
    <n v="3"/>
    <n v="150"/>
    <m/>
    <n v="49.8"/>
    <m/>
    <m/>
    <m/>
    <m/>
    <m/>
    <m/>
    <m/>
    <m/>
    <x v="8"/>
    <s v="2026-08-15T15:01:20.696Z"/>
    <x v="0"/>
  </r>
  <r>
    <s v="E-20260815-3349"/>
    <s v="S-20260815-01"/>
    <x v="101"/>
    <n v="1"/>
    <n v="135"/>
    <n v="15"/>
    <m/>
    <m/>
    <m/>
    <n v="2"/>
    <m/>
    <n v="3"/>
    <s v="2+"/>
    <m/>
    <s v="Matrix calf extension (Ultra calf extension); tempo 2c-1p-3e; RIR 2+"/>
    <x v="8"/>
    <s v="2026-08-15T15:05:27.454Z"/>
    <x v="7"/>
  </r>
  <r>
    <s v="E-20260815-3350"/>
    <s v="S-20260815-01"/>
    <x v="101"/>
    <n v="2"/>
    <n v="135"/>
    <n v="15"/>
    <m/>
    <m/>
    <m/>
    <n v="2"/>
    <m/>
    <n v="3"/>
    <s v="2+"/>
    <m/>
    <s v="Matrix calf extension (Ultra calf extension); tempo 2c-1p-3e; RIR 2+"/>
    <x v="8"/>
    <s v="2026-08-15T15:07:54.825Z"/>
    <x v="7"/>
  </r>
  <r>
    <s v="E-20260815-3351"/>
    <s v="S-20260815-01"/>
    <x v="101"/>
    <n v="3"/>
    <n v="135"/>
    <n v="15"/>
    <m/>
    <m/>
    <m/>
    <n v="2"/>
    <m/>
    <n v="3"/>
    <s v="2+"/>
    <m/>
    <s v="Matrix calf extension (Ultra calf extension); tempo 2c-1p-3e; RIR 2+"/>
    <x v="8"/>
    <s v="2026-08-15T15:10:32.778Z"/>
    <x v="7"/>
  </r>
  <r>
    <s v="E-20260815-3352"/>
    <s v="S-20260815-01"/>
    <x v="99"/>
    <n v="1"/>
    <n v="15"/>
    <n v="15"/>
    <m/>
    <m/>
    <m/>
    <n v="2"/>
    <n v="1"/>
    <n v="2"/>
    <s v="2"/>
    <m/>
    <s v="Tempo 2-1-2; RIR 2"/>
    <x v="8"/>
    <s v="2026-08-15T15:14:55.570Z"/>
    <x v="8"/>
  </r>
  <r>
    <s v="E-20260815-3353"/>
    <s v="S-20260815-01"/>
    <x v="99"/>
    <n v="2"/>
    <n v="15"/>
    <n v="15"/>
    <m/>
    <m/>
    <m/>
    <n v="2"/>
    <n v="1"/>
    <n v="2"/>
    <s v="2"/>
    <m/>
    <s v="Tempo 2-1-2; RIR 2"/>
    <x v="8"/>
    <s v="2026-08-15T15:17:53.819Z"/>
    <x v="8"/>
  </r>
  <r>
    <s v="E-20260815-3354"/>
    <s v="S-20260815-01"/>
    <x v="99"/>
    <n v="3"/>
    <n v="15"/>
    <n v="15"/>
    <m/>
    <m/>
    <m/>
    <n v="2"/>
    <n v="1"/>
    <n v="2"/>
    <s v="2"/>
    <m/>
    <s v="Tempo 2-1-2; RIR 2"/>
    <x v="8"/>
    <s v="2026-08-15T15:21:09.945Z"/>
    <x v="8"/>
  </r>
  <r>
    <s v="E-20260815-3355"/>
    <s v="S-20260815-01"/>
    <x v="61"/>
    <n v="1"/>
    <n v="0"/>
    <m/>
    <n v="55.2"/>
    <m/>
    <m/>
    <m/>
    <m/>
    <m/>
    <m/>
    <m/>
    <s v="55/60=0.917; General grip slip maybe more sweat/fatigue combo?"/>
    <x v="8"/>
    <s v="2026-08-15T15:24:54.675Z"/>
    <x v="0"/>
  </r>
  <r>
    <s v="E-20260815-3356"/>
    <s v="S-20260815-01"/>
    <x v="61"/>
    <n v="2"/>
    <n v="0"/>
    <m/>
    <n v="48"/>
    <m/>
    <m/>
    <m/>
    <m/>
    <m/>
    <m/>
    <m/>
    <s v="48/60=; General grip slip maybe more sweat/fatigue combo?"/>
    <x v="8"/>
    <s v="2026-08-15T15:27:41.921Z"/>
    <x v="0"/>
  </r>
  <r>
    <s v="E-20260815-3357"/>
    <s v="S-20260815-01"/>
    <x v="32"/>
    <n v="1"/>
    <m/>
    <m/>
    <n v="455"/>
    <n v="2"/>
    <s v="km"/>
    <m/>
    <m/>
    <m/>
    <m/>
    <m/>
    <m/>
    <x v="8"/>
    <s v="2026-08-15T15:38:31.906Z"/>
    <x v="1"/>
  </r>
  <r>
    <s v="E-20260816-3358"/>
    <s v="S-20260816-01"/>
    <x v="66"/>
    <n v="1"/>
    <m/>
    <m/>
    <n v="300"/>
    <n v="0.63"/>
    <s v="km"/>
    <m/>
    <m/>
    <m/>
    <m/>
    <m/>
    <s v="4.7 mph, 5% incline"/>
    <x v="8"/>
    <s v="2026-08-16T15:06:08.144Z"/>
    <x v="9"/>
  </r>
  <r>
    <s v="E-20260816-3359"/>
    <s v="S-20260816-01"/>
    <x v="67"/>
    <n v="1"/>
    <n v="0"/>
    <n v="15"/>
    <m/>
    <m/>
    <m/>
    <m/>
    <m/>
    <m/>
    <m/>
    <s v="2026-08-16T15:08:01.361Z"/>
    <m/>
    <x v="8"/>
    <s v="2026-08-16T15:08:01.879Z"/>
    <x v="5"/>
  </r>
  <r>
    <s v="E-20260816-3360"/>
    <s v="S-20260816-01"/>
    <x v="52"/>
    <n v="1"/>
    <n v="0"/>
    <n v="8"/>
    <m/>
    <m/>
    <m/>
    <m/>
    <m/>
    <m/>
    <m/>
    <s v="2026-08-16T15:08:01.361Z"/>
    <m/>
    <x v="8"/>
    <s v="2026-08-16T15:08:03.306Z"/>
    <x v="5"/>
  </r>
  <r>
    <s v="E-20260816-3361"/>
    <s v="S-20260816-01"/>
    <x v="50"/>
    <n v="1"/>
    <n v="0"/>
    <n v="10"/>
    <m/>
    <m/>
    <m/>
    <m/>
    <m/>
    <m/>
    <m/>
    <s v="2026-08-16T15:08:01.361Z"/>
    <m/>
    <x v="8"/>
    <s v="2026-08-16T15:08:33.077Z"/>
    <x v="3"/>
  </r>
  <r>
    <s v="E-20260816-3362"/>
    <s v="S-20260816-01"/>
    <x v="56"/>
    <n v="1"/>
    <n v="0"/>
    <n v="12"/>
    <m/>
    <m/>
    <m/>
    <m/>
    <m/>
    <m/>
    <m/>
    <s v="2026-08-16T15:08:01.361Z"/>
    <m/>
    <x v="8"/>
    <s v="2026-08-16T15:09:46.800Z"/>
    <x v="5"/>
  </r>
  <r>
    <s v="E-20260816-3363"/>
    <s v="S-20260816-01"/>
    <x v="67"/>
    <n v="2"/>
    <n v="0"/>
    <n v="15"/>
    <m/>
    <m/>
    <m/>
    <m/>
    <m/>
    <m/>
    <m/>
    <s v="2026-08-16T15:13:38.828Z"/>
    <m/>
    <x v="8"/>
    <s v="2026-08-16T15:13:39.535Z"/>
    <x v="5"/>
  </r>
  <r>
    <s v="E-20260816-3364"/>
    <s v="S-20260816-01"/>
    <x v="52"/>
    <n v="2"/>
    <n v="0"/>
    <n v="8"/>
    <m/>
    <m/>
    <m/>
    <m/>
    <m/>
    <m/>
    <m/>
    <s v="2026-08-16T15:13:38.828Z"/>
    <m/>
    <x v="8"/>
    <s v="2026-08-16T15:13:40.824Z"/>
    <x v="5"/>
  </r>
  <r>
    <s v="E-20260816-3365"/>
    <s v="S-20260816-01"/>
    <x v="50"/>
    <n v="2"/>
    <n v="0"/>
    <n v="10"/>
    <m/>
    <m/>
    <m/>
    <m/>
    <m/>
    <m/>
    <m/>
    <s v="2026-08-16T15:13:38.828Z"/>
    <m/>
    <x v="8"/>
    <s v="2026-08-16T15:13:41.941Z"/>
    <x v="3"/>
  </r>
  <r>
    <s v="E-20260816-3366"/>
    <s v="S-20260816-01"/>
    <x v="56"/>
    <n v="2"/>
    <n v="0"/>
    <n v="12"/>
    <m/>
    <m/>
    <m/>
    <m/>
    <m/>
    <m/>
    <m/>
    <s v="2026-08-16T15:13:38.828Z"/>
    <m/>
    <x v="8"/>
    <s v="2026-08-16T15:13:43.162Z"/>
    <x v="5"/>
  </r>
  <r>
    <s v="E-20260816-3367"/>
    <s v="S-20260816-01"/>
    <x v="5"/>
    <n v="1"/>
    <n v="40"/>
    <n v="10"/>
    <m/>
    <m/>
    <m/>
    <n v="2"/>
    <m/>
    <n v="3"/>
    <s v="2"/>
    <m/>
    <s v="Tempo 2c-1p-3e; RIR 2; right tight from start. Radial bias helps a bit. Just general achy during the press but not after. "/>
    <x v="8"/>
    <s v="2026-08-16T15:19:22.151Z"/>
    <x v="3"/>
  </r>
  <r>
    <s v="E-20260816-3368"/>
    <s v="S-20260816-01"/>
    <x v="5"/>
    <n v="2"/>
    <n v="45"/>
    <n v="10"/>
    <m/>
    <m/>
    <m/>
    <n v="2"/>
    <m/>
    <n v="3"/>
    <s v="2"/>
    <m/>
    <s v="Tempo 2c-1p-3e; RIR 2; right tight from start. Radial bias helps a bit. Just general achy during the press but not after. "/>
    <x v="8"/>
    <s v="2026-08-16T15:23:04.975Z"/>
    <x v="3"/>
  </r>
  <r>
    <s v="E-20260816-3369"/>
    <s v="S-20260816-01"/>
    <x v="5"/>
    <n v="3"/>
    <n v="50"/>
    <n v="8"/>
    <m/>
    <m/>
    <m/>
    <n v="2"/>
    <m/>
    <n v="3"/>
    <s v="2"/>
    <m/>
    <s v="Tempo 2c-1p-3e; RIR 2; right tight from start. Radial bias helps a bit. Just general achy during the press but not after. "/>
    <x v="8"/>
    <s v="2026-08-16T15:26:41.432Z"/>
    <x v="3"/>
  </r>
  <r>
    <s v="E-20260816-3370"/>
    <s v="S-20260816-01"/>
    <x v="24"/>
    <n v="1"/>
    <n v="130"/>
    <n v="12"/>
    <m/>
    <m/>
    <m/>
    <m/>
    <m/>
    <m/>
    <s v="2"/>
    <m/>
    <s v="3E-1P-2C | RIR 2 |"/>
    <x v="8"/>
    <s v="2026-08-16T15:29:29.998Z"/>
    <x v="1"/>
  </r>
  <r>
    <s v="E-20260816-3371"/>
    <s v="S-20260816-01"/>
    <x v="24"/>
    <n v="2"/>
    <n v="130"/>
    <n v="11"/>
    <m/>
    <m/>
    <m/>
    <m/>
    <m/>
    <m/>
    <s v="2"/>
    <m/>
    <s v="3E-1P-2C | RIR 2 |"/>
    <x v="8"/>
    <s v="2026-08-16T15:31:50.171Z"/>
    <x v="1"/>
  </r>
  <r>
    <s v="E-20260816-3372"/>
    <s v="S-20260816-01"/>
    <x v="24"/>
    <n v="3"/>
    <n v="130"/>
    <n v="11"/>
    <m/>
    <m/>
    <m/>
    <m/>
    <m/>
    <m/>
    <s v="2"/>
    <m/>
    <s v="3E-1P-2C | RIR 2 |"/>
    <x v="8"/>
    <s v="2026-08-16T15:35:07.071Z"/>
    <x v="1"/>
  </r>
  <r>
    <s v="E-20260816-3373"/>
    <s v="S-20260816-01"/>
    <x v="27"/>
    <n v="1"/>
    <n v="82.5"/>
    <n v="10"/>
    <m/>
    <m/>
    <m/>
    <m/>
    <m/>
    <m/>
    <s v="2"/>
    <m/>
    <s v="3E-1P-2C | RIR 2"/>
    <x v="8"/>
    <s v="2026-08-16T15:40:56.045Z"/>
    <x v="1"/>
  </r>
  <r>
    <s v="E-20260816-3374"/>
    <s v="S-20260816-01"/>
    <x v="27"/>
    <n v="2"/>
    <n v="82.5"/>
    <n v="10"/>
    <m/>
    <m/>
    <m/>
    <m/>
    <m/>
    <m/>
    <s v="2"/>
    <m/>
    <s v="3E-1P-2C | RIR 2"/>
    <x v="8"/>
    <s v="2026-08-16T15:45:05.045Z"/>
    <x v="1"/>
  </r>
  <r>
    <s v="E-20260816-3375"/>
    <s v="S-20260816-01"/>
    <x v="27"/>
    <n v="3"/>
    <n v="82.5"/>
    <n v="10"/>
    <m/>
    <m/>
    <m/>
    <m/>
    <m/>
    <m/>
    <s v="1-2"/>
    <m/>
    <s v="3E-1P-2C | RIR 1-2 | forearm lactic acid growing "/>
    <x v="8"/>
    <s v="2026-08-16T15:48:02.726Z"/>
    <x v="1"/>
  </r>
  <r>
    <s v="E-20260816-3376"/>
    <s v="S-20260816-01"/>
    <x v="71"/>
    <n v="1"/>
    <n v="10"/>
    <n v="15"/>
    <m/>
    <m/>
    <m/>
    <m/>
    <m/>
    <m/>
    <s v="2+"/>
    <m/>
    <s v="2-2-2; RIR 2+"/>
    <x v="8"/>
    <s v="2026-08-16T15:54:42.719Z"/>
    <x v="3"/>
  </r>
  <r>
    <s v="E-20260816-3377"/>
    <s v="S-20260816-01"/>
    <x v="71"/>
    <n v="2"/>
    <n v="12.5"/>
    <n v="15"/>
    <m/>
    <m/>
    <m/>
    <m/>
    <m/>
    <m/>
    <s v="2"/>
    <m/>
    <s v="2-2-2; RIR 2"/>
    <x v="8"/>
    <s v="2026-08-16T16:00:09.682Z"/>
    <x v="3"/>
  </r>
  <r>
    <s v="E-20260816-3378"/>
    <s v="S-20260816-01"/>
    <x v="71"/>
    <n v="3"/>
    <n v="15"/>
    <n v="12"/>
    <m/>
    <m/>
    <m/>
    <m/>
    <m/>
    <m/>
    <s v="1"/>
    <m/>
    <s v="2-2-2; RIR 1"/>
    <x v="8"/>
    <s v="2026-08-16T16:03:10.260Z"/>
    <x v="3"/>
  </r>
  <r>
    <s v="E-20260816-3379"/>
    <s v="S-20260816-01"/>
    <x v="76"/>
    <n v="1"/>
    <n v="27.5"/>
    <n v="12"/>
    <m/>
    <m/>
    <m/>
    <m/>
    <m/>
    <m/>
    <s v="2"/>
    <m/>
    <s v="3E-1P-2C | RIR 2; Tightness in right anterior tendon or capsule. "/>
    <x v="8"/>
    <s v="2026-08-16T16:07:04.491Z"/>
    <x v="4"/>
  </r>
  <r>
    <s v="E-20260816-3380"/>
    <s v="S-20260816-01"/>
    <x v="76"/>
    <n v="2"/>
    <n v="27.5"/>
    <n v="11"/>
    <m/>
    <m/>
    <m/>
    <m/>
    <m/>
    <m/>
    <s v="1-2"/>
    <m/>
    <s v="3E-1P-2C | RIR 1-2;"/>
    <x v="8"/>
    <s v="2026-08-16T16:10:20.680Z"/>
    <x v="4"/>
  </r>
  <r>
    <s v="E-20260816-3381"/>
    <s v="S-20260816-01"/>
    <x v="76"/>
    <n v="3"/>
    <n v="27.5"/>
    <n v="9"/>
    <m/>
    <m/>
    <m/>
    <m/>
    <m/>
    <m/>
    <s v="1-2"/>
    <m/>
    <s v="3E-1P-2C | RIR 1-2;"/>
    <x v="8"/>
    <s v="2026-08-16T16:14:15.193Z"/>
    <x v="4"/>
  </r>
  <r>
    <s v="E-20260816-3382"/>
    <s v="S-20260816-01"/>
    <x v="25"/>
    <n v="1"/>
    <n v="25"/>
    <n v="12"/>
    <m/>
    <m/>
    <m/>
    <m/>
    <m/>
    <m/>
    <s v="2"/>
    <m/>
    <s v="| 3E-1P-2C | RIR 2"/>
    <x v="8"/>
    <s v="2026-08-16T16:17:27.571Z"/>
    <x v="2"/>
  </r>
  <r>
    <s v="E-20260816-3383"/>
    <s v="S-20260816-01"/>
    <x v="25"/>
    <n v="2"/>
    <n v="25"/>
    <n v="10"/>
    <m/>
    <m/>
    <m/>
    <m/>
    <m/>
    <m/>
    <s v="2"/>
    <m/>
    <s v="| 3E-1P-2C | RIR 2"/>
    <x v="8"/>
    <s v="2026-08-16T16:20:39.196Z"/>
    <x v="2"/>
  </r>
  <r>
    <s v="E-20260816-3384"/>
    <s v="S-20260816-01"/>
    <x v="25"/>
    <n v="3"/>
    <n v="25"/>
    <n v="9"/>
    <m/>
    <m/>
    <m/>
    <m/>
    <m/>
    <m/>
    <s v="2"/>
    <m/>
    <s v="| 3E-1P-2C | RIR 2"/>
    <x v="8"/>
    <s v="2026-08-16T16:24:16.585Z"/>
    <x v="2"/>
  </r>
  <r>
    <s v="E-20260816-3385"/>
    <s v="S-20260816-01"/>
    <x v="18"/>
    <n v="1"/>
    <n v="140"/>
    <m/>
    <n v="60"/>
    <m/>
    <m/>
    <m/>
    <m/>
    <m/>
    <m/>
    <m/>
    <s v="Plenty of room in the tank"/>
    <x v="8"/>
    <s v="2026-08-16T16:27:16.700Z"/>
    <x v="0"/>
  </r>
  <r>
    <s v="E-20260816-3386"/>
    <s v="S-20260816-01"/>
    <x v="18"/>
    <n v="2"/>
    <n v="140"/>
    <m/>
    <n v="60"/>
    <m/>
    <m/>
    <m/>
    <m/>
    <m/>
    <m/>
    <m/>
    <m/>
    <x v="8"/>
    <s v="2026-08-16T16:29:26.012Z"/>
    <x v="0"/>
  </r>
  <r>
    <s v="E-20260816-3387"/>
    <s v="S-20260816-01"/>
    <x v="18"/>
    <n v="3"/>
    <n v="140"/>
    <m/>
    <n v="52.2"/>
    <m/>
    <m/>
    <m/>
    <m/>
    <m/>
    <m/>
    <m/>
    <s v="52/60=0.867; General forearm fatigue grip fail"/>
    <x v="8"/>
    <s v="2026-08-16T16:31:34.219Z"/>
    <x v="0"/>
  </r>
  <r>
    <s v="E-20260816-3388"/>
    <s v="S-20260816-01"/>
    <x v="32"/>
    <n v="1"/>
    <m/>
    <m/>
    <n v="458"/>
    <n v="2"/>
    <s v="km"/>
    <m/>
    <m/>
    <m/>
    <m/>
    <m/>
    <s v="Cooldown"/>
    <x v="8"/>
    <s v="2026-08-16T16:43:19.029Z"/>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1C1A39-E3FA-4164-94E3-77AD23859FFA}" name="SetsPerExercisePerP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K109" firstHeaderRow="1" firstDataRow="2" firstDataCol="1"/>
  <pivotFields count="18">
    <pivotField dataField="1" showAll="0"/>
    <pivotField showAll="0"/>
    <pivotField axis="axisRow" showAll="0">
      <items count="106">
        <item x="91"/>
        <item x="68"/>
        <item x="56"/>
        <item x="67"/>
        <item x="90"/>
        <item x="1"/>
        <item x="46"/>
        <item x="63"/>
        <item x="51"/>
        <item x="59"/>
        <item x="86"/>
        <item x="71"/>
        <item x="96"/>
        <item x="15"/>
        <item m="1" x="104"/>
        <item x="40"/>
        <item x="22"/>
        <item x="85"/>
        <item x="24"/>
        <item x="77"/>
        <item x="45"/>
        <item x="55"/>
        <item x="62"/>
        <item x="5"/>
        <item x="14"/>
        <item x="61"/>
        <item x="42"/>
        <item x="34"/>
        <item x="16"/>
        <item x="83"/>
        <item x="12"/>
        <item x="75"/>
        <item x="18"/>
        <item x="0"/>
        <item x="94"/>
        <item x="60"/>
        <item x="81"/>
        <item x="74"/>
        <item x="95"/>
        <item x="97"/>
        <item x="36"/>
        <item x="82"/>
        <item x="23"/>
        <item x="80"/>
        <item x="89"/>
        <item x="29"/>
        <item x="31"/>
        <item x="57"/>
        <item x="72"/>
        <item x="9"/>
        <item x="11"/>
        <item x="76"/>
        <item x="37"/>
        <item x="79"/>
        <item x="19"/>
        <item x="69"/>
        <item x="2"/>
        <item x="26"/>
        <item x="41"/>
        <item x="84"/>
        <item x="78"/>
        <item x="88"/>
        <item x="54"/>
        <item x="53"/>
        <item x="44"/>
        <item x="93"/>
        <item x="21"/>
        <item x="32"/>
        <item x="50"/>
        <item x="43"/>
        <item x="35"/>
        <item x="87"/>
        <item x="3"/>
        <item x="52"/>
        <item x="49"/>
        <item x="17"/>
        <item x="58"/>
        <item x="70"/>
        <item x="92"/>
        <item x="28"/>
        <item x="30"/>
        <item x="7"/>
        <item x="27"/>
        <item x="38"/>
        <item x="6"/>
        <item x="4"/>
        <item x="33"/>
        <item x="47"/>
        <item x="25"/>
        <item x="13"/>
        <item x="64"/>
        <item x="10"/>
        <item x="65"/>
        <item x="20"/>
        <item x="48"/>
        <item x="66"/>
        <item x="73"/>
        <item x="39"/>
        <item x="8"/>
        <item x="98"/>
        <item x="99"/>
        <item x="100"/>
        <item x="101"/>
        <item x="102"/>
        <item x="10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0">
        <item x="0"/>
        <item x="1"/>
        <item x="2"/>
        <item x="3"/>
        <item x="4"/>
        <item x="5"/>
        <item x="6"/>
        <item x="7"/>
        <item x="8"/>
        <item t="default"/>
      </items>
    </pivotField>
    <pivotField showAll="0"/>
    <pivotField showAll="0">
      <items count="11">
        <item x="2"/>
        <item x="4"/>
        <item x="9"/>
        <item x="0"/>
        <item x="6"/>
        <item x="7"/>
        <item x="8"/>
        <item x="1"/>
        <item x="3"/>
        <item x="5"/>
        <item t="default"/>
      </items>
    </pivotField>
  </pivotFields>
  <rowFields count="1">
    <field x="2"/>
  </rowFields>
  <rowItems count="105">
    <i>
      <x/>
    </i>
    <i>
      <x v="1"/>
    </i>
    <i>
      <x v="2"/>
    </i>
    <i>
      <x v="3"/>
    </i>
    <i>
      <x v="4"/>
    </i>
    <i>
      <x v="5"/>
    </i>
    <i>
      <x v="6"/>
    </i>
    <i>
      <x v="7"/>
    </i>
    <i>
      <x v="8"/>
    </i>
    <i>
      <x v="9"/>
    </i>
    <i>
      <x v="10"/>
    </i>
    <i>
      <x v="11"/>
    </i>
    <i>
      <x v="12"/>
    </i>
    <i>
      <x v="13"/>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t="grand">
      <x/>
    </i>
  </rowItems>
  <colFields count="1">
    <field x="15"/>
  </colFields>
  <colItems count="10">
    <i>
      <x/>
    </i>
    <i>
      <x v="1"/>
    </i>
    <i>
      <x v="2"/>
    </i>
    <i>
      <x v="3"/>
    </i>
    <i>
      <x v="4"/>
    </i>
    <i>
      <x v="5"/>
    </i>
    <i>
      <x v="6"/>
    </i>
    <i>
      <x v="7"/>
    </i>
    <i>
      <x v="8"/>
    </i>
    <i t="grand">
      <x/>
    </i>
  </colItems>
  <dataFields count="1">
    <dataField name="Count of ExerciseLogID" fld="0" subtotal="count" baseField="0" baseItem="0"/>
  </dataFields>
  <chartFormats count="9">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0" format="5" series="1">
      <pivotArea type="data" outline="0" fieldPosition="0">
        <references count="2">
          <reference field="4294967294" count="1" selected="0">
            <x v="0"/>
          </reference>
          <reference field="15" count="1" selected="0">
            <x v="5"/>
          </reference>
        </references>
      </pivotArea>
    </chartFormat>
    <chartFormat chart="0" format="6" series="1">
      <pivotArea type="data" outline="0" fieldPosition="0">
        <references count="2">
          <reference field="4294967294" count="1" selected="0">
            <x v="0"/>
          </reference>
          <reference field="15" count="1" selected="0">
            <x v="6"/>
          </reference>
        </references>
      </pivotArea>
    </chartFormat>
    <chartFormat chart="0" format="7" series="1">
      <pivotArea type="data" outline="0" fieldPosition="0">
        <references count="2">
          <reference field="4294967294" count="1" selected="0">
            <x v="0"/>
          </reference>
          <reference field="15" count="1" selected="0">
            <x v="7"/>
          </reference>
        </references>
      </pivotArea>
    </chartFormat>
    <chartFormat chart="0" format="8" series="1">
      <pivotArea type="data" outline="0" fieldPosition="0">
        <references count="2">
          <reference field="4294967294" count="1" selected="0">
            <x v="0"/>
          </reference>
          <reference field="1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974E09-D76A-4A4B-B500-CC540653C796}" name="CategoryVolu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R14" firstHeaderRow="1" firstDataRow="1" firstDataCol="1"/>
  <pivotFields count="18">
    <pivotField showAll="0"/>
    <pivotField showAll="0"/>
    <pivotField showAll="0">
      <items count="106">
        <item x="91"/>
        <item x="68"/>
        <item x="56"/>
        <item x="67"/>
        <item x="90"/>
        <item x="1"/>
        <item x="46"/>
        <item x="63"/>
        <item x="51"/>
        <item x="59"/>
        <item x="86"/>
        <item x="71"/>
        <item x="96"/>
        <item x="15"/>
        <item x="8"/>
        <item m="1" x="104"/>
        <item x="40"/>
        <item x="22"/>
        <item x="85"/>
        <item x="24"/>
        <item x="77"/>
        <item x="98"/>
        <item x="45"/>
        <item x="103"/>
        <item x="55"/>
        <item x="62"/>
        <item x="5"/>
        <item x="14"/>
        <item x="61"/>
        <item x="42"/>
        <item x="34"/>
        <item x="16"/>
        <item x="83"/>
        <item x="12"/>
        <item x="75"/>
        <item x="18"/>
        <item x="0"/>
        <item x="94"/>
        <item x="60"/>
        <item x="81"/>
        <item x="74"/>
        <item x="95"/>
        <item x="97"/>
        <item x="36"/>
        <item x="82"/>
        <item x="23"/>
        <item x="80"/>
        <item x="89"/>
        <item x="29"/>
        <item x="31"/>
        <item x="57"/>
        <item x="99"/>
        <item x="72"/>
        <item x="9"/>
        <item x="11"/>
        <item x="76"/>
        <item x="37"/>
        <item x="79"/>
        <item x="19"/>
        <item x="69"/>
        <item x="102"/>
        <item x="2"/>
        <item x="26"/>
        <item x="41"/>
        <item x="84"/>
        <item x="78"/>
        <item x="88"/>
        <item x="54"/>
        <item x="53"/>
        <item x="44"/>
        <item x="93"/>
        <item x="21"/>
        <item x="32"/>
        <item x="50"/>
        <item x="43"/>
        <item x="35"/>
        <item x="87"/>
        <item x="3"/>
        <item x="52"/>
        <item x="49"/>
        <item x="17"/>
        <item x="58"/>
        <item x="70"/>
        <item x="92"/>
        <item x="28"/>
        <item x="30"/>
        <item x="7"/>
        <item x="27"/>
        <item x="38"/>
        <item x="6"/>
        <item x="4"/>
        <item x="33"/>
        <item x="47"/>
        <item x="101"/>
        <item x="25"/>
        <item x="13"/>
        <item x="64"/>
        <item x="10"/>
        <item x="65"/>
        <item x="100"/>
        <item x="20"/>
        <item x="48"/>
        <item x="66"/>
        <item x="73"/>
        <item x="39"/>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0">
        <item x="0"/>
        <item x="1"/>
        <item x="2"/>
        <item x="3"/>
        <item x="4"/>
        <item x="5"/>
        <item x="6"/>
        <item x="7"/>
        <item x="8"/>
        <item t="default"/>
      </items>
    </pivotField>
    <pivotField showAll="0"/>
    <pivotField showAll="0">
      <items count="11">
        <item x="2"/>
        <item x="4"/>
        <item x="9"/>
        <item x="0"/>
        <item x="6"/>
        <item x="7"/>
        <item x="8"/>
        <item x="1"/>
        <item x="3"/>
        <item x="5"/>
        <item t="default"/>
      </items>
    </pivotField>
  </pivotFields>
  <rowFields count="1">
    <field x="15"/>
  </rowFields>
  <rowItems count="10">
    <i>
      <x/>
    </i>
    <i>
      <x v="1"/>
    </i>
    <i>
      <x v="2"/>
    </i>
    <i>
      <x v="3"/>
    </i>
    <i>
      <x v="4"/>
    </i>
    <i>
      <x v="5"/>
    </i>
    <i>
      <x v="6"/>
    </i>
    <i>
      <x v="7"/>
    </i>
    <i>
      <x v="8"/>
    </i>
    <i t="grand">
      <x/>
    </i>
  </rowItems>
  <colItems count="1">
    <i/>
  </colItems>
  <dataFields count="1">
    <dataField name="Sum of WeightLbs" fld="4"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4006FF67-2D86-4291-8F45-15C2F08A40BB}" autoFormatId="16" applyNumberFormats="0" applyBorderFormats="0" applyFontFormats="0" applyPatternFormats="0" applyAlignmentFormats="0" applyWidthHeightFormats="0">
  <queryTableRefresh nextId="2">
    <queryTableFields count="1">
      <queryTableField id="1" name="MarkdownRow"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6" xr16:uid="{34AB4F6B-300D-4561-B2EB-61D05C756CD3}" autoFormatId="16" applyNumberFormats="0" applyBorderFormats="0" applyFontFormats="0" applyPatternFormats="0" applyAlignmentFormats="0" applyWidthHeightFormats="0">
  <queryTableRefresh nextId="2">
    <queryTableFields count="1">
      <queryTableField id="1" name="MarkdownRow"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4BDA2AFA-9941-4891-97A7-DFA41EA7C9BB}" autoFormatId="16" applyNumberFormats="0" applyBorderFormats="0" applyFontFormats="0" applyPatternFormats="0" applyAlignmentFormats="0" applyWidthHeightFormats="0">
  <queryTableRefresh nextId="2">
    <queryTableFields count="1">
      <queryTableField id="1" name="MarkdownRow"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0" xr16:uid="{4D37A820-4576-4578-BBBE-BD2F49B3F740}" autoFormatId="16" applyNumberFormats="0" applyBorderFormats="0" applyFontFormats="0" applyPatternFormats="0" applyAlignmentFormats="0" applyWidthHeightFormats="0">
  <queryTableRefresh nextId="8">
    <queryTableFields count="7">
      <queryTableField id="1" name="ExerciseName" tableColumnId="1"/>
      <queryTableField id="2" name="MuscleGroup" tableColumnId="2"/>
      <queryTableField id="3" name="MovementPattern" tableColumnId="3"/>
      <queryTableField id="4" name="Category" tableColumnId="4"/>
      <queryTableField id="5" name="EquipmentType" tableColumnId="5"/>
      <queryTableField id="6" name="IsUnilateral" tableColumnId="6"/>
      <queryTableField id="7" name="IsTimed"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2" xr16:uid="{1ACF69E6-2560-4D89-9D82-0EDBF09C0A2D}" autoFormatId="16" applyNumberFormats="0" applyBorderFormats="0" applyFontFormats="0" applyPatternFormats="0" applyAlignmentFormats="0" applyWidthHeightFormats="0">
  <queryTableRefresh nextId="16">
    <queryTableFields count="14">
      <queryTableField id="1" name="SessionID" tableColumnId="1"/>
      <queryTableField id="2" name="SessionDate" tableColumnId="2"/>
      <queryTableField id="3" name="PhaseID" tableColumnId="3"/>
      <queryTableField id="4" name="PhaseWeek" tableColumnId="4"/>
      <queryTableField id="5" name="ProgramDay" tableColumnId="5"/>
      <queryTableField id="6" name="WorkoutName" tableColumnId="6"/>
      <queryTableField id="7" name="SessionStartTime" tableColumnId="7"/>
      <queryTableField id="8" name="SessionEndTime" tableColumnId="8"/>
      <queryTableField id="9" name="DurationMinutes" tableColumnId="9"/>
      <queryTableField id="10" name="GymLocation" tableColumnId="10"/>
      <queryTableField id="11" name="BodyweightLbs" tableColumnId="11"/>
      <queryTableField id="12" name="GeneralNotes" tableColumnId="12"/>
      <queryTableField id="13" name="RPE_Overall" tableColumnId="13"/>
      <queryTableField id="14" name="ExerciseCount" tableColumnId="1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9" xr16:uid="{CD086DA0-167D-4B6C-B2DC-C7A32588EF05}" autoFormatId="16" applyNumberFormats="0" applyBorderFormats="0" applyFontFormats="0" applyPatternFormats="0" applyAlignmentFormats="0" applyWidthHeightFormats="0">
  <queryTableRefresh nextId="19" unboundColumnsRight="1">
    <queryTableFields count="18">
      <queryTableField id="1" name="ExerciseLogID" tableColumnId="1"/>
      <queryTableField id="2" name="SessionID" tableColumnId="2"/>
      <queryTableField id="3" name="ExerciseName" tableColumnId="3"/>
      <queryTableField id="4" name="SetNumber" tableColumnId="4"/>
      <queryTableField id="5" name="WeightLbs" tableColumnId="5"/>
      <queryTableField id="6" name="Reps" tableColumnId="6"/>
      <queryTableField id="7" name="DurationSeconds" tableColumnId="7"/>
      <queryTableField id="8" name="DistanceValue" tableColumnId="8"/>
      <queryTableField id="9" name="DistanceUnit" tableColumnId="9"/>
      <queryTableField id="10" name="TempoEccentric" tableColumnId="10"/>
      <queryTableField id="11" name="TempoPause" tableColumnId="11"/>
      <queryTableField id="12" name="TempoConcentric" tableColumnId="12"/>
      <queryTableField id="13" name="RIR" tableColumnId="13"/>
      <queryTableField id="14" name="SupersetGroupID" tableColumnId="14"/>
      <queryTableField id="15" name="GeneralNotes" tableColumnId="15"/>
      <queryTableField id="16" name="PhaseID" tableColumnId="16"/>
      <queryTableField id="17" name="ExerciseDateTime" tableColumnId="17"/>
      <queryTableField id="18" dataBound="0" tableColumnId="1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8" xr16:uid="{500DAEB2-FB2F-4BF2-A99C-A74FEACFFBFF}" autoFormatId="16" applyNumberFormats="0" applyBorderFormats="0" applyFontFormats="0" applyPatternFormats="0" applyAlignmentFormats="0" applyWidthHeightFormats="0">
  <queryTableRefresh nextId="24">
    <queryTableFields count="23">
      <queryTableField id="1" name="PhaseID" tableColumnId="1"/>
      <queryTableField id="2" name="ProgramDay" tableColumnId="2"/>
      <queryTableField id="3" name="WorkoutName" tableColumnId="3"/>
      <queryTableField id="4" name="ExerciseOrder" tableColumnId="4"/>
      <queryTableField id="5" name="ExerciseName" tableColumnId="5"/>
      <queryTableField id="6" name="ExerciseType" tableColumnId="6"/>
      <queryTableField id="7" name="PrescribedSets" tableColumnId="7"/>
      <queryTableField id="8" name="PrescribedRepMin" tableColumnId="8"/>
      <queryTableField id="9" name="PrescribedRepMax" tableColumnId="9"/>
      <queryTableField id="10" name="PrescribedDurationSec" tableColumnId="10"/>
      <queryTableField id="11" name="PrescribedTempo" tableColumnId="11"/>
      <queryTableField id="12" name="PrescribedRIR" tableColumnId="12"/>
      <queryTableField id="13" name="WasPerformed" tableColumnId="13"/>
      <queryTableField id="14" name="SessionCount" tableColumnId="14"/>
      <queryTableField id="15" name="ActualSets" tableColumnId="15"/>
      <queryTableField id="16" name="ActualAvgReps" tableColumnId="16"/>
      <queryTableField id="17" name="ActualMaxReps" tableColumnId="17"/>
      <queryTableField id="18" name="ActualAvgWeight" tableColumnId="18"/>
      <queryTableField id="19" name="ActualMaxWeight" tableColumnId="19"/>
      <queryTableField id="20" name="ActualAvgDuration" tableColumnId="20"/>
      <queryTableField id="21" name="ActualMaxDuration" tableColumnId="21"/>
      <queryTableField id="22" name="SetCompliance" tableColumnId="22"/>
      <queryTableField id="23" name="RepInRange" tableColumnId="2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3" xr16:uid="{F48CA6CD-06BB-4986-8F6D-23474B414409}" autoFormatId="16" applyNumberFormats="0" applyBorderFormats="0" applyFontFormats="0" applyPatternFormats="0" applyAlignmentFormats="0" applyWidthHeightFormats="0">
  <queryTableRefresh nextId="18">
    <queryTableFields count="17">
      <queryTableField id="1" name="SectionName" tableColumnId="1"/>
      <queryTableField id="2" name="SectionOrder" tableColumnId="2"/>
      <queryTableField id="3" name="ExerciseName" tableColumnId="3"/>
      <queryTableField id="4" name="MuscleGroup" tableColumnId="4"/>
      <queryTableField id="5" name="MovementPattern" tableColumnId="5"/>
      <queryTableField id="6" name="Category" tableColumnId="6"/>
      <queryTableField id="7" name="EquipmentType" tableColumnId="7"/>
      <queryTableField id="8" name="IsUnilateral" tableColumnId="8"/>
      <queryTableField id="9" name="IsTimed" tableColumnId="9"/>
      <queryTableField id="10" name="ID" tableColumnId="10"/>
      <queryTableField id="11" name="PrimaryDetail" tableColumnId="11"/>
      <queryTableField id="12" name="SecondaryDetail" tableColumnId="12"/>
      <queryTableField id="13" name="Laterality" tableColumnId="13"/>
      <queryTableField id="14" name="ShoulderSafetyNotes" tableColumnId="14"/>
      <queryTableField id="15" name="Notes" tableColumnId="15"/>
      <queryTableField id="16" name="OriginalName" tableColumnId="16"/>
      <queryTableField id="17" name="StandardName" tableColumnId="17"/>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2" xr16:uid="{528BB213-E616-403B-800F-D5D57906C098}" autoFormatId="16" applyNumberFormats="0" applyBorderFormats="0" applyFontFormats="0" applyPatternFormats="0" applyAlignmentFormats="0" applyWidthHeightFormats="0">
  <queryTableRefresh nextId="36">
    <queryTableFields count="34">
      <queryTableField id="1" name="PhaseID" tableColumnId="1"/>
      <queryTableField id="2" name="PhaseName" tableColumnId="2"/>
      <queryTableField id="3" name="PhaseGoal" tableColumnId="3"/>
      <queryTableField id="4" name="PhaseStartDate" tableColumnId="4"/>
      <queryTableField id="5" name="PhaseEndDate" tableColumnId="5"/>
      <queryTableField id="6" name="ShoulderNotes" tableColumnId="6"/>
      <queryTableField id="7" name="GripStatus" tableColumnId="7"/>
      <queryTableField id="8" name="SessionID" tableColumnId="8"/>
      <queryTableField id="9" name="SessionDate" tableColumnId="9"/>
      <queryTableField id="10" name="ProgramDay" tableColumnId="10"/>
      <queryTableField id="34" name="PhaseWeek" tableColumnId="34"/>
      <queryTableField id="11" name="WorkoutName" tableColumnId="11"/>
      <queryTableField id="12" name="SessionStartTime" tableColumnId="12"/>
      <queryTableField id="13" name="SessionEndTime" tableColumnId="13"/>
      <queryTableField id="14" name="ExerciseLogID" tableColumnId="14"/>
      <queryTableField id="15" name="ExerciseName" tableColumnId="15"/>
      <queryTableField id="16" name="Category" tableColumnId="16"/>
      <queryTableField id="17" name="MovementPattern" tableColumnId="17"/>
      <queryTableField id="18" name="MuscleGroup" tableColumnId="18"/>
      <queryTableField id="19" name="IsUnilateral" tableColumnId="19"/>
      <queryTableField id="20" name="IsTimed" tableColumnId="20"/>
      <queryTableField id="21" name="SetNumber" tableColumnId="21"/>
      <queryTableField id="22" name="WeightLbs" tableColumnId="22"/>
      <queryTableField id="23" name="Reps" tableColumnId="23"/>
      <queryTableField id="24" name="DurationSeconds" tableColumnId="24"/>
      <queryTableField id="25" name="DistanceValue" tableColumnId="25"/>
      <queryTableField id="26" name="DistanceUnit" tableColumnId="26"/>
      <queryTableField id="27" name="TempoEccentric" tableColumnId="27"/>
      <queryTableField id="28" name="TempoPause" tableColumnId="28"/>
      <queryTableField id="29" name="TempoConcentric" tableColumnId="29"/>
      <queryTableField id="30" name="RIR" tableColumnId="30"/>
      <queryTableField id="31" name="SupersetGroupID" tableColumnId="31"/>
      <queryTableField id="32" name="GeneralNotes" tableColumnId="32"/>
      <queryTableField id="33" name="ExerciseDateTime" tableColumnId="3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 xr16:uid="{F22D79D6-DB60-466F-ABAE-8D7B557E2CA8}" autoFormatId="16" applyNumberFormats="0" applyBorderFormats="0" applyFontFormats="0" applyPatternFormats="0" applyAlignmentFormats="0" applyWidthHeightFormats="0">
  <queryTableRefresh nextId="41">
    <queryTableFields count="40">
      <queryTableField id="1" name="SectionName" tableColumnId="1"/>
      <queryTableField id="2" name="SectionOrder" tableColumnId="2"/>
      <queryTableField id="3" name="PhaseID" tableColumnId="3"/>
      <queryTableField id="4" name="ExerciseName" tableColumnId="4"/>
      <queryTableField id="5" name="PRType" tableColumnId="5"/>
      <queryTableField id="6" name="PRValue" tableColumnId="6"/>
      <queryTableField id="7" name="PRUnit" tableColumnId="7"/>
      <queryTableField id="8" name="PRDate" tableColumnId="8"/>
      <queryTableField id="9" name="PreviousBest" tableColumnId="9"/>
      <queryTableField id="10" name="PreviousBestDate" tableColumnId="10"/>
      <queryTableField id="11" name="SetDetails" tableColumnId="11"/>
      <queryTableField id="12" name="Notes" tableColumnId="12"/>
      <queryTableField id="13" name="Col_Category" tableColumnId="13"/>
      <queryTableField id="14" name="Col_Description" tableColumnId="14"/>
      <queryTableField id="15" name="Col_Confidence" tableColumnId="15"/>
      <queryTableField id="16" name="Col_Status" tableColumnId="16"/>
      <queryTableField id="17" name="Col_Evidence" tableColumnId="17"/>
      <queryTableField id="18" name="Col_WeekStart" tableColumnId="18"/>
      <queryTableField id="19" name="Col_TotalSets" tableColumnId="19"/>
      <queryTableField id="20" name="Col_PullSets" tableColumnId="20"/>
      <queryTableField id="21" name="Col_PushSets" tableColumnId="21"/>
      <queryTableField id="22" name="Col_LegSets" tableColumnId="22"/>
      <queryTableField id="23" name="Col_BicepSets" tableColumnId="23"/>
      <queryTableField id="24" name="Col_TricepSets" tableColumnId="24"/>
      <queryTableField id="25" name="Col_CoreSets" tableColumnId="25"/>
      <queryTableField id="26" name="Col_CarrySets" tableColumnId="26"/>
      <queryTableField id="27" name="Col_CardioSets" tableColumnId="27"/>
      <queryTableField id="28" name="Col_SessionCount" tableColumnId="28"/>
      <queryTableField id="29" name="Col_AvgSetsPerWeek" tableColumnId="29"/>
      <queryTableField id="30" name="Col_ProgramDay" tableColumnId="30"/>
      <queryTableField id="31" name="Col_WorkoutName" tableColumnId="31"/>
      <queryTableField id="32" name="Col_ExType" tableColumnId="32"/>
      <queryTableField id="33" name="Col_PrescSets" tableColumnId="33"/>
      <queryTableField id="34" name="Col_PrescRepMin" tableColumnId="34"/>
      <queryTableField id="35" name="Col_PrescRepMax" tableColumnId="35"/>
      <queryTableField id="36" name="Col_WasPerformed" tableColumnId="36"/>
      <queryTableField id="37" name="Col_ActualSets" tableColumnId="37"/>
      <queryTableField id="38" name="Col_ActualAvgReps" tableColumnId="38"/>
      <queryTableField id="39" name="Col_SetCompliance" tableColumnId="39"/>
      <queryTableField id="40" name="Col_RepInRange" tableColumnId="40"/>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4" xr16:uid="{2D18437C-3E84-4D32-9480-B89D269E9937}" autoFormatId="16" applyNumberFormats="0" applyBorderFormats="0" applyFontFormats="0" applyPatternFormats="0" applyAlignmentFormats="0" applyWidthHeightFormats="0">
  <queryTableRefresh nextId="18">
    <queryTableFields count="17">
      <queryTableField id="1" name="WeekStartDate" tableColumnId="1"/>
      <queryTableField id="2" name="WeekEndDate" tableColumnId="2"/>
      <queryTableField id="3" name="PhaseID" tableColumnId="3"/>
      <queryTableField id="4" name="TotalSets" tableColumnId="4"/>
      <queryTableField id="5" name="PullSets" tableColumnId="5"/>
      <queryTableField id="6" name="PushSets" tableColumnId="6"/>
      <queryTableField id="7" name="LegSets" tableColumnId="7"/>
      <queryTableField id="8" name="ArmSets_Biceps" tableColumnId="8"/>
      <queryTableField id="9" name="ArmSets_Triceps" tableColumnId="9"/>
      <queryTableField id="10" name="CoreSets" tableColumnId="10"/>
      <queryTableField id="11" name="CarrySets" tableColumnId="11"/>
      <queryTableField id="12" name="CardioSets" tableColumnId="12"/>
      <queryTableField id="13" name="TotalWeightVolume" tableColumnId="13"/>
      <queryTableField id="14" name="TotalReps" tableColumnId="14"/>
      <queryTableField id="15" name="SessionCount" tableColumnId="15"/>
      <queryTableField id="16" name="AvgSetsPerSession" tableColumnId="16"/>
      <queryTableField id="17" name="Notes" tableColumnId="17"/>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13" xr16:uid="{C175921F-978B-42A0-A810-8042FD5BEAE0}" autoFormatId="16" applyNumberFormats="0" applyBorderFormats="0" applyFontFormats="0" applyPatternFormats="0" applyAlignmentFormats="0" applyWidthHeightFormats="0">
  <queryTableRefresh nextId="21">
    <queryTableFields count="20">
      <queryTableField id="1" name="MonthLabel" tableColumnId="1"/>
      <queryTableField id="2" name="MonthStartDate" tableColumnId="2"/>
      <queryTableField id="3" name="MonthEndDate" tableColumnId="3"/>
      <queryTableField id="4" name="PhaseID" tableColumnId="4"/>
      <queryTableField id="5" name="TotalSets" tableColumnId="5"/>
      <queryTableField id="6" name="PullSets" tableColumnId="6"/>
      <queryTableField id="7" name="PushSets" tableColumnId="7"/>
      <queryTableField id="8" name="LegSets" tableColumnId="8"/>
      <queryTableField id="9" name="ArmSets_Biceps" tableColumnId="9"/>
      <queryTableField id="10" name="ArmSets_Triceps" tableColumnId="10"/>
      <queryTableField id="11" name="CoreSets" tableColumnId="11"/>
      <queryTableField id="12" name="CarrySets" tableColumnId="12"/>
      <queryTableField id="13" name="CardioSets" tableColumnId="13"/>
      <queryTableField id="14" name="TotalWeightVolume" tableColumnId="14"/>
      <queryTableField id="15" name="TotalReps" tableColumnId="15"/>
      <queryTableField id="16" name="SessionCount" tableColumnId="16"/>
      <queryTableField id="17" name="WeeksInMonth" tableColumnId="17"/>
      <queryTableField id="18" name="AvgSetsPerSession" tableColumnId="18"/>
      <queryTableField id="19" name="AvgSetsPerWeek" tableColumnId="19"/>
      <queryTableField id="20" name="Note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ciseName" xr10:uid="{6F37B4E7-6628-4D1A-BD31-FD57F381FCD1}" sourceName="ExerciseName">
  <pivotTables>
    <pivotTable tabId="28" name="SetsPerExercisePerPhase"/>
    <pivotTable tabId="28" name="CategoryVolume"/>
  </pivotTables>
  <data>
    <tabular pivotCacheId="47854704" crossFilter="showItemsWithNoData">
      <items count="105">
        <i x="91" s="1"/>
        <i x="68" s="1"/>
        <i x="56" s="1"/>
        <i x="67" s="1"/>
        <i x="90" s="1"/>
        <i x="1" s="1"/>
        <i x="46" s="1"/>
        <i x="63" s="1"/>
        <i x="51" s="1"/>
        <i x="59" s="1"/>
        <i x="86" s="1"/>
        <i x="71" s="1"/>
        <i x="96" s="1"/>
        <i x="15" s="1"/>
        <i x="8" s="1"/>
        <i x="104" s="1" nd="1"/>
        <i x="40" s="1"/>
        <i x="22" s="1"/>
        <i x="85" s="1"/>
        <i x="24" s="1"/>
        <i x="77" s="1"/>
        <i x="98" s="1"/>
        <i x="45" s="1"/>
        <i x="103" s="1"/>
        <i x="55" s="1"/>
        <i x="62" s="1"/>
        <i x="5" s="1"/>
        <i x="14" s="1"/>
        <i x="61" s="1"/>
        <i x="42" s="1"/>
        <i x="34" s="1"/>
        <i x="16" s="1"/>
        <i x="83" s="1"/>
        <i x="12" s="1"/>
        <i x="75" s="1"/>
        <i x="18" s="1"/>
        <i x="0" s="1"/>
        <i x="94" s="1"/>
        <i x="60" s="1"/>
        <i x="81" s="1"/>
        <i x="74" s="1"/>
        <i x="95" s="1"/>
        <i x="97" s="1"/>
        <i x="36" s="1"/>
        <i x="82" s="1"/>
        <i x="23" s="1"/>
        <i x="80" s="1"/>
        <i x="89" s="1"/>
        <i x="29" s="1"/>
        <i x="31" s="1"/>
        <i x="57" s="1"/>
        <i x="99" s="1"/>
        <i x="72" s="1"/>
        <i x="9" s="1"/>
        <i x="11" s="1"/>
        <i x="76" s="1"/>
        <i x="37" s="1"/>
        <i x="79" s="1"/>
        <i x="19" s="1"/>
        <i x="69" s="1"/>
        <i x="102" s="1"/>
        <i x="2" s="1"/>
        <i x="26" s="1"/>
        <i x="41" s="1"/>
        <i x="84" s="1"/>
        <i x="78" s="1"/>
        <i x="88" s="1"/>
        <i x="54" s="1"/>
        <i x="53" s="1"/>
        <i x="44" s="1"/>
        <i x="93" s="1"/>
        <i x="21" s="1"/>
        <i x="32" s="1"/>
        <i x="50" s="1"/>
        <i x="43" s="1"/>
        <i x="35" s="1"/>
        <i x="87" s="1"/>
        <i x="3" s="1"/>
        <i x="52" s="1"/>
        <i x="49" s="1"/>
        <i x="17" s="1"/>
        <i x="58" s="1"/>
        <i x="70" s="1"/>
        <i x="92" s="1"/>
        <i x="28" s="1"/>
        <i x="30" s="1"/>
        <i x="7" s="1"/>
        <i x="27" s="1"/>
        <i x="38" s="1"/>
        <i x="6" s="1"/>
        <i x="4" s="1"/>
        <i x="33" s="1"/>
        <i x="47" s="1"/>
        <i x="101" s="1"/>
        <i x="25" s="1"/>
        <i x="13" s="1"/>
        <i x="64" s="1"/>
        <i x="10" s="1"/>
        <i x="65" s="1"/>
        <i x="100" s="1"/>
        <i x="20" s="1"/>
        <i x="48" s="1"/>
        <i x="66" s="1"/>
        <i x="73" s="1"/>
        <i x="3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seID" xr10:uid="{4D30362F-474C-43A0-9852-4E9D08E38FA0}" sourceName="PhaseID">
  <pivotTables>
    <pivotTable tabId="28" name="SetsPerExercisePerPhase"/>
    <pivotTable tabId="28" name="CategoryVolume"/>
  </pivotTables>
  <data>
    <tabular pivotCacheId="47854704" crossFilter="showItemsWithNoData">
      <items count="9">
        <i x="0" s="1"/>
        <i x="1" s="1"/>
        <i x="2" s="1"/>
        <i x="3" s="1"/>
        <i x="4" s="1"/>
        <i x="5" s="1"/>
        <i x="6"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DA761C-FD2C-4012-B656-39E8B7EF5AC3}" sourceName="Category">
  <pivotTables>
    <pivotTable tabId="28" name="SetsPerExercisePerPhase"/>
    <pivotTable tabId="28" name="CategoryVolume"/>
  </pivotTables>
  <data>
    <tabular pivotCacheId="47854704">
      <items count="10">
        <i x="2" s="1"/>
        <i x="4" s="1"/>
        <i x="9" s="1"/>
        <i x="0" s="1"/>
        <i x="6" s="1"/>
        <i x="7" s="1"/>
        <i x="8"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erciseName" xr10:uid="{DFDF5D12-4C2B-4D4E-8875-95EF7CFADF28}" cache="Slicer_ExerciseName" caption="ExerciseName" rowHeight="257175"/>
  <slicer name="PhaseID" xr10:uid="{633B9C52-5BC9-4888-8F93-B382A2AEB673}" cache="Slicer_PhaseID" caption="PhaseID" columnCount="8" rowHeight="257175"/>
  <slicer name="Category" xr10:uid="{F904390D-5AEA-4C4A-B30C-50D236EFB059}" cache="Slicer_Category" caption="Categor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A451C30-F195-49D7-95BB-73CB3B34B649}" name="MD_Core" displayName="MD_Core" ref="A1:A3389" tableType="queryTable" totalsRowShown="0">
  <autoFilter ref="A1:A3389" xr:uid="{5A451C30-F195-49D7-95BB-73CB3B34B649}"/>
  <tableColumns count="1">
    <tableColumn id="1" xr3:uid="{4EE5427B-6087-4B80-BDBF-D513A819F6C2}" uniqueName="1" name="MarkdownRow" queryTableFieldId="1" dataDxfId="4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6D2D166-6F87-47BF-A210-BBD64CAC69C1}" name="MD_Reference" displayName="MD_Reference" ref="A1:A278" tableType="queryTable" totalsRowShown="0">
  <autoFilter ref="A1:A278" xr:uid="{E6D2D166-6F87-47BF-A210-BBD64CAC69C1}"/>
  <tableColumns count="1">
    <tableColumn id="1" xr3:uid="{A2EEB8DA-9245-48E3-BF14-2824A9CD2D16}" uniqueName="1" name="MarkdownRow" queryTableField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2B6E9AD-0C3E-4F2C-88C9-EF558AE22B98}" name="MD_Analysis" displayName="MD_Analysis" ref="A1:A301" tableType="queryTable" totalsRowShown="0">
  <autoFilter ref="A1:A301" xr:uid="{C2B6E9AD-0C3E-4F2C-88C9-EF558AE22B98}"/>
  <tableColumns count="1">
    <tableColumn id="1" xr3:uid="{A4BF446F-19EE-4524-833C-791163C91F1E}" uniqueName="1" name="MarkdownRow" queryTableField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519DE2A-3625-4BAD-9CE0-F940C3C74C88}" name="tbl_Lookup_Exercises" displayName="tbl_Lookup_Exercises" ref="A1:G105" tableType="queryTable" totalsRowShown="0">
  <autoFilter ref="A1:G105" xr:uid="{E519DE2A-3625-4BAD-9CE0-F940C3C74C88}"/>
  <tableColumns count="7">
    <tableColumn id="1" xr3:uid="{D510F053-5666-4D33-9939-49E56C3E91DE}" uniqueName="1" name="ExerciseName" queryTableFieldId="1" dataDxfId="41"/>
    <tableColumn id="2" xr3:uid="{EE63626B-9B71-4806-A30D-5EC81DFA2CC3}" uniqueName="2" name="MuscleGroup" queryTableFieldId="2" dataDxfId="40"/>
    <tableColumn id="3" xr3:uid="{5F46C9DC-B61F-4BF6-A7F4-CD0A9A6F0CCE}" uniqueName="3" name="MovementPattern" queryTableFieldId="3" dataDxfId="39"/>
    <tableColumn id="4" xr3:uid="{4557FE42-D67B-4C1E-947A-10BFB19D0403}" uniqueName="4" name="Category" queryTableFieldId="4" dataDxfId="38"/>
    <tableColumn id="5" xr3:uid="{DB132C59-0B5B-43F7-8A75-ACE31B129B44}" uniqueName="5" name="EquipmentType" queryTableFieldId="5" dataDxfId="37"/>
    <tableColumn id="6" xr3:uid="{D290F57C-FF09-493E-8312-92BB31DA133A}" uniqueName="6" name="IsUnilateral" queryTableFieldId="6"/>
    <tableColumn id="7" xr3:uid="{77BE131D-8CA9-4420-B515-2047B1D6E05F}" uniqueName="7" name="IsTimed"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C7108ED-4589-4756-A61D-54803F7B3468}" name="tbl_ExerciseNameMap" displayName="tbl_ExerciseNameMap" ref="A1:B13" totalsRowShown="0">
  <autoFilter ref="A1:B13" xr:uid="{BC7108ED-4589-4756-A61D-54803F7B3468}"/>
  <tableColumns count="2">
    <tableColumn id="1" xr3:uid="{557A5453-56B0-4E33-8AFE-3E30FCDE4F89}" name="OriginalName"/>
    <tableColumn id="2" xr3:uid="{BF8A8721-1CDB-4C14-8774-6460861F9B33}" name="StandardNam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AF7888-E9DA-4FE8-8949-C43757CF69CC}" name="tbl_Phases" displayName="tbl_Phases" ref="A1:M11" totalsRowShown="0">
  <autoFilter ref="A1:M11" xr:uid="{F4AF7888-E9DA-4FE8-8949-C43757CF69CC}"/>
  <tableColumns count="13">
    <tableColumn id="1" xr3:uid="{B5031B9D-1F8D-4CE1-BA74-A391C3BB6D11}" name="Phase #"/>
    <tableColumn id="2" xr3:uid="{73967E04-78BE-4351-95A3-44006A6C1C2A}" name="Phase Name"/>
    <tableColumn id="3" xr3:uid="{6D3F2649-B39D-46DC-92DB-E52FE6C96189}" name="Start Date"/>
    <tableColumn id="4" xr3:uid="{8B98BCB0-DB14-426C-A945-7BCF1C1E98EE}" name="End Date"/>
    <tableColumn id="5" xr3:uid="{07F8CAE0-5C06-4FF4-9631-E127F2AE4550}" name="Duration (Weeks)"/>
    <tableColumn id="6" xr3:uid="{D0414950-DC77-4AA8-A023-F37145D7A6E6}" name="Sessions/Week"/>
    <tableColumn id="7" xr3:uid="{45733757-0F0D-43C1-93E2-F59714748109}" name="Phase Goal"/>
    <tableColumn id="8" xr3:uid="{6E416BD4-C232-4A26-807A-6FD9E0F72191}" name="Key Exercises/Movements"/>
    <tableColumn id="9" xr3:uid="{E8BC5FAE-CC2A-49EB-877B-F05E03EBC78E}" name="Primary Metrics Tracked"/>
    <tableColumn id="10" xr3:uid="{4DFE061D-CCDF-4169-BDD2-978543BF8917}" name="Secondary Metrics Tracked"/>
    <tableColumn id="11" xr3:uid="{8839B5BD-AA2D-4F94-B0F7-903D863464B8}" name="Shoulder/Joint Notes"/>
    <tableColumn id="12" xr3:uid="{538CF73F-0640-46A2-AC35-FCF779AA57EC}" name="Grip Status"/>
    <tableColumn id="13" xr3:uid="{4F28D060-4A6A-47E9-A91A-D3A97235E16E}"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6B4934-6DFB-47AE-B658-457399D66905}" name="tbl_Sessions" displayName="tbl_Sessions" ref="A1:N142" tableType="queryTable" totalsRowShown="0">
  <autoFilter ref="A1:N142" xr:uid="{C96B4934-6DFB-47AE-B658-457399D66905}"/>
  <tableColumns count="14">
    <tableColumn id="1" xr3:uid="{CFFDB0B2-866A-40EE-8BD6-3F227D502137}" uniqueName="1" name="SessionID" queryTableFieldId="1" dataDxfId="36"/>
    <tableColumn id="2" xr3:uid="{9CF1040E-03A7-49F5-A85A-CF3875B676FC}" uniqueName="2" name="SessionDate" queryTableFieldId="2" dataDxfId="35"/>
    <tableColumn id="3" xr3:uid="{EC76D70A-5F2E-40BB-8E87-ED673D138496}" uniqueName="3" name="PhaseID" queryTableFieldId="3"/>
    <tableColumn id="4" xr3:uid="{21275661-CFEF-4247-BE21-411C5D26B1E5}" uniqueName="4" name="PhaseWeek" queryTableFieldId="4" dataDxfId="34"/>
    <tableColumn id="5" xr3:uid="{6F775DFF-E646-49DC-B686-8020476A98C8}" uniqueName="5" name="ProgramDay" queryTableFieldId="5"/>
    <tableColumn id="6" xr3:uid="{0F788A8D-3C3F-4DD0-B16B-A6E6234019BB}" uniqueName="6" name="WorkoutName" queryTableFieldId="6" dataDxfId="33"/>
    <tableColumn id="7" xr3:uid="{EF53C81E-3B6E-4525-B98C-330F5117D23C}" uniqueName="7" name="SessionStartTime" queryTableFieldId="7" dataDxfId="32"/>
    <tableColumn id="8" xr3:uid="{0F9755A3-30C7-451D-AC0C-4CDC016A72AC}" uniqueName="8" name="SessionEndTime" queryTableFieldId="8" dataDxfId="31"/>
    <tableColumn id="9" xr3:uid="{AF317961-2189-4C9E-8F84-8554972F9A13}" uniqueName="9" name="DurationMinutes" queryTableFieldId="9"/>
    <tableColumn id="10" xr3:uid="{EA7BBB8E-5470-4D91-96F6-411095C8099E}" uniqueName="10" name="GymLocation" queryTableFieldId="10" dataDxfId="30"/>
    <tableColumn id="11" xr3:uid="{B5DEBF13-3E05-4FC8-8169-9905740753A6}" uniqueName="11" name="BodyweightLbs" queryTableFieldId="11"/>
    <tableColumn id="12" xr3:uid="{DC7630F2-6A37-4A4A-841D-FC586898867D}" uniqueName="12" name="GeneralNotes" queryTableFieldId="12" dataDxfId="29"/>
    <tableColumn id="13" xr3:uid="{9BAAFF1A-3AC7-496D-8999-96DA8017A1BA}" uniqueName="13" name="RPE_Overall" queryTableFieldId="13"/>
    <tableColumn id="14" xr3:uid="{E0942E8D-4A08-4323-8EB3-AFC0A7D46934}" uniqueName="14" name="ExerciseCount" queryTableFieldId="1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211147-CCF3-4BB3-939E-1D6C9ED842BC}" name="tbl_Exercises" displayName="tbl_Exercises" ref="A1:R3389" tableType="queryTable" totalsRowShown="0">
  <autoFilter ref="A1:R3389" xr:uid="{0F211147-CCF3-4BB3-939E-1D6C9ED842BC}">
    <filterColumn colId="15">
      <filters>
        <filter val="8"/>
      </filters>
    </filterColumn>
  </autoFilter>
  <tableColumns count="18">
    <tableColumn id="1" xr3:uid="{A217E9ED-57B2-4A8E-B904-406CA701EAEC}" uniqueName="1" name="ExerciseLogID" queryTableFieldId="1" dataDxfId="28"/>
    <tableColumn id="2" xr3:uid="{AB5AAB31-DED2-457C-B8AD-FC6A2CF45C3F}" uniqueName="2" name="SessionID" queryTableFieldId="2" dataDxfId="27"/>
    <tableColumn id="3" xr3:uid="{00939D95-A146-4049-AF60-72D775EBF443}" uniqueName="3" name="ExerciseName" queryTableFieldId="3" dataDxfId="26"/>
    <tableColumn id="4" xr3:uid="{276A0B30-2499-49CD-BA49-8EBBAF68019A}" uniqueName="4" name="SetNumber" queryTableFieldId="4" dataDxfId="25"/>
    <tableColumn id="5" xr3:uid="{C8B0B9A6-1D35-4781-8612-6A7D80B8FDCD}" uniqueName="5" name="WeightLbs" queryTableFieldId="5"/>
    <tableColumn id="6" xr3:uid="{495096A2-1C49-4537-B563-8ECBF312B595}" uniqueName="6" name="Reps" queryTableFieldId="6"/>
    <tableColumn id="7" xr3:uid="{77C5D3CF-74A7-43B7-8F47-8CD7CBF80543}" uniqueName="7" name="DurationSeconds" queryTableFieldId="7"/>
    <tableColumn id="8" xr3:uid="{1FFA6B45-F4DE-4DB3-A4F0-151B99413189}" uniqueName="8" name="DistanceValue" queryTableFieldId="8"/>
    <tableColumn id="9" xr3:uid="{48E7CD45-084A-4767-858F-3FF6AD7D1CDA}" uniqueName="9" name="DistanceUnit" queryTableFieldId="9" dataDxfId="24"/>
    <tableColumn id="10" xr3:uid="{941D6AE7-3BE4-4561-BB6F-D894A2B64298}" uniqueName="10" name="TempoEccentric" queryTableFieldId="10"/>
    <tableColumn id="11" xr3:uid="{70F3E5CE-D554-4F08-9EE5-959D6B071395}" uniqueName="11" name="TempoPause" queryTableFieldId="11"/>
    <tableColumn id="12" xr3:uid="{7427F263-B15F-4F37-B9D0-C1EF18112685}" uniqueName="12" name="TempoConcentric" queryTableFieldId="12"/>
    <tableColumn id="13" xr3:uid="{B98F9843-ED49-44DD-B546-C0D1402652FE}" uniqueName="13" name="RIR" queryTableFieldId="13" dataDxfId="23"/>
    <tableColumn id="14" xr3:uid="{283BBD2A-9298-419F-8F75-4B60BE6BBDC2}" uniqueName="14" name="SupersetGroupID" queryTableFieldId="14" dataDxfId="22"/>
    <tableColumn id="15" xr3:uid="{F60D374C-2FCA-4424-AFB0-1658871783BE}" uniqueName="15" name="GeneralNotes" queryTableFieldId="15" dataDxfId="21"/>
    <tableColumn id="16" xr3:uid="{7CF96BC6-AE0D-4126-8A24-884D7320D44B}" uniqueName="16" name="PhaseID" queryTableFieldId="16" dataDxfId="20"/>
    <tableColumn id="17" xr3:uid="{45CE2D2D-1657-4B5E-94CB-4E0D4365B338}" uniqueName="17" name="ExerciseDateTime" queryTableFieldId="17" dataDxfId="19"/>
    <tableColumn id="18" xr3:uid="{C4D047D2-8102-4A1A-BD34-2D9AAAC5BA95}" uniqueName="18" name="Category" queryTableFieldId="18" dataDxfId="18">
      <calculatedColumnFormula>IFERROR(INDEX(tbl_Lookup_Exercises[Category],MATCH(tbl_Exercises[[#This Row],[ExerciseName]],tbl_Lookup_Exercises[ExerciseName],0)),"Unknown")</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51C8AAB-7F2B-4D24-BC39-19E6C99F0893}" name="tbl_Compliance" displayName="tbl_Compliance" ref="A1:W180" tableType="queryTable" totalsRowShown="0">
  <autoFilter ref="A1:W180" xr:uid="{F51C8AAB-7F2B-4D24-BC39-19E6C99F0893}">
    <filterColumn colId="12">
      <filters>
        <filter val="FALSE"/>
      </filters>
    </filterColumn>
  </autoFilter>
  <tableColumns count="23">
    <tableColumn id="1" xr3:uid="{F0F07F45-08CD-4E70-A47B-39BF3962009E}" uniqueName="1" name="PhaseID" queryTableFieldId="1"/>
    <tableColumn id="2" xr3:uid="{1AA5B5ED-9CF9-4483-81D3-83D88FE08681}" uniqueName="2" name="ProgramDay" queryTableFieldId="2"/>
    <tableColumn id="3" xr3:uid="{A042053E-1785-40EF-87B3-4ACCEBFA8BFE}" uniqueName="3" name="WorkoutName" queryTableFieldId="3"/>
    <tableColumn id="4" xr3:uid="{4E38DC6F-ADAE-45E6-BE32-8E481BAADAFA}" uniqueName="4" name="ExerciseOrder" queryTableFieldId="4"/>
    <tableColumn id="5" xr3:uid="{9D3CBE21-5E1D-441A-ACF7-C97364827654}" uniqueName="5" name="ExerciseName" queryTableFieldId="5"/>
    <tableColumn id="6" xr3:uid="{31ECA767-AB03-48E1-9EC6-E8E4ED62F1F2}" uniqueName="6" name="ExerciseType" queryTableFieldId="6"/>
    <tableColumn id="7" xr3:uid="{95556308-E0A4-4ADE-AD9A-E95F571E3CD2}" uniqueName="7" name="PrescribedSets" queryTableFieldId="7"/>
    <tableColumn id="8" xr3:uid="{7A4C4EA0-E30D-45EB-A26B-7AD9CB96EE24}" uniqueName="8" name="PrescribedRepMin" queryTableFieldId="8"/>
    <tableColumn id="9" xr3:uid="{5137C91D-2DAB-4D83-BED4-F5872EEBE59F}" uniqueName="9" name="PrescribedRepMax" queryTableFieldId="9"/>
    <tableColumn id="10" xr3:uid="{CA1047B3-CEBE-4A60-A74E-E9D3547FDEB6}" uniqueName="10" name="PrescribedDurationSec" queryTableFieldId="10"/>
    <tableColumn id="11" xr3:uid="{BBA2A426-C452-429A-98A2-02277560ED8A}" uniqueName="11" name="PrescribedTempo" queryTableFieldId="11"/>
    <tableColumn id="12" xr3:uid="{A4DD9638-A6F5-4798-BBE0-AD1B6F0B3CB2}" uniqueName="12" name="PrescribedRIR" queryTableFieldId="12"/>
    <tableColumn id="13" xr3:uid="{EE520942-6829-42E2-9A84-490DE6A40F31}" uniqueName="13" name="WasPerformed" queryTableFieldId="13"/>
    <tableColumn id="14" xr3:uid="{612C1AB6-1D05-4F5F-A53D-C9DB5E4C6F21}" uniqueName="14" name="SessionCount" queryTableFieldId="14"/>
    <tableColumn id="15" xr3:uid="{216DCEB2-71FB-4727-ABF7-BC65965402B5}" uniqueName="15" name="ActualSets" queryTableFieldId="15"/>
    <tableColumn id="16" xr3:uid="{F85B6938-DB7B-44A0-90ED-DF201985228B}" uniqueName="16" name="ActualAvgReps" queryTableFieldId="16"/>
    <tableColumn id="17" xr3:uid="{321DB916-8B3D-47E4-B035-B77952DA7DD8}" uniqueName="17" name="ActualMaxReps" queryTableFieldId="17"/>
    <tableColumn id="18" xr3:uid="{8862D958-3827-42FA-A007-77677F1BC164}" uniqueName="18" name="ActualAvgWeight" queryTableFieldId="18"/>
    <tableColumn id="19" xr3:uid="{9213B7B2-BBF5-42BC-91CE-BB17A97B35E7}" uniqueName="19" name="ActualMaxWeight" queryTableFieldId="19"/>
    <tableColumn id="20" xr3:uid="{5392DAFC-CC36-470E-9F47-8672B5FE22F5}" uniqueName="20" name="ActualAvgDuration" queryTableFieldId="20"/>
    <tableColumn id="21" xr3:uid="{10C6862E-D2B3-4F9D-8BF0-82454E5E50E4}" uniqueName="21" name="ActualMaxDuration" queryTableFieldId="21"/>
    <tableColumn id="22" xr3:uid="{062E8239-14CD-439F-96B4-65F726BFB925}" uniqueName="22" name="SetCompliance" queryTableFieldId="22"/>
    <tableColumn id="23" xr3:uid="{30A2D01E-5379-457C-99D4-D0E85CC3DE61}" uniqueName="23" name="RepInRange" queryTableFieldId="23" dataDxfId="1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A9AA7F2-0D96-4BE0-A729-A35A06DE3F36}" name="tbl_PrescribedWorkouts" displayName="tbl_PrescribedWorkouts" ref="A1:O227" totalsRowShown="0">
  <autoFilter ref="A1:O227" xr:uid="{2A9AA7F2-0D96-4BE0-A729-A35A06DE3F36}"/>
  <tableColumns count="15">
    <tableColumn id="1" xr3:uid="{21054AF9-BAFB-41BD-8CD3-EA1BF9E8C94F}" name="PhaseID"/>
    <tableColumn id="2" xr3:uid="{FB1B5EE8-B77B-4ACB-A22C-95A046D9FD2B}" name="PhaseWeek"/>
    <tableColumn id="3" xr3:uid="{C0AABB06-807C-4558-9827-491F3457F11E}" name="ProgramDay"/>
    <tableColumn id="4" xr3:uid="{EFBFFE3A-674C-4D47-8D31-6A4FBABB30A5}" name="WorkoutName"/>
    <tableColumn id="5" xr3:uid="{61AE981E-C773-4AA5-918A-29ABCAC33C48}" name="ExerciseOrder"/>
    <tableColumn id="6" xr3:uid="{90E5D715-77AC-4C9D-8695-7B86D1BB1BBE}" name="ExerciseName"/>
    <tableColumn id="7" xr3:uid="{73455D36-ED5A-4B63-9EA0-5C82711ECDD3}" name="PrescribedSets"/>
    <tableColumn id="8" xr3:uid="{AFA2C265-BC63-4FA9-96DD-EAA85B9E5DB5}" name="PrescribedRepMin"/>
    <tableColumn id="9" xr3:uid="{425787C6-E3EA-48DA-AB96-9562C52AD4F9}" name="PrescribedRepMax"/>
    <tableColumn id="10" xr3:uid="{32837C00-1995-4A11-BF3B-39DD17C4BA98}" name="PrescribedDurationSec"/>
    <tableColumn id="11" xr3:uid="{E9F97FA1-19DB-48B0-8D48-0FEB6543C99C}" name="PrescribedTempo" dataDxfId="16"/>
    <tableColumn id="12" xr3:uid="{92B593E6-442F-4BD2-AB3A-665B6D849864}" name="PrescribedRIR"/>
    <tableColumn id="13" xr3:uid="{32379F31-80C0-45C6-A459-81202E6186F0}" name="PrescribedRestSec"/>
    <tableColumn id="14" xr3:uid="{CE78C344-E308-4E1F-B6C3-BD07EFC2B658}" name="CoachingNotes"/>
    <tableColumn id="15" xr3:uid="{34E0429A-2740-41F2-8246-6776374E24E4}" name="Exercise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5380723-B83B-4C4D-8841-8AD8EAF2E6F7}" name="Export_Reference" displayName="Export_Reference" ref="A1:Q244" tableType="queryTable" totalsRowShown="0">
  <autoFilter ref="A1:Q244" xr:uid="{D5380723-B83B-4C4D-8841-8AD8EAF2E6F7}"/>
  <tableColumns count="17">
    <tableColumn id="1" xr3:uid="{7B7505CA-04EC-416F-931B-F0869F41FA96}" uniqueName="1" name="SectionName" queryTableFieldId="1" dataDxfId="15"/>
    <tableColumn id="2" xr3:uid="{4811E32D-698F-4F55-A1AE-A62342E197ED}" uniqueName="2" name="SectionOrder" queryTableFieldId="2"/>
    <tableColumn id="3" xr3:uid="{F1EA8BBD-1C1A-4CF1-B96D-216C54EBCCC2}" uniqueName="3" name="ExerciseName" queryTableFieldId="3"/>
    <tableColumn id="4" xr3:uid="{C1C9A5EC-719F-4F04-B71E-3502585AFF16}" uniqueName="4" name="MuscleGroup" queryTableFieldId="4"/>
    <tableColumn id="5" xr3:uid="{AE9A9C2A-DC1E-49D2-8A25-866EF1109F24}" uniqueName="5" name="MovementPattern" queryTableFieldId="5"/>
    <tableColumn id="6" xr3:uid="{A9120C92-2522-4A2C-928F-CC99CE53CABA}" uniqueName="6" name="Category" queryTableFieldId="6"/>
    <tableColumn id="7" xr3:uid="{BEC0A893-D1E9-4826-851E-3F470D7D178D}" uniqueName="7" name="EquipmentType" queryTableFieldId="7"/>
    <tableColumn id="8" xr3:uid="{738A1F69-708C-4D35-B1F2-F7128C581C48}" uniqueName="8" name="IsUnilateral" queryTableFieldId="8"/>
    <tableColumn id="9" xr3:uid="{69BADF72-8BBD-4230-BB0A-1BBEDED5A0C9}" uniqueName="9" name="IsTimed" queryTableFieldId="9"/>
    <tableColumn id="10" xr3:uid="{A071E578-4677-43B8-A0EA-A06F08B7102B}" uniqueName="10" name="ID" queryTableFieldId="10"/>
    <tableColumn id="11" xr3:uid="{21086D99-4962-4521-82DE-B2269D97BD4E}" uniqueName="11" name="PrimaryDetail" queryTableFieldId="11"/>
    <tableColumn id="12" xr3:uid="{7BD6B9E9-611D-4AF0-A3CE-5C0C15F67E4E}" uniqueName="12" name="SecondaryDetail" queryTableFieldId="12"/>
    <tableColumn id="13" xr3:uid="{D68B1DD1-7323-44BF-A9EB-B044113C60DA}" uniqueName="13" name="Laterality" queryTableFieldId="13"/>
    <tableColumn id="14" xr3:uid="{9F54A893-945B-4913-B464-2E8379397D83}" uniqueName="14" name="ShoulderSafetyNotes" queryTableFieldId="14"/>
    <tableColumn id="15" xr3:uid="{1CDFE40F-34EF-4D94-B6FF-A8032DA622C4}" uniqueName="15" name="Notes" queryTableFieldId="15"/>
    <tableColumn id="16" xr3:uid="{B7375C74-5917-4161-9889-A71DCF1BF683}" uniqueName="16" name="OriginalName" queryTableFieldId="16"/>
    <tableColumn id="17" xr3:uid="{7E109075-3942-428C-AB71-7FFD793294B7}" uniqueName="17" name="StandardName" queryTableFieldId="1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7B0FD6D-D57A-4836-BD77-20E9D32C1BED}" name="Export_Core" displayName="Export_Core" ref="A1:AH3389" tableType="queryTable" totalsRowShown="0">
  <autoFilter ref="A1:AH3389" xr:uid="{D7B0FD6D-D57A-4836-BD77-20E9D32C1BED}"/>
  <tableColumns count="34">
    <tableColumn id="1" xr3:uid="{5DE91E55-C928-4179-8DF5-B8347EF9E397}" uniqueName="1" name="PhaseID" queryTableFieldId="1"/>
    <tableColumn id="2" xr3:uid="{E1A997B8-AA11-4515-83BA-724E02F603EB}" uniqueName="2" name="PhaseName" queryTableFieldId="2"/>
    <tableColumn id="3" xr3:uid="{AE99F401-36C3-416D-A55E-9254D945121C}" uniqueName="3" name="PhaseGoal" queryTableFieldId="3"/>
    <tableColumn id="4" xr3:uid="{16E02DBC-0DE4-47B5-B246-B14383C2AD49}" uniqueName="4" name="PhaseStartDate" queryTableFieldId="4"/>
    <tableColumn id="5" xr3:uid="{E97E7E02-A64B-4757-BB50-366E614E45C3}" uniqueName="5" name="PhaseEndDate" queryTableFieldId="5"/>
    <tableColumn id="6" xr3:uid="{7AE93995-FAB7-4940-A938-59819B30656F}" uniqueName="6" name="ShoulderNotes" queryTableFieldId="6"/>
    <tableColumn id="7" xr3:uid="{6927527A-16AC-4CDF-B629-CF25A00286D1}" uniqueName="7" name="GripStatus" queryTableFieldId="7"/>
    <tableColumn id="8" xr3:uid="{196091AC-ED29-452F-913C-B3B5DE3EA11A}" uniqueName="8" name="SessionID" queryTableFieldId="8"/>
    <tableColumn id="9" xr3:uid="{31EE022B-53D7-4DBB-86B3-AA3C35B74CA0}" uniqueName="9" name="SessionDate" queryTableFieldId="9"/>
    <tableColumn id="10" xr3:uid="{B8D042A9-5864-4ED8-99F4-57DEB7A59102}" uniqueName="10" name="ProgramDay" queryTableFieldId="10"/>
    <tableColumn id="34" xr3:uid="{A50B0A52-B7C2-4A64-A867-1DF71F4A7304}" uniqueName="34" name="PhaseWeek" queryTableFieldId="34"/>
    <tableColumn id="11" xr3:uid="{91705FB3-DF11-4028-823A-CBC427B836A4}" uniqueName="11" name="WorkoutName" queryTableFieldId="11"/>
    <tableColumn id="12" xr3:uid="{E84D9EBF-7750-45F8-9D4F-27E6BA1FC33C}" uniqueName="12" name="SessionStartTime" queryTableFieldId="12"/>
    <tableColumn id="13" xr3:uid="{0CF16710-0186-482B-A598-03A3D0BE574E}" uniqueName="13" name="SessionEndTime" queryTableFieldId="13"/>
    <tableColumn id="14" xr3:uid="{0358F33C-2DA3-4DA3-AE01-EAD3B40EE860}" uniqueName="14" name="ExerciseLogID" queryTableFieldId="14"/>
    <tableColumn id="15" xr3:uid="{E71F1FDC-DFEC-4178-A7AC-E4923647C703}" uniqueName="15" name="ExerciseName" queryTableFieldId="15"/>
    <tableColumn id="16" xr3:uid="{2EBCA98C-3ED0-4C0F-80C2-3ADBD86796CF}" uniqueName="16" name="Category" queryTableFieldId="16"/>
    <tableColumn id="17" xr3:uid="{BB19D6C4-2E93-49D8-8FA8-BD09A306E460}" uniqueName="17" name="MovementPattern" queryTableFieldId="17"/>
    <tableColumn id="18" xr3:uid="{8F6C5866-8A7C-445D-82E7-575BEFA7EE9F}" uniqueName="18" name="MuscleGroup" queryTableFieldId="18"/>
    <tableColumn id="19" xr3:uid="{840F1ABB-66A4-4ACE-9B16-B180915F4072}" uniqueName="19" name="IsUnilateral" queryTableFieldId="19"/>
    <tableColumn id="20" xr3:uid="{24EDBCA2-CB30-4414-9925-285F68567CA1}" uniqueName="20" name="IsTimed" queryTableFieldId="20"/>
    <tableColumn id="21" xr3:uid="{328A0641-03CE-4225-9EC8-0411455D74F2}" uniqueName="21" name="SetNumber" queryTableFieldId="21"/>
    <tableColumn id="22" xr3:uid="{12BA8198-5186-4A98-8E50-C8304D9E8916}" uniqueName="22" name="WeightLbs" queryTableFieldId="22"/>
    <tableColumn id="23" xr3:uid="{A91B493E-80C4-4D81-902A-3B0E961D0D35}" uniqueName="23" name="Reps" queryTableFieldId="23"/>
    <tableColumn id="24" xr3:uid="{DF45DB19-E3B6-458B-A99B-8863A2D47D03}" uniqueName="24" name="DurationSeconds" queryTableFieldId="24"/>
    <tableColumn id="25" xr3:uid="{2AE02633-8A9A-4E01-A0BC-37EF4D94F73E}" uniqueName="25" name="DistanceValue" queryTableFieldId="25"/>
    <tableColumn id="26" xr3:uid="{04C5E7CE-2A58-4D40-9151-FF012B161C5F}" uniqueName="26" name="DistanceUnit" queryTableFieldId="26"/>
    <tableColumn id="27" xr3:uid="{44B6FA70-9C14-49B9-ACC7-F79DE3B83E04}" uniqueName="27" name="TempoEccentric" queryTableFieldId="27"/>
    <tableColumn id="28" xr3:uid="{3F9EDD03-3C3A-4BB8-BDB6-9046D0F833F9}" uniqueName="28" name="TempoPause" queryTableFieldId="28"/>
    <tableColumn id="29" xr3:uid="{38DE7674-0D43-4670-AD3A-5305E86A2248}" uniqueName="29" name="TempoConcentric" queryTableFieldId="29"/>
    <tableColumn id="30" xr3:uid="{8F48FA32-0EA0-4C6E-8421-A25AC6FAD263}" uniqueName="30" name="RIR" queryTableFieldId="30"/>
    <tableColumn id="31" xr3:uid="{F1BF19EA-0637-4F62-886B-84891CB76481}" uniqueName="31" name="SupersetGroupID" queryTableFieldId="31"/>
    <tableColumn id="32" xr3:uid="{FC68C34C-A678-40C3-BC69-D112C721EAA6}" uniqueName="32" name="GeneralNotes" queryTableFieldId="32"/>
    <tableColumn id="33" xr3:uid="{A6DF82F2-446C-4BEF-B9D9-CD2EA998DEDD}" uniqueName="33" name="ExerciseDateTime" queryTableFieldId="33"/>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F66CF77-6217-45E8-A577-1A930CFC6404}" name="Export_Analysis" displayName="Export_Analysis" ref="A1:AN267" tableType="queryTable" totalsRowShown="0">
  <autoFilter ref="A1:AN267" xr:uid="{6F66CF77-6217-45E8-A577-1A930CFC6404}"/>
  <tableColumns count="40">
    <tableColumn id="1" xr3:uid="{E3EC112F-492E-4139-B8ED-7A87F98AFB49}" uniqueName="1" name="SectionName" queryTableFieldId="1" dataDxfId="14"/>
    <tableColumn id="2" xr3:uid="{4C7901DE-0D50-4E68-B919-05C8E0DC8EF1}" uniqueName="2" name="SectionOrder" queryTableFieldId="2"/>
    <tableColumn id="3" xr3:uid="{83FFC668-2132-4A1B-9B93-F41CF74F03E5}" uniqueName="3" name="PhaseID" queryTableFieldId="3"/>
    <tableColumn id="4" xr3:uid="{CCED02FE-5E3E-4E93-9CCB-A6914B7996C7}" uniqueName="4" name="ExerciseName" queryTableFieldId="4"/>
    <tableColumn id="5" xr3:uid="{83710FFF-31CB-4103-8789-3761A2EDCF10}" uniqueName="5" name="PRType" queryTableFieldId="5"/>
    <tableColumn id="6" xr3:uid="{034958C6-7A58-40E0-9392-6FE0068065F5}" uniqueName="6" name="PRValue" queryTableFieldId="6"/>
    <tableColumn id="7" xr3:uid="{6BAABA4E-6898-4766-9B86-B2161EBF78B5}" uniqueName="7" name="PRUnit" queryTableFieldId="7"/>
    <tableColumn id="8" xr3:uid="{75AEDBC1-8DFC-4C5C-96E1-B821584DD7A5}" uniqueName="8" name="PRDate" queryTableFieldId="8"/>
    <tableColumn id="9" xr3:uid="{13603451-BDAF-49F3-B017-42F52B73A603}" uniqueName="9" name="PreviousBest" queryTableFieldId="9"/>
    <tableColumn id="10" xr3:uid="{CFA2ED8C-46CB-45E6-9F1B-0865F08EE668}" uniqueName="10" name="PreviousBestDate" queryTableFieldId="10"/>
    <tableColumn id="11" xr3:uid="{748B8792-66C0-4484-B163-8D7D7A2D4833}" uniqueName="11" name="SetDetails" queryTableFieldId="11"/>
    <tableColumn id="12" xr3:uid="{5BBE654C-8F5C-418B-BC4B-6C77016030CA}" uniqueName="12" name="Notes" queryTableFieldId="12"/>
    <tableColumn id="13" xr3:uid="{EFF29417-B0EE-46DC-A0A9-98040BC9EBE7}" uniqueName="13" name="Col_Category" queryTableFieldId="13"/>
    <tableColumn id="14" xr3:uid="{577CA5A9-A567-4011-86ED-087179D5FB92}" uniqueName="14" name="Col_Description" queryTableFieldId="14"/>
    <tableColumn id="15" xr3:uid="{A908DC23-CFBB-4D7D-B63B-2D4FB786D78E}" uniqueName="15" name="Col_Confidence" queryTableFieldId="15"/>
    <tableColumn id="16" xr3:uid="{B95B7C12-4C3F-4F96-A372-1C60B9878D37}" uniqueName="16" name="Col_Status" queryTableFieldId="16"/>
    <tableColumn id="17" xr3:uid="{F65B2356-8124-4251-A1E5-EF3DB7B69B3F}" uniqueName="17" name="Col_Evidence" queryTableFieldId="17"/>
    <tableColumn id="18" xr3:uid="{7FE9FDC3-6C1C-4718-BDC3-8AACBF563472}" uniqueName="18" name="Col_WeekStart" queryTableFieldId="18"/>
    <tableColumn id="19" xr3:uid="{95F6FE7A-1E8E-4AC5-9040-FA835B3E6AE0}" uniqueName="19" name="Col_TotalSets" queryTableFieldId="19"/>
    <tableColumn id="20" xr3:uid="{EE1545F2-F6EB-478C-A8E0-9B2A0DB71A56}" uniqueName="20" name="Col_PullSets" queryTableFieldId="20"/>
    <tableColumn id="21" xr3:uid="{B6686303-BB19-4399-B0C7-0A3C09B3CABE}" uniqueName="21" name="Col_PushSets" queryTableFieldId="21"/>
    <tableColumn id="22" xr3:uid="{EFB78E02-7180-4710-A655-3A244A1E0655}" uniqueName="22" name="Col_LegSets" queryTableFieldId="22"/>
    <tableColumn id="23" xr3:uid="{1E216A25-AE4A-4F69-844A-958265A86DAB}" uniqueName="23" name="Col_BicepSets" queryTableFieldId="23"/>
    <tableColumn id="24" xr3:uid="{639B13CF-F5D6-4C57-B1CC-71A43CB7C48F}" uniqueName="24" name="Col_TricepSets" queryTableFieldId="24"/>
    <tableColumn id="25" xr3:uid="{03BEA0FA-8FFD-42CC-B334-34E12099D21D}" uniqueName="25" name="Col_CoreSets" queryTableFieldId="25"/>
    <tableColumn id="26" xr3:uid="{A152A280-85D6-489C-A825-1C2110DEAD56}" uniqueName="26" name="Col_CarrySets" queryTableFieldId="26"/>
    <tableColumn id="27" xr3:uid="{92377708-F078-4D5C-9BB1-E4685025103C}" uniqueName="27" name="Col_CardioSets" queryTableFieldId="27"/>
    <tableColumn id="28" xr3:uid="{83489DBD-DEC5-45ED-B69A-1CA76CEE0A05}" uniqueName="28" name="Col_SessionCount" queryTableFieldId="28"/>
    <tableColumn id="29" xr3:uid="{35BE4B94-BCDA-445C-96B8-1E7E958269EB}" uniqueName="29" name="Col_AvgSetsPerWeek" queryTableFieldId="29"/>
    <tableColumn id="30" xr3:uid="{B94B64D1-A6B5-47BB-928B-E4D3AEEC99E8}" uniqueName="30" name="Col_ProgramDay" queryTableFieldId="30"/>
    <tableColumn id="31" xr3:uid="{514EEDC1-5992-477B-8E4D-5F30C93424A2}" uniqueName="31" name="Col_WorkoutName" queryTableFieldId="31"/>
    <tableColumn id="32" xr3:uid="{A4B1B1D9-5405-478E-83CD-58FC3722B3E8}" uniqueName="32" name="Col_ExType" queryTableFieldId="32"/>
    <tableColumn id="33" xr3:uid="{70872263-ACB0-4F84-9222-D94845698529}" uniqueName="33" name="Col_PrescSets" queryTableFieldId="33"/>
    <tableColumn id="34" xr3:uid="{93784A16-9B42-4E0B-B714-B1B54D80AF0E}" uniqueName="34" name="Col_PrescRepMin" queryTableFieldId="34"/>
    <tableColumn id="35" xr3:uid="{27BD6CB0-CEF7-48CB-9AD6-CA202BAB52C7}" uniqueName="35" name="Col_PrescRepMax" queryTableFieldId="35"/>
    <tableColumn id="36" xr3:uid="{15C7D05D-99F7-433A-9DE4-4219877FA026}" uniqueName="36" name="Col_WasPerformed" queryTableFieldId="36"/>
    <tableColumn id="37" xr3:uid="{4DAB1B57-A090-47BD-AAE8-20AAEEB9B3C2}" uniqueName="37" name="Col_ActualSets" queryTableFieldId="37"/>
    <tableColumn id="38" xr3:uid="{3D81382E-9AB2-4225-B39C-7B4033882387}" uniqueName="38" name="Col_ActualAvgReps" queryTableFieldId="38"/>
    <tableColumn id="39" xr3:uid="{90D39022-7DB2-4FE7-9E9A-471720FA2F58}" uniqueName="39" name="Col_SetCompliance" queryTableFieldId="39"/>
    <tableColumn id="40" xr3:uid="{D63D9BE1-0915-4C5D-A13A-31E49113DF35}" uniqueName="40" name="Col_RepInRange" queryTableFieldId="40"/>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41DE85-9540-4B79-833A-C817001B2199}" name="tbl_ExerciseLibrary" displayName="tbl_ExerciseLibrary" ref="A1:M103" totalsRowShown="0">
  <autoFilter ref="A1:M103" xr:uid="{CE41DE85-9540-4B79-833A-C817001B2199}"/>
  <tableColumns count="13">
    <tableColumn id="1" xr3:uid="{5F3E9F1E-071B-4168-AD2F-40D5FC694E09}" name="ExerciseID"/>
    <tableColumn id="2" xr3:uid="{FA2DD50C-E261-4B27-8A8F-93779BFE9014}" name="ExerciseName"/>
    <tableColumn id="3" xr3:uid="{6A3FE321-79A1-4725-B8D7-78ADF459F1F2}" name="MovementPattern"/>
    <tableColumn id="4" xr3:uid="{DC3A355A-2EE2-4852-AC2B-71E6928FEAAB}" name="PrimaryMuscle"/>
    <tableColumn id="5" xr3:uid="{A2444D9F-257B-44CD-BC79-F708428DE46B}" name="SecondaryMuscles"/>
    <tableColumn id="6" xr3:uid="{2BAADB26-AEE6-454E-B8DD-3ACCE2FD466B}" name="DefaultEquipmentID"/>
    <tableColumn id="7" xr3:uid="{09C09358-ACE3-41F7-8CD1-DEC0473B3FA7}" name="Laterality"/>
    <tableColumn id="8" xr3:uid="{7E7FE581-27F7-4CD0-ABB7-61D7BB0704D1}" name="ExerciseCategory"/>
    <tableColumn id="9" xr3:uid="{0AE5931B-08DC-4AF8-BDDB-9DC9A9A17F3F}" name="IsTimeBased"/>
    <tableColumn id="10" xr3:uid="{A2AC9520-CD1B-42B0-8D97-22F3B0AAAA5B}" name="IsDistanceBased"/>
    <tableColumn id="11" xr3:uid="{772427DF-ACD3-4197-B837-432EC4AC25F7}" name="PreferredReplacements"/>
    <tableColumn id="12" xr3:uid="{B3EE86A1-AFEA-41AD-BB8E-594653D44AFC}" name="ShoulderSafetyNotes"/>
    <tableColumn id="13" xr3:uid="{36BA1F00-C7FB-4292-999D-B9700F9D6D74}" name="Note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5823D8-D1EB-456F-BBC7-ED7DAE6C7897}" name="tbl_Equipment" displayName="tbl_Equipment" ref="A1:M26" totalsRowShown="0">
  <autoFilter ref="A1:M26" xr:uid="{655823D8-D1EB-456F-BBC7-ED7DAE6C7897}"/>
  <tableColumns count="13">
    <tableColumn id="1" xr3:uid="{34F45FD2-5010-408B-8CFA-D7CCEDDF74E0}" name="EquipmentID"/>
    <tableColumn id="2" xr3:uid="{62C820FF-022F-496A-BD94-E260937D2E84}" name="EquipmentName"/>
    <tableColumn id="3" xr3:uid="{E1AA6406-4C3E-45AF-9E6F-E82381CDEC18}" name="EquipmentCategory"/>
    <tableColumn id="4" xr3:uid="{DBA752DC-511A-4EE9-BE96-0B128BCC5876}" name="Manufacturer"/>
    <tableColumn id="5" xr3:uid="{A93308DF-3A1D-4995-83CB-423CF9931391}" name="GymLocation"/>
    <tableColumn id="6" xr3:uid="{082C7AAC-0469-4BC1-AACB-A840C638094A}" name="Notes"/>
    <tableColumn id="7" xr3:uid="{64CE50F5-F277-49BA-A5B6-E53859DAD23A}" name="Column1"/>
    <tableColumn id="8" xr3:uid="{D746E0C6-C288-4EE5-8B30-37058CF6746A}" name="Column2"/>
    <tableColumn id="9" xr3:uid="{2A09E475-2C64-4362-ABE4-DD8E4D5DDB56}" name="Column3"/>
    <tableColumn id="10" xr3:uid="{76EBC3D8-FF1E-4B6A-8C2A-7AEEFF02EA79}" name="Column4"/>
    <tableColumn id="11" xr3:uid="{151B09C9-54ED-412E-9D0D-B1F5C4C0A3C9}" name="Column5"/>
    <tableColumn id="12" xr3:uid="{5E4EF1B3-8662-4210-9FC8-8E2F7FE103CE}" name="Column6"/>
    <tableColumn id="13" xr3:uid="{26792D86-AF17-4076-BC62-869BA86BF8BC}" name="Column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381B3D-66AD-4DC2-ADFC-3C1B0DA0508E}" name="tbl_BodyMetrics" displayName="tbl_BodyMetrics" ref="A1:AB2" insertRow="1" totalsRowShown="0">
  <autoFilter ref="A1:AB2" xr:uid="{92381B3D-66AD-4DC2-ADFC-3C1B0DA0508E}"/>
  <tableColumns count="28">
    <tableColumn id="1" xr3:uid="{D20A4FC5-FE4F-464F-AFDC-DF7F199EF1E3}" name="MetricID"/>
    <tableColumn id="2" xr3:uid="{7E2FFBC1-3995-4546-AE1A-8B9E43BC8C57}" name="MeasurementDate"/>
    <tableColumn id="3" xr3:uid="{A526C1B7-4E30-4AD9-8153-666961906804}" name="WeightLbs"/>
    <tableColumn id="4" xr3:uid="{5BD423C5-C404-4CE0-8748-69CCBEE5D957}" name="BodyFatPct"/>
    <tableColumn id="5" xr3:uid="{8F284198-6993-47C5-A647-B48EA7A41467}" name="WaistInches"/>
    <tableColumn id="6" xr3:uid="{078104D1-EF49-4725-815F-F4251ACBE818}" name="ChestInches"/>
    <tableColumn id="7" xr3:uid="{161E2715-F501-41DC-9B70-140869A2A76E}" name="LeftArmInches"/>
    <tableColumn id="8" xr3:uid="{7A69BF6A-7267-4A0C-A0A9-A8947F85F4EE}" name="RightArmInches"/>
    <tableColumn id="9" xr3:uid="{440D66A0-08C2-4309-B66B-A6F71FFC28FA}" name="NeckInches"/>
    <tableColumn id="10" xr3:uid="{CBEDCDA9-B887-4051-8D77-0C66B4D8E584}" name="LeftThighInches"/>
    <tableColumn id="11" xr3:uid="{EACB5E3B-3346-4BB5-8DEE-7212C0D5617E}" name="RightThighInches"/>
    <tableColumn id="12" xr3:uid="{48596D4A-2B12-40A0-B47E-B5CC4FCF02DA}" name="LeftCalfInches"/>
    <tableColumn id="13" xr3:uid="{26E8CFD8-4E1C-4D28-88E6-A993AA95C559}" name="RightCalfInches"/>
    <tableColumn id="14" xr3:uid="{559AC3A8-0173-4310-B59A-F45F80ACF53F}" name="LeftForearmInches"/>
    <tableColumn id="15" xr3:uid="{BED52122-49F8-4ABE-A85C-026ECF8BD986}" name="RightForearmInches"/>
    <tableColumn id="16" xr3:uid="{5246DF3B-7780-4B35-BECC-AC9C8A72E261}" name="WaistToHipRatio"/>
    <tableColumn id="17" xr3:uid="{57EE0FA1-DC33-4AB1-815F-C17469ADB4CD}" name="MeasurementMethod"/>
    <tableColumn id="18" xr3:uid="{B465BC33-BE64-4459-B679-EDEABE24C247}" name="BloodPressureSystolic"/>
    <tableColumn id="19" xr3:uid="{3A3655F0-26B8-4E74-A7F9-56907ED0DE5E}" name="BloodPressureDiastolic"/>
    <tableColumn id="20" xr3:uid="{87ABFEB4-3988-4013-A47F-AC9D89520D2B}" name="RestingHeartRate"/>
    <tableColumn id="21" xr3:uid="{E7C9AB79-E871-459D-9034-8C3E8DEB9540}" name="HRV"/>
    <tableColumn id="22" xr3:uid="{F233FBBF-39AC-4BB0-B04B-C2D01E77FAED}" name="VO2Max"/>
    <tableColumn id="23" xr3:uid="{DF9B08B7-799F-402E-82EE-BDC99E36C477}" name="DEXALeanMassLbs"/>
    <tableColumn id="24" xr3:uid="{BBB11F93-1E0F-40A0-9E0E-C4CDD16238FA}" name="DEXAFatMassLbs"/>
    <tableColumn id="25" xr3:uid="{BE54E814-EAFF-44BD-AEAB-1F89D78D94A9}" name="DEXABoneDensity"/>
    <tableColumn id="26" xr3:uid="{584F2993-8784-4788-9E6D-186354F17277}" name="GripStrengthLeftLbs"/>
    <tableColumn id="27" xr3:uid="{B97BD7A2-6DB6-4C99-8E9C-D3489FADBBC1}" name="GripStrengthRightLbs"/>
    <tableColumn id="28" xr3:uid="{0436501A-8E51-4391-8433-69A11DD8723D}" name="Note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FC1985-D2EE-42A3-AD4A-7E1D6D958292}" name="tbl_TrainingAssumptions" displayName="tbl_TrainingAssumptions" ref="A1:J23" totalsRowShown="0">
  <autoFilter ref="A1:J23" xr:uid="{EAFC1985-D2EE-42A3-AD4A-7E1D6D958292}"/>
  <tableColumns count="10">
    <tableColumn id="1" xr3:uid="{7B7B35B9-24BF-4C61-858C-5AD736AA37C4}" name="AssumptionID"/>
    <tableColumn id="2" xr3:uid="{2601029E-98E7-46C0-9F5C-779FED5C64BC}" name="Category"/>
    <tableColumn id="3" xr3:uid="{8996665F-04E8-4740-BDBB-14CB73B6E4F9}" name="Description"/>
    <tableColumn id="4" xr3:uid="{C8E1FCEB-E1B7-4049-A064-3EB4E93CB48B}" name="Confidence"/>
    <tableColumn id="5" xr3:uid="{CA28A2BB-99A7-4F12-B9C7-FBD298F2FAF9}" name="FirstObserved"/>
    <tableColumn id="6" xr3:uid="{242DC01D-D4E7-4F71-BF23-0049319024B8}" name="LastValidated"/>
    <tableColumn id="7" xr3:uid="{1099668A-FF17-42DC-859D-0418B2C48277}" name="Status"/>
    <tableColumn id="8" xr3:uid="{5924D3FA-69DD-4791-A476-A4E2403D0C7D}" name="SupportingEvidence"/>
    <tableColumn id="9" xr3:uid="{7AD260EB-647E-4DFA-B310-ACEE636E16CD}" name="PhaseIDFirstObserved"/>
    <tableColumn id="10" xr3:uid="{BE94B181-4C95-4832-A988-0F7F31D18625}" name="Note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5D631F-6080-4CF3-93AC-534A452D9F7D}" name="tbl_PRs" displayName="tbl_PRs" ref="A1:L33" totalsRowShown="0">
  <autoFilter ref="A1:L33" xr:uid="{EA5D631F-6080-4CF3-93AC-534A452D9F7D}"/>
  <tableColumns count="12">
    <tableColumn id="1" xr3:uid="{08D8CD6D-77D1-4534-98F0-741C825E67C1}" name="PRID"/>
    <tableColumn id="2" xr3:uid="{8AC7E19E-78E2-44FF-9108-143B72EDF2F9}" name="ExerciseName"/>
    <tableColumn id="3" xr3:uid="{72CF5D78-D49E-4E81-AECE-C03DA98CFD47}" name="PRType"/>
    <tableColumn id="4" xr3:uid="{C6F7D041-7F4B-4158-A48C-2B026B3921E2}" name="PRValue"/>
    <tableColumn id="5" xr3:uid="{7F440732-A6A4-4DD7-97C9-A8C7BF90555A}" name="PRUnit"/>
    <tableColumn id="6" xr3:uid="{DC08911B-D959-4DF3-A9CB-75D7A91F2464}" name="PRDate" dataDxfId="13"/>
    <tableColumn id="7" xr3:uid="{7252811E-1ABB-4D48-B24C-B4D5079FBD1E}" name="PhaseID"/>
    <tableColumn id="8" xr3:uid="{FA8875E2-333F-4DA8-B3F4-EFD4C357DA87}" name="SessionID"/>
    <tableColumn id="9" xr3:uid="{20DE8C73-9A03-4944-A959-40370568DD35}" name="PreviousBest"/>
    <tableColumn id="10" xr3:uid="{49867FE5-BD06-47D3-BB47-A0D29BF0DDBA}" name="PreviousBestDate" dataDxfId="12"/>
    <tableColumn id="11" xr3:uid="{872690D9-9F0C-4388-A913-9186FD329DE1}" name="SetDetails" dataDxfId="11"/>
    <tableColumn id="12" xr3:uid="{EAFEBBFA-1EC9-4439-A548-55CA474CA065}" name="Note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A3B82BA-7F3F-4941-8CF0-1BCE29CD6E4A}" name="tbl_VolumeWeekly" displayName="tbl_VolumeWeekly" ref="A1:Q34" tableType="queryTable" totalsRowShown="0">
  <autoFilter ref="A1:Q34" xr:uid="{4A3B82BA-7F3F-4941-8CF0-1BCE29CD6E4A}"/>
  <tableColumns count="17">
    <tableColumn id="1" xr3:uid="{ACAD0F14-7287-43BE-8AB7-E8EB75621285}" uniqueName="1" name="WeekStartDate" queryTableFieldId="1" dataDxfId="10"/>
    <tableColumn id="2" xr3:uid="{18ACF763-5A43-49CF-9C7B-DAECD4CFA3B3}" uniqueName="2" name="WeekEndDate" queryTableFieldId="2" dataDxfId="9"/>
    <tableColumn id="3" xr3:uid="{6263148C-48A9-483F-8079-8F4D75096E65}" uniqueName="3" name="PhaseID" queryTableFieldId="3"/>
    <tableColumn id="4" xr3:uid="{39D298AD-4103-4022-A72B-35D385C2CA3F}" uniqueName="4" name="TotalSets" queryTableFieldId="4"/>
    <tableColumn id="5" xr3:uid="{22423E60-0D0F-4921-A6E3-E2AE25753A21}" uniqueName="5" name="PullSets" queryTableFieldId="5"/>
    <tableColumn id="6" xr3:uid="{A56D07BA-7C1E-434E-A32E-AACC411DF73A}" uniqueName="6" name="PushSets" queryTableFieldId="6"/>
    <tableColumn id="7" xr3:uid="{266A26EC-BFEA-4FAF-94F4-C5E27371F653}" uniqueName="7" name="LegSets" queryTableFieldId="7"/>
    <tableColumn id="8" xr3:uid="{6074E966-BA08-405A-B989-653105752A45}" uniqueName="8" name="ArmSets_Biceps" queryTableFieldId="8"/>
    <tableColumn id="9" xr3:uid="{B170D1AD-E3FC-4CA1-9ECA-CADBBAD2A0FD}" uniqueName="9" name="ArmSets_Triceps" queryTableFieldId="9"/>
    <tableColumn id="10" xr3:uid="{23579D0D-ADFB-4A9B-A387-411F9D7EE3CE}" uniqueName="10" name="CoreSets" queryTableFieldId="10"/>
    <tableColumn id="11" xr3:uid="{5085AB9D-EA96-45EA-B4D5-2F004C09A3A2}" uniqueName="11" name="CarrySets" queryTableFieldId="11"/>
    <tableColumn id="12" xr3:uid="{54D62280-6110-4CD4-87B7-C3C2E5E70DD4}" uniqueName="12" name="CardioSets" queryTableFieldId="12"/>
    <tableColumn id="13" xr3:uid="{3446F5C4-6A3E-4A65-8E41-55420AB7D1AE}" uniqueName="13" name="TotalWeightVolume" queryTableFieldId="13"/>
    <tableColumn id="14" xr3:uid="{2F987F91-F948-4032-A056-56C41B17983E}" uniqueName="14" name="TotalReps" queryTableFieldId="14"/>
    <tableColumn id="15" xr3:uid="{07B2FBD4-6A48-46DA-B598-01F237EC34FC}" uniqueName="15" name="SessionCount" queryTableFieldId="15"/>
    <tableColumn id="16" xr3:uid="{958E6522-529B-421B-8961-FA076321FDDE}" uniqueName="16" name="AvgSetsPerSession" queryTableFieldId="16"/>
    <tableColumn id="17" xr3:uid="{B3845340-0C7C-4155-94B8-89AB9A8B3850}" uniqueName="17" name="Notes" queryTableFieldId="17" dataDxfId="8"/>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D2EDC1B-14C5-426B-BE7A-CC84EDE8C59B}" name="tbl_VolumeMonthly" displayName="tbl_VolumeMonthly" ref="A1:T10" tableType="queryTable" totalsRowShown="0">
  <autoFilter ref="A1:T10" xr:uid="{5D2EDC1B-14C5-426B-BE7A-CC84EDE8C59B}"/>
  <tableColumns count="20">
    <tableColumn id="1" xr3:uid="{94D1849D-A1EB-43EF-85B9-913C9E4A6868}" uniqueName="1" name="MonthLabel" queryTableFieldId="1" dataDxfId="7"/>
    <tableColumn id="2" xr3:uid="{39D3AC48-8519-4A11-A5A3-F482A68BFD8C}" uniqueName="2" name="MonthStartDate" queryTableFieldId="2" dataDxfId="6"/>
    <tableColumn id="3" xr3:uid="{65DB2389-F7AD-4DA7-BF99-C35DD7D70DC7}" uniqueName="3" name="MonthEndDate" queryTableFieldId="3" dataDxfId="5"/>
    <tableColumn id="4" xr3:uid="{B1B2FCFD-6D88-4730-A7EA-4C73313EE557}" uniqueName="4" name="PhaseID" queryTableFieldId="4" dataDxfId="4"/>
    <tableColumn id="5" xr3:uid="{8107BF99-6293-44D3-9DC6-8F743E8D50B3}" uniqueName="5" name="TotalSets" queryTableFieldId="5"/>
    <tableColumn id="6" xr3:uid="{D63A71B0-8FFB-4A8A-98DC-17A23CDF059D}" uniqueName="6" name="PullSets" queryTableFieldId="6"/>
    <tableColumn id="7" xr3:uid="{18A6A073-AAAB-4675-926C-B760E4DD1E9E}" uniqueName="7" name="PushSets" queryTableFieldId="7"/>
    <tableColumn id="8" xr3:uid="{974D6D2B-8489-4F22-8ABB-7B2FA795911E}" uniqueName="8" name="LegSets" queryTableFieldId="8"/>
    <tableColumn id="9" xr3:uid="{CB7D48FC-8A2F-4557-BC3C-2562355982D3}" uniqueName="9" name="ArmSets_Biceps" queryTableFieldId="9"/>
    <tableColumn id="10" xr3:uid="{AEA0A701-9DCA-4FD1-B6C6-FA82918D7F68}" uniqueName="10" name="ArmSets_Triceps" queryTableFieldId="10"/>
    <tableColumn id="11" xr3:uid="{1652150D-EEBA-4936-9916-3649E7233AE5}" uniqueName="11" name="CoreSets" queryTableFieldId="11"/>
    <tableColumn id="12" xr3:uid="{0E841FDE-B529-4AFE-B6B1-F42A744DC641}" uniqueName="12" name="CarrySets" queryTableFieldId="12"/>
    <tableColumn id="13" xr3:uid="{0DF78859-0737-4D89-931A-886CFA8F9283}" uniqueName="13" name="CardioSets" queryTableFieldId="13"/>
    <tableColumn id="14" xr3:uid="{8708CBF8-0C25-4D5C-8802-C6906BC1A79B}" uniqueName="14" name="TotalWeightVolume" queryTableFieldId="14"/>
    <tableColumn id="15" xr3:uid="{3C6F582A-5428-4291-82FB-77E566C51B7D}" uniqueName="15" name="TotalReps" queryTableFieldId="15"/>
    <tableColumn id="16" xr3:uid="{64229272-4033-49C5-B720-24D31FB3F4EC}" uniqueName="16" name="SessionCount" queryTableFieldId="16"/>
    <tableColumn id="17" xr3:uid="{50F99397-9BC2-4234-9CC7-0A04BE07E20A}" uniqueName="17" name="WeeksInMonth" queryTableFieldId="17"/>
    <tableColumn id="18" xr3:uid="{A6D08CBE-1D86-4636-80A6-9AC0D01CA3A8}" uniqueName="18" name="AvgSetsPerSession" queryTableFieldId="18"/>
    <tableColumn id="19" xr3:uid="{ABFB00B0-A7C7-4A17-B32C-A4EB7FBA8348}" uniqueName="19" name="AvgSetsPerWeek" queryTableFieldId="19"/>
    <tableColumn id="20" xr3:uid="{6E197F0C-98D5-4404-9CAF-FA5AFEB9E928}" uniqueName="20" name="Notes" queryTableFieldId="20" dataDxfId="3"/>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CD21A1-0CD5-41C4-9ABB-139544C3E085}" name="Table3" displayName="Table3" ref="A1:M2" totalsRowShown="0">
  <autoFilter ref="A1:M2" xr:uid="{24CD21A1-0CD5-41C4-9ABB-139544C3E085}"/>
  <tableColumns count="13">
    <tableColumn id="1" xr3:uid="{FA48C306-E711-4FB2-A170-BCA8322FE251}" name="TableName"/>
    <tableColumn id="2" xr3:uid="{DA7FA355-8B78-42EB-B276-94E74E1F86D4}" name="FieldName"/>
    <tableColumn id="3" xr3:uid="{D1D990E1-0D73-458C-B1EA-13B5DDC1F2C0}" name="DataType"/>
    <tableColumn id="4" xr3:uid="{510B027A-2BB0-4762-AE54-A2C087190DBE}" name="IsPrimaryKey"/>
    <tableColumn id="5" xr3:uid="{884AC3BD-A83D-4F94-9C1B-D98672C34ADD}" name="IsForeignKey"/>
    <tableColumn id="14" xr3:uid="{EE46B34F-78FB-44DF-938C-50CB2818DB70}" name="ForeignKey"/>
    <tableColumn id="6" xr3:uid="{FAA4909B-F12B-4687-8739-EB5A6D45D3EF}" name="AllowedValues"/>
    <tableColumn id="7" xr3:uid="{D198371F-A869-4611-8C13-DA3AC3327CCD}" name="IsRequired"/>
    <tableColumn id="8" xr3:uid="{FB476EB6-D2EC-40E5-84E8-088EE960FBF5}" name="IsCalculated"/>
    <tableColumn id="9" xr3:uid="{F7DB38C3-9EC2-43FC-BCC1-1F0A45518240}" name="DefaultValue"/>
    <tableColumn id="10" xr3:uid="{6310C76A-39A6-4445-9829-815D8F3338B8}" name="Description"/>
    <tableColumn id="11" xr3:uid="{510EFF81-D36A-45FF-82FE-468D71B8D499}" name="Example"/>
    <tableColumn id="12" xr3:uid="{2F0FDF91-3AC0-4798-AFB2-EA9551171D6F}"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C8059-F884-4CDB-956B-8B70E62BCE31}">
  <sheetPr>
    <tabColor theme="0" tint="-0.499984740745262"/>
  </sheetPr>
  <dimension ref="A3:R109"/>
  <sheetViews>
    <sheetView topLeftCell="B1" workbookViewId="0">
      <selection activeCell="D17" sqref="D17"/>
    </sheetView>
  </sheetViews>
  <sheetFormatPr defaultRowHeight="15" x14ac:dyDescent="0.25"/>
  <cols>
    <col min="1" max="1" width="53.28515625" bestFit="1" customWidth="1"/>
    <col min="2" max="2" width="16.85546875" bestFit="1" customWidth="1"/>
    <col min="3" max="10" width="4" bestFit="1" customWidth="1"/>
    <col min="11" max="11" width="11.28515625" bestFit="1" customWidth="1"/>
    <col min="17" max="17" width="13.42578125" bestFit="1" customWidth="1"/>
    <col min="18" max="18" width="17.5703125" bestFit="1" customWidth="1"/>
  </cols>
  <sheetData>
    <row r="3" spans="1:18" x14ac:dyDescent="0.25">
      <c r="A3" s="26" t="s">
        <v>8799</v>
      </c>
      <c r="B3" s="26" t="s">
        <v>8798</v>
      </c>
    </row>
    <row r="4" spans="1:18" x14ac:dyDescent="0.25">
      <c r="A4" s="26" t="s">
        <v>8796</v>
      </c>
      <c r="B4">
        <v>1</v>
      </c>
      <c r="C4">
        <v>2</v>
      </c>
      <c r="D4">
        <v>3</v>
      </c>
      <c r="E4">
        <v>4</v>
      </c>
      <c r="F4">
        <v>5</v>
      </c>
      <c r="G4">
        <v>6</v>
      </c>
      <c r="H4">
        <v>7</v>
      </c>
      <c r="I4">
        <v>8</v>
      </c>
      <c r="J4">
        <v>9</v>
      </c>
      <c r="K4" t="s">
        <v>8797</v>
      </c>
      <c r="Q4" s="26" t="s">
        <v>8796</v>
      </c>
      <c r="R4" t="s">
        <v>8800</v>
      </c>
    </row>
    <row r="5" spans="1:18" x14ac:dyDescent="0.25">
      <c r="A5" s="27" t="s">
        <v>115</v>
      </c>
      <c r="I5">
        <v>13</v>
      </c>
      <c r="K5">
        <v>13</v>
      </c>
      <c r="Q5" s="27">
        <v>1</v>
      </c>
      <c r="R5">
        <v>4523.0999999999995</v>
      </c>
    </row>
    <row r="6" spans="1:18" x14ac:dyDescent="0.25">
      <c r="A6" s="27" t="s">
        <v>96</v>
      </c>
      <c r="G6">
        <v>19</v>
      </c>
      <c r="H6">
        <v>47</v>
      </c>
      <c r="K6">
        <v>66</v>
      </c>
      <c r="Q6" s="27">
        <v>2</v>
      </c>
      <c r="R6">
        <v>18186.75</v>
      </c>
    </row>
    <row r="7" spans="1:18" x14ac:dyDescent="0.25">
      <c r="A7" s="27" t="s">
        <v>398</v>
      </c>
      <c r="D7">
        <v>4</v>
      </c>
      <c r="F7">
        <v>4</v>
      </c>
      <c r="G7">
        <v>10</v>
      </c>
      <c r="I7">
        <v>24</v>
      </c>
      <c r="J7">
        <v>18</v>
      </c>
      <c r="K7">
        <v>60</v>
      </c>
      <c r="Q7" s="27">
        <v>3</v>
      </c>
      <c r="R7">
        <v>21615</v>
      </c>
    </row>
    <row r="8" spans="1:18" x14ac:dyDescent="0.25">
      <c r="A8" s="27" t="s">
        <v>394</v>
      </c>
      <c r="G8">
        <v>20</v>
      </c>
      <c r="H8">
        <v>15</v>
      </c>
      <c r="I8">
        <v>25</v>
      </c>
      <c r="J8">
        <v>18</v>
      </c>
      <c r="K8">
        <v>78</v>
      </c>
      <c r="Q8" s="27">
        <v>4</v>
      </c>
      <c r="R8">
        <v>13843</v>
      </c>
    </row>
    <row r="9" spans="1:18" x14ac:dyDescent="0.25">
      <c r="A9" s="27" t="s">
        <v>290</v>
      </c>
      <c r="I9">
        <v>13</v>
      </c>
      <c r="K9">
        <v>13</v>
      </c>
      <c r="Q9" s="27">
        <v>5</v>
      </c>
      <c r="R9">
        <v>29350</v>
      </c>
    </row>
    <row r="10" spans="1:18" x14ac:dyDescent="0.25">
      <c r="A10" s="27" t="s">
        <v>24</v>
      </c>
      <c r="B10">
        <v>4</v>
      </c>
      <c r="C10">
        <v>16</v>
      </c>
      <c r="G10">
        <v>15</v>
      </c>
      <c r="H10">
        <v>12</v>
      </c>
      <c r="K10">
        <v>47</v>
      </c>
      <c r="Q10" s="27">
        <v>6</v>
      </c>
      <c r="R10">
        <v>21270</v>
      </c>
    </row>
    <row r="11" spans="1:18" x14ac:dyDescent="0.25">
      <c r="A11" s="27" t="s">
        <v>256</v>
      </c>
      <c r="D11">
        <v>9</v>
      </c>
      <c r="F11">
        <v>18</v>
      </c>
      <c r="I11">
        <v>13</v>
      </c>
      <c r="J11">
        <v>9</v>
      </c>
      <c r="K11">
        <v>49</v>
      </c>
      <c r="Q11" s="27">
        <v>7</v>
      </c>
      <c r="R11">
        <v>26890</v>
      </c>
    </row>
    <row r="12" spans="1:18" x14ac:dyDescent="0.25">
      <c r="A12" s="27" t="s">
        <v>3697</v>
      </c>
      <c r="E12">
        <v>1</v>
      </c>
      <c r="K12">
        <v>1</v>
      </c>
      <c r="Q12" s="27">
        <v>8</v>
      </c>
      <c r="R12">
        <v>25525</v>
      </c>
    </row>
    <row r="13" spans="1:18" x14ac:dyDescent="0.25">
      <c r="A13" s="27" t="s">
        <v>411</v>
      </c>
      <c r="D13">
        <v>4</v>
      </c>
      <c r="F13">
        <v>3</v>
      </c>
      <c r="K13">
        <v>7</v>
      </c>
      <c r="Q13" s="27">
        <v>9</v>
      </c>
      <c r="R13">
        <v>21370</v>
      </c>
    </row>
    <row r="14" spans="1:18" x14ac:dyDescent="0.25">
      <c r="A14" s="27" t="s">
        <v>195</v>
      </c>
      <c r="D14">
        <v>6</v>
      </c>
      <c r="H14">
        <v>13</v>
      </c>
      <c r="K14">
        <v>19</v>
      </c>
      <c r="Q14" s="27" t="s">
        <v>8797</v>
      </c>
      <c r="R14">
        <v>182572.85</v>
      </c>
    </row>
    <row r="15" spans="1:18" x14ac:dyDescent="0.25">
      <c r="A15" s="27" t="s">
        <v>200</v>
      </c>
      <c r="I15">
        <v>14</v>
      </c>
      <c r="J15">
        <v>10</v>
      </c>
      <c r="K15">
        <v>24</v>
      </c>
    </row>
    <row r="16" spans="1:18" x14ac:dyDescent="0.25">
      <c r="A16" s="27" t="s">
        <v>309</v>
      </c>
      <c r="G16">
        <v>15</v>
      </c>
      <c r="J16">
        <v>15</v>
      </c>
      <c r="K16">
        <v>30</v>
      </c>
    </row>
    <row r="17" spans="1:11" x14ac:dyDescent="0.25">
      <c r="A17" s="27" t="s">
        <v>427</v>
      </c>
      <c r="I17">
        <v>4</v>
      </c>
      <c r="K17">
        <v>4</v>
      </c>
    </row>
    <row r="18" spans="1:11" x14ac:dyDescent="0.25">
      <c r="A18" s="27" t="s">
        <v>238</v>
      </c>
      <c r="B18">
        <v>5</v>
      </c>
      <c r="D18">
        <v>4</v>
      </c>
      <c r="K18">
        <v>9</v>
      </c>
    </row>
    <row r="19" spans="1:11" x14ac:dyDescent="0.25">
      <c r="A19" s="27" t="s">
        <v>296</v>
      </c>
      <c r="D19">
        <v>3</v>
      </c>
      <c r="K19">
        <v>3</v>
      </c>
    </row>
    <row r="20" spans="1:11" x14ac:dyDescent="0.25">
      <c r="A20" s="27" t="s">
        <v>343</v>
      </c>
      <c r="C20">
        <v>1</v>
      </c>
      <c r="K20">
        <v>1</v>
      </c>
    </row>
    <row r="21" spans="1:11" x14ac:dyDescent="0.25">
      <c r="A21" s="27" t="s">
        <v>407</v>
      </c>
      <c r="I21">
        <v>8</v>
      </c>
      <c r="J21">
        <v>6</v>
      </c>
      <c r="K21">
        <v>14</v>
      </c>
    </row>
    <row r="22" spans="1:11" x14ac:dyDescent="0.25">
      <c r="A22" s="27" t="s">
        <v>41</v>
      </c>
      <c r="C22">
        <v>7</v>
      </c>
      <c r="D22">
        <v>18</v>
      </c>
      <c r="E22">
        <v>24</v>
      </c>
      <c r="F22">
        <v>48</v>
      </c>
      <c r="J22">
        <v>9</v>
      </c>
      <c r="K22">
        <v>106</v>
      </c>
    </row>
    <row r="23" spans="1:11" x14ac:dyDescent="0.25">
      <c r="A23" s="27" t="s">
        <v>88</v>
      </c>
      <c r="G23">
        <v>3</v>
      </c>
      <c r="K23">
        <v>3</v>
      </c>
    </row>
    <row r="24" spans="1:11" x14ac:dyDescent="0.25">
      <c r="A24" s="27" t="s">
        <v>126</v>
      </c>
      <c r="D24">
        <v>9</v>
      </c>
      <c r="K24">
        <v>9</v>
      </c>
    </row>
    <row r="25" spans="1:11" x14ac:dyDescent="0.25">
      <c r="A25" s="27" t="s">
        <v>368</v>
      </c>
      <c r="D25">
        <v>3</v>
      </c>
      <c r="F25">
        <v>3</v>
      </c>
      <c r="K25">
        <v>6</v>
      </c>
    </row>
    <row r="26" spans="1:11" x14ac:dyDescent="0.25">
      <c r="A26" s="27" t="s">
        <v>144</v>
      </c>
      <c r="D26">
        <v>3</v>
      </c>
      <c r="K26">
        <v>3</v>
      </c>
    </row>
    <row r="27" spans="1:11" x14ac:dyDescent="0.25">
      <c r="A27" s="27" t="s">
        <v>1404</v>
      </c>
      <c r="B27">
        <v>4</v>
      </c>
      <c r="C27">
        <v>16</v>
      </c>
      <c r="D27">
        <v>3</v>
      </c>
      <c r="F27">
        <v>24</v>
      </c>
      <c r="J27">
        <v>6</v>
      </c>
      <c r="K27">
        <v>53</v>
      </c>
    </row>
    <row r="28" spans="1:11" x14ac:dyDescent="0.25">
      <c r="A28" s="27" t="s">
        <v>112</v>
      </c>
      <c r="B28">
        <v>3</v>
      </c>
      <c r="C28">
        <v>14</v>
      </c>
      <c r="D28">
        <v>16</v>
      </c>
      <c r="E28">
        <v>9</v>
      </c>
      <c r="F28">
        <v>18</v>
      </c>
      <c r="G28">
        <v>15</v>
      </c>
      <c r="K28">
        <v>75</v>
      </c>
    </row>
    <row r="29" spans="1:11" x14ac:dyDescent="0.25">
      <c r="A29" s="27" t="s">
        <v>334</v>
      </c>
      <c r="D29">
        <v>2</v>
      </c>
      <c r="G29">
        <v>10</v>
      </c>
      <c r="H29">
        <v>32</v>
      </c>
      <c r="I29">
        <v>5</v>
      </c>
      <c r="J29">
        <v>18</v>
      </c>
      <c r="K29">
        <v>67</v>
      </c>
    </row>
    <row r="30" spans="1:11" x14ac:dyDescent="0.25">
      <c r="A30" s="27" t="s">
        <v>303</v>
      </c>
      <c r="D30">
        <v>14</v>
      </c>
      <c r="E30">
        <v>15</v>
      </c>
      <c r="F30">
        <v>37</v>
      </c>
      <c r="K30">
        <v>66</v>
      </c>
    </row>
    <row r="31" spans="1:11" x14ac:dyDescent="0.25">
      <c r="A31" s="27" t="s">
        <v>249</v>
      </c>
      <c r="D31">
        <v>17</v>
      </c>
      <c r="E31">
        <v>12</v>
      </c>
      <c r="F31">
        <v>24</v>
      </c>
      <c r="H31">
        <v>12</v>
      </c>
      <c r="I31">
        <v>12</v>
      </c>
      <c r="J31">
        <v>10</v>
      </c>
      <c r="K31">
        <v>87</v>
      </c>
    </row>
    <row r="32" spans="1:11" x14ac:dyDescent="0.25">
      <c r="A32" s="27" t="s">
        <v>138</v>
      </c>
      <c r="B32">
        <v>3</v>
      </c>
      <c r="G32">
        <v>3</v>
      </c>
      <c r="K32">
        <v>6</v>
      </c>
    </row>
    <row r="33" spans="1:11" x14ac:dyDescent="0.25">
      <c r="A33" s="27" t="s">
        <v>373</v>
      </c>
      <c r="H33">
        <v>4</v>
      </c>
      <c r="I33">
        <v>42</v>
      </c>
      <c r="K33">
        <v>46</v>
      </c>
    </row>
    <row r="34" spans="1:11" x14ac:dyDescent="0.25">
      <c r="A34" s="27" t="s">
        <v>73</v>
      </c>
      <c r="B34">
        <v>4</v>
      </c>
      <c r="C34">
        <v>9</v>
      </c>
      <c r="D34">
        <v>8</v>
      </c>
      <c r="E34">
        <v>9</v>
      </c>
      <c r="F34">
        <v>18</v>
      </c>
      <c r="I34">
        <v>12</v>
      </c>
      <c r="K34">
        <v>60</v>
      </c>
    </row>
    <row r="35" spans="1:11" x14ac:dyDescent="0.25">
      <c r="A35" s="27" t="s">
        <v>79</v>
      </c>
      <c r="G35">
        <v>17</v>
      </c>
      <c r="I35">
        <v>12</v>
      </c>
      <c r="J35">
        <v>9</v>
      </c>
      <c r="K35">
        <v>38</v>
      </c>
    </row>
    <row r="36" spans="1:11" x14ac:dyDescent="0.25">
      <c r="A36" s="27" t="s">
        <v>1534</v>
      </c>
      <c r="B36">
        <v>2</v>
      </c>
      <c r="C36">
        <v>12</v>
      </c>
      <c r="D36">
        <v>17</v>
      </c>
      <c r="F36">
        <v>18</v>
      </c>
      <c r="G36">
        <v>15</v>
      </c>
      <c r="I36">
        <v>16</v>
      </c>
      <c r="J36">
        <v>7</v>
      </c>
      <c r="K36">
        <v>87</v>
      </c>
    </row>
    <row r="37" spans="1:11" x14ac:dyDescent="0.25">
      <c r="A37" s="27" t="s">
        <v>1</v>
      </c>
      <c r="B37">
        <v>5</v>
      </c>
      <c r="C37">
        <v>20</v>
      </c>
      <c r="D37">
        <v>5</v>
      </c>
      <c r="E37">
        <v>10</v>
      </c>
      <c r="G37">
        <v>25</v>
      </c>
      <c r="H37">
        <v>60</v>
      </c>
      <c r="I37">
        <v>33</v>
      </c>
      <c r="J37">
        <v>22</v>
      </c>
      <c r="K37">
        <v>180</v>
      </c>
    </row>
    <row r="38" spans="1:11" x14ac:dyDescent="0.25">
      <c r="A38" s="27" t="s">
        <v>283</v>
      </c>
      <c r="I38">
        <v>4</v>
      </c>
      <c r="K38">
        <v>4</v>
      </c>
    </row>
    <row r="39" spans="1:11" x14ac:dyDescent="0.25">
      <c r="A39" s="27" t="s">
        <v>299</v>
      </c>
      <c r="D39">
        <v>3</v>
      </c>
      <c r="I39">
        <v>8</v>
      </c>
      <c r="J39">
        <v>6</v>
      </c>
      <c r="K39">
        <v>17</v>
      </c>
    </row>
    <row r="40" spans="1:11" x14ac:dyDescent="0.25">
      <c r="A40" s="27" t="s">
        <v>265</v>
      </c>
      <c r="H40">
        <v>12</v>
      </c>
      <c r="I40">
        <v>16</v>
      </c>
      <c r="J40">
        <v>11</v>
      </c>
      <c r="K40">
        <v>39</v>
      </c>
    </row>
    <row r="41" spans="1:11" x14ac:dyDescent="0.25">
      <c r="A41" s="27" t="s">
        <v>55</v>
      </c>
      <c r="G41">
        <v>19</v>
      </c>
      <c r="K41">
        <v>19</v>
      </c>
    </row>
    <row r="42" spans="1:11" x14ac:dyDescent="0.25">
      <c r="A42" s="27" t="s">
        <v>431</v>
      </c>
      <c r="I42">
        <v>3</v>
      </c>
      <c r="K42">
        <v>3</v>
      </c>
    </row>
    <row r="43" spans="1:11" x14ac:dyDescent="0.25">
      <c r="A43" s="27" t="s">
        <v>59</v>
      </c>
      <c r="I43">
        <v>9</v>
      </c>
      <c r="J43">
        <v>6</v>
      </c>
      <c r="K43">
        <v>15</v>
      </c>
    </row>
    <row r="44" spans="1:11" x14ac:dyDescent="0.25">
      <c r="A44" s="27" t="s">
        <v>319</v>
      </c>
      <c r="D44">
        <v>3</v>
      </c>
      <c r="K44">
        <v>3</v>
      </c>
    </row>
    <row r="45" spans="1:11" x14ac:dyDescent="0.25">
      <c r="A45" s="27" t="s">
        <v>123</v>
      </c>
      <c r="H45">
        <v>12</v>
      </c>
      <c r="K45">
        <v>12</v>
      </c>
    </row>
    <row r="46" spans="1:11" x14ac:dyDescent="0.25">
      <c r="A46" s="27" t="s">
        <v>348</v>
      </c>
      <c r="C46">
        <v>1</v>
      </c>
      <c r="K46">
        <v>1</v>
      </c>
    </row>
    <row r="47" spans="1:11" x14ac:dyDescent="0.25">
      <c r="A47" s="27" t="s">
        <v>209</v>
      </c>
      <c r="H47">
        <v>43</v>
      </c>
      <c r="I47">
        <v>26</v>
      </c>
      <c r="J47">
        <v>10</v>
      </c>
      <c r="K47">
        <v>79</v>
      </c>
    </row>
    <row r="48" spans="1:11" x14ac:dyDescent="0.25">
      <c r="A48" s="27" t="s">
        <v>423</v>
      </c>
      <c r="I48">
        <v>9</v>
      </c>
      <c r="J48">
        <v>6</v>
      </c>
      <c r="K48">
        <v>15</v>
      </c>
    </row>
    <row r="49" spans="1:11" x14ac:dyDescent="0.25">
      <c r="A49" s="27" t="s">
        <v>108</v>
      </c>
      <c r="C49">
        <v>2</v>
      </c>
      <c r="D49">
        <v>8</v>
      </c>
      <c r="K49">
        <v>10</v>
      </c>
    </row>
    <row r="50" spans="1:11" x14ac:dyDescent="0.25">
      <c r="A50" s="27" t="s">
        <v>8734</v>
      </c>
      <c r="C50">
        <v>3</v>
      </c>
      <c r="D50">
        <v>6</v>
      </c>
      <c r="E50">
        <v>27</v>
      </c>
      <c r="F50">
        <v>37</v>
      </c>
      <c r="I50">
        <v>12</v>
      </c>
      <c r="J50">
        <v>6</v>
      </c>
      <c r="K50">
        <v>91</v>
      </c>
    </row>
    <row r="51" spans="1:11" x14ac:dyDescent="0.25">
      <c r="A51" s="27" t="s">
        <v>386</v>
      </c>
      <c r="D51">
        <v>4</v>
      </c>
      <c r="K51">
        <v>4</v>
      </c>
    </row>
    <row r="52" spans="1:11" x14ac:dyDescent="0.25">
      <c r="A52" s="27" t="s">
        <v>415</v>
      </c>
      <c r="G52">
        <v>8</v>
      </c>
      <c r="K52">
        <v>8</v>
      </c>
    </row>
    <row r="53" spans="1:11" x14ac:dyDescent="0.25">
      <c r="A53" s="27" t="s">
        <v>244</v>
      </c>
      <c r="B53">
        <v>3</v>
      </c>
      <c r="K53">
        <v>3</v>
      </c>
    </row>
    <row r="54" spans="1:11" x14ac:dyDescent="0.25">
      <c r="A54" s="27" t="s">
        <v>51</v>
      </c>
      <c r="B54">
        <v>4</v>
      </c>
      <c r="C54">
        <v>12</v>
      </c>
      <c r="D54">
        <v>4</v>
      </c>
      <c r="K54">
        <v>20</v>
      </c>
    </row>
    <row r="55" spans="1:11" x14ac:dyDescent="0.25">
      <c r="A55" s="27" t="s">
        <v>229</v>
      </c>
      <c r="G55">
        <v>17</v>
      </c>
      <c r="I55">
        <v>2</v>
      </c>
      <c r="J55">
        <v>9</v>
      </c>
      <c r="K55">
        <v>28</v>
      </c>
    </row>
    <row r="56" spans="1:11" x14ac:dyDescent="0.25">
      <c r="A56" s="27" t="s">
        <v>2295</v>
      </c>
      <c r="D56">
        <v>12</v>
      </c>
      <c r="F56">
        <v>18</v>
      </c>
      <c r="K56">
        <v>30</v>
      </c>
    </row>
    <row r="57" spans="1:11" x14ac:dyDescent="0.25">
      <c r="A57" s="27" t="s">
        <v>181</v>
      </c>
      <c r="H57">
        <v>16</v>
      </c>
      <c r="I57">
        <v>13</v>
      </c>
      <c r="K57">
        <v>29</v>
      </c>
    </row>
    <row r="58" spans="1:11" x14ac:dyDescent="0.25">
      <c r="A58" s="27" t="s">
        <v>32</v>
      </c>
      <c r="C58">
        <v>9</v>
      </c>
      <c r="G58">
        <v>22</v>
      </c>
      <c r="H58">
        <v>12</v>
      </c>
      <c r="I58">
        <v>16</v>
      </c>
      <c r="K58">
        <v>59</v>
      </c>
    </row>
    <row r="59" spans="1:11" x14ac:dyDescent="0.25">
      <c r="A59" s="27" t="s">
        <v>147</v>
      </c>
      <c r="G59">
        <v>22</v>
      </c>
      <c r="H59">
        <v>16</v>
      </c>
      <c r="I59">
        <v>16</v>
      </c>
      <c r="J59">
        <v>15</v>
      </c>
      <c r="K59">
        <v>69</v>
      </c>
    </row>
    <row r="60" spans="1:11" x14ac:dyDescent="0.25">
      <c r="A60" s="27" t="s">
        <v>37</v>
      </c>
      <c r="B60">
        <v>3</v>
      </c>
      <c r="C60">
        <v>9</v>
      </c>
      <c r="K60">
        <v>12</v>
      </c>
    </row>
    <row r="61" spans="1:11" x14ac:dyDescent="0.25">
      <c r="A61" s="27" t="s">
        <v>323</v>
      </c>
      <c r="C61">
        <v>2</v>
      </c>
      <c r="D61">
        <v>6</v>
      </c>
      <c r="K61">
        <v>8</v>
      </c>
    </row>
    <row r="62" spans="1:11" x14ac:dyDescent="0.25">
      <c r="A62" s="27" t="s">
        <v>204</v>
      </c>
      <c r="D62">
        <v>6</v>
      </c>
      <c r="K62">
        <v>6</v>
      </c>
    </row>
    <row r="63" spans="1:11" x14ac:dyDescent="0.25">
      <c r="A63" s="27" t="s">
        <v>69</v>
      </c>
      <c r="H63">
        <v>4</v>
      </c>
      <c r="K63">
        <v>4</v>
      </c>
    </row>
    <row r="64" spans="1:11" x14ac:dyDescent="0.25">
      <c r="A64" s="27" t="s">
        <v>339</v>
      </c>
      <c r="H64">
        <v>48</v>
      </c>
      <c r="K64">
        <v>48</v>
      </c>
    </row>
    <row r="65" spans="1:11" x14ac:dyDescent="0.25">
      <c r="A65" s="27" t="s">
        <v>269</v>
      </c>
      <c r="I65">
        <v>9</v>
      </c>
      <c r="J65">
        <v>6</v>
      </c>
      <c r="K65">
        <v>15</v>
      </c>
    </row>
    <row r="66" spans="1:11" x14ac:dyDescent="0.25">
      <c r="A66" s="27" t="s">
        <v>379</v>
      </c>
      <c r="D66">
        <v>1</v>
      </c>
      <c r="F66">
        <v>4</v>
      </c>
      <c r="K66">
        <v>5</v>
      </c>
    </row>
    <row r="67" spans="1:11" x14ac:dyDescent="0.25">
      <c r="A67" s="27" t="s">
        <v>383</v>
      </c>
      <c r="D67">
        <v>2</v>
      </c>
      <c r="F67">
        <v>4</v>
      </c>
      <c r="K67">
        <v>6</v>
      </c>
    </row>
    <row r="68" spans="1:11" x14ac:dyDescent="0.25">
      <c r="A68" s="27" t="s">
        <v>84</v>
      </c>
      <c r="D68">
        <v>9</v>
      </c>
      <c r="E68">
        <v>9</v>
      </c>
      <c r="K68">
        <v>18</v>
      </c>
    </row>
    <row r="69" spans="1:11" x14ac:dyDescent="0.25">
      <c r="A69" s="27" t="s">
        <v>279</v>
      </c>
      <c r="I69">
        <v>1</v>
      </c>
      <c r="K69">
        <v>1</v>
      </c>
    </row>
    <row r="70" spans="1:11" x14ac:dyDescent="0.25">
      <c r="A70" s="27" t="s">
        <v>214</v>
      </c>
      <c r="C70">
        <v>12</v>
      </c>
      <c r="D70">
        <v>30</v>
      </c>
      <c r="E70">
        <v>27</v>
      </c>
      <c r="F70">
        <v>48</v>
      </c>
      <c r="K70">
        <v>117</v>
      </c>
    </row>
    <row r="71" spans="1:11" x14ac:dyDescent="0.25">
      <c r="A71" s="27" t="s">
        <v>356</v>
      </c>
      <c r="C71">
        <v>1</v>
      </c>
      <c r="D71">
        <v>8</v>
      </c>
      <c r="E71">
        <v>16</v>
      </c>
      <c r="F71">
        <v>34</v>
      </c>
      <c r="G71">
        <v>9</v>
      </c>
      <c r="H71">
        <v>5</v>
      </c>
      <c r="I71">
        <v>24</v>
      </c>
      <c r="J71">
        <v>19</v>
      </c>
      <c r="K71">
        <v>116</v>
      </c>
    </row>
    <row r="72" spans="1:11" x14ac:dyDescent="0.25">
      <c r="A72" s="27" t="s">
        <v>389</v>
      </c>
      <c r="D72">
        <v>2</v>
      </c>
      <c r="E72">
        <v>2</v>
      </c>
      <c r="F72">
        <v>8</v>
      </c>
      <c r="I72">
        <v>16</v>
      </c>
      <c r="J72">
        <v>17</v>
      </c>
      <c r="K72">
        <v>45</v>
      </c>
    </row>
    <row r="73" spans="1:11" x14ac:dyDescent="0.25">
      <c r="A73" s="27" t="s">
        <v>66</v>
      </c>
      <c r="D73">
        <v>6</v>
      </c>
      <c r="E73">
        <v>9</v>
      </c>
      <c r="K73">
        <v>15</v>
      </c>
    </row>
    <row r="74" spans="1:11" x14ac:dyDescent="0.25">
      <c r="A74" s="27" t="s">
        <v>293</v>
      </c>
      <c r="D74">
        <v>2</v>
      </c>
      <c r="K74">
        <v>2</v>
      </c>
    </row>
    <row r="75" spans="1:11" x14ac:dyDescent="0.25">
      <c r="A75" s="27" t="s">
        <v>313</v>
      </c>
      <c r="I75">
        <v>12</v>
      </c>
      <c r="J75">
        <v>9</v>
      </c>
      <c r="K75">
        <v>21</v>
      </c>
    </row>
    <row r="76" spans="1:11" x14ac:dyDescent="0.25">
      <c r="A76" s="27" t="s">
        <v>91</v>
      </c>
      <c r="B76">
        <v>6</v>
      </c>
      <c r="C76">
        <v>21</v>
      </c>
      <c r="D76">
        <v>3</v>
      </c>
      <c r="K76">
        <v>30</v>
      </c>
    </row>
    <row r="77" spans="1:11" x14ac:dyDescent="0.25">
      <c r="A77" s="27" t="s">
        <v>403</v>
      </c>
      <c r="D77">
        <v>5</v>
      </c>
      <c r="F77">
        <v>5</v>
      </c>
      <c r="G77">
        <v>20</v>
      </c>
      <c r="H77">
        <v>17</v>
      </c>
      <c r="I77">
        <v>24</v>
      </c>
      <c r="J77">
        <v>18</v>
      </c>
      <c r="K77">
        <v>89</v>
      </c>
    </row>
    <row r="78" spans="1:11" x14ac:dyDescent="0.25">
      <c r="A78" s="27" t="s">
        <v>329</v>
      </c>
      <c r="D78">
        <v>4</v>
      </c>
      <c r="F78">
        <v>15</v>
      </c>
      <c r="K78">
        <v>19</v>
      </c>
    </row>
    <row r="79" spans="1:11" x14ac:dyDescent="0.25">
      <c r="A79" s="27" t="s">
        <v>222</v>
      </c>
      <c r="B79">
        <v>3</v>
      </c>
      <c r="C79">
        <v>9</v>
      </c>
      <c r="D79">
        <v>3</v>
      </c>
      <c r="E79">
        <v>9</v>
      </c>
      <c r="F79">
        <v>15</v>
      </c>
      <c r="G79">
        <v>31</v>
      </c>
      <c r="K79">
        <v>70</v>
      </c>
    </row>
    <row r="80" spans="1:11" x14ac:dyDescent="0.25">
      <c r="A80" s="27" t="s">
        <v>172</v>
      </c>
      <c r="D80">
        <v>6</v>
      </c>
      <c r="E80">
        <v>10</v>
      </c>
      <c r="J80">
        <v>4</v>
      </c>
      <c r="K80">
        <v>20</v>
      </c>
    </row>
    <row r="81" spans="1:11" x14ac:dyDescent="0.25">
      <c r="A81" s="27" t="s">
        <v>177</v>
      </c>
      <c r="G81">
        <v>16</v>
      </c>
      <c r="I81">
        <v>4</v>
      </c>
      <c r="K81">
        <v>20</v>
      </c>
    </row>
    <row r="82" spans="1:11" x14ac:dyDescent="0.25">
      <c r="A82" s="27" t="s">
        <v>7459</v>
      </c>
      <c r="I82">
        <v>12</v>
      </c>
      <c r="K82">
        <v>12</v>
      </c>
    </row>
    <row r="83" spans="1:11" x14ac:dyDescent="0.25">
      <c r="A83" s="27" t="s">
        <v>63</v>
      </c>
      <c r="C83">
        <v>3</v>
      </c>
      <c r="D83">
        <v>6</v>
      </c>
      <c r="K83">
        <v>9</v>
      </c>
    </row>
    <row r="84" spans="1:11" x14ac:dyDescent="0.25">
      <c r="A84" s="27" t="s">
        <v>235</v>
      </c>
      <c r="C84">
        <v>3</v>
      </c>
      <c r="D84">
        <v>12</v>
      </c>
      <c r="F84">
        <v>7</v>
      </c>
      <c r="K84">
        <v>22</v>
      </c>
    </row>
    <row r="85" spans="1:11" x14ac:dyDescent="0.25">
      <c r="A85" s="27" t="s">
        <v>192</v>
      </c>
      <c r="B85">
        <v>3</v>
      </c>
      <c r="C85">
        <v>9</v>
      </c>
      <c r="F85">
        <v>18</v>
      </c>
      <c r="K85">
        <v>30</v>
      </c>
    </row>
    <row r="86" spans="1:11" x14ac:dyDescent="0.25">
      <c r="A86" s="27" t="s">
        <v>45</v>
      </c>
      <c r="C86">
        <v>4</v>
      </c>
      <c r="D86">
        <v>14</v>
      </c>
      <c r="E86">
        <v>10</v>
      </c>
      <c r="F86">
        <v>36</v>
      </c>
      <c r="I86">
        <v>12</v>
      </c>
      <c r="J86">
        <v>18</v>
      </c>
      <c r="K86">
        <v>94</v>
      </c>
    </row>
    <row r="87" spans="1:11" x14ac:dyDescent="0.25">
      <c r="A87" s="27" t="s">
        <v>217</v>
      </c>
      <c r="D87">
        <v>14</v>
      </c>
      <c r="E87">
        <v>9</v>
      </c>
      <c r="F87">
        <v>15</v>
      </c>
      <c r="H87">
        <v>48</v>
      </c>
      <c r="I87">
        <v>24</v>
      </c>
      <c r="J87">
        <v>9</v>
      </c>
      <c r="K87">
        <v>119</v>
      </c>
    </row>
    <row r="88" spans="1:11" x14ac:dyDescent="0.25">
      <c r="A88" s="27" t="s">
        <v>186</v>
      </c>
      <c r="B88">
        <v>3</v>
      </c>
      <c r="C88">
        <v>15</v>
      </c>
      <c r="K88">
        <v>18</v>
      </c>
    </row>
    <row r="89" spans="1:11" x14ac:dyDescent="0.25">
      <c r="A89" s="27" t="s">
        <v>154</v>
      </c>
      <c r="B89">
        <v>4</v>
      </c>
      <c r="D89">
        <v>19</v>
      </c>
      <c r="E89">
        <v>12</v>
      </c>
      <c r="K89">
        <v>35</v>
      </c>
    </row>
    <row r="90" spans="1:11" x14ac:dyDescent="0.25">
      <c r="A90" s="27" t="s">
        <v>262</v>
      </c>
      <c r="D90">
        <v>12</v>
      </c>
      <c r="K90">
        <v>12</v>
      </c>
    </row>
    <row r="91" spans="1:11" x14ac:dyDescent="0.25">
      <c r="A91" s="27" t="s">
        <v>286</v>
      </c>
      <c r="D91">
        <v>9</v>
      </c>
      <c r="I91">
        <v>8</v>
      </c>
      <c r="J91">
        <v>5</v>
      </c>
      <c r="K91">
        <v>22</v>
      </c>
    </row>
    <row r="92" spans="1:11" x14ac:dyDescent="0.25">
      <c r="A92" s="27" t="s">
        <v>102</v>
      </c>
      <c r="C92">
        <v>3</v>
      </c>
      <c r="D92">
        <v>3</v>
      </c>
      <c r="J92">
        <v>12</v>
      </c>
      <c r="K92">
        <v>18</v>
      </c>
    </row>
    <row r="93" spans="1:11" x14ac:dyDescent="0.25">
      <c r="A93" s="27" t="s">
        <v>99</v>
      </c>
      <c r="B93">
        <v>4</v>
      </c>
      <c r="C93">
        <v>7</v>
      </c>
      <c r="G93">
        <v>15</v>
      </c>
      <c r="K93">
        <v>26</v>
      </c>
    </row>
    <row r="94" spans="1:11" x14ac:dyDescent="0.25">
      <c r="A94" s="27" t="s">
        <v>129</v>
      </c>
      <c r="E94">
        <v>1</v>
      </c>
      <c r="G94">
        <v>14</v>
      </c>
      <c r="K94">
        <v>15</v>
      </c>
    </row>
    <row r="95" spans="1:11" x14ac:dyDescent="0.25">
      <c r="A95" s="27" t="s">
        <v>15</v>
      </c>
      <c r="B95">
        <v>4</v>
      </c>
      <c r="C95">
        <v>13</v>
      </c>
      <c r="D95">
        <v>25</v>
      </c>
      <c r="E95">
        <v>17</v>
      </c>
      <c r="F95">
        <v>36</v>
      </c>
      <c r="G95">
        <v>20</v>
      </c>
      <c r="K95">
        <v>115</v>
      </c>
    </row>
    <row r="96" spans="1:11" x14ac:dyDescent="0.25">
      <c r="A96" s="27" t="s">
        <v>20</v>
      </c>
      <c r="F96">
        <v>18</v>
      </c>
      <c r="K96">
        <v>18</v>
      </c>
    </row>
    <row r="97" spans="1:11" x14ac:dyDescent="0.25">
      <c r="A97" s="27" t="s">
        <v>159</v>
      </c>
      <c r="C97">
        <v>19</v>
      </c>
      <c r="K97">
        <v>19</v>
      </c>
    </row>
    <row r="98" spans="1:11" x14ac:dyDescent="0.25">
      <c r="A98" s="27" t="s">
        <v>352</v>
      </c>
      <c r="D98">
        <v>4</v>
      </c>
      <c r="K98">
        <v>4</v>
      </c>
    </row>
    <row r="99" spans="1:11" x14ac:dyDescent="0.25">
      <c r="A99" s="27" t="s">
        <v>363</v>
      </c>
      <c r="F99">
        <v>1</v>
      </c>
      <c r="G99">
        <v>54</v>
      </c>
      <c r="H99">
        <v>17</v>
      </c>
      <c r="I99">
        <v>17</v>
      </c>
      <c r="J99">
        <v>13</v>
      </c>
      <c r="K99">
        <v>102</v>
      </c>
    </row>
    <row r="100" spans="1:11" x14ac:dyDescent="0.25">
      <c r="A100" s="27" t="s">
        <v>420</v>
      </c>
      <c r="G100">
        <v>8</v>
      </c>
      <c r="K100">
        <v>8</v>
      </c>
    </row>
    <row r="101" spans="1:11" x14ac:dyDescent="0.25">
      <c r="A101" s="27" t="s">
        <v>275</v>
      </c>
      <c r="D101">
        <v>6</v>
      </c>
      <c r="H101">
        <v>8</v>
      </c>
      <c r="I101">
        <v>8</v>
      </c>
      <c r="J101">
        <v>6</v>
      </c>
      <c r="K101">
        <v>28</v>
      </c>
    </row>
    <row r="102" spans="1:11" x14ac:dyDescent="0.25">
      <c r="A102" s="27" t="s">
        <v>10820</v>
      </c>
      <c r="B102">
        <v>10</v>
      </c>
      <c r="C102">
        <v>18</v>
      </c>
      <c r="K102">
        <v>28</v>
      </c>
    </row>
    <row r="103" spans="1:11" x14ac:dyDescent="0.25">
      <c r="A103" s="27" t="s">
        <v>14741</v>
      </c>
      <c r="J103">
        <v>13</v>
      </c>
      <c r="K103">
        <v>13</v>
      </c>
    </row>
    <row r="104" spans="1:11" x14ac:dyDescent="0.25">
      <c r="A104" s="27" t="s">
        <v>14738</v>
      </c>
      <c r="J104">
        <v>20</v>
      </c>
      <c r="K104">
        <v>20</v>
      </c>
    </row>
    <row r="105" spans="1:11" x14ac:dyDescent="0.25">
      <c r="A105" s="27" t="s">
        <v>14743</v>
      </c>
      <c r="J105">
        <v>11</v>
      </c>
      <c r="K105">
        <v>11</v>
      </c>
    </row>
    <row r="106" spans="1:11" x14ac:dyDescent="0.25">
      <c r="A106" s="27" t="s">
        <v>14737</v>
      </c>
      <c r="J106">
        <v>9</v>
      </c>
      <c r="K106">
        <v>9</v>
      </c>
    </row>
    <row r="107" spans="1:11" x14ac:dyDescent="0.25">
      <c r="A107" s="27" t="s">
        <v>14739</v>
      </c>
      <c r="J107">
        <v>4</v>
      </c>
      <c r="K107">
        <v>4</v>
      </c>
    </row>
    <row r="108" spans="1:11" x14ac:dyDescent="0.25">
      <c r="A108" s="27" t="s">
        <v>14742</v>
      </c>
      <c r="J108">
        <v>2</v>
      </c>
      <c r="K108">
        <v>2</v>
      </c>
    </row>
    <row r="109" spans="1:11" x14ac:dyDescent="0.25">
      <c r="A109" s="27" t="s">
        <v>8797</v>
      </c>
      <c r="B109">
        <v>77</v>
      </c>
      <c r="C109">
        <v>270</v>
      </c>
      <c r="D109">
        <v>402</v>
      </c>
      <c r="E109">
        <v>238</v>
      </c>
      <c r="F109">
        <v>534</v>
      </c>
      <c r="G109">
        <v>442</v>
      </c>
      <c r="H109">
        <v>453</v>
      </c>
      <c r="I109">
        <v>551</v>
      </c>
      <c r="J109">
        <v>421</v>
      </c>
      <c r="K109">
        <v>3388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7078-4C5A-45CA-B664-BE074273A0EA}">
  <sheetPr>
    <tabColor rgb="FF00B050"/>
  </sheetPr>
  <dimension ref="A1:F62"/>
  <sheetViews>
    <sheetView topLeftCell="A9" workbookViewId="0">
      <selection activeCell="T22" sqref="T22"/>
    </sheetView>
  </sheetViews>
  <sheetFormatPr defaultRowHeight="15" x14ac:dyDescent="0.25"/>
  <cols>
    <col min="1" max="1" width="27" bestFit="1" customWidth="1"/>
    <col min="2" max="2" width="36.7109375" bestFit="1" customWidth="1"/>
    <col min="3" max="3" width="9.85546875" bestFit="1" customWidth="1"/>
    <col min="4" max="4" width="9.85546875" customWidth="1"/>
    <col min="5" max="5" width="16.5703125" bestFit="1" customWidth="1"/>
    <col min="6" max="6" width="6.42578125" bestFit="1" customWidth="1"/>
  </cols>
  <sheetData>
    <row r="1" spans="1:6" ht="18.75" x14ac:dyDescent="0.3">
      <c r="A1" s="44" t="s">
        <v>8668</v>
      </c>
      <c r="B1" s="44"/>
      <c r="C1" s="44"/>
      <c r="D1" s="44"/>
      <c r="E1" s="44"/>
      <c r="F1" s="44"/>
    </row>
    <row r="3" spans="1:6" ht="15.75" x14ac:dyDescent="0.25">
      <c r="A3" s="45" t="s">
        <v>8669</v>
      </c>
      <c r="B3" s="45"/>
      <c r="C3" s="45"/>
      <c r="D3" s="45"/>
      <c r="E3" s="45"/>
      <c r="F3" s="45"/>
    </row>
    <row r="4" spans="1:6" x14ac:dyDescent="0.25">
      <c r="A4" t="s">
        <v>8670</v>
      </c>
      <c r="B4">
        <f>ROWS(tbl_Sessions[])</f>
        <v>141</v>
      </c>
    </row>
    <row r="5" spans="1:6" x14ac:dyDescent="0.25">
      <c r="A5" t="s">
        <v>8671</v>
      </c>
      <c r="B5">
        <f>ROWS(tbl_Exercises[])</f>
        <v>3388</v>
      </c>
    </row>
    <row r="6" spans="1:6" x14ac:dyDescent="0.25">
      <c r="A6" t="s">
        <v>8672</v>
      </c>
      <c r="B6">
        <f>ROWS(tbl_Lookup_Exercises[])</f>
        <v>104</v>
      </c>
    </row>
    <row r="7" spans="1:6" x14ac:dyDescent="0.25">
      <c r="A7" t="s">
        <v>8673</v>
      </c>
      <c r="B7">
        <f>MAX(tbl_Sessions[PhaseID])</f>
        <v>9</v>
      </c>
    </row>
    <row r="8" spans="1:6" x14ac:dyDescent="0.25">
      <c r="A8" t="s">
        <v>8674</v>
      </c>
      <c r="B8" s="24">
        <f>MIN(tbl_Sessions[SessionDate])</f>
        <v>0</v>
      </c>
    </row>
    <row r="9" spans="1:6" x14ac:dyDescent="0.25">
      <c r="A9" t="s">
        <v>8675</v>
      </c>
      <c r="B9" s="24">
        <f>MAX(tbl_Sessions[SessionDate])</f>
        <v>0</v>
      </c>
    </row>
    <row r="10" spans="1:6" x14ac:dyDescent="0.25">
      <c r="A10" t="s">
        <v>8676</v>
      </c>
      <c r="B10" s="7">
        <f>ROWS(tbl_PRs[])</f>
        <v>32</v>
      </c>
    </row>
    <row r="12" spans="1:6" ht="15.75" x14ac:dyDescent="0.25">
      <c r="A12" s="45" t="s">
        <v>8677</v>
      </c>
      <c r="B12" s="45"/>
      <c r="C12" s="45"/>
      <c r="D12" s="45"/>
      <c r="E12" s="45"/>
    </row>
    <row r="13" spans="1:6" x14ac:dyDescent="0.25">
      <c r="A13" s="12" t="s">
        <v>594</v>
      </c>
      <c r="B13" s="12" t="s">
        <v>8678</v>
      </c>
      <c r="C13" s="12" t="s">
        <v>8679</v>
      </c>
      <c r="D13" s="28" t="s">
        <v>8801</v>
      </c>
      <c r="E13" s="12" t="s">
        <v>8680</v>
      </c>
    </row>
    <row r="14" spans="1:6" x14ac:dyDescent="0.25">
      <c r="A14" s="13">
        <v>1</v>
      </c>
      <c r="B14" s="13">
        <f>COUNTIF(tbl_Sessions[PhaseID],A14)</f>
        <v>4</v>
      </c>
      <c r="C14" s="12">
        <f>COUNTIF(tbl_Exercises[PhaseID],A14)</f>
        <v>77</v>
      </c>
      <c r="D14" s="28" t="str">
        <f>IF(C14&gt;C13,"↑",IF(C14&lt;C13,"↓","→"))</f>
        <v>↓</v>
      </c>
      <c r="E14" s="13">
        <f>IF(B14&gt;0,ROUND(C14/B14,1),0)</f>
        <v>19.3</v>
      </c>
    </row>
    <row r="15" spans="1:6" x14ac:dyDescent="0.25">
      <c r="A15" s="13">
        <v>2</v>
      </c>
      <c r="B15" s="13">
        <f>COUNTIF(tbl_Sessions[PhaseID],A15)</f>
        <v>16</v>
      </c>
      <c r="C15" s="12">
        <f>COUNTIF(tbl_Exercises[PhaseID],A15)</f>
        <v>270</v>
      </c>
      <c r="D15" s="28" t="str">
        <f t="shared" ref="D15:D21" si="0">IF(C15&gt;C14,"↑",IF(C15&lt;C14,"↓","→"))</f>
        <v>↑</v>
      </c>
      <c r="E15" s="13">
        <f t="shared" ref="E15:E21" si="1">IF(B15&gt;0,ROUND(C15/B15,1),0)</f>
        <v>16.899999999999999</v>
      </c>
    </row>
    <row r="16" spans="1:6" x14ac:dyDescent="0.25">
      <c r="A16" s="13">
        <v>3</v>
      </c>
      <c r="B16" s="13">
        <f>COUNTIF(tbl_Sessions[PhaseID],A16)</f>
        <v>20</v>
      </c>
      <c r="C16" s="12">
        <f>COUNTIF(tbl_Exercises[PhaseID],A16)</f>
        <v>402</v>
      </c>
      <c r="D16" s="28" t="str">
        <f t="shared" si="0"/>
        <v>↑</v>
      </c>
      <c r="E16" s="13">
        <f t="shared" si="1"/>
        <v>20.100000000000001</v>
      </c>
    </row>
    <row r="17" spans="1:5" x14ac:dyDescent="0.25">
      <c r="A17" s="13">
        <v>4</v>
      </c>
      <c r="B17" s="13">
        <f>COUNTIF(tbl_Sessions[PhaseID],A17)</f>
        <v>12</v>
      </c>
      <c r="C17" s="12">
        <f>COUNTIF(tbl_Exercises[PhaseID],A17)</f>
        <v>238</v>
      </c>
      <c r="D17" s="28" t="str">
        <f t="shared" si="0"/>
        <v>↓</v>
      </c>
      <c r="E17" s="13">
        <f t="shared" si="1"/>
        <v>19.8</v>
      </c>
    </row>
    <row r="18" spans="1:5" x14ac:dyDescent="0.25">
      <c r="A18" s="13">
        <v>5</v>
      </c>
      <c r="B18" s="13">
        <f>COUNTIF(tbl_Sessions[PhaseID],A18)</f>
        <v>24</v>
      </c>
      <c r="C18" s="12">
        <f>COUNTIF(tbl_Exercises[PhaseID],A18)</f>
        <v>534</v>
      </c>
      <c r="D18" s="28" t="str">
        <f t="shared" si="0"/>
        <v>↑</v>
      </c>
      <c r="E18" s="13">
        <f t="shared" si="1"/>
        <v>22.3</v>
      </c>
    </row>
    <row r="19" spans="1:5" x14ac:dyDescent="0.25">
      <c r="A19" s="13">
        <v>6</v>
      </c>
      <c r="B19" s="13">
        <f>COUNTIF(tbl_Sessions[PhaseID],A19)</f>
        <v>20</v>
      </c>
      <c r="C19" s="12">
        <f>COUNTIF(tbl_Exercises[PhaseID],A19)</f>
        <v>442</v>
      </c>
      <c r="D19" s="28" t="str">
        <f t="shared" si="0"/>
        <v>↓</v>
      </c>
      <c r="E19" s="13">
        <f t="shared" si="1"/>
        <v>22.1</v>
      </c>
    </row>
    <row r="20" spans="1:5" x14ac:dyDescent="0.25">
      <c r="A20" s="13">
        <v>7</v>
      </c>
      <c r="B20" s="13">
        <f>COUNTIF(tbl_Sessions[PhaseID],A20)</f>
        <v>16</v>
      </c>
      <c r="C20" s="12">
        <f>COUNTIF(tbl_Exercises[PhaseID],A20)</f>
        <v>453</v>
      </c>
      <c r="D20" s="28" t="str">
        <f t="shared" si="0"/>
        <v>↑</v>
      </c>
      <c r="E20" s="13">
        <f t="shared" si="1"/>
        <v>28.3</v>
      </c>
    </row>
    <row r="21" spans="1:5" x14ac:dyDescent="0.25">
      <c r="A21" s="13">
        <v>8</v>
      </c>
      <c r="B21" s="13">
        <f>COUNTIF(tbl_Sessions[PhaseID],A21)</f>
        <v>17</v>
      </c>
      <c r="C21" s="12">
        <f>COUNTIF(tbl_Exercises[PhaseID],A21)</f>
        <v>551</v>
      </c>
      <c r="D21" s="28" t="str">
        <f t="shared" si="0"/>
        <v>↑</v>
      </c>
      <c r="E21" s="13">
        <f t="shared" si="1"/>
        <v>32.4</v>
      </c>
    </row>
    <row r="23" spans="1:5" ht="15.75" x14ac:dyDescent="0.25">
      <c r="A23" s="45" t="s">
        <v>8681</v>
      </c>
      <c r="B23" s="45"/>
      <c r="C23" s="45"/>
      <c r="D23" s="45"/>
      <c r="E23" s="45"/>
    </row>
    <row r="24" spans="1:5" x14ac:dyDescent="0.25">
      <c r="A24" s="12" t="s">
        <v>668</v>
      </c>
      <c r="B24" s="12" t="s">
        <v>8679</v>
      </c>
      <c r="C24" s="12" t="s">
        <v>8682</v>
      </c>
      <c r="D24" s="7"/>
    </row>
    <row r="25" spans="1:5" x14ac:dyDescent="0.25">
      <c r="A25" s="13" t="s">
        <v>25</v>
      </c>
      <c r="B25" s="13">
        <f>SUM(tbl_VolumeWeekly[PullSets])</f>
        <v>501</v>
      </c>
      <c r="C25" s="13">
        <f t="shared" ref="C25:C32" si="2">IF(SUM($B$25:$B$33)&gt;0,ROUND(B25/SUM($B$25:$B$33)*100,1),0)</f>
        <v>8.5</v>
      </c>
    </row>
    <row r="26" spans="1:5" x14ac:dyDescent="0.25">
      <c r="A26" s="13" t="s">
        <v>148</v>
      </c>
      <c r="B26" s="12">
        <f>SUM(tbl_VolumeWeekly[PushSets])</f>
        <v>463</v>
      </c>
      <c r="C26" s="13">
        <f t="shared" si="2"/>
        <v>7.8</v>
      </c>
    </row>
    <row r="27" spans="1:5" x14ac:dyDescent="0.25">
      <c r="A27" s="13" t="s">
        <v>369</v>
      </c>
      <c r="B27" s="13">
        <f>SUM(tbl_VolumeWeekly[LegSets])</f>
        <v>246</v>
      </c>
      <c r="C27" s="13">
        <f t="shared" si="2"/>
        <v>4.2</v>
      </c>
    </row>
    <row r="28" spans="1:5" x14ac:dyDescent="0.25">
      <c r="A28" s="13" t="s">
        <v>92</v>
      </c>
      <c r="B28" s="13">
        <f>SUM(tbl_VolumeWeekly[ArmSets_Biceps])</f>
        <v>386</v>
      </c>
      <c r="C28" s="13">
        <f t="shared" si="2"/>
        <v>6.5</v>
      </c>
    </row>
    <row r="29" spans="1:5" x14ac:dyDescent="0.25">
      <c r="A29" s="13" t="s">
        <v>210</v>
      </c>
      <c r="B29" s="13">
        <f>SUM(tbl_VolumeWeekly[ArmSets_Triceps])</f>
        <v>492</v>
      </c>
      <c r="C29" s="13">
        <f t="shared" si="2"/>
        <v>8.3000000000000007</v>
      </c>
    </row>
    <row r="30" spans="1:5" x14ac:dyDescent="0.25">
      <c r="A30" s="13" t="s">
        <v>324</v>
      </c>
      <c r="B30" s="13">
        <f>SUM(tbl_VolumeWeekly[CoreSets])</f>
        <v>57</v>
      </c>
      <c r="C30" s="13">
        <f t="shared" si="2"/>
        <v>1</v>
      </c>
    </row>
    <row r="31" spans="1:5" x14ac:dyDescent="0.25">
      <c r="A31" s="13" t="s">
        <v>8683</v>
      </c>
      <c r="B31" s="13">
        <f>SUM(tbl_VolumeWeekly[CarrySets])</f>
        <v>544</v>
      </c>
      <c r="C31" s="13">
        <f t="shared" si="2"/>
        <v>9.1999999999999993</v>
      </c>
    </row>
    <row r="32" spans="1:5" x14ac:dyDescent="0.25">
      <c r="A32" s="13" t="s">
        <v>357</v>
      </c>
      <c r="B32" s="13">
        <f>SUM(tbl_VolumeWeekly[CardioSets])</f>
        <v>270</v>
      </c>
      <c r="C32" s="13">
        <f t="shared" si="2"/>
        <v>4.5999999999999996</v>
      </c>
    </row>
    <row r="33" spans="1:6" x14ac:dyDescent="0.25">
      <c r="A33" s="13" t="s">
        <v>8684</v>
      </c>
      <c r="B33" s="20">
        <f>SUM(B25:B32)</f>
        <v>2959</v>
      </c>
      <c r="C33" s="13">
        <f>SUM(C25:C32)</f>
        <v>50.1</v>
      </c>
    </row>
    <row r="35" spans="1:6" ht="15.75" x14ac:dyDescent="0.25">
      <c r="A35" s="45" t="s">
        <v>8685</v>
      </c>
      <c r="B35" s="45"/>
      <c r="C35" s="45"/>
      <c r="D35" s="45"/>
      <c r="E35" s="45"/>
    </row>
    <row r="36" spans="1:6" x14ac:dyDescent="0.25">
      <c r="A36" s="12" t="s">
        <v>8686</v>
      </c>
      <c r="B36" s="12" t="s">
        <v>8687</v>
      </c>
      <c r="C36" s="12" t="s">
        <v>8679</v>
      </c>
      <c r="D36" s="7"/>
    </row>
    <row r="37" spans="1:6" x14ac:dyDescent="0.25">
      <c r="A37" s="13">
        <v>1</v>
      </c>
      <c r="B37" s="13" t="s">
        <v>1</v>
      </c>
      <c r="C37" s="13">
        <f>COUNTIF(tbl_Exercises[ExerciseName],B37)</f>
        <v>180</v>
      </c>
    </row>
    <row r="38" spans="1:6" x14ac:dyDescent="0.25">
      <c r="A38" s="13">
        <v>2</v>
      </c>
      <c r="B38" s="13" t="s">
        <v>214</v>
      </c>
      <c r="C38" s="13">
        <f>COUNTIF(tbl_Exercises[ExerciseName],B38)</f>
        <v>117</v>
      </c>
    </row>
    <row r="39" spans="1:6" x14ac:dyDescent="0.25">
      <c r="A39" s="13">
        <v>3</v>
      </c>
      <c r="B39" s="13" t="s">
        <v>41</v>
      </c>
      <c r="C39" s="13">
        <f>COUNTIF(tbl_Exercises[ExerciseName],B39)</f>
        <v>106</v>
      </c>
    </row>
    <row r="40" spans="1:6" x14ac:dyDescent="0.25">
      <c r="A40" s="13">
        <v>4</v>
      </c>
      <c r="B40" s="13" t="s">
        <v>217</v>
      </c>
      <c r="C40" s="13">
        <f>COUNTIF(tbl_Exercises[ExerciseName],B40)</f>
        <v>119</v>
      </c>
    </row>
    <row r="41" spans="1:6" x14ac:dyDescent="0.25">
      <c r="A41" s="13">
        <v>5</v>
      </c>
      <c r="B41" s="13" t="s">
        <v>1534</v>
      </c>
      <c r="C41" s="13">
        <f>COUNTIF(tbl_Exercises[ExerciseName],B41)</f>
        <v>87</v>
      </c>
    </row>
    <row r="42" spans="1:6" x14ac:dyDescent="0.25">
      <c r="A42" s="13">
        <v>6</v>
      </c>
      <c r="B42" s="13" t="s">
        <v>112</v>
      </c>
      <c r="C42" s="13">
        <f>COUNTIF(tbl_Exercises[ExerciseName],B42)</f>
        <v>75</v>
      </c>
    </row>
    <row r="43" spans="1:6" x14ac:dyDescent="0.25">
      <c r="A43" s="13">
        <v>7</v>
      </c>
      <c r="B43" s="13" t="s">
        <v>105</v>
      </c>
      <c r="C43" s="13">
        <f>COUNTIF(tbl_Exercises[ExerciseName],B43)</f>
        <v>0</v>
      </c>
    </row>
    <row r="44" spans="1:6" x14ac:dyDescent="0.25">
      <c r="A44" s="13">
        <v>8</v>
      </c>
      <c r="B44" s="13" t="s">
        <v>249</v>
      </c>
      <c r="C44" s="13">
        <f>COUNTIF(tbl_Exercises[ExerciseName],B44)</f>
        <v>87</v>
      </c>
    </row>
    <row r="45" spans="1:6" x14ac:dyDescent="0.25">
      <c r="A45" s="13">
        <v>9</v>
      </c>
      <c r="B45" s="13" t="s">
        <v>45</v>
      </c>
      <c r="C45" s="13">
        <f>COUNTIF(tbl_Exercises[ExerciseName],B45)</f>
        <v>94</v>
      </c>
    </row>
    <row r="46" spans="1:6" x14ac:dyDescent="0.25">
      <c r="A46" s="13">
        <v>10</v>
      </c>
      <c r="B46" s="13" t="s">
        <v>15</v>
      </c>
      <c r="C46" s="13">
        <f>COUNTIF(tbl_Exercises[ExerciseName],B46)</f>
        <v>115</v>
      </c>
    </row>
    <row r="48" spans="1:6" ht="15.75" x14ac:dyDescent="0.25">
      <c r="A48" s="45" t="s">
        <v>8688</v>
      </c>
      <c r="B48" s="45"/>
      <c r="C48" s="45"/>
      <c r="D48" s="45"/>
      <c r="E48" s="45"/>
      <c r="F48" s="45"/>
    </row>
    <row r="49" spans="1:6" x14ac:dyDescent="0.25">
      <c r="A49" s="7" t="s">
        <v>8687</v>
      </c>
      <c r="B49" s="7" t="s">
        <v>8689</v>
      </c>
      <c r="C49" s="7" t="s">
        <v>8690</v>
      </c>
      <c r="D49" s="7"/>
      <c r="E49" s="7" t="s">
        <v>596</v>
      </c>
      <c r="F49" s="7" t="s">
        <v>594</v>
      </c>
    </row>
    <row r="50" spans="1:6" x14ac:dyDescent="0.25">
      <c r="A50" s="13" t="str">
        <f>INDEX(tbl_PRs[ExerciseName],MATCH(8,tbl_PRs[PhaseID],0))</f>
        <v>Dumbbell Romanian Deadlift</v>
      </c>
      <c r="B50" s="13" t="str">
        <f>INDEX(tbl_PRs[PRType],MATCH(8,tbl_PRs[PhaseID],0))</f>
        <v>Heaviest Weight</v>
      </c>
      <c r="C50" s="13" t="str">
        <f>INDEX(tbl_PRs[PRValue],MATCH(8,tbl_PRs[PhaseID],0))&amp;" "&amp;INDEX(tbl_PRs[PRUnit],MATCH(8,tbl_PRs[PhaseID],0))</f>
        <v>170 lbs</v>
      </c>
      <c r="D50" s="13"/>
      <c r="E50" s="14">
        <f>INDEX(tbl_PRs[PRDate],MATCH(8,tbl_PRs[PhaseID],0))</f>
        <v>46233</v>
      </c>
      <c r="F50" s="13">
        <v>8</v>
      </c>
    </row>
    <row r="52" spans="1:6" x14ac:dyDescent="0.25">
      <c r="A52" s="7" t="s">
        <v>8789</v>
      </c>
    </row>
    <row r="53" spans="1:6" x14ac:dyDescent="0.25">
      <c r="A53" s="13" t="s">
        <v>594</v>
      </c>
      <c r="B53" s="13" t="s">
        <v>8790</v>
      </c>
    </row>
    <row r="54" spans="1:6" x14ac:dyDescent="0.25">
      <c r="A54" s="13">
        <v>1</v>
      </c>
      <c r="B54" s="22" cm="1">
        <f t="array" ref="B54">SUMPRODUCT((tbl_Exercises[PhaseID]=A54)*(ISNUMBER(SEARCH("capsule",tbl_Exercises[GeneralNotes]))+ISNUMBER(SEARCH("anterior",tbl_Exercises[GeneralNotes]))&gt;0)*1)</f>
        <v>3</v>
      </c>
    </row>
    <row r="55" spans="1:6" x14ac:dyDescent="0.25">
      <c r="A55" s="13">
        <v>2</v>
      </c>
      <c r="B55" s="22" cm="1">
        <f t="array" ref="B55">SUMPRODUCT((tbl_Exercises[PhaseID]=A55)*(ISNUMBER(SEARCH("capsule",tbl_Exercises[GeneralNotes]))+ISNUMBER(SEARCH("anterior",tbl_Exercises[GeneralNotes]))&gt;0)*1)</f>
        <v>4</v>
      </c>
    </row>
    <row r="56" spans="1:6" x14ac:dyDescent="0.25">
      <c r="A56" s="13">
        <v>3</v>
      </c>
      <c r="B56" s="22" cm="1">
        <f t="array" ref="B56">SUMPRODUCT((tbl_Exercises[PhaseID]=A56)*(ISNUMBER(SEARCH("capsule",tbl_Exercises[GeneralNotes]))+ISNUMBER(SEARCH("anterior",tbl_Exercises[GeneralNotes]))&gt;0)*1)</f>
        <v>13</v>
      </c>
    </row>
    <row r="57" spans="1:6" x14ac:dyDescent="0.25">
      <c r="A57" s="13">
        <v>4</v>
      </c>
      <c r="B57" s="22" cm="1">
        <f t="array" ref="B57">SUMPRODUCT((tbl_Exercises[PhaseID]=A57)*(ISNUMBER(SEARCH("capsule",tbl_Exercises[GeneralNotes]))+ISNUMBER(SEARCH("anterior",tbl_Exercises[GeneralNotes]))&gt;0)*1)</f>
        <v>2</v>
      </c>
    </row>
    <row r="58" spans="1:6" x14ac:dyDescent="0.25">
      <c r="A58" s="13">
        <v>5</v>
      </c>
      <c r="B58" s="22" cm="1">
        <f t="array" ref="B58">SUMPRODUCT((tbl_Exercises[PhaseID]=A58)*(ISNUMBER(SEARCH("capsule",tbl_Exercises[GeneralNotes]))+ISNUMBER(SEARCH("anterior",tbl_Exercises[GeneralNotes]))&gt;0)*1)</f>
        <v>16</v>
      </c>
    </row>
    <row r="59" spans="1:6" x14ac:dyDescent="0.25">
      <c r="A59" s="13">
        <v>6</v>
      </c>
      <c r="B59" s="22" cm="1">
        <f t="array" ref="B59">SUMPRODUCT((tbl_Exercises[PhaseID]=A59)*(ISNUMBER(SEARCH("capsule",tbl_Exercises[GeneralNotes]))+ISNUMBER(SEARCH("anterior",tbl_Exercises[GeneralNotes]))&gt;0)*1)</f>
        <v>4</v>
      </c>
    </row>
    <row r="60" spans="1:6" x14ac:dyDescent="0.25">
      <c r="A60" s="13">
        <v>7</v>
      </c>
      <c r="B60" s="22" cm="1">
        <f t="array" ref="B60">SUMPRODUCT((tbl_Exercises[PhaseID]=A60)*(ISNUMBER(SEARCH("capsule",tbl_Exercises[GeneralNotes]))+ISNUMBER(SEARCH("anterior",tbl_Exercises[GeneralNotes]))&gt;0)*1)</f>
        <v>5</v>
      </c>
    </row>
    <row r="61" spans="1:6" x14ac:dyDescent="0.25">
      <c r="A61" s="13">
        <v>8</v>
      </c>
      <c r="B61" s="22" cm="1">
        <f t="array" ref="B61">SUMPRODUCT((tbl_Exercises[PhaseID]=A61)*(ISNUMBER(SEARCH("capsule",tbl_Exercises[GeneralNotes]))+ISNUMBER(SEARCH("anterior",tbl_Exercises[GeneralNotes]))&gt;0)*1)</f>
        <v>11</v>
      </c>
    </row>
    <row r="62" spans="1:6" x14ac:dyDescent="0.25">
      <c r="A62" s="13">
        <v>9</v>
      </c>
      <c r="B62" s="22" cm="1">
        <f t="array" ref="B62">SUMPRODUCT((tbl_Exercises[PhaseID]=A62)*(ISNUMBER(SEARCH("capsule",tbl_Exercises[GeneralNotes]))+ISNUMBER(SEARCH("anterior",tbl_Exercises[GeneralNotes]))&gt;0)*1)</f>
        <v>5</v>
      </c>
    </row>
  </sheetData>
  <mergeCells count="6">
    <mergeCell ref="A48:F48"/>
    <mergeCell ref="A1:F1"/>
    <mergeCell ref="A3:F3"/>
    <mergeCell ref="A12:E12"/>
    <mergeCell ref="A23:E23"/>
    <mergeCell ref="A35:E35"/>
  </mergeCells>
  <conditionalFormatting sqref="C14:C21">
    <cfRule type="colorScale" priority="1">
      <colorScale>
        <cfvo type="min"/>
        <cfvo type="max"/>
        <color rgb="FFFCFCFF"/>
        <color rgb="FF63BE7B"/>
      </colorScale>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E1558-A85B-49B1-9985-A7B7D4BC3C29}">
  <sheetPr>
    <tabColor rgb="FF00B050"/>
  </sheetPr>
  <dimension ref="A1:I108"/>
  <sheetViews>
    <sheetView tabSelected="1" workbookViewId="0">
      <pane ySplit="29" topLeftCell="A30" activePane="bottomLeft" state="frozen"/>
      <selection pane="bottomLeft" activeCell="A26" sqref="A26:F27"/>
    </sheetView>
  </sheetViews>
  <sheetFormatPr defaultRowHeight="15" x14ac:dyDescent="0.25"/>
  <cols>
    <col min="1" max="1" width="27" bestFit="1" customWidth="1"/>
    <col min="2" max="2" width="16.140625" bestFit="1" customWidth="1"/>
    <col min="3" max="3" width="11" bestFit="1" customWidth="1"/>
    <col min="4" max="4" width="11.42578125" bestFit="1" customWidth="1"/>
    <col min="6" max="6" width="11.28515625" bestFit="1" customWidth="1"/>
    <col min="7" max="7" width="4.140625" bestFit="1" customWidth="1"/>
    <col min="8" max="8" width="26.42578125" bestFit="1" customWidth="1"/>
  </cols>
  <sheetData>
    <row r="1" spans="1:8" ht="18.75" x14ac:dyDescent="0.3">
      <c r="A1" s="44" t="s">
        <v>8691</v>
      </c>
      <c r="B1" s="44"/>
      <c r="C1" s="44"/>
      <c r="D1" s="44"/>
      <c r="E1" s="44"/>
      <c r="F1" s="44"/>
      <c r="G1" s="44"/>
      <c r="H1" s="44"/>
    </row>
    <row r="3" spans="1:8" x14ac:dyDescent="0.25">
      <c r="A3" s="7" t="s">
        <v>8692</v>
      </c>
      <c r="B3" s="7" t="s">
        <v>209</v>
      </c>
    </row>
    <row r="5" spans="1:8" ht="15.75" x14ac:dyDescent="0.25">
      <c r="A5" s="45" t="s">
        <v>8693</v>
      </c>
      <c r="B5" s="45"/>
      <c r="C5" s="23"/>
      <c r="D5" s="23"/>
      <c r="E5" s="23"/>
      <c r="F5" s="23"/>
      <c r="G5" s="23"/>
      <c r="H5" s="23"/>
    </row>
    <row r="6" spans="1:8" x14ac:dyDescent="0.25">
      <c r="A6" s="7" t="s">
        <v>8694</v>
      </c>
      <c r="B6">
        <f>COUNTIF(tbl_Exercises[ExerciseName],$B$3)</f>
        <v>79</v>
      </c>
    </row>
    <row r="7" spans="1:8" x14ac:dyDescent="0.25">
      <c r="A7" s="7" t="s">
        <v>8695</v>
      </c>
      <c r="B7" cm="1">
        <f t="array" ref="B7">COUNTA(_xlfn.UNIQUE(_xlfn._xlws.FILTER(tbl_Exercises[SessionID],tbl_Exercises[ExerciseName]=$B$3,"")))</f>
        <v>23</v>
      </c>
    </row>
    <row r="8" spans="1:8" x14ac:dyDescent="0.25">
      <c r="A8" s="7" t="s">
        <v>8696</v>
      </c>
      <c r="B8" s="9" cm="1">
        <f t="array" ref="B8">IFERROR(MIN(DATEVALUE(LEFT(_xlfn._xlws.FILTER(tbl_Exercises[ExerciseDateTime],tbl_Exercises[ExerciseName]=$B$3),10))),"")</f>
        <v>46182</v>
      </c>
    </row>
    <row r="9" spans="1:8" x14ac:dyDescent="0.25">
      <c r="A9" s="7" t="s">
        <v>8697</v>
      </c>
      <c r="B9" s="9" cm="1">
        <f t="array" ref="B9">IFERROR(MAX(DATEVALUE(LEFT(_xlfn._xlws.FILTER(tbl_Exercises[ExerciseDateTime],tbl_Exercises[ExerciseName]=$B$3),10))),"")</f>
        <v>46248</v>
      </c>
    </row>
    <row r="10" spans="1:8" x14ac:dyDescent="0.25">
      <c r="A10" s="7" t="s">
        <v>8698</v>
      </c>
      <c r="B10">
        <f>IFERROR(_xlfn.MAXIFS(tbl_Exercises[WeightLbs],tbl_Exercises[ExerciseName],$B$3),"")</f>
        <v>80</v>
      </c>
    </row>
    <row r="11" spans="1:8" x14ac:dyDescent="0.25">
      <c r="A11" s="7" t="s">
        <v>8699</v>
      </c>
      <c r="B11">
        <f>IFERROR(_xlfn.MAXIFS(tbl_Exercises[Reps],tbl_Exercises[ExerciseName],$B$3),"")</f>
        <v>12</v>
      </c>
    </row>
    <row r="12" spans="1:8" x14ac:dyDescent="0.25">
      <c r="A12" s="7" t="s">
        <v>8700</v>
      </c>
      <c r="B12">
        <f>IFERROR(_xlfn.MAXIFS(tbl_Exercises[DurationSeconds],tbl_Exercises[ExerciseName],$B$3),"")</f>
        <v>0</v>
      </c>
    </row>
    <row r="13" spans="1:8" x14ac:dyDescent="0.25">
      <c r="A13" s="7" t="s">
        <v>668</v>
      </c>
      <c r="B13" t="str">
        <f>IFERROR(INDEX(tbl_Lookup_Exercises[Category],MATCH($B$3,tbl_Lookup_Exercises[ExerciseName],0)),"")</f>
        <v>Arms_Triceps</v>
      </c>
    </row>
    <row r="14" spans="1:8" x14ac:dyDescent="0.25">
      <c r="A14" s="7" t="s">
        <v>698</v>
      </c>
      <c r="B14" t="str">
        <f>IFERROR(INDEX(tbl_Lookup_Exercises[MovementPattern],MATCH($B$3,tbl_Lookup_Exercises[ExerciseName],0)),"")</f>
        <v>Extension</v>
      </c>
    </row>
    <row r="15" spans="1:8" x14ac:dyDescent="0.25">
      <c r="A15" s="7" t="s">
        <v>8701</v>
      </c>
      <c r="B15" s="7" t="b">
        <f>IFERROR(INDEX(tbl_Lookup_Exercises[IsUnilateral],MATCH($B$3,tbl_Lookup_Exercises[ExerciseName],0)),"")</f>
        <v>0</v>
      </c>
    </row>
    <row r="17" spans="1:9" ht="15.75" x14ac:dyDescent="0.25">
      <c r="A17" s="45" t="s">
        <v>8702</v>
      </c>
      <c r="B17" s="45"/>
      <c r="C17" s="45"/>
      <c r="D17" s="45"/>
      <c r="E17" s="45"/>
      <c r="F17" s="45"/>
      <c r="G17" s="45"/>
      <c r="H17" s="45"/>
    </row>
    <row r="18" spans="1:9" x14ac:dyDescent="0.25">
      <c r="A18" s="12" t="s">
        <v>594</v>
      </c>
      <c r="B18" s="12" t="s">
        <v>8703</v>
      </c>
      <c r="C18" s="12" t="s">
        <v>8704</v>
      </c>
      <c r="D18" s="12" t="s">
        <v>8705</v>
      </c>
      <c r="E18" s="12" t="s">
        <v>8706</v>
      </c>
      <c r="F18" s="12" t="s">
        <v>8707</v>
      </c>
    </row>
    <row r="19" spans="1:9" x14ac:dyDescent="0.25">
      <c r="A19" s="13">
        <v>1</v>
      </c>
      <c r="B19" s="13">
        <f>COUNTIFS(tbl_Exercises[ExerciseName],$B$3,tbl_Exercises[PhaseID],A19)</f>
        <v>0</v>
      </c>
      <c r="C19" s="16" t="str">
        <f>IFERROR(IF(COUNTIFS(tbl_Exercises[ExerciseName],$B$3,tbl_Exercises[PhaseID],A19)=0,"",AVERAGEIFS(tbl_Exercises[WeightLbs],tbl_Exercises[ExerciseName],$B$3,tbl_Exercises[PhaseID],A19,tbl_Exercises[WeightLbs],"&gt;"&amp;0)),"")</f>
        <v/>
      </c>
      <c r="D19" s="13">
        <f>IFERROR(_xlfn.MAXIFS(tbl_Exercises[WeightLbs],tbl_Exercises[ExerciseName],$B$3,tbl_Exercises[PhaseID],A19),"")</f>
        <v>0</v>
      </c>
      <c r="E19" s="16" t="str">
        <f>IFERROR(AVERAGEIFS(tbl_Exercises[Reps],tbl_Exercises[ExerciseName],$B$3,tbl_Exercises[PhaseID],A19,tbl_Exercises[Reps],"&gt;"&amp;0),"")</f>
        <v/>
      </c>
      <c r="F19" s="13">
        <f>IFERROR(_xlfn.MAXIFS(tbl_Exercises[Reps],tbl_Exercises[ExerciseName],$B$3,tbl_Exercises[PhaseID],A19),"")</f>
        <v>0</v>
      </c>
    </row>
    <row r="20" spans="1:9" x14ac:dyDescent="0.25">
      <c r="A20" s="13">
        <v>2</v>
      </c>
      <c r="B20" s="13">
        <f>COUNTIFS(tbl_Exercises[ExerciseName],$B$3,tbl_Exercises[PhaseID],A20)</f>
        <v>0</v>
      </c>
      <c r="C20" s="16" t="str">
        <f>IFERROR(IF(COUNTIFS(tbl_Exercises[ExerciseName],$B$3,tbl_Exercises[PhaseID],A20)=0,"",AVERAGEIFS(tbl_Exercises[WeightLbs],tbl_Exercises[ExerciseName],$B$3,tbl_Exercises[PhaseID],A20,tbl_Exercises[WeightLbs],"&gt;"&amp;0)),"")</f>
        <v/>
      </c>
      <c r="D20" s="13">
        <f>IFERROR(_xlfn.MAXIFS(tbl_Exercises[WeightLbs],tbl_Exercises[ExerciseName],$B$3,tbl_Exercises[PhaseID],A20),"")</f>
        <v>0</v>
      </c>
      <c r="E20" s="16" t="str">
        <f>IFERROR(AVERAGEIFS(tbl_Exercises[Reps],tbl_Exercises[ExerciseName],$B$3,tbl_Exercises[PhaseID],A20,tbl_Exercises[Reps],"&gt;"&amp;0),"")</f>
        <v/>
      </c>
      <c r="F20" s="13">
        <f>IFERROR(_xlfn.MAXIFS(tbl_Exercises[Reps],tbl_Exercises[ExerciseName],$B$3,tbl_Exercises[PhaseID],A20),"")</f>
        <v>0</v>
      </c>
    </row>
    <row r="21" spans="1:9" x14ac:dyDescent="0.25">
      <c r="A21" s="13">
        <v>3</v>
      </c>
      <c r="B21" s="13">
        <f>COUNTIFS(tbl_Exercises[ExerciseName],$B$3,tbl_Exercises[PhaseID],A21)</f>
        <v>0</v>
      </c>
      <c r="C21" s="16" t="str">
        <f>IFERROR(IF(COUNTIFS(tbl_Exercises[ExerciseName],$B$3,tbl_Exercises[PhaseID],A21)=0,"",AVERAGEIFS(tbl_Exercises[WeightLbs],tbl_Exercises[ExerciseName],$B$3,tbl_Exercises[PhaseID],A21,tbl_Exercises[WeightLbs],"&gt;"&amp;0)),"")</f>
        <v/>
      </c>
      <c r="D21" s="13">
        <f>IFERROR(_xlfn.MAXIFS(tbl_Exercises[WeightLbs],tbl_Exercises[ExerciseName],$B$3,tbl_Exercises[PhaseID],A21),"")</f>
        <v>0</v>
      </c>
      <c r="E21" s="16" t="str">
        <f>IFERROR(AVERAGEIFS(tbl_Exercises[Reps],tbl_Exercises[ExerciseName],$B$3,tbl_Exercises[PhaseID],A21,tbl_Exercises[Reps],"&gt;"&amp;0),"")</f>
        <v/>
      </c>
      <c r="F21" s="13">
        <f>IFERROR(_xlfn.MAXIFS(tbl_Exercises[Reps],tbl_Exercises[ExerciseName],$B$3,tbl_Exercises[PhaseID],A21),"")</f>
        <v>0</v>
      </c>
    </row>
    <row r="22" spans="1:9" x14ac:dyDescent="0.25">
      <c r="A22" s="13">
        <v>4</v>
      </c>
      <c r="B22" s="13">
        <f>COUNTIFS(tbl_Exercises[ExerciseName],$B$3,tbl_Exercises[PhaseID],A22)</f>
        <v>0</v>
      </c>
      <c r="C22" s="16" t="str">
        <f>IFERROR(IF(COUNTIFS(tbl_Exercises[ExerciseName],$B$3,tbl_Exercises[PhaseID],A22)=0,"",AVERAGEIFS(tbl_Exercises[WeightLbs],tbl_Exercises[ExerciseName],$B$3,tbl_Exercises[PhaseID],A22,tbl_Exercises[WeightLbs],"&gt;"&amp;0)),"")</f>
        <v/>
      </c>
      <c r="D22" s="13">
        <f>IFERROR(_xlfn.MAXIFS(tbl_Exercises[WeightLbs],tbl_Exercises[ExerciseName],$B$3,tbl_Exercises[PhaseID],A22),"")</f>
        <v>0</v>
      </c>
      <c r="E22" s="16" t="str">
        <f>IFERROR(AVERAGEIFS(tbl_Exercises[Reps],tbl_Exercises[ExerciseName],$B$3,tbl_Exercises[PhaseID],A22,tbl_Exercises[Reps],"&gt;"&amp;0),"")</f>
        <v/>
      </c>
      <c r="F22" s="13">
        <f>IFERROR(_xlfn.MAXIFS(tbl_Exercises[Reps],tbl_Exercises[ExerciseName],$B$3,tbl_Exercises[PhaseID],A22),"")</f>
        <v>0</v>
      </c>
    </row>
    <row r="23" spans="1:9" x14ac:dyDescent="0.25">
      <c r="A23" s="13">
        <v>5</v>
      </c>
      <c r="B23" s="13">
        <f>COUNTIFS(tbl_Exercises[ExerciseName],$B$3,tbl_Exercises[PhaseID],A23)</f>
        <v>0</v>
      </c>
      <c r="C23" s="16" t="str">
        <f>IFERROR(IF(COUNTIFS(tbl_Exercises[ExerciseName],$B$3,tbl_Exercises[PhaseID],A23)=0,"",AVERAGEIFS(tbl_Exercises[WeightLbs],tbl_Exercises[ExerciseName],$B$3,tbl_Exercises[PhaseID],A23,tbl_Exercises[WeightLbs],"&gt;"&amp;0)),"")</f>
        <v/>
      </c>
      <c r="D23" s="13">
        <f>IFERROR(_xlfn.MAXIFS(tbl_Exercises[WeightLbs],tbl_Exercises[ExerciseName],$B$3,tbl_Exercises[PhaseID],A23),"")</f>
        <v>0</v>
      </c>
      <c r="E23" s="16" t="str">
        <f>IFERROR(AVERAGEIFS(tbl_Exercises[Reps],tbl_Exercises[ExerciseName],$B$3,tbl_Exercises[PhaseID],A23,tbl_Exercises[Reps],"&gt;"&amp;0),"")</f>
        <v/>
      </c>
      <c r="F23" s="13">
        <f>IFERROR(_xlfn.MAXIFS(tbl_Exercises[Reps],tbl_Exercises[ExerciseName],$B$3,tbl_Exercises[PhaseID],A23),"")</f>
        <v>0</v>
      </c>
    </row>
    <row r="24" spans="1:9" x14ac:dyDescent="0.25">
      <c r="A24" s="13">
        <v>6</v>
      </c>
      <c r="B24" s="13">
        <f>COUNTIFS(tbl_Exercises[ExerciseName],$B$3,tbl_Exercises[PhaseID],A24)</f>
        <v>0</v>
      </c>
      <c r="C24" s="16" t="str">
        <f>IFERROR(IF(COUNTIFS(tbl_Exercises[ExerciseName],$B$3,tbl_Exercises[PhaseID],A24)=0,"",AVERAGEIFS(tbl_Exercises[WeightLbs],tbl_Exercises[ExerciseName],$B$3,tbl_Exercises[PhaseID],A24,tbl_Exercises[WeightLbs],"&gt;"&amp;0)),"")</f>
        <v/>
      </c>
      <c r="D24" s="13">
        <f>IFERROR(_xlfn.MAXIFS(tbl_Exercises[WeightLbs],tbl_Exercises[ExerciseName],$B$3,tbl_Exercises[PhaseID],A24),"")</f>
        <v>0</v>
      </c>
      <c r="E24" s="16" t="str">
        <f>IFERROR(AVERAGEIFS(tbl_Exercises[Reps],tbl_Exercises[ExerciseName],$B$3,tbl_Exercises[PhaseID],A24,tbl_Exercises[Reps],"&gt;"&amp;0),"")</f>
        <v/>
      </c>
      <c r="F24" s="13">
        <f>IFERROR(_xlfn.MAXIFS(tbl_Exercises[Reps],tbl_Exercises[ExerciseName],$B$3,tbl_Exercises[PhaseID],A24),"")</f>
        <v>0</v>
      </c>
    </row>
    <row r="25" spans="1:9" x14ac:dyDescent="0.25">
      <c r="A25" s="13">
        <v>7</v>
      </c>
      <c r="B25" s="13">
        <f>COUNTIFS(tbl_Exercises[ExerciseName],$B$3,tbl_Exercises[PhaseID],A25)</f>
        <v>43</v>
      </c>
      <c r="C25" s="16">
        <f>IFERROR(IF(COUNTIFS(tbl_Exercises[ExerciseName],$B$3,tbl_Exercises[PhaseID],A25)=0,"",AVERAGEIFS(tbl_Exercises[WeightLbs],tbl_Exercises[ExerciseName],$B$3,tbl_Exercises[PhaseID],A25,tbl_Exercises[WeightLbs],"&gt;"&amp;0)),"")</f>
        <v>63.139534883720927</v>
      </c>
      <c r="D25" s="13">
        <f>IFERROR(_xlfn.MAXIFS(tbl_Exercises[WeightLbs],tbl_Exercises[ExerciseName],$B$3,tbl_Exercises[PhaseID],A25),"")</f>
        <v>75</v>
      </c>
      <c r="E25" s="16">
        <f>IFERROR(AVERAGEIFS(tbl_Exercises[Reps],tbl_Exercises[ExerciseName],$B$3,tbl_Exercises[PhaseID],A25,tbl_Exercises[Reps],"&gt;"&amp;0),"")</f>
        <v>9.0581395348837201</v>
      </c>
      <c r="F25" s="13">
        <f>IFERROR(_xlfn.MAXIFS(tbl_Exercises[Reps],tbl_Exercises[ExerciseName],$B$3,tbl_Exercises[PhaseID],A25),"")</f>
        <v>12</v>
      </c>
    </row>
    <row r="26" spans="1:9" x14ac:dyDescent="0.25">
      <c r="A26" s="13">
        <v>8</v>
      </c>
      <c r="B26" s="13">
        <f>COUNTIFS(tbl_Exercises[ExerciseName],$B$3,tbl_Exercises[PhaseID],A26)</f>
        <v>26</v>
      </c>
      <c r="C26" s="16">
        <f>IFERROR(IF(COUNTIFS(tbl_Exercises[ExerciseName],$B$3,tbl_Exercises[PhaseID],A26)=0,"",AVERAGEIFS(tbl_Exercises[WeightLbs],tbl_Exercises[ExerciseName],$B$3,tbl_Exercises[PhaseID],A26,tbl_Exercises[WeightLbs],"&gt;"&amp;0)),"")</f>
        <v>66.15384615384616</v>
      </c>
      <c r="D26" s="13">
        <f>IFERROR(_xlfn.MAXIFS(tbl_Exercises[WeightLbs],tbl_Exercises[ExerciseName],$B$3,tbl_Exercises[PhaseID],A26),"")</f>
        <v>75</v>
      </c>
      <c r="E26" s="16">
        <f>IFERROR(AVERAGEIFS(tbl_Exercises[Reps],tbl_Exercises[ExerciseName],$B$3,tbl_Exercises[PhaseID],A26,tbl_Exercises[Reps],"&gt;"&amp;0),"")</f>
        <v>8.8461538461538467</v>
      </c>
      <c r="F26" s="13">
        <f>IFERROR(_xlfn.MAXIFS(tbl_Exercises[Reps],tbl_Exercises[ExerciseName],$B$3,tbl_Exercises[PhaseID],A26),"")</f>
        <v>11</v>
      </c>
    </row>
    <row r="27" spans="1:9" x14ac:dyDescent="0.25">
      <c r="A27" s="13">
        <v>9</v>
      </c>
      <c r="B27" s="13">
        <f>COUNTIFS(tbl_Exercises[ExerciseName],$B$3,tbl_Exercises[PhaseID],A27)</f>
        <v>10</v>
      </c>
      <c r="C27" s="16">
        <f>IFERROR(IF(COUNTIFS(tbl_Exercises[ExerciseName],$B$3,tbl_Exercises[PhaseID],A27)=0,"",AVERAGEIFS(tbl_Exercises[WeightLbs],tbl_Exercises[ExerciseName],$B$3,tbl_Exercises[PhaseID],A27,tbl_Exercises[WeightLbs],"&gt;"&amp;0)),"")</f>
        <v>77.5</v>
      </c>
      <c r="D27" s="13">
        <f>IFERROR(_xlfn.MAXIFS(tbl_Exercises[WeightLbs],tbl_Exercises[ExerciseName],$B$3,tbl_Exercises[PhaseID],A27),"")</f>
        <v>80</v>
      </c>
      <c r="E27" s="16">
        <f>IFERROR(AVERAGEIFS(tbl_Exercises[Reps],tbl_Exercises[ExerciseName],$B$3,tbl_Exercises[PhaseID],A27,tbl_Exercises[Reps],"&gt;"&amp;0),"")</f>
        <v>6.4</v>
      </c>
      <c r="F27" s="13">
        <f>IFERROR(_xlfn.MAXIFS(tbl_Exercises[Reps],tbl_Exercises[ExerciseName],$B$3,tbl_Exercises[PhaseID],A27),"")</f>
        <v>8</v>
      </c>
    </row>
    <row r="28" spans="1:9" ht="15.75" x14ac:dyDescent="0.25">
      <c r="A28" s="45" t="s">
        <v>8708</v>
      </c>
      <c r="B28" s="45"/>
      <c r="C28" s="45"/>
      <c r="D28" s="45"/>
      <c r="E28" s="45"/>
      <c r="F28" s="45"/>
      <c r="G28" s="45"/>
      <c r="H28" s="45"/>
      <c r="I28" s="45"/>
    </row>
    <row r="29" spans="1:9" ht="15.75" thickBot="1" x14ac:dyDescent="0.3">
      <c r="A29" s="17" t="s">
        <v>596</v>
      </c>
      <c r="B29" s="17" t="s">
        <v>594</v>
      </c>
      <c r="C29" s="17" t="s">
        <v>8709</v>
      </c>
      <c r="D29" s="17" t="s">
        <v>8710</v>
      </c>
      <c r="E29" s="17" t="s">
        <v>1344</v>
      </c>
      <c r="F29" s="17" t="s">
        <v>8711</v>
      </c>
      <c r="G29" s="17" t="s">
        <v>1351</v>
      </c>
      <c r="H29" s="17" t="s">
        <v>445</v>
      </c>
    </row>
    <row r="30" spans="1:9" x14ac:dyDescent="0.25">
      <c r="A30" t="str" cm="1">
        <f t="array" ref="A30:H108">IFERROR(_xlfn._xlws.SORT(_xlfn._xlws.FILTER(CHOOSE({1,2,3,4,5,6,7,8},tbl_Exercises[ExerciseDateTime],tbl_Exercises[PhaseID],tbl_Exercises[SetNumber],tbl_Exercises[WeightLbs],tbl_Exercises[Reps],tbl_Exercises[DurationSeconds],tbl_Exercises[RIR],tbl_Exercises[GeneralNotes]),tbl_Exercises[ExerciseName]=$B$3),1,1),"")</f>
        <v>2026-06-09T19:40:09.850Z</v>
      </c>
      <c r="B30">
        <v>7</v>
      </c>
      <c r="C30">
        <v>1</v>
      </c>
      <c r="D30">
        <v>50</v>
      </c>
      <c r="E30">
        <v>12</v>
      </c>
      <c r="F30">
        <v>0</v>
      </c>
      <c r="G30" t="str">
        <v>2</v>
      </c>
      <c r="H30" t="str">
        <v>Tempo 2-1-2; RIR 2</v>
      </c>
    </row>
    <row r="31" spans="1:9" x14ac:dyDescent="0.25">
      <c r="A31" t="str">
        <v>2026-06-09T19:42:30.147Z</v>
      </c>
      <c r="B31">
        <v>7</v>
      </c>
      <c r="C31">
        <v>2</v>
      </c>
      <c r="D31">
        <v>50</v>
      </c>
      <c r="E31">
        <v>10</v>
      </c>
      <c r="F31">
        <v>0</v>
      </c>
      <c r="G31" t="str">
        <v>2-1</v>
      </c>
      <c r="H31" t="str">
        <v>Tempo 2-1-2; RIR 2-1</v>
      </c>
    </row>
    <row r="32" spans="1:9" x14ac:dyDescent="0.25">
      <c r="A32" t="str">
        <v>2026-06-09T19:44:57.610Z</v>
      </c>
      <c r="B32">
        <v>7</v>
      </c>
      <c r="C32">
        <v>3</v>
      </c>
      <c r="D32">
        <v>50</v>
      </c>
      <c r="E32">
        <v>10</v>
      </c>
      <c r="F32">
        <v>0</v>
      </c>
      <c r="G32" t="str">
        <v>2-1</v>
      </c>
      <c r="H32" t="str">
        <v>Tempo 2-1-2; RIR 2-1</v>
      </c>
    </row>
    <row r="33" spans="1:8" x14ac:dyDescent="0.25">
      <c r="A33" t="str">
        <v>2026-06-11T21:52:48.775Z</v>
      </c>
      <c r="B33">
        <v>7</v>
      </c>
      <c r="C33">
        <v>1</v>
      </c>
      <c r="D33">
        <v>50</v>
      </c>
      <c r="E33">
        <v>12</v>
      </c>
      <c r="F33">
        <v>0</v>
      </c>
      <c r="G33" t="str">
        <v>2</v>
      </c>
      <c r="H33" t="str">
        <v>Tempo 2-2-2; RIR 2</v>
      </c>
    </row>
    <row r="34" spans="1:8" x14ac:dyDescent="0.25">
      <c r="A34" t="str">
        <v>2026-06-11T21:52:51.138Z</v>
      </c>
      <c r="B34">
        <v>7</v>
      </c>
      <c r="C34">
        <v>2</v>
      </c>
      <c r="D34">
        <v>60</v>
      </c>
      <c r="E34">
        <v>12</v>
      </c>
      <c r="F34">
        <v>0</v>
      </c>
      <c r="G34" t="str">
        <v>2</v>
      </c>
      <c r="H34" t="str">
        <v>Tempo 2-2-2; RIR 2</v>
      </c>
    </row>
    <row r="35" spans="1:8" x14ac:dyDescent="0.25">
      <c r="A35" t="str">
        <v>2026-06-11T21:55:43.182Z</v>
      </c>
      <c r="B35">
        <v>7</v>
      </c>
      <c r="C35">
        <v>3</v>
      </c>
      <c r="D35">
        <v>70</v>
      </c>
      <c r="E35">
        <v>10</v>
      </c>
      <c r="F35">
        <v>0</v>
      </c>
      <c r="G35" t="str">
        <v>1-2</v>
      </c>
      <c r="H35" t="str">
        <v>Tempo 2-2-2; RIR 1-2</v>
      </c>
    </row>
    <row r="36" spans="1:8" x14ac:dyDescent="0.25">
      <c r="A36" t="str">
        <v>2026-06-13T14:43:40.807Z</v>
      </c>
      <c r="B36">
        <v>7</v>
      </c>
      <c r="C36">
        <v>1</v>
      </c>
      <c r="D36">
        <v>60</v>
      </c>
      <c r="E36">
        <v>10</v>
      </c>
      <c r="F36">
        <v>0</v>
      </c>
      <c r="G36" t="str">
        <v>1-2</v>
      </c>
      <c r="H36" t="str">
        <v>Tempo 2-1-2; RIR 1-2</v>
      </c>
    </row>
    <row r="37" spans="1:8" x14ac:dyDescent="0.25">
      <c r="A37" t="str">
        <v>2026-06-13T14:45:55.878Z</v>
      </c>
      <c r="B37">
        <v>7</v>
      </c>
      <c r="C37">
        <v>2</v>
      </c>
      <c r="D37">
        <v>60</v>
      </c>
      <c r="E37">
        <v>11</v>
      </c>
      <c r="F37">
        <v>0</v>
      </c>
      <c r="G37" t="str">
        <v>1-2</v>
      </c>
      <c r="H37" t="str">
        <v>Tempo 2-1-2; RIR 1-2</v>
      </c>
    </row>
    <row r="38" spans="1:8" x14ac:dyDescent="0.25">
      <c r="A38" t="str">
        <v>2026-06-13T14:48:13.388Z</v>
      </c>
      <c r="B38">
        <v>7</v>
      </c>
      <c r="C38">
        <v>3</v>
      </c>
      <c r="D38">
        <v>70</v>
      </c>
      <c r="E38">
        <v>9</v>
      </c>
      <c r="F38">
        <v>0</v>
      </c>
      <c r="G38" t="str">
        <v>1</v>
      </c>
      <c r="H38" t="str">
        <v>Tempo 2-1-2; RIR 1</v>
      </c>
    </row>
    <row r="39" spans="1:8" x14ac:dyDescent="0.25">
      <c r="A39" t="str">
        <v>2026-06-17T22:11:27.419Z</v>
      </c>
      <c r="B39">
        <v>7</v>
      </c>
      <c r="C39">
        <v>1</v>
      </c>
      <c r="D39">
        <v>60</v>
      </c>
      <c r="E39">
        <v>10</v>
      </c>
      <c r="F39">
        <v>0</v>
      </c>
      <c r="G39" t="str">
        <v>1-2</v>
      </c>
      <c r="H39" t="str">
        <v xml:space="preserve">Tempo 2-1-2; RIR 1-2; how should be wrist break or bend? </v>
      </c>
    </row>
    <row r="40" spans="1:8" x14ac:dyDescent="0.25">
      <c r="A40" t="str">
        <v>2026-06-17T22:12:59.910Z</v>
      </c>
      <c r="B40">
        <v>7</v>
      </c>
      <c r="C40">
        <v>2</v>
      </c>
      <c r="D40">
        <v>60</v>
      </c>
      <c r="E40">
        <v>9</v>
      </c>
      <c r="F40">
        <v>0</v>
      </c>
      <c r="G40" t="str">
        <v>1-2</v>
      </c>
      <c r="H40" t="str">
        <v xml:space="preserve">Tempo 2-1-2; RIR 1-2; how should be wrist break or bend? </v>
      </c>
    </row>
    <row r="41" spans="1:8" x14ac:dyDescent="0.25">
      <c r="A41" t="str">
        <v>2026-06-17T22:15:13.690Z</v>
      </c>
      <c r="B41">
        <v>7</v>
      </c>
      <c r="C41">
        <v>3</v>
      </c>
      <c r="D41">
        <v>65</v>
      </c>
      <c r="E41">
        <v>7.5</v>
      </c>
      <c r="F41">
        <v>0</v>
      </c>
      <c r="G41" t="str">
        <v>1-2</v>
      </c>
      <c r="H41" t="str">
        <v>Tempo 2-1-2; RIR 1-2; I think I’m doing too much ROM</v>
      </c>
    </row>
    <row r="42" spans="1:8" x14ac:dyDescent="0.25">
      <c r="A42" t="str">
        <v>2026-06-18T22:09:06.318Z</v>
      </c>
      <c r="B42">
        <v>7</v>
      </c>
      <c r="C42">
        <v>1</v>
      </c>
      <c r="D42">
        <v>70</v>
      </c>
      <c r="E42">
        <v>10</v>
      </c>
      <c r="F42">
        <v>0</v>
      </c>
      <c r="G42" t="str">
        <v>1-2</v>
      </c>
      <c r="H42" t="str">
        <v xml:space="preserve">Tempo 2-1-2; RIR 1-2; ROM 90-100 degree on eccentric </v>
      </c>
    </row>
    <row r="43" spans="1:8" x14ac:dyDescent="0.25">
      <c r="A43" t="str">
        <v>2026-06-18T22:10:58.598Z</v>
      </c>
      <c r="B43">
        <v>7</v>
      </c>
      <c r="C43">
        <v>2</v>
      </c>
      <c r="D43">
        <v>70</v>
      </c>
      <c r="E43">
        <v>9.5</v>
      </c>
      <c r="F43">
        <v>0</v>
      </c>
      <c r="G43" t="str">
        <v>1-2</v>
      </c>
      <c r="H43" t="str">
        <v xml:space="preserve">Tempo 2-1-2; RIR 1-2; ROM 90-100 degree on eccentric </v>
      </c>
    </row>
    <row r="44" spans="1:8" x14ac:dyDescent="0.25">
      <c r="A44" t="str">
        <v>2026-06-18T22:14:06.515Z</v>
      </c>
      <c r="B44">
        <v>7</v>
      </c>
      <c r="C44">
        <v>3</v>
      </c>
      <c r="D44">
        <v>75</v>
      </c>
      <c r="E44">
        <v>8</v>
      </c>
      <c r="F44">
        <v>0</v>
      </c>
      <c r="G44" t="str">
        <v>1-2</v>
      </c>
      <c r="H44" t="str">
        <v xml:space="preserve">Kept focus on maintaining tension; Tempo 2-1-2; RIR 1-2; ROM 90-100 degree on eccentric </v>
      </c>
    </row>
    <row r="45" spans="1:8" x14ac:dyDescent="0.25">
      <c r="A45" t="str">
        <v>2026-06-20T15:39:56.363Z</v>
      </c>
      <c r="B45">
        <v>7</v>
      </c>
      <c r="C45">
        <v>1</v>
      </c>
      <c r="D45">
        <v>70</v>
      </c>
      <c r="E45">
        <v>8</v>
      </c>
      <c r="F45">
        <v>0</v>
      </c>
      <c r="G45" t="str">
        <v>2</v>
      </c>
      <c r="H45" t="str">
        <v xml:space="preserve">Tempo 2-1-2; RIR 2; shoulder started rolling forward as ROM started creeping higher toward 7-8; stopped when shoulder roll started </v>
      </c>
    </row>
    <row r="46" spans="1:8" x14ac:dyDescent="0.25">
      <c r="A46" t="str">
        <v>2026-06-20T15:40:05.258Z</v>
      </c>
      <c r="B46">
        <v>7</v>
      </c>
      <c r="C46">
        <v>2</v>
      </c>
      <c r="D46">
        <v>70</v>
      </c>
      <c r="E46">
        <v>7</v>
      </c>
      <c r="F46">
        <v>0</v>
      </c>
      <c r="G46" t="str">
        <v>2</v>
      </c>
      <c r="H46" t="str">
        <v xml:space="preserve">Tempo 2-1-2; RIR 2; shoulder started rolling forward as ROM started creeping higher toward 7-8; stopped when shoulder roll started </v>
      </c>
    </row>
    <row r="47" spans="1:8" x14ac:dyDescent="0.25">
      <c r="A47" t="str">
        <v>2026-06-20T15:42:15.272Z</v>
      </c>
      <c r="B47">
        <v>7</v>
      </c>
      <c r="C47">
        <v>3</v>
      </c>
      <c r="D47">
        <v>60</v>
      </c>
      <c r="E47">
        <v>11</v>
      </c>
      <c r="F47">
        <v>0</v>
      </c>
      <c r="G47">
        <v>0</v>
      </c>
      <c r="H47" t="str">
        <v>Kneeling position and lowered weight took on ROM fora set; my ROM is still too far but 90-100 feels like cheating</v>
      </c>
    </row>
    <row r="48" spans="1:8" x14ac:dyDescent="0.25">
      <c r="A48" t="str">
        <v>2026-06-20T15:44:49.361Z</v>
      </c>
      <c r="B48">
        <v>7</v>
      </c>
      <c r="C48">
        <v>4</v>
      </c>
      <c r="D48">
        <v>70</v>
      </c>
      <c r="E48">
        <v>9</v>
      </c>
      <c r="F48">
        <v>0</v>
      </c>
      <c r="G48">
        <v>0</v>
      </c>
      <c r="H48" t="str">
        <v>Stopped around 90 degrees; Kneeling position and lowered weight took on ROM fora set; my ROM is still too far but 90-100 feels like cheating</v>
      </c>
    </row>
    <row r="49" spans="1:8" x14ac:dyDescent="0.25">
      <c r="A49" t="str">
        <v>2026-06-23T18:18:24.484Z</v>
      </c>
      <c r="B49">
        <v>7</v>
      </c>
      <c r="C49">
        <v>1</v>
      </c>
      <c r="D49">
        <v>70</v>
      </c>
      <c r="E49">
        <v>8</v>
      </c>
      <c r="F49">
        <v>0</v>
      </c>
      <c r="G49" t="str">
        <v>1-2</v>
      </c>
      <c r="H49" t="str">
        <v>Tempo 2-1-2; RIR 1-2</v>
      </c>
    </row>
    <row r="50" spans="1:8" x14ac:dyDescent="0.25">
      <c r="A50" t="str">
        <v>2026-06-23T18:22:09.819Z</v>
      </c>
      <c r="B50">
        <v>7</v>
      </c>
      <c r="C50">
        <v>2</v>
      </c>
      <c r="D50">
        <v>60</v>
      </c>
      <c r="E50">
        <v>8</v>
      </c>
      <c r="F50">
        <v>0</v>
      </c>
      <c r="G50" t="str">
        <v>1-2</v>
      </c>
      <c r="H50" t="str">
        <v/>
      </c>
    </row>
    <row r="51" spans="1:8" x14ac:dyDescent="0.25">
      <c r="A51" t="str">
        <v>2026-06-23T18:23:06.096Z</v>
      </c>
      <c r="B51">
        <v>7</v>
      </c>
      <c r="C51">
        <v>3</v>
      </c>
      <c r="D51">
        <v>60</v>
      </c>
      <c r="E51">
        <v>6.5</v>
      </c>
      <c r="F51">
        <v>0</v>
      </c>
      <c r="G51" t="str">
        <v>1</v>
      </c>
      <c r="H51" t="str">
        <v xml:space="preserve">Slow control Tempo 2-1-2; RIR 1; free standing. No back support like the other PFnot sure if that matters but this feels much more controlled with better ROM regardless of previous weight this feels more like time under tension in the shortened position </v>
      </c>
    </row>
    <row r="52" spans="1:8" x14ac:dyDescent="0.25">
      <c r="A52" t="str">
        <v>2026-06-23T18:24:55.563Z</v>
      </c>
      <c r="B52">
        <v>7</v>
      </c>
      <c r="C52">
        <v>4</v>
      </c>
      <c r="D52">
        <v>60</v>
      </c>
      <c r="E52">
        <v>7</v>
      </c>
      <c r="F52">
        <v>0</v>
      </c>
      <c r="G52" t="str">
        <v>1</v>
      </c>
      <c r="H52" t="str">
        <v/>
      </c>
    </row>
    <row r="53" spans="1:8" x14ac:dyDescent="0.25">
      <c r="A53" t="str">
        <v>2026-06-25T15:53:20.806Z</v>
      </c>
      <c r="B53">
        <v>7</v>
      </c>
      <c r="C53">
        <v>1</v>
      </c>
      <c r="D53">
        <v>60</v>
      </c>
      <c r="E53">
        <v>10</v>
      </c>
      <c r="F53">
        <v>0</v>
      </c>
      <c r="G53" t="str">
        <v>2</v>
      </c>
      <c r="H53" t="str">
        <v>ROM 90-100 degrees; tempo 2-1-2; RIR 2</v>
      </c>
    </row>
    <row r="54" spans="1:8" x14ac:dyDescent="0.25">
      <c r="A54" t="str">
        <v>2026-06-25T15:55:33.164Z</v>
      </c>
      <c r="B54">
        <v>7</v>
      </c>
      <c r="C54">
        <v>2</v>
      </c>
      <c r="D54">
        <v>62.5</v>
      </c>
      <c r="E54">
        <v>10</v>
      </c>
      <c r="F54">
        <v>0</v>
      </c>
      <c r="G54" t="str">
        <v>2</v>
      </c>
      <c r="H54" t="str">
        <v>ROM 90-100 degrees; tempo 2-1-2; RIR 2</v>
      </c>
    </row>
    <row r="55" spans="1:8" x14ac:dyDescent="0.25">
      <c r="A55" t="str">
        <v>2026-06-25T15:57:35.740Z</v>
      </c>
      <c r="B55">
        <v>7</v>
      </c>
      <c r="C55">
        <v>3</v>
      </c>
      <c r="D55">
        <v>65</v>
      </c>
      <c r="E55">
        <v>9</v>
      </c>
      <c r="F55">
        <v>0</v>
      </c>
      <c r="G55" t="str">
        <v>1-2</v>
      </c>
      <c r="H55" t="str">
        <v>ROM 90-100 degrees; tempo 2-1-2; RIR 1-2</v>
      </c>
    </row>
    <row r="56" spans="1:8" x14ac:dyDescent="0.25">
      <c r="A56" t="str">
        <v>2026-06-25T15:59:53.256Z</v>
      </c>
      <c r="B56">
        <v>7</v>
      </c>
      <c r="C56">
        <v>4</v>
      </c>
      <c r="D56">
        <v>65</v>
      </c>
      <c r="E56">
        <v>7</v>
      </c>
      <c r="F56">
        <v>0</v>
      </c>
      <c r="G56" t="str">
        <v>1-2</v>
      </c>
      <c r="H56" t="str">
        <v>ROM 90-100 degrees; tempo 2-1-2; RIR 1-2</v>
      </c>
    </row>
    <row r="57" spans="1:8" x14ac:dyDescent="0.25">
      <c r="A57" t="str">
        <v>2026-06-27T13:04:30.073Z</v>
      </c>
      <c r="B57">
        <v>7</v>
      </c>
      <c r="C57">
        <v>1</v>
      </c>
      <c r="D57">
        <v>60</v>
      </c>
      <c r="E57">
        <v>10</v>
      </c>
      <c r="F57">
        <v>0</v>
      </c>
      <c r="G57" t="str">
        <v>2</v>
      </c>
      <c r="H57" t="str">
        <v>Tempo 2-1-2; RIR 2</v>
      </c>
    </row>
    <row r="58" spans="1:8" x14ac:dyDescent="0.25">
      <c r="A58" t="str">
        <v>2026-06-27T13:06:24.047Z</v>
      </c>
      <c r="B58">
        <v>7</v>
      </c>
      <c r="C58">
        <v>2</v>
      </c>
      <c r="D58">
        <v>60</v>
      </c>
      <c r="E58">
        <v>9</v>
      </c>
      <c r="F58">
        <v>0</v>
      </c>
      <c r="G58" t="str">
        <v>1-2</v>
      </c>
      <c r="H58" t="str">
        <v>Tempo 2-1-2; RIR 1-2</v>
      </c>
    </row>
    <row r="59" spans="1:8" x14ac:dyDescent="0.25">
      <c r="A59" t="str">
        <v>2026-06-27T13:08:18.328Z</v>
      </c>
      <c r="B59">
        <v>7</v>
      </c>
      <c r="C59">
        <v>3</v>
      </c>
      <c r="D59">
        <v>65</v>
      </c>
      <c r="E59">
        <v>7</v>
      </c>
      <c r="F59">
        <v>0</v>
      </c>
      <c r="G59" t="str">
        <v>1</v>
      </c>
      <c r="H59" t="str">
        <v>Tempo 2-1-2; RIR 1</v>
      </c>
    </row>
    <row r="60" spans="1:8" x14ac:dyDescent="0.25">
      <c r="A60" t="str">
        <v>2026-06-27T13:09:59.926Z</v>
      </c>
      <c r="B60">
        <v>7</v>
      </c>
      <c r="C60">
        <v>4</v>
      </c>
      <c r="D60">
        <v>65</v>
      </c>
      <c r="E60">
        <v>6.5</v>
      </c>
      <c r="F60">
        <v>0</v>
      </c>
      <c r="G60" t="str">
        <v>1</v>
      </c>
      <c r="H60" t="str">
        <v>Tempo 2-1-2; RIR 1</v>
      </c>
    </row>
    <row r="61" spans="1:8" x14ac:dyDescent="0.25">
      <c r="A61" t="str">
        <v>2026-06-30T18:28:01.865Z</v>
      </c>
      <c r="B61">
        <v>7</v>
      </c>
      <c r="C61">
        <v>1</v>
      </c>
      <c r="D61">
        <v>60</v>
      </c>
      <c r="E61">
        <v>9</v>
      </c>
      <c r="F61">
        <v>0</v>
      </c>
      <c r="G61" t="str">
        <v>1-2</v>
      </c>
      <c r="H61" t="str">
        <v>Tempo 2-1-2; RIR 1-2; 90-100 degree ROM</v>
      </c>
    </row>
    <row r="62" spans="1:8" x14ac:dyDescent="0.25">
      <c r="A62" t="str">
        <v>2026-06-30T18:30:00.237Z</v>
      </c>
      <c r="B62">
        <v>7</v>
      </c>
      <c r="C62">
        <v>2</v>
      </c>
      <c r="D62">
        <v>62.5</v>
      </c>
      <c r="E62">
        <v>9</v>
      </c>
      <c r="F62">
        <v>0</v>
      </c>
      <c r="G62" t="str">
        <v>1-2</v>
      </c>
      <c r="H62" t="str">
        <v>Tempo 2-1-2; RIR 1-2; 90-100 degree ROM</v>
      </c>
    </row>
    <row r="63" spans="1:8" x14ac:dyDescent="0.25">
      <c r="A63" t="str">
        <v>2026-06-30T18:32:00.065Z</v>
      </c>
      <c r="B63">
        <v>7</v>
      </c>
      <c r="C63">
        <v>3</v>
      </c>
      <c r="D63">
        <v>62.5</v>
      </c>
      <c r="E63">
        <v>8</v>
      </c>
      <c r="F63">
        <v>0</v>
      </c>
      <c r="G63" t="str">
        <v>1-2</v>
      </c>
      <c r="H63" t="str">
        <v>Tempo 2-1-2; RIR 1-2; 90-100 degree ROM</v>
      </c>
    </row>
    <row r="64" spans="1:8" x14ac:dyDescent="0.25">
      <c r="A64" t="str">
        <v>2026-06-30T18:33:57.490Z</v>
      </c>
      <c r="B64">
        <v>7</v>
      </c>
      <c r="C64">
        <v>4</v>
      </c>
      <c r="D64">
        <v>65</v>
      </c>
      <c r="E64">
        <v>6.5</v>
      </c>
      <c r="F64">
        <v>0</v>
      </c>
      <c r="G64" t="str">
        <v>1</v>
      </c>
      <c r="H64" t="str">
        <v>Tempo 2-1-2; RIR 1</v>
      </c>
    </row>
    <row r="65" spans="1:8" x14ac:dyDescent="0.25">
      <c r="A65" t="str">
        <v>2026-07-02T17:12:26.241Z</v>
      </c>
      <c r="B65">
        <v>7</v>
      </c>
      <c r="C65">
        <v>1</v>
      </c>
      <c r="D65">
        <v>60</v>
      </c>
      <c r="E65">
        <v>10</v>
      </c>
      <c r="F65">
        <v>0</v>
      </c>
      <c r="G65" t="str">
        <v>2+</v>
      </c>
      <c r="H65" t="str">
        <v>Warm up: Hoist cable machine; 120 lb plate; tempo 2-2-2; RIR 2+</v>
      </c>
    </row>
    <row r="66" spans="1:8" x14ac:dyDescent="0.25">
      <c r="A66" t="str">
        <v>2026-07-02T17:13:45.544Z</v>
      </c>
      <c r="B66">
        <v>7</v>
      </c>
      <c r="C66">
        <v>2</v>
      </c>
      <c r="D66">
        <v>62.5</v>
      </c>
      <c r="E66">
        <v>11</v>
      </c>
      <c r="F66">
        <v>0</v>
      </c>
      <c r="G66" t="str">
        <v>2+</v>
      </c>
      <c r="H66" t="str">
        <v>Working set: Hoist cable machine; 120 lb plate + 5 lb block; tempo 2-2-2; RIR 2+</v>
      </c>
    </row>
    <row r="67" spans="1:8" x14ac:dyDescent="0.25">
      <c r="A67" t="str">
        <v>2026-07-02T17:15:40.265Z</v>
      </c>
      <c r="B67">
        <v>7</v>
      </c>
      <c r="C67">
        <v>3</v>
      </c>
      <c r="D67">
        <v>67.5</v>
      </c>
      <c r="E67">
        <v>9</v>
      </c>
      <c r="F67">
        <v>0</v>
      </c>
      <c r="G67" t="str">
        <v>1-2</v>
      </c>
      <c r="H67" t="str">
        <v>Working set: Hoist cable machine; 135 lb plate; tempo 2-2-2; RIR 1-2</v>
      </c>
    </row>
    <row r="68" spans="1:8" x14ac:dyDescent="0.25">
      <c r="A68" t="str">
        <v>2026-07-02T17:17:36.462Z</v>
      </c>
      <c r="B68">
        <v>7</v>
      </c>
      <c r="C68">
        <v>4</v>
      </c>
      <c r="D68">
        <v>67.5</v>
      </c>
      <c r="E68">
        <v>7</v>
      </c>
      <c r="F68">
        <v>0</v>
      </c>
      <c r="G68" t="str">
        <v>1-2</v>
      </c>
      <c r="H68" t="str">
        <v>Working set: Hoist cable machine; 135 lb plate; tempo 2-2-2; RIR 1-2</v>
      </c>
    </row>
    <row r="69" spans="1:8" x14ac:dyDescent="0.25">
      <c r="A69" t="str">
        <v>2026-07-03T18:41:31.255Z</v>
      </c>
      <c r="B69">
        <v>7</v>
      </c>
      <c r="C69">
        <v>1</v>
      </c>
      <c r="D69">
        <v>62.5</v>
      </c>
      <c r="E69">
        <v>11</v>
      </c>
      <c r="F69">
        <v>0</v>
      </c>
      <c r="G69" t="str">
        <v>1-2</v>
      </c>
      <c r="H69" t="str">
        <v>Tempo 2-1-2; RIR 1-2</v>
      </c>
    </row>
    <row r="70" spans="1:8" x14ac:dyDescent="0.25">
      <c r="A70" t="str">
        <v>2026-07-03T18:43:28.504Z</v>
      </c>
      <c r="B70">
        <v>7</v>
      </c>
      <c r="C70">
        <v>2</v>
      </c>
      <c r="D70">
        <v>65</v>
      </c>
      <c r="E70">
        <v>10</v>
      </c>
      <c r="F70">
        <v>0</v>
      </c>
      <c r="G70" t="str">
        <v>1-2</v>
      </c>
      <c r="H70" t="str">
        <v>Tempo 2-1-2; RIR 1-2</v>
      </c>
    </row>
    <row r="71" spans="1:8" x14ac:dyDescent="0.25">
      <c r="A71" t="str">
        <v>2026-07-03T18:45:39.524Z</v>
      </c>
      <c r="B71">
        <v>7</v>
      </c>
      <c r="C71">
        <v>3</v>
      </c>
      <c r="D71">
        <v>67.5</v>
      </c>
      <c r="E71">
        <v>9</v>
      </c>
      <c r="F71">
        <v>0</v>
      </c>
      <c r="G71" t="str">
        <v>1</v>
      </c>
      <c r="H71" t="str">
        <v>Tempo 2-1-2; RIR 1</v>
      </c>
    </row>
    <row r="72" spans="1:8" x14ac:dyDescent="0.25">
      <c r="A72" t="str">
        <v>2026-07-03T18:47:58.503Z</v>
      </c>
      <c r="B72">
        <v>7</v>
      </c>
      <c r="C72">
        <v>4</v>
      </c>
      <c r="D72">
        <v>70</v>
      </c>
      <c r="E72">
        <v>7</v>
      </c>
      <c r="F72">
        <v>0</v>
      </c>
      <c r="G72" t="str">
        <v>1</v>
      </c>
      <c r="H72" t="str">
        <v>Tempo 2-1-2; RIR 1</v>
      </c>
    </row>
    <row r="73" spans="1:8" x14ac:dyDescent="0.25">
      <c r="A73" t="str">
        <v>2026-07-06T18:25:20.000Z</v>
      </c>
      <c r="B73">
        <v>8</v>
      </c>
      <c r="C73">
        <v>1</v>
      </c>
      <c r="D73">
        <v>62.5</v>
      </c>
      <c r="E73">
        <v>10</v>
      </c>
      <c r="F73">
        <v>0</v>
      </c>
      <c r="G73" t="str">
        <v>1-2</v>
      </c>
      <c r="H73" t="str">
        <v>Warmup; 2-1-2; RIR 1-2</v>
      </c>
    </row>
    <row r="74" spans="1:8" x14ac:dyDescent="0.25">
      <c r="A74" t="str">
        <v>2026-07-06T18:28:32.000Z</v>
      </c>
      <c r="B74">
        <v>8</v>
      </c>
      <c r="C74">
        <v>2</v>
      </c>
      <c r="D74">
        <v>62.5</v>
      </c>
      <c r="E74">
        <v>8</v>
      </c>
      <c r="F74">
        <v>0</v>
      </c>
      <c r="G74" t="str">
        <v>1-2</v>
      </c>
      <c r="H74" t="str">
        <v>Working; 2-1-3; RIR 1-2</v>
      </c>
    </row>
    <row r="75" spans="1:8" x14ac:dyDescent="0.25">
      <c r="A75" t="str">
        <v>2026-07-06T18:29:29.000Z</v>
      </c>
      <c r="B75">
        <v>8</v>
      </c>
      <c r="C75">
        <v>3</v>
      </c>
      <c r="D75">
        <v>62.5</v>
      </c>
      <c r="E75">
        <v>8</v>
      </c>
      <c r="F75">
        <v>0</v>
      </c>
      <c r="G75" t="str">
        <v>1-2</v>
      </c>
      <c r="H75" t="str">
        <v>Working; 2-1-3; RIR 1-2</v>
      </c>
    </row>
    <row r="76" spans="1:8" x14ac:dyDescent="0.25">
      <c r="A76" t="str">
        <v>2026-07-06T18:31:19.000Z</v>
      </c>
      <c r="B76">
        <v>8</v>
      </c>
      <c r="C76">
        <v>4</v>
      </c>
      <c r="D76">
        <v>62.5</v>
      </c>
      <c r="E76">
        <v>7</v>
      </c>
      <c r="F76">
        <v>0</v>
      </c>
      <c r="G76" t="str">
        <v>1-2</v>
      </c>
      <c r="H76" t="str">
        <v>Working; 2-1-3; RIR 1-2</v>
      </c>
    </row>
    <row r="77" spans="1:8" x14ac:dyDescent="0.25">
      <c r="A77" t="str">
        <v>2026-07-08T19:16:06.000Z</v>
      </c>
      <c r="B77">
        <v>8</v>
      </c>
      <c r="C77">
        <v>1</v>
      </c>
      <c r="D77">
        <v>62.5</v>
      </c>
      <c r="E77">
        <v>10</v>
      </c>
      <c r="F77">
        <v>0</v>
      </c>
      <c r="G77" t="str">
        <v>2</v>
      </c>
      <c r="H77" t="str">
        <v>Tempo 2-1-3; RIR 2</v>
      </c>
    </row>
    <row r="78" spans="1:8" x14ac:dyDescent="0.25">
      <c r="A78" t="str">
        <v>2026-07-08T19:18:18.000Z</v>
      </c>
      <c r="B78">
        <v>8</v>
      </c>
      <c r="C78">
        <v>2</v>
      </c>
      <c r="D78">
        <v>62.5</v>
      </c>
      <c r="E78">
        <v>10</v>
      </c>
      <c r="F78">
        <v>0</v>
      </c>
      <c r="G78" t="str">
        <v>2</v>
      </c>
      <c r="H78" t="str">
        <v>Tempo 2-1-3; RIR 2</v>
      </c>
    </row>
    <row r="79" spans="1:8" x14ac:dyDescent="0.25">
      <c r="A79" t="str">
        <v>2026-07-08T19:20:22.000Z</v>
      </c>
      <c r="B79">
        <v>8</v>
      </c>
      <c r="C79">
        <v>3</v>
      </c>
      <c r="D79">
        <v>65</v>
      </c>
      <c r="E79">
        <v>7</v>
      </c>
      <c r="F79">
        <v>0</v>
      </c>
      <c r="G79" t="str">
        <v>2</v>
      </c>
      <c r="H79" t="str">
        <v>Tempo 2-1-3; RIR 2</v>
      </c>
    </row>
    <row r="80" spans="1:8" x14ac:dyDescent="0.25">
      <c r="A80" t="str">
        <v>2026-07-11T15:20:44.805Z</v>
      </c>
      <c r="B80">
        <v>8</v>
      </c>
      <c r="C80">
        <v>1</v>
      </c>
      <c r="D80">
        <v>62.5</v>
      </c>
      <c r="E80">
        <v>10</v>
      </c>
      <c r="F80">
        <v>0</v>
      </c>
      <c r="G80" t="str">
        <v>2+</v>
      </c>
      <c r="H80" t="str">
        <v>Tempo 2-1-3; RIR 2+</v>
      </c>
    </row>
    <row r="81" spans="1:8" x14ac:dyDescent="0.25">
      <c r="A81" t="str">
        <v>2026-07-11T15:23:10.109Z</v>
      </c>
      <c r="B81">
        <v>8</v>
      </c>
      <c r="C81">
        <v>2</v>
      </c>
      <c r="D81">
        <v>65</v>
      </c>
      <c r="E81">
        <v>8</v>
      </c>
      <c r="F81">
        <v>0</v>
      </c>
      <c r="G81" t="str">
        <v>1-2</v>
      </c>
      <c r="H81" t="str">
        <v>Tempo 2-1-3; RIR 1-2; I got sucked into increasing the weight cause set 1 was very easy</v>
      </c>
    </row>
    <row r="82" spans="1:8" x14ac:dyDescent="0.25">
      <c r="A82" t="str">
        <v>2026-07-11T15:25:29.132Z</v>
      </c>
      <c r="B82">
        <v>8</v>
      </c>
      <c r="C82">
        <v>3</v>
      </c>
      <c r="D82">
        <v>65</v>
      </c>
      <c r="E82">
        <v>8</v>
      </c>
      <c r="F82">
        <v>0</v>
      </c>
      <c r="G82" t="str">
        <v>1-2</v>
      </c>
      <c r="H82" t="str">
        <v>Tempo 2-1-3; RIR 1-2;</v>
      </c>
    </row>
    <row r="83" spans="1:8" x14ac:dyDescent="0.25">
      <c r="A83" t="str">
        <v>2026-07-14T19:37:07.788Z</v>
      </c>
      <c r="B83">
        <v>8</v>
      </c>
      <c r="C83">
        <v>1</v>
      </c>
      <c r="D83">
        <v>65</v>
      </c>
      <c r="E83">
        <v>11</v>
      </c>
      <c r="F83">
        <v>0</v>
      </c>
      <c r="G83" t="str">
        <v>1-2</v>
      </c>
      <c r="H83" t="str">
        <v>Thinking “Shoulders down”; tempo 2-1-3; RIR 1-2</v>
      </c>
    </row>
    <row r="84" spans="1:8" x14ac:dyDescent="0.25">
      <c r="A84" t="str">
        <v>2026-07-14T19:39:18.429Z</v>
      </c>
      <c r="B84">
        <v>8</v>
      </c>
      <c r="C84">
        <v>2</v>
      </c>
      <c r="D84">
        <v>65</v>
      </c>
      <c r="E84">
        <v>10</v>
      </c>
      <c r="F84">
        <v>0</v>
      </c>
      <c r="G84" t="str">
        <v>1-2</v>
      </c>
      <c r="H84" t="str">
        <v>Thinking “Shoulders down”; tempo 2-1-3; RIR 1-2</v>
      </c>
    </row>
    <row r="85" spans="1:8" x14ac:dyDescent="0.25">
      <c r="A85" t="str">
        <v>2026-07-14T19:41:46.561Z</v>
      </c>
      <c r="B85">
        <v>8</v>
      </c>
      <c r="C85">
        <v>3</v>
      </c>
      <c r="D85">
        <v>65</v>
      </c>
      <c r="E85">
        <v>9</v>
      </c>
      <c r="F85">
        <v>0</v>
      </c>
      <c r="G85" t="str">
        <v>0-1</v>
      </c>
      <c r="H85" t="str">
        <v>Thinking “Shoulders down”; tempo 2-1-3; RIR 0-1</v>
      </c>
    </row>
    <row r="86" spans="1:8" x14ac:dyDescent="0.25">
      <c r="A86" t="str">
        <v>2026-07-23T18:11:22.605Z</v>
      </c>
      <c r="B86">
        <v>8</v>
      </c>
      <c r="C86">
        <v>1</v>
      </c>
      <c r="D86">
        <v>62.5</v>
      </c>
      <c r="E86">
        <v>10</v>
      </c>
      <c r="F86">
        <v>0</v>
      </c>
      <c r="G86" t="str">
        <v>1-2</v>
      </c>
      <c r="H86" t="str">
        <v>Tempo 2-1-3; RIR 1-2</v>
      </c>
    </row>
    <row r="87" spans="1:8" x14ac:dyDescent="0.25">
      <c r="A87" t="str">
        <v>2026-07-23T18:13:15.856Z</v>
      </c>
      <c r="B87">
        <v>8</v>
      </c>
      <c r="C87">
        <v>2</v>
      </c>
      <c r="D87">
        <v>65</v>
      </c>
      <c r="E87">
        <v>8</v>
      </c>
      <c r="F87">
        <v>0</v>
      </c>
      <c r="G87" t="str">
        <v>1-2</v>
      </c>
      <c r="H87" t="str">
        <v>Tempo 2-1-3; RIR 1-2</v>
      </c>
    </row>
    <row r="88" spans="1:8" x14ac:dyDescent="0.25">
      <c r="A88" t="str">
        <v>2026-07-23T18:16:13.380Z</v>
      </c>
      <c r="B88">
        <v>8</v>
      </c>
      <c r="C88">
        <v>3</v>
      </c>
      <c r="D88">
        <v>60</v>
      </c>
      <c r="E88">
        <v>10</v>
      </c>
      <c r="F88">
        <v>0</v>
      </c>
      <c r="G88" t="str">
        <v>1</v>
      </c>
      <c r="H88" t="str">
        <v>Tempo 2-1-3; RIR 1</v>
      </c>
    </row>
    <row r="89" spans="1:8" x14ac:dyDescent="0.25">
      <c r="A89" t="str">
        <v>2026-07-23T18:17:53.333Z</v>
      </c>
      <c r="B89">
        <v>8</v>
      </c>
      <c r="C89">
        <v>4</v>
      </c>
      <c r="D89">
        <v>70</v>
      </c>
      <c r="E89">
        <v>5</v>
      </c>
      <c r="F89">
        <v>0</v>
      </c>
      <c r="G89" t="str">
        <v>1</v>
      </c>
      <c r="H89" t="str">
        <v>Tempo 2-1-3; RIR 1</v>
      </c>
    </row>
    <row r="90" spans="1:8" x14ac:dyDescent="0.25">
      <c r="A90" t="str">
        <v>2026-07-26T15:32:16.991Z</v>
      </c>
      <c r="B90">
        <v>8</v>
      </c>
      <c r="C90">
        <v>1</v>
      </c>
      <c r="D90">
        <v>65</v>
      </c>
      <c r="E90">
        <v>11</v>
      </c>
      <c r="F90">
        <v>0</v>
      </c>
      <c r="G90" t="str">
        <v>2</v>
      </c>
      <c r="H90" t="str">
        <v>Tempo 2-1-3; RIR 2</v>
      </c>
    </row>
    <row r="91" spans="1:8" x14ac:dyDescent="0.25">
      <c r="A91" t="str">
        <v>2026-07-26T15:34:35.629Z</v>
      </c>
      <c r="B91">
        <v>8</v>
      </c>
      <c r="C91">
        <v>2</v>
      </c>
      <c r="D91">
        <v>70</v>
      </c>
      <c r="E91">
        <v>10</v>
      </c>
      <c r="F91">
        <v>0</v>
      </c>
      <c r="G91" t="str">
        <v>1-2</v>
      </c>
      <c r="H91" t="str">
        <v>Tempo 2-1-3; RIR 1-2</v>
      </c>
    </row>
    <row r="92" spans="1:8" x14ac:dyDescent="0.25">
      <c r="A92" t="str">
        <v>2026-07-26T15:37:00.141Z</v>
      </c>
      <c r="B92">
        <v>8</v>
      </c>
      <c r="C92">
        <v>3</v>
      </c>
      <c r="D92">
        <v>70</v>
      </c>
      <c r="E92">
        <v>9</v>
      </c>
      <c r="F92">
        <v>0</v>
      </c>
      <c r="G92" t="str">
        <v>1</v>
      </c>
      <c r="H92" t="str">
        <v>Tempo 2-1-3; RIR 1</v>
      </c>
    </row>
    <row r="93" spans="1:8" x14ac:dyDescent="0.25">
      <c r="A93" t="str">
        <v>2026-07-28T17:14:36.836Z</v>
      </c>
      <c r="B93">
        <v>8</v>
      </c>
      <c r="C93">
        <v>1</v>
      </c>
      <c r="D93">
        <v>70</v>
      </c>
      <c r="E93">
        <v>9</v>
      </c>
      <c r="F93">
        <v>0</v>
      </c>
      <c r="G93" t="str">
        <v>1-2</v>
      </c>
      <c r="H93" t="str">
        <v>Tempo 2-1-3; RIR 1-2</v>
      </c>
    </row>
    <row r="94" spans="1:8" x14ac:dyDescent="0.25">
      <c r="A94" t="str">
        <v>2026-07-28T17:16:50.943Z</v>
      </c>
      <c r="B94">
        <v>8</v>
      </c>
      <c r="C94">
        <v>2</v>
      </c>
      <c r="D94">
        <v>70</v>
      </c>
      <c r="E94">
        <v>8</v>
      </c>
      <c r="F94">
        <v>0</v>
      </c>
      <c r="G94" t="str">
        <v>1-2</v>
      </c>
      <c r="H94" t="str">
        <v>Tempo 2-1-3; RIR 1-2</v>
      </c>
    </row>
    <row r="95" spans="1:8" x14ac:dyDescent="0.25">
      <c r="A95" t="str">
        <v>2026-07-28T17:19:05.044Z</v>
      </c>
      <c r="B95">
        <v>8</v>
      </c>
      <c r="C95">
        <v>3</v>
      </c>
      <c r="D95">
        <v>70</v>
      </c>
      <c r="E95">
        <v>7</v>
      </c>
      <c r="F95">
        <v>0</v>
      </c>
      <c r="G95" t="str">
        <v>1</v>
      </c>
      <c r="H95" t="str">
        <v>Tempo 2-1-3; RIR 1</v>
      </c>
    </row>
    <row r="96" spans="1:8" x14ac:dyDescent="0.25">
      <c r="A96" t="str">
        <v>2026-07-31T17:12:21.151Z</v>
      </c>
      <c r="B96">
        <v>8</v>
      </c>
      <c r="C96">
        <v>1</v>
      </c>
      <c r="D96">
        <v>70</v>
      </c>
      <c r="E96">
        <v>10</v>
      </c>
      <c r="F96">
        <v>0</v>
      </c>
      <c r="G96" t="str">
        <v>2</v>
      </c>
      <c r="H96" t="str">
        <v>Tempo 2-1-3; RIR 2</v>
      </c>
    </row>
    <row r="97" spans="1:8" x14ac:dyDescent="0.25">
      <c r="A97" t="str">
        <v>2026-07-31T17:14:46.856Z</v>
      </c>
      <c r="B97">
        <v>8</v>
      </c>
      <c r="C97">
        <v>2</v>
      </c>
      <c r="D97">
        <v>75</v>
      </c>
      <c r="E97">
        <v>9</v>
      </c>
      <c r="F97">
        <v>0</v>
      </c>
      <c r="G97" t="str">
        <v>1-2</v>
      </c>
      <c r="H97" t="str">
        <v>Tempo 2-1-3; RIR 1-2</v>
      </c>
    </row>
    <row r="98" spans="1:8" x14ac:dyDescent="0.25">
      <c r="A98" t="str">
        <v>2026-07-31T17:17:15.081Z</v>
      </c>
      <c r="B98">
        <v>8</v>
      </c>
      <c r="C98">
        <v>3</v>
      </c>
      <c r="D98">
        <v>75</v>
      </c>
      <c r="E98">
        <v>8</v>
      </c>
      <c r="F98">
        <v>0</v>
      </c>
      <c r="G98" t="str">
        <v>1-2</v>
      </c>
      <c r="H98" t="str">
        <v>Tempo 2-1-3; RIR 1-2</v>
      </c>
    </row>
    <row r="99" spans="1:8" x14ac:dyDescent="0.25">
      <c r="A99" t="str">
        <v>2026-08-03T21:06:30.865Z</v>
      </c>
      <c r="B99">
        <v>9</v>
      </c>
      <c r="C99">
        <v>1</v>
      </c>
      <c r="D99">
        <v>75</v>
      </c>
      <c r="E99">
        <v>7</v>
      </c>
      <c r="F99">
        <v>0</v>
      </c>
      <c r="G99" t="str">
        <v>1-2</v>
      </c>
      <c r="H99" t="str">
        <v>Tempo 3-1-2; RIR 1-2</v>
      </c>
    </row>
    <row r="100" spans="1:8" x14ac:dyDescent="0.25">
      <c r="A100" t="str">
        <v>2026-08-03T21:08:45.754Z</v>
      </c>
      <c r="B100">
        <v>9</v>
      </c>
      <c r="C100">
        <v>2</v>
      </c>
      <c r="D100">
        <v>75</v>
      </c>
      <c r="E100">
        <v>7</v>
      </c>
      <c r="F100">
        <v>0</v>
      </c>
      <c r="G100" t="str">
        <v>1-2</v>
      </c>
      <c r="H100" t="str">
        <v>Tempo 3-1-2; RIR 1-2</v>
      </c>
    </row>
    <row r="101" spans="1:8" x14ac:dyDescent="0.25">
      <c r="A101" t="str">
        <v>2026-08-03T21:10:42.505Z</v>
      </c>
      <c r="B101">
        <v>9</v>
      </c>
      <c r="C101">
        <v>3</v>
      </c>
      <c r="D101">
        <v>75</v>
      </c>
      <c r="E101">
        <v>6</v>
      </c>
      <c r="F101">
        <v>0</v>
      </c>
      <c r="G101" t="str">
        <v>1-2</v>
      </c>
      <c r="H101" t="str">
        <v>Tempo 3-1-2; RIR 1-2</v>
      </c>
    </row>
    <row r="102" spans="1:8" x14ac:dyDescent="0.25">
      <c r="A102" t="str">
        <v>2026-08-09T16:06:20.079Z</v>
      </c>
      <c r="B102">
        <v>9</v>
      </c>
      <c r="C102">
        <v>1</v>
      </c>
      <c r="D102">
        <v>80</v>
      </c>
      <c r="E102">
        <v>8</v>
      </c>
      <c r="F102">
        <v>0</v>
      </c>
      <c r="G102" t="str">
        <v>1-2</v>
      </c>
      <c r="H102" t="str">
        <v>Tempo 3-1-2; RIR 1-2</v>
      </c>
    </row>
    <row r="103" spans="1:8" x14ac:dyDescent="0.25">
      <c r="A103" t="str">
        <v>2026-08-09T16:08:30.079Z</v>
      </c>
      <c r="B103">
        <v>9</v>
      </c>
      <c r="C103">
        <v>2</v>
      </c>
      <c r="D103">
        <v>80</v>
      </c>
      <c r="E103">
        <v>7</v>
      </c>
      <c r="F103">
        <v>0</v>
      </c>
      <c r="G103" t="str">
        <v>1-2</v>
      </c>
      <c r="H103" t="str">
        <v>Tempo 3-1-2; RIR 1-2</v>
      </c>
    </row>
    <row r="104" spans="1:8" x14ac:dyDescent="0.25">
      <c r="A104" t="str">
        <v>2026-08-09T16:11:37.510Z</v>
      </c>
      <c r="B104">
        <v>9</v>
      </c>
      <c r="C104">
        <v>3</v>
      </c>
      <c r="D104">
        <v>80</v>
      </c>
      <c r="E104">
        <v>5</v>
      </c>
      <c r="F104">
        <v>0</v>
      </c>
      <c r="G104" t="str">
        <v>1-2</v>
      </c>
      <c r="H104" t="str">
        <v>Tempo 3-1-2; RIR 1-2</v>
      </c>
    </row>
    <row r="105" spans="1:8" x14ac:dyDescent="0.25">
      <c r="A105" t="str">
        <v>2026-08-09T16:11:43.209Z</v>
      </c>
      <c r="B105">
        <v>9</v>
      </c>
      <c r="C105">
        <v>4</v>
      </c>
      <c r="D105">
        <v>70</v>
      </c>
      <c r="E105">
        <v>2</v>
      </c>
      <c r="F105">
        <v>0</v>
      </c>
      <c r="G105" t="str">
        <v>1-2</v>
      </c>
      <c r="H105" t="str">
        <v>Tempo 3-1-2; RIR 1-2</v>
      </c>
    </row>
    <row r="106" spans="1:8" x14ac:dyDescent="0.25">
      <c r="A106" t="str">
        <v>2026-08-14T17:18:11.780Z</v>
      </c>
      <c r="B106">
        <v>9</v>
      </c>
      <c r="C106">
        <v>1</v>
      </c>
      <c r="D106">
        <v>80</v>
      </c>
      <c r="E106">
        <v>8</v>
      </c>
      <c r="F106">
        <v>0</v>
      </c>
      <c r="G106" t="str">
        <v>1-2</v>
      </c>
      <c r="H106" t="str">
        <v xml:space="preserve">Tempo 2-1-2; RIR 1-2; </v>
      </c>
    </row>
    <row r="107" spans="1:8" x14ac:dyDescent="0.25">
      <c r="A107" t="str">
        <v>2026-08-14T17:20:44.344Z</v>
      </c>
      <c r="B107">
        <v>9</v>
      </c>
      <c r="C107">
        <v>2</v>
      </c>
      <c r="D107">
        <v>80</v>
      </c>
      <c r="E107">
        <v>8</v>
      </c>
      <c r="F107">
        <v>0</v>
      </c>
      <c r="G107" t="str">
        <v>1-2</v>
      </c>
      <c r="H107" t="str">
        <v xml:space="preserve">Tempo 2-1-2; RIR 1-2; back on pad </v>
      </c>
    </row>
    <row r="108" spans="1:8" x14ac:dyDescent="0.25">
      <c r="A108" t="str">
        <v>2026-08-14T17:23:34.462Z</v>
      </c>
      <c r="B108">
        <v>9</v>
      </c>
      <c r="C108">
        <v>3</v>
      </c>
      <c r="D108">
        <v>80</v>
      </c>
      <c r="E108">
        <v>6</v>
      </c>
      <c r="F108">
        <v>0</v>
      </c>
      <c r="G108" t="str">
        <v>2</v>
      </c>
      <c r="H108" t="str">
        <v xml:space="preserve">Tempo 2-1-2; RIR 2; back on pad </v>
      </c>
    </row>
  </sheetData>
  <mergeCells count="4">
    <mergeCell ref="A1:H1"/>
    <mergeCell ref="A17:H17"/>
    <mergeCell ref="A28:I28"/>
    <mergeCell ref="A5:B5"/>
  </mergeCells>
  <conditionalFormatting sqref="G1:G1048576">
    <cfRule type="containsText" dxfId="2" priority="1" operator="containsText" text="1">
      <formula>NOT(ISERROR(SEARCH("1",G1)))</formula>
    </cfRule>
    <cfRule type="containsText" dxfId="1" priority="2" operator="containsText" text="2">
      <formula>NOT(ISERROR(SEARCH("2",G1)))</formula>
    </cfRule>
    <cfRule type="containsText" dxfId="0" priority="3" operator="containsText" text="0">
      <formula>NOT(ISERROR(SEARCH("0",G1)))</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0CEB71C-91C1-4CE3-A8AA-C9D12EF7A003}">
          <x14:formula1>
            <xm:f>Lookup_Exercises!$A$2:$A$105</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07C8B-3E72-40B7-94F1-4098C4F21E43}">
  <sheetPr>
    <tabColor rgb="FF00B050"/>
  </sheetPr>
  <dimension ref="A1:J58"/>
  <sheetViews>
    <sheetView topLeftCell="A3" workbookViewId="0">
      <selection activeCell="O29" sqref="O29"/>
    </sheetView>
  </sheetViews>
  <sheetFormatPr defaultRowHeight="15" x14ac:dyDescent="0.25"/>
  <cols>
    <col min="1" max="1" width="44.42578125" style="2" bestFit="1" customWidth="1"/>
    <col min="2" max="3" width="9.42578125" bestFit="1" customWidth="1"/>
    <col min="4" max="4" width="15.7109375" bestFit="1" customWidth="1"/>
    <col min="5" max="5" width="17.42578125" bestFit="1" customWidth="1"/>
    <col min="6" max="6" width="13.5703125" bestFit="1" customWidth="1"/>
    <col min="7" max="7" width="7.85546875" bestFit="1" customWidth="1"/>
    <col min="8" max="8" width="10" bestFit="1" customWidth="1"/>
    <col min="9" max="9" width="7.85546875" bestFit="1" customWidth="1"/>
  </cols>
  <sheetData>
    <row r="1" spans="1:10" ht="18.75" x14ac:dyDescent="0.3">
      <c r="A1" s="46" t="s">
        <v>8712</v>
      </c>
      <c r="B1" s="46"/>
      <c r="C1" s="46"/>
      <c r="D1" s="46"/>
      <c r="E1" s="46"/>
      <c r="F1" s="46"/>
      <c r="G1" s="46"/>
      <c r="H1" s="46"/>
      <c r="I1" s="46"/>
    </row>
    <row r="3" spans="1:10" ht="15.75" x14ac:dyDescent="0.25">
      <c r="A3" s="47" t="s">
        <v>8713</v>
      </c>
      <c r="B3" s="47"/>
      <c r="C3" s="47"/>
      <c r="D3" s="47"/>
      <c r="E3" s="47"/>
      <c r="F3" s="47"/>
      <c r="G3" s="47"/>
      <c r="H3" s="47"/>
      <c r="I3" s="47"/>
      <c r="J3" s="47"/>
    </row>
    <row r="4" spans="1:10" x14ac:dyDescent="0.25">
      <c r="A4" s="14" t="s">
        <v>8714</v>
      </c>
      <c r="B4" s="13" t="s">
        <v>8679</v>
      </c>
      <c r="C4" s="13" t="s">
        <v>25</v>
      </c>
      <c r="D4" s="13" t="s">
        <v>148</v>
      </c>
      <c r="E4" s="13" t="s">
        <v>369</v>
      </c>
      <c r="F4" s="13" t="s">
        <v>92</v>
      </c>
      <c r="G4" s="13" t="s">
        <v>210</v>
      </c>
      <c r="H4" s="13" t="s">
        <v>8683</v>
      </c>
      <c r="I4" s="13" t="s">
        <v>357</v>
      </c>
    </row>
    <row r="5" spans="1:10" x14ac:dyDescent="0.25">
      <c r="A5" s="18" cm="1">
        <f t="array" ref="A5">IFERROR(INDEX(tbl_VolumeWeekly[WeekStartDate],ROW()-4),"")</f>
        <v>46020</v>
      </c>
      <c r="B5" s="15" cm="1">
        <f t="array" ref="B5">IFERROR(INDEX(tbl_VolumeWeekly[TotalSets],ROW()-4),"")</f>
        <v>42</v>
      </c>
      <c r="C5" s="15" cm="1">
        <f t="array" ref="C5">IFERROR(INDEX(tbl_VolumeWeekly[PullSets],ROW()-4),"")</f>
        <v>7</v>
      </c>
      <c r="D5" s="15" cm="1">
        <f t="array" ref="D5">IFERROR(INDEX(tbl_VolumeWeekly[PushSets],ROW()-4),"")</f>
        <v>14</v>
      </c>
      <c r="E5" s="15" cm="1">
        <f t="array" ref="E5">IFERROR(INDEX(tbl_VolumeWeekly[LegSets],ROW()-4),"")</f>
        <v>0</v>
      </c>
      <c r="F5" s="15" cm="1">
        <f t="array" ref="F5">IFERROR(INDEX(tbl_VolumeWeekly[ArmSets_Biceps],ROW()-4),"")</f>
        <v>6</v>
      </c>
      <c r="G5" s="15" cm="1">
        <f t="array" ref="G5">IFERROR(INDEX(tbl_VolumeWeekly[ArmSets_Triceps],ROW()-4),"")</f>
        <v>10</v>
      </c>
      <c r="H5" s="15" cm="1">
        <f t="array" ref="H5">IFERROR(INDEX(tbl_VolumeWeekly[CarrySets],ROW()-4),"")</f>
        <v>5</v>
      </c>
      <c r="I5" s="15" cm="1">
        <f t="array" ref="I5">IFERROR(INDEX(tbl_VolumeWeekly[CardioSets],ROW()-4),"")</f>
        <v>0</v>
      </c>
    </row>
    <row r="6" spans="1:10" x14ac:dyDescent="0.25">
      <c r="A6" s="18" cm="1">
        <f t="array" ref="A6">IFERROR(INDEX(tbl_VolumeWeekly[WeekStartDate],ROW()-4),"")</f>
        <v>46027</v>
      </c>
      <c r="B6" s="15" cm="1">
        <f t="array" ref="B6">IFERROR(INDEX(tbl_VolumeWeekly[TotalSets],ROW()-4),"")</f>
        <v>32</v>
      </c>
      <c r="C6" s="15" cm="1">
        <f t="array" ref="C6">IFERROR(INDEX(tbl_VolumeWeekly[PullSets],ROW()-4),"")</f>
        <v>8</v>
      </c>
      <c r="D6" s="15" cm="1">
        <f t="array" ref="D6">IFERROR(INDEX(tbl_VolumeWeekly[PushSets],ROW()-4),"")</f>
        <v>0</v>
      </c>
      <c r="E6" s="15" cm="1">
        <f t="array" ref="E6">IFERROR(INDEX(tbl_VolumeWeekly[LegSets],ROW()-4),"")</f>
        <v>0</v>
      </c>
      <c r="F6" s="15" cm="1">
        <f t="array" ref="F6">IFERROR(INDEX(tbl_VolumeWeekly[ArmSets_Biceps],ROW()-4),"")</f>
        <v>10</v>
      </c>
      <c r="G6" s="15" cm="1">
        <f t="array" ref="G6">IFERROR(INDEX(tbl_VolumeWeekly[ArmSets_Triceps],ROW()-4),"")</f>
        <v>8</v>
      </c>
      <c r="H6" s="15" cm="1">
        <f t="array" ref="H6">IFERROR(INDEX(tbl_VolumeWeekly[CarrySets],ROW()-4),"")</f>
        <v>6</v>
      </c>
      <c r="I6" s="15" cm="1">
        <f t="array" ref="I6">IFERROR(INDEX(tbl_VolumeWeekly[CardioSets],ROW()-4),"")</f>
        <v>0</v>
      </c>
    </row>
    <row r="7" spans="1:10" x14ac:dyDescent="0.25">
      <c r="A7" s="18" cm="1">
        <f t="array" ref="A7">IFERROR(INDEX(tbl_VolumeWeekly[WeekStartDate],ROW()-4),"")</f>
        <v>46034</v>
      </c>
      <c r="B7" s="15" cm="1">
        <f t="array" ref="B7">IFERROR(INDEX(tbl_VolumeWeekly[TotalSets],ROW()-4),"")</f>
        <v>82</v>
      </c>
      <c r="C7" s="15" cm="1">
        <f t="array" ref="C7">IFERROR(INDEX(tbl_VolumeWeekly[PullSets],ROW()-4),"")</f>
        <v>24</v>
      </c>
      <c r="D7" s="15" cm="1">
        <f t="array" ref="D7">IFERROR(INDEX(tbl_VolumeWeekly[PushSets],ROW()-4),"")</f>
        <v>15</v>
      </c>
      <c r="E7" s="15" cm="1">
        <f t="array" ref="E7">IFERROR(INDEX(tbl_VolumeWeekly[LegSets],ROW()-4),"")</f>
        <v>0</v>
      </c>
      <c r="F7" s="15" cm="1">
        <f t="array" ref="F7">IFERROR(INDEX(tbl_VolumeWeekly[ArmSets_Biceps],ROW()-4),"")</f>
        <v>16</v>
      </c>
      <c r="G7" s="15" cm="1">
        <f t="array" ref="G7">IFERROR(INDEX(tbl_VolumeWeekly[ArmSets_Triceps],ROW()-4),"")</f>
        <v>10</v>
      </c>
      <c r="H7" s="15" cm="1">
        <f t="array" ref="H7">IFERROR(INDEX(tbl_VolumeWeekly[CarrySets],ROW()-4),"")</f>
        <v>17</v>
      </c>
      <c r="I7" s="15" cm="1">
        <f t="array" ref="I7">IFERROR(INDEX(tbl_VolumeWeekly[CardioSets],ROW()-4),"")</f>
        <v>0</v>
      </c>
    </row>
    <row r="8" spans="1:10" x14ac:dyDescent="0.25">
      <c r="A8" s="18" cm="1">
        <f t="array" ref="A8">IFERROR(INDEX(tbl_VolumeWeekly[WeekStartDate],ROW()-4),"")</f>
        <v>46041</v>
      </c>
      <c r="B8" s="15" cm="1">
        <f t="array" ref="B8">IFERROR(INDEX(tbl_VolumeWeekly[TotalSets],ROW()-4),"")</f>
        <v>85</v>
      </c>
      <c r="C8" s="15" cm="1">
        <f t="array" ref="C8">IFERROR(INDEX(tbl_VolumeWeekly[PullSets],ROW()-4),"")</f>
        <v>15</v>
      </c>
      <c r="D8" s="15" cm="1">
        <f t="array" ref="D8">IFERROR(INDEX(tbl_VolumeWeekly[PushSets],ROW()-4),"")</f>
        <v>28</v>
      </c>
      <c r="E8" s="15" cm="1">
        <f t="array" ref="E8">IFERROR(INDEX(tbl_VolumeWeekly[LegSets],ROW()-4),"")</f>
        <v>0</v>
      </c>
      <c r="F8" s="15" cm="1">
        <f t="array" ref="F8">IFERROR(INDEX(tbl_VolumeWeekly[ArmSets_Biceps],ROW()-4),"")</f>
        <v>12</v>
      </c>
      <c r="G8" s="15" cm="1">
        <f t="array" ref="G8">IFERROR(INDEX(tbl_VolumeWeekly[ArmSets_Triceps],ROW()-4),"")</f>
        <v>15</v>
      </c>
      <c r="H8" s="15" cm="1">
        <f t="array" ref="H8">IFERROR(INDEX(tbl_VolumeWeekly[CarrySets],ROW()-4),"")</f>
        <v>14</v>
      </c>
      <c r="I8" s="15" cm="1">
        <f t="array" ref="I8">IFERROR(INDEX(tbl_VolumeWeekly[CardioSets],ROW()-4),"")</f>
        <v>0</v>
      </c>
    </row>
    <row r="9" spans="1:10" x14ac:dyDescent="0.25">
      <c r="A9" s="18" cm="1">
        <f t="array" ref="A9">IFERROR(INDEX(tbl_VolumeWeekly[WeekStartDate],ROW()-4),"")</f>
        <v>46048</v>
      </c>
      <c r="B9" s="15" cm="1">
        <f t="array" ref="B9">IFERROR(INDEX(tbl_VolumeWeekly[TotalSets],ROW()-4),"")</f>
        <v>49</v>
      </c>
      <c r="C9" s="15" cm="1">
        <f t="array" ref="C9">IFERROR(INDEX(tbl_VolumeWeekly[PullSets],ROW()-4),"")</f>
        <v>19</v>
      </c>
      <c r="D9" s="15" cm="1">
        <f t="array" ref="D9">IFERROR(INDEX(tbl_VolumeWeekly[PushSets],ROW()-4),"")</f>
        <v>0</v>
      </c>
      <c r="E9" s="15" cm="1">
        <f t="array" ref="E9">IFERROR(INDEX(tbl_VolumeWeekly[LegSets],ROW()-4),"")</f>
        <v>0</v>
      </c>
      <c r="F9" s="15" cm="1">
        <f t="array" ref="F9">IFERROR(INDEX(tbl_VolumeWeekly[ArmSets_Biceps],ROW()-4),"")</f>
        <v>10</v>
      </c>
      <c r="G9" s="15" cm="1">
        <f t="array" ref="G9">IFERROR(INDEX(tbl_VolumeWeekly[ArmSets_Triceps],ROW()-4),"")</f>
        <v>6</v>
      </c>
      <c r="H9" s="15" cm="1">
        <f t="array" ref="H9">IFERROR(INDEX(tbl_VolumeWeekly[CarrySets],ROW()-4),"")</f>
        <v>12</v>
      </c>
      <c r="I9" s="15" cm="1">
        <f t="array" ref="I9">IFERROR(INDEX(tbl_VolumeWeekly[CardioSets],ROW()-4),"")</f>
        <v>0</v>
      </c>
    </row>
    <row r="10" spans="1:10" x14ac:dyDescent="0.25">
      <c r="A10" s="18" cm="1">
        <f t="array" ref="A10">IFERROR(INDEX(tbl_VolumeWeekly[WeekStartDate],ROW()-4),"")</f>
        <v>46055</v>
      </c>
      <c r="B10" s="15" cm="1">
        <f t="array" ref="B10">IFERROR(INDEX(tbl_VolumeWeekly[TotalSets],ROW()-4),"")</f>
        <v>67</v>
      </c>
      <c r="C10" s="15" cm="1">
        <f t="array" ref="C10">IFERROR(INDEX(tbl_VolumeWeekly[PullSets],ROW()-4),"")</f>
        <v>11</v>
      </c>
      <c r="D10" s="15" cm="1">
        <f t="array" ref="D10">IFERROR(INDEX(tbl_VolumeWeekly[PushSets],ROW()-4),"")</f>
        <v>16</v>
      </c>
      <c r="E10" s="15" cm="1">
        <f t="array" ref="E10">IFERROR(INDEX(tbl_VolumeWeekly[LegSets],ROW()-4),"")</f>
        <v>10</v>
      </c>
      <c r="F10" s="15" cm="1">
        <f t="array" ref="F10">IFERROR(INDEX(tbl_VolumeWeekly[ArmSets_Biceps],ROW()-4),"")</f>
        <v>12</v>
      </c>
      <c r="G10" s="15" cm="1">
        <f t="array" ref="G10">IFERROR(INDEX(tbl_VolumeWeekly[ArmSets_Triceps],ROW()-4),"")</f>
        <v>11</v>
      </c>
      <c r="H10" s="15" cm="1">
        <f t="array" ref="H10">IFERROR(INDEX(tbl_VolumeWeekly[CarrySets],ROW()-4),"")</f>
        <v>6</v>
      </c>
      <c r="I10" s="15" cm="1">
        <f t="array" ref="I10">IFERROR(INDEX(tbl_VolumeWeekly[CardioSets],ROW()-4),"")</f>
        <v>1</v>
      </c>
    </row>
    <row r="11" spans="1:10" x14ac:dyDescent="0.25">
      <c r="A11" s="18" cm="1">
        <f t="array" ref="A11">IFERROR(INDEX(tbl_VolumeWeekly[WeekStartDate],ROW()-4),"")</f>
        <v>46062</v>
      </c>
      <c r="B11" s="15" cm="1">
        <f t="array" ref="B11">IFERROR(INDEX(tbl_VolumeWeekly[TotalSets],ROW()-4),"")</f>
        <v>71</v>
      </c>
      <c r="C11" s="15" cm="1">
        <f t="array" ref="C11">IFERROR(INDEX(tbl_VolumeWeekly[PullSets],ROW()-4),"")</f>
        <v>11</v>
      </c>
      <c r="D11" s="15" cm="1">
        <f t="array" ref="D11">IFERROR(INDEX(tbl_VolumeWeekly[PushSets],ROW()-4),"")</f>
        <v>10</v>
      </c>
      <c r="E11" s="15" cm="1">
        <f t="array" ref="E11">IFERROR(INDEX(tbl_VolumeWeekly[LegSets],ROW()-4),"")</f>
        <v>7</v>
      </c>
      <c r="F11" s="15" cm="1">
        <f t="array" ref="F11">IFERROR(INDEX(tbl_VolumeWeekly[ArmSets_Biceps],ROW()-4),"")</f>
        <v>12</v>
      </c>
      <c r="G11" s="15" cm="1">
        <f t="array" ref="G11">IFERROR(INDEX(tbl_VolumeWeekly[ArmSets_Triceps],ROW()-4),"")</f>
        <v>16</v>
      </c>
      <c r="H11" s="15" cm="1">
        <f t="array" ref="H11">IFERROR(INDEX(tbl_VolumeWeekly[CarrySets],ROW()-4),"")</f>
        <v>14</v>
      </c>
      <c r="I11" s="15" cm="1">
        <f t="array" ref="I11">IFERROR(INDEX(tbl_VolumeWeekly[CardioSets],ROW()-4),"")</f>
        <v>1</v>
      </c>
    </row>
    <row r="12" spans="1:10" x14ac:dyDescent="0.25">
      <c r="A12" s="18" cm="1">
        <f t="array" ref="A12">IFERROR(INDEX(tbl_VolumeWeekly[WeekStartDate],ROW()-4),"")</f>
        <v>46069</v>
      </c>
      <c r="B12" s="15" cm="1">
        <f t="array" ref="B12">IFERROR(INDEX(tbl_VolumeWeekly[TotalSets],ROW()-4),"")</f>
        <v>89</v>
      </c>
      <c r="C12" s="15" cm="1">
        <f t="array" ref="C12">IFERROR(INDEX(tbl_VolumeWeekly[PullSets],ROW()-4),"")</f>
        <v>10</v>
      </c>
      <c r="D12" s="15" cm="1">
        <f t="array" ref="D12">IFERROR(INDEX(tbl_VolumeWeekly[PushSets],ROW()-4),"")</f>
        <v>24</v>
      </c>
      <c r="E12" s="15" cm="1">
        <f t="array" ref="E12">IFERROR(INDEX(tbl_VolumeWeekly[LegSets],ROW()-4),"")</f>
        <v>13</v>
      </c>
      <c r="F12" s="15" cm="1">
        <f t="array" ref="F12">IFERROR(INDEX(tbl_VolumeWeekly[ArmSets_Biceps],ROW()-4),"")</f>
        <v>10</v>
      </c>
      <c r="G12" s="15" cm="1">
        <f t="array" ref="G12">IFERROR(INDEX(tbl_VolumeWeekly[ArmSets_Triceps],ROW()-4),"")</f>
        <v>14</v>
      </c>
      <c r="H12" s="15" cm="1">
        <f t="array" ref="H12">IFERROR(INDEX(tbl_VolumeWeekly[CarrySets],ROW()-4),"")</f>
        <v>5</v>
      </c>
      <c r="I12" s="15" cm="1">
        <f t="array" ref="I12">IFERROR(INDEX(tbl_VolumeWeekly[CardioSets],ROW()-4),"")</f>
        <v>1</v>
      </c>
    </row>
    <row r="13" spans="1:10" x14ac:dyDescent="0.25">
      <c r="A13" s="18" cm="1">
        <f t="array" ref="A13">IFERROR(INDEX(tbl_VolumeWeekly[WeekStartDate],ROW()-4),"")</f>
        <v>46076</v>
      </c>
      <c r="B13" s="15" cm="1">
        <f t="array" ref="B13">IFERROR(INDEX(tbl_VolumeWeekly[TotalSets],ROW()-4),"")</f>
        <v>81</v>
      </c>
      <c r="C13" s="15" cm="1">
        <f t="array" ref="C13">IFERROR(INDEX(tbl_VolumeWeekly[PullSets],ROW()-4),"")</f>
        <v>9</v>
      </c>
      <c r="D13" s="15" cm="1">
        <f t="array" ref="D13">IFERROR(INDEX(tbl_VolumeWeekly[PushSets],ROW()-4),"")</f>
        <v>19</v>
      </c>
      <c r="E13" s="15" cm="1">
        <f t="array" ref="E13">IFERROR(INDEX(tbl_VolumeWeekly[LegSets],ROW()-4),"")</f>
        <v>13</v>
      </c>
      <c r="F13" s="15" cm="1">
        <f t="array" ref="F13">IFERROR(INDEX(tbl_VolumeWeekly[ArmSets_Biceps],ROW()-4),"")</f>
        <v>7</v>
      </c>
      <c r="G13" s="15" cm="1">
        <f t="array" ref="G13">IFERROR(INDEX(tbl_VolumeWeekly[ArmSets_Triceps],ROW()-4),"")</f>
        <v>16</v>
      </c>
      <c r="H13" s="15" cm="1">
        <f t="array" ref="H13">IFERROR(INDEX(tbl_VolumeWeekly[CarrySets],ROW()-4),"")</f>
        <v>7</v>
      </c>
      <c r="I13" s="15" cm="1">
        <f t="array" ref="I13">IFERROR(INDEX(tbl_VolumeWeekly[CardioSets],ROW()-4),"")</f>
        <v>5</v>
      </c>
    </row>
    <row r="14" spans="1:10" x14ac:dyDescent="0.25">
      <c r="A14" s="18" cm="1">
        <f t="array" ref="A14">IFERROR(INDEX(tbl_VolumeWeekly[WeekStartDate],ROW()-4),"")</f>
        <v>46083</v>
      </c>
      <c r="B14" s="15" cm="1">
        <f t="array" ref="B14">IFERROR(INDEX(tbl_VolumeWeekly[TotalSets],ROW()-4),"")</f>
        <v>70</v>
      </c>
      <c r="C14" s="15" cm="1">
        <f t="array" ref="C14">IFERROR(INDEX(tbl_VolumeWeekly[PullSets],ROW()-4),"")</f>
        <v>12</v>
      </c>
      <c r="D14" s="15" cm="1">
        <f t="array" ref="D14">IFERROR(INDEX(tbl_VolumeWeekly[PushSets],ROW()-4),"")</f>
        <v>0</v>
      </c>
      <c r="E14" s="15" cm="1">
        <f t="array" ref="E14">IFERROR(INDEX(tbl_VolumeWeekly[LegSets],ROW()-4),"")</f>
        <v>10</v>
      </c>
      <c r="F14" s="15" cm="1">
        <f t="array" ref="F14">IFERROR(INDEX(tbl_VolumeWeekly[ArmSets_Biceps],ROW()-4),"")</f>
        <v>10</v>
      </c>
      <c r="G14" s="15" cm="1">
        <f t="array" ref="G14">IFERROR(INDEX(tbl_VolumeWeekly[ArmSets_Triceps],ROW()-4),"")</f>
        <v>10</v>
      </c>
      <c r="H14" s="15" cm="1">
        <f t="array" ref="H14">IFERROR(INDEX(tbl_VolumeWeekly[CarrySets],ROW()-4),"")</f>
        <v>15</v>
      </c>
      <c r="I14" s="15" cm="1">
        <f t="array" ref="I14">IFERROR(INDEX(tbl_VolumeWeekly[CardioSets],ROW()-4),"")</f>
        <v>2</v>
      </c>
    </row>
    <row r="15" spans="1:10" x14ac:dyDescent="0.25">
      <c r="A15" s="18" cm="1">
        <f t="array" ref="A15">IFERROR(INDEX(tbl_VolumeWeekly[WeekStartDate],ROW()-4),"")</f>
        <v>46090</v>
      </c>
      <c r="B15" s="15" cm="1">
        <f t="array" ref="B15">IFERROR(INDEX(tbl_VolumeWeekly[TotalSets],ROW()-4),"")</f>
        <v>67</v>
      </c>
      <c r="C15" s="15" cm="1">
        <f t="array" ref="C15">IFERROR(INDEX(tbl_VolumeWeekly[PullSets],ROW()-4),"")</f>
        <v>14</v>
      </c>
      <c r="D15" s="15" cm="1">
        <f t="array" ref="D15">IFERROR(INDEX(tbl_VolumeWeekly[PushSets],ROW()-4),"")</f>
        <v>18</v>
      </c>
      <c r="E15" s="15" cm="1">
        <f t="array" ref="E15">IFERROR(INDEX(tbl_VolumeWeekly[LegSets],ROW()-4),"")</f>
        <v>0</v>
      </c>
      <c r="F15" s="15" cm="1">
        <f t="array" ref="F15">IFERROR(INDEX(tbl_VolumeWeekly[ArmSets_Biceps],ROW()-4),"")</f>
        <v>9</v>
      </c>
      <c r="G15" s="15" cm="1">
        <f t="array" ref="G15">IFERROR(INDEX(tbl_VolumeWeekly[ArmSets_Triceps],ROW()-4),"")</f>
        <v>13</v>
      </c>
      <c r="H15" s="15" cm="1">
        <f t="array" ref="H15">IFERROR(INDEX(tbl_VolumeWeekly[CarrySets],ROW()-4),"")</f>
        <v>11</v>
      </c>
      <c r="I15" s="15" cm="1">
        <f t="array" ref="I15">IFERROR(INDEX(tbl_VolumeWeekly[CardioSets],ROW()-4),"")</f>
        <v>2</v>
      </c>
    </row>
    <row r="16" spans="1:10" x14ac:dyDescent="0.25">
      <c r="A16" s="18" cm="1">
        <f t="array" ref="A16">IFERROR(INDEX(tbl_VolumeWeekly[WeekStartDate],ROW()-4),"")</f>
        <v>46097</v>
      </c>
      <c r="B16" s="15" cm="1">
        <f t="array" ref="B16">IFERROR(INDEX(tbl_VolumeWeekly[TotalSets],ROW()-4),"")</f>
        <v>76</v>
      </c>
      <c r="C16" s="15" cm="1">
        <f t="array" ref="C16">IFERROR(INDEX(tbl_VolumeWeekly[PullSets],ROW()-4),"")</f>
        <v>17</v>
      </c>
      <c r="D16" s="15" cm="1">
        <f t="array" ref="D16">IFERROR(INDEX(tbl_VolumeWeekly[PushSets],ROW()-4),"")</f>
        <v>10</v>
      </c>
      <c r="E16" s="15" cm="1">
        <f t="array" ref="E16">IFERROR(INDEX(tbl_VolumeWeekly[LegSets],ROW()-4),"")</f>
        <v>4</v>
      </c>
      <c r="F16" s="15" cm="1">
        <f t="array" ref="F16">IFERROR(INDEX(tbl_VolumeWeekly[ArmSets_Biceps],ROW()-4),"")</f>
        <v>12</v>
      </c>
      <c r="G16" s="15" cm="1">
        <f t="array" ref="G16">IFERROR(INDEX(tbl_VolumeWeekly[ArmSets_Triceps],ROW()-4),"")</f>
        <v>14</v>
      </c>
      <c r="H16" s="15" cm="1">
        <f t="array" ref="H16">IFERROR(INDEX(tbl_VolumeWeekly[CarrySets],ROW()-4),"")</f>
        <v>9</v>
      </c>
      <c r="I16" s="15" cm="1">
        <f t="array" ref="I16">IFERROR(INDEX(tbl_VolumeWeekly[CardioSets],ROW()-4),"")</f>
        <v>7</v>
      </c>
    </row>
    <row r="17" spans="1:9" x14ac:dyDescent="0.25">
      <c r="A17" s="18" cm="1">
        <f t="array" ref="A17">IFERROR(INDEX(tbl_VolumeWeekly[WeekStartDate],ROW()-4),"")</f>
        <v>46104</v>
      </c>
      <c r="B17" s="15" cm="1">
        <f t="array" ref="B17">IFERROR(INDEX(tbl_VolumeWeekly[TotalSets],ROW()-4),"")</f>
        <v>78</v>
      </c>
      <c r="C17" s="15" cm="1">
        <f t="array" ref="C17">IFERROR(INDEX(tbl_VolumeWeekly[PullSets],ROW()-4),"")</f>
        <v>17</v>
      </c>
      <c r="D17" s="15" cm="1">
        <f t="array" ref="D17">IFERROR(INDEX(tbl_VolumeWeekly[PushSets],ROW()-4),"")</f>
        <v>10</v>
      </c>
      <c r="E17" s="15" cm="1">
        <f t="array" ref="E17">IFERROR(INDEX(tbl_VolumeWeekly[LegSets],ROW()-4),"")</f>
        <v>4</v>
      </c>
      <c r="F17" s="15" cm="1">
        <f t="array" ref="F17">IFERROR(INDEX(tbl_VolumeWeekly[ArmSets_Biceps],ROW()-4),"")</f>
        <v>12</v>
      </c>
      <c r="G17" s="15" cm="1">
        <f t="array" ref="G17">IFERROR(INDEX(tbl_VolumeWeekly[ArmSets_Triceps],ROW()-4),"")</f>
        <v>15</v>
      </c>
      <c r="H17" s="15" cm="1">
        <f t="array" ref="H17">IFERROR(INDEX(tbl_VolumeWeekly[CarrySets],ROW()-4),"")</f>
        <v>9</v>
      </c>
      <c r="I17" s="15" cm="1">
        <f t="array" ref="I17">IFERROR(INDEX(tbl_VolumeWeekly[CardioSets],ROW()-4),"")</f>
        <v>5</v>
      </c>
    </row>
    <row r="18" spans="1:9" x14ac:dyDescent="0.25">
      <c r="A18" s="18" cm="1">
        <f t="array" ref="A18">IFERROR(INDEX(tbl_VolumeWeekly[WeekStartDate],ROW()-4),"")</f>
        <v>46111</v>
      </c>
      <c r="B18" s="15" cm="1">
        <f t="array" ref="B18">IFERROR(INDEX(tbl_VolumeWeekly[TotalSets],ROW()-4),"")</f>
        <v>82</v>
      </c>
      <c r="C18" s="15" cm="1">
        <f t="array" ref="C18">IFERROR(INDEX(tbl_VolumeWeekly[PullSets],ROW()-4),"")</f>
        <v>18</v>
      </c>
      <c r="D18" s="15" cm="1">
        <f t="array" ref="D18">IFERROR(INDEX(tbl_VolumeWeekly[PushSets],ROW()-4),"")</f>
        <v>12</v>
      </c>
      <c r="E18" s="15" cm="1">
        <f t="array" ref="E18">IFERROR(INDEX(tbl_VolumeWeekly[LegSets],ROW()-4),"")</f>
        <v>4</v>
      </c>
      <c r="F18" s="15" cm="1">
        <f t="array" ref="F18">IFERROR(INDEX(tbl_VolumeWeekly[ArmSets_Biceps],ROW()-4),"")</f>
        <v>13</v>
      </c>
      <c r="G18" s="15" cm="1">
        <f t="array" ref="G18">IFERROR(INDEX(tbl_VolumeWeekly[ArmSets_Triceps],ROW()-4),"")</f>
        <v>16</v>
      </c>
      <c r="H18" s="15" cm="1">
        <f t="array" ref="H18">IFERROR(INDEX(tbl_VolumeWeekly[CarrySets],ROW()-4),"")</f>
        <v>9</v>
      </c>
      <c r="I18" s="15" cm="1">
        <f t="array" ref="I18">IFERROR(INDEX(tbl_VolumeWeekly[CardioSets],ROW()-4),"")</f>
        <v>4</v>
      </c>
    </row>
    <row r="19" spans="1:9" x14ac:dyDescent="0.25">
      <c r="A19" s="18" cm="1">
        <f t="array" ref="A19">IFERROR(INDEX(tbl_VolumeWeekly[WeekStartDate],ROW()-4),"")</f>
        <v>46118</v>
      </c>
      <c r="B19" s="15" cm="1">
        <f t="array" ref="B19">IFERROR(INDEX(tbl_VolumeWeekly[TotalSets],ROW()-4),"")</f>
        <v>106</v>
      </c>
      <c r="C19" s="15" cm="1">
        <f t="array" ref="C19">IFERROR(INDEX(tbl_VolumeWeekly[PullSets],ROW()-4),"")</f>
        <v>24</v>
      </c>
      <c r="D19" s="15" cm="1">
        <f t="array" ref="D19">IFERROR(INDEX(tbl_VolumeWeekly[PushSets],ROW()-4),"")</f>
        <v>10</v>
      </c>
      <c r="E19" s="15" cm="1">
        <f t="array" ref="E19">IFERROR(INDEX(tbl_VolumeWeekly[LegSets],ROW()-4),"")</f>
        <v>14</v>
      </c>
      <c r="F19" s="15" cm="1">
        <f t="array" ref="F19">IFERROR(INDEX(tbl_VolumeWeekly[ArmSets_Biceps],ROW()-4),"")</f>
        <v>8</v>
      </c>
      <c r="G19" s="15" cm="1">
        <f t="array" ref="G19">IFERROR(INDEX(tbl_VolumeWeekly[ArmSets_Triceps],ROW()-4),"")</f>
        <v>15</v>
      </c>
      <c r="H19" s="15" cm="1">
        <f t="array" ref="H19">IFERROR(INDEX(tbl_VolumeWeekly[CarrySets],ROW()-4),"")</f>
        <v>15</v>
      </c>
      <c r="I19" s="15" cm="1">
        <f t="array" ref="I19">IFERROR(INDEX(tbl_VolumeWeekly[CardioSets],ROW()-4),"")</f>
        <v>6</v>
      </c>
    </row>
    <row r="20" spans="1:9" x14ac:dyDescent="0.25">
      <c r="A20" s="18" cm="1">
        <f t="array" ref="A20">IFERROR(INDEX(tbl_VolumeWeekly[WeekStartDate],ROW()-4),"")</f>
        <v>46125</v>
      </c>
      <c r="B20" s="15" cm="1">
        <f t="array" ref="B20">IFERROR(INDEX(tbl_VolumeWeekly[TotalSets],ROW()-4),"")</f>
        <v>128</v>
      </c>
      <c r="C20" s="15" cm="1">
        <f t="array" ref="C20">IFERROR(INDEX(tbl_VolumeWeekly[PullSets],ROW()-4),"")</f>
        <v>27</v>
      </c>
      <c r="D20" s="15" cm="1">
        <f t="array" ref="D20">IFERROR(INDEX(tbl_VolumeWeekly[PushSets],ROW()-4),"")</f>
        <v>22</v>
      </c>
      <c r="E20" s="15" cm="1">
        <f t="array" ref="E20">IFERROR(INDEX(tbl_VolumeWeekly[LegSets],ROW()-4),"")</f>
        <v>7</v>
      </c>
      <c r="F20" s="15" cm="1">
        <f t="array" ref="F20">IFERROR(INDEX(tbl_VolumeWeekly[ArmSets_Biceps],ROW()-4),"")</f>
        <v>14</v>
      </c>
      <c r="G20" s="15" cm="1">
        <f t="array" ref="G20">IFERROR(INDEX(tbl_VolumeWeekly[ArmSets_Triceps],ROW()-4),"")</f>
        <v>21</v>
      </c>
      <c r="H20" s="15" cm="1">
        <f t="array" ref="H20">IFERROR(INDEX(tbl_VolumeWeekly[CarrySets],ROW()-4),"")</f>
        <v>18</v>
      </c>
      <c r="I20" s="15" cm="1">
        <f t="array" ref="I20">IFERROR(INDEX(tbl_VolumeWeekly[CardioSets],ROW()-4),"")</f>
        <v>7</v>
      </c>
    </row>
    <row r="21" spans="1:9" x14ac:dyDescent="0.25">
      <c r="A21" s="18" cm="1">
        <f t="array" ref="A21">IFERROR(INDEX(tbl_VolumeWeekly[WeekStartDate],ROW()-4),"")</f>
        <v>46132</v>
      </c>
      <c r="B21" s="15" cm="1">
        <f t="array" ref="B21">IFERROR(INDEX(tbl_VolumeWeekly[TotalSets],ROW()-4),"")</f>
        <v>109</v>
      </c>
      <c r="C21" s="15" cm="1">
        <f t="array" ref="C21">IFERROR(INDEX(tbl_VolumeWeekly[PullSets],ROW()-4),"")</f>
        <v>17</v>
      </c>
      <c r="D21" s="15" cm="1">
        <f t="array" ref="D21">IFERROR(INDEX(tbl_VolumeWeekly[PushSets],ROW()-4),"")</f>
        <v>12</v>
      </c>
      <c r="E21" s="15" cm="1">
        <f t="array" ref="E21">IFERROR(INDEX(tbl_VolumeWeekly[LegSets],ROW()-4),"")</f>
        <v>7</v>
      </c>
      <c r="F21" s="15" cm="1">
        <f t="array" ref="F21">IFERROR(INDEX(tbl_VolumeWeekly[ArmSets_Biceps],ROW()-4),"")</f>
        <v>15</v>
      </c>
      <c r="G21" s="15" cm="1">
        <f t="array" ref="G21">IFERROR(INDEX(tbl_VolumeWeekly[ArmSets_Triceps],ROW()-4),"")</f>
        <v>21</v>
      </c>
      <c r="H21" s="15" cm="1">
        <f t="array" ref="H21">IFERROR(INDEX(tbl_VolumeWeekly[CarrySets],ROW()-4),"")</f>
        <v>15</v>
      </c>
      <c r="I21" s="15" cm="1">
        <f t="array" ref="I21">IFERROR(INDEX(tbl_VolumeWeekly[CardioSets],ROW()-4),"")</f>
        <v>10</v>
      </c>
    </row>
    <row r="22" spans="1:9" x14ac:dyDescent="0.25">
      <c r="A22" s="18" cm="1">
        <f t="array" ref="A22">IFERROR(INDEX(tbl_VolumeWeekly[WeekStartDate],ROW()-4),"")</f>
        <v>46139</v>
      </c>
      <c r="B22" s="15" cm="1">
        <f t="array" ref="B22">IFERROR(INDEX(tbl_VolumeWeekly[TotalSets],ROW()-4),"")</f>
        <v>108</v>
      </c>
      <c r="C22" s="15" cm="1">
        <f t="array" ref="C22">IFERROR(INDEX(tbl_VolumeWeekly[PullSets],ROW()-4),"")</f>
        <v>24</v>
      </c>
      <c r="D22" s="15" cm="1">
        <f t="array" ref="D22">IFERROR(INDEX(tbl_VolumeWeekly[PushSets],ROW()-4),"")</f>
        <v>12</v>
      </c>
      <c r="E22" s="15" cm="1">
        <f t="array" ref="E22">IFERROR(INDEX(tbl_VolumeWeekly[LegSets],ROW()-4),"")</f>
        <v>14</v>
      </c>
      <c r="F22" s="15" cm="1">
        <f t="array" ref="F22">IFERROR(INDEX(tbl_VolumeWeekly[ArmSets_Biceps],ROW()-4),"")</f>
        <v>9</v>
      </c>
      <c r="G22" s="15" cm="1">
        <f t="array" ref="G22">IFERROR(INDEX(tbl_VolumeWeekly[ArmSets_Triceps],ROW()-4),"")</f>
        <v>14</v>
      </c>
      <c r="H22" s="15" cm="1">
        <f t="array" ref="H22">IFERROR(INDEX(tbl_VolumeWeekly[CarrySets],ROW()-4),"")</f>
        <v>15</v>
      </c>
      <c r="I22" s="15" cm="1">
        <f t="array" ref="I22">IFERROR(INDEX(tbl_VolumeWeekly[CardioSets],ROW()-4),"")</f>
        <v>9</v>
      </c>
    </row>
    <row r="23" spans="1:9" x14ac:dyDescent="0.25">
      <c r="A23" s="18" cm="1">
        <f t="array" ref="A23">IFERROR(INDEX(tbl_VolumeWeekly[WeekStartDate],ROW()-4),"")</f>
        <v>46146</v>
      </c>
      <c r="B23" s="15" cm="1">
        <f t="array" ref="B23">IFERROR(INDEX(tbl_VolumeWeekly[TotalSets],ROW()-4),"")</f>
        <v>105</v>
      </c>
      <c r="C23" s="15" cm="1">
        <f t="array" ref="C23">IFERROR(INDEX(tbl_VolumeWeekly[PullSets],ROW()-4),"")</f>
        <v>19</v>
      </c>
      <c r="D23" s="15" cm="1">
        <f t="array" ref="D23">IFERROR(INDEX(tbl_VolumeWeekly[PushSets],ROW()-4),"")</f>
        <v>22</v>
      </c>
      <c r="E23" s="15" cm="1">
        <f t="array" ref="E23">IFERROR(INDEX(tbl_VolumeWeekly[LegSets],ROW()-4),"")</f>
        <v>0</v>
      </c>
      <c r="F23" s="15" cm="1">
        <f t="array" ref="F23">IFERROR(INDEX(tbl_VolumeWeekly[ArmSets_Biceps],ROW()-4),"")</f>
        <v>13</v>
      </c>
      <c r="G23" s="15" cm="1">
        <f t="array" ref="G23">IFERROR(INDEX(tbl_VolumeWeekly[ArmSets_Triceps],ROW()-4),"")</f>
        <v>17</v>
      </c>
      <c r="H23" s="15" cm="1">
        <f t="array" ref="H23">IFERROR(INDEX(tbl_VolumeWeekly[CarrySets],ROW()-4),"")</f>
        <v>16</v>
      </c>
      <c r="I23" s="15" cm="1">
        <f t="array" ref="I23">IFERROR(INDEX(tbl_VolumeWeekly[CardioSets],ROW()-4),"")</f>
        <v>9</v>
      </c>
    </row>
    <row r="24" spans="1:9" x14ac:dyDescent="0.25">
      <c r="A24" s="18" cm="1">
        <f t="array" ref="A24">IFERROR(INDEX(tbl_VolumeWeekly[WeekStartDate],ROW()-4),"")</f>
        <v>46153</v>
      </c>
      <c r="B24" s="15" cm="1">
        <f t="array" ref="B24">IFERROR(INDEX(tbl_VolumeWeekly[TotalSets],ROW()-4),"")</f>
        <v>36</v>
      </c>
      <c r="C24" s="15" cm="1">
        <f t="array" ref="C24">IFERROR(INDEX(tbl_VolumeWeekly[PullSets],ROW()-4),"")</f>
        <v>7</v>
      </c>
      <c r="D24" s="15" cm="1">
        <f t="array" ref="D24">IFERROR(INDEX(tbl_VolumeWeekly[PushSets],ROW()-4),"")</f>
        <v>0</v>
      </c>
      <c r="E24" s="15" cm="1">
        <f t="array" ref="E24">IFERROR(INDEX(tbl_VolumeWeekly[LegSets],ROW()-4),"")</f>
        <v>0</v>
      </c>
      <c r="F24" s="15" cm="1">
        <f t="array" ref="F24">IFERROR(INDEX(tbl_VolumeWeekly[ArmSets_Biceps],ROW()-4),"")</f>
        <v>9</v>
      </c>
      <c r="G24" s="15" cm="1">
        <f t="array" ref="G24">IFERROR(INDEX(tbl_VolumeWeekly[ArmSets_Triceps],ROW()-4),"")</f>
        <v>6</v>
      </c>
      <c r="H24" s="15" cm="1">
        <f t="array" ref="H24">IFERROR(INDEX(tbl_VolumeWeekly[CarrySets],ROW()-4),"")</f>
        <v>7</v>
      </c>
      <c r="I24" s="15" cm="1">
        <f t="array" ref="I24">IFERROR(INDEX(tbl_VolumeWeekly[CardioSets],ROW()-4),"")</f>
        <v>7</v>
      </c>
    </row>
    <row r="25" spans="1:9" x14ac:dyDescent="0.25">
      <c r="A25" s="18" cm="1">
        <f t="array" ref="A25">IFERROR(INDEX(tbl_VolumeWeekly[WeekStartDate],ROW()-4),"")</f>
        <v>46160</v>
      </c>
      <c r="B25" s="15" cm="1">
        <f t="array" ref="B25">IFERROR(INDEX(tbl_VolumeWeekly[TotalSets],ROW()-4),"")</f>
        <v>107</v>
      </c>
      <c r="C25" s="15" cm="1">
        <f t="array" ref="C25">IFERROR(INDEX(tbl_VolumeWeekly[PullSets],ROW()-4),"")</f>
        <v>22</v>
      </c>
      <c r="D25" s="15" cm="1">
        <f t="array" ref="D25">IFERROR(INDEX(tbl_VolumeWeekly[PushSets],ROW()-4),"")</f>
        <v>14</v>
      </c>
      <c r="E25" s="15" cm="1">
        <f t="array" ref="E25">IFERROR(INDEX(tbl_VolumeWeekly[LegSets],ROW()-4),"")</f>
        <v>0</v>
      </c>
      <c r="F25" s="15" cm="1">
        <f t="array" ref="F25">IFERROR(INDEX(tbl_VolumeWeekly[ArmSets_Biceps],ROW()-4),"")</f>
        <v>19</v>
      </c>
      <c r="G25" s="15" cm="1">
        <f t="array" ref="G25">IFERROR(INDEX(tbl_VolumeWeekly[ArmSets_Triceps],ROW()-4),"")</f>
        <v>12</v>
      </c>
      <c r="H25" s="15" cm="1">
        <f t="array" ref="H25">IFERROR(INDEX(tbl_VolumeWeekly[CarrySets],ROW()-4),"")</f>
        <v>21</v>
      </c>
      <c r="I25" s="15" cm="1">
        <f t="array" ref="I25">IFERROR(INDEX(tbl_VolumeWeekly[CardioSets],ROW()-4),"")</f>
        <v>13</v>
      </c>
    </row>
    <row r="26" spans="1:9" x14ac:dyDescent="0.25">
      <c r="A26" s="18" cm="1">
        <f t="array" ref="A26">IFERROR(INDEX(tbl_VolumeWeekly[WeekStartDate],ROW()-4),"")</f>
        <v>46167</v>
      </c>
      <c r="B26" s="15" cm="1">
        <f t="array" ref="B26">IFERROR(INDEX(tbl_VolumeWeekly[TotalSets],ROW()-4),"")</f>
        <v>116</v>
      </c>
      <c r="C26" s="15" cm="1">
        <f t="array" ref="C26">IFERROR(INDEX(tbl_VolumeWeekly[PullSets],ROW()-4),"")</f>
        <v>22</v>
      </c>
      <c r="D26" s="15" cm="1">
        <f t="array" ref="D26">IFERROR(INDEX(tbl_VolumeWeekly[PushSets],ROW()-4),"")</f>
        <v>7</v>
      </c>
      <c r="E26" s="15" cm="1">
        <f t="array" ref="E26">IFERROR(INDEX(tbl_VolumeWeekly[LegSets],ROW()-4),"")</f>
        <v>0</v>
      </c>
      <c r="F26" s="15" cm="1">
        <f t="array" ref="F26">IFERROR(INDEX(tbl_VolumeWeekly[ArmSets_Biceps],ROW()-4),"")</f>
        <v>21</v>
      </c>
      <c r="G26" s="15" cm="1">
        <f t="array" ref="G26">IFERROR(INDEX(tbl_VolumeWeekly[ArmSets_Triceps],ROW()-4),"")</f>
        <v>18</v>
      </c>
      <c r="H26" s="15" cm="1">
        <f t="array" ref="H26">IFERROR(INDEX(tbl_VolumeWeekly[CarrySets],ROW()-4),"")</f>
        <v>21</v>
      </c>
      <c r="I26" s="15" cm="1">
        <f t="array" ref="I26">IFERROR(INDEX(tbl_VolumeWeekly[CardioSets],ROW()-4),"")</f>
        <v>24</v>
      </c>
    </row>
    <row r="27" spans="1:9" x14ac:dyDescent="0.25">
      <c r="A27" s="18" cm="1">
        <f t="array" ref="A27">IFERROR(INDEX(tbl_VolumeWeekly[WeekStartDate],ROW()-4),"")</f>
        <v>46174</v>
      </c>
      <c r="B27" s="15" cm="1">
        <f t="array" ref="B27">IFERROR(INDEX(tbl_VolumeWeekly[TotalSets],ROW()-4),"")</f>
        <v>78</v>
      </c>
      <c r="C27" s="15" cm="1">
        <f t="array" ref="C27">IFERROR(INDEX(tbl_VolumeWeekly[PullSets],ROW()-4),"")</f>
        <v>13</v>
      </c>
      <c r="D27" s="15" cm="1">
        <f t="array" ref="D27">IFERROR(INDEX(tbl_VolumeWeekly[PushSets],ROW()-4),"")</f>
        <v>10</v>
      </c>
      <c r="E27" s="15" cm="1">
        <f t="array" ref="E27">IFERROR(INDEX(tbl_VolumeWeekly[LegSets],ROW()-4),"")</f>
        <v>0</v>
      </c>
      <c r="F27" s="15" cm="1">
        <f t="array" ref="F27">IFERROR(INDEX(tbl_VolumeWeekly[ArmSets_Biceps],ROW()-4),"")</f>
        <v>13</v>
      </c>
      <c r="G27" s="15" cm="1">
        <f t="array" ref="G27">IFERROR(INDEX(tbl_VolumeWeekly[ArmSets_Triceps],ROW()-4),"")</f>
        <v>9</v>
      </c>
      <c r="H27" s="15" cm="1">
        <f t="array" ref="H27">IFERROR(INDEX(tbl_VolumeWeekly[CarrySets],ROW()-4),"")</f>
        <v>14</v>
      </c>
      <c r="I27" s="15" cm="1">
        <f t="array" ref="I27">IFERROR(INDEX(tbl_VolumeWeekly[CardioSets],ROW()-4),"")</f>
        <v>16</v>
      </c>
    </row>
    <row r="28" spans="1:9" x14ac:dyDescent="0.25">
      <c r="A28" s="18" cm="1">
        <f t="array" ref="A28">IFERROR(INDEX(tbl_VolumeWeekly[WeekStartDate],ROW()-4),"")</f>
        <v>46181</v>
      </c>
      <c r="B28" s="15" cm="1">
        <f t="array" ref="B28">IFERROR(INDEX(tbl_VolumeWeekly[TotalSets],ROW()-4),"")</f>
        <v>102</v>
      </c>
      <c r="C28" s="15" cm="1">
        <f t="array" ref="C28">IFERROR(INDEX(tbl_VolumeWeekly[PullSets],ROW()-4),"")</f>
        <v>7</v>
      </c>
      <c r="D28" s="15" cm="1">
        <f t="array" ref="D28">IFERROR(INDEX(tbl_VolumeWeekly[PushSets],ROW()-4),"")</f>
        <v>11</v>
      </c>
      <c r="E28" s="15" cm="1">
        <f t="array" ref="E28">IFERROR(INDEX(tbl_VolumeWeekly[LegSets],ROW()-4),"")</f>
        <v>6</v>
      </c>
      <c r="F28" s="15" cm="1">
        <f t="array" ref="F28">IFERROR(INDEX(tbl_VolumeWeekly[ArmSets_Biceps],ROW()-4),"")</f>
        <v>14</v>
      </c>
      <c r="G28" s="15" cm="1">
        <f t="array" ref="G28">IFERROR(INDEX(tbl_VolumeWeekly[ArmSets_Triceps],ROW()-4),"")</f>
        <v>21</v>
      </c>
      <c r="H28" s="15" cm="1">
        <f t="array" ref="H28">IFERROR(INDEX(tbl_VolumeWeekly[CarrySets],ROW()-4),"")</f>
        <v>37</v>
      </c>
      <c r="I28" s="15" cm="1">
        <f t="array" ref="I28">IFERROR(INDEX(tbl_VolumeWeekly[CardioSets],ROW()-4),"")</f>
        <v>6</v>
      </c>
    </row>
    <row r="29" spans="1:9" x14ac:dyDescent="0.25">
      <c r="A29" s="18" cm="1">
        <f t="array" ref="A29">IFERROR(INDEX(tbl_VolumeWeekly[WeekStartDate],ROW()-4),"")</f>
        <v>46188</v>
      </c>
      <c r="B29" s="15" cm="1">
        <f t="array" ref="B29">IFERROR(INDEX(tbl_VolumeWeekly[TotalSets],ROW()-4),"")</f>
        <v>104</v>
      </c>
      <c r="C29" s="15" cm="1">
        <f t="array" ref="C29">IFERROR(INDEX(tbl_VolumeWeekly[PullSets],ROW()-4),"")</f>
        <v>7</v>
      </c>
      <c r="D29" s="15" cm="1">
        <f t="array" ref="D29">IFERROR(INDEX(tbl_VolumeWeekly[PushSets],ROW()-4),"")</f>
        <v>11</v>
      </c>
      <c r="E29" s="15" cm="1">
        <f t="array" ref="E29">IFERROR(INDEX(tbl_VolumeWeekly[LegSets],ROW()-4),"")</f>
        <v>6</v>
      </c>
      <c r="F29" s="15" cm="1">
        <f t="array" ref="F29">IFERROR(INDEX(tbl_VolumeWeekly[ArmSets_Biceps],ROW()-4),"")</f>
        <v>15</v>
      </c>
      <c r="G29" s="15" cm="1">
        <f t="array" ref="G29">IFERROR(INDEX(tbl_VolumeWeekly[ArmSets_Triceps],ROW()-4),"")</f>
        <v>22</v>
      </c>
      <c r="H29" s="15" cm="1">
        <f t="array" ref="H29">IFERROR(INDEX(tbl_VolumeWeekly[CarrySets],ROW()-4),"")</f>
        <v>37</v>
      </c>
      <c r="I29" s="15" cm="1">
        <f t="array" ref="I29">IFERROR(INDEX(tbl_VolumeWeekly[CardioSets],ROW()-4),"")</f>
        <v>6</v>
      </c>
    </row>
    <row r="30" spans="1:9" x14ac:dyDescent="0.25">
      <c r="A30" s="18" cm="1">
        <f t="array" ref="A30">IFERROR(INDEX(tbl_VolumeWeekly[WeekStartDate],ROW()-4),"")</f>
        <v>46195</v>
      </c>
      <c r="B30" s="15" cm="1">
        <f t="array" ref="B30">IFERROR(INDEX(tbl_VolumeWeekly[TotalSets],ROW()-4),"")</f>
        <v>106</v>
      </c>
      <c r="C30" s="15" cm="1">
        <f t="array" ref="C30">IFERROR(INDEX(tbl_VolumeWeekly[PullSets],ROW()-4),"")</f>
        <v>7</v>
      </c>
      <c r="D30" s="15" cm="1">
        <f t="array" ref="D30">IFERROR(INDEX(tbl_VolumeWeekly[PushSets],ROW()-4),"")</f>
        <v>11</v>
      </c>
      <c r="E30" s="15" cm="1">
        <f t="array" ref="E30">IFERROR(INDEX(tbl_VolumeWeekly[LegSets],ROW()-4),"")</f>
        <v>6</v>
      </c>
      <c r="F30" s="15" cm="1">
        <f t="array" ref="F30">IFERROR(INDEX(tbl_VolumeWeekly[ArmSets_Biceps],ROW()-4),"")</f>
        <v>15</v>
      </c>
      <c r="G30" s="15" cm="1">
        <f t="array" ref="G30">IFERROR(INDEX(tbl_VolumeWeekly[ArmSets_Triceps],ROW()-4),"")</f>
        <v>24</v>
      </c>
      <c r="H30" s="15" cm="1">
        <f t="array" ref="H30">IFERROR(INDEX(tbl_VolumeWeekly[CarrySets],ROW()-4),"")</f>
        <v>37</v>
      </c>
      <c r="I30" s="15" cm="1">
        <f t="array" ref="I30">IFERROR(INDEX(tbl_VolumeWeekly[CardioSets],ROW()-4),"")</f>
        <v>6</v>
      </c>
    </row>
    <row r="31" spans="1:9" x14ac:dyDescent="0.25">
      <c r="A31" s="18" cm="1">
        <f t="array" ref="A31">IFERROR(INDEX(tbl_VolumeWeekly[WeekStartDate],ROW()-4),"")</f>
        <v>46202</v>
      </c>
      <c r="B31" s="15" cm="1">
        <f t="array" ref="B31">IFERROR(INDEX(tbl_VolumeWeekly[TotalSets],ROW()-4),"")</f>
        <v>132</v>
      </c>
      <c r="C31" s="15" cm="1">
        <f t="array" ref="C31">IFERROR(INDEX(tbl_VolumeWeekly[PullSets],ROW()-4),"")</f>
        <v>17</v>
      </c>
      <c r="D31" s="15" cm="1">
        <f t="array" ref="D31">IFERROR(INDEX(tbl_VolumeWeekly[PushSets],ROW()-4),"")</f>
        <v>12</v>
      </c>
      <c r="E31" s="15" cm="1">
        <f t="array" ref="E31">IFERROR(INDEX(tbl_VolumeWeekly[LegSets],ROW()-4),"")</f>
        <v>6</v>
      </c>
      <c r="F31" s="15" cm="1">
        <f t="array" ref="F31">IFERROR(INDEX(tbl_VolumeWeekly[ArmSets_Biceps],ROW()-4),"")</f>
        <v>18</v>
      </c>
      <c r="G31" s="15" cm="1">
        <f t="array" ref="G31">IFERROR(INDEX(tbl_VolumeWeekly[ArmSets_Triceps],ROW()-4),"")</f>
        <v>24</v>
      </c>
      <c r="H31" s="15" cm="1">
        <f t="array" ref="H31">IFERROR(INDEX(tbl_VolumeWeekly[CarrySets],ROW()-4),"")</f>
        <v>43</v>
      </c>
      <c r="I31" s="15" cm="1">
        <f t="array" ref="I31">IFERROR(INDEX(tbl_VolumeWeekly[CardioSets],ROW()-4),"")</f>
        <v>10</v>
      </c>
    </row>
    <row r="32" spans="1:9" x14ac:dyDescent="0.25">
      <c r="A32" s="18" cm="1">
        <f t="array" ref="A32">IFERROR(INDEX(tbl_VolumeWeekly[WeekStartDate],ROW()-4),"")</f>
        <v>46209</v>
      </c>
      <c r="B32" s="15" cm="1">
        <f t="array" ref="B32">IFERROR(INDEX(tbl_VolumeWeekly[TotalSets],ROW()-4),"")</f>
        <v>132</v>
      </c>
      <c r="C32" s="15" cm="1">
        <f t="array" ref="C32">IFERROR(INDEX(tbl_VolumeWeekly[PullSets],ROW()-4),"")</f>
        <v>13</v>
      </c>
      <c r="D32" s="15" cm="1">
        <f t="array" ref="D32">IFERROR(INDEX(tbl_VolumeWeekly[PushSets],ROW()-4),"")</f>
        <v>29</v>
      </c>
      <c r="E32" s="15" cm="1">
        <f t="array" ref="E32">IFERROR(INDEX(tbl_VolumeWeekly[LegSets],ROW()-4),"")</f>
        <v>17</v>
      </c>
      <c r="F32" s="15" cm="1">
        <f t="array" ref="F32">IFERROR(INDEX(tbl_VolumeWeekly[ArmSets_Biceps],ROW()-4),"")</f>
        <v>9</v>
      </c>
      <c r="G32" s="15" cm="1">
        <f t="array" ref="G32">IFERROR(INDEX(tbl_VolumeWeekly[ArmSets_Triceps],ROW()-4),"")</f>
        <v>21</v>
      </c>
      <c r="H32" s="15" cm="1">
        <f t="array" ref="H32">IFERROR(INDEX(tbl_VolumeWeekly[CarrySets],ROW()-4),"")</f>
        <v>14</v>
      </c>
      <c r="I32" s="15" cm="1">
        <f t="array" ref="I32">IFERROR(INDEX(tbl_VolumeWeekly[CardioSets],ROW()-4),"")</f>
        <v>25</v>
      </c>
    </row>
    <row r="33" spans="1:9" x14ac:dyDescent="0.25">
      <c r="A33" s="18" cm="1">
        <f t="array" ref="A33">IFERROR(INDEX(tbl_VolumeWeekly[WeekStartDate],ROW()-4),"")</f>
        <v>46216</v>
      </c>
      <c r="B33" s="15" cm="1">
        <f t="array" ref="B33">IFERROR(INDEX(tbl_VolumeWeekly[TotalSets],ROW()-4),"")</f>
        <v>72</v>
      </c>
      <c r="C33" s="15" cm="1">
        <f t="array" ref="C33">IFERROR(INDEX(tbl_VolumeWeekly[PullSets],ROW()-4),"")</f>
        <v>9</v>
      </c>
      <c r="D33" s="15" cm="1">
        <f t="array" ref="D33">IFERROR(INDEX(tbl_VolumeWeekly[PushSets],ROW()-4),"")</f>
        <v>0</v>
      </c>
      <c r="E33" s="15" cm="1">
        <f t="array" ref="E33">IFERROR(INDEX(tbl_VolumeWeekly[LegSets],ROW()-4),"")</f>
        <v>24</v>
      </c>
      <c r="F33" s="15" cm="1">
        <f t="array" ref="F33">IFERROR(INDEX(tbl_VolumeWeekly[ArmSets_Biceps],ROW()-4),"")</f>
        <v>6</v>
      </c>
      <c r="G33" s="15" cm="1">
        <f t="array" ref="G33">IFERROR(INDEX(tbl_VolumeWeekly[ArmSets_Triceps],ROW()-4),"")</f>
        <v>10</v>
      </c>
      <c r="H33" s="15" cm="1">
        <f t="array" ref="H33">IFERROR(INDEX(tbl_VolumeWeekly[CarrySets],ROW()-4),"")</f>
        <v>10</v>
      </c>
      <c r="I33" s="15" cm="1">
        <f t="array" ref="I33">IFERROR(INDEX(tbl_VolumeWeekly[CardioSets],ROW()-4),"")</f>
        <v>10</v>
      </c>
    </row>
    <row r="34" spans="1:9" x14ac:dyDescent="0.25">
      <c r="A34" s="18" cm="1">
        <f t="array" ref="A34">IFERROR(INDEX(tbl_VolumeWeekly[WeekStartDate],ROW()-4),"")</f>
        <v>46223</v>
      </c>
      <c r="B34" s="15" cm="1">
        <f t="array" ref="B34">IFERROR(INDEX(tbl_VolumeWeekly[TotalSets],ROW()-4),"")</f>
        <v>113</v>
      </c>
      <c r="C34" s="15" cm="1">
        <f t="array" ref="C34">IFERROR(INDEX(tbl_VolumeWeekly[PullSets],ROW()-4),"")</f>
        <v>16</v>
      </c>
      <c r="D34" s="15" cm="1">
        <f t="array" ref="D34">IFERROR(INDEX(tbl_VolumeWeekly[PushSets],ROW()-4),"")</f>
        <v>15</v>
      </c>
      <c r="E34" s="15" cm="1">
        <f t="array" ref="E34">IFERROR(INDEX(tbl_VolumeWeekly[LegSets],ROW()-4),"")</f>
        <v>15</v>
      </c>
      <c r="F34" s="15" cm="1">
        <f t="array" ref="F34">IFERROR(INDEX(tbl_VolumeWeekly[ArmSets_Biceps],ROW()-4),"")</f>
        <v>9</v>
      </c>
      <c r="G34" s="15" cm="1">
        <f t="array" ref="G34">IFERROR(INDEX(tbl_VolumeWeekly[ArmSets_Triceps],ROW()-4),"")</f>
        <v>15</v>
      </c>
      <c r="H34" s="15" cm="1">
        <f t="array" ref="H34">IFERROR(INDEX(tbl_VolumeWeekly[CarrySets],ROW()-4),"")</f>
        <v>15</v>
      </c>
      <c r="I34" s="15" cm="1">
        <f t="array" ref="I34">IFERROR(INDEX(tbl_VolumeWeekly[CardioSets],ROW()-4),"")</f>
        <v>24</v>
      </c>
    </row>
    <row r="35" spans="1:9" x14ac:dyDescent="0.25">
      <c r="A35" s="18" cm="1">
        <f t="array" ref="A35">IFERROR(INDEX(tbl_VolumeWeekly[WeekStartDate],ROW()-4),"")</f>
        <v>46230</v>
      </c>
      <c r="B35" s="15" cm="1">
        <f t="array" ref="B35">IFERROR(INDEX(tbl_VolumeWeekly[TotalSets],ROW()-4),"")</f>
        <v>141</v>
      </c>
      <c r="C35" s="15" cm="1">
        <f t="array" ref="C35">IFERROR(INDEX(tbl_VolumeWeekly[PullSets],ROW()-4),"")</f>
        <v>25</v>
      </c>
      <c r="D35" s="15" cm="1">
        <f t="array" ref="D35">IFERROR(INDEX(tbl_VolumeWeekly[PushSets],ROW()-4),"")</f>
        <v>20</v>
      </c>
      <c r="E35" s="15" cm="1">
        <f t="array" ref="E35">IFERROR(INDEX(tbl_VolumeWeekly[LegSets],ROW()-4),"")</f>
        <v>15</v>
      </c>
      <c r="F35" s="15" cm="1">
        <f t="array" ref="F35">IFERROR(INDEX(tbl_VolumeWeekly[ArmSets_Biceps],ROW()-4),"")</f>
        <v>13</v>
      </c>
      <c r="G35" s="15" cm="1">
        <f t="array" ref="G35">IFERROR(INDEX(tbl_VolumeWeekly[ArmSets_Triceps],ROW()-4),"")</f>
        <v>14</v>
      </c>
      <c r="H35" s="15" cm="1">
        <f t="array" ref="H35">IFERROR(INDEX(tbl_VolumeWeekly[CarrySets],ROW()-4),"")</f>
        <v>23</v>
      </c>
      <c r="I35" s="15" cm="1">
        <f t="array" ref="I35">IFERROR(INDEX(tbl_VolumeWeekly[CardioSets],ROW()-4),"")</f>
        <v>23</v>
      </c>
    </row>
    <row r="38" spans="1:9" ht="15.75" x14ac:dyDescent="0.25">
      <c r="A38" s="48" t="s">
        <v>8715</v>
      </c>
      <c r="B38" s="48"/>
      <c r="C38" s="48"/>
      <c r="D38" s="48"/>
      <c r="E38" s="48"/>
      <c r="F38" s="48"/>
      <c r="G38" s="48"/>
      <c r="H38" s="48"/>
      <c r="I38" s="48"/>
    </row>
    <row r="39" spans="1:9" x14ac:dyDescent="0.25">
      <c r="A39" s="14" t="s">
        <v>8716</v>
      </c>
      <c r="B39" s="13" t="s">
        <v>8717</v>
      </c>
      <c r="C39" s="13" t="s">
        <v>8679</v>
      </c>
      <c r="D39" s="13" t="s">
        <v>8680</v>
      </c>
      <c r="E39" s="13" t="s">
        <v>8718</v>
      </c>
      <c r="F39" s="13" t="s">
        <v>8719</v>
      </c>
    </row>
    <row r="40" spans="1:9" x14ac:dyDescent="0.25">
      <c r="A40" s="15" t="str" cm="1">
        <f t="array" ref="A40">IFERROR(INDEX(tbl_VolumeMonthly[MonthLabel],ROW()-39),"")</f>
        <v>2025-12</v>
      </c>
      <c r="B40" s="15" cm="1">
        <f t="array" ref="B40">IFERROR(INDEX(tbl_VolumeMonthly[SessionCount],ROW()-39),"")</f>
        <v>2</v>
      </c>
      <c r="C40" s="15" cm="1">
        <f t="array" ref="C40">IFERROR(INDEX(tbl_VolumeMonthly[TotalSets],ROW()-39),"")</f>
        <v>42</v>
      </c>
      <c r="D40" s="16" cm="1">
        <f t="array" ref="D40">IFERROR(INDEX(tbl_VolumeMonthly[AvgSetsPerSession],ROW()-39),"")</f>
        <v>21</v>
      </c>
      <c r="E40" s="21" cm="1">
        <f t="array" ref="E40">IFERROR(INDEX(tbl_VolumeMonthly[TotalWeightVolume],ROW()-39),"")</f>
        <v>13247.5</v>
      </c>
      <c r="F40" s="16" cm="1">
        <f t="array" ref="F40">IFERROR(INDEX(tbl_VolumeMonthly[AvgSetsPerWeek],ROW()-39),"")</f>
        <v>42</v>
      </c>
    </row>
    <row r="41" spans="1:9" x14ac:dyDescent="0.25">
      <c r="A41" s="15" t="str" cm="1">
        <f t="array" ref="A41">IFERROR(INDEX(tbl_VolumeMonthly[MonthLabel],ROW()-39),"")</f>
        <v>2026-01</v>
      </c>
      <c r="B41" s="15" cm="1">
        <f t="array" ref="B41">IFERROR(INDEX(tbl_VolumeMonthly[SessionCount],ROW()-39),"")</f>
        <v>15</v>
      </c>
      <c r="C41" s="15" cm="1">
        <f t="array" ref="C41">IFERROR(INDEX(tbl_VolumeMonthly[TotalSets],ROW()-39),"")</f>
        <v>248</v>
      </c>
      <c r="D41" s="16" cm="1">
        <f t="array" ref="D41">IFERROR(INDEX(tbl_VolumeMonthly[AvgSetsPerSession],ROW()-39),"")</f>
        <v>16.5</v>
      </c>
      <c r="E41" s="21" cm="1">
        <f t="array" ref="E41">IFERROR(INDEX(tbl_VolumeMonthly[TotalWeightVolume],ROW()-39),"")</f>
        <v>116101.25</v>
      </c>
      <c r="F41" s="16" cm="1">
        <f t="array" ref="F41">IFERROR(INDEX(tbl_VolumeMonthly[AvgSetsPerWeek],ROW()-39),"")</f>
        <v>62</v>
      </c>
    </row>
    <row r="42" spans="1:9" x14ac:dyDescent="0.25">
      <c r="A42" s="15" t="str" cm="1">
        <f t="array" ref="A42">IFERROR(INDEX(tbl_VolumeMonthly[MonthLabel],ROW()-39),"")</f>
        <v>2026-02</v>
      </c>
      <c r="B42" s="15" cm="1">
        <f t="array" ref="B42">IFERROR(INDEX(tbl_VolumeMonthly[SessionCount],ROW()-39),"")</f>
        <v>17</v>
      </c>
      <c r="C42" s="15" cm="1">
        <f t="array" ref="C42">IFERROR(INDEX(tbl_VolumeMonthly[TotalSets],ROW()-39),"")</f>
        <v>308</v>
      </c>
      <c r="D42" s="16" cm="1">
        <f t="array" ref="D42">IFERROR(INDEX(tbl_VolumeMonthly[AvgSetsPerSession],ROW()-39),"")</f>
        <v>18.100000000000001</v>
      </c>
      <c r="E42" s="21" cm="1">
        <f t="array" ref="E42">IFERROR(INDEX(tbl_VolumeMonthly[TotalWeightVolume],ROW()-39),"")</f>
        <v>133362.5</v>
      </c>
      <c r="F42" s="16" cm="1">
        <f t="array" ref="F42">IFERROR(INDEX(tbl_VolumeMonthly[AvgSetsPerWeek],ROW()-39),"")</f>
        <v>77</v>
      </c>
    </row>
    <row r="43" spans="1:9" x14ac:dyDescent="0.25">
      <c r="A43" s="15" t="str" cm="1">
        <f t="array" ref="A43">IFERROR(INDEX(tbl_VolumeMonthly[MonthLabel],ROW()-39),"")</f>
        <v>2026-03</v>
      </c>
      <c r="B43" s="15" cm="1">
        <f t="array" ref="B43">IFERROR(INDEX(tbl_VolumeMonthly[SessionCount],ROW()-39),"")</f>
        <v>18</v>
      </c>
      <c r="C43" s="15" cm="1">
        <f t="array" ref="C43">IFERROR(INDEX(tbl_VolumeMonthly[TotalSets],ROW()-39),"")</f>
        <v>373</v>
      </c>
      <c r="D43" s="16" cm="1">
        <f t="array" ref="D43">IFERROR(INDEX(tbl_VolumeMonthly[AvgSetsPerSession],ROW()-39),"")</f>
        <v>20.7</v>
      </c>
      <c r="E43" s="21" cm="1">
        <f t="array" ref="E43">IFERROR(INDEX(tbl_VolumeMonthly[TotalWeightVolume],ROW()-39),"")</f>
        <v>158434.5</v>
      </c>
      <c r="F43" s="16" cm="1">
        <f t="array" ref="F43">IFERROR(INDEX(tbl_VolumeMonthly[AvgSetsPerWeek],ROW()-39),"")</f>
        <v>74.599999999999994</v>
      </c>
    </row>
    <row r="44" spans="1:9" x14ac:dyDescent="0.25">
      <c r="A44" s="15" t="str" cm="1">
        <f t="array" ref="A44">IFERROR(INDEX(tbl_VolumeMonthly[MonthLabel],ROW()-39),"")</f>
        <v>2026-04</v>
      </c>
      <c r="B44" s="15" cm="1">
        <f t="array" ref="B44">IFERROR(INDEX(tbl_VolumeMonthly[SessionCount],ROW()-39),"")</f>
        <v>21</v>
      </c>
      <c r="C44" s="15" cm="1">
        <f t="array" ref="C44">IFERROR(INDEX(tbl_VolumeMonthly[TotalSets],ROW()-39),"")</f>
        <v>451</v>
      </c>
      <c r="D44" s="16" cm="1">
        <f t="array" ref="D44">IFERROR(INDEX(tbl_VolumeMonthly[AvgSetsPerSession],ROW()-39),"")</f>
        <v>21.5</v>
      </c>
      <c r="E44" s="21" cm="1">
        <f t="array" ref="E44">IFERROR(INDEX(tbl_VolumeMonthly[TotalWeightVolume],ROW()-39),"")</f>
        <v>189585</v>
      </c>
      <c r="F44" s="16" cm="1">
        <f t="array" ref="F44">IFERROR(INDEX(tbl_VolumeMonthly[AvgSetsPerWeek],ROW()-39),"")</f>
        <v>112.8</v>
      </c>
    </row>
    <row r="45" spans="1:9" x14ac:dyDescent="0.25">
      <c r="A45" s="15" t="str" cm="1">
        <f t="array" ref="A45">IFERROR(INDEX(tbl_VolumeMonthly[MonthLabel],ROW()-39),"")</f>
        <v>2026-05</v>
      </c>
      <c r="B45" s="15" cm="1">
        <f t="array" ref="B45">IFERROR(INDEX(tbl_VolumeMonthly[SessionCount],ROW()-39),"")</f>
        <v>19</v>
      </c>
      <c r="C45" s="15" cm="1">
        <f t="array" ref="C45">IFERROR(INDEX(tbl_VolumeMonthly[TotalSets],ROW()-39),"")</f>
        <v>364</v>
      </c>
      <c r="D45" s="16" cm="1">
        <f t="array" ref="D45">IFERROR(INDEX(tbl_VolumeMonthly[AvgSetsPerSession],ROW()-39),"")</f>
        <v>19.2</v>
      </c>
      <c r="E45" s="21" cm="1">
        <f t="array" ref="E45">IFERROR(INDEX(tbl_VolumeMonthly[TotalWeightVolume],ROW()-39),"")</f>
        <v>121920</v>
      </c>
      <c r="F45" s="16" cm="1">
        <f t="array" ref="F45">IFERROR(INDEX(tbl_VolumeMonthly[AvgSetsPerWeek],ROW()-39),"")</f>
        <v>91</v>
      </c>
    </row>
    <row r="46" spans="1:9" x14ac:dyDescent="0.25">
      <c r="A46" s="15" t="str" cm="1">
        <f t="array" ref="A46">IFERROR(INDEX(tbl_VolumeMonthly[MonthLabel],ROW()-39),"")</f>
        <v>2026-06</v>
      </c>
      <c r="B46" s="15" cm="1">
        <f t="array" ref="B46">IFERROR(INDEX(tbl_VolumeMonthly[SessionCount],ROW()-39),"")</f>
        <v>21</v>
      </c>
      <c r="C46" s="15" cm="1">
        <f t="array" ref="C46">IFERROR(INDEX(tbl_VolumeMonthly[TotalSets],ROW()-39),"")</f>
        <v>522</v>
      </c>
      <c r="D46" s="16" cm="1">
        <f t="array" ref="D46">IFERROR(INDEX(tbl_VolumeMonthly[AvgSetsPerSession],ROW()-39),"")</f>
        <v>24.9</v>
      </c>
      <c r="E46" s="21" cm="1">
        <f t="array" ref="E46">IFERROR(INDEX(tbl_VolumeMonthly[TotalWeightVolume],ROW()-39),"")</f>
        <v>158812.5</v>
      </c>
      <c r="F46" s="16" cm="1">
        <f t="array" ref="F46">IFERROR(INDEX(tbl_VolumeMonthly[AvgSetsPerWeek],ROW()-39),"")</f>
        <v>104.4</v>
      </c>
    </row>
    <row r="47" spans="1:9" x14ac:dyDescent="0.25">
      <c r="A47" s="15" t="str" cm="1">
        <f t="array" ref="A47">IFERROR(INDEX(tbl_VolumeMonthly[MonthLabel],ROW()-39),"")</f>
        <v>2026-07</v>
      </c>
      <c r="B47" s="15" cm="1">
        <f t="array" ref="B47">IFERROR(INDEX(tbl_VolumeMonthly[SessionCount],ROW()-39),"")</f>
        <v>17</v>
      </c>
      <c r="C47" s="15" cm="1">
        <f t="array" ref="C47">IFERROR(INDEX(tbl_VolumeMonthly[TotalSets],ROW()-39),"")</f>
        <v>458</v>
      </c>
      <c r="D47" s="16" cm="1">
        <f t="array" ref="D47">IFERROR(INDEX(tbl_VolumeMonthly[AvgSetsPerSession],ROW()-39),"")</f>
        <v>26.9</v>
      </c>
      <c r="E47" s="21" cm="1">
        <f t="array" ref="E47">IFERROR(INDEX(tbl_VolumeMonthly[TotalWeightVolume],ROW()-39),"")</f>
        <v>181590</v>
      </c>
      <c r="F47" s="16" cm="1">
        <f t="array" ref="F47">IFERROR(INDEX(tbl_VolumeMonthly[AvgSetsPerWeek],ROW()-39),"")</f>
        <v>114.5</v>
      </c>
    </row>
    <row r="48" spans="1:9" x14ac:dyDescent="0.25">
      <c r="A48" s="8"/>
      <c r="B48" s="8"/>
      <c r="C48" s="8"/>
      <c r="D48" s="8"/>
      <c r="E48" s="8"/>
      <c r="F48" s="8"/>
    </row>
    <row r="50" spans="1:9" ht="15.75" x14ac:dyDescent="0.25">
      <c r="A50" s="48" t="s">
        <v>8720</v>
      </c>
      <c r="B50" s="48"/>
      <c r="C50" s="48"/>
      <c r="D50" s="48"/>
      <c r="E50" s="48"/>
      <c r="F50" s="48"/>
      <c r="G50" s="48"/>
      <c r="H50" s="48"/>
      <c r="I50" s="48"/>
    </row>
    <row r="51" spans="1:9" x14ac:dyDescent="0.25">
      <c r="A51" s="19" t="s">
        <v>8687</v>
      </c>
      <c r="B51" s="12" t="s">
        <v>8721</v>
      </c>
      <c r="C51" s="12" t="s">
        <v>8722</v>
      </c>
      <c r="D51" s="12" t="s">
        <v>8723</v>
      </c>
      <c r="E51" s="12" t="s">
        <v>8724</v>
      </c>
      <c r="F51" s="12" t="s">
        <v>8725</v>
      </c>
      <c r="G51" s="12" t="s">
        <v>8726</v>
      </c>
      <c r="H51" s="12" t="s">
        <v>8727</v>
      </c>
      <c r="I51" s="12" t="s">
        <v>8728</v>
      </c>
    </row>
    <row r="52" spans="1:9" x14ac:dyDescent="0.25">
      <c r="A52" s="15" t="s">
        <v>8729</v>
      </c>
      <c r="B52" s="15">
        <f>IFERROR(_xlfn.MAXIFS(tbl_Exercises[WeightLbs],tbl_Exercises[ExerciseName],"Machine Row",tbl_Exercises[PhaseID],1),"")</f>
        <v>0</v>
      </c>
      <c r="C52" s="15">
        <f>IFERROR(_xlfn.MAXIFS(tbl_Exercises[WeightLbs],tbl_Exercises[ExerciseName],"Machine Row",tbl_Exercises[PhaseID],2),"")</f>
        <v>200</v>
      </c>
      <c r="D52" s="15">
        <f>IFERROR(_xlfn.MAXIFS(tbl_Exercises[WeightLbs],tbl_Exercises[ExerciseName],"Machine Row",tbl_Exercises[PhaseID],3),"")</f>
        <v>0</v>
      </c>
      <c r="E52" s="15">
        <f>IFERROR(_xlfn.MAXIFS(tbl_Exercises[WeightLbs],tbl_Exercises[ExerciseName],"Machine Row",tbl_Exercises[PhaseID],4),"")</f>
        <v>0</v>
      </c>
      <c r="F52" s="15">
        <f>IFERROR(_xlfn.MAXIFS(tbl_Exercises[WeightLbs],tbl_Exercises[ExerciseName],"Machine Row",tbl_Exercises[PhaseID],5),"")</f>
        <v>0</v>
      </c>
      <c r="G52" s="15">
        <f>IFERROR(_xlfn.MAXIFS(tbl_Exercises[WeightLbs],tbl_Exercises[ExerciseName],"Machine Row",tbl_Exercises[PhaseID],6),"")</f>
        <v>207.5</v>
      </c>
      <c r="H52" s="15">
        <f>IFERROR(_xlfn.MAXIFS(tbl_Exercises[WeightLbs],tbl_Exercises[ExerciseName],"Machine Row",tbl_Exercises[PhaseID],7),"")</f>
        <v>210</v>
      </c>
      <c r="I52" s="15">
        <f>IFERROR(_xlfn.MAXIFS(tbl_Exercises[WeightLbs],tbl_Exercises[ExerciseName],"Machine Row",tbl_Exercises[PhaseID],8),"")</f>
        <v>210</v>
      </c>
    </row>
    <row r="53" spans="1:9" x14ac:dyDescent="0.25">
      <c r="A53" s="15" t="s">
        <v>8730</v>
      </c>
      <c r="B53" s="15">
        <f>IFERROR(_xlfn.MAXIFS(tbl_Exercises[WeightLbs],tbl_Exercises[ExerciseName],"Dumbbell Romanian Deadlift",tbl_Exercises[PhaseID],1),"")</f>
        <v>0</v>
      </c>
      <c r="C53" s="15">
        <f>IFERROR(_xlfn.MAXIFS(tbl_Exercises[WeightLbs],tbl_Exercises[ExerciseName],"Dumbbell Romanian Deadlift",tbl_Exercises[PhaseID],2),"")</f>
        <v>0</v>
      </c>
      <c r="D53" s="15">
        <f>IFERROR(_xlfn.MAXIFS(tbl_Exercises[WeightLbs],tbl_Exercises[ExerciseName],"Dumbbell Romanian Deadlift",tbl_Exercises[PhaseID],3),"")</f>
        <v>130</v>
      </c>
      <c r="E53" s="15">
        <f>IFERROR(_xlfn.MAXIFS(tbl_Exercises[WeightLbs],tbl_Exercises[ExerciseName],"Dumbbell Romanian Deadlift",tbl_Exercises[PhaseID],4),"")</f>
        <v>150</v>
      </c>
      <c r="F53" s="15">
        <f>IFERROR(_xlfn.MAXIFS(tbl_Exercises[WeightLbs],tbl_Exercises[ExerciseName],"Dumbbell Romanian Deadlift",tbl_Exercises[PhaseID],5),"")</f>
        <v>160</v>
      </c>
      <c r="G53" s="15">
        <f>IFERROR(_xlfn.MAXIFS(tbl_Exercises[WeightLbs],tbl_Exercises[ExerciseName],"Dumbbell Romanian Deadlift",tbl_Exercises[PhaseID],6),"")</f>
        <v>0</v>
      </c>
      <c r="H53" s="15">
        <f>IFERROR(_xlfn.MAXIFS(tbl_Exercises[WeightLbs],tbl_Exercises[ExerciseName],"Dumbbell Romanian Deadlift",tbl_Exercises[PhaseID],7),"")</f>
        <v>150</v>
      </c>
      <c r="I53" s="15">
        <f>IFERROR(_xlfn.MAXIFS(tbl_Exercises[WeightLbs],tbl_Exercises[ExerciseName],"Dumbbell Romanian Deadlift",tbl_Exercises[PhaseID],8),"")</f>
        <v>170</v>
      </c>
    </row>
    <row r="54" spans="1:9" x14ac:dyDescent="0.25">
      <c r="A54" s="15" t="s">
        <v>8736</v>
      </c>
      <c r="B54" s="15">
        <f>IFERROR(_xlfn.MAXIFS(tbl_Exercises[WeightLbs],tbl_Exercises[ExerciseName],"Chest Supported DB Row (Spider)",tbl_Exercises[PhaseID],1),"")</f>
        <v>0</v>
      </c>
      <c r="C54" s="15">
        <f>IFERROR(_xlfn.MAXIFS(tbl_Exercises[WeightLbs],tbl_Exercises[ExerciseName],"Chest Supported DB Row (Spider)",tbl_Exercises[PhaseID],2),"")</f>
        <v>60</v>
      </c>
      <c r="D54" s="15">
        <f>IFERROR(_xlfn.MAXIFS(tbl_Exercises[WeightLbs],tbl_Exercises[ExerciseName],"Chest Supported DB Row (Spider)",tbl_Exercises[PhaseID],3),"")</f>
        <v>70</v>
      </c>
      <c r="E54" s="15">
        <f>IFERROR(_xlfn.MAXIFS(tbl_Exercises[WeightLbs],tbl_Exercises[ExerciseName],"Chest Supported DB Row (Spider)",tbl_Exercises[PhaseID],4),"")</f>
        <v>75</v>
      </c>
      <c r="F54" s="15">
        <f>IFERROR(_xlfn.MAXIFS(tbl_Exercises[WeightLbs],tbl_Exercises[ExerciseName],"Chest Supported DB Row (Spider)",tbl_Exercises[PhaseID],5),"")</f>
        <v>75</v>
      </c>
      <c r="G54" s="15">
        <f>IFERROR(_xlfn.MAXIFS(tbl_Exercises[WeightLbs],tbl_Exercises[ExerciseName],"Chest Supported DB Row (Spider)",tbl_Exercises[PhaseID],6),"")</f>
        <v>0</v>
      </c>
      <c r="H54" s="15">
        <f>IFERROR(_xlfn.MAXIFS(tbl_Exercises[WeightLbs],tbl_Exercises[ExerciseName],"Chest Supported DB Row (Spider)",tbl_Exercises[PhaseID],7),"")</f>
        <v>0</v>
      </c>
      <c r="I54" s="15">
        <f>IFERROR(_xlfn.MAXIFS(tbl_Exercises[WeightLbs],tbl_Exercises[ExerciseName],"Chest Supported DB Row (Spider)",tbl_Exercises[PhaseID],8),"")</f>
        <v>0</v>
      </c>
    </row>
    <row r="55" spans="1:9" x14ac:dyDescent="0.25">
      <c r="A55" s="15" t="s">
        <v>8735</v>
      </c>
      <c r="B55" s="15">
        <f>IFERROR(_xlfn.MAXIFS(tbl_Exercises[WeightLbs],tbl_Exercises[ExerciseName],"Neutral Grip Dumbbell Floor Press",tbl_Exercises[PhaseID],1),"")</f>
        <v>0</v>
      </c>
      <c r="C55" s="15">
        <f>IFERROR(_xlfn.MAXIFS(tbl_Exercises[WeightLbs],tbl_Exercises[ExerciseName],"Neutral Grip Dumbbell Floor Press",tbl_Exercises[PhaseID],2),"")</f>
        <v>0</v>
      </c>
      <c r="D55" s="15">
        <f>IFERROR(_xlfn.MAXIFS(tbl_Exercises[WeightLbs],tbl_Exercises[ExerciseName],"Neutral Grip Dumbbell Floor Press",tbl_Exercises[PhaseID],3),"")</f>
        <v>0</v>
      </c>
      <c r="E55" s="15">
        <f>IFERROR(_xlfn.MAXIFS(tbl_Exercises[WeightLbs],tbl_Exercises[ExerciseName],"Neutral Grip Dumbbell Floor Press",tbl_Exercises[PhaseID],4),"")</f>
        <v>0</v>
      </c>
      <c r="F55" s="15">
        <f>IFERROR(_xlfn.MAXIFS(tbl_Exercises[WeightLbs],tbl_Exercises[ExerciseName],"Neutral Grip Dumbbell Floor Press",tbl_Exercises[PhaseID],5),"")</f>
        <v>0</v>
      </c>
      <c r="G55" s="15">
        <f>IFERROR(_xlfn.MAXIFS(tbl_Exercises[WeightLbs],tbl_Exercises[ExerciseName],"Neutral Grip Dumbbell Floor Press",tbl_Exercises[PhaseID],6),"")</f>
        <v>150</v>
      </c>
      <c r="H55" s="15">
        <f>IFERROR(_xlfn.MAXIFS(tbl_Exercises[WeightLbs],tbl_Exercises[ExerciseName],"Neutral Grip Dumbbell Floor Press",tbl_Exercises[PhaseID],7),"")</f>
        <v>150</v>
      </c>
      <c r="I55" s="15">
        <f>IFERROR(_xlfn.MAXIFS(tbl_Exercises[WeightLbs],tbl_Exercises[ExerciseName],"Neutral Grip Dumbbell Floor Press",tbl_Exercises[PhaseID],8),"")</f>
        <v>140</v>
      </c>
    </row>
    <row r="56" spans="1:9" x14ac:dyDescent="0.25">
      <c r="A56" s="15" t="s">
        <v>8731</v>
      </c>
      <c r="B56" s="15">
        <f>IFERROR(_xlfn.MAXIFS(tbl_Exercises[WeightLbs],tbl_Exercises[ExerciseName],"Rope Push-Downs",tbl_Exercises[PhaseID],1),"")</f>
        <v>0</v>
      </c>
      <c r="C56" s="15">
        <f>IFERROR(_xlfn.MAXIFS(tbl_Exercises[WeightLbs],tbl_Exercises[ExerciseName],"Rope Push-Downs",tbl_Exercises[PhaseID],2),"")</f>
        <v>50</v>
      </c>
      <c r="D56" s="15">
        <f>IFERROR(_xlfn.MAXIFS(tbl_Exercises[WeightLbs],tbl_Exercises[ExerciseName],"Rope Push-Downs",tbl_Exercises[PhaseID],3),"")</f>
        <v>50</v>
      </c>
      <c r="E56" s="15">
        <f>IFERROR(_xlfn.MAXIFS(tbl_Exercises[WeightLbs],tbl_Exercises[ExerciseName],"Rope Push-Downs",tbl_Exercises[PhaseID],4),"")</f>
        <v>50</v>
      </c>
      <c r="F56" s="15">
        <f>IFERROR(_xlfn.MAXIFS(tbl_Exercises[WeightLbs],tbl_Exercises[ExerciseName],"Rope Push-Downs",tbl_Exercises[PhaseID],5),"")</f>
        <v>50</v>
      </c>
      <c r="G56" s="15">
        <f>IFERROR(_xlfn.MAXIFS(tbl_Exercises[WeightLbs],tbl_Exercises[ExerciseName],"Rope Push-Downs",tbl_Exercises[PhaseID],6),"")</f>
        <v>0</v>
      </c>
      <c r="H56" s="15">
        <f>IFERROR(_xlfn.MAXIFS(tbl_Exercises[WeightLbs],tbl_Exercises[ExerciseName],"Rope Push-Downs",tbl_Exercises[PhaseID],7),"")</f>
        <v>0</v>
      </c>
      <c r="I56" s="15">
        <f>IFERROR(_xlfn.MAXIFS(tbl_Exercises[WeightLbs],tbl_Exercises[ExerciseName],"Rope Push-Downs",tbl_Exercises[PhaseID],8),"")</f>
        <v>0</v>
      </c>
    </row>
    <row r="57" spans="1:9" x14ac:dyDescent="0.25">
      <c r="A57" s="15" t="s">
        <v>8732</v>
      </c>
      <c r="B57" s="13">
        <f>IFERROR(_xlfn.MAXIFS(tbl_Exercises[DurationSeconds],tbl_Exercises[ExerciseName],"Farmer's Walk",tbl_Exercises[PhaseID],1),"")</f>
        <v>60</v>
      </c>
      <c r="C57" s="13">
        <f>IFERROR(_xlfn.MAXIFS(tbl_Exercises[DurationSeconds],tbl_Exercises[ExerciseName],"Farmer's Walk",tbl_Exercises[PhaseID],2),"")</f>
        <v>75</v>
      </c>
      <c r="D57" s="13">
        <f>IFERROR(_xlfn.MAXIFS(tbl_Exercises[DurationSeconds],tbl_Exercises[ExerciseName],"Farmer's Walk",tbl_Exercises[PhaseID],3),"")</f>
        <v>60</v>
      </c>
      <c r="E57" s="13">
        <f>IFERROR(_xlfn.MAXIFS(tbl_Exercises[DurationSeconds],tbl_Exercises[ExerciseName],"Farmer's Walk",tbl_Exercises[PhaseID],4),"")</f>
        <v>60</v>
      </c>
      <c r="F57" s="13">
        <f>IFERROR(_xlfn.MAXIFS(tbl_Exercises[DurationSeconds],tbl_Exercises[ExerciseName],"Farmer's Walk",tbl_Exercises[PhaseID],5),"")</f>
        <v>0</v>
      </c>
      <c r="G57" s="13">
        <f>IFERROR(_xlfn.MAXIFS(tbl_Exercises[DurationSeconds],tbl_Exercises[ExerciseName],"Farmer's Walk",tbl_Exercises[PhaseID],6),"")</f>
        <v>60</v>
      </c>
      <c r="H57" s="13">
        <f>IFERROR(_xlfn.MAXIFS(tbl_Exercises[DurationSeconds],tbl_Exercises[ExerciseName],"Farmer's Walk",tbl_Exercises[PhaseID],7),"")</f>
        <v>75</v>
      </c>
      <c r="I57" s="13">
        <f>IFERROR(_xlfn.MAXIFS(tbl_Exercises[DurationSeconds],tbl_Exercises[ExerciseName],"Farmer's Walk",tbl_Exercises[PhaseID],8),"")</f>
        <v>75</v>
      </c>
    </row>
    <row r="58" spans="1:9" x14ac:dyDescent="0.25">
      <c r="A58" s="15" t="s">
        <v>8733</v>
      </c>
      <c r="B58" s="15">
        <f>IFERROR(_xlfn.MAXIFS(tbl_Exercises[WeightLbs],tbl_Exercises[ExerciseName],"Incline Dumbbell Curl (Supinated)",tbl_Exercises[PhaseID],1),"")</f>
        <v>0</v>
      </c>
      <c r="C58" s="15">
        <f>IFERROR(_xlfn.MAXIFS(tbl_Exercises[WeightLbs],tbl_Exercises[ExerciseName],"Incline Dumbbell Curl (Supinated)",tbl_Exercises[PhaseID],2),"")</f>
        <v>25</v>
      </c>
      <c r="D58" s="15">
        <f>IFERROR(_xlfn.MAXIFS(tbl_Exercises[WeightLbs],tbl_Exercises[ExerciseName],"Incline Dumbbell Curl (Supinated)",tbl_Exercises[PhaseID],3),"")</f>
        <v>25</v>
      </c>
      <c r="E58" s="15">
        <f>IFERROR(_xlfn.MAXIFS(tbl_Exercises[WeightLbs],tbl_Exercises[ExerciseName],"Incline Dumbbell Curl (Supinated)",tbl_Exercises[PhaseID],4),"")</f>
        <v>30</v>
      </c>
      <c r="F58" s="15">
        <f>IFERROR(_xlfn.MAXIFS(tbl_Exercises[WeightLbs],tbl_Exercises[ExerciseName],"Incline Dumbbell Curl (Supinated)",tbl_Exercises[PhaseID],5),"")</f>
        <v>40</v>
      </c>
      <c r="G58" s="15">
        <f>IFERROR(_xlfn.MAXIFS(tbl_Exercises[WeightLbs],tbl_Exercises[ExerciseName],"Incline Dumbbell Curl (Supinated)",tbl_Exercises[PhaseID],6),"")</f>
        <v>0</v>
      </c>
      <c r="H58" s="15">
        <f>IFERROR(_xlfn.MAXIFS(tbl_Exercises[WeightLbs],tbl_Exercises[ExerciseName],"Incline Dumbbell Curl (Supinated)",tbl_Exercises[PhaseID],7),"")</f>
        <v>0</v>
      </c>
      <c r="I58" s="15">
        <f>IFERROR(_xlfn.MAXIFS(tbl_Exercises[WeightLbs],tbl_Exercises[ExerciseName],"Incline Dumbbell Curl (Supinated)",tbl_Exercises[PhaseID],8),"")</f>
        <v>30</v>
      </c>
    </row>
  </sheetData>
  <mergeCells count="4">
    <mergeCell ref="A1:I1"/>
    <mergeCell ref="A3:J3"/>
    <mergeCell ref="A38:I38"/>
    <mergeCell ref="A50:I50"/>
  </mergeCells>
  <conditionalFormatting sqref="B5:B35">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F7AB0-7957-45D8-9194-08A5103F651F}">
  <dimension ref="A1:A3389"/>
  <sheetViews>
    <sheetView workbookViewId="0">
      <selection sqref="A1:A1048576"/>
    </sheetView>
  </sheetViews>
  <sheetFormatPr defaultRowHeight="15" x14ac:dyDescent="0.25"/>
  <cols>
    <col min="1" max="1" width="81.140625" bestFit="1" customWidth="1"/>
  </cols>
  <sheetData>
    <row r="1" spans="1:1" x14ac:dyDescent="0.25">
      <c r="A1" t="s">
        <v>11168</v>
      </c>
    </row>
    <row r="2" spans="1:1" x14ac:dyDescent="0.25">
      <c r="A2" t="s">
        <v>11169</v>
      </c>
    </row>
    <row r="3" spans="1:1" x14ac:dyDescent="0.25">
      <c r="A3" t="s">
        <v>11170</v>
      </c>
    </row>
    <row r="4" spans="1:1" x14ac:dyDescent="0.25">
      <c r="A4" t="s">
        <v>11171</v>
      </c>
    </row>
    <row r="5" spans="1:1" x14ac:dyDescent="0.25">
      <c r="A5" t="s">
        <v>11172</v>
      </c>
    </row>
    <row r="6" spans="1:1" x14ac:dyDescent="0.25">
      <c r="A6" t="s">
        <v>11173</v>
      </c>
    </row>
    <row r="7" spans="1:1" x14ac:dyDescent="0.25">
      <c r="A7" t="s">
        <v>11174</v>
      </c>
    </row>
    <row r="8" spans="1:1" x14ac:dyDescent="0.25">
      <c r="A8" t="s">
        <v>11175</v>
      </c>
    </row>
    <row r="9" spans="1:1" x14ac:dyDescent="0.25">
      <c r="A9" t="s">
        <v>11176</v>
      </c>
    </row>
    <row r="10" spans="1:1" x14ac:dyDescent="0.25">
      <c r="A10" t="s">
        <v>11177</v>
      </c>
    </row>
    <row r="11" spans="1:1" x14ac:dyDescent="0.25">
      <c r="A11" t="s">
        <v>11178</v>
      </c>
    </row>
    <row r="12" spans="1:1" x14ac:dyDescent="0.25">
      <c r="A12" t="s">
        <v>11179</v>
      </c>
    </row>
    <row r="13" spans="1:1" x14ac:dyDescent="0.25">
      <c r="A13" t="s">
        <v>11180</v>
      </c>
    </row>
    <row r="14" spans="1:1" x14ac:dyDescent="0.25">
      <c r="A14" t="s">
        <v>11181</v>
      </c>
    </row>
    <row r="15" spans="1:1" x14ac:dyDescent="0.25">
      <c r="A15" t="s">
        <v>11182</v>
      </c>
    </row>
    <row r="16" spans="1:1" x14ac:dyDescent="0.25">
      <c r="A16" t="s">
        <v>11183</v>
      </c>
    </row>
    <row r="17" spans="1:1" x14ac:dyDescent="0.25">
      <c r="A17" t="s">
        <v>11184</v>
      </c>
    </row>
    <row r="18" spans="1:1" x14ac:dyDescent="0.25">
      <c r="A18" t="s">
        <v>11185</v>
      </c>
    </row>
    <row r="19" spans="1:1" x14ac:dyDescent="0.25">
      <c r="A19" t="s">
        <v>11186</v>
      </c>
    </row>
    <row r="20" spans="1:1" x14ac:dyDescent="0.25">
      <c r="A20" t="s">
        <v>11187</v>
      </c>
    </row>
    <row r="21" spans="1:1" x14ac:dyDescent="0.25">
      <c r="A21" t="s">
        <v>11188</v>
      </c>
    </row>
    <row r="22" spans="1:1" x14ac:dyDescent="0.25">
      <c r="A22" t="s">
        <v>11189</v>
      </c>
    </row>
    <row r="23" spans="1:1" x14ac:dyDescent="0.25">
      <c r="A23" t="s">
        <v>11190</v>
      </c>
    </row>
    <row r="24" spans="1:1" x14ac:dyDescent="0.25">
      <c r="A24" t="s">
        <v>11191</v>
      </c>
    </row>
    <row r="25" spans="1:1" x14ac:dyDescent="0.25">
      <c r="A25" t="s">
        <v>11192</v>
      </c>
    </row>
    <row r="26" spans="1:1" x14ac:dyDescent="0.25">
      <c r="A26" t="s">
        <v>11193</v>
      </c>
    </row>
    <row r="27" spans="1:1" x14ac:dyDescent="0.25">
      <c r="A27" t="s">
        <v>11194</v>
      </c>
    </row>
    <row r="28" spans="1:1" x14ac:dyDescent="0.25">
      <c r="A28" t="s">
        <v>11195</v>
      </c>
    </row>
    <row r="29" spans="1:1" x14ac:dyDescent="0.25">
      <c r="A29" t="s">
        <v>11196</v>
      </c>
    </row>
    <row r="30" spans="1:1" x14ac:dyDescent="0.25">
      <c r="A30" t="s">
        <v>11197</v>
      </c>
    </row>
    <row r="31" spans="1:1" x14ac:dyDescent="0.25">
      <c r="A31" t="s">
        <v>11198</v>
      </c>
    </row>
    <row r="32" spans="1:1" x14ac:dyDescent="0.25">
      <c r="A32" t="s">
        <v>11199</v>
      </c>
    </row>
    <row r="33" spans="1:1" x14ac:dyDescent="0.25">
      <c r="A33" t="s">
        <v>11200</v>
      </c>
    </row>
    <row r="34" spans="1:1" x14ac:dyDescent="0.25">
      <c r="A34" t="s">
        <v>11201</v>
      </c>
    </row>
    <row r="35" spans="1:1" x14ac:dyDescent="0.25">
      <c r="A35" t="s">
        <v>11202</v>
      </c>
    </row>
    <row r="36" spans="1:1" x14ac:dyDescent="0.25">
      <c r="A36" t="s">
        <v>11203</v>
      </c>
    </row>
    <row r="37" spans="1:1" x14ac:dyDescent="0.25">
      <c r="A37" t="s">
        <v>11204</v>
      </c>
    </row>
    <row r="38" spans="1:1" x14ac:dyDescent="0.25">
      <c r="A38" t="s">
        <v>11205</v>
      </c>
    </row>
    <row r="39" spans="1:1" x14ac:dyDescent="0.25">
      <c r="A39" t="s">
        <v>11206</v>
      </c>
    </row>
    <row r="40" spans="1:1" x14ac:dyDescent="0.25">
      <c r="A40" t="s">
        <v>11207</v>
      </c>
    </row>
    <row r="41" spans="1:1" x14ac:dyDescent="0.25">
      <c r="A41" t="s">
        <v>11208</v>
      </c>
    </row>
    <row r="42" spans="1:1" x14ac:dyDescent="0.25">
      <c r="A42" t="s">
        <v>11209</v>
      </c>
    </row>
    <row r="43" spans="1:1" x14ac:dyDescent="0.25">
      <c r="A43" t="s">
        <v>11210</v>
      </c>
    </row>
    <row r="44" spans="1:1" x14ac:dyDescent="0.25">
      <c r="A44" t="s">
        <v>11211</v>
      </c>
    </row>
    <row r="45" spans="1:1" x14ac:dyDescent="0.25">
      <c r="A45" t="s">
        <v>11212</v>
      </c>
    </row>
    <row r="46" spans="1:1" x14ac:dyDescent="0.25">
      <c r="A46" t="s">
        <v>11213</v>
      </c>
    </row>
    <row r="47" spans="1:1" x14ac:dyDescent="0.25">
      <c r="A47" t="s">
        <v>11214</v>
      </c>
    </row>
    <row r="48" spans="1:1" x14ac:dyDescent="0.25">
      <c r="A48" t="s">
        <v>11215</v>
      </c>
    </row>
    <row r="49" spans="1:1" x14ac:dyDescent="0.25">
      <c r="A49" t="s">
        <v>11216</v>
      </c>
    </row>
    <row r="50" spans="1:1" x14ac:dyDescent="0.25">
      <c r="A50" t="s">
        <v>11217</v>
      </c>
    </row>
    <row r="51" spans="1:1" x14ac:dyDescent="0.25">
      <c r="A51" t="s">
        <v>11218</v>
      </c>
    </row>
    <row r="52" spans="1:1" x14ac:dyDescent="0.25">
      <c r="A52" t="s">
        <v>11219</v>
      </c>
    </row>
    <row r="53" spans="1:1" x14ac:dyDescent="0.25">
      <c r="A53" t="s">
        <v>11220</v>
      </c>
    </row>
    <row r="54" spans="1:1" x14ac:dyDescent="0.25">
      <c r="A54" t="s">
        <v>11221</v>
      </c>
    </row>
    <row r="55" spans="1:1" x14ac:dyDescent="0.25">
      <c r="A55" t="s">
        <v>11222</v>
      </c>
    </row>
    <row r="56" spans="1:1" x14ac:dyDescent="0.25">
      <c r="A56" t="s">
        <v>11223</v>
      </c>
    </row>
    <row r="57" spans="1:1" x14ac:dyDescent="0.25">
      <c r="A57" t="s">
        <v>11224</v>
      </c>
    </row>
    <row r="58" spans="1:1" x14ac:dyDescent="0.25">
      <c r="A58" t="s">
        <v>11225</v>
      </c>
    </row>
    <row r="59" spans="1:1" x14ac:dyDescent="0.25">
      <c r="A59" t="s">
        <v>11226</v>
      </c>
    </row>
    <row r="60" spans="1:1" x14ac:dyDescent="0.25">
      <c r="A60" t="s">
        <v>11227</v>
      </c>
    </row>
    <row r="61" spans="1:1" x14ac:dyDescent="0.25">
      <c r="A61" t="s">
        <v>11228</v>
      </c>
    </row>
    <row r="62" spans="1:1" x14ac:dyDescent="0.25">
      <c r="A62" t="s">
        <v>11229</v>
      </c>
    </row>
    <row r="63" spans="1:1" x14ac:dyDescent="0.25">
      <c r="A63" t="s">
        <v>11230</v>
      </c>
    </row>
    <row r="64" spans="1:1" x14ac:dyDescent="0.25">
      <c r="A64" t="s">
        <v>11231</v>
      </c>
    </row>
    <row r="65" spans="1:1" x14ac:dyDescent="0.25">
      <c r="A65" t="s">
        <v>11232</v>
      </c>
    </row>
    <row r="66" spans="1:1" x14ac:dyDescent="0.25">
      <c r="A66" t="s">
        <v>11233</v>
      </c>
    </row>
    <row r="67" spans="1:1" x14ac:dyDescent="0.25">
      <c r="A67" t="s">
        <v>11234</v>
      </c>
    </row>
    <row r="68" spans="1:1" x14ac:dyDescent="0.25">
      <c r="A68" t="s">
        <v>11235</v>
      </c>
    </row>
    <row r="69" spans="1:1" x14ac:dyDescent="0.25">
      <c r="A69" t="s">
        <v>11269</v>
      </c>
    </row>
    <row r="70" spans="1:1" x14ac:dyDescent="0.25">
      <c r="A70" t="s">
        <v>11270</v>
      </c>
    </row>
    <row r="71" spans="1:1" x14ac:dyDescent="0.25">
      <c r="A71" t="s">
        <v>11271</v>
      </c>
    </row>
    <row r="72" spans="1:1" x14ac:dyDescent="0.25">
      <c r="A72" t="s">
        <v>11272</v>
      </c>
    </row>
    <row r="73" spans="1:1" x14ac:dyDescent="0.25">
      <c r="A73" t="s">
        <v>11236</v>
      </c>
    </row>
    <row r="74" spans="1:1" x14ac:dyDescent="0.25">
      <c r="A74" t="s">
        <v>11237</v>
      </c>
    </row>
    <row r="75" spans="1:1" x14ac:dyDescent="0.25">
      <c r="A75" t="s">
        <v>11238</v>
      </c>
    </row>
    <row r="76" spans="1:1" x14ac:dyDescent="0.25">
      <c r="A76" t="s">
        <v>11273</v>
      </c>
    </row>
    <row r="77" spans="1:1" x14ac:dyDescent="0.25">
      <c r="A77" t="s">
        <v>11239</v>
      </c>
    </row>
    <row r="78" spans="1:1" x14ac:dyDescent="0.25">
      <c r="A78" t="s">
        <v>11240</v>
      </c>
    </row>
    <row r="79" spans="1:1" x14ac:dyDescent="0.25">
      <c r="A79" t="s">
        <v>11241</v>
      </c>
    </row>
    <row r="80" spans="1:1" x14ac:dyDescent="0.25">
      <c r="A80" t="s">
        <v>11242</v>
      </c>
    </row>
    <row r="81" spans="1:1" x14ac:dyDescent="0.25">
      <c r="A81" t="s">
        <v>11243</v>
      </c>
    </row>
    <row r="82" spans="1:1" x14ac:dyDescent="0.25">
      <c r="A82" t="s">
        <v>11244</v>
      </c>
    </row>
    <row r="83" spans="1:1" x14ac:dyDescent="0.25">
      <c r="A83" t="s">
        <v>11245</v>
      </c>
    </row>
    <row r="84" spans="1:1" x14ac:dyDescent="0.25">
      <c r="A84" t="s">
        <v>11246</v>
      </c>
    </row>
    <row r="85" spans="1:1" x14ac:dyDescent="0.25">
      <c r="A85" t="s">
        <v>11247</v>
      </c>
    </row>
    <row r="86" spans="1:1" x14ac:dyDescent="0.25">
      <c r="A86" t="s">
        <v>11248</v>
      </c>
    </row>
    <row r="87" spans="1:1" x14ac:dyDescent="0.25">
      <c r="A87" t="s">
        <v>11249</v>
      </c>
    </row>
    <row r="88" spans="1:1" x14ac:dyDescent="0.25">
      <c r="A88" t="s">
        <v>11250</v>
      </c>
    </row>
    <row r="89" spans="1:1" x14ac:dyDescent="0.25">
      <c r="A89" t="s">
        <v>11251</v>
      </c>
    </row>
    <row r="90" spans="1:1" x14ac:dyDescent="0.25">
      <c r="A90" t="s">
        <v>11252</v>
      </c>
    </row>
    <row r="91" spans="1:1" x14ac:dyDescent="0.25">
      <c r="A91" t="s">
        <v>11253</v>
      </c>
    </row>
    <row r="92" spans="1:1" x14ac:dyDescent="0.25">
      <c r="A92" t="s">
        <v>11254</v>
      </c>
    </row>
    <row r="93" spans="1:1" x14ac:dyDescent="0.25">
      <c r="A93" t="s">
        <v>11255</v>
      </c>
    </row>
    <row r="94" spans="1:1" x14ac:dyDescent="0.25">
      <c r="A94" t="s">
        <v>11256</v>
      </c>
    </row>
    <row r="95" spans="1:1" x14ac:dyDescent="0.25">
      <c r="A95" t="s">
        <v>11257</v>
      </c>
    </row>
    <row r="96" spans="1:1" x14ac:dyDescent="0.25">
      <c r="A96" t="s">
        <v>11258</v>
      </c>
    </row>
    <row r="97" spans="1:1" x14ac:dyDescent="0.25">
      <c r="A97" t="s">
        <v>11259</v>
      </c>
    </row>
    <row r="98" spans="1:1" x14ac:dyDescent="0.25">
      <c r="A98" t="s">
        <v>11260</v>
      </c>
    </row>
    <row r="99" spans="1:1" x14ac:dyDescent="0.25">
      <c r="A99" t="s">
        <v>11261</v>
      </c>
    </row>
    <row r="100" spans="1:1" x14ac:dyDescent="0.25">
      <c r="A100" t="s">
        <v>11262</v>
      </c>
    </row>
    <row r="101" spans="1:1" x14ac:dyDescent="0.25">
      <c r="A101" t="s">
        <v>11263</v>
      </c>
    </row>
    <row r="102" spans="1:1" x14ac:dyDescent="0.25">
      <c r="A102" t="s">
        <v>11264</v>
      </c>
    </row>
    <row r="103" spans="1:1" x14ac:dyDescent="0.25">
      <c r="A103" t="s">
        <v>11265</v>
      </c>
    </row>
    <row r="104" spans="1:1" x14ac:dyDescent="0.25">
      <c r="A104" t="s">
        <v>11266</v>
      </c>
    </row>
    <row r="105" spans="1:1" x14ac:dyDescent="0.25">
      <c r="A105" t="s">
        <v>11267</v>
      </c>
    </row>
    <row r="106" spans="1:1" x14ac:dyDescent="0.25">
      <c r="A106" t="s">
        <v>11268</v>
      </c>
    </row>
    <row r="107" spans="1:1" x14ac:dyDescent="0.25">
      <c r="A107" t="s">
        <v>11274</v>
      </c>
    </row>
    <row r="108" spans="1:1" x14ac:dyDescent="0.25">
      <c r="A108" t="s">
        <v>11275</v>
      </c>
    </row>
    <row r="109" spans="1:1" x14ac:dyDescent="0.25">
      <c r="A109" t="s">
        <v>11276</v>
      </c>
    </row>
    <row r="110" spans="1:1" x14ac:dyDescent="0.25">
      <c r="A110" t="s">
        <v>11277</v>
      </c>
    </row>
    <row r="111" spans="1:1" x14ac:dyDescent="0.25">
      <c r="A111" t="s">
        <v>11278</v>
      </c>
    </row>
    <row r="112" spans="1:1" x14ac:dyDescent="0.25">
      <c r="A112" t="s">
        <v>11279</v>
      </c>
    </row>
    <row r="113" spans="1:1" x14ac:dyDescent="0.25">
      <c r="A113" t="s">
        <v>11280</v>
      </c>
    </row>
    <row r="114" spans="1:1" x14ac:dyDescent="0.25">
      <c r="A114" t="s">
        <v>11281</v>
      </c>
    </row>
    <row r="115" spans="1:1" x14ac:dyDescent="0.25">
      <c r="A115" t="s">
        <v>11282</v>
      </c>
    </row>
    <row r="116" spans="1:1" x14ac:dyDescent="0.25">
      <c r="A116" t="s">
        <v>11283</v>
      </c>
    </row>
    <row r="117" spans="1:1" x14ac:dyDescent="0.25">
      <c r="A117" t="s">
        <v>11284</v>
      </c>
    </row>
    <row r="118" spans="1:1" x14ac:dyDescent="0.25">
      <c r="A118" t="s">
        <v>11285</v>
      </c>
    </row>
    <row r="119" spans="1:1" x14ac:dyDescent="0.25">
      <c r="A119" t="s">
        <v>11286</v>
      </c>
    </row>
    <row r="120" spans="1:1" x14ac:dyDescent="0.25">
      <c r="A120" t="s">
        <v>11287</v>
      </c>
    </row>
    <row r="121" spans="1:1" x14ac:dyDescent="0.25">
      <c r="A121" t="s">
        <v>11288</v>
      </c>
    </row>
    <row r="122" spans="1:1" x14ac:dyDescent="0.25">
      <c r="A122" t="s">
        <v>11289</v>
      </c>
    </row>
    <row r="123" spans="1:1" x14ac:dyDescent="0.25">
      <c r="A123" t="s">
        <v>11290</v>
      </c>
    </row>
    <row r="124" spans="1:1" x14ac:dyDescent="0.25">
      <c r="A124" t="s">
        <v>11291</v>
      </c>
    </row>
    <row r="125" spans="1:1" x14ac:dyDescent="0.25">
      <c r="A125" t="s">
        <v>11292</v>
      </c>
    </row>
    <row r="126" spans="1:1" x14ac:dyDescent="0.25">
      <c r="A126" t="s">
        <v>11293</v>
      </c>
    </row>
    <row r="127" spans="1:1" x14ac:dyDescent="0.25">
      <c r="A127" t="s">
        <v>11294</v>
      </c>
    </row>
    <row r="128" spans="1:1" x14ac:dyDescent="0.25">
      <c r="A128" t="s">
        <v>11295</v>
      </c>
    </row>
    <row r="129" spans="1:1" x14ac:dyDescent="0.25">
      <c r="A129" t="s">
        <v>11296</v>
      </c>
    </row>
    <row r="130" spans="1:1" x14ac:dyDescent="0.25">
      <c r="A130" t="s">
        <v>11297</v>
      </c>
    </row>
    <row r="131" spans="1:1" x14ac:dyDescent="0.25">
      <c r="A131" t="s">
        <v>11298</v>
      </c>
    </row>
    <row r="132" spans="1:1" x14ac:dyDescent="0.25">
      <c r="A132" t="s">
        <v>11299</v>
      </c>
    </row>
    <row r="133" spans="1:1" x14ac:dyDescent="0.25">
      <c r="A133" t="s">
        <v>11300</v>
      </c>
    </row>
    <row r="134" spans="1:1" x14ac:dyDescent="0.25">
      <c r="A134" t="s">
        <v>11301</v>
      </c>
    </row>
    <row r="135" spans="1:1" x14ac:dyDescent="0.25">
      <c r="A135" t="s">
        <v>11302</v>
      </c>
    </row>
    <row r="136" spans="1:1" x14ac:dyDescent="0.25">
      <c r="A136" t="s">
        <v>11303</v>
      </c>
    </row>
    <row r="137" spans="1:1" x14ac:dyDescent="0.25">
      <c r="A137" t="s">
        <v>11304</v>
      </c>
    </row>
    <row r="138" spans="1:1" x14ac:dyDescent="0.25">
      <c r="A138" t="s">
        <v>11305</v>
      </c>
    </row>
    <row r="139" spans="1:1" x14ac:dyDescent="0.25">
      <c r="A139" t="s">
        <v>11306</v>
      </c>
    </row>
    <row r="140" spans="1:1" x14ac:dyDescent="0.25">
      <c r="A140" t="s">
        <v>11307</v>
      </c>
    </row>
    <row r="141" spans="1:1" x14ac:dyDescent="0.25">
      <c r="A141" t="s">
        <v>11308</v>
      </c>
    </row>
    <row r="142" spans="1:1" x14ac:dyDescent="0.25">
      <c r="A142" t="s">
        <v>11309</v>
      </c>
    </row>
    <row r="143" spans="1:1" x14ac:dyDescent="0.25">
      <c r="A143" t="s">
        <v>11310</v>
      </c>
    </row>
    <row r="144" spans="1:1" x14ac:dyDescent="0.25">
      <c r="A144" t="s">
        <v>11311</v>
      </c>
    </row>
    <row r="145" spans="1:1" x14ac:dyDescent="0.25">
      <c r="A145" t="s">
        <v>11312</v>
      </c>
    </row>
    <row r="146" spans="1:1" x14ac:dyDescent="0.25">
      <c r="A146" t="s">
        <v>11313</v>
      </c>
    </row>
    <row r="147" spans="1:1" x14ac:dyDescent="0.25">
      <c r="A147" t="s">
        <v>11314</v>
      </c>
    </row>
    <row r="148" spans="1:1" x14ac:dyDescent="0.25">
      <c r="A148" t="s">
        <v>11315</v>
      </c>
    </row>
    <row r="149" spans="1:1" x14ac:dyDescent="0.25">
      <c r="A149" t="s">
        <v>11316</v>
      </c>
    </row>
    <row r="150" spans="1:1" x14ac:dyDescent="0.25">
      <c r="A150" t="s">
        <v>11317</v>
      </c>
    </row>
    <row r="151" spans="1:1" x14ac:dyDescent="0.25">
      <c r="A151" t="s">
        <v>11318</v>
      </c>
    </row>
    <row r="152" spans="1:1" x14ac:dyDescent="0.25">
      <c r="A152" t="s">
        <v>11319</v>
      </c>
    </row>
    <row r="153" spans="1:1" x14ac:dyDescent="0.25">
      <c r="A153" t="s">
        <v>11320</v>
      </c>
    </row>
    <row r="154" spans="1:1" x14ac:dyDescent="0.25">
      <c r="A154" t="s">
        <v>11321</v>
      </c>
    </row>
    <row r="155" spans="1:1" x14ac:dyDescent="0.25">
      <c r="A155" t="s">
        <v>11322</v>
      </c>
    </row>
    <row r="156" spans="1:1" x14ac:dyDescent="0.25">
      <c r="A156" t="s">
        <v>11323</v>
      </c>
    </row>
    <row r="157" spans="1:1" x14ac:dyDescent="0.25">
      <c r="A157" t="s">
        <v>11324</v>
      </c>
    </row>
    <row r="158" spans="1:1" x14ac:dyDescent="0.25">
      <c r="A158" t="s">
        <v>11325</v>
      </c>
    </row>
    <row r="159" spans="1:1" x14ac:dyDescent="0.25">
      <c r="A159" t="s">
        <v>11326</v>
      </c>
    </row>
    <row r="160" spans="1:1" x14ac:dyDescent="0.25">
      <c r="A160" t="s">
        <v>11327</v>
      </c>
    </row>
    <row r="161" spans="1:1" x14ac:dyDescent="0.25">
      <c r="A161" t="s">
        <v>11328</v>
      </c>
    </row>
    <row r="162" spans="1:1" x14ac:dyDescent="0.25">
      <c r="A162" t="s">
        <v>11329</v>
      </c>
    </row>
    <row r="163" spans="1:1" x14ac:dyDescent="0.25">
      <c r="A163" t="s">
        <v>11330</v>
      </c>
    </row>
    <row r="164" spans="1:1" x14ac:dyDescent="0.25">
      <c r="A164" t="s">
        <v>11331</v>
      </c>
    </row>
    <row r="165" spans="1:1" x14ac:dyDescent="0.25">
      <c r="A165" t="s">
        <v>11332</v>
      </c>
    </row>
    <row r="166" spans="1:1" x14ac:dyDescent="0.25">
      <c r="A166" t="s">
        <v>11333</v>
      </c>
    </row>
    <row r="167" spans="1:1" x14ac:dyDescent="0.25">
      <c r="A167" t="s">
        <v>11334</v>
      </c>
    </row>
    <row r="168" spans="1:1" x14ac:dyDescent="0.25">
      <c r="A168" t="s">
        <v>11335</v>
      </c>
    </row>
    <row r="169" spans="1:1" x14ac:dyDescent="0.25">
      <c r="A169" t="s">
        <v>11336</v>
      </c>
    </row>
    <row r="170" spans="1:1" x14ac:dyDescent="0.25">
      <c r="A170" t="s">
        <v>11337</v>
      </c>
    </row>
    <row r="171" spans="1:1" x14ac:dyDescent="0.25">
      <c r="A171" t="s">
        <v>11338</v>
      </c>
    </row>
    <row r="172" spans="1:1" x14ac:dyDescent="0.25">
      <c r="A172" t="s">
        <v>11339</v>
      </c>
    </row>
    <row r="173" spans="1:1" x14ac:dyDescent="0.25">
      <c r="A173" t="s">
        <v>11340</v>
      </c>
    </row>
    <row r="174" spans="1:1" x14ac:dyDescent="0.25">
      <c r="A174" t="s">
        <v>11341</v>
      </c>
    </row>
    <row r="175" spans="1:1" x14ac:dyDescent="0.25">
      <c r="A175" t="s">
        <v>11342</v>
      </c>
    </row>
    <row r="176" spans="1:1" x14ac:dyDescent="0.25">
      <c r="A176" t="s">
        <v>11343</v>
      </c>
    </row>
    <row r="177" spans="1:1" x14ac:dyDescent="0.25">
      <c r="A177" t="s">
        <v>11344</v>
      </c>
    </row>
    <row r="178" spans="1:1" x14ac:dyDescent="0.25">
      <c r="A178" t="s">
        <v>11345</v>
      </c>
    </row>
    <row r="179" spans="1:1" x14ac:dyDescent="0.25">
      <c r="A179" t="s">
        <v>11346</v>
      </c>
    </row>
    <row r="180" spans="1:1" x14ac:dyDescent="0.25">
      <c r="A180" t="s">
        <v>11347</v>
      </c>
    </row>
    <row r="181" spans="1:1" x14ac:dyDescent="0.25">
      <c r="A181" t="s">
        <v>11348</v>
      </c>
    </row>
    <row r="182" spans="1:1" x14ac:dyDescent="0.25">
      <c r="A182" t="s">
        <v>11349</v>
      </c>
    </row>
    <row r="183" spans="1:1" x14ac:dyDescent="0.25">
      <c r="A183" t="s">
        <v>11350</v>
      </c>
    </row>
    <row r="184" spans="1:1" x14ac:dyDescent="0.25">
      <c r="A184" t="s">
        <v>11351</v>
      </c>
    </row>
    <row r="185" spans="1:1" x14ac:dyDescent="0.25">
      <c r="A185" t="s">
        <v>11352</v>
      </c>
    </row>
    <row r="186" spans="1:1" x14ac:dyDescent="0.25">
      <c r="A186" t="s">
        <v>11353</v>
      </c>
    </row>
    <row r="187" spans="1:1" x14ac:dyDescent="0.25">
      <c r="A187" t="s">
        <v>11354</v>
      </c>
    </row>
    <row r="188" spans="1:1" x14ac:dyDescent="0.25">
      <c r="A188" t="s">
        <v>11355</v>
      </c>
    </row>
    <row r="189" spans="1:1" x14ac:dyDescent="0.25">
      <c r="A189" t="s">
        <v>11356</v>
      </c>
    </row>
    <row r="190" spans="1:1" x14ac:dyDescent="0.25">
      <c r="A190" t="s">
        <v>11357</v>
      </c>
    </row>
    <row r="191" spans="1:1" x14ac:dyDescent="0.25">
      <c r="A191" t="s">
        <v>11358</v>
      </c>
    </row>
    <row r="192" spans="1:1" x14ac:dyDescent="0.25">
      <c r="A192" t="s">
        <v>11359</v>
      </c>
    </row>
    <row r="193" spans="1:1" x14ac:dyDescent="0.25">
      <c r="A193" t="s">
        <v>11360</v>
      </c>
    </row>
    <row r="194" spans="1:1" x14ac:dyDescent="0.25">
      <c r="A194" t="s">
        <v>11361</v>
      </c>
    </row>
    <row r="195" spans="1:1" x14ac:dyDescent="0.25">
      <c r="A195" t="s">
        <v>11362</v>
      </c>
    </row>
    <row r="196" spans="1:1" x14ac:dyDescent="0.25">
      <c r="A196" t="s">
        <v>11363</v>
      </c>
    </row>
    <row r="197" spans="1:1" x14ac:dyDescent="0.25">
      <c r="A197" t="s">
        <v>11364</v>
      </c>
    </row>
    <row r="198" spans="1:1" x14ac:dyDescent="0.25">
      <c r="A198" t="s">
        <v>11365</v>
      </c>
    </row>
    <row r="199" spans="1:1" x14ac:dyDescent="0.25">
      <c r="A199" t="s">
        <v>11366</v>
      </c>
    </row>
    <row r="200" spans="1:1" x14ac:dyDescent="0.25">
      <c r="A200" t="s">
        <v>11367</v>
      </c>
    </row>
    <row r="201" spans="1:1" x14ac:dyDescent="0.25">
      <c r="A201" t="s">
        <v>11368</v>
      </c>
    </row>
    <row r="202" spans="1:1" x14ac:dyDescent="0.25">
      <c r="A202" t="s">
        <v>11369</v>
      </c>
    </row>
    <row r="203" spans="1:1" x14ac:dyDescent="0.25">
      <c r="A203" t="s">
        <v>11370</v>
      </c>
    </row>
    <row r="204" spans="1:1" x14ac:dyDescent="0.25">
      <c r="A204" t="s">
        <v>11371</v>
      </c>
    </row>
    <row r="205" spans="1:1" x14ac:dyDescent="0.25">
      <c r="A205" t="s">
        <v>11372</v>
      </c>
    </row>
    <row r="206" spans="1:1" x14ac:dyDescent="0.25">
      <c r="A206" t="s">
        <v>11373</v>
      </c>
    </row>
    <row r="207" spans="1:1" x14ac:dyDescent="0.25">
      <c r="A207" t="s">
        <v>11374</v>
      </c>
    </row>
    <row r="208" spans="1:1" x14ac:dyDescent="0.25">
      <c r="A208" t="s">
        <v>11375</v>
      </c>
    </row>
    <row r="209" spans="1:1" x14ac:dyDescent="0.25">
      <c r="A209" t="s">
        <v>11376</v>
      </c>
    </row>
    <row r="210" spans="1:1" x14ac:dyDescent="0.25">
      <c r="A210" t="s">
        <v>11377</v>
      </c>
    </row>
    <row r="211" spans="1:1" x14ac:dyDescent="0.25">
      <c r="A211" t="s">
        <v>11378</v>
      </c>
    </row>
    <row r="212" spans="1:1" x14ac:dyDescent="0.25">
      <c r="A212" t="s">
        <v>11379</v>
      </c>
    </row>
    <row r="213" spans="1:1" x14ac:dyDescent="0.25">
      <c r="A213" t="s">
        <v>11380</v>
      </c>
    </row>
    <row r="214" spans="1:1" x14ac:dyDescent="0.25">
      <c r="A214" t="s">
        <v>11381</v>
      </c>
    </row>
    <row r="215" spans="1:1" x14ac:dyDescent="0.25">
      <c r="A215" t="s">
        <v>11382</v>
      </c>
    </row>
    <row r="216" spans="1:1" x14ac:dyDescent="0.25">
      <c r="A216" t="s">
        <v>11383</v>
      </c>
    </row>
    <row r="217" spans="1:1" x14ac:dyDescent="0.25">
      <c r="A217" t="s">
        <v>11384</v>
      </c>
    </row>
    <row r="218" spans="1:1" x14ac:dyDescent="0.25">
      <c r="A218" t="s">
        <v>11385</v>
      </c>
    </row>
    <row r="219" spans="1:1" x14ac:dyDescent="0.25">
      <c r="A219" t="s">
        <v>11386</v>
      </c>
    </row>
    <row r="220" spans="1:1" x14ac:dyDescent="0.25">
      <c r="A220" t="s">
        <v>11387</v>
      </c>
    </row>
    <row r="221" spans="1:1" x14ac:dyDescent="0.25">
      <c r="A221" t="s">
        <v>11388</v>
      </c>
    </row>
    <row r="222" spans="1:1" x14ac:dyDescent="0.25">
      <c r="A222" t="s">
        <v>11389</v>
      </c>
    </row>
    <row r="223" spans="1:1" x14ac:dyDescent="0.25">
      <c r="A223" t="s">
        <v>11390</v>
      </c>
    </row>
    <row r="224" spans="1:1" x14ac:dyDescent="0.25">
      <c r="A224" t="s">
        <v>11391</v>
      </c>
    </row>
    <row r="225" spans="1:1" x14ac:dyDescent="0.25">
      <c r="A225" t="s">
        <v>11392</v>
      </c>
    </row>
    <row r="226" spans="1:1" x14ac:dyDescent="0.25">
      <c r="A226" t="s">
        <v>11393</v>
      </c>
    </row>
    <row r="227" spans="1:1" x14ac:dyDescent="0.25">
      <c r="A227" t="s">
        <v>11394</v>
      </c>
    </row>
    <row r="228" spans="1:1" x14ac:dyDescent="0.25">
      <c r="A228" t="s">
        <v>11395</v>
      </c>
    </row>
    <row r="229" spans="1:1" x14ac:dyDescent="0.25">
      <c r="A229" t="s">
        <v>11396</v>
      </c>
    </row>
    <row r="230" spans="1:1" x14ac:dyDescent="0.25">
      <c r="A230" t="s">
        <v>11397</v>
      </c>
    </row>
    <row r="231" spans="1:1" x14ac:dyDescent="0.25">
      <c r="A231" t="s">
        <v>11398</v>
      </c>
    </row>
    <row r="232" spans="1:1" x14ac:dyDescent="0.25">
      <c r="A232" t="s">
        <v>11399</v>
      </c>
    </row>
    <row r="233" spans="1:1" x14ac:dyDescent="0.25">
      <c r="A233" t="s">
        <v>11400</v>
      </c>
    </row>
    <row r="234" spans="1:1" x14ac:dyDescent="0.25">
      <c r="A234" t="s">
        <v>11401</v>
      </c>
    </row>
    <row r="235" spans="1:1" x14ac:dyDescent="0.25">
      <c r="A235" t="s">
        <v>11402</v>
      </c>
    </row>
    <row r="236" spans="1:1" x14ac:dyDescent="0.25">
      <c r="A236" t="s">
        <v>11403</v>
      </c>
    </row>
    <row r="237" spans="1:1" x14ac:dyDescent="0.25">
      <c r="A237" t="s">
        <v>11404</v>
      </c>
    </row>
    <row r="238" spans="1:1" x14ac:dyDescent="0.25">
      <c r="A238" t="s">
        <v>11405</v>
      </c>
    </row>
    <row r="239" spans="1:1" x14ac:dyDescent="0.25">
      <c r="A239" t="s">
        <v>11406</v>
      </c>
    </row>
    <row r="240" spans="1:1" x14ac:dyDescent="0.25">
      <c r="A240" t="s">
        <v>11407</v>
      </c>
    </row>
    <row r="241" spans="1:1" x14ac:dyDescent="0.25">
      <c r="A241" t="s">
        <v>11408</v>
      </c>
    </row>
    <row r="242" spans="1:1" x14ac:dyDescent="0.25">
      <c r="A242" t="s">
        <v>11409</v>
      </c>
    </row>
    <row r="243" spans="1:1" x14ac:dyDescent="0.25">
      <c r="A243" t="s">
        <v>11410</v>
      </c>
    </row>
    <row r="244" spans="1:1" x14ac:dyDescent="0.25">
      <c r="A244" t="s">
        <v>11411</v>
      </c>
    </row>
    <row r="245" spans="1:1" x14ac:dyDescent="0.25">
      <c r="A245" t="s">
        <v>11412</v>
      </c>
    </row>
    <row r="246" spans="1:1" x14ac:dyDescent="0.25">
      <c r="A246" t="s">
        <v>11413</v>
      </c>
    </row>
    <row r="247" spans="1:1" x14ac:dyDescent="0.25">
      <c r="A247" t="s">
        <v>11414</v>
      </c>
    </row>
    <row r="248" spans="1:1" x14ac:dyDescent="0.25">
      <c r="A248" t="s">
        <v>11415</v>
      </c>
    </row>
    <row r="249" spans="1:1" x14ac:dyDescent="0.25">
      <c r="A249" t="s">
        <v>11416</v>
      </c>
    </row>
    <row r="250" spans="1:1" x14ac:dyDescent="0.25">
      <c r="A250" t="s">
        <v>11417</v>
      </c>
    </row>
    <row r="251" spans="1:1" x14ac:dyDescent="0.25">
      <c r="A251" t="s">
        <v>11418</v>
      </c>
    </row>
    <row r="252" spans="1:1" x14ac:dyDescent="0.25">
      <c r="A252" t="s">
        <v>11419</v>
      </c>
    </row>
    <row r="253" spans="1:1" x14ac:dyDescent="0.25">
      <c r="A253" t="s">
        <v>11420</v>
      </c>
    </row>
    <row r="254" spans="1:1" x14ac:dyDescent="0.25">
      <c r="A254" t="s">
        <v>11421</v>
      </c>
    </row>
    <row r="255" spans="1:1" x14ac:dyDescent="0.25">
      <c r="A255" t="s">
        <v>11422</v>
      </c>
    </row>
    <row r="256" spans="1:1" x14ac:dyDescent="0.25">
      <c r="A256" t="s">
        <v>11423</v>
      </c>
    </row>
    <row r="257" spans="1:1" x14ac:dyDescent="0.25">
      <c r="A257" t="s">
        <v>11424</v>
      </c>
    </row>
    <row r="258" spans="1:1" x14ac:dyDescent="0.25">
      <c r="A258" t="s">
        <v>11425</v>
      </c>
    </row>
    <row r="259" spans="1:1" x14ac:dyDescent="0.25">
      <c r="A259" t="s">
        <v>11426</v>
      </c>
    </row>
    <row r="260" spans="1:1" x14ac:dyDescent="0.25">
      <c r="A260" t="s">
        <v>11427</v>
      </c>
    </row>
    <row r="261" spans="1:1" x14ac:dyDescent="0.25">
      <c r="A261" t="s">
        <v>11428</v>
      </c>
    </row>
    <row r="262" spans="1:1" x14ac:dyDescent="0.25">
      <c r="A262" t="s">
        <v>11429</v>
      </c>
    </row>
    <row r="263" spans="1:1" x14ac:dyDescent="0.25">
      <c r="A263" t="s">
        <v>11430</v>
      </c>
    </row>
    <row r="264" spans="1:1" x14ac:dyDescent="0.25">
      <c r="A264" t="s">
        <v>11431</v>
      </c>
    </row>
    <row r="265" spans="1:1" x14ac:dyDescent="0.25">
      <c r="A265" t="s">
        <v>11432</v>
      </c>
    </row>
    <row r="266" spans="1:1" x14ac:dyDescent="0.25">
      <c r="A266" t="s">
        <v>11433</v>
      </c>
    </row>
    <row r="267" spans="1:1" x14ac:dyDescent="0.25">
      <c r="A267" t="s">
        <v>11434</v>
      </c>
    </row>
    <row r="268" spans="1:1" x14ac:dyDescent="0.25">
      <c r="A268" t="s">
        <v>11435</v>
      </c>
    </row>
    <row r="269" spans="1:1" x14ac:dyDescent="0.25">
      <c r="A269" t="s">
        <v>11436</v>
      </c>
    </row>
    <row r="270" spans="1:1" x14ac:dyDescent="0.25">
      <c r="A270" t="s">
        <v>11437</v>
      </c>
    </row>
    <row r="271" spans="1:1" x14ac:dyDescent="0.25">
      <c r="A271" t="s">
        <v>11438</v>
      </c>
    </row>
    <row r="272" spans="1:1" x14ac:dyDescent="0.25">
      <c r="A272" t="s">
        <v>11439</v>
      </c>
    </row>
    <row r="273" spans="1:1" x14ac:dyDescent="0.25">
      <c r="A273" t="s">
        <v>11440</v>
      </c>
    </row>
    <row r="274" spans="1:1" x14ac:dyDescent="0.25">
      <c r="A274" t="s">
        <v>11441</v>
      </c>
    </row>
    <row r="275" spans="1:1" x14ac:dyDescent="0.25">
      <c r="A275" t="s">
        <v>11442</v>
      </c>
    </row>
    <row r="276" spans="1:1" x14ac:dyDescent="0.25">
      <c r="A276" t="s">
        <v>11443</v>
      </c>
    </row>
    <row r="277" spans="1:1" x14ac:dyDescent="0.25">
      <c r="A277" t="s">
        <v>11444</v>
      </c>
    </row>
    <row r="278" spans="1:1" x14ac:dyDescent="0.25">
      <c r="A278" t="s">
        <v>11445</v>
      </c>
    </row>
    <row r="279" spans="1:1" x14ac:dyDescent="0.25">
      <c r="A279" t="s">
        <v>11446</v>
      </c>
    </row>
    <row r="280" spans="1:1" x14ac:dyDescent="0.25">
      <c r="A280" t="s">
        <v>11447</v>
      </c>
    </row>
    <row r="281" spans="1:1" x14ac:dyDescent="0.25">
      <c r="A281" t="s">
        <v>11448</v>
      </c>
    </row>
    <row r="282" spans="1:1" x14ac:dyDescent="0.25">
      <c r="A282" t="s">
        <v>11449</v>
      </c>
    </row>
    <row r="283" spans="1:1" x14ac:dyDescent="0.25">
      <c r="A283" t="s">
        <v>11450</v>
      </c>
    </row>
    <row r="284" spans="1:1" x14ac:dyDescent="0.25">
      <c r="A284" t="s">
        <v>11451</v>
      </c>
    </row>
    <row r="285" spans="1:1" x14ac:dyDescent="0.25">
      <c r="A285" t="s">
        <v>11452</v>
      </c>
    </row>
    <row r="286" spans="1:1" x14ac:dyDescent="0.25">
      <c r="A286" t="s">
        <v>11453</v>
      </c>
    </row>
    <row r="287" spans="1:1" x14ac:dyDescent="0.25">
      <c r="A287" t="s">
        <v>11454</v>
      </c>
    </row>
    <row r="288" spans="1:1" x14ac:dyDescent="0.25">
      <c r="A288" t="s">
        <v>11455</v>
      </c>
    </row>
    <row r="289" spans="1:1" x14ac:dyDescent="0.25">
      <c r="A289" t="s">
        <v>11456</v>
      </c>
    </row>
    <row r="290" spans="1:1" x14ac:dyDescent="0.25">
      <c r="A290" t="s">
        <v>11457</v>
      </c>
    </row>
    <row r="291" spans="1:1" x14ac:dyDescent="0.25">
      <c r="A291" t="s">
        <v>11458</v>
      </c>
    </row>
    <row r="292" spans="1:1" x14ac:dyDescent="0.25">
      <c r="A292" t="s">
        <v>11459</v>
      </c>
    </row>
    <row r="293" spans="1:1" x14ac:dyDescent="0.25">
      <c r="A293" t="s">
        <v>11460</v>
      </c>
    </row>
    <row r="294" spans="1:1" x14ac:dyDescent="0.25">
      <c r="A294" t="s">
        <v>11461</v>
      </c>
    </row>
    <row r="295" spans="1:1" x14ac:dyDescent="0.25">
      <c r="A295" t="s">
        <v>11462</v>
      </c>
    </row>
    <row r="296" spans="1:1" x14ac:dyDescent="0.25">
      <c r="A296" t="s">
        <v>11463</v>
      </c>
    </row>
    <row r="297" spans="1:1" x14ac:dyDescent="0.25">
      <c r="A297" t="s">
        <v>11464</v>
      </c>
    </row>
    <row r="298" spans="1:1" x14ac:dyDescent="0.25">
      <c r="A298" t="s">
        <v>11465</v>
      </c>
    </row>
    <row r="299" spans="1:1" x14ac:dyDescent="0.25">
      <c r="A299" t="s">
        <v>11466</v>
      </c>
    </row>
    <row r="300" spans="1:1" x14ac:dyDescent="0.25">
      <c r="A300" t="s">
        <v>11467</v>
      </c>
    </row>
    <row r="301" spans="1:1" x14ac:dyDescent="0.25">
      <c r="A301" t="s">
        <v>11468</v>
      </c>
    </row>
    <row r="302" spans="1:1" x14ac:dyDescent="0.25">
      <c r="A302" t="s">
        <v>11469</v>
      </c>
    </row>
    <row r="303" spans="1:1" x14ac:dyDescent="0.25">
      <c r="A303" t="s">
        <v>11470</v>
      </c>
    </row>
    <row r="304" spans="1:1" x14ac:dyDescent="0.25">
      <c r="A304" t="s">
        <v>11471</v>
      </c>
    </row>
    <row r="305" spans="1:1" x14ac:dyDescent="0.25">
      <c r="A305" t="s">
        <v>11472</v>
      </c>
    </row>
    <row r="306" spans="1:1" x14ac:dyDescent="0.25">
      <c r="A306" t="s">
        <v>11473</v>
      </c>
    </row>
    <row r="307" spans="1:1" x14ac:dyDescent="0.25">
      <c r="A307" t="s">
        <v>11474</v>
      </c>
    </row>
    <row r="308" spans="1:1" x14ac:dyDescent="0.25">
      <c r="A308" t="s">
        <v>11475</v>
      </c>
    </row>
    <row r="309" spans="1:1" x14ac:dyDescent="0.25">
      <c r="A309" t="s">
        <v>11476</v>
      </c>
    </row>
    <row r="310" spans="1:1" x14ac:dyDescent="0.25">
      <c r="A310" t="s">
        <v>11477</v>
      </c>
    </row>
    <row r="311" spans="1:1" x14ac:dyDescent="0.25">
      <c r="A311" t="s">
        <v>11478</v>
      </c>
    </row>
    <row r="312" spans="1:1" x14ac:dyDescent="0.25">
      <c r="A312" t="s">
        <v>11479</v>
      </c>
    </row>
    <row r="313" spans="1:1" x14ac:dyDescent="0.25">
      <c r="A313" t="s">
        <v>11480</v>
      </c>
    </row>
    <row r="314" spans="1:1" x14ac:dyDescent="0.25">
      <c r="A314" t="s">
        <v>11481</v>
      </c>
    </row>
    <row r="315" spans="1:1" x14ac:dyDescent="0.25">
      <c r="A315" t="s">
        <v>11482</v>
      </c>
    </row>
    <row r="316" spans="1:1" x14ac:dyDescent="0.25">
      <c r="A316" t="s">
        <v>11483</v>
      </c>
    </row>
    <row r="317" spans="1:1" x14ac:dyDescent="0.25">
      <c r="A317" t="s">
        <v>11484</v>
      </c>
    </row>
    <row r="318" spans="1:1" x14ac:dyDescent="0.25">
      <c r="A318" t="s">
        <v>11485</v>
      </c>
    </row>
    <row r="319" spans="1:1" x14ac:dyDescent="0.25">
      <c r="A319" t="s">
        <v>11486</v>
      </c>
    </row>
    <row r="320" spans="1:1" x14ac:dyDescent="0.25">
      <c r="A320" t="s">
        <v>11487</v>
      </c>
    </row>
    <row r="321" spans="1:1" x14ac:dyDescent="0.25">
      <c r="A321" t="s">
        <v>11488</v>
      </c>
    </row>
    <row r="322" spans="1:1" x14ac:dyDescent="0.25">
      <c r="A322" t="s">
        <v>11489</v>
      </c>
    </row>
    <row r="323" spans="1:1" x14ac:dyDescent="0.25">
      <c r="A323" t="s">
        <v>11490</v>
      </c>
    </row>
    <row r="324" spans="1:1" x14ac:dyDescent="0.25">
      <c r="A324" t="s">
        <v>11491</v>
      </c>
    </row>
    <row r="325" spans="1:1" x14ac:dyDescent="0.25">
      <c r="A325" t="s">
        <v>11492</v>
      </c>
    </row>
    <row r="326" spans="1:1" x14ac:dyDescent="0.25">
      <c r="A326" t="s">
        <v>11493</v>
      </c>
    </row>
    <row r="327" spans="1:1" x14ac:dyDescent="0.25">
      <c r="A327" t="s">
        <v>11494</v>
      </c>
    </row>
    <row r="328" spans="1:1" x14ac:dyDescent="0.25">
      <c r="A328" t="s">
        <v>11495</v>
      </c>
    </row>
    <row r="329" spans="1:1" x14ac:dyDescent="0.25">
      <c r="A329" t="s">
        <v>11496</v>
      </c>
    </row>
    <row r="330" spans="1:1" x14ac:dyDescent="0.25">
      <c r="A330" t="s">
        <v>11497</v>
      </c>
    </row>
    <row r="331" spans="1:1" x14ac:dyDescent="0.25">
      <c r="A331" t="s">
        <v>11498</v>
      </c>
    </row>
    <row r="332" spans="1:1" x14ac:dyDescent="0.25">
      <c r="A332" t="s">
        <v>11499</v>
      </c>
    </row>
    <row r="333" spans="1:1" x14ac:dyDescent="0.25">
      <c r="A333" t="s">
        <v>11500</v>
      </c>
    </row>
    <row r="334" spans="1:1" x14ac:dyDescent="0.25">
      <c r="A334" t="s">
        <v>11501</v>
      </c>
    </row>
    <row r="335" spans="1:1" x14ac:dyDescent="0.25">
      <c r="A335" t="s">
        <v>11502</v>
      </c>
    </row>
    <row r="336" spans="1:1" x14ac:dyDescent="0.25">
      <c r="A336" t="s">
        <v>11503</v>
      </c>
    </row>
    <row r="337" spans="1:1" x14ac:dyDescent="0.25">
      <c r="A337" t="s">
        <v>11504</v>
      </c>
    </row>
    <row r="338" spans="1:1" x14ac:dyDescent="0.25">
      <c r="A338" t="s">
        <v>11505</v>
      </c>
    </row>
    <row r="339" spans="1:1" x14ac:dyDescent="0.25">
      <c r="A339" t="s">
        <v>11506</v>
      </c>
    </row>
    <row r="340" spans="1:1" x14ac:dyDescent="0.25">
      <c r="A340" t="s">
        <v>11507</v>
      </c>
    </row>
    <row r="341" spans="1:1" x14ac:dyDescent="0.25">
      <c r="A341" t="s">
        <v>11508</v>
      </c>
    </row>
    <row r="342" spans="1:1" x14ac:dyDescent="0.25">
      <c r="A342" t="s">
        <v>11509</v>
      </c>
    </row>
    <row r="343" spans="1:1" x14ac:dyDescent="0.25">
      <c r="A343" t="s">
        <v>11510</v>
      </c>
    </row>
    <row r="344" spans="1:1" x14ac:dyDescent="0.25">
      <c r="A344" t="s">
        <v>11511</v>
      </c>
    </row>
    <row r="345" spans="1:1" x14ac:dyDescent="0.25">
      <c r="A345" t="s">
        <v>11512</v>
      </c>
    </row>
    <row r="346" spans="1:1" x14ac:dyDescent="0.25">
      <c r="A346" t="s">
        <v>11513</v>
      </c>
    </row>
    <row r="347" spans="1:1" x14ac:dyDescent="0.25">
      <c r="A347" t="s">
        <v>11514</v>
      </c>
    </row>
    <row r="348" spans="1:1" x14ac:dyDescent="0.25">
      <c r="A348" t="s">
        <v>11515</v>
      </c>
    </row>
    <row r="349" spans="1:1" x14ac:dyDescent="0.25">
      <c r="A349" t="s">
        <v>11516</v>
      </c>
    </row>
    <row r="350" spans="1:1" x14ac:dyDescent="0.25">
      <c r="A350" t="s">
        <v>11517</v>
      </c>
    </row>
    <row r="351" spans="1:1" x14ac:dyDescent="0.25">
      <c r="A351" t="s">
        <v>11518</v>
      </c>
    </row>
    <row r="352" spans="1:1" x14ac:dyDescent="0.25">
      <c r="A352" t="s">
        <v>11519</v>
      </c>
    </row>
    <row r="353" spans="1:1" x14ac:dyDescent="0.25">
      <c r="A353" t="s">
        <v>11520</v>
      </c>
    </row>
    <row r="354" spans="1:1" x14ac:dyDescent="0.25">
      <c r="A354" t="s">
        <v>11521</v>
      </c>
    </row>
    <row r="355" spans="1:1" x14ac:dyDescent="0.25">
      <c r="A355" t="s">
        <v>11522</v>
      </c>
    </row>
    <row r="356" spans="1:1" x14ac:dyDescent="0.25">
      <c r="A356" t="s">
        <v>11523</v>
      </c>
    </row>
    <row r="357" spans="1:1" x14ac:dyDescent="0.25">
      <c r="A357" t="s">
        <v>11524</v>
      </c>
    </row>
    <row r="358" spans="1:1" x14ac:dyDescent="0.25">
      <c r="A358" t="s">
        <v>11525</v>
      </c>
    </row>
    <row r="359" spans="1:1" x14ac:dyDescent="0.25">
      <c r="A359" t="s">
        <v>11526</v>
      </c>
    </row>
    <row r="360" spans="1:1" x14ac:dyDescent="0.25">
      <c r="A360" t="s">
        <v>11527</v>
      </c>
    </row>
    <row r="361" spans="1:1" x14ac:dyDescent="0.25">
      <c r="A361" t="s">
        <v>11528</v>
      </c>
    </row>
    <row r="362" spans="1:1" x14ac:dyDescent="0.25">
      <c r="A362" t="s">
        <v>11529</v>
      </c>
    </row>
    <row r="363" spans="1:1" x14ac:dyDescent="0.25">
      <c r="A363" t="s">
        <v>11530</v>
      </c>
    </row>
    <row r="364" spans="1:1" x14ac:dyDescent="0.25">
      <c r="A364" t="s">
        <v>11531</v>
      </c>
    </row>
    <row r="365" spans="1:1" x14ac:dyDescent="0.25">
      <c r="A365" t="s">
        <v>11532</v>
      </c>
    </row>
    <row r="366" spans="1:1" x14ac:dyDescent="0.25">
      <c r="A366" t="s">
        <v>11533</v>
      </c>
    </row>
    <row r="367" spans="1:1" x14ac:dyDescent="0.25">
      <c r="A367" t="s">
        <v>11534</v>
      </c>
    </row>
    <row r="368" spans="1:1" x14ac:dyDescent="0.25">
      <c r="A368" t="s">
        <v>11535</v>
      </c>
    </row>
    <row r="369" spans="1:1" x14ac:dyDescent="0.25">
      <c r="A369" t="s">
        <v>11536</v>
      </c>
    </row>
    <row r="370" spans="1:1" x14ac:dyDescent="0.25">
      <c r="A370" t="s">
        <v>11537</v>
      </c>
    </row>
    <row r="371" spans="1:1" x14ac:dyDescent="0.25">
      <c r="A371" t="s">
        <v>11538</v>
      </c>
    </row>
    <row r="372" spans="1:1" x14ac:dyDescent="0.25">
      <c r="A372" t="s">
        <v>11539</v>
      </c>
    </row>
    <row r="373" spans="1:1" x14ac:dyDescent="0.25">
      <c r="A373" t="s">
        <v>11540</v>
      </c>
    </row>
    <row r="374" spans="1:1" x14ac:dyDescent="0.25">
      <c r="A374" t="s">
        <v>11541</v>
      </c>
    </row>
    <row r="375" spans="1:1" x14ac:dyDescent="0.25">
      <c r="A375" t="s">
        <v>11542</v>
      </c>
    </row>
    <row r="376" spans="1:1" x14ac:dyDescent="0.25">
      <c r="A376" t="s">
        <v>11543</v>
      </c>
    </row>
    <row r="377" spans="1:1" x14ac:dyDescent="0.25">
      <c r="A377" t="s">
        <v>11544</v>
      </c>
    </row>
    <row r="378" spans="1:1" x14ac:dyDescent="0.25">
      <c r="A378" t="s">
        <v>11545</v>
      </c>
    </row>
    <row r="379" spans="1:1" x14ac:dyDescent="0.25">
      <c r="A379" t="s">
        <v>11546</v>
      </c>
    </row>
    <row r="380" spans="1:1" x14ac:dyDescent="0.25">
      <c r="A380" t="s">
        <v>11547</v>
      </c>
    </row>
    <row r="381" spans="1:1" x14ac:dyDescent="0.25">
      <c r="A381" t="s">
        <v>11548</v>
      </c>
    </row>
    <row r="382" spans="1:1" x14ac:dyDescent="0.25">
      <c r="A382" t="s">
        <v>11549</v>
      </c>
    </row>
    <row r="383" spans="1:1" x14ac:dyDescent="0.25">
      <c r="A383" t="s">
        <v>11550</v>
      </c>
    </row>
    <row r="384" spans="1:1" x14ac:dyDescent="0.25">
      <c r="A384" t="s">
        <v>11551</v>
      </c>
    </row>
    <row r="385" spans="1:1" x14ac:dyDescent="0.25">
      <c r="A385" t="s">
        <v>11552</v>
      </c>
    </row>
    <row r="386" spans="1:1" x14ac:dyDescent="0.25">
      <c r="A386" t="s">
        <v>11553</v>
      </c>
    </row>
    <row r="387" spans="1:1" x14ac:dyDescent="0.25">
      <c r="A387" t="s">
        <v>11554</v>
      </c>
    </row>
    <row r="388" spans="1:1" x14ac:dyDescent="0.25">
      <c r="A388" t="s">
        <v>11555</v>
      </c>
    </row>
    <row r="389" spans="1:1" x14ac:dyDescent="0.25">
      <c r="A389" t="s">
        <v>11556</v>
      </c>
    </row>
    <row r="390" spans="1:1" x14ac:dyDescent="0.25">
      <c r="A390" t="s">
        <v>11557</v>
      </c>
    </row>
    <row r="391" spans="1:1" x14ac:dyDescent="0.25">
      <c r="A391" t="s">
        <v>11558</v>
      </c>
    </row>
    <row r="392" spans="1:1" x14ac:dyDescent="0.25">
      <c r="A392" t="s">
        <v>11559</v>
      </c>
    </row>
    <row r="393" spans="1:1" x14ac:dyDescent="0.25">
      <c r="A393" t="s">
        <v>11560</v>
      </c>
    </row>
    <row r="394" spans="1:1" x14ac:dyDescent="0.25">
      <c r="A394" t="s">
        <v>11561</v>
      </c>
    </row>
    <row r="395" spans="1:1" x14ac:dyDescent="0.25">
      <c r="A395" t="s">
        <v>11562</v>
      </c>
    </row>
    <row r="396" spans="1:1" x14ac:dyDescent="0.25">
      <c r="A396" t="s">
        <v>11563</v>
      </c>
    </row>
    <row r="397" spans="1:1" x14ac:dyDescent="0.25">
      <c r="A397" t="s">
        <v>11564</v>
      </c>
    </row>
    <row r="398" spans="1:1" x14ac:dyDescent="0.25">
      <c r="A398" t="s">
        <v>11565</v>
      </c>
    </row>
    <row r="399" spans="1:1" x14ac:dyDescent="0.25">
      <c r="A399" t="s">
        <v>11566</v>
      </c>
    </row>
    <row r="400" spans="1:1" x14ac:dyDescent="0.25">
      <c r="A400" t="s">
        <v>11567</v>
      </c>
    </row>
    <row r="401" spans="1:1" x14ac:dyDescent="0.25">
      <c r="A401" t="s">
        <v>11568</v>
      </c>
    </row>
    <row r="402" spans="1:1" x14ac:dyDescent="0.25">
      <c r="A402" t="s">
        <v>11569</v>
      </c>
    </row>
    <row r="403" spans="1:1" x14ac:dyDescent="0.25">
      <c r="A403" t="s">
        <v>11570</v>
      </c>
    </row>
    <row r="404" spans="1:1" x14ac:dyDescent="0.25">
      <c r="A404" t="s">
        <v>11571</v>
      </c>
    </row>
    <row r="405" spans="1:1" x14ac:dyDescent="0.25">
      <c r="A405" t="s">
        <v>11572</v>
      </c>
    </row>
    <row r="406" spans="1:1" x14ac:dyDescent="0.25">
      <c r="A406" t="s">
        <v>11573</v>
      </c>
    </row>
    <row r="407" spans="1:1" x14ac:dyDescent="0.25">
      <c r="A407" t="s">
        <v>11574</v>
      </c>
    </row>
    <row r="408" spans="1:1" x14ac:dyDescent="0.25">
      <c r="A408" t="s">
        <v>11575</v>
      </c>
    </row>
    <row r="409" spans="1:1" x14ac:dyDescent="0.25">
      <c r="A409" t="s">
        <v>11576</v>
      </c>
    </row>
    <row r="410" spans="1:1" x14ac:dyDescent="0.25">
      <c r="A410" t="s">
        <v>11577</v>
      </c>
    </row>
    <row r="411" spans="1:1" x14ac:dyDescent="0.25">
      <c r="A411" t="s">
        <v>11578</v>
      </c>
    </row>
    <row r="412" spans="1:1" x14ac:dyDescent="0.25">
      <c r="A412" t="s">
        <v>11579</v>
      </c>
    </row>
    <row r="413" spans="1:1" x14ac:dyDescent="0.25">
      <c r="A413" t="s">
        <v>11580</v>
      </c>
    </row>
    <row r="414" spans="1:1" x14ac:dyDescent="0.25">
      <c r="A414" t="s">
        <v>11581</v>
      </c>
    </row>
    <row r="415" spans="1:1" x14ac:dyDescent="0.25">
      <c r="A415" t="s">
        <v>11582</v>
      </c>
    </row>
    <row r="416" spans="1:1" x14ac:dyDescent="0.25">
      <c r="A416" t="s">
        <v>11583</v>
      </c>
    </row>
    <row r="417" spans="1:1" x14ac:dyDescent="0.25">
      <c r="A417" t="s">
        <v>11584</v>
      </c>
    </row>
    <row r="418" spans="1:1" x14ac:dyDescent="0.25">
      <c r="A418" t="s">
        <v>11585</v>
      </c>
    </row>
    <row r="419" spans="1:1" x14ac:dyDescent="0.25">
      <c r="A419" t="s">
        <v>11586</v>
      </c>
    </row>
    <row r="420" spans="1:1" x14ac:dyDescent="0.25">
      <c r="A420" t="s">
        <v>11587</v>
      </c>
    </row>
    <row r="421" spans="1:1" x14ac:dyDescent="0.25">
      <c r="A421" t="s">
        <v>11588</v>
      </c>
    </row>
    <row r="422" spans="1:1" x14ac:dyDescent="0.25">
      <c r="A422" t="s">
        <v>11589</v>
      </c>
    </row>
    <row r="423" spans="1:1" x14ac:dyDescent="0.25">
      <c r="A423" t="s">
        <v>11590</v>
      </c>
    </row>
    <row r="424" spans="1:1" x14ac:dyDescent="0.25">
      <c r="A424" t="s">
        <v>11591</v>
      </c>
    </row>
    <row r="425" spans="1:1" x14ac:dyDescent="0.25">
      <c r="A425" t="s">
        <v>11592</v>
      </c>
    </row>
    <row r="426" spans="1:1" x14ac:dyDescent="0.25">
      <c r="A426" t="s">
        <v>11593</v>
      </c>
    </row>
    <row r="427" spans="1:1" x14ac:dyDescent="0.25">
      <c r="A427" t="s">
        <v>11594</v>
      </c>
    </row>
    <row r="428" spans="1:1" x14ac:dyDescent="0.25">
      <c r="A428" t="s">
        <v>11595</v>
      </c>
    </row>
    <row r="429" spans="1:1" x14ac:dyDescent="0.25">
      <c r="A429" t="s">
        <v>11596</v>
      </c>
    </row>
    <row r="430" spans="1:1" x14ac:dyDescent="0.25">
      <c r="A430" t="s">
        <v>11597</v>
      </c>
    </row>
    <row r="431" spans="1:1" x14ac:dyDescent="0.25">
      <c r="A431" t="s">
        <v>11598</v>
      </c>
    </row>
    <row r="432" spans="1:1" x14ac:dyDescent="0.25">
      <c r="A432" t="s">
        <v>11599</v>
      </c>
    </row>
    <row r="433" spans="1:1" x14ac:dyDescent="0.25">
      <c r="A433" t="s">
        <v>11600</v>
      </c>
    </row>
    <row r="434" spans="1:1" x14ac:dyDescent="0.25">
      <c r="A434" t="s">
        <v>11601</v>
      </c>
    </row>
    <row r="435" spans="1:1" x14ac:dyDescent="0.25">
      <c r="A435" t="s">
        <v>11602</v>
      </c>
    </row>
    <row r="436" spans="1:1" x14ac:dyDescent="0.25">
      <c r="A436" t="s">
        <v>11603</v>
      </c>
    </row>
    <row r="437" spans="1:1" x14ac:dyDescent="0.25">
      <c r="A437" t="s">
        <v>11604</v>
      </c>
    </row>
    <row r="438" spans="1:1" x14ac:dyDescent="0.25">
      <c r="A438" t="s">
        <v>11605</v>
      </c>
    </row>
    <row r="439" spans="1:1" x14ac:dyDescent="0.25">
      <c r="A439" t="s">
        <v>11606</v>
      </c>
    </row>
    <row r="440" spans="1:1" x14ac:dyDescent="0.25">
      <c r="A440" t="s">
        <v>11607</v>
      </c>
    </row>
    <row r="441" spans="1:1" x14ac:dyDescent="0.25">
      <c r="A441" t="s">
        <v>11608</v>
      </c>
    </row>
    <row r="442" spans="1:1" x14ac:dyDescent="0.25">
      <c r="A442" t="s">
        <v>11609</v>
      </c>
    </row>
    <row r="443" spans="1:1" x14ac:dyDescent="0.25">
      <c r="A443" t="s">
        <v>11610</v>
      </c>
    </row>
    <row r="444" spans="1:1" x14ac:dyDescent="0.25">
      <c r="A444" t="s">
        <v>11611</v>
      </c>
    </row>
    <row r="445" spans="1:1" x14ac:dyDescent="0.25">
      <c r="A445" t="s">
        <v>11612</v>
      </c>
    </row>
    <row r="446" spans="1:1" x14ac:dyDescent="0.25">
      <c r="A446" t="s">
        <v>11613</v>
      </c>
    </row>
    <row r="447" spans="1:1" x14ac:dyDescent="0.25">
      <c r="A447" t="s">
        <v>11614</v>
      </c>
    </row>
    <row r="448" spans="1:1" x14ac:dyDescent="0.25">
      <c r="A448" t="s">
        <v>11615</v>
      </c>
    </row>
    <row r="449" spans="1:1" x14ac:dyDescent="0.25">
      <c r="A449" t="s">
        <v>11616</v>
      </c>
    </row>
    <row r="450" spans="1:1" x14ac:dyDescent="0.25">
      <c r="A450" t="s">
        <v>11617</v>
      </c>
    </row>
    <row r="451" spans="1:1" x14ac:dyDescent="0.25">
      <c r="A451" t="s">
        <v>11618</v>
      </c>
    </row>
    <row r="452" spans="1:1" x14ac:dyDescent="0.25">
      <c r="A452" t="s">
        <v>11619</v>
      </c>
    </row>
    <row r="453" spans="1:1" x14ac:dyDescent="0.25">
      <c r="A453" t="s">
        <v>11620</v>
      </c>
    </row>
    <row r="454" spans="1:1" x14ac:dyDescent="0.25">
      <c r="A454" t="s">
        <v>11621</v>
      </c>
    </row>
    <row r="455" spans="1:1" x14ac:dyDescent="0.25">
      <c r="A455" t="s">
        <v>11622</v>
      </c>
    </row>
    <row r="456" spans="1:1" x14ac:dyDescent="0.25">
      <c r="A456" t="s">
        <v>11623</v>
      </c>
    </row>
    <row r="457" spans="1:1" x14ac:dyDescent="0.25">
      <c r="A457" t="s">
        <v>11624</v>
      </c>
    </row>
    <row r="458" spans="1:1" x14ac:dyDescent="0.25">
      <c r="A458" t="s">
        <v>11625</v>
      </c>
    </row>
    <row r="459" spans="1:1" x14ac:dyDescent="0.25">
      <c r="A459" t="s">
        <v>11626</v>
      </c>
    </row>
    <row r="460" spans="1:1" x14ac:dyDescent="0.25">
      <c r="A460" t="s">
        <v>11627</v>
      </c>
    </row>
    <row r="461" spans="1:1" x14ac:dyDescent="0.25">
      <c r="A461" t="s">
        <v>11628</v>
      </c>
    </row>
    <row r="462" spans="1:1" x14ac:dyDescent="0.25">
      <c r="A462" t="s">
        <v>11629</v>
      </c>
    </row>
    <row r="463" spans="1:1" x14ac:dyDescent="0.25">
      <c r="A463" t="s">
        <v>11630</v>
      </c>
    </row>
    <row r="464" spans="1:1" x14ac:dyDescent="0.25">
      <c r="A464" t="s">
        <v>11631</v>
      </c>
    </row>
    <row r="465" spans="1:1" x14ac:dyDescent="0.25">
      <c r="A465" t="s">
        <v>11632</v>
      </c>
    </row>
    <row r="466" spans="1:1" x14ac:dyDescent="0.25">
      <c r="A466" t="s">
        <v>11633</v>
      </c>
    </row>
    <row r="467" spans="1:1" x14ac:dyDescent="0.25">
      <c r="A467" t="s">
        <v>11634</v>
      </c>
    </row>
    <row r="468" spans="1:1" x14ac:dyDescent="0.25">
      <c r="A468" t="s">
        <v>11635</v>
      </c>
    </row>
    <row r="469" spans="1:1" x14ac:dyDescent="0.25">
      <c r="A469" t="s">
        <v>11636</v>
      </c>
    </row>
    <row r="470" spans="1:1" x14ac:dyDescent="0.25">
      <c r="A470" t="s">
        <v>11637</v>
      </c>
    </row>
    <row r="471" spans="1:1" x14ac:dyDescent="0.25">
      <c r="A471" t="s">
        <v>11638</v>
      </c>
    </row>
    <row r="472" spans="1:1" x14ac:dyDescent="0.25">
      <c r="A472" t="s">
        <v>11639</v>
      </c>
    </row>
    <row r="473" spans="1:1" x14ac:dyDescent="0.25">
      <c r="A473" t="s">
        <v>11640</v>
      </c>
    </row>
    <row r="474" spans="1:1" x14ac:dyDescent="0.25">
      <c r="A474" t="s">
        <v>11641</v>
      </c>
    </row>
    <row r="475" spans="1:1" x14ac:dyDescent="0.25">
      <c r="A475" t="s">
        <v>11642</v>
      </c>
    </row>
    <row r="476" spans="1:1" x14ac:dyDescent="0.25">
      <c r="A476" t="s">
        <v>11643</v>
      </c>
    </row>
    <row r="477" spans="1:1" x14ac:dyDescent="0.25">
      <c r="A477" t="s">
        <v>11644</v>
      </c>
    </row>
    <row r="478" spans="1:1" x14ac:dyDescent="0.25">
      <c r="A478" t="s">
        <v>11645</v>
      </c>
    </row>
    <row r="479" spans="1:1" x14ac:dyDescent="0.25">
      <c r="A479" t="s">
        <v>11646</v>
      </c>
    </row>
    <row r="480" spans="1:1" x14ac:dyDescent="0.25">
      <c r="A480" t="s">
        <v>11647</v>
      </c>
    </row>
    <row r="481" spans="1:1" x14ac:dyDescent="0.25">
      <c r="A481" t="s">
        <v>11648</v>
      </c>
    </row>
    <row r="482" spans="1:1" x14ac:dyDescent="0.25">
      <c r="A482" t="s">
        <v>11649</v>
      </c>
    </row>
    <row r="483" spans="1:1" x14ac:dyDescent="0.25">
      <c r="A483" t="s">
        <v>11650</v>
      </c>
    </row>
    <row r="484" spans="1:1" x14ac:dyDescent="0.25">
      <c r="A484" t="s">
        <v>11651</v>
      </c>
    </row>
    <row r="485" spans="1:1" x14ac:dyDescent="0.25">
      <c r="A485" t="s">
        <v>11652</v>
      </c>
    </row>
    <row r="486" spans="1:1" x14ac:dyDescent="0.25">
      <c r="A486" t="s">
        <v>11653</v>
      </c>
    </row>
    <row r="487" spans="1:1" x14ac:dyDescent="0.25">
      <c r="A487" t="s">
        <v>11654</v>
      </c>
    </row>
    <row r="488" spans="1:1" x14ac:dyDescent="0.25">
      <c r="A488" t="s">
        <v>11655</v>
      </c>
    </row>
    <row r="489" spans="1:1" x14ac:dyDescent="0.25">
      <c r="A489" t="s">
        <v>11656</v>
      </c>
    </row>
    <row r="490" spans="1:1" x14ac:dyDescent="0.25">
      <c r="A490" t="s">
        <v>11657</v>
      </c>
    </row>
    <row r="491" spans="1:1" x14ac:dyDescent="0.25">
      <c r="A491" t="s">
        <v>11658</v>
      </c>
    </row>
    <row r="492" spans="1:1" x14ac:dyDescent="0.25">
      <c r="A492" t="s">
        <v>11659</v>
      </c>
    </row>
    <row r="493" spans="1:1" x14ac:dyDescent="0.25">
      <c r="A493" t="s">
        <v>11660</v>
      </c>
    </row>
    <row r="494" spans="1:1" x14ac:dyDescent="0.25">
      <c r="A494" t="s">
        <v>11661</v>
      </c>
    </row>
    <row r="495" spans="1:1" x14ac:dyDescent="0.25">
      <c r="A495" t="s">
        <v>11662</v>
      </c>
    </row>
    <row r="496" spans="1:1" x14ac:dyDescent="0.25">
      <c r="A496" t="s">
        <v>11663</v>
      </c>
    </row>
    <row r="497" spans="1:1" x14ac:dyDescent="0.25">
      <c r="A497" t="s">
        <v>11664</v>
      </c>
    </row>
    <row r="498" spans="1:1" x14ac:dyDescent="0.25">
      <c r="A498" t="s">
        <v>11665</v>
      </c>
    </row>
    <row r="499" spans="1:1" x14ac:dyDescent="0.25">
      <c r="A499" t="s">
        <v>11666</v>
      </c>
    </row>
    <row r="500" spans="1:1" x14ac:dyDescent="0.25">
      <c r="A500" t="s">
        <v>11667</v>
      </c>
    </row>
    <row r="501" spans="1:1" x14ac:dyDescent="0.25">
      <c r="A501" t="s">
        <v>11668</v>
      </c>
    </row>
    <row r="502" spans="1:1" x14ac:dyDescent="0.25">
      <c r="A502" t="s">
        <v>11669</v>
      </c>
    </row>
    <row r="503" spans="1:1" x14ac:dyDescent="0.25">
      <c r="A503" t="s">
        <v>11670</v>
      </c>
    </row>
    <row r="504" spans="1:1" x14ac:dyDescent="0.25">
      <c r="A504" t="s">
        <v>11671</v>
      </c>
    </row>
    <row r="505" spans="1:1" x14ac:dyDescent="0.25">
      <c r="A505" t="s">
        <v>11672</v>
      </c>
    </row>
    <row r="506" spans="1:1" x14ac:dyDescent="0.25">
      <c r="A506" t="s">
        <v>11673</v>
      </c>
    </row>
    <row r="507" spans="1:1" x14ac:dyDescent="0.25">
      <c r="A507" t="s">
        <v>11674</v>
      </c>
    </row>
    <row r="508" spans="1:1" x14ac:dyDescent="0.25">
      <c r="A508" t="s">
        <v>11675</v>
      </c>
    </row>
    <row r="509" spans="1:1" x14ac:dyDescent="0.25">
      <c r="A509" t="s">
        <v>11676</v>
      </c>
    </row>
    <row r="510" spans="1:1" x14ac:dyDescent="0.25">
      <c r="A510" t="s">
        <v>11677</v>
      </c>
    </row>
    <row r="511" spans="1:1" x14ac:dyDescent="0.25">
      <c r="A511" t="s">
        <v>11678</v>
      </c>
    </row>
    <row r="512" spans="1:1" x14ac:dyDescent="0.25">
      <c r="A512" t="s">
        <v>11679</v>
      </c>
    </row>
    <row r="513" spans="1:1" x14ac:dyDescent="0.25">
      <c r="A513" t="s">
        <v>11680</v>
      </c>
    </row>
    <row r="514" spans="1:1" x14ac:dyDescent="0.25">
      <c r="A514" t="s">
        <v>11681</v>
      </c>
    </row>
    <row r="515" spans="1:1" x14ac:dyDescent="0.25">
      <c r="A515" t="s">
        <v>11682</v>
      </c>
    </row>
    <row r="516" spans="1:1" x14ac:dyDescent="0.25">
      <c r="A516" t="s">
        <v>11683</v>
      </c>
    </row>
    <row r="517" spans="1:1" x14ac:dyDescent="0.25">
      <c r="A517" t="s">
        <v>11684</v>
      </c>
    </row>
    <row r="518" spans="1:1" x14ac:dyDescent="0.25">
      <c r="A518" t="s">
        <v>11685</v>
      </c>
    </row>
    <row r="519" spans="1:1" x14ac:dyDescent="0.25">
      <c r="A519" t="s">
        <v>11686</v>
      </c>
    </row>
    <row r="520" spans="1:1" x14ac:dyDescent="0.25">
      <c r="A520" t="s">
        <v>11687</v>
      </c>
    </row>
    <row r="521" spans="1:1" x14ac:dyDescent="0.25">
      <c r="A521" t="s">
        <v>11688</v>
      </c>
    </row>
    <row r="522" spans="1:1" x14ac:dyDescent="0.25">
      <c r="A522" t="s">
        <v>11689</v>
      </c>
    </row>
    <row r="523" spans="1:1" x14ac:dyDescent="0.25">
      <c r="A523" t="s">
        <v>11690</v>
      </c>
    </row>
    <row r="524" spans="1:1" x14ac:dyDescent="0.25">
      <c r="A524" t="s">
        <v>11691</v>
      </c>
    </row>
    <row r="525" spans="1:1" x14ac:dyDescent="0.25">
      <c r="A525" t="s">
        <v>11692</v>
      </c>
    </row>
    <row r="526" spans="1:1" x14ac:dyDescent="0.25">
      <c r="A526" t="s">
        <v>11693</v>
      </c>
    </row>
    <row r="527" spans="1:1" x14ac:dyDescent="0.25">
      <c r="A527" t="s">
        <v>11694</v>
      </c>
    </row>
    <row r="528" spans="1:1" x14ac:dyDescent="0.25">
      <c r="A528" t="s">
        <v>11695</v>
      </c>
    </row>
    <row r="529" spans="1:1" x14ac:dyDescent="0.25">
      <c r="A529" t="s">
        <v>11696</v>
      </c>
    </row>
    <row r="530" spans="1:1" x14ac:dyDescent="0.25">
      <c r="A530" t="s">
        <v>11697</v>
      </c>
    </row>
    <row r="531" spans="1:1" x14ac:dyDescent="0.25">
      <c r="A531" t="s">
        <v>11698</v>
      </c>
    </row>
    <row r="532" spans="1:1" x14ac:dyDescent="0.25">
      <c r="A532" t="s">
        <v>11699</v>
      </c>
    </row>
    <row r="533" spans="1:1" x14ac:dyDescent="0.25">
      <c r="A533" t="s">
        <v>11700</v>
      </c>
    </row>
    <row r="534" spans="1:1" x14ac:dyDescent="0.25">
      <c r="A534" t="s">
        <v>11701</v>
      </c>
    </row>
    <row r="535" spans="1:1" x14ac:dyDescent="0.25">
      <c r="A535" t="s">
        <v>11702</v>
      </c>
    </row>
    <row r="536" spans="1:1" x14ac:dyDescent="0.25">
      <c r="A536" t="s">
        <v>11703</v>
      </c>
    </row>
    <row r="537" spans="1:1" x14ac:dyDescent="0.25">
      <c r="A537" t="s">
        <v>11704</v>
      </c>
    </row>
    <row r="538" spans="1:1" x14ac:dyDescent="0.25">
      <c r="A538" t="s">
        <v>11705</v>
      </c>
    </row>
    <row r="539" spans="1:1" x14ac:dyDescent="0.25">
      <c r="A539" t="s">
        <v>11706</v>
      </c>
    </row>
    <row r="540" spans="1:1" x14ac:dyDescent="0.25">
      <c r="A540" t="s">
        <v>11707</v>
      </c>
    </row>
    <row r="541" spans="1:1" x14ac:dyDescent="0.25">
      <c r="A541" t="s">
        <v>11708</v>
      </c>
    </row>
    <row r="542" spans="1:1" x14ac:dyDescent="0.25">
      <c r="A542" t="s">
        <v>11709</v>
      </c>
    </row>
    <row r="543" spans="1:1" x14ac:dyDescent="0.25">
      <c r="A543" t="s">
        <v>11710</v>
      </c>
    </row>
    <row r="544" spans="1:1" x14ac:dyDescent="0.25">
      <c r="A544" t="s">
        <v>11711</v>
      </c>
    </row>
    <row r="545" spans="1:1" x14ac:dyDescent="0.25">
      <c r="A545" t="s">
        <v>11712</v>
      </c>
    </row>
    <row r="546" spans="1:1" x14ac:dyDescent="0.25">
      <c r="A546" t="s">
        <v>11713</v>
      </c>
    </row>
    <row r="547" spans="1:1" x14ac:dyDescent="0.25">
      <c r="A547" t="s">
        <v>11714</v>
      </c>
    </row>
    <row r="548" spans="1:1" x14ac:dyDescent="0.25">
      <c r="A548" t="s">
        <v>11715</v>
      </c>
    </row>
    <row r="549" spans="1:1" x14ac:dyDescent="0.25">
      <c r="A549" t="s">
        <v>11716</v>
      </c>
    </row>
    <row r="550" spans="1:1" x14ac:dyDescent="0.25">
      <c r="A550" t="s">
        <v>11717</v>
      </c>
    </row>
    <row r="551" spans="1:1" x14ac:dyDescent="0.25">
      <c r="A551" t="s">
        <v>11718</v>
      </c>
    </row>
    <row r="552" spans="1:1" x14ac:dyDescent="0.25">
      <c r="A552" t="s">
        <v>11719</v>
      </c>
    </row>
    <row r="553" spans="1:1" x14ac:dyDescent="0.25">
      <c r="A553" t="s">
        <v>11720</v>
      </c>
    </row>
    <row r="554" spans="1:1" x14ac:dyDescent="0.25">
      <c r="A554" t="s">
        <v>11721</v>
      </c>
    </row>
    <row r="555" spans="1:1" x14ac:dyDescent="0.25">
      <c r="A555" t="s">
        <v>11722</v>
      </c>
    </row>
    <row r="556" spans="1:1" x14ac:dyDescent="0.25">
      <c r="A556" t="s">
        <v>11723</v>
      </c>
    </row>
    <row r="557" spans="1:1" x14ac:dyDescent="0.25">
      <c r="A557" t="s">
        <v>11724</v>
      </c>
    </row>
    <row r="558" spans="1:1" x14ac:dyDescent="0.25">
      <c r="A558" t="s">
        <v>11725</v>
      </c>
    </row>
    <row r="559" spans="1:1" x14ac:dyDescent="0.25">
      <c r="A559" t="s">
        <v>11726</v>
      </c>
    </row>
    <row r="560" spans="1:1" x14ac:dyDescent="0.25">
      <c r="A560" t="s">
        <v>11727</v>
      </c>
    </row>
    <row r="561" spans="1:1" x14ac:dyDescent="0.25">
      <c r="A561" t="s">
        <v>11728</v>
      </c>
    </row>
    <row r="562" spans="1:1" x14ac:dyDescent="0.25">
      <c r="A562" t="s">
        <v>11729</v>
      </c>
    </row>
    <row r="563" spans="1:1" x14ac:dyDescent="0.25">
      <c r="A563" t="s">
        <v>11730</v>
      </c>
    </row>
    <row r="564" spans="1:1" x14ac:dyDescent="0.25">
      <c r="A564" t="s">
        <v>11731</v>
      </c>
    </row>
    <row r="565" spans="1:1" x14ac:dyDescent="0.25">
      <c r="A565" t="s">
        <v>11732</v>
      </c>
    </row>
    <row r="566" spans="1:1" x14ac:dyDescent="0.25">
      <c r="A566" t="s">
        <v>11733</v>
      </c>
    </row>
    <row r="567" spans="1:1" x14ac:dyDescent="0.25">
      <c r="A567" t="s">
        <v>11734</v>
      </c>
    </row>
    <row r="568" spans="1:1" x14ac:dyDescent="0.25">
      <c r="A568" t="s">
        <v>11735</v>
      </c>
    </row>
    <row r="569" spans="1:1" x14ac:dyDescent="0.25">
      <c r="A569" t="s">
        <v>11736</v>
      </c>
    </row>
    <row r="570" spans="1:1" x14ac:dyDescent="0.25">
      <c r="A570" t="s">
        <v>11737</v>
      </c>
    </row>
    <row r="571" spans="1:1" x14ac:dyDescent="0.25">
      <c r="A571" t="s">
        <v>11738</v>
      </c>
    </row>
    <row r="572" spans="1:1" x14ac:dyDescent="0.25">
      <c r="A572" t="s">
        <v>11739</v>
      </c>
    </row>
    <row r="573" spans="1:1" x14ac:dyDescent="0.25">
      <c r="A573" t="s">
        <v>11740</v>
      </c>
    </row>
    <row r="574" spans="1:1" x14ac:dyDescent="0.25">
      <c r="A574" t="s">
        <v>11741</v>
      </c>
    </row>
    <row r="575" spans="1:1" x14ac:dyDescent="0.25">
      <c r="A575" t="s">
        <v>11742</v>
      </c>
    </row>
    <row r="576" spans="1:1" x14ac:dyDescent="0.25">
      <c r="A576" t="s">
        <v>11743</v>
      </c>
    </row>
    <row r="577" spans="1:1" x14ac:dyDescent="0.25">
      <c r="A577" t="s">
        <v>11744</v>
      </c>
    </row>
    <row r="578" spans="1:1" x14ac:dyDescent="0.25">
      <c r="A578" t="s">
        <v>11745</v>
      </c>
    </row>
    <row r="579" spans="1:1" x14ac:dyDescent="0.25">
      <c r="A579" t="s">
        <v>11746</v>
      </c>
    </row>
    <row r="580" spans="1:1" x14ac:dyDescent="0.25">
      <c r="A580" t="s">
        <v>11747</v>
      </c>
    </row>
    <row r="581" spans="1:1" x14ac:dyDescent="0.25">
      <c r="A581" t="s">
        <v>11748</v>
      </c>
    </row>
    <row r="582" spans="1:1" x14ac:dyDescent="0.25">
      <c r="A582" t="s">
        <v>11749</v>
      </c>
    </row>
    <row r="583" spans="1:1" x14ac:dyDescent="0.25">
      <c r="A583" t="s">
        <v>11750</v>
      </c>
    </row>
    <row r="584" spans="1:1" x14ac:dyDescent="0.25">
      <c r="A584" t="s">
        <v>11751</v>
      </c>
    </row>
    <row r="585" spans="1:1" x14ac:dyDescent="0.25">
      <c r="A585" t="s">
        <v>11752</v>
      </c>
    </row>
    <row r="586" spans="1:1" x14ac:dyDescent="0.25">
      <c r="A586" t="s">
        <v>11753</v>
      </c>
    </row>
    <row r="587" spans="1:1" x14ac:dyDescent="0.25">
      <c r="A587" t="s">
        <v>11754</v>
      </c>
    </row>
    <row r="588" spans="1:1" x14ac:dyDescent="0.25">
      <c r="A588" t="s">
        <v>11755</v>
      </c>
    </row>
    <row r="589" spans="1:1" x14ac:dyDescent="0.25">
      <c r="A589" t="s">
        <v>11756</v>
      </c>
    </row>
    <row r="590" spans="1:1" x14ac:dyDescent="0.25">
      <c r="A590" t="s">
        <v>11757</v>
      </c>
    </row>
    <row r="591" spans="1:1" x14ac:dyDescent="0.25">
      <c r="A591" t="s">
        <v>11758</v>
      </c>
    </row>
    <row r="592" spans="1:1" x14ac:dyDescent="0.25">
      <c r="A592" t="s">
        <v>11759</v>
      </c>
    </row>
    <row r="593" spans="1:1" x14ac:dyDescent="0.25">
      <c r="A593" t="s">
        <v>11760</v>
      </c>
    </row>
    <row r="594" spans="1:1" x14ac:dyDescent="0.25">
      <c r="A594" t="s">
        <v>11761</v>
      </c>
    </row>
    <row r="595" spans="1:1" x14ac:dyDescent="0.25">
      <c r="A595" t="s">
        <v>11762</v>
      </c>
    </row>
    <row r="596" spans="1:1" x14ac:dyDescent="0.25">
      <c r="A596" t="s">
        <v>11763</v>
      </c>
    </row>
    <row r="597" spans="1:1" x14ac:dyDescent="0.25">
      <c r="A597" t="s">
        <v>11764</v>
      </c>
    </row>
    <row r="598" spans="1:1" x14ac:dyDescent="0.25">
      <c r="A598" t="s">
        <v>11765</v>
      </c>
    </row>
    <row r="599" spans="1:1" x14ac:dyDescent="0.25">
      <c r="A599" t="s">
        <v>11766</v>
      </c>
    </row>
    <row r="600" spans="1:1" x14ac:dyDescent="0.25">
      <c r="A600" t="s">
        <v>11767</v>
      </c>
    </row>
    <row r="601" spans="1:1" x14ac:dyDescent="0.25">
      <c r="A601" t="s">
        <v>11768</v>
      </c>
    </row>
    <row r="602" spans="1:1" x14ac:dyDescent="0.25">
      <c r="A602" t="s">
        <v>11769</v>
      </c>
    </row>
    <row r="603" spans="1:1" x14ac:dyDescent="0.25">
      <c r="A603" t="s">
        <v>11770</v>
      </c>
    </row>
    <row r="604" spans="1:1" x14ac:dyDescent="0.25">
      <c r="A604" t="s">
        <v>11771</v>
      </c>
    </row>
    <row r="605" spans="1:1" x14ac:dyDescent="0.25">
      <c r="A605" t="s">
        <v>11772</v>
      </c>
    </row>
    <row r="606" spans="1:1" x14ac:dyDescent="0.25">
      <c r="A606" t="s">
        <v>11773</v>
      </c>
    </row>
    <row r="607" spans="1:1" x14ac:dyDescent="0.25">
      <c r="A607" t="s">
        <v>11774</v>
      </c>
    </row>
    <row r="608" spans="1:1" x14ac:dyDescent="0.25">
      <c r="A608" t="s">
        <v>11775</v>
      </c>
    </row>
    <row r="609" spans="1:1" x14ac:dyDescent="0.25">
      <c r="A609" t="s">
        <v>11776</v>
      </c>
    </row>
    <row r="610" spans="1:1" x14ac:dyDescent="0.25">
      <c r="A610" t="s">
        <v>11777</v>
      </c>
    </row>
    <row r="611" spans="1:1" x14ac:dyDescent="0.25">
      <c r="A611" t="s">
        <v>11778</v>
      </c>
    </row>
    <row r="612" spans="1:1" x14ac:dyDescent="0.25">
      <c r="A612" t="s">
        <v>11779</v>
      </c>
    </row>
    <row r="613" spans="1:1" x14ac:dyDescent="0.25">
      <c r="A613" t="s">
        <v>11780</v>
      </c>
    </row>
    <row r="614" spans="1:1" x14ac:dyDescent="0.25">
      <c r="A614" t="s">
        <v>11781</v>
      </c>
    </row>
    <row r="615" spans="1:1" x14ac:dyDescent="0.25">
      <c r="A615" t="s">
        <v>11782</v>
      </c>
    </row>
    <row r="616" spans="1:1" x14ac:dyDescent="0.25">
      <c r="A616" t="s">
        <v>11783</v>
      </c>
    </row>
    <row r="617" spans="1:1" x14ac:dyDescent="0.25">
      <c r="A617" t="s">
        <v>11784</v>
      </c>
    </row>
    <row r="618" spans="1:1" x14ac:dyDescent="0.25">
      <c r="A618" t="s">
        <v>11785</v>
      </c>
    </row>
    <row r="619" spans="1:1" x14ac:dyDescent="0.25">
      <c r="A619" t="s">
        <v>11786</v>
      </c>
    </row>
    <row r="620" spans="1:1" x14ac:dyDescent="0.25">
      <c r="A620" t="s">
        <v>11787</v>
      </c>
    </row>
    <row r="621" spans="1:1" x14ac:dyDescent="0.25">
      <c r="A621" t="s">
        <v>11788</v>
      </c>
    </row>
    <row r="622" spans="1:1" x14ac:dyDescent="0.25">
      <c r="A622" t="s">
        <v>11789</v>
      </c>
    </row>
    <row r="623" spans="1:1" x14ac:dyDescent="0.25">
      <c r="A623" t="s">
        <v>11790</v>
      </c>
    </row>
    <row r="624" spans="1:1" x14ac:dyDescent="0.25">
      <c r="A624" t="s">
        <v>11791</v>
      </c>
    </row>
    <row r="625" spans="1:1" x14ac:dyDescent="0.25">
      <c r="A625" t="s">
        <v>11792</v>
      </c>
    </row>
    <row r="626" spans="1:1" x14ac:dyDescent="0.25">
      <c r="A626" t="s">
        <v>11793</v>
      </c>
    </row>
    <row r="627" spans="1:1" x14ac:dyDescent="0.25">
      <c r="A627" t="s">
        <v>11794</v>
      </c>
    </row>
    <row r="628" spans="1:1" x14ac:dyDescent="0.25">
      <c r="A628" t="s">
        <v>11795</v>
      </c>
    </row>
    <row r="629" spans="1:1" x14ac:dyDescent="0.25">
      <c r="A629" t="s">
        <v>11796</v>
      </c>
    </row>
    <row r="630" spans="1:1" x14ac:dyDescent="0.25">
      <c r="A630" t="s">
        <v>11797</v>
      </c>
    </row>
    <row r="631" spans="1:1" x14ac:dyDescent="0.25">
      <c r="A631" t="s">
        <v>11798</v>
      </c>
    </row>
    <row r="632" spans="1:1" x14ac:dyDescent="0.25">
      <c r="A632" t="s">
        <v>11799</v>
      </c>
    </row>
    <row r="633" spans="1:1" x14ac:dyDescent="0.25">
      <c r="A633" t="s">
        <v>11800</v>
      </c>
    </row>
    <row r="634" spans="1:1" x14ac:dyDescent="0.25">
      <c r="A634" t="s">
        <v>11801</v>
      </c>
    </row>
    <row r="635" spans="1:1" x14ac:dyDescent="0.25">
      <c r="A635" t="s">
        <v>11802</v>
      </c>
    </row>
    <row r="636" spans="1:1" x14ac:dyDescent="0.25">
      <c r="A636" t="s">
        <v>11803</v>
      </c>
    </row>
    <row r="637" spans="1:1" x14ac:dyDescent="0.25">
      <c r="A637" t="s">
        <v>11804</v>
      </c>
    </row>
    <row r="638" spans="1:1" x14ac:dyDescent="0.25">
      <c r="A638" t="s">
        <v>11805</v>
      </c>
    </row>
    <row r="639" spans="1:1" x14ac:dyDescent="0.25">
      <c r="A639" t="s">
        <v>11806</v>
      </c>
    </row>
    <row r="640" spans="1:1" x14ac:dyDescent="0.25">
      <c r="A640" t="s">
        <v>11807</v>
      </c>
    </row>
    <row r="641" spans="1:1" x14ac:dyDescent="0.25">
      <c r="A641" t="s">
        <v>11808</v>
      </c>
    </row>
    <row r="642" spans="1:1" x14ac:dyDescent="0.25">
      <c r="A642" t="s">
        <v>11809</v>
      </c>
    </row>
    <row r="643" spans="1:1" x14ac:dyDescent="0.25">
      <c r="A643" t="s">
        <v>11810</v>
      </c>
    </row>
    <row r="644" spans="1:1" x14ac:dyDescent="0.25">
      <c r="A644" t="s">
        <v>11811</v>
      </c>
    </row>
    <row r="645" spans="1:1" x14ac:dyDescent="0.25">
      <c r="A645" t="s">
        <v>11812</v>
      </c>
    </row>
    <row r="646" spans="1:1" x14ac:dyDescent="0.25">
      <c r="A646" t="s">
        <v>11813</v>
      </c>
    </row>
    <row r="647" spans="1:1" x14ac:dyDescent="0.25">
      <c r="A647" t="s">
        <v>11814</v>
      </c>
    </row>
    <row r="648" spans="1:1" x14ac:dyDescent="0.25">
      <c r="A648" t="s">
        <v>11815</v>
      </c>
    </row>
    <row r="649" spans="1:1" x14ac:dyDescent="0.25">
      <c r="A649" t="s">
        <v>11816</v>
      </c>
    </row>
    <row r="650" spans="1:1" x14ac:dyDescent="0.25">
      <c r="A650" t="s">
        <v>11817</v>
      </c>
    </row>
    <row r="651" spans="1:1" x14ac:dyDescent="0.25">
      <c r="A651" t="s">
        <v>11818</v>
      </c>
    </row>
    <row r="652" spans="1:1" x14ac:dyDescent="0.25">
      <c r="A652" t="s">
        <v>11819</v>
      </c>
    </row>
    <row r="653" spans="1:1" x14ac:dyDescent="0.25">
      <c r="A653" t="s">
        <v>11820</v>
      </c>
    </row>
    <row r="654" spans="1:1" x14ac:dyDescent="0.25">
      <c r="A654" t="s">
        <v>11821</v>
      </c>
    </row>
    <row r="655" spans="1:1" x14ac:dyDescent="0.25">
      <c r="A655" t="s">
        <v>11822</v>
      </c>
    </row>
    <row r="656" spans="1:1" x14ac:dyDescent="0.25">
      <c r="A656" t="s">
        <v>11823</v>
      </c>
    </row>
    <row r="657" spans="1:1" x14ac:dyDescent="0.25">
      <c r="A657" t="s">
        <v>11824</v>
      </c>
    </row>
    <row r="658" spans="1:1" x14ac:dyDescent="0.25">
      <c r="A658" t="s">
        <v>11825</v>
      </c>
    </row>
    <row r="659" spans="1:1" x14ac:dyDescent="0.25">
      <c r="A659" t="s">
        <v>11826</v>
      </c>
    </row>
    <row r="660" spans="1:1" x14ac:dyDescent="0.25">
      <c r="A660" t="s">
        <v>11827</v>
      </c>
    </row>
    <row r="661" spans="1:1" x14ac:dyDescent="0.25">
      <c r="A661" t="s">
        <v>11828</v>
      </c>
    </row>
    <row r="662" spans="1:1" x14ac:dyDescent="0.25">
      <c r="A662" t="s">
        <v>11829</v>
      </c>
    </row>
    <row r="663" spans="1:1" x14ac:dyDescent="0.25">
      <c r="A663" t="s">
        <v>11830</v>
      </c>
    </row>
    <row r="664" spans="1:1" x14ac:dyDescent="0.25">
      <c r="A664" t="s">
        <v>11831</v>
      </c>
    </row>
    <row r="665" spans="1:1" x14ac:dyDescent="0.25">
      <c r="A665" t="s">
        <v>11832</v>
      </c>
    </row>
    <row r="666" spans="1:1" x14ac:dyDescent="0.25">
      <c r="A666" t="s">
        <v>11833</v>
      </c>
    </row>
    <row r="667" spans="1:1" x14ac:dyDescent="0.25">
      <c r="A667" t="s">
        <v>11834</v>
      </c>
    </row>
    <row r="668" spans="1:1" x14ac:dyDescent="0.25">
      <c r="A668" t="s">
        <v>11835</v>
      </c>
    </row>
    <row r="669" spans="1:1" x14ac:dyDescent="0.25">
      <c r="A669" t="s">
        <v>11836</v>
      </c>
    </row>
    <row r="670" spans="1:1" x14ac:dyDescent="0.25">
      <c r="A670" t="s">
        <v>11837</v>
      </c>
    </row>
    <row r="671" spans="1:1" x14ac:dyDescent="0.25">
      <c r="A671" t="s">
        <v>11838</v>
      </c>
    </row>
    <row r="672" spans="1:1" x14ac:dyDescent="0.25">
      <c r="A672" t="s">
        <v>11839</v>
      </c>
    </row>
    <row r="673" spans="1:1" x14ac:dyDescent="0.25">
      <c r="A673" t="s">
        <v>11840</v>
      </c>
    </row>
    <row r="674" spans="1:1" x14ac:dyDescent="0.25">
      <c r="A674" t="s">
        <v>11841</v>
      </c>
    </row>
    <row r="675" spans="1:1" x14ac:dyDescent="0.25">
      <c r="A675" t="s">
        <v>11842</v>
      </c>
    </row>
    <row r="676" spans="1:1" x14ac:dyDescent="0.25">
      <c r="A676" t="s">
        <v>11843</v>
      </c>
    </row>
    <row r="677" spans="1:1" x14ac:dyDescent="0.25">
      <c r="A677" t="s">
        <v>11844</v>
      </c>
    </row>
    <row r="678" spans="1:1" x14ac:dyDescent="0.25">
      <c r="A678" t="s">
        <v>11845</v>
      </c>
    </row>
    <row r="679" spans="1:1" x14ac:dyDescent="0.25">
      <c r="A679" t="s">
        <v>11846</v>
      </c>
    </row>
    <row r="680" spans="1:1" x14ac:dyDescent="0.25">
      <c r="A680" t="s">
        <v>11847</v>
      </c>
    </row>
    <row r="681" spans="1:1" x14ac:dyDescent="0.25">
      <c r="A681" t="s">
        <v>11848</v>
      </c>
    </row>
    <row r="682" spans="1:1" x14ac:dyDescent="0.25">
      <c r="A682" t="s">
        <v>11849</v>
      </c>
    </row>
    <row r="683" spans="1:1" x14ac:dyDescent="0.25">
      <c r="A683" t="s">
        <v>11850</v>
      </c>
    </row>
    <row r="684" spans="1:1" x14ac:dyDescent="0.25">
      <c r="A684" t="s">
        <v>11851</v>
      </c>
    </row>
    <row r="685" spans="1:1" x14ac:dyDescent="0.25">
      <c r="A685" t="s">
        <v>11852</v>
      </c>
    </row>
    <row r="686" spans="1:1" x14ac:dyDescent="0.25">
      <c r="A686" t="s">
        <v>11853</v>
      </c>
    </row>
    <row r="687" spans="1:1" x14ac:dyDescent="0.25">
      <c r="A687" t="s">
        <v>11854</v>
      </c>
    </row>
    <row r="688" spans="1:1" x14ac:dyDescent="0.25">
      <c r="A688" t="s">
        <v>11855</v>
      </c>
    </row>
    <row r="689" spans="1:1" x14ac:dyDescent="0.25">
      <c r="A689" t="s">
        <v>11856</v>
      </c>
    </row>
    <row r="690" spans="1:1" x14ac:dyDescent="0.25">
      <c r="A690" t="s">
        <v>11857</v>
      </c>
    </row>
    <row r="691" spans="1:1" x14ac:dyDescent="0.25">
      <c r="A691" t="s">
        <v>11858</v>
      </c>
    </row>
    <row r="692" spans="1:1" x14ac:dyDescent="0.25">
      <c r="A692" t="s">
        <v>11859</v>
      </c>
    </row>
    <row r="693" spans="1:1" x14ac:dyDescent="0.25">
      <c r="A693" t="s">
        <v>11860</v>
      </c>
    </row>
    <row r="694" spans="1:1" x14ac:dyDescent="0.25">
      <c r="A694" t="s">
        <v>11861</v>
      </c>
    </row>
    <row r="695" spans="1:1" x14ac:dyDescent="0.25">
      <c r="A695" t="s">
        <v>11862</v>
      </c>
    </row>
    <row r="696" spans="1:1" x14ac:dyDescent="0.25">
      <c r="A696" t="s">
        <v>11863</v>
      </c>
    </row>
    <row r="697" spans="1:1" x14ac:dyDescent="0.25">
      <c r="A697" t="s">
        <v>11864</v>
      </c>
    </row>
    <row r="698" spans="1:1" x14ac:dyDescent="0.25">
      <c r="A698" t="s">
        <v>11865</v>
      </c>
    </row>
    <row r="699" spans="1:1" x14ac:dyDescent="0.25">
      <c r="A699" t="s">
        <v>11866</v>
      </c>
    </row>
    <row r="700" spans="1:1" x14ac:dyDescent="0.25">
      <c r="A700" t="s">
        <v>11867</v>
      </c>
    </row>
    <row r="701" spans="1:1" x14ac:dyDescent="0.25">
      <c r="A701" t="s">
        <v>11868</v>
      </c>
    </row>
    <row r="702" spans="1:1" x14ac:dyDescent="0.25">
      <c r="A702" t="s">
        <v>11869</v>
      </c>
    </row>
    <row r="703" spans="1:1" x14ac:dyDescent="0.25">
      <c r="A703" t="s">
        <v>11870</v>
      </c>
    </row>
    <row r="704" spans="1:1" x14ac:dyDescent="0.25">
      <c r="A704" t="s">
        <v>11871</v>
      </c>
    </row>
    <row r="705" spans="1:1" x14ac:dyDescent="0.25">
      <c r="A705" t="s">
        <v>11872</v>
      </c>
    </row>
    <row r="706" spans="1:1" x14ac:dyDescent="0.25">
      <c r="A706" t="s">
        <v>11873</v>
      </c>
    </row>
    <row r="707" spans="1:1" x14ac:dyDescent="0.25">
      <c r="A707" t="s">
        <v>11874</v>
      </c>
    </row>
    <row r="708" spans="1:1" x14ac:dyDescent="0.25">
      <c r="A708" t="s">
        <v>11875</v>
      </c>
    </row>
    <row r="709" spans="1:1" x14ac:dyDescent="0.25">
      <c r="A709" t="s">
        <v>11876</v>
      </c>
    </row>
    <row r="710" spans="1:1" x14ac:dyDescent="0.25">
      <c r="A710" t="s">
        <v>11877</v>
      </c>
    </row>
    <row r="711" spans="1:1" x14ac:dyDescent="0.25">
      <c r="A711" t="s">
        <v>11878</v>
      </c>
    </row>
    <row r="712" spans="1:1" x14ac:dyDescent="0.25">
      <c r="A712" t="s">
        <v>11879</v>
      </c>
    </row>
    <row r="713" spans="1:1" x14ac:dyDescent="0.25">
      <c r="A713" t="s">
        <v>11880</v>
      </c>
    </row>
    <row r="714" spans="1:1" x14ac:dyDescent="0.25">
      <c r="A714" t="s">
        <v>11881</v>
      </c>
    </row>
    <row r="715" spans="1:1" x14ac:dyDescent="0.25">
      <c r="A715" t="s">
        <v>11882</v>
      </c>
    </row>
    <row r="716" spans="1:1" x14ac:dyDescent="0.25">
      <c r="A716" t="s">
        <v>11883</v>
      </c>
    </row>
    <row r="717" spans="1:1" x14ac:dyDescent="0.25">
      <c r="A717" t="s">
        <v>11884</v>
      </c>
    </row>
    <row r="718" spans="1:1" x14ac:dyDescent="0.25">
      <c r="A718" t="s">
        <v>11885</v>
      </c>
    </row>
    <row r="719" spans="1:1" x14ac:dyDescent="0.25">
      <c r="A719" t="s">
        <v>11886</v>
      </c>
    </row>
    <row r="720" spans="1:1" x14ac:dyDescent="0.25">
      <c r="A720" t="s">
        <v>11887</v>
      </c>
    </row>
    <row r="721" spans="1:1" x14ac:dyDescent="0.25">
      <c r="A721" t="s">
        <v>11888</v>
      </c>
    </row>
    <row r="722" spans="1:1" x14ac:dyDescent="0.25">
      <c r="A722" t="s">
        <v>11889</v>
      </c>
    </row>
    <row r="723" spans="1:1" x14ac:dyDescent="0.25">
      <c r="A723" t="s">
        <v>11890</v>
      </c>
    </row>
    <row r="724" spans="1:1" x14ac:dyDescent="0.25">
      <c r="A724" t="s">
        <v>11891</v>
      </c>
    </row>
    <row r="725" spans="1:1" x14ac:dyDescent="0.25">
      <c r="A725" t="s">
        <v>11892</v>
      </c>
    </row>
    <row r="726" spans="1:1" x14ac:dyDescent="0.25">
      <c r="A726" t="s">
        <v>11893</v>
      </c>
    </row>
    <row r="727" spans="1:1" x14ac:dyDescent="0.25">
      <c r="A727" t="s">
        <v>11894</v>
      </c>
    </row>
    <row r="728" spans="1:1" x14ac:dyDescent="0.25">
      <c r="A728" t="s">
        <v>11895</v>
      </c>
    </row>
    <row r="729" spans="1:1" x14ac:dyDescent="0.25">
      <c r="A729" t="s">
        <v>11896</v>
      </c>
    </row>
    <row r="730" spans="1:1" x14ac:dyDescent="0.25">
      <c r="A730" t="s">
        <v>11897</v>
      </c>
    </row>
    <row r="731" spans="1:1" x14ac:dyDescent="0.25">
      <c r="A731" t="s">
        <v>11898</v>
      </c>
    </row>
    <row r="732" spans="1:1" x14ac:dyDescent="0.25">
      <c r="A732" t="s">
        <v>11899</v>
      </c>
    </row>
    <row r="733" spans="1:1" x14ac:dyDescent="0.25">
      <c r="A733" t="s">
        <v>11900</v>
      </c>
    </row>
    <row r="734" spans="1:1" x14ac:dyDescent="0.25">
      <c r="A734" t="s">
        <v>11901</v>
      </c>
    </row>
    <row r="735" spans="1:1" x14ac:dyDescent="0.25">
      <c r="A735" t="s">
        <v>11902</v>
      </c>
    </row>
    <row r="736" spans="1:1" x14ac:dyDescent="0.25">
      <c r="A736" t="s">
        <v>11903</v>
      </c>
    </row>
    <row r="737" spans="1:1" x14ac:dyDescent="0.25">
      <c r="A737" t="s">
        <v>11904</v>
      </c>
    </row>
    <row r="738" spans="1:1" x14ac:dyDescent="0.25">
      <c r="A738" t="s">
        <v>11905</v>
      </c>
    </row>
    <row r="739" spans="1:1" x14ac:dyDescent="0.25">
      <c r="A739" t="s">
        <v>11906</v>
      </c>
    </row>
    <row r="740" spans="1:1" x14ac:dyDescent="0.25">
      <c r="A740" t="s">
        <v>11907</v>
      </c>
    </row>
    <row r="741" spans="1:1" x14ac:dyDescent="0.25">
      <c r="A741" t="s">
        <v>11908</v>
      </c>
    </row>
    <row r="742" spans="1:1" x14ac:dyDescent="0.25">
      <c r="A742" t="s">
        <v>11909</v>
      </c>
    </row>
    <row r="743" spans="1:1" x14ac:dyDescent="0.25">
      <c r="A743" t="s">
        <v>11910</v>
      </c>
    </row>
    <row r="744" spans="1:1" x14ac:dyDescent="0.25">
      <c r="A744" t="s">
        <v>11911</v>
      </c>
    </row>
    <row r="745" spans="1:1" x14ac:dyDescent="0.25">
      <c r="A745" t="s">
        <v>11912</v>
      </c>
    </row>
    <row r="746" spans="1:1" x14ac:dyDescent="0.25">
      <c r="A746" t="s">
        <v>11913</v>
      </c>
    </row>
    <row r="747" spans="1:1" x14ac:dyDescent="0.25">
      <c r="A747" t="s">
        <v>11914</v>
      </c>
    </row>
    <row r="748" spans="1:1" x14ac:dyDescent="0.25">
      <c r="A748" t="s">
        <v>11915</v>
      </c>
    </row>
    <row r="749" spans="1:1" x14ac:dyDescent="0.25">
      <c r="A749" t="s">
        <v>11916</v>
      </c>
    </row>
    <row r="750" spans="1:1" x14ac:dyDescent="0.25">
      <c r="A750" t="s">
        <v>11917</v>
      </c>
    </row>
    <row r="751" spans="1:1" x14ac:dyDescent="0.25">
      <c r="A751" t="s">
        <v>11918</v>
      </c>
    </row>
    <row r="752" spans="1:1" x14ac:dyDescent="0.25">
      <c r="A752" t="s">
        <v>11919</v>
      </c>
    </row>
    <row r="753" spans="1:1" x14ac:dyDescent="0.25">
      <c r="A753" t="s">
        <v>11920</v>
      </c>
    </row>
    <row r="754" spans="1:1" x14ac:dyDescent="0.25">
      <c r="A754" t="s">
        <v>11921</v>
      </c>
    </row>
    <row r="755" spans="1:1" x14ac:dyDescent="0.25">
      <c r="A755" t="s">
        <v>11922</v>
      </c>
    </row>
    <row r="756" spans="1:1" x14ac:dyDescent="0.25">
      <c r="A756" t="s">
        <v>11923</v>
      </c>
    </row>
    <row r="757" spans="1:1" x14ac:dyDescent="0.25">
      <c r="A757" t="s">
        <v>11924</v>
      </c>
    </row>
    <row r="758" spans="1:1" x14ac:dyDescent="0.25">
      <c r="A758" t="s">
        <v>11925</v>
      </c>
    </row>
    <row r="759" spans="1:1" x14ac:dyDescent="0.25">
      <c r="A759" t="s">
        <v>11926</v>
      </c>
    </row>
    <row r="760" spans="1:1" x14ac:dyDescent="0.25">
      <c r="A760" t="s">
        <v>11927</v>
      </c>
    </row>
    <row r="761" spans="1:1" x14ac:dyDescent="0.25">
      <c r="A761" t="s">
        <v>11928</v>
      </c>
    </row>
    <row r="762" spans="1:1" x14ac:dyDescent="0.25">
      <c r="A762" t="s">
        <v>11929</v>
      </c>
    </row>
    <row r="763" spans="1:1" x14ac:dyDescent="0.25">
      <c r="A763" t="s">
        <v>11930</v>
      </c>
    </row>
    <row r="764" spans="1:1" x14ac:dyDescent="0.25">
      <c r="A764" t="s">
        <v>11931</v>
      </c>
    </row>
    <row r="765" spans="1:1" x14ac:dyDescent="0.25">
      <c r="A765" t="s">
        <v>11932</v>
      </c>
    </row>
    <row r="766" spans="1:1" x14ac:dyDescent="0.25">
      <c r="A766" t="s">
        <v>11933</v>
      </c>
    </row>
    <row r="767" spans="1:1" x14ac:dyDescent="0.25">
      <c r="A767" t="s">
        <v>11934</v>
      </c>
    </row>
    <row r="768" spans="1:1" x14ac:dyDescent="0.25">
      <c r="A768" t="s">
        <v>11935</v>
      </c>
    </row>
    <row r="769" spans="1:1" x14ac:dyDescent="0.25">
      <c r="A769" t="s">
        <v>11936</v>
      </c>
    </row>
    <row r="770" spans="1:1" x14ac:dyDescent="0.25">
      <c r="A770" t="s">
        <v>11937</v>
      </c>
    </row>
    <row r="771" spans="1:1" x14ac:dyDescent="0.25">
      <c r="A771" t="s">
        <v>11938</v>
      </c>
    </row>
    <row r="772" spans="1:1" x14ac:dyDescent="0.25">
      <c r="A772" t="s">
        <v>11939</v>
      </c>
    </row>
    <row r="773" spans="1:1" x14ac:dyDescent="0.25">
      <c r="A773" t="s">
        <v>11940</v>
      </c>
    </row>
    <row r="774" spans="1:1" x14ac:dyDescent="0.25">
      <c r="A774" t="s">
        <v>11941</v>
      </c>
    </row>
    <row r="775" spans="1:1" x14ac:dyDescent="0.25">
      <c r="A775" t="s">
        <v>11942</v>
      </c>
    </row>
    <row r="776" spans="1:1" x14ac:dyDescent="0.25">
      <c r="A776" t="s">
        <v>11943</v>
      </c>
    </row>
    <row r="777" spans="1:1" x14ac:dyDescent="0.25">
      <c r="A777" t="s">
        <v>11944</v>
      </c>
    </row>
    <row r="778" spans="1:1" x14ac:dyDescent="0.25">
      <c r="A778" t="s">
        <v>11945</v>
      </c>
    </row>
    <row r="779" spans="1:1" x14ac:dyDescent="0.25">
      <c r="A779" t="s">
        <v>11946</v>
      </c>
    </row>
    <row r="780" spans="1:1" x14ac:dyDescent="0.25">
      <c r="A780" t="s">
        <v>11947</v>
      </c>
    </row>
    <row r="781" spans="1:1" x14ac:dyDescent="0.25">
      <c r="A781" t="s">
        <v>11948</v>
      </c>
    </row>
    <row r="782" spans="1:1" x14ac:dyDescent="0.25">
      <c r="A782" t="s">
        <v>11949</v>
      </c>
    </row>
    <row r="783" spans="1:1" x14ac:dyDescent="0.25">
      <c r="A783" t="s">
        <v>11950</v>
      </c>
    </row>
    <row r="784" spans="1:1" x14ac:dyDescent="0.25">
      <c r="A784" t="s">
        <v>11951</v>
      </c>
    </row>
    <row r="785" spans="1:1" x14ac:dyDescent="0.25">
      <c r="A785" t="s">
        <v>11952</v>
      </c>
    </row>
    <row r="786" spans="1:1" x14ac:dyDescent="0.25">
      <c r="A786" t="s">
        <v>11953</v>
      </c>
    </row>
    <row r="787" spans="1:1" x14ac:dyDescent="0.25">
      <c r="A787" t="s">
        <v>11954</v>
      </c>
    </row>
    <row r="788" spans="1:1" x14ac:dyDescent="0.25">
      <c r="A788" t="s">
        <v>11955</v>
      </c>
    </row>
    <row r="789" spans="1:1" x14ac:dyDescent="0.25">
      <c r="A789" t="s">
        <v>11956</v>
      </c>
    </row>
    <row r="790" spans="1:1" x14ac:dyDescent="0.25">
      <c r="A790" t="s">
        <v>11957</v>
      </c>
    </row>
    <row r="791" spans="1:1" x14ac:dyDescent="0.25">
      <c r="A791" t="s">
        <v>11958</v>
      </c>
    </row>
    <row r="792" spans="1:1" x14ac:dyDescent="0.25">
      <c r="A792" t="s">
        <v>11959</v>
      </c>
    </row>
    <row r="793" spans="1:1" x14ac:dyDescent="0.25">
      <c r="A793" t="s">
        <v>11960</v>
      </c>
    </row>
    <row r="794" spans="1:1" x14ac:dyDescent="0.25">
      <c r="A794" t="s">
        <v>11961</v>
      </c>
    </row>
    <row r="795" spans="1:1" x14ac:dyDescent="0.25">
      <c r="A795" t="s">
        <v>11962</v>
      </c>
    </row>
    <row r="796" spans="1:1" x14ac:dyDescent="0.25">
      <c r="A796" t="s">
        <v>11963</v>
      </c>
    </row>
    <row r="797" spans="1:1" x14ac:dyDescent="0.25">
      <c r="A797" t="s">
        <v>11964</v>
      </c>
    </row>
    <row r="798" spans="1:1" x14ac:dyDescent="0.25">
      <c r="A798" t="s">
        <v>11965</v>
      </c>
    </row>
    <row r="799" spans="1:1" x14ac:dyDescent="0.25">
      <c r="A799" t="s">
        <v>11966</v>
      </c>
    </row>
    <row r="800" spans="1:1" x14ac:dyDescent="0.25">
      <c r="A800" t="s">
        <v>11967</v>
      </c>
    </row>
    <row r="801" spans="1:1" x14ac:dyDescent="0.25">
      <c r="A801" t="s">
        <v>11968</v>
      </c>
    </row>
    <row r="802" spans="1:1" x14ac:dyDescent="0.25">
      <c r="A802" t="s">
        <v>11969</v>
      </c>
    </row>
    <row r="803" spans="1:1" x14ac:dyDescent="0.25">
      <c r="A803" t="s">
        <v>11970</v>
      </c>
    </row>
    <row r="804" spans="1:1" x14ac:dyDescent="0.25">
      <c r="A804" t="s">
        <v>11971</v>
      </c>
    </row>
    <row r="805" spans="1:1" x14ac:dyDescent="0.25">
      <c r="A805" t="s">
        <v>11972</v>
      </c>
    </row>
    <row r="806" spans="1:1" x14ac:dyDescent="0.25">
      <c r="A806" t="s">
        <v>11973</v>
      </c>
    </row>
    <row r="807" spans="1:1" x14ac:dyDescent="0.25">
      <c r="A807" t="s">
        <v>11974</v>
      </c>
    </row>
    <row r="808" spans="1:1" x14ac:dyDescent="0.25">
      <c r="A808" t="s">
        <v>11975</v>
      </c>
    </row>
    <row r="809" spans="1:1" x14ac:dyDescent="0.25">
      <c r="A809" t="s">
        <v>11976</v>
      </c>
    </row>
    <row r="810" spans="1:1" x14ac:dyDescent="0.25">
      <c r="A810" t="s">
        <v>11977</v>
      </c>
    </row>
    <row r="811" spans="1:1" x14ac:dyDescent="0.25">
      <c r="A811" t="s">
        <v>11978</v>
      </c>
    </row>
    <row r="812" spans="1:1" x14ac:dyDescent="0.25">
      <c r="A812" t="s">
        <v>11979</v>
      </c>
    </row>
    <row r="813" spans="1:1" x14ac:dyDescent="0.25">
      <c r="A813" t="s">
        <v>11980</v>
      </c>
    </row>
    <row r="814" spans="1:1" x14ac:dyDescent="0.25">
      <c r="A814" t="s">
        <v>11981</v>
      </c>
    </row>
    <row r="815" spans="1:1" x14ac:dyDescent="0.25">
      <c r="A815" t="s">
        <v>11982</v>
      </c>
    </row>
    <row r="816" spans="1:1" x14ac:dyDescent="0.25">
      <c r="A816" t="s">
        <v>11983</v>
      </c>
    </row>
    <row r="817" spans="1:1" x14ac:dyDescent="0.25">
      <c r="A817" t="s">
        <v>11984</v>
      </c>
    </row>
    <row r="818" spans="1:1" x14ac:dyDescent="0.25">
      <c r="A818" t="s">
        <v>11985</v>
      </c>
    </row>
    <row r="819" spans="1:1" x14ac:dyDescent="0.25">
      <c r="A819" t="s">
        <v>11986</v>
      </c>
    </row>
    <row r="820" spans="1:1" x14ac:dyDescent="0.25">
      <c r="A820" t="s">
        <v>11987</v>
      </c>
    </row>
    <row r="821" spans="1:1" x14ac:dyDescent="0.25">
      <c r="A821" t="s">
        <v>11988</v>
      </c>
    </row>
    <row r="822" spans="1:1" x14ac:dyDescent="0.25">
      <c r="A822" t="s">
        <v>11989</v>
      </c>
    </row>
    <row r="823" spans="1:1" x14ac:dyDescent="0.25">
      <c r="A823" t="s">
        <v>11990</v>
      </c>
    </row>
    <row r="824" spans="1:1" x14ac:dyDescent="0.25">
      <c r="A824" t="s">
        <v>11991</v>
      </c>
    </row>
    <row r="825" spans="1:1" x14ac:dyDescent="0.25">
      <c r="A825" t="s">
        <v>11992</v>
      </c>
    </row>
    <row r="826" spans="1:1" x14ac:dyDescent="0.25">
      <c r="A826" t="s">
        <v>11993</v>
      </c>
    </row>
    <row r="827" spans="1:1" x14ac:dyDescent="0.25">
      <c r="A827" t="s">
        <v>11994</v>
      </c>
    </row>
    <row r="828" spans="1:1" x14ac:dyDescent="0.25">
      <c r="A828" t="s">
        <v>11995</v>
      </c>
    </row>
    <row r="829" spans="1:1" x14ac:dyDescent="0.25">
      <c r="A829" t="s">
        <v>11996</v>
      </c>
    </row>
    <row r="830" spans="1:1" x14ac:dyDescent="0.25">
      <c r="A830" t="s">
        <v>11997</v>
      </c>
    </row>
    <row r="831" spans="1:1" x14ac:dyDescent="0.25">
      <c r="A831" t="s">
        <v>11998</v>
      </c>
    </row>
    <row r="832" spans="1:1" x14ac:dyDescent="0.25">
      <c r="A832" t="s">
        <v>11999</v>
      </c>
    </row>
    <row r="833" spans="1:1" x14ac:dyDescent="0.25">
      <c r="A833" t="s">
        <v>12000</v>
      </c>
    </row>
    <row r="834" spans="1:1" x14ac:dyDescent="0.25">
      <c r="A834" t="s">
        <v>12001</v>
      </c>
    </row>
    <row r="835" spans="1:1" x14ac:dyDescent="0.25">
      <c r="A835" t="s">
        <v>12002</v>
      </c>
    </row>
    <row r="836" spans="1:1" x14ac:dyDescent="0.25">
      <c r="A836" t="s">
        <v>12003</v>
      </c>
    </row>
    <row r="837" spans="1:1" x14ac:dyDescent="0.25">
      <c r="A837" t="s">
        <v>12004</v>
      </c>
    </row>
    <row r="838" spans="1:1" x14ac:dyDescent="0.25">
      <c r="A838" t="s">
        <v>12005</v>
      </c>
    </row>
    <row r="839" spans="1:1" x14ac:dyDescent="0.25">
      <c r="A839" t="s">
        <v>12006</v>
      </c>
    </row>
    <row r="840" spans="1:1" x14ac:dyDescent="0.25">
      <c r="A840" t="s">
        <v>12007</v>
      </c>
    </row>
    <row r="841" spans="1:1" x14ac:dyDescent="0.25">
      <c r="A841" t="s">
        <v>12008</v>
      </c>
    </row>
    <row r="842" spans="1:1" x14ac:dyDescent="0.25">
      <c r="A842" t="s">
        <v>12009</v>
      </c>
    </row>
    <row r="843" spans="1:1" x14ac:dyDescent="0.25">
      <c r="A843" t="s">
        <v>12010</v>
      </c>
    </row>
    <row r="844" spans="1:1" x14ac:dyDescent="0.25">
      <c r="A844" t="s">
        <v>12011</v>
      </c>
    </row>
    <row r="845" spans="1:1" x14ac:dyDescent="0.25">
      <c r="A845" t="s">
        <v>12012</v>
      </c>
    </row>
    <row r="846" spans="1:1" x14ac:dyDescent="0.25">
      <c r="A846" t="s">
        <v>12013</v>
      </c>
    </row>
    <row r="847" spans="1:1" x14ac:dyDescent="0.25">
      <c r="A847" t="s">
        <v>12014</v>
      </c>
    </row>
    <row r="848" spans="1:1" x14ac:dyDescent="0.25">
      <c r="A848" t="s">
        <v>12015</v>
      </c>
    </row>
    <row r="849" spans="1:1" x14ac:dyDescent="0.25">
      <c r="A849" t="s">
        <v>12016</v>
      </c>
    </row>
    <row r="850" spans="1:1" x14ac:dyDescent="0.25">
      <c r="A850" t="s">
        <v>12017</v>
      </c>
    </row>
    <row r="851" spans="1:1" x14ac:dyDescent="0.25">
      <c r="A851" t="s">
        <v>12018</v>
      </c>
    </row>
    <row r="852" spans="1:1" x14ac:dyDescent="0.25">
      <c r="A852" t="s">
        <v>12019</v>
      </c>
    </row>
    <row r="853" spans="1:1" x14ac:dyDescent="0.25">
      <c r="A853" t="s">
        <v>12020</v>
      </c>
    </row>
    <row r="854" spans="1:1" x14ac:dyDescent="0.25">
      <c r="A854" t="s">
        <v>12021</v>
      </c>
    </row>
    <row r="855" spans="1:1" x14ac:dyDescent="0.25">
      <c r="A855" t="s">
        <v>12022</v>
      </c>
    </row>
    <row r="856" spans="1:1" x14ac:dyDescent="0.25">
      <c r="A856" t="s">
        <v>12023</v>
      </c>
    </row>
    <row r="857" spans="1:1" x14ac:dyDescent="0.25">
      <c r="A857" t="s">
        <v>12024</v>
      </c>
    </row>
    <row r="858" spans="1:1" x14ac:dyDescent="0.25">
      <c r="A858" t="s">
        <v>12025</v>
      </c>
    </row>
    <row r="859" spans="1:1" x14ac:dyDescent="0.25">
      <c r="A859" t="s">
        <v>12026</v>
      </c>
    </row>
    <row r="860" spans="1:1" x14ac:dyDescent="0.25">
      <c r="A860" t="s">
        <v>12027</v>
      </c>
    </row>
    <row r="861" spans="1:1" x14ac:dyDescent="0.25">
      <c r="A861" t="s">
        <v>12028</v>
      </c>
    </row>
    <row r="862" spans="1:1" x14ac:dyDescent="0.25">
      <c r="A862" t="s">
        <v>12029</v>
      </c>
    </row>
    <row r="863" spans="1:1" x14ac:dyDescent="0.25">
      <c r="A863" t="s">
        <v>12030</v>
      </c>
    </row>
    <row r="864" spans="1:1" x14ac:dyDescent="0.25">
      <c r="A864" t="s">
        <v>12031</v>
      </c>
    </row>
    <row r="865" spans="1:1" x14ac:dyDescent="0.25">
      <c r="A865" t="s">
        <v>12032</v>
      </c>
    </row>
    <row r="866" spans="1:1" x14ac:dyDescent="0.25">
      <c r="A866" t="s">
        <v>12033</v>
      </c>
    </row>
    <row r="867" spans="1:1" x14ac:dyDescent="0.25">
      <c r="A867" t="s">
        <v>12034</v>
      </c>
    </row>
    <row r="868" spans="1:1" x14ac:dyDescent="0.25">
      <c r="A868" t="s">
        <v>12035</v>
      </c>
    </row>
    <row r="869" spans="1:1" x14ac:dyDescent="0.25">
      <c r="A869" t="s">
        <v>12036</v>
      </c>
    </row>
    <row r="870" spans="1:1" x14ac:dyDescent="0.25">
      <c r="A870" t="s">
        <v>12037</v>
      </c>
    </row>
    <row r="871" spans="1:1" x14ac:dyDescent="0.25">
      <c r="A871" t="s">
        <v>12038</v>
      </c>
    </row>
    <row r="872" spans="1:1" x14ac:dyDescent="0.25">
      <c r="A872" t="s">
        <v>12039</v>
      </c>
    </row>
    <row r="873" spans="1:1" x14ac:dyDescent="0.25">
      <c r="A873" t="s">
        <v>12040</v>
      </c>
    </row>
    <row r="874" spans="1:1" x14ac:dyDescent="0.25">
      <c r="A874" t="s">
        <v>12041</v>
      </c>
    </row>
    <row r="875" spans="1:1" x14ac:dyDescent="0.25">
      <c r="A875" t="s">
        <v>12042</v>
      </c>
    </row>
    <row r="876" spans="1:1" x14ac:dyDescent="0.25">
      <c r="A876" t="s">
        <v>12043</v>
      </c>
    </row>
    <row r="877" spans="1:1" x14ac:dyDescent="0.25">
      <c r="A877" t="s">
        <v>12044</v>
      </c>
    </row>
    <row r="878" spans="1:1" x14ac:dyDescent="0.25">
      <c r="A878" t="s">
        <v>12045</v>
      </c>
    </row>
    <row r="879" spans="1:1" x14ac:dyDescent="0.25">
      <c r="A879" t="s">
        <v>12046</v>
      </c>
    </row>
    <row r="880" spans="1:1" x14ac:dyDescent="0.25">
      <c r="A880" t="s">
        <v>12047</v>
      </c>
    </row>
    <row r="881" spans="1:1" x14ac:dyDescent="0.25">
      <c r="A881" t="s">
        <v>12048</v>
      </c>
    </row>
    <row r="882" spans="1:1" x14ac:dyDescent="0.25">
      <c r="A882" t="s">
        <v>12049</v>
      </c>
    </row>
    <row r="883" spans="1:1" x14ac:dyDescent="0.25">
      <c r="A883" t="s">
        <v>12050</v>
      </c>
    </row>
    <row r="884" spans="1:1" x14ac:dyDescent="0.25">
      <c r="A884" t="s">
        <v>12051</v>
      </c>
    </row>
    <row r="885" spans="1:1" x14ac:dyDescent="0.25">
      <c r="A885" t="s">
        <v>12052</v>
      </c>
    </row>
    <row r="886" spans="1:1" x14ac:dyDescent="0.25">
      <c r="A886" t="s">
        <v>12053</v>
      </c>
    </row>
    <row r="887" spans="1:1" x14ac:dyDescent="0.25">
      <c r="A887" t="s">
        <v>12054</v>
      </c>
    </row>
    <row r="888" spans="1:1" x14ac:dyDescent="0.25">
      <c r="A888" t="s">
        <v>12055</v>
      </c>
    </row>
    <row r="889" spans="1:1" x14ac:dyDescent="0.25">
      <c r="A889" t="s">
        <v>12056</v>
      </c>
    </row>
    <row r="890" spans="1:1" x14ac:dyDescent="0.25">
      <c r="A890" t="s">
        <v>12057</v>
      </c>
    </row>
    <row r="891" spans="1:1" x14ac:dyDescent="0.25">
      <c r="A891" t="s">
        <v>12058</v>
      </c>
    </row>
    <row r="892" spans="1:1" x14ac:dyDescent="0.25">
      <c r="A892" t="s">
        <v>12059</v>
      </c>
    </row>
    <row r="893" spans="1:1" x14ac:dyDescent="0.25">
      <c r="A893" t="s">
        <v>12060</v>
      </c>
    </row>
    <row r="894" spans="1:1" x14ac:dyDescent="0.25">
      <c r="A894" t="s">
        <v>12061</v>
      </c>
    </row>
    <row r="895" spans="1:1" x14ac:dyDescent="0.25">
      <c r="A895" t="s">
        <v>12062</v>
      </c>
    </row>
    <row r="896" spans="1:1" x14ac:dyDescent="0.25">
      <c r="A896" t="s">
        <v>12063</v>
      </c>
    </row>
    <row r="897" spans="1:1" x14ac:dyDescent="0.25">
      <c r="A897" t="s">
        <v>12064</v>
      </c>
    </row>
    <row r="898" spans="1:1" x14ac:dyDescent="0.25">
      <c r="A898" t="s">
        <v>12065</v>
      </c>
    </row>
    <row r="899" spans="1:1" x14ac:dyDescent="0.25">
      <c r="A899" t="s">
        <v>12066</v>
      </c>
    </row>
    <row r="900" spans="1:1" x14ac:dyDescent="0.25">
      <c r="A900" t="s">
        <v>12067</v>
      </c>
    </row>
    <row r="901" spans="1:1" x14ac:dyDescent="0.25">
      <c r="A901" t="s">
        <v>12068</v>
      </c>
    </row>
    <row r="902" spans="1:1" x14ac:dyDescent="0.25">
      <c r="A902" t="s">
        <v>12069</v>
      </c>
    </row>
    <row r="903" spans="1:1" x14ac:dyDescent="0.25">
      <c r="A903" t="s">
        <v>12070</v>
      </c>
    </row>
    <row r="904" spans="1:1" x14ac:dyDescent="0.25">
      <c r="A904" t="s">
        <v>12071</v>
      </c>
    </row>
    <row r="905" spans="1:1" x14ac:dyDescent="0.25">
      <c r="A905" t="s">
        <v>12072</v>
      </c>
    </row>
    <row r="906" spans="1:1" x14ac:dyDescent="0.25">
      <c r="A906" t="s">
        <v>12073</v>
      </c>
    </row>
    <row r="907" spans="1:1" x14ac:dyDescent="0.25">
      <c r="A907" t="s">
        <v>12074</v>
      </c>
    </row>
    <row r="908" spans="1:1" x14ac:dyDescent="0.25">
      <c r="A908" t="s">
        <v>12075</v>
      </c>
    </row>
    <row r="909" spans="1:1" x14ac:dyDescent="0.25">
      <c r="A909" t="s">
        <v>12076</v>
      </c>
    </row>
    <row r="910" spans="1:1" x14ac:dyDescent="0.25">
      <c r="A910" t="s">
        <v>12077</v>
      </c>
    </row>
    <row r="911" spans="1:1" x14ac:dyDescent="0.25">
      <c r="A911" t="s">
        <v>12078</v>
      </c>
    </row>
    <row r="912" spans="1:1" x14ac:dyDescent="0.25">
      <c r="A912" t="s">
        <v>12079</v>
      </c>
    </row>
    <row r="913" spans="1:1" x14ac:dyDescent="0.25">
      <c r="A913" t="s">
        <v>12080</v>
      </c>
    </row>
    <row r="914" spans="1:1" x14ac:dyDescent="0.25">
      <c r="A914" t="s">
        <v>12081</v>
      </c>
    </row>
    <row r="915" spans="1:1" x14ac:dyDescent="0.25">
      <c r="A915" t="s">
        <v>12082</v>
      </c>
    </row>
    <row r="916" spans="1:1" x14ac:dyDescent="0.25">
      <c r="A916" t="s">
        <v>12083</v>
      </c>
    </row>
    <row r="917" spans="1:1" x14ac:dyDescent="0.25">
      <c r="A917" t="s">
        <v>12084</v>
      </c>
    </row>
    <row r="918" spans="1:1" x14ac:dyDescent="0.25">
      <c r="A918" t="s">
        <v>12085</v>
      </c>
    </row>
    <row r="919" spans="1:1" x14ac:dyDescent="0.25">
      <c r="A919" t="s">
        <v>12086</v>
      </c>
    </row>
    <row r="920" spans="1:1" x14ac:dyDescent="0.25">
      <c r="A920" t="s">
        <v>12087</v>
      </c>
    </row>
    <row r="921" spans="1:1" x14ac:dyDescent="0.25">
      <c r="A921" t="s">
        <v>12088</v>
      </c>
    </row>
    <row r="922" spans="1:1" x14ac:dyDescent="0.25">
      <c r="A922" t="s">
        <v>12089</v>
      </c>
    </row>
    <row r="923" spans="1:1" x14ac:dyDescent="0.25">
      <c r="A923" t="s">
        <v>12090</v>
      </c>
    </row>
    <row r="924" spans="1:1" x14ac:dyDescent="0.25">
      <c r="A924" t="s">
        <v>12091</v>
      </c>
    </row>
    <row r="925" spans="1:1" x14ac:dyDescent="0.25">
      <c r="A925" t="s">
        <v>12092</v>
      </c>
    </row>
    <row r="926" spans="1:1" x14ac:dyDescent="0.25">
      <c r="A926" t="s">
        <v>12093</v>
      </c>
    </row>
    <row r="927" spans="1:1" x14ac:dyDescent="0.25">
      <c r="A927" t="s">
        <v>12094</v>
      </c>
    </row>
    <row r="928" spans="1:1" x14ac:dyDescent="0.25">
      <c r="A928" t="s">
        <v>12095</v>
      </c>
    </row>
    <row r="929" spans="1:1" x14ac:dyDescent="0.25">
      <c r="A929" t="s">
        <v>12096</v>
      </c>
    </row>
    <row r="930" spans="1:1" x14ac:dyDescent="0.25">
      <c r="A930" t="s">
        <v>12097</v>
      </c>
    </row>
    <row r="931" spans="1:1" x14ac:dyDescent="0.25">
      <c r="A931" t="s">
        <v>12098</v>
      </c>
    </row>
    <row r="932" spans="1:1" x14ac:dyDescent="0.25">
      <c r="A932" t="s">
        <v>12099</v>
      </c>
    </row>
    <row r="933" spans="1:1" x14ac:dyDescent="0.25">
      <c r="A933" t="s">
        <v>12100</v>
      </c>
    </row>
    <row r="934" spans="1:1" x14ac:dyDescent="0.25">
      <c r="A934" t="s">
        <v>12101</v>
      </c>
    </row>
    <row r="935" spans="1:1" x14ac:dyDescent="0.25">
      <c r="A935" t="s">
        <v>12102</v>
      </c>
    </row>
    <row r="936" spans="1:1" x14ac:dyDescent="0.25">
      <c r="A936" t="s">
        <v>12103</v>
      </c>
    </row>
    <row r="937" spans="1:1" x14ac:dyDescent="0.25">
      <c r="A937" t="s">
        <v>12104</v>
      </c>
    </row>
    <row r="938" spans="1:1" x14ac:dyDescent="0.25">
      <c r="A938" t="s">
        <v>12105</v>
      </c>
    </row>
    <row r="939" spans="1:1" x14ac:dyDescent="0.25">
      <c r="A939" t="s">
        <v>12106</v>
      </c>
    </row>
    <row r="940" spans="1:1" x14ac:dyDescent="0.25">
      <c r="A940" t="s">
        <v>12107</v>
      </c>
    </row>
    <row r="941" spans="1:1" x14ac:dyDescent="0.25">
      <c r="A941" t="s">
        <v>12108</v>
      </c>
    </row>
    <row r="942" spans="1:1" x14ac:dyDescent="0.25">
      <c r="A942" t="s">
        <v>12109</v>
      </c>
    </row>
    <row r="943" spans="1:1" x14ac:dyDescent="0.25">
      <c r="A943" t="s">
        <v>12110</v>
      </c>
    </row>
    <row r="944" spans="1:1" x14ac:dyDescent="0.25">
      <c r="A944" t="s">
        <v>12111</v>
      </c>
    </row>
    <row r="945" spans="1:1" x14ac:dyDescent="0.25">
      <c r="A945" t="s">
        <v>12112</v>
      </c>
    </row>
    <row r="946" spans="1:1" x14ac:dyDescent="0.25">
      <c r="A946" t="s">
        <v>12113</v>
      </c>
    </row>
    <row r="947" spans="1:1" x14ac:dyDescent="0.25">
      <c r="A947" t="s">
        <v>12114</v>
      </c>
    </row>
    <row r="948" spans="1:1" x14ac:dyDescent="0.25">
      <c r="A948" t="s">
        <v>12115</v>
      </c>
    </row>
    <row r="949" spans="1:1" x14ac:dyDescent="0.25">
      <c r="A949" t="s">
        <v>12116</v>
      </c>
    </row>
    <row r="950" spans="1:1" x14ac:dyDescent="0.25">
      <c r="A950" t="s">
        <v>12117</v>
      </c>
    </row>
    <row r="951" spans="1:1" x14ac:dyDescent="0.25">
      <c r="A951" t="s">
        <v>12118</v>
      </c>
    </row>
    <row r="952" spans="1:1" x14ac:dyDescent="0.25">
      <c r="A952" t="s">
        <v>12119</v>
      </c>
    </row>
    <row r="953" spans="1:1" x14ac:dyDescent="0.25">
      <c r="A953" t="s">
        <v>12120</v>
      </c>
    </row>
    <row r="954" spans="1:1" x14ac:dyDescent="0.25">
      <c r="A954" t="s">
        <v>12121</v>
      </c>
    </row>
    <row r="955" spans="1:1" x14ac:dyDescent="0.25">
      <c r="A955" t="s">
        <v>12122</v>
      </c>
    </row>
    <row r="956" spans="1:1" x14ac:dyDescent="0.25">
      <c r="A956" t="s">
        <v>12123</v>
      </c>
    </row>
    <row r="957" spans="1:1" x14ac:dyDescent="0.25">
      <c r="A957" t="s">
        <v>12124</v>
      </c>
    </row>
    <row r="958" spans="1:1" x14ac:dyDescent="0.25">
      <c r="A958" t="s">
        <v>12125</v>
      </c>
    </row>
    <row r="959" spans="1:1" x14ac:dyDescent="0.25">
      <c r="A959" t="s">
        <v>12126</v>
      </c>
    </row>
    <row r="960" spans="1:1" x14ac:dyDescent="0.25">
      <c r="A960" t="s">
        <v>12127</v>
      </c>
    </row>
    <row r="961" spans="1:1" x14ac:dyDescent="0.25">
      <c r="A961" t="s">
        <v>12128</v>
      </c>
    </row>
    <row r="962" spans="1:1" x14ac:dyDescent="0.25">
      <c r="A962" t="s">
        <v>12129</v>
      </c>
    </row>
    <row r="963" spans="1:1" x14ac:dyDescent="0.25">
      <c r="A963" t="s">
        <v>12130</v>
      </c>
    </row>
    <row r="964" spans="1:1" x14ac:dyDescent="0.25">
      <c r="A964" t="s">
        <v>12131</v>
      </c>
    </row>
    <row r="965" spans="1:1" x14ac:dyDescent="0.25">
      <c r="A965" t="s">
        <v>12132</v>
      </c>
    </row>
    <row r="966" spans="1:1" x14ac:dyDescent="0.25">
      <c r="A966" t="s">
        <v>12133</v>
      </c>
    </row>
    <row r="967" spans="1:1" x14ac:dyDescent="0.25">
      <c r="A967" t="s">
        <v>12134</v>
      </c>
    </row>
    <row r="968" spans="1:1" x14ac:dyDescent="0.25">
      <c r="A968" t="s">
        <v>12135</v>
      </c>
    </row>
    <row r="969" spans="1:1" x14ac:dyDescent="0.25">
      <c r="A969" t="s">
        <v>12136</v>
      </c>
    </row>
    <row r="970" spans="1:1" x14ac:dyDescent="0.25">
      <c r="A970" t="s">
        <v>12137</v>
      </c>
    </row>
    <row r="971" spans="1:1" x14ac:dyDescent="0.25">
      <c r="A971" t="s">
        <v>12138</v>
      </c>
    </row>
    <row r="972" spans="1:1" x14ac:dyDescent="0.25">
      <c r="A972" t="s">
        <v>12139</v>
      </c>
    </row>
    <row r="973" spans="1:1" x14ac:dyDescent="0.25">
      <c r="A973" t="s">
        <v>12140</v>
      </c>
    </row>
    <row r="974" spans="1:1" x14ac:dyDescent="0.25">
      <c r="A974" t="s">
        <v>12141</v>
      </c>
    </row>
    <row r="975" spans="1:1" x14ac:dyDescent="0.25">
      <c r="A975" t="s">
        <v>12142</v>
      </c>
    </row>
    <row r="976" spans="1:1" x14ac:dyDescent="0.25">
      <c r="A976" t="s">
        <v>12143</v>
      </c>
    </row>
    <row r="977" spans="1:1" x14ac:dyDescent="0.25">
      <c r="A977" t="s">
        <v>12144</v>
      </c>
    </row>
    <row r="978" spans="1:1" x14ac:dyDescent="0.25">
      <c r="A978" t="s">
        <v>12145</v>
      </c>
    </row>
    <row r="979" spans="1:1" x14ac:dyDescent="0.25">
      <c r="A979" t="s">
        <v>12146</v>
      </c>
    </row>
    <row r="980" spans="1:1" x14ac:dyDescent="0.25">
      <c r="A980" t="s">
        <v>12147</v>
      </c>
    </row>
    <row r="981" spans="1:1" x14ac:dyDescent="0.25">
      <c r="A981" t="s">
        <v>12148</v>
      </c>
    </row>
    <row r="982" spans="1:1" x14ac:dyDescent="0.25">
      <c r="A982" t="s">
        <v>12149</v>
      </c>
    </row>
    <row r="983" spans="1:1" x14ac:dyDescent="0.25">
      <c r="A983" t="s">
        <v>12150</v>
      </c>
    </row>
    <row r="984" spans="1:1" x14ac:dyDescent="0.25">
      <c r="A984" t="s">
        <v>12151</v>
      </c>
    </row>
    <row r="985" spans="1:1" x14ac:dyDescent="0.25">
      <c r="A985" t="s">
        <v>12152</v>
      </c>
    </row>
    <row r="986" spans="1:1" x14ac:dyDescent="0.25">
      <c r="A986" t="s">
        <v>12153</v>
      </c>
    </row>
    <row r="987" spans="1:1" x14ac:dyDescent="0.25">
      <c r="A987" t="s">
        <v>12154</v>
      </c>
    </row>
    <row r="988" spans="1:1" x14ac:dyDescent="0.25">
      <c r="A988" t="s">
        <v>12155</v>
      </c>
    </row>
    <row r="989" spans="1:1" x14ac:dyDescent="0.25">
      <c r="A989" t="s">
        <v>12156</v>
      </c>
    </row>
    <row r="990" spans="1:1" x14ac:dyDescent="0.25">
      <c r="A990" t="s">
        <v>12157</v>
      </c>
    </row>
    <row r="991" spans="1:1" x14ac:dyDescent="0.25">
      <c r="A991" t="s">
        <v>12158</v>
      </c>
    </row>
    <row r="992" spans="1:1" x14ac:dyDescent="0.25">
      <c r="A992" t="s">
        <v>12159</v>
      </c>
    </row>
    <row r="993" spans="1:1" x14ac:dyDescent="0.25">
      <c r="A993" t="s">
        <v>12160</v>
      </c>
    </row>
    <row r="994" spans="1:1" x14ac:dyDescent="0.25">
      <c r="A994" t="s">
        <v>12161</v>
      </c>
    </row>
    <row r="995" spans="1:1" x14ac:dyDescent="0.25">
      <c r="A995" t="s">
        <v>12162</v>
      </c>
    </row>
    <row r="996" spans="1:1" x14ac:dyDescent="0.25">
      <c r="A996" t="s">
        <v>12163</v>
      </c>
    </row>
    <row r="997" spans="1:1" x14ac:dyDescent="0.25">
      <c r="A997" t="s">
        <v>12164</v>
      </c>
    </row>
    <row r="998" spans="1:1" x14ac:dyDescent="0.25">
      <c r="A998" t="s">
        <v>12165</v>
      </c>
    </row>
    <row r="999" spans="1:1" x14ac:dyDescent="0.25">
      <c r="A999" t="s">
        <v>12166</v>
      </c>
    </row>
    <row r="1000" spans="1:1" x14ac:dyDescent="0.25">
      <c r="A1000" t="s">
        <v>12167</v>
      </c>
    </row>
    <row r="1001" spans="1:1" x14ac:dyDescent="0.25">
      <c r="A1001" t="s">
        <v>12168</v>
      </c>
    </row>
    <row r="1002" spans="1:1" x14ac:dyDescent="0.25">
      <c r="A1002" t="s">
        <v>12169</v>
      </c>
    </row>
    <row r="1003" spans="1:1" x14ac:dyDescent="0.25">
      <c r="A1003" t="s">
        <v>12170</v>
      </c>
    </row>
    <row r="1004" spans="1:1" x14ac:dyDescent="0.25">
      <c r="A1004" t="s">
        <v>12171</v>
      </c>
    </row>
    <row r="1005" spans="1:1" x14ac:dyDescent="0.25">
      <c r="A1005" t="s">
        <v>12172</v>
      </c>
    </row>
    <row r="1006" spans="1:1" x14ac:dyDescent="0.25">
      <c r="A1006" t="s">
        <v>12173</v>
      </c>
    </row>
    <row r="1007" spans="1:1" x14ac:dyDescent="0.25">
      <c r="A1007" t="s">
        <v>12174</v>
      </c>
    </row>
    <row r="1008" spans="1:1" x14ac:dyDescent="0.25">
      <c r="A1008" t="s">
        <v>12175</v>
      </c>
    </row>
    <row r="1009" spans="1:1" x14ac:dyDescent="0.25">
      <c r="A1009" t="s">
        <v>12176</v>
      </c>
    </row>
    <row r="1010" spans="1:1" x14ac:dyDescent="0.25">
      <c r="A1010" t="s">
        <v>12177</v>
      </c>
    </row>
    <row r="1011" spans="1:1" x14ac:dyDescent="0.25">
      <c r="A1011" t="s">
        <v>12178</v>
      </c>
    </row>
    <row r="1012" spans="1:1" x14ac:dyDescent="0.25">
      <c r="A1012" t="s">
        <v>12179</v>
      </c>
    </row>
    <row r="1013" spans="1:1" x14ac:dyDescent="0.25">
      <c r="A1013" t="s">
        <v>12180</v>
      </c>
    </row>
    <row r="1014" spans="1:1" x14ac:dyDescent="0.25">
      <c r="A1014" t="s">
        <v>12181</v>
      </c>
    </row>
    <row r="1015" spans="1:1" x14ac:dyDescent="0.25">
      <c r="A1015" t="s">
        <v>12182</v>
      </c>
    </row>
    <row r="1016" spans="1:1" x14ac:dyDescent="0.25">
      <c r="A1016" t="s">
        <v>12183</v>
      </c>
    </row>
    <row r="1017" spans="1:1" x14ac:dyDescent="0.25">
      <c r="A1017" t="s">
        <v>12184</v>
      </c>
    </row>
    <row r="1018" spans="1:1" x14ac:dyDescent="0.25">
      <c r="A1018" t="s">
        <v>12185</v>
      </c>
    </row>
    <row r="1019" spans="1:1" x14ac:dyDescent="0.25">
      <c r="A1019" t="s">
        <v>12186</v>
      </c>
    </row>
    <row r="1020" spans="1:1" x14ac:dyDescent="0.25">
      <c r="A1020" t="s">
        <v>12187</v>
      </c>
    </row>
    <row r="1021" spans="1:1" x14ac:dyDescent="0.25">
      <c r="A1021" t="s">
        <v>12188</v>
      </c>
    </row>
    <row r="1022" spans="1:1" x14ac:dyDescent="0.25">
      <c r="A1022" t="s">
        <v>12189</v>
      </c>
    </row>
    <row r="1023" spans="1:1" x14ac:dyDescent="0.25">
      <c r="A1023" t="s">
        <v>12190</v>
      </c>
    </row>
    <row r="1024" spans="1:1" x14ac:dyDescent="0.25">
      <c r="A1024" t="s">
        <v>12191</v>
      </c>
    </row>
    <row r="1025" spans="1:1" x14ac:dyDescent="0.25">
      <c r="A1025" t="s">
        <v>12192</v>
      </c>
    </row>
    <row r="1026" spans="1:1" x14ac:dyDescent="0.25">
      <c r="A1026" t="s">
        <v>12193</v>
      </c>
    </row>
    <row r="1027" spans="1:1" x14ac:dyDescent="0.25">
      <c r="A1027" t="s">
        <v>12194</v>
      </c>
    </row>
    <row r="1028" spans="1:1" x14ac:dyDescent="0.25">
      <c r="A1028" t="s">
        <v>12195</v>
      </c>
    </row>
    <row r="1029" spans="1:1" x14ac:dyDescent="0.25">
      <c r="A1029" t="s">
        <v>12196</v>
      </c>
    </row>
    <row r="1030" spans="1:1" x14ac:dyDescent="0.25">
      <c r="A1030" t="s">
        <v>12197</v>
      </c>
    </row>
    <row r="1031" spans="1:1" x14ac:dyDescent="0.25">
      <c r="A1031" t="s">
        <v>12198</v>
      </c>
    </row>
    <row r="1032" spans="1:1" x14ac:dyDescent="0.25">
      <c r="A1032" t="s">
        <v>12199</v>
      </c>
    </row>
    <row r="1033" spans="1:1" x14ac:dyDescent="0.25">
      <c r="A1033" t="s">
        <v>12200</v>
      </c>
    </row>
    <row r="1034" spans="1:1" x14ac:dyDescent="0.25">
      <c r="A1034" t="s">
        <v>12201</v>
      </c>
    </row>
    <row r="1035" spans="1:1" x14ac:dyDescent="0.25">
      <c r="A1035" t="s">
        <v>12202</v>
      </c>
    </row>
    <row r="1036" spans="1:1" x14ac:dyDescent="0.25">
      <c r="A1036" t="s">
        <v>12203</v>
      </c>
    </row>
    <row r="1037" spans="1:1" x14ac:dyDescent="0.25">
      <c r="A1037" t="s">
        <v>12204</v>
      </c>
    </row>
    <row r="1038" spans="1:1" x14ac:dyDescent="0.25">
      <c r="A1038" t="s">
        <v>12205</v>
      </c>
    </row>
    <row r="1039" spans="1:1" x14ac:dyDescent="0.25">
      <c r="A1039" t="s">
        <v>12206</v>
      </c>
    </row>
    <row r="1040" spans="1:1" x14ac:dyDescent="0.25">
      <c r="A1040" t="s">
        <v>12207</v>
      </c>
    </row>
    <row r="1041" spans="1:1" x14ac:dyDescent="0.25">
      <c r="A1041" t="s">
        <v>12208</v>
      </c>
    </row>
    <row r="1042" spans="1:1" x14ac:dyDescent="0.25">
      <c r="A1042" t="s">
        <v>12209</v>
      </c>
    </row>
    <row r="1043" spans="1:1" x14ac:dyDescent="0.25">
      <c r="A1043" t="s">
        <v>12210</v>
      </c>
    </row>
    <row r="1044" spans="1:1" x14ac:dyDescent="0.25">
      <c r="A1044" t="s">
        <v>12211</v>
      </c>
    </row>
    <row r="1045" spans="1:1" x14ac:dyDescent="0.25">
      <c r="A1045" t="s">
        <v>12212</v>
      </c>
    </row>
    <row r="1046" spans="1:1" x14ac:dyDescent="0.25">
      <c r="A1046" t="s">
        <v>12213</v>
      </c>
    </row>
    <row r="1047" spans="1:1" x14ac:dyDescent="0.25">
      <c r="A1047" t="s">
        <v>12214</v>
      </c>
    </row>
    <row r="1048" spans="1:1" x14ac:dyDescent="0.25">
      <c r="A1048" t="s">
        <v>12215</v>
      </c>
    </row>
    <row r="1049" spans="1:1" x14ac:dyDescent="0.25">
      <c r="A1049" t="s">
        <v>12216</v>
      </c>
    </row>
    <row r="1050" spans="1:1" x14ac:dyDescent="0.25">
      <c r="A1050" t="s">
        <v>12217</v>
      </c>
    </row>
    <row r="1051" spans="1:1" x14ac:dyDescent="0.25">
      <c r="A1051" t="s">
        <v>12218</v>
      </c>
    </row>
    <row r="1052" spans="1:1" x14ac:dyDescent="0.25">
      <c r="A1052" t="s">
        <v>12219</v>
      </c>
    </row>
    <row r="1053" spans="1:1" x14ac:dyDescent="0.25">
      <c r="A1053" t="s">
        <v>12220</v>
      </c>
    </row>
    <row r="1054" spans="1:1" x14ac:dyDescent="0.25">
      <c r="A1054" t="s">
        <v>12221</v>
      </c>
    </row>
    <row r="1055" spans="1:1" x14ac:dyDescent="0.25">
      <c r="A1055" t="s">
        <v>12222</v>
      </c>
    </row>
    <row r="1056" spans="1:1" x14ac:dyDescent="0.25">
      <c r="A1056" t="s">
        <v>12223</v>
      </c>
    </row>
    <row r="1057" spans="1:1" x14ac:dyDescent="0.25">
      <c r="A1057" t="s">
        <v>12224</v>
      </c>
    </row>
    <row r="1058" spans="1:1" x14ac:dyDescent="0.25">
      <c r="A1058" t="s">
        <v>12225</v>
      </c>
    </row>
    <row r="1059" spans="1:1" x14ac:dyDescent="0.25">
      <c r="A1059" t="s">
        <v>12226</v>
      </c>
    </row>
    <row r="1060" spans="1:1" x14ac:dyDescent="0.25">
      <c r="A1060" t="s">
        <v>12227</v>
      </c>
    </row>
    <row r="1061" spans="1:1" x14ac:dyDescent="0.25">
      <c r="A1061" t="s">
        <v>12228</v>
      </c>
    </row>
    <row r="1062" spans="1:1" x14ac:dyDescent="0.25">
      <c r="A1062" t="s">
        <v>12229</v>
      </c>
    </row>
    <row r="1063" spans="1:1" x14ac:dyDescent="0.25">
      <c r="A1063" t="s">
        <v>12230</v>
      </c>
    </row>
    <row r="1064" spans="1:1" x14ac:dyDescent="0.25">
      <c r="A1064" t="s">
        <v>12231</v>
      </c>
    </row>
    <row r="1065" spans="1:1" x14ac:dyDescent="0.25">
      <c r="A1065" t="s">
        <v>12232</v>
      </c>
    </row>
    <row r="1066" spans="1:1" x14ac:dyDescent="0.25">
      <c r="A1066" t="s">
        <v>12233</v>
      </c>
    </row>
    <row r="1067" spans="1:1" x14ac:dyDescent="0.25">
      <c r="A1067" t="s">
        <v>12234</v>
      </c>
    </row>
    <row r="1068" spans="1:1" x14ac:dyDescent="0.25">
      <c r="A1068" t="s">
        <v>12235</v>
      </c>
    </row>
    <row r="1069" spans="1:1" x14ac:dyDescent="0.25">
      <c r="A1069" t="s">
        <v>12236</v>
      </c>
    </row>
    <row r="1070" spans="1:1" x14ac:dyDescent="0.25">
      <c r="A1070" t="s">
        <v>12237</v>
      </c>
    </row>
    <row r="1071" spans="1:1" x14ac:dyDescent="0.25">
      <c r="A1071" t="s">
        <v>12238</v>
      </c>
    </row>
    <row r="1072" spans="1:1" x14ac:dyDescent="0.25">
      <c r="A1072" t="s">
        <v>12239</v>
      </c>
    </row>
    <row r="1073" spans="1:1" x14ac:dyDescent="0.25">
      <c r="A1073" t="s">
        <v>12240</v>
      </c>
    </row>
    <row r="1074" spans="1:1" x14ac:dyDescent="0.25">
      <c r="A1074" t="s">
        <v>12241</v>
      </c>
    </row>
    <row r="1075" spans="1:1" x14ac:dyDescent="0.25">
      <c r="A1075" t="s">
        <v>12242</v>
      </c>
    </row>
    <row r="1076" spans="1:1" x14ac:dyDescent="0.25">
      <c r="A1076" t="s">
        <v>12243</v>
      </c>
    </row>
    <row r="1077" spans="1:1" x14ac:dyDescent="0.25">
      <c r="A1077" t="s">
        <v>12244</v>
      </c>
    </row>
    <row r="1078" spans="1:1" x14ac:dyDescent="0.25">
      <c r="A1078" t="s">
        <v>12245</v>
      </c>
    </row>
    <row r="1079" spans="1:1" x14ac:dyDescent="0.25">
      <c r="A1079" t="s">
        <v>12246</v>
      </c>
    </row>
    <row r="1080" spans="1:1" x14ac:dyDescent="0.25">
      <c r="A1080" t="s">
        <v>12247</v>
      </c>
    </row>
    <row r="1081" spans="1:1" x14ac:dyDescent="0.25">
      <c r="A1081" t="s">
        <v>12248</v>
      </c>
    </row>
    <row r="1082" spans="1:1" x14ac:dyDescent="0.25">
      <c r="A1082" t="s">
        <v>12249</v>
      </c>
    </row>
    <row r="1083" spans="1:1" x14ac:dyDescent="0.25">
      <c r="A1083" t="s">
        <v>12250</v>
      </c>
    </row>
    <row r="1084" spans="1:1" x14ac:dyDescent="0.25">
      <c r="A1084" t="s">
        <v>12251</v>
      </c>
    </row>
    <row r="1085" spans="1:1" x14ac:dyDescent="0.25">
      <c r="A1085" t="s">
        <v>12252</v>
      </c>
    </row>
    <row r="1086" spans="1:1" x14ac:dyDescent="0.25">
      <c r="A1086" t="s">
        <v>12253</v>
      </c>
    </row>
    <row r="1087" spans="1:1" x14ac:dyDescent="0.25">
      <c r="A1087" t="s">
        <v>12254</v>
      </c>
    </row>
    <row r="1088" spans="1:1" x14ac:dyDescent="0.25">
      <c r="A1088" t="s">
        <v>12255</v>
      </c>
    </row>
    <row r="1089" spans="1:1" x14ac:dyDescent="0.25">
      <c r="A1089" t="s">
        <v>12256</v>
      </c>
    </row>
    <row r="1090" spans="1:1" x14ac:dyDescent="0.25">
      <c r="A1090" t="s">
        <v>12257</v>
      </c>
    </row>
    <row r="1091" spans="1:1" x14ac:dyDescent="0.25">
      <c r="A1091" t="s">
        <v>12258</v>
      </c>
    </row>
    <row r="1092" spans="1:1" x14ac:dyDescent="0.25">
      <c r="A1092" t="s">
        <v>12259</v>
      </c>
    </row>
    <row r="1093" spans="1:1" x14ac:dyDescent="0.25">
      <c r="A1093" t="s">
        <v>12260</v>
      </c>
    </row>
    <row r="1094" spans="1:1" x14ac:dyDescent="0.25">
      <c r="A1094" t="s">
        <v>12261</v>
      </c>
    </row>
    <row r="1095" spans="1:1" x14ac:dyDescent="0.25">
      <c r="A1095" t="s">
        <v>12262</v>
      </c>
    </row>
    <row r="1096" spans="1:1" x14ac:dyDescent="0.25">
      <c r="A1096" t="s">
        <v>12263</v>
      </c>
    </row>
    <row r="1097" spans="1:1" x14ac:dyDescent="0.25">
      <c r="A1097" t="s">
        <v>12264</v>
      </c>
    </row>
    <row r="1098" spans="1:1" x14ac:dyDescent="0.25">
      <c r="A1098" t="s">
        <v>12265</v>
      </c>
    </row>
    <row r="1099" spans="1:1" x14ac:dyDescent="0.25">
      <c r="A1099" t="s">
        <v>12266</v>
      </c>
    </row>
    <row r="1100" spans="1:1" x14ac:dyDescent="0.25">
      <c r="A1100" t="s">
        <v>12267</v>
      </c>
    </row>
    <row r="1101" spans="1:1" x14ac:dyDescent="0.25">
      <c r="A1101" t="s">
        <v>12268</v>
      </c>
    </row>
    <row r="1102" spans="1:1" x14ac:dyDescent="0.25">
      <c r="A1102" t="s">
        <v>12269</v>
      </c>
    </row>
    <row r="1103" spans="1:1" x14ac:dyDescent="0.25">
      <c r="A1103" t="s">
        <v>12270</v>
      </c>
    </row>
    <row r="1104" spans="1:1" x14ac:dyDescent="0.25">
      <c r="A1104" t="s">
        <v>12271</v>
      </c>
    </row>
    <row r="1105" spans="1:1" x14ac:dyDescent="0.25">
      <c r="A1105" t="s">
        <v>12272</v>
      </c>
    </row>
    <row r="1106" spans="1:1" x14ac:dyDescent="0.25">
      <c r="A1106" t="s">
        <v>12273</v>
      </c>
    </row>
    <row r="1107" spans="1:1" x14ac:dyDescent="0.25">
      <c r="A1107" t="s">
        <v>12274</v>
      </c>
    </row>
    <row r="1108" spans="1:1" x14ac:dyDescent="0.25">
      <c r="A1108" t="s">
        <v>12275</v>
      </c>
    </row>
    <row r="1109" spans="1:1" x14ac:dyDescent="0.25">
      <c r="A1109" t="s">
        <v>12276</v>
      </c>
    </row>
    <row r="1110" spans="1:1" x14ac:dyDescent="0.25">
      <c r="A1110" t="s">
        <v>12277</v>
      </c>
    </row>
    <row r="1111" spans="1:1" x14ac:dyDescent="0.25">
      <c r="A1111" t="s">
        <v>12278</v>
      </c>
    </row>
    <row r="1112" spans="1:1" x14ac:dyDescent="0.25">
      <c r="A1112" t="s">
        <v>12279</v>
      </c>
    </row>
    <row r="1113" spans="1:1" x14ac:dyDescent="0.25">
      <c r="A1113" t="s">
        <v>12280</v>
      </c>
    </row>
    <row r="1114" spans="1:1" x14ac:dyDescent="0.25">
      <c r="A1114" t="s">
        <v>12281</v>
      </c>
    </row>
    <row r="1115" spans="1:1" x14ac:dyDescent="0.25">
      <c r="A1115" t="s">
        <v>12282</v>
      </c>
    </row>
    <row r="1116" spans="1:1" x14ac:dyDescent="0.25">
      <c r="A1116" t="s">
        <v>12283</v>
      </c>
    </row>
    <row r="1117" spans="1:1" x14ac:dyDescent="0.25">
      <c r="A1117" t="s">
        <v>12284</v>
      </c>
    </row>
    <row r="1118" spans="1:1" x14ac:dyDescent="0.25">
      <c r="A1118" t="s">
        <v>12285</v>
      </c>
    </row>
    <row r="1119" spans="1:1" x14ac:dyDescent="0.25">
      <c r="A1119" t="s">
        <v>12286</v>
      </c>
    </row>
    <row r="1120" spans="1:1" x14ac:dyDescent="0.25">
      <c r="A1120" t="s">
        <v>12287</v>
      </c>
    </row>
    <row r="1121" spans="1:1" x14ac:dyDescent="0.25">
      <c r="A1121" t="s">
        <v>12288</v>
      </c>
    </row>
    <row r="1122" spans="1:1" x14ac:dyDescent="0.25">
      <c r="A1122" t="s">
        <v>12289</v>
      </c>
    </row>
    <row r="1123" spans="1:1" x14ac:dyDescent="0.25">
      <c r="A1123" t="s">
        <v>12290</v>
      </c>
    </row>
    <row r="1124" spans="1:1" x14ac:dyDescent="0.25">
      <c r="A1124" t="s">
        <v>12291</v>
      </c>
    </row>
    <row r="1125" spans="1:1" x14ac:dyDescent="0.25">
      <c r="A1125" t="s">
        <v>12292</v>
      </c>
    </row>
    <row r="1126" spans="1:1" x14ac:dyDescent="0.25">
      <c r="A1126" t="s">
        <v>12293</v>
      </c>
    </row>
    <row r="1127" spans="1:1" x14ac:dyDescent="0.25">
      <c r="A1127" t="s">
        <v>12294</v>
      </c>
    </row>
    <row r="1128" spans="1:1" x14ac:dyDescent="0.25">
      <c r="A1128" t="s">
        <v>12295</v>
      </c>
    </row>
    <row r="1129" spans="1:1" x14ac:dyDescent="0.25">
      <c r="A1129" t="s">
        <v>12296</v>
      </c>
    </row>
    <row r="1130" spans="1:1" x14ac:dyDescent="0.25">
      <c r="A1130" t="s">
        <v>12297</v>
      </c>
    </row>
    <row r="1131" spans="1:1" x14ac:dyDescent="0.25">
      <c r="A1131" t="s">
        <v>12298</v>
      </c>
    </row>
    <row r="1132" spans="1:1" x14ac:dyDescent="0.25">
      <c r="A1132" t="s">
        <v>12299</v>
      </c>
    </row>
    <row r="1133" spans="1:1" x14ac:dyDescent="0.25">
      <c r="A1133" t="s">
        <v>12300</v>
      </c>
    </row>
    <row r="1134" spans="1:1" x14ac:dyDescent="0.25">
      <c r="A1134" t="s">
        <v>12301</v>
      </c>
    </row>
    <row r="1135" spans="1:1" x14ac:dyDescent="0.25">
      <c r="A1135" t="s">
        <v>12302</v>
      </c>
    </row>
    <row r="1136" spans="1:1" x14ac:dyDescent="0.25">
      <c r="A1136" t="s">
        <v>12303</v>
      </c>
    </row>
    <row r="1137" spans="1:1" x14ac:dyDescent="0.25">
      <c r="A1137" t="s">
        <v>12304</v>
      </c>
    </row>
    <row r="1138" spans="1:1" x14ac:dyDescent="0.25">
      <c r="A1138" t="s">
        <v>12305</v>
      </c>
    </row>
    <row r="1139" spans="1:1" x14ac:dyDescent="0.25">
      <c r="A1139" t="s">
        <v>12306</v>
      </c>
    </row>
    <row r="1140" spans="1:1" x14ac:dyDescent="0.25">
      <c r="A1140" t="s">
        <v>12307</v>
      </c>
    </row>
    <row r="1141" spans="1:1" x14ac:dyDescent="0.25">
      <c r="A1141" t="s">
        <v>12308</v>
      </c>
    </row>
    <row r="1142" spans="1:1" x14ac:dyDescent="0.25">
      <c r="A1142" t="s">
        <v>12309</v>
      </c>
    </row>
    <row r="1143" spans="1:1" x14ac:dyDescent="0.25">
      <c r="A1143" t="s">
        <v>12310</v>
      </c>
    </row>
    <row r="1144" spans="1:1" x14ac:dyDescent="0.25">
      <c r="A1144" t="s">
        <v>12311</v>
      </c>
    </row>
    <row r="1145" spans="1:1" x14ac:dyDescent="0.25">
      <c r="A1145" t="s">
        <v>12312</v>
      </c>
    </row>
    <row r="1146" spans="1:1" x14ac:dyDescent="0.25">
      <c r="A1146" t="s">
        <v>12313</v>
      </c>
    </row>
    <row r="1147" spans="1:1" x14ac:dyDescent="0.25">
      <c r="A1147" t="s">
        <v>12314</v>
      </c>
    </row>
    <row r="1148" spans="1:1" x14ac:dyDescent="0.25">
      <c r="A1148" t="s">
        <v>12315</v>
      </c>
    </row>
    <row r="1149" spans="1:1" x14ac:dyDescent="0.25">
      <c r="A1149" t="s">
        <v>12316</v>
      </c>
    </row>
    <row r="1150" spans="1:1" x14ac:dyDescent="0.25">
      <c r="A1150" t="s">
        <v>12317</v>
      </c>
    </row>
    <row r="1151" spans="1:1" x14ac:dyDescent="0.25">
      <c r="A1151" t="s">
        <v>12318</v>
      </c>
    </row>
    <row r="1152" spans="1:1" x14ac:dyDescent="0.25">
      <c r="A1152" t="s">
        <v>12319</v>
      </c>
    </row>
    <row r="1153" spans="1:1" x14ac:dyDescent="0.25">
      <c r="A1153" t="s">
        <v>12320</v>
      </c>
    </row>
    <row r="1154" spans="1:1" x14ac:dyDescent="0.25">
      <c r="A1154" t="s">
        <v>12321</v>
      </c>
    </row>
    <row r="1155" spans="1:1" x14ac:dyDescent="0.25">
      <c r="A1155" t="s">
        <v>12322</v>
      </c>
    </row>
    <row r="1156" spans="1:1" x14ac:dyDescent="0.25">
      <c r="A1156" t="s">
        <v>12323</v>
      </c>
    </row>
    <row r="1157" spans="1:1" x14ac:dyDescent="0.25">
      <c r="A1157" t="s">
        <v>12324</v>
      </c>
    </row>
    <row r="1158" spans="1:1" x14ac:dyDescent="0.25">
      <c r="A1158" t="s">
        <v>12325</v>
      </c>
    </row>
    <row r="1159" spans="1:1" x14ac:dyDescent="0.25">
      <c r="A1159" t="s">
        <v>12326</v>
      </c>
    </row>
    <row r="1160" spans="1:1" x14ac:dyDescent="0.25">
      <c r="A1160" t="s">
        <v>12327</v>
      </c>
    </row>
    <row r="1161" spans="1:1" x14ac:dyDescent="0.25">
      <c r="A1161" t="s">
        <v>12328</v>
      </c>
    </row>
    <row r="1162" spans="1:1" x14ac:dyDescent="0.25">
      <c r="A1162" t="s">
        <v>12329</v>
      </c>
    </row>
    <row r="1163" spans="1:1" x14ac:dyDescent="0.25">
      <c r="A1163" t="s">
        <v>12330</v>
      </c>
    </row>
    <row r="1164" spans="1:1" x14ac:dyDescent="0.25">
      <c r="A1164" t="s">
        <v>12331</v>
      </c>
    </row>
    <row r="1165" spans="1:1" x14ac:dyDescent="0.25">
      <c r="A1165" t="s">
        <v>12332</v>
      </c>
    </row>
    <row r="1166" spans="1:1" x14ac:dyDescent="0.25">
      <c r="A1166" t="s">
        <v>12333</v>
      </c>
    </row>
    <row r="1167" spans="1:1" x14ac:dyDescent="0.25">
      <c r="A1167" t="s">
        <v>12334</v>
      </c>
    </row>
    <row r="1168" spans="1:1" x14ac:dyDescent="0.25">
      <c r="A1168" t="s">
        <v>12335</v>
      </c>
    </row>
    <row r="1169" spans="1:1" x14ac:dyDescent="0.25">
      <c r="A1169" t="s">
        <v>12336</v>
      </c>
    </row>
    <row r="1170" spans="1:1" x14ac:dyDescent="0.25">
      <c r="A1170" t="s">
        <v>12337</v>
      </c>
    </row>
    <row r="1171" spans="1:1" x14ac:dyDescent="0.25">
      <c r="A1171" t="s">
        <v>12338</v>
      </c>
    </row>
    <row r="1172" spans="1:1" x14ac:dyDescent="0.25">
      <c r="A1172" t="s">
        <v>12339</v>
      </c>
    </row>
    <row r="1173" spans="1:1" x14ac:dyDescent="0.25">
      <c r="A1173" t="s">
        <v>12340</v>
      </c>
    </row>
    <row r="1174" spans="1:1" x14ac:dyDescent="0.25">
      <c r="A1174" t="s">
        <v>12341</v>
      </c>
    </row>
    <row r="1175" spans="1:1" x14ac:dyDescent="0.25">
      <c r="A1175" t="s">
        <v>12342</v>
      </c>
    </row>
    <row r="1176" spans="1:1" x14ac:dyDescent="0.25">
      <c r="A1176" t="s">
        <v>12343</v>
      </c>
    </row>
    <row r="1177" spans="1:1" x14ac:dyDescent="0.25">
      <c r="A1177" t="s">
        <v>12344</v>
      </c>
    </row>
    <row r="1178" spans="1:1" x14ac:dyDescent="0.25">
      <c r="A1178" t="s">
        <v>12345</v>
      </c>
    </row>
    <row r="1179" spans="1:1" x14ac:dyDescent="0.25">
      <c r="A1179" t="s">
        <v>12346</v>
      </c>
    </row>
    <row r="1180" spans="1:1" x14ac:dyDescent="0.25">
      <c r="A1180" t="s">
        <v>12347</v>
      </c>
    </row>
    <row r="1181" spans="1:1" x14ac:dyDescent="0.25">
      <c r="A1181" t="s">
        <v>12348</v>
      </c>
    </row>
    <row r="1182" spans="1:1" x14ac:dyDescent="0.25">
      <c r="A1182" t="s">
        <v>12349</v>
      </c>
    </row>
    <row r="1183" spans="1:1" x14ac:dyDescent="0.25">
      <c r="A1183" t="s">
        <v>12350</v>
      </c>
    </row>
    <row r="1184" spans="1:1" x14ac:dyDescent="0.25">
      <c r="A1184" t="s">
        <v>12351</v>
      </c>
    </row>
    <row r="1185" spans="1:1" x14ac:dyDescent="0.25">
      <c r="A1185" t="s">
        <v>12352</v>
      </c>
    </row>
    <row r="1186" spans="1:1" x14ac:dyDescent="0.25">
      <c r="A1186" t="s">
        <v>12353</v>
      </c>
    </row>
    <row r="1187" spans="1:1" x14ac:dyDescent="0.25">
      <c r="A1187" t="s">
        <v>12354</v>
      </c>
    </row>
    <row r="1188" spans="1:1" x14ac:dyDescent="0.25">
      <c r="A1188" t="s">
        <v>12355</v>
      </c>
    </row>
    <row r="1189" spans="1:1" x14ac:dyDescent="0.25">
      <c r="A1189" t="s">
        <v>12356</v>
      </c>
    </row>
    <row r="1190" spans="1:1" x14ac:dyDescent="0.25">
      <c r="A1190" t="s">
        <v>12357</v>
      </c>
    </row>
    <row r="1191" spans="1:1" x14ac:dyDescent="0.25">
      <c r="A1191" t="s">
        <v>12358</v>
      </c>
    </row>
    <row r="1192" spans="1:1" x14ac:dyDescent="0.25">
      <c r="A1192" t="s">
        <v>12359</v>
      </c>
    </row>
    <row r="1193" spans="1:1" x14ac:dyDescent="0.25">
      <c r="A1193" t="s">
        <v>12360</v>
      </c>
    </row>
    <row r="1194" spans="1:1" x14ac:dyDescent="0.25">
      <c r="A1194" t="s">
        <v>12361</v>
      </c>
    </row>
    <row r="1195" spans="1:1" x14ac:dyDescent="0.25">
      <c r="A1195" t="s">
        <v>12362</v>
      </c>
    </row>
    <row r="1196" spans="1:1" x14ac:dyDescent="0.25">
      <c r="A1196" t="s">
        <v>12363</v>
      </c>
    </row>
    <row r="1197" spans="1:1" x14ac:dyDescent="0.25">
      <c r="A1197" t="s">
        <v>12364</v>
      </c>
    </row>
    <row r="1198" spans="1:1" x14ac:dyDescent="0.25">
      <c r="A1198" t="s">
        <v>12365</v>
      </c>
    </row>
    <row r="1199" spans="1:1" x14ac:dyDescent="0.25">
      <c r="A1199" t="s">
        <v>12366</v>
      </c>
    </row>
    <row r="1200" spans="1:1" x14ac:dyDescent="0.25">
      <c r="A1200" t="s">
        <v>12367</v>
      </c>
    </row>
    <row r="1201" spans="1:1" x14ac:dyDescent="0.25">
      <c r="A1201" t="s">
        <v>12368</v>
      </c>
    </row>
    <row r="1202" spans="1:1" x14ac:dyDescent="0.25">
      <c r="A1202" t="s">
        <v>12369</v>
      </c>
    </row>
    <row r="1203" spans="1:1" x14ac:dyDescent="0.25">
      <c r="A1203" t="s">
        <v>12370</v>
      </c>
    </row>
    <row r="1204" spans="1:1" x14ac:dyDescent="0.25">
      <c r="A1204" t="s">
        <v>12371</v>
      </c>
    </row>
    <row r="1205" spans="1:1" x14ac:dyDescent="0.25">
      <c r="A1205" t="s">
        <v>12372</v>
      </c>
    </row>
    <row r="1206" spans="1:1" x14ac:dyDescent="0.25">
      <c r="A1206" t="s">
        <v>12373</v>
      </c>
    </row>
    <row r="1207" spans="1:1" x14ac:dyDescent="0.25">
      <c r="A1207" t="s">
        <v>12374</v>
      </c>
    </row>
    <row r="1208" spans="1:1" x14ac:dyDescent="0.25">
      <c r="A1208" t="s">
        <v>12375</v>
      </c>
    </row>
    <row r="1209" spans="1:1" x14ac:dyDescent="0.25">
      <c r="A1209" t="s">
        <v>12376</v>
      </c>
    </row>
    <row r="1210" spans="1:1" x14ac:dyDescent="0.25">
      <c r="A1210" t="s">
        <v>12377</v>
      </c>
    </row>
    <row r="1211" spans="1:1" x14ac:dyDescent="0.25">
      <c r="A1211" t="s">
        <v>12378</v>
      </c>
    </row>
    <row r="1212" spans="1:1" x14ac:dyDescent="0.25">
      <c r="A1212" t="s">
        <v>12379</v>
      </c>
    </row>
    <row r="1213" spans="1:1" x14ac:dyDescent="0.25">
      <c r="A1213" t="s">
        <v>12380</v>
      </c>
    </row>
    <row r="1214" spans="1:1" x14ac:dyDescent="0.25">
      <c r="A1214" t="s">
        <v>12381</v>
      </c>
    </row>
    <row r="1215" spans="1:1" x14ac:dyDescent="0.25">
      <c r="A1215" t="s">
        <v>12382</v>
      </c>
    </row>
    <row r="1216" spans="1:1" x14ac:dyDescent="0.25">
      <c r="A1216" t="s">
        <v>12383</v>
      </c>
    </row>
    <row r="1217" spans="1:1" x14ac:dyDescent="0.25">
      <c r="A1217" t="s">
        <v>12384</v>
      </c>
    </row>
    <row r="1218" spans="1:1" x14ac:dyDescent="0.25">
      <c r="A1218" t="s">
        <v>12385</v>
      </c>
    </row>
    <row r="1219" spans="1:1" x14ac:dyDescent="0.25">
      <c r="A1219" t="s">
        <v>12386</v>
      </c>
    </row>
    <row r="1220" spans="1:1" x14ac:dyDescent="0.25">
      <c r="A1220" t="s">
        <v>12387</v>
      </c>
    </row>
    <row r="1221" spans="1:1" x14ac:dyDescent="0.25">
      <c r="A1221" t="s">
        <v>12388</v>
      </c>
    </row>
    <row r="1222" spans="1:1" x14ac:dyDescent="0.25">
      <c r="A1222" t="s">
        <v>12389</v>
      </c>
    </row>
    <row r="1223" spans="1:1" x14ac:dyDescent="0.25">
      <c r="A1223" t="s">
        <v>12390</v>
      </c>
    </row>
    <row r="1224" spans="1:1" x14ac:dyDescent="0.25">
      <c r="A1224" t="s">
        <v>12391</v>
      </c>
    </row>
    <row r="1225" spans="1:1" x14ac:dyDescent="0.25">
      <c r="A1225" t="s">
        <v>12392</v>
      </c>
    </row>
    <row r="1226" spans="1:1" x14ac:dyDescent="0.25">
      <c r="A1226" t="s">
        <v>12393</v>
      </c>
    </row>
    <row r="1227" spans="1:1" x14ac:dyDescent="0.25">
      <c r="A1227" t="s">
        <v>12394</v>
      </c>
    </row>
    <row r="1228" spans="1:1" x14ac:dyDescent="0.25">
      <c r="A1228" t="s">
        <v>12395</v>
      </c>
    </row>
    <row r="1229" spans="1:1" x14ac:dyDescent="0.25">
      <c r="A1229" t="s">
        <v>12396</v>
      </c>
    </row>
    <row r="1230" spans="1:1" x14ac:dyDescent="0.25">
      <c r="A1230" t="s">
        <v>12397</v>
      </c>
    </row>
    <row r="1231" spans="1:1" x14ac:dyDescent="0.25">
      <c r="A1231" t="s">
        <v>12398</v>
      </c>
    </row>
    <row r="1232" spans="1:1" x14ac:dyDescent="0.25">
      <c r="A1232" t="s">
        <v>12399</v>
      </c>
    </row>
    <row r="1233" spans="1:1" x14ac:dyDescent="0.25">
      <c r="A1233" t="s">
        <v>12400</v>
      </c>
    </row>
    <row r="1234" spans="1:1" x14ac:dyDescent="0.25">
      <c r="A1234" t="s">
        <v>12401</v>
      </c>
    </row>
    <row r="1235" spans="1:1" x14ac:dyDescent="0.25">
      <c r="A1235" t="s">
        <v>12402</v>
      </c>
    </row>
    <row r="1236" spans="1:1" x14ac:dyDescent="0.25">
      <c r="A1236" t="s">
        <v>12403</v>
      </c>
    </row>
    <row r="1237" spans="1:1" x14ac:dyDescent="0.25">
      <c r="A1237" t="s">
        <v>12404</v>
      </c>
    </row>
    <row r="1238" spans="1:1" x14ac:dyDescent="0.25">
      <c r="A1238" t="s">
        <v>12405</v>
      </c>
    </row>
    <row r="1239" spans="1:1" x14ac:dyDescent="0.25">
      <c r="A1239" t="s">
        <v>12406</v>
      </c>
    </row>
    <row r="1240" spans="1:1" x14ac:dyDescent="0.25">
      <c r="A1240" t="s">
        <v>12407</v>
      </c>
    </row>
    <row r="1241" spans="1:1" x14ac:dyDescent="0.25">
      <c r="A1241" t="s">
        <v>12408</v>
      </c>
    </row>
    <row r="1242" spans="1:1" x14ac:dyDescent="0.25">
      <c r="A1242" t="s">
        <v>12409</v>
      </c>
    </row>
    <row r="1243" spans="1:1" x14ac:dyDescent="0.25">
      <c r="A1243" t="s">
        <v>12410</v>
      </c>
    </row>
    <row r="1244" spans="1:1" x14ac:dyDescent="0.25">
      <c r="A1244" t="s">
        <v>12411</v>
      </c>
    </row>
    <row r="1245" spans="1:1" x14ac:dyDescent="0.25">
      <c r="A1245" t="s">
        <v>12412</v>
      </c>
    </row>
    <row r="1246" spans="1:1" x14ac:dyDescent="0.25">
      <c r="A1246" t="s">
        <v>12413</v>
      </c>
    </row>
    <row r="1247" spans="1:1" x14ac:dyDescent="0.25">
      <c r="A1247" t="s">
        <v>12414</v>
      </c>
    </row>
    <row r="1248" spans="1:1" x14ac:dyDescent="0.25">
      <c r="A1248" t="s">
        <v>12415</v>
      </c>
    </row>
    <row r="1249" spans="1:1" x14ac:dyDescent="0.25">
      <c r="A1249" t="s">
        <v>12416</v>
      </c>
    </row>
    <row r="1250" spans="1:1" x14ac:dyDescent="0.25">
      <c r="A1250" t="s">
        <v>12417</v>
      </c>
    </row>
    <row r="1251" spans="1:1" x14ac:dyDescent="0.25">
      <c r="A1251" t="s">
        <v>12418</v>
      </c>
    </row>
    <row r="1252" spans="1:1" x14ac:dyDescent="0.25">
      <c r="A1252" t="s">
        <v>12419</v>
      </c>
    </row>
    <row r="1253" spans="1:1" x14ac:dyDescent="0.25">
      <c r="A1253" t="s">
        <v>12420</v>
      </c>
    </row>
    <row r="1254" spans="1:1" x14ac:dyDescent="0.25">
      <c r="A1254" t="s">
        <v>12421</v>
      </c>
    </row>
    <row r="1255" spans="1:1" x14ac:dyDescent="0.25">
      <c r="A1255" t="s">
        <v>12422</v>
      </c>
    </row>
    <row r="1256" spans="1:1" x14ac:dyDescent="0.25">
      <c r="A1256" t="s">
        <v>12423</v>
      </c>
    </row>
    <row r="1257" spans="1:1" x14ac:dyDescent="0.25">
      <c r="A1257" t="s">
        <v>12424</v>
      </c>
    </row>
    <row r="1258" spans="1:1" x14ac:dyDescent="0.25">
      <c r="A1258" t="s">
        <v>12425</v>
      </c>
    </row>
    <row r="1259" spans="1:1" x14ac:dyDescent="0.25">
      <c r="A1259" t="s">
        <v>12426</v>
      </c>
    </row>
    <row r="1260" spans="1:1" x14ac:dyDescent="0.25">
      <c r="A1260" t="s">
        <v>12427</v>
      </c>
    </row>
    <row r="1261" spans="1:1" x14ac:dyDescent="0.25">
      <c r="A1261" t="s">
        <v>12428</v>
      </c>
    </row>
    <row r="1262" spans="1:1" x14ac:dyDescent="0.25">
      <c r="A1262" t="s">
        <v>12429</v>
      </c>
    </row>
    <row r="1263" spans="1:1" x14ac:dyDescent="0.25">
      <c r="A1263" t="s">
        <v>12430</v>
      </c>
    </row>
    <row r="1264" spans="1:1" x14ac:dyDescent="0.25">
      <c r="A1264" t="s">
        <v>12431</v>
      </c>
    </row>
    <row r="1265" spans="1:1" x14ac:dyDescent="0.25">
      <c r="A1265" t="s">
        <v>12432</v>
      </c>
    </row>
    <row r="1266" spans="1:1" x14ac:dyDescent="0.25">
      <c r="A1266" t="s">
        <v>12433</v>
      </c>
    </row>
    <row r="1267" spans="1:1" x14ac:dyDescent="0.25">
      <c r="A1267" t="s">
        <v>12434</v>
      </c>
    </row>
    <row r="1268" spans="1:1" x14ac:dyDescent="0.25">
      <c r="A1268" t="s">
        <v>12435</v>
      </c>
    </row>
    <row r="1269" spans="1:1" x14ac:dyDescent="0.25">
      <c r="A1269" t="s">
        <v>12436</v>
      </c>
    </row>
    <row r="1270" spans="1:1" x14ac:dyDescent="0.25">
      <c r="A1270" t="s">
        <v>12437</v>
      </c>
    </row>
    <row r="1271" spans="1:1" x14ac:dyDescent="0.25">
      <c r="A1271" t="s">
        <v>12438</v>
      </c>
    </row>
    <row r="1272" spans="1:1" x14ac:dyDescent="0.25">
      <c r="A1272" t="s">
        <v>12439</v>
      </c>
    </row>
    <row r="1273" spans="1:1" x14ac:dyDescent="0.25">
      <c r="A1273" t="s">
        <v>12440</v>
      </c>
    </row>
    <row r="1274" spans="1:1" x14ac:dyDescent="0.25">
      <c r="A1274" t="s">
        <v>12441</v>
      </c>
    </row>
    <row r="1275" spans="1:1" x14ac:dyDescent="0.25">
      <c r="A1275" t="s">
        <v>12442</v>
      </c>
    </row>
    <row r="1276" spans="1:1" x14ac:dyDescent="0.25">
      <c r="A1276" t="s">
        <v>12443</v>
      </c>
    </row>
    <row r="1277" spans="1:1" x14ac:dyDescent="0.25">
      <c r="A1277" t="s">
        <v>12444</v>
      </c>
    </row>
    <row r="1278" spans="1:1" x14ac:dyDescent="0.25">
      <c r="A1278" t="s">
        <v>12445</v>
      </c>
    </row>
    <row r="1279" spans="1:1" x14ac:dyDescent="0.25">
      <c r="A1279" t="s">
        <v>12446</v>
      </c>
    </row>
    <row r="1280" spans="1:1" x14ac:dyDescent="0.25">
      <c r="A1280" t="s">
        <v>12447</v>
      </c>
    </row>
    <row r="1281" spans="1:1" x14ac:dyDescent="0.25">
      <c r="A1281" t="s">
        <v>12448</v>
      </c>
    </row>
    <row r="1282" spans="1:1" x14ac:dyDescent="0.25">
      <c r="A1282" t="s">
        <v>12449</v>
      </c>
    </row>
    <row r="1283" spans="1:1" x14ac:dyDescent="0.25">
      <c r="A1283" t="s">
        <v>12450</v>
      </c>
    </row>
    <row r="1284" spans="1:1" x14ac:dyDescent="0.25">
      <c r="A1284" t="s">
        <v>12451</v>
      </c>
    </row>
    <row r="1285" spans="1:1" x14ac:dyDescent="0.25">
      <c r="A1285" t="s">
        <v>12452</v>
      </c>
    </row>
    <row r="1286" spans="1:1" x14ac:dyDescent="0.25">
      <c r="A1286" t="s">
        <v>12453</v>
      </c>
    </row>
    <row r="1287" spans="1:1" x14ac:dyDescent="0.25">
      <c r="A1287" t="s">
        <v>12454</v>
      </c>
    </row>
    <row r="1288" spans="1:1" x14ac:dyDescent="0.25">
      <c r="A1288" t="s">
        <v>12455</v>
      </c>
    </row>
    <row r="1289" spans="1:1" x14ac:dyDescent="0.25">
      <c r="A1289" t="s">
        <v>12456</v>
      </c>
    </row>
    <row r="1290" spans="1:1" x14ac:dyDescent="0.25">
      <c r="A1290" t="s">
        <v>12457</v>
      </c>
    </row>
    <row r="1291" spans="1:1" x14ac:dyDescent="0.25">
      <c r="A1291" t="s">
        <v>12458</v>
      </c>
    </row>
    <row r="1292" spans="1:1" x14ac:dyDescent="0.25">
      <c r="A1292" t="s">
        <v>12459</v>
      </c>
    </row>
    <row r="1293" spans="1:1" x14ac:dyDescent="0.25">
      <c r="A1293" t="s">
        <v>12460</v>
      </c>
    </row>
    <row r="1294" spans="1:1" x14ac:dyDescent="0.25">
      <c r="A1294" t="s">
        <v>12461</v>
      </c>
    </row>
    <row r="1295" spans="1:1" x14ac:dyDescent="0.25">
      <c r="A1295" t="s">
        <v>12462</v>
      </c>
    </row>
    <row r="1296" spans="1:1" x14ac:dyDescent="0.25">
      <c r="A1296" t="s">
        <v>12463</v>
      </c>
    </row>
    <row r="1297" spans="1:1" x14ac:dyDescent="0.25">
      <c r="A1297" t="s">
        <v>12464</v>
      </c>
    </row>
    <row r="1298" spans="1:1" x14ac:dyDescent="0.25">
      <c r="A1298" t="s">
        <v>12465</v>
      </c>
    </row>
    <row r="1299" spans="1:1" x14ac:dyDescent="0.25">
      <c r="A1299" t="s">
        <v>12466</v>
      </c>
    </row>
    <row r="1300" spans="1:1" x14ac:dyDescent="0.25">
      <c r="A1300" t="s">
        <v>12467</v>
      </c>
    </row>
    <row r="1301" spans="1:1" x14ac:dyDescent="0.25">
      <c r="A1301" t="s">
        <v>12468</v>
      </c>
    </row>
    <row r="1302" spans="1:1" x14ac:dyDescent="0.25">
      <c r="A1302" t="s">
        <v>12469</v>
      </c>
    </row>
    <row r="1303" spans="1:1" x14ac:dyDescent="0.25">
      <c r="A1303" t="s">
        <v>12470</v>
      </c>
    </row>
    <row r="1304" spans="1:1" x14ac:dyDescent="0.25">
      <c r="A1304" t="s">
        <v>12471</v>
      </c>
    </row>
    <row r="1305" spans="1:1" x14ac:dyDescent="0.25">
      <c r="A1305" t="s">
        <v>12472</v>
      </c>
    </row>
    <row r="1306" spans="1:1" x14ac:dyDescent="0.25">
      <c r="A1306" t="s">
        <v>12473</v>
      </c>
    </row>
    <row r="1307" spans="1:1" x14ac:dyDescent="0.25">
      <c r="A1307" t="s">
        <v>12474</v>
      </c>
    </row>
    <row r="1308" spans="1:1" x14ac:dyDescent="0.25">
      <c r="A1308" t="s">
        <v>12475</v>
      </c>
    </row>
    <row r="1309" spans="1:1" x14ac:dyDescent="0.25">
      <c r="A1309" t="s">
        <v>12476</v>
      </c>
    </row>
    <row r="1310" spans="1:1" x14ac:dyDescent="0.25">
      <c r="A1310" t="s">
        <v>12477</v>
      </c>
    </row>
    <row r="1311" spans="1:1" x14ac:dyDescent="0.25">
      <c r="A1311" t="s">
        <v>12478</v>
      </c>
    </row>
    <row r="1312" spans="1:1" x14ac:dyDescent="0.25">
      <c r="A1312" t="s">
        <v>12479</v>
      </c>
    </row>
    <row r="1313" spans="1:1" x14ac:dyDescent="0.25">
      <c r="A1313" t="s">
        <v>12480</v>
      </c>
    </row>
    <row r="1314" spans="1:1" x14ac:dyDescent="0.25">
      <c r="A1314" t="s">
        <v>12481</v>
      </c>
    </row>
    <row r="1315" spans="1:1" x14ac:dyDescent="0.25">
      <c r="A1315" t="s">
        <v>12482</v>
      </c>
    </row>
    <row r="1316" spans="1:1" x14ac:dyDescent="0.25">
      <c r="A1316" t="s">
        <v>12483</v>
      </c>
    </row>
    <row r="1317" spans="1:1" x14ac:dyDescent="0.25">
      <c r="A1317" t="s">
        <v>12484</v>
      </c>
    </row>
    <row r="1318" spans="1:1" x14ac:dyDescent="0.25">
      <c r="A1318" t="s">
        <v>12485</v>
      </c>
    </row>
    <row r="1319" spans="1:1" x14ac:dyDescent="0.25">
      <c r="A1319" t="s">
        <v>12486</v>
      </c>
    </row>
    <row r="1320" spans="1:1" x14ac:dyDescent="0.25">
      <c r="A1320" t="s">
        <v>12487</v>
      </c>
    </row>
    <row r="1321" spans="1:1" x14ac:dyDescent="0.25">
      <c r="A1321" t="s">
        <v>12488</v>
      </c>
    </row>
    <row r="1322" spans="1:1" x14ac:dyDescent="0.25">
      <c r="A1322" t="s">
        <v>12489</v>
      </c>
    </row>
    <row r="1323" spans="1:1" x14ac:dyDescent="0.25">
      <c r="A1323" t="s">
        <v>12490</v>
      </c>
    </row>
    <row r="1324" spans="1:1" x14ac:dyDescent="0.25">
      <c r="A1324" t="s">
        <v>12491</v>
      </c>
    </row>
    <row r="1325" spans="1:1" x14ac:dyDescent="0.25">
      <c r="A1325" t="s">
        <v>12492</v>
      </c>
    </row>
    <row r="1326" spans="1:1" x14ac:dyDescent="0.25">
      <c r="A1326" t="s">
        <v>12493</v>
      </c>
    </row>
    <row r="1327" spans="1:1" x14ac:dyDescent="0.25">
      <c r="A1327" t="s">
        <v>12494</v>
      </c>
    </row>
    <row r="1328" spans="1:1" x14ac:dyDescent="0.25">
      <c r="A1328" t="s">
        <v>12495</v>
      </c>
    </row>
    <row r="1329" spans="1:1" x14ac:dyDescent="0.25">
      <c r="A1329" t="s">
        <v>12496</v>
      </c>
    </row>
    <row r="1330" spans="1:1" x14ac:dyDescent="0.25">
      <c r="A1330" t="s">
        <v>12497</v>
      </c>
    </row>
    <row r="1331" spans="1:1" x14ac:dyDescent="0.25">
      <c r="A1331" t="s">
        <v>12498</v>
      </c>
    </row>
    <row r="1332" spans="1:1" x14ac:dyDescent="0.25">
      <c r="A1332" t="s">
        <v>12499</v>
      </c>
    </row>
    <row r="1333" spans="1:1" x14ac:dyDescent="0.25">
      <c r="A1333" t="s">
        <v>12500</v>
      </c>
    </row>
    <row r="1334" spans="1:1" x14ac:dyDescent="0.25">
      <c r="A1334" t="s">
        <v>12501</v>
      </c>
    </row>
    <row r="1335" spans="1:1" x14ac:dyDescent="0.25">
      <c r="A1335" t="s">
        <v>12502</v>
      </c>
    </row>
    <row r="1336" spans="1:1" x14ac:dyDescent="0.25">
      <c r="A1336" t="s">
        <v>12503</v>
      </c>
    </row>
    <row r="1337" spans="1:1" x14ac:dyDescent="0.25">
      <c r="A1337" t="s">
        <v>12504</v>
      </c>
    </row>
    <row r="1338" spans="1:1" x14ac:dyDescent="0.25">
      <c r="A1338" t="s">
        <v>12505</v>
      </c>
    </row>
    <row r="1339" spans="1:1" x14ac:dyDescent="0.25">
      <c r="A1339" t="s">
        <v>12506</v>
      </c>
    </row>
    <row r="1340" spans="1:1" x14ac:dyDescent="0.25">
      <c r="A1340" t="s">
        <v>12507</v>
      </c>
    </row>
    <row r="1341" spans="1:1" x14ac:dyDescent="0.25">
      <c r="A1341" t="s">
        <v>12508</v>
      </c>
    </row>
    <row r="1342" spans="1:1" x14ac:dyDescent="0.25">
      <c r="A1342" t="s">
        <v>12509</v>
      </c>
    </row>
    <row r="1343" spans="1:1" x14ac:dyDescent="0.25">
      <c r="A1343" t="s">
        <v>12510</v>
      </c>
    </row>
    <row r="1344" spans="1:1" x14ac:dyDescent="0.25">
      <c r="A1344" t="s">
        <v>12511</v>
      </c>
    </row>
    <row r="1345" spans="1:1" x14ac:dyDescent="0.25">
      <c r="A1345" t="s">
        <v>12512</v>
      </c>
    </row>
    <row r="1346" spans="1:1" x14ac:dyDescent="0.25">
      <c r="A1346" t="s">
        <v>12513</v>
      </c>
    </row>
    <row r="1347" spans="1:1" x14ac:dyDescent="0.25">
      <c r="A1347" t="s">
        <v>12514</v>
      </c>
    </row>
    <row r="1348" spans="1:1" x14ac:dyDescent="0.25">
      <c r="A1348" t="s">
        <v>12515</v>
      </c>
    </row>
    <row r="1349" spans="1:1" x14ac:dyDescent="0.25">
      <c r="A1349" t="s">
        <v>12516</v>
      </c>
    </row>
    <row r="1350" spans="1:1" x14ac:dyDescent="0.25">
      <c r="A1350" t="s">
        <v>12517</v>
      </c>
    </row>
    <row r="1351" spans="1:1" x14ac:dyDescent="0.25">
      <c r="A1351" t="s">
        <v>12518</v>
      </c>
    </row>
    <row r="1352" spans="1:1" x14ac:dyDescent="0.25">
      <c r="A1352" t="s">
        <v>12519</v>
      </c>
    </row>
    <row r="1353" spans="1:1" x14ac:dyDescent="0.25">
      <c r="A1353" t="s">
        <v>12520</v>
      </c>
    </row>
    <row r="1354" spans="1:1" x14ac:dyDescent="0.25">
      <c r="A1354" t="s">
        <v>12521</v>
      </c>
    </row>
    <row r="1355" spans="1:1" x14ac:dyDescent="0.25">
      <c r="A1355" t="s">
        <v>12522</v>
      </c>
    </row>
    <row r="1356" spans="1:1" x14ac:dyDescent="0.25">
      <c r="A1356" t="s">
        <v>12523</v>
      </c>
    </row>
    <row r="1357" spans="1:1" x14ac:dyDescent="0.25">
      <c r="A1357" t="s">
        <v>12524</v>
      </c>
    </row>
    <row r="1358" spans="1:1" x14ac:dyDescent="0.25">
      <c r="A1358" t="s">
        <v>12525</v>
      </c>
    </row>
    <row r="1359" spans="1:1" x14ac:dyDescent="0.25">
      <c r="A1359" t="s">
        <v>12526</v>
      </c>
    </row>
    <row r="1360" spans="1:1" x14ac:dyDescent="0.25">
      <c r="A1360" t="s">
        <v>12527</v>
      </c>
    </row>
    <row r="1361" spans="1:1" x14ac:dyDescent="0.25">
      <c r="A1361" t="s">
        <v>12528</v>
      </c>
    </row>
    <row r="1362" spans="1:1" x14ac:dyDescent="0.25">
      <c r="A1362" t="s">
        <v>12529</v>
      </c>
    </row>
    <row r="1363" spans="1:1" x14ac:dyDescent="0.25">
      <c r="A1363" t="s">
        <v>12530</v>
      </c>
    </row>
    <row r="1364" spans="1:1" x14ac:dyDescent="0.25">
      <c r="A1364" t="s">
        <v>12531</v>
      </c>
    </row>
    <row r="1365" spans="1:1" x14ac:dyDescent="0.25">
      <c r="A1365" t="s">
        <v>12532</v>
      </c>
    </row>
    <row r="1366" spans="1:1" x14ac:dyDescent="0.25">
      <c r="A1366" t="s">
        <v>12533</v>
      </c>
    </row>
    <row r="1367" spans="1:1" x14ac:dyDescent="0.25">
      <c r="A1367" t="s">
        <v>12534</v>
      </c>
    </row>
    <row r="1368" spans="1:1" x14ac:dyDescent="0.25">
      <c r="A1368" t="s">
        <v>12535</v>
      </c>
    </row>
    <row r="1369" spans="1:1" x14ac:dyDescent="0.25">
      <c r="A1369" t="s">
        <v>12536</v>
      </c>
    </row>
    <row r="1370" spans="1:1" x14ac:dyDescent="0.25">
      <c r="A1370" t="s">
        <v>12537</v>
      </c>
    </row>
    <row r="1371" spans="1:1" x14ac:dyDescent="0.25">
      <c r="A1371" t="s">
        <v>12538</v>
      </c>
    </row>
    <row r="1372" spans="1:1" x14ac:dyDescent="0.25">
      <c r="A1372" t="s">
        <v>12539</v>
      </c>
    </row>
    <row r="1373" spans="1:1" x14ac:dyDescent="0.25">
      <c r="A1373" t="s">
        <v>12540</v>
      </c>
    </row>
    <row r="1374" spans="1:1" x14ac:dyDescent="0.25">
      <c r="A1374" t="s">
        <v>12541</v>
      </c>
    </row>
    <row r="1375" spans="1:1" x14ac:dyDescent="0.25">
      <c r="A1375" t="s">
        <v>12542</v>
      </c>
    </row>
    <row r="1376" spans="1:1" x14ac:dyDescent="0.25">
      <c r="A1376" t="s">
        <v>12543</v>
      </c>
    </row>
    <row r="1377" spans="1:1" x14ac:dyDescent="0.25">
      <c r="A1377" t="s">
        <v>12544</v>
      </c>
    </row>
    <row r="1378" spans="1:1" x14ac:dyDescent="0.25">
      <c r="A1378" t="s">
        <v>12545</v>
      </c>
    </row>
    <row r="1379" spans="1:1" x14ac:dyDescent="0.25">
      <c r="A1379" t="s">
        <v>12546</v>
      </c>
    </row>
    <row r="1380" spans="1:1" x14ac:dyDescent="0.25">
      <c r="A1380" t="s">
        <v>12547</v>
      </c>
    </row>
    <row r="1381" spans="1:1" x14ac:dyDescent="0.25">
      <c r="A1381" t="s">
        <v>12548</v>
      </c>
    </row>
    <row r="1382" spans="1:1" x14ac:dyDescent="0.25">
      <c r="A1382" t="s">
        <v>12549</v>
      </c>
    </row>
    <row r="1383" spans="1:1" x14ac:dyDescent="0.25">
      <c r="A1383" t="s">
        <v>12550</v>
      </c>
    </row>
    <row r="1384" spans="1:1" x14ac:dyDescent="0.25">
      <c r="A1384" t="s">
        <v>12551</v>
      </c>
    </row>
    <row r="1385" spans="1:1" x14ac:dyDescent="0.25">
      <c r="A1385" t="s">
        <v>12552</v>
      </c>
    </row>
    <row r="1386" spans="1:1" x14ac:dyDescent="0.25">
      <c r="A1386" t="s">
        <v>12553</v>
      </c>
    </row>
    <row r="1387" spans="1:1" x14ac:dyDescent="0.25">
      <c r="A1387" t="s">
        <v>12554</v>
      </c>
    </row>
    <row r="1388" spans="1:1" x14ac:dyDescent="0.25">
      <c r="A1388" t="s">
        <v>12555</v>
      </c>
    </row>
    <row r="1389" spans="1:1" x14ac:dyDescent="0.25">
      <c r="A1389" t="s">
        <v>12556</v>
      </c>
    </row>
    <row r="1390" spans="1:1" x14ac:dyDescent="0.25">
      <c r="A1390" t="s">
        <v>12557</v>
      </c>
    </row>
    <row r="1391" spans="1:1" x14ac:dyDescent="0.25">
      <c r="A1391" t="s">
        <v>12558</v>
      </c>
    </row>
    <row r="1392" spans="1:1" x14ac:dyDescent="0.25">
      <c r="A1392" t="s">
        <v>12559</v>
      </c>
    </row>
    <row r="1393" spans="1:1" x14ac:dyDescent="0.25">
      <c r="A1393" t="s">
        <v>12560</v>
      </c>
    </row>
    <row r="1394" spans="1:1" x14ac:dyDescent="0.25">
      <c r="A1394" t="s">
        <v>12561</v>
      </c>
    </row>
    <row r="1395" spans="1:1" x14ac:dyDescent="0.25">
      <c r="A1395" t="s">
        <v>12562</v>
      </c>
    </row>
    <row r="1396" spans="1:1" x14ac:dyDescent="0.25">
      <c r="A1396" t="s">
        <v>12563</v>
      </c>
    </row>
    <row r="1397" spans="1:1" x14ac:dyDescent="0.25">
      <c r="A1397" t="s">
        <v>12564</v>
      </c>
    </row>
    <row r="1398" spans="1:1" x14ac:dyDescent="0.25">
      <c r="A1398" t="s">
        <v>12565</v>
      </c>
    </row>
    <row r="1399" spans="1:1" x14ac:dyDescent="0.25">
      <c r="A1399" t="s">
        <v>12566</v>
      </c>
    </row>
    <row r="1400" spans="1:1" x14ac:dyDescent="0.25">
      <c r="A1400" t="s">
        <v>12567</v>
      </c>
    </row>
    <row r="1401" spans="1:1" x14ac:dyDescent="0.25">
      <c r="A1401" t="s">
        <v>12568</v>
      </c>
    </row>
    <row r="1402" spans="1:1" x14ac:dyDescent="0.25">
      <c r="A1402" t="s">
        <v>12569</v>
      </c>
    </row>
    <row r="1403" spans="1:1" x14ac:dyDescent="0.25">
      <c r="A1403" t="s">
        <v>12570</v>
      </c>
    </row>
    <row r="1404" spans="1:1" x14ac:dyDescent="0.25">
      <c r="A1404" t="s">
        <v>12571</v>
      </c>
    </row>
    <row r="1405" spans="1:1" x14ac:dyDescent="0.25">
      <c r="A1405" t="s">
        <v>12572</v>
      </c>
    </row>
    <row r="1406" spans="1:1" x14ac:dyDescent="0.25">
      <c r="A1406" t="s">
        <v>12573</v>
      </c>
    </row>
    <row r="1407" spans="1:1" x14ac:dyDescent="0.25">
      <c r="A1407" t="s">
        <v>12574</v>
      </c>
    </row>
    <row r="1408" spans="1:1" x14ac:dyDescent="0.25">
      <c r="A1408" t="s">
        <v>12575</v>
      </c>
    </row>
    <row r="1409" spans="1:1" x14ac:dyDescent="0.25">
      <c r="A1409" t="s">
        <v>12576</v>
      </c>
    </row>
    <row r="1410" spans="1:1" x14ac:dyDescent="0.25">
      <c r="A1410" t="s">
        <v>12577</v>
      </c>
    </row>
    <row r="1411" spans="1:1" x14ac:dyDescent="0.25">
      <c r="A1411" t="s">
        <v>12578</v>
      </c>
    </row>
    <row r="1412" spans="1:1" x14ac:dyDescent="0.25">
      <c r="A1412" t="s">
        <v>12579</v>
      </c>
    </row>
    <row r="1413" spans="1:1" x14ac:dyDescent="0.25">
      <c r="A1413" t="s">
        <v>12580</v>
      </c>
    </row>
    <row r="1414" spans="1:1" x14ac:dyDescent="0.25">
      <c r="A1414" t="s">
        <v>12581</v>
      </c>
    </row>
    <row r="1415" spans="1:1" x14ac:dyDescent="0.25">
      <c r="A1415" t="s">
        <v>12582</v>
      </c>
    </row>
    <row r="1416" spans="1:1" x14ac:dyDescent="0.25">
      <c r="A1416" t="s">
        <v>12583</v>
      </c>
    </row>
    <row r="1417" spans="1:1" x14ac:dyDescent="0.25">
      <c r="A1417" t="s">
        <v>12584</v>
      </c>
    </row>
    <row r="1418" spans="1:1" x14ac:dyDescent="0.25">
      <c r="A1418" t="s">
        <v>12585</v>
      </c>
    </row>
    <row r="1419" spans="1:1" x14ac:dyDescent="0.25">
      <c r="A1419" t="s">
        <v>12586</v>
      </c>
    </row>
    <row r="1420" spans="1:1" x14ac:dyDescent="0.25">
      <c r="A1420" t="s">
        <v>12587</v>
      </c>
    </row>
    <row r="1421" spans="1:1" x14ac:dyDescent="0.25">
      <c r="A1421" t="s">
        <v>12588</v>
      </c>
    </row>
    <row r="1422" spans="1:1" x14ac:dyDescent="0.25">
      <c r="A1422" t="s">
        <v>12589</v>
      </c>
    </row>
    <row r="1423" spans="1:1" x14ac:dyDescent="0.25">
      <c r="A1423" t="s">
        <v>12590</v>
      </c>
    </row>
    <row r="1424" spans="1:1" x14ac:dyDescent="0.25">
      <c r="A1424" t="s">
        <v>12591</v>
      </c>
    </row>
    <row r="1425" spans="1:1" x14ac:dyDescent="0.25">
      <c r="A1425" t="s">
        <v>12592</v>
      </c>
    </row>
    <row r="1426" spans="1:1" x14ac:dyDescent="0.25">
      <c r="A1426" t="s">
        <v>12593</v>
      </c>
    </row>
    <row r="1427" spans="1:1" x14ac:dyDescent="0.25">
      <c r="A1427" t="s">
        <v>12594</v>
      </c>
    </row>
    <row r="1428" spans="1:1" x14ac:dyDescent="0.25">
      <c r="A1428" t="s">
        <v>12595</v>
      </c>
    </row>
    <row r="1429" spans="1:1" x14ac:dyDescent="0.25">
      <c r="A1429" t="s">
        <v>12596</v>
      </c>
    </row>
    <row r="1430" spans="1:1" x14ac:dyDescent="0.25">
      <c r="A1430" t="s">
        <v>12597</v>
      </c>
    </row>
    <row r="1431" spans="1:1" x14ac:dyDescent="0.25">
      <c r="A1431" t="s">
        <v>12598</v>
      </c>
    </row>
    <row r="1432" spans="1:1" x14ac:dyDescent="0.25">
      <c r="A1432" t="s">
        <v>12599</v>
      </c>
    </row>
    <row r="1433" spans="1:1" x14ac:dyDescent="0.25">
      <c r="A1433" t="s">
        <v>12600</v>
      </c>
    </row>
    <row r="1434" spans="1:1" x14ac:dyDescent="0.25">
      <c r="A1434" t="s">
        <v>12601</v>
      </c>
    </row>
    <row r="1435" spans="1:1" x14ac:dyDescent="0.25">
      <c r="A1435" t="s">
        <v>12602</v>
      </c>
    </row>
    <row r="1436" spans="1:1" x14ac:dyDescent="0.25">
      <c r="A1436" t="s">
        <v>12603</v>
      </c>
    </row>
    <row r="1437" spans="1:1" x14ac:dyDescent="0.25">
      <c r="A1437" t="s">
        <v>12604</v>
      </c>
    </row>
    <row r="1438" spans="1:1" x14ac:dyDescent="0.25">
      <c r="A1438" t="s">
        <v>12605</v>
      </c>
    </row>
    <row r="1439" spans="1:1" x14ac:dyDescent="0.25">
      <c r="A1439" t="s">
        <v>12606</v>
      </c>
    </row>
    <row r="1440" spans="1:1" x14ac:dyDescent="0.25">
      <c r="A1440" t="s">
        <v>12607</v>
      </c>
    </row>
    <row r="1441" spans="1:1" x14ac:dyDescent="0.25">
      <c r="A1441" t="s">
        <v>12608</v>
      </c>
    </row>
    <row r="1442" spans="1:1" x14ac:dyDescent="0.25">
      <c r="A1442" t="s">
        <v>12609</v>
      </c>
    </row>
    <row r="1443" spans="1:1" x14ac:dyDescent="0.25">
      <c r="A1443" t="s">
        <v>12610</v>
      </c>
    </row>
    <row r="1444" spans="1:1" x14ac:dyDescent="0.25">
      <c r="A1444" t="s">
        <v>12611</v>
      </c>
    </row>
    <row r="1445" spans="1:1" x14ac:dyDescent="0.25">
      <c r="A1445" t="s">
        <v>12612</v>
      </c>
    </row>
    <row r="1446" spans="1:1" x14ac:dyDescent="0.25">
      <c r="A1446" t="s">
        <v>12613</v>
      </c>
    </row>
    <row r="1447" spans="1:1" x14ac:dyDescent="0.25">
      <c r="A1447" t="s">
        <v>12614</v>
      </c>
    </row>
    <row r="1448" spans="1:1" x14ac:dyDescent="0.25">
      <c r="A1448" t="s">
        <v>12615</v>
      </c>
    </row>
    <row r="1449" spans="1:1" x14ac:dyDescent="0.25">
      <c r="A1449" t="s">
        <v>12616</v>
      </c>
    </row>
    <row r="1450" spans="1:1" x14ac:dyDescent="0.25">
      <c r="A1450" t="s">
        <v>12617</v>
      </c>
    </row>
    <row r="1451" spans="1:1" x14ac:dyDescent="0.25">
      <c r="A1451" t="s">
        <v>12618</v>
      </c>
    </row>
    <row r="1452" spans="1:1" x14ac:dyDescent="0.25">
      <c r="A1452" t="s">
        <v>12619</v>
      </c>
    </row>
    <row r="1453" spans="1:1" x14ac:dyDescent="0.25">
      <c r="A1453" t="s">
        <v>12620</v>
      </c>
    </row>
    <row r="1454" spans="1:1" x14ac:dyDescent="0.25">
      <c r="A1454" t="s">
        <v>12621</v>
      </c>
    </row>
    <row r="1455" spans="1:1" x14ac:dyDescent="0.25">
      <c r="A1455" t="s">
        <v>12622</v>
      </c>
    </row>
    <row r="1456" spans="1:1" x14ac:dyDescent="0.25">
      <c r="A1456" t="s">
        <v>12623</v>
      </c>
    </row>
    <row r="1457" spans="1:1" x14ac:dyDescent="0.25">
      <c r="A1457" t="s">
        <v>12624</v>
      </c>
    </row>
    <row r="1458" spans="1:1" x14ac:dyDescent="0.25">
      <c r="A1458" t="s">
        <v>12625</v>
      </c>
    </row>
    <row r="1459" spans="1:1" x14ac:dyDescent="0.25">
      <c r="A1459" t="s">
        <v>12626</v>
      </c>
    </row>
    <row r="1460" spans="1:1" x14ac:dyDescent="0.25">
      <c r="A1460" t="s">
        <v>12627</v>
      </c>
    </row>
    <row r="1461" spans="1:1" x14ac:dyDescent="0.25">
      <c r="A1461" t="s">
        <v>12628</v>
      </c>
    </row>
    <row r="1462" spans="1:1" x14ac:dyDescent="0.25">
      <c r="A1462" t="s">
        <v>12629</v>
      </c>
    </row>
    <row r="1463" spans="1:1" x14ac:dyDescent="0.25">
      <c r="A1463" t="s">
        <v>12630</v>
      </c>
    </row>
    <row r="1464" spans="1:1" x14ac:dyDescent="0.25">
      <c r="A1464" t="s">
        <v>12631</v>
      </c>
    </row>
    <row r="1465" spans="1:1" x14ac:dyDescent="0.25">
      <c r="A1465" t="s">
        <v>12632</v>
      </c>
    </row>
    <row r="1466" spans="1:1" x14ac:dyDescent="0.25">
      <c r="A1466" t="s">
        <v>12633</v>
      </c>
    </row>
    <row r="1467" spans="1:1" x14ac:dyDescent="0.25">
      <c r="A1467" t="s">
        <v>12634</v>
      </c>
    </row>
    <row r="1468" spans="1:1" x14ac:dyDescent="0.25">
      <c r="A1468" t="s">
        <v>12635</v>
      </c>
    </row>
    <row r="1469" spans="1:1" x14ac:dyDescent="0.25">
      <c r="A1469" t="s">
        <v>12636</v>
      </c>
    </row>
    <row r="1470" spans="1:1" x14ac:dyDescent="0.25">
      <c r="A1470" t="s">
        <v>12637</v>
      </c>
    </row>
    <row r="1471" spans="1:1" x14ac:dyDescent="0.25">
      <c r="A1471" t="s">
        <v>12638</v>
      </c>
    </row>
    <row r="1472" spans="1:1" x14ac:dyDescent="0.25">
      <c r="A1472" t="s">
        <v>12639</v>
      </c>
    </row>
    <row r="1473" spans="1:1" x14ac:dyDescent="0.25">
      <c r="A1473" t="s">
        <v>12640</v>
      </c>
    </row>
    <row r="1474" spans="1:1" x14ac:dyDescent="0.25">
      <c r="A1474" t="s">
        <v>12641</v>
      </c>
    </row>
    <row r="1475" spans="1:1" x14ac:dyDescent="0.25">
      <c r="A1475" t="s">
        <v>12642</v>
      </c>
    </row>
    <row r="1476" spans="1:1" x14ac:dyDescent="0.25">
      <c r="A1476" t="s">
        <v>12643</v>
      </c>
    </row>
    <row r="1477" spans="1:1" x14ac:dyDescent="0.25">
      <c r="A1477" t="s">
        <v>12644</v>
      </c>
    </row>
    <row r="1478" spans="1:1" x14ac:dyDescent="0.25">
      <c r="A1478" t="s">
        <v>12645</v>
      </c>
    </row>
    <row r="1479" spans="1:1" x14ac:dyDescent="0.25">
      <c r="A1479" t="s">
        <v>12646</v>
      </c>
    </row>
    <row r="1480" spans="1:1" x14ac:dyDescent="0.25">
      <c r="A1480" t="s">
        <v>12647</v>
      </c>
    </row>
    <row r="1481" spans="1:1" x14ac:dyDescent="0.25">
      <c r="A1481" t="s">
        <v>12648</v>
      </c>
    </row>
    <row r="1482" spans="1:1" x14ac:dyDescent="0.25">
      <c r="A1482" t="s">
        <v>12649</v>
      </c>
    </row>
    <row r="1483" spans="1:1" x14ac:dyDescent="0.25">
      <c r="A1483" t="s">
        <v>12650</v>
      </c>
    </row>
    <row r="1484" spans="1:1" x14ac:dyDescent="0.25">
      <c r="A1484" t="s">
        <v>12651</v>
      </c>
    </row>
    <row r="1485" spans="1:1" x14ac:dyDescent="0.25">
      <c r="A1485" t="s">
        <v>12652</v>
      </c>
    </row>
    <row r="1486" spans="1:1" x14ac:dyDescent="0.25">
      <c r="A1486" t="s">
        <v>12653</v>
      </c>
    </row>
    <row r="1487" spans="1:1" x14ac:dyDescent="0.25">
      <c r="A1487" t="s">
        <v>12654</v>
      </c>
    </row>
    <row r="1488" spans="1:1" x14ac:dyDescent="0.25">
      <c r="A1488" t="s">
        <v>12655</v>
      </c>
    </row>
    <row r="1489" spans="1:1" x14ac:dyDescent="0.25">
      <c r="A1489" t="s">
        <v>12656</v>
      </c>
    </row>
    <row r="1490" spans="1:1" x14ac:dyDescent="0.25">
      <c r="A1490" t="s">
        <v>12657</v>
      </c>
    </row>
    <row r="1491" spans="1:1" x14ac:dyDescent="0.25">
      <c r="A1491" t="s">
        <v>12658</v>
      </c>
    </row>
    <row r="1492" spans="1:1" x14ac:dyDescent="0.25">
      <c r="A1492" t="s">
        <v>12659</v>
      </c>
    </row>
    <row r="1493" spans="1:1" x14ac:dyDescent="0.25">
      <c r="A1493" t="s">
        <v>12660</v>
      </c>
    </row>
    <row r="1494" spans="1:1" x14ac:dyDescent="0.25">
      <c r="A1494" t="s">
        <v>12661</v>
      </c>
    </row>
    <row r="1495" spans="1:1" x14ac:dyDescent="0.25">
      <c r="A1495" t="s">
        <v>12662</v>
      </c>
    </row>
    <row r="1496" spans="1:1" x14ac:dyDescent="0.25">
      <c r="A1496" t="s">
        <v>12663</v>
      </c>
    </row>
    <row r="1497" spans="1:1" x14ac:dyDescent="0.25">
      <c r="A1497" t="s">
        <v>12664</v>
      </c>
    </row>
    <row r="1498" spans="1:1" x14ac:dyDescent="0.25">
      <c r="A1498" t="s">
        <v>12665</v>
      </c>
    </row>
    <row r="1499" spans="1:1" x14ac:dyDescent="0.25">
      <c r="A1499" t="s">
        <v>12666</v>
      </c>
    </row>
    <row r="1500" spans="1:1" x14ac:dyDescent="0.25">
      <c r="A1500" t="s">
        <v>12667</v>
      </c>
    </row>
    <row r="1501" spans="1:1" x14ac:dyDescent="0.25">
      <c r="A1501" t="s">
        <v>12668</v>
      </c>
    </row>
    <row r="1502" spans="1:1" x14ac:dyDescent="0.25">
      <c r="A1502" t="s">
        <v>12669</v>
      </c>
    </row>
    <row r="1503" spans="1:1" x14ac:dyDescent="0.25">
      <c r="A1503" t="s">
        <v>12670</v>
      </c>
    </row>
    <row r="1504" spans="1:1" x14ac:dyDescent="0.25">
      <c r="A1504" t="s">
        <v>12671</v>
      </c>
    </row>
    <row r="1505" spans="1:1" x14ac:dyDescent="0.25">
      <c r="A1505" t="s">
        <v>12672</v>
      </c>
    </row>
    <row r="1506" spans="1:1" x14ac:dyDescent="0.25">
      <c r="A1506" t="s">
        <v>12673</v>
      </c>
    </row>
    <row r="1507" spans="1:1" x14ac:dyDescent="0.25">
      <c r="A1507" t="s">
        <v>12674</v>
      </c>
    </row>
    <row r="1508" spans="1:1" x14ac:dyDescent="0.25">
      <c r="A1508" t="s">
        <v>12675</v>
      </c>
    </row>
    <row r="1509" spans="1:1" x14ac:dyDescent="0.25">
      <c r="A1509" t="s">
        <v>12676</v>
      </c>
    </row>
    <row r="1510" spans="1:1" x14ac:dyDescent="0.25">
      <c r="A1510" t="s">
        <v>12677</v>
      </c>
    </row>
    <row r="1511" spans="1:1" x14ac:dyDescent="0.25">
      <c r="A1511" t="s">
        <v>12678</v>
      </c>
    </row>
    <row r="1512" spans="1:1" x14ac:dyDescent="0.25">
      <c r="A1512" t="s">
        <v>12679</v>
      </c>
    </row>
    <row r="1513" spans="1:1" x14ac:dyDescent="0.25">
      <c r="A1513" t="s">
        <v>12680</v>
      </c>
    </row>
    <row r="1514" spans="1:1" x14ac:dyDescent="0.25">
      <c r="A1514" t="s">
        <v>12681</v>
      </c>
    </row>
    <row r="1515" spans="1:1" x14ac:dyDescent="0.25">
      <c r="A1515" t="s">
        <v>12682</v>
      </c>
    </row>
    <row r="1516" spans="1:1" x14ac:dyDescent="0.25">
      <c r="A1516" t="s">
        <v>12683</v>
      </c>
    </row>
    <row r="1517" spans="1:1" x14ac:dyDescent="0.25">
      <c r="A1517" t="s">
        <v>12684</v>
      </c>
    </row>
    <row r="1518" spans="1:1" x14ac:dyDescent="0.25">
      <c r="A1518" t="s">
        <v>12685</v>
      </c>
    </row>
    <row r="1519" spans="1:1" x14ac:dyDescent="0.25">
      <c r="A1519" t="s">
        <v>12686</v>
      </c>
    </row>
    <row r="1520" spans="1:1" x14ac:dyDescent="0.25">
      <c r="A1520" t="s">
        <v>12687</v>
      </c>
    </row>
    <row r="1521" spans="1:1" x14ac:dyDescent="0.25">
      <c r="A1521" t="s">
        <v>12688</v>
      </c>
    </row>
    <row r="1522" spans="1:1" x14ac:dyDescent="0.25">
      <c r="A1522" t="s">
        <v>12689</v>
      </c>
    </row>
    <row r="1523" spans="1:1" x14ac:dyDescent="0.25">
      <c r="A1523" t="s">
        <v>12690</v>
      </c>
    </row>
    <row r="1524" spans="1:1" x14ac:dyDescent="0.25">
      <c r="A1524" t="s">
        <v>12691</v>
      </c>
    </row>
    <row r="1525" spans="1:1" x14ac:dyDescent="0.25">
      <c r="A1525" t="s">
        <v>12692</v>
      </c>
    </row>
    <row r="1526" spans="1:1" x14ac:dyDescent="0.25">
      <c r="A1526" t="s">
        <v>12693</v>
      </c>
    </row>
    <row r="1527" spans="1:1" x14ac:dyDescent="0.25">
      <c r="A1527" t="s">
        <v>12694</v>
      </c>
    </row>
    <row r="1528" spans="1:1" x14ac:dyDescent="0.25">
      <c r="A1528" t="s">
        <v>12695</v>
      </c>
    </row>
    <row r="1529" spans="1:1" x14ac:dyDescent="0.25">
      <c r="A1529" t="s">
        <v>12696</v>
      </c>
    </row>
    <row r="1530" spans="1:1" x14ac:dyDescent="0.25">
      <c r="A1530" t="s">
        <v>12697</v>
      </c>
    </row>
    <row r="1531" spans="1:1" x14ac:dyDescent="0.25">
      <c r="A1531" t="s">
        <v>12698</v>
      </c>
    </row>
    <row r="1532" spans="1:1" x14ac:dyDescent="0.25">
      <c r="A1532" t="s">
        <v>12699</v>
      </c>
    </row>
    <row r="1533" spans="1:1" x14ac:dyDescent="0.25">
      <c r="A1533" t="s">
        <v>12700</v>
      </c>
    </row>
    <row r="1534" spans="1:1" x14ac:dyDescent="0.25">
      <c r="A1534" t="s">
        <v>12701</v>
      </c>
    </row>
    <row r="1535" spans="1:1" x14ac:dyDescent="0.25">
      <c r="A1535" t="s">
        <v>12702</v>
      </c>
    </row>
    <row r="1536" spans="1:1" x14ac:dyDescent="0.25">
      <c r="A1536" t="s">
        <v>12703</v>
      </c>
    </row>
    <row r="1537" spans="1:1" x14ac:dyDescent="0.25">
      <c r="A1537" t="s">
        <v>12704</v>
      </c>
    </row>
    <row r="1538" spans="1:1" x14ac:dyDescent="0.25">
      <c r="A1538" t="s">
        <v>12705</v>
      </c>
    </row>
    <row r="1539" spans="1:1" x14ac:dyDescent="0.25">
      <c r="A1539" t="s">
        <v>12706</v>
      </c>
    </row>
    <row r="1540" spans="1:1" x14ac:dyDescent="0.25">
      <c r="A1540" t="s">
        <v>12707</v>
      </c>
    </row>
    <row r="1541" spans="1:1" x14ac:dyDescent="0.25">
      <c r="A1541" t="s">
        <v>12708</v>
      </c>
    </row>
    <row r="1542" spans="1:1" x14ac:dyDescent="0.25">
      <c r="A1542" t="s">
        <v>12709</v>
      </c>
    </row>
    <row r="1543" spans="1:1" x14ac:dyDescent="0.25">
      <c r="A1543" t="s">
        <v>12710</v>
      </c>
    </row>
    <row r="1544" spans="1:1" x14ac:dyDescent="0.25">
      <c r="A1544" t="s">
        <v>12711</v>
      </c>
    </row>
    <row r="1545" spans="1:1" x14ac:dyDescent="0.25">
      <c r="A1545" t="s">
        <v>12712</v>
      </c>
    </row>
    <row r="1546" spans="1:1" x14ac:dyDescent="0.25">
      <c r="A1546" t="s">
        <v>12713</v>
      </c>
    </row>
    <row r="1547" spans="1:1" x14ac:dyDescent="0.25">
      <c r="A1547" t="s">
        <v>12714</v>
      </c>
    </row>
    <row r="1548" spans="1:1" x14ac:dyDescent="0.25">
      <c r="A1548" t="s">
        <v>12715</v>
      </c>
    </row>
    <row r="1549" spans="1:1" x14ac:dyDescent="0.25">
      <c r="A1549" t="s">
        <v>12716</v>
      </c>
    </row>
    <row r="1550" spans="1:1" x14ac:dyDescent="0.25">
      <c r="A1550" t="s">
        <v>12717</v>
      </c>
    </row>
    <row r="1551" spans="1:1" x14ac:dyDescent="0.25">
      <c r="A1551" t="s">
        <v>12718</v>
      </c>
    </row>
    <row r="1552" spans="1:1" x14ac:dyDescent="0.25">
      <c r="A1552" t="s">
        <v>12719</v>
      </c>
    </row>
    <row r="1553" spans="1:1" x14ac:dyDescent="0.25">
      <c r="A1553" t="s">
        <v>12720</v>
      </c>
    </row>
    <row r="1554" spans="1:1" x14ac:dyDescent="0.25">
      <c r="A1554" t="s">
        <v>12721</v>
      </c>
    </row>
    <row r="1555" spans="1:1" x14ac:dyDescent="0.25">
      <c r="A1555" t="s">
        <v>12722</v>
      </c>
    </row>
    <row r="1556" spans="1:1" x14ac:dyDescent="0.25">
      <c r="A1556" t="s">
        <v>12723</v>
      </c>
    </row>
    <row r="1557" spans="1:1" x14ac:dyDescent="0.25">
      <c r="A1557" t="s">
        <v>12724</v>
      </c>
    </row>
    <row r="1558" spans="1:1" x14ac:dyDescent="0.25">
      <c r="A1558" t="s">
        <v>12725</v>
      </c>
    </row>
    <row r="1559" spans="1:1" x14ac:dyDescent="0.25">
      <c r="A1559" t="s">
        <v>12726</v>
      </c>
    </row>
    <row r="1560" spans="1:1" x14ac:dyDescent="0.25">
      <c r="A1560" t="s">
        <v>12727</v>
      </c>
    </row>
    <row r="1561" spans="1:1" x14ac:dyDescent="0.25">
      <c r="A1561" t="s">
        <v>12728</v>
      </c>
    </row>
    <row r="1562" spans="1:1" x14ac:dyDescent="0.25">
      <c r="A1562" t="s">
        <v>12729</v>
      </c>
    </row>
    <row r="1563" spans="1:1" x14ac:dyDescent="0.25">
      <c r="A1563" t="s">
        <v>12730</v>
      </c>
    </row>
    <row r="1564" spans="1:1" x14ac:dyDescent="0.25">
      <c r="A1564" t="s">
        <v>12731</v>
      </c>
    </row>
    <row r="1565" spans="1:1" x14ac:dyDescent="0.25">
      <c r="A1565" t="s">
        <v>12732</v>
      </c>
    </row>
    <row r="1566" spans="1:1" x14ac:dyDescent="0.25">
      <c r="A1566" t="s">
        <v>12733</v>
      </c>
    </row>
    <row r="1567" spans="1:1" x14ac:dyDescent="0.25">
      <c r="A1567" t="s">
        <v>12734</v>
      </c>
    </row>
    <row r="1568" spans="1:1" x14ac:dyDescent="0.25">
      <c r="A1568" t="s">
        <v>12735</v>
      </c>
    </row>
    <row r="1569" spans="1:1" x14ac:dyDescent="0.25">
      <c r="A1569" t="s">
        <v>12736</v>
      </c>
    </row>
    <row r="1570" spans="1:1" x14ac:dyDescent="0.25">
      <c r="A1570" t="s">
        <v>12737</v>
      </c>
    </row>
    <row r="1571" spans="1:1" x14ac:dyDescent="0.25">
      <c r="A1571" t="s">
        <v>12738</v>
      </c>
    </row>
    <row r="1572" spans="1:1" x14ac:dyDescent="0.25">
      <c r="A1572" t="s">
        <v>12739</v>
      </c>
    </row>
    <row r="1573" spans="1:1" x14ac:dyDescent="0.25">
      <c r="A1573" t="s">
        <v>12740</v>
      </c>
    </row>
    <row r="1574" spans="1:1" x14ac:dyDescent="0.25">
      <c r="A1574" t="s">
        <v>12741</v>
      </c>
    </row>
    <row r="1575" spans="1:1" x14ac:dyDescent="0.25">
      <c r="A1575" t="s">
        <v>12742</v>
      </c>
    </row>
    <row r="1576" spans="1:1" x14ac:dyDescent="0.25">
      <c r="A1576" t="s">
        <v>12743</v>
      </c>
    </row>
    <row r="1577" spans="1:1" x14ac:dyDescent="0.25">
      <c r="A1577" t="s">
        <v>12744</v>
      </c>
    </row>
    <row r="1578" spans="1:1" x14ac:dyDescent="0.25">
      <c r="A1578" t="s">
        <v>12745</v>
      </c>
    </row>
    <row r="1579" spans="1:1" x14ac:dyDescent="0.25">
      <c r="A1579" t="s">
        <v>12746</v>
      </c>
    </row>
    <row r="1580" spans="1:1" x14ac:dyDescent="0.25">
      <c r="A1580" t="s">
        <v>12747</v>
      </c>
    </row>
    <row r="1581" spans="1:1" x14ac:dyDescent="0.25">
      <c r="A1581" t="s">
        <v>12748</v>
      </c>
    </row>
    <row r="1582" spans="1:1" x14ac:dyDescent="0.25">
      <c r="A1582" t="s">
        <v>12749</v>
      </c>
    </row>
    <row r="1583" spans="1:1" x14ac:dyDescent="0.25">
      <c r="A1583" t="s">
        <v>12750</v>
      </c>
    </row>
    <row r="1584" spans="1:1" x14ac:dyDescent="0.25">
      <c r="A1584" t="s">
        <v>12751</v>
      </c>
    </row>
    <row r="1585" spans="1:1" x14ac:dyDescent="0.25">
      <c r="A1585" t="s">
        <v>12752</v>
      </c>
    </row>
    <row r="1586" spans="1:1" x14ac:dyDescent="0.25">
      <c r="A1586" t="s">
        <v>12753</v>
      </c>
    </row>
    <row r="1587" spans="1:1" x14ac:dyDescent="0.25">
      <c r="A1587" t="s">
        <v>12754</v>
      </c>
    </row>
    <row r="1588" spans="1:1" x14ac:dyDescent="0.25">
      <c r="A1588" t="s">
        <v>12755</v>
      </c>
    </row>
    <row r="1589" spans="1:1" x14ac:dyDescent="0.25">
      <c r="A1589" t="s">
        <v>12756</v>
      </c>
    </row>
    <row r="1590" spans="1:1" x14ac:dyDescent="0.25">
      <c r="A1590" t="s">
        <v>12757</v>
      </c>
    </row>
    <row r="1591" spans="1:1" x14ac:dyDescent="0.25">
      <c r="A1591" t="s">
        <v>12758</v>
      </c>
    </row>
    <row r="1592" spans="1:1" x14ac:dyDescent="0.25">
      <c r="A1592" t="s">
        <v>12759</v>
      </c>
    </row>
    <row r="1593" spans="1:1" x14ac:dyDescent="0.25">
      <c r="A1593" t="s">
        <v>12760</v>
      </c>
    </row>
    <row r="1594" spans="1:1" x14ac:dyDescent="0.25">
      <c r="A1594" t="s">
        <v>12761</v>
      </c>
    </row>
    <row r="1595" spans="1:1" x14ac:dyDescent="0.25">
      <c r="A1595" t="s">
        <v>12762</v>
      </c>
    </row>
    <row r="1596" spans="1:1" x14ac:dyDescent="0.25">
      <c r="A1596" t="s">
        <v>12763</v>
      </c>
    </row>
    <row r="1597" spans="1:1" x14ac:dyDescent="0.25">
      <c r="A1597" t="s">
        <v>12764</v>
      </c>
    </row>
    <row r="1598" spans="1:1" x14ac:dyDescent="0.25">
      <c r="A1598" t="s">
        <v>12765</v>
      </c>
    </row>
    <row r="1599" spans="1:1" x14ac:dyDescent="0.25">
      <c r="A1599" t="s">
        <v>12766</v>
      </c>
    </row>
    <row r="1600" spans="1:1" x14ac:dyDescent="0.25">
      <c r="A1600" t="s">
        <v>12767</v>
      </c>
    </row>
    <row r="1601" spans="1:1" x14ac:dyDescent="0.25">
      <c r="A1601" t="s">
        <v>12768</v>
      </c>
    </row>
    <row r="1602" spans="1:1" x14ac:dyDescent="0.25">
      <c r="A1602" t="s">
        <v>12769</v>
      </c>
    </row>
    <row r="1603" spans="1:1" x14ac:dyDescent="0.25">
      <c r="A1603" t="s">
        <v>12770</v>
      </c>
    </row>
    <row r="1604" spans="1:1" x14ac:dyDescent="0.25">
      <c r="A1604" t="s">
        <v>12771</v>
      </c>
    </row>
    <row r="1605" spans="1:1" x14ac:dyDescent="0.25">
      <c r="A1605" t="s">
        <v>12772</v>
      </c>
    </row>
    <row r="1606" spans="1:1" x14ac:dyDescent="0.25">
      <c r="A1606" t="s">
        <v>12773</v>
      </c>
    </row>
    <row r="1607" spans="1:1" x14ac:dyDescent="0.25">
      <c r="A1607" t="s">
        <v>12774</v>
      </c>
    </row>
    <row r="1608" spans="1:1" x14ac:dyDescent="0.25">
      <c r="A1608" t="s">
        <v>12775</v>
      </c>
    </row>
    <row r="1609" spans="1:1" x14ac:dyDescent="0.25">
      <c r="A1609" t="s">
        <v>12776</v>
      </c>
    </row>
    <row r="1610" spans="1:1" x14ac:dyDescent="0.25">
      <c r="A1610" t="s">
        <v>12777</v>
      </c>
    </row>
    <row r="1611" spans="1:1" x14ac:dyDescent="0.25">
      <c r="A1611" t="s">
        <v>12778</v>
      </c>
    </row>
    <row r="1612" spans="1:1" x14ac:dyDescent="0.25">
      <c r="A1612" t="s">
        <v>12779</v>
      </c>
    </row>
    <row r="1613" spans="1:1" x14ac:dyDescent="0.25">
      <c r="A1613" t="s">
        <v>12780</v>
      </c>
    </row>
    <row r="1614" spans="1:1" x14ac:dyDescent="0.25">
      <c r="A1614" t="s">
        <v>12781</v>
      </c>
    </row>
    <row r="1615" spans="1:1" x14ac:dyDescent="0.25">
      <c r="A1615" t="s">
        <v>12782</v>
      </c>
    </row>
    <row r="1616" spans="1:1" x14ac:dyDescent="0.25">
      <c r="A1616" t="s">
        <v>12783</v>
      </c>
    </row>
    <row r="1617" spans="1:1" x14ac:dyDescent="0.25">
      <c r="A1617" t="s">
        <v>12784</v>
      </c>
    </row>
    <row r="1618" spans="1:1" x14ac:dyDescent="0.25">
      <c r="A1618" t="s">
        <v>12785</v>
      </c>
    </row>
    <row r="1619" spans="1:1" x14ac:dyDescent="0.25">
      <c r="A1619" t="s">
        <v>12786</v>
      </c>
    </row>
    <row r="1620" spans="1:1" x14ac:dyDescent="0.25">
      <c r="A1620" t="s">
        <v>12787</v>
      </c>
    </row>
    <row r="1621" spans="1:1" x14ac:dyDescent="0.25">
      <c r="A1621" t="s">
        <v>12788</v>
      </c>
    </row>
    <row r="1622" spans="1:1" x14ac:dyDescent="0.25">
      <c r="A1622" t="s">
        <v>12789</v>
      </c>
    </row>
    <row r="1623" spans="1:1" x14ac:dyDescent="0.25">
      <c r="A1623" t="s">
        <v>12790</v>
      </c>
    </row>
    <row r="1624" spans="1:1" x14ac:dyDescent="0.25">
      <c r="A1624" t="s">
        <v>12791</v>
      </c>
    </row>
    <row r="1625" spans="1:1" x14ac:dyDescent="0.25">
      <c r="A1625" t="s">
        <v>12792</v>
      </c>
    </row>
    <row r="1626" spans="1:1" x14ac:dyDescent="0.25">
      <c r="A1626" t="s">
        <v>12793</v>
      </c>
    </row>
    <row r="1627" spans="1:1" x14ac:dyDescent="0.25">
      <c r="A1627" t="s">
        <v>12794</v>
      </c>
    </row>
    <row r="1628" spans="1:1" x14ac:dyDescent="0.25">
      <c r="A1628" t="s">
        <v>12795</v>
      </c>
    </row>
    <row r="1629" spans="1:1" x14ac:dyDescent="0.25">
      <c r="A1629" t="s">
        <v>12796</v>
      </c>
    </row>
    <row r="1630" spans="1:1" x14ac:dyDescent="0.25">
      <c r="A1630" t="s">
        <v>12797</v>
      </c>
    </row>
    <row r="1631" spans="1:1" x14ac:dyDescent="0.25">
      <c r="A1631" t="s">
        <v>12798</v>
      </c>
    </row>
    <row r="1632" spans="1:1" x14ac:dyDescent="0.25">
      <c r="A1632" t="s">
        <v>12799</v>
      </c>
    </row>
    <row r="1633" spans="1:1" x14ac:dyDescent="0.25">
      <c r="A1633" t="s">
        <v>12800</v>
      </c>
    </row>
    <row r="1634" spans="1:1" x14ac:dyDescent="0.25">
      <c r="A1634" t="s">
        <v>12801</v>
      </c>
    </row>
    <row r="1635" spans="1:1" x14ac:dyDescent="0.25">
      <c r="A1635" t="s">
        <v>12802</v>
      </c>
    </row>
    <row r="1636" spans="1:1" x14ac:dyDescent="0.25">
      <c r="A1636" t="s">
        <v>12803</v>
      </c>
    </row>
    <row r="1637" spans="1:1" x14ac:dyDescent="0.25">
      <c r="A1637" t="s">
        <v>12804</v>
      </c>
    </row>
    <row r="1638" spans="1:1" x14ac:dyDescent="0.25">
      <c r="A1638" t="s">
        <v>12805</v>
      </c>
    </row>
    <row r="1639" spans="1:1" x14ac:dyDescent="0.25">
      <c r="A1639" t="s">
        <v>12806</v>
      </c>
    </row>
    <row r="1640" spans="1:1" x14ac:dyDescent="0.25">
      <c r="A1640" t="s">
        <v>12807</v>
      </c>
    </row>
    <row r="1641" spans="1:1" x14ac:dyDescent="0.25">
      <c r="A1641" t="s">
        <v>12808</v>
      </c>
    </row>
    <row r="1642" spans="1:1" x14ac:dyDescent="0.25">
      <c r="A1642" t="s">
        <v>12809</v>
      </c>
    </row>
    <row r="1643" spans="1:1" x14ac:dyDescent="0.25">
      <c r="A1643" t="s">
        <v>12810</v>
      </c>
    </row>
    <row r="1644" spans="1:1" x14ac:dyDescent="0.25">
      <c r="A1644" t="s">
        <v>12811</v>
      </c>
    </row>
    <row r="1645" spans="1:1" x14ac:dyDescent="0.25">
      <c r="A1645" t="s">
        <v>12812</v>
      </c>
    </row>
    <row r="1646" spans="1:1" x14ac:dyDescent="0.25">
      <c r="A1646" t="s">
        <v>12813</v>
      </c>
    </row>
    <row r="1647" spans="1:1" x14ac:dyDescent="0.25">
      <c r="A1647" t="s">
        <v>12814</v>
      </c>
    </row>
    <row r="1648" spans="1:1" x14ac:dyDescent="0.25">
      <c r="A1648" t="s">
        <v>12815</v>
      </c>
    </row>
    <row r="1649" spans="1:1" x14ac:dyDescent="0.25">
      <c r="A1649" t="s">
        <v>12816</v>
      </c>
    </row>
    <row r="1650" spans="1:1" x14ac:dyDescent="0.25">
      <c r="A1650" t="s">
        <v>12817</v>
      </c>
    </row>
    <row r="1651" spans="1:1" x14ac:dyDescent="0.25">
      <c r="A1651" t="s">
        <v>12818</v>
      </c>
    </row>
    <row r="1652" spans="1:1" x14ac:dyDescent="0.25">
      <c r="A1652" t="s">
        <v>12819</v>
      </c>
    </row>
    <row r="1653" spans="1:1" x14ac:dyDescent="0.25">
      <c r="A1653" t="s">
        <v>12820</v>
      </c>
    </row>
    <row r="1654" spans="1:1" x14ac:dyDescent="0.25">
      <c r="A1654" t="s">
        <v>12821</v>
      </c>
    </row>
    <row r="1655" spans="1:1" x14ac:dyDescent="0.25">
      <c r="A1655" t="s">
        <v>12822</v>
      </c>
    </row>
    <row r="1656" spans="1:1" x14ac:dyDescent="0.25">
      <c r="A1656" t="s">
        <v>12823</v>
      </c>
    </row>
    <row r="1657" spans="1:1" x14ac:dyDescent="0.25">
      <c r="A1657" t="s">
        <v>12824</v>
      </c>
    </row>
    <row r="1658" spans="1:1" x14ac:dyDescent="0.25">
      <c r="A1658" t="s">
        <v>12825</v>
      </c>
    </row>
    <row r="1659" spans="1:1" x14ac:dyDescent="0.25">
      <c r="A1659" t="s">
        <v>12826</v>
      </c>
    </row>
    <row r="1660" spans="1:1" x14ac:dyDescent="0.25">
      <c r="A1660" t="s">
        <v>12827</v>
      </c>
    </row>
    <row r="1661" spans="1:1" x14ac:dyDescent="0.25">
      <c r="A1661" t="s">
        <v>12828</v>
      </c>
    </row>
    <row r="1662" spans="1:1" x14ac:dyDescent="0.25">
      <c r="A1662" t="s">
        <v>12829</v>
      </c>
    </row>
    <row r="1663" spans="1:1" x14ac:dyDescent="0.25">
      <c r="A1663" t="s">
        <v>12830</v>
      </c>
    </row>
    <row r="1664" spans="1:1" x14ac:dyDescent="0.25">
      <c r="A1664" t="s">
        <v>12831</v>
      </c>
    </row>
    <row r="1665" spans="1:1" x14ac:dyDescent="0.25">
      <c r="A1665" t="s">
        <v>12832</v>
      </c>
    </row>
    <row r="1666" spans="1:1" x14ac:dyDescent="0.25">
      <c r="A1666" t="s">
        <v>12833</v>
      </c>
    </row>
    <row r="1667" spans="1:1" x14ac:dyDescent="0.25">
      <c r="A1667" t="s">
        <v>12834</v>
      </c>
    </row>
    <row r="1668" spans="1:1" x14ac:dyDescent="0.25">
      <c r="A1668" t="s">
        <v>12835</v>
      </c>
    </row>
    <row r="1669" spans="1:1" x14ac:dyDescent="0.25">
      <c r="A1669" t="s">
        <v>12836</v>
      </c>
    </row>
    <row r="1670" spans="1:1" x14ac:dyDescent="0.25">
      <c r="A1670" t="s">
        <v>12837</v>
      </c>
    </row>
    <row r="1671" spans="1:1" x14ac:dyDescent="0.25">
      <c r="A1671" t="s">
        <v>12838</v>
      </c>
    </row>
    <row r="1672" spans="1:1" x14ac:dyDescent="0.25">
      <c r="A1672" t="s">
        <v>12839</v>
      </c>
    </row>
    <row r="1673" spans="1:1" x14ac:dyDescent="0.25">
      <c r="A1673" t="s">
        <v>12840</v>
      </c>
    </row>
    <row r="1674" spans="1:1" x14ac:dyDescent="0.25">
      <c r="A1674" t="s">
        <v>12841</v>
      </c>
    </row>
    <row r="1675" spans="1:1" x14ac:dyDescent="0.25">
      <c r="A1675" t="s">
        <v>12842</v>
      </c>
    </row>
    <row r="1676" spans="1:1" x14ac:dyDescent="0.25">
      <c r="A1676" t="s">
        <v>12843</v>
      </c>
    </row>
    <row r="1677" spans="1:1" x14ac:dyDescent="0.25">
      <c r="A1677" t="s">
        <v>12844</v>
      </c>
    </row>
    <row r="1678" spans="1:1" x14ac:dyDescent="0.25">
      <c r="A1678" t="s">
        <v>12845</v>
      </c>
    </row>
    <row r="1679" spans="1:1" x14ac:dyDescent="0.25">
      <c r="A1679" t="s">
        <v>12846</v>
      </c>
    </row>
    <row r="1680" spans="1:1" x14ac:dyDescent="0.25">
      <c r="A1680" t="s">
        <v>12847</v>
      </c>
    </row>
    <row r="1681" spans="1:1" x14ac:dyDescent="0.25">
      <c r="A1681" t="s">
        <v>12848</v>
      </c>
    </row>
    <row r="1682" spans="1:1" x14ac:dyDescent="0.25">
      <c r="A1682" t="s">
        <v>12849</v>
      </c>
    </row>
    <row r="1683" spans="1:1" x14ac:dyDescent="0.25">
      <c r="A1683" t="s">
        <v>12850</v>
      </c>
    </row>
    <row r="1684" spans="1:1" x14ac:dyDescent="0.25">
      <c r="A1684" t="s">
        <v>12851</v>
      </c>
    </row>
    <row r="1685" spans="1:1" x14ac:dyDescent="0.25">
      <c r="A1685" t="s">
        <v>12852</v>
      </c>
    </row>
    <row r="1686" spans="1:1" x14ac:dyDescent="0.25">
      <c r="A1686" t="s">
        <v>12853</v>
      </c>
    </row>
    <row r="1687" spans="1:1" x14ac:dyDescent="0.25">
      <c r="A1687" t="s">
        <v>12854</v>
      </c>
    </row>
    <row r="1688" spans="1:1" x14ac:dyDescent="0.25">
      <c r="A1688" t="s">
        <v>12855</v>
      </c>
    </row>
    <row r="1689" spans="1:1" x14ac:dyDescent="0.25">
      <c r="A1689" t="s">
        <v>12856</v>
      </c>
    </row>
    <row r="1690" spans="1:1" x14ac:dyDescent="0.25">
      <c r="A1690" t="s">
        <v>12857</v>
      </c>
    </row>
    <row r="1691" spans="1:1" x14ac:dyDescent="0.25">
      <c r="A1691" t="s">
        <v>12858</v>
      </c>
    </row>
    <row r="1692" spans="1:1" x14ac:dyDescent="0.25">
      <c r="A1692" t="s">
        <v>12859</v>
      </c>
    </row>
    <row r="1693" spans="1:1" x14ac:dyDescent="0.25">
      <c r="A1693" t="s">
        <v>12860</v>
      </c>
    </row>
    <row r="1694" spans="1:1" x14ac:dyDescent="0.25">
      <c r="A1694" t="s">
        <v>12861</v>
      </c>
    </row>
    <row r="1695" spans="1:1" x14ac:dyDescent="0.25">
      <c r="A1695" t="s">
        <v>12862</v>
      </c>
    </row>
    <row r="1696" spans="1:1" x14ac:dyDescent="0.25">
      <c r="A1696" t="s">
        <v>12863</v>
      </c>
    </row>
    <row r="1697" spans="1:1" x14ac:dyDescent="0.25">
      <c r="A1697" t="s">
        <v>12864</v>
      </c>
    </row>
    <row r="1698" spans="1:1" x14ac:dyDescent="0.25">
      <c r="A1698" t="s">
        <v>12865</v>
      </c>
    </row>
    <row r="1699" spans="1:1" x14ac:dyDescent="0.25">
      <c r="A1699" t="s">
        <v>12866</v>
      </c>
    </row>
    <row r="1700" spans="1:1" x14ac:dyDescent="0.25">
      <c r="A1700" t="s">
        <v>12867</v>
      </c>
    </row>
    <row r="1701" spans="1:1" x14ac:dyDescent="0.25">
      <c r="A1701" t="s">
        <v>12868</v>
      </c>
    </row>
    <row r="1702" spans="1:1" x14ac:dyDescent="0.25">
      <c r="A1702" t="s">
        <v>12869</v>
      </c>
    </row>
    <row r="1703" spans="1:1" x14ac:dyDescent="0.25">
      <c r="A1703" t="s">
        <v>12870</v>
      </c>
    </row>
    <row r="1704" spans="1:1" x14ac:dyDescent="0.25">
      <c r="A1704" t="s">
        <v>12871</v>
      </c>
    </row>
    <row r="1705" spans="1:1" x14ac:dyDescent="0.25">
      <c r="A1705" t="s">
        <v>12872</v>
      </c>
    </row>
    <row r="1706" spans="1:1" x14ac:dyDescent="0.25">
      <c r="A1706" t="s">
        <v>12873</v>
      </c>
    </row>
    <row r="1707" spans="1:1" x14ac:dyDescent="0.25">
      <c r="A1707" t="s">
        <v>12874</v>
      </c>
    </row>
    <row r="1708" spans="1:1" x14ac:dyDescent="0.25">
      <c r="A1708" t="s">
        <v>12875</v>
      </c>
    </row>
    <row r="1709" spans="1:1" x14ac:dyDescent="0.25">
      <c r="A1709" t="s">
        <v>12876</v>
      </c>
    </row>
    <row r="1710" spans="1:1" x14ac:dyDescent="0.25">
      <c r="A1710" t="s">
        <v>12877</v>
      </c>
    </row>
    <row r="1711" spans="1:1" x14ac:dyDescent="0.25">
      <c r="A1711" t="s">
        <v>12878</v>
      </c>
    </row>
    <row r="1712" spans="1:1" x14ac:dyDescent="0.25">
      <c r="A1712" t="s">
        <v>12879</v>
      </c>
    </row>
    <row r="1713" spans="1:1" x14ac:dyDescent="0.25">
      <c r="A1713" t="s">
        <v>12880</v>
      </c>
    </row>
    <row r="1714" spans="1:1" x14ac:dyDescent="0.25">
      <c r="A1714" t="s">
        <v>12881</v>
      </c>
    </row>
    <row r="1715" spans="1:1" x14ac:dyDescent="0.25">
      <c r="A1715" t="s">
        <v>12882</v>
      </c>
    </row>
    <row r="1716" spans="1:1" x14ac:dyDescent="0.25">
      <c r="A1716" t="s">
        <v>12883</v>
      </c>
    </row>
    <row r="1717" spans="1:1" x14ac:dyDescent="0.25">
      <c r="A1717" t="s">
        <v>12884</v>
      </c>
    </row>
    <row r="1718" spans="1:1" x14ac:dyDescent="0.25">
      <c r="A1718" t="s">
        <v>12885</v>
      </c>
    </row>
    <row r="1719" spans="1:1" x14ac:dyDescent="0.25">
      <c r="A1719" t="s">
        <v>12886</v>
      </c>
    </row>
    <row r="1720" spans="1:1" x14ac:dyDescent="0.25">
      <c r="A1720" t="s">
        <v>12887</v>
      </c>
    </row>
    <row r="1721" spans="1:1" x14ac:dyDescent="0.25">
      <c r="A1721" t="s">
        <v>12888</v>
      </c>
    </row>
    <row r="1722" spans="1:1" x14ac:dyDescent="0.25">
      <c r="A1722" t="s">
        <v>12889</v>
      </c>
    </row>
    <row r="1723" spans="1:1" x14ac:dyDescent="0.25">
      <c r="A1723" t="s">
        <v>12890</v>
      </c>
    </row>
    <row r="1724" spans="1:1" x14ac:dyDescent="0.25">
      <c r="A1724" t="s">
        <v>12891</v>
      </c>
    </row>
    <row r="1725" spans="1:1" x14ac:dyDescent="0.25">
      <c r="A1725" t="s">
        <v>12892</v>
      </c>
    </row>
    <row r="1726" spans="1:1" x14ac:dyDescent="0.25">
      <c r="A1726" t="s">
        <v>12893</v>
      </c>
    </row>
    <row r="1727" spans="1:1" x14ac:dyDescent="0.25">
      <c r="A1727" t="s">
        <v>12894</v>
      </c>
    </row>
    <row r="1728" spans="1:1" x14ac:dyDescent="0.25">
      <c r="A1728" t="s">
        <v>12895</v>
      </c>
    </row>
    <row r="1729" spans="1:1" x14ac:dyDescent="0.25">
      <c r="A1729" t="s">
        <v>12896</v>
      </c>
    </row>
    <row r="1730" spans="1:1" x14ac:dyDescent="0.25">
      <c r="A1730" t="s">
        <v>12897</v>
      </c>
    </row>
    <row r="1731" spans="1:1" x14ac:dyDescent="0.25">
      <c r="A1731" t="s">
        <v>12898</v>
      </c>
    </row>
    <row r="1732" spans="1:1" x14ac:dyDescent="0.25">
      <c r="A1732" t="s">
        <v>12899</v>
      </c>
    </row>
    <row r="1733" spans="1:1" x14ac:dyDescent="0.25">
      <c r="A1733" t="s">
        <v>12900</v>
      </c>
    </row>
    <row r="1734" spans="1:1" x14ac:dyDescent="0.25">
      <c r="A1734" t="s">
        <v>12901</v>
      </c>
    </row>
    <row r="1735" spans="1:1" x14ac:dyDescent="0.25">
      <c r="A1735" t="s">
        <v>12902</v>
      </c>
    </row>
    <row r="1736" spans="1:1" x14ac:dyDescent="0.25">
      <c r="A1736" t="s">
        <v>12903</v>
      </c>
    </row>
    <row r="1737" spans="1:1" x14ac:dyDescent="0.25">
      <c r="A1737" t="s">
        <v>12904</v>
      </c>
    </row>
    <row r="1738" spans="1:1" x14ac:dyDescent="0.25">
      <c r="A1738" t="s">
        <v>12905</v>
      </c>
    </row>
    <row r="1739" spans="1:1" x14ac:dyDescent="0.25">
      <c r="A1739" t="s">
        <v>12906</v>
      </c>
    </row>
    <row r="1740" spans="1:1" x14ac:dyDescent="0.25">
      <c r="A1740" t="s">
        <v>12907</v>
      </c>
    </row>
    <row r="1741" spans="1:1" x14ac:dyDescent="0.25">
      <c r="A1741" t="s">
        <v>12908</v>
      </c>
    </row>
    <row r="1742" spans="1:1" x14ac:dyDescent="0.25">
      <c r="A1742" t="s">
        <v>12909</v>
      </c>
    </row>
    <row r="1743" spans="1:1" x14ac:dyDescent="0.25">
      <c r="A1743" t="s">
        <v>12910</v>
      </c>
    </row>
    <row r="1744" spans="1:1" x14ac:dyDescent="0.25">
      <c r="A1744" t="s">
        <v>12911</v>
      </c>
    </row>
    <row r="1745" spans="1:1" x14ac:dyDescent="0.25">
      <c r="A1745" t="s">
        <v>12912</v>
      </c>
    </row>
    <row r="1746" spans="1:1" x14ac:dyDescent="0.25">
      <c r="A1746" t="s">
        <v>12913</v>
      </c>
    </row>
    <row r="1747" spans="1:1" x14ac:dyDescent="0.25">
      <c r="A1747" t="s">
        <v>12914</v>
      </c>
    </row>
    <row r="1748" spans="1:1" x14ac:dyDescent="0.25">
      <c r="A1748" t="s">
        <v>12915</v>
      </c>
    </row>
    <row r="1749" spans="1:1" x14ac:dyDescent="0.25">
      <c r="A1749" t="s">
        <v>12916</v>
      </c>
    </row>
    <row r="1750" spans="1:1" x14ac:dyDescent="0.25">
      <c r="A1750" t="s">
        <v>12917</v>
      </c>
    </row>
    <row r="1751" spans="1:1" x14ac:dyDescent="0.25">
      <c r="A1751" t="s">
        <v>12918</v>
      </c>
    </row>
    <row r="1752" spans="1:1" x14ac:dyDescent="0.25">
      <c r="A1752" t="s">
        <v>12919</v>
      </c>
    </row>
    <row r="1753" spans="1:1" x14ac:dyDescent="0.25">
      <c r="A1753" t="s">
        <v>12920</v>
      </c>
    </row>
    <row r="1754" spans="1:1" x14ac:dyDescent="0.25">
      <c r="A1754" t="s">
        <v>12921</v>
      </c>
    </row>
    <row r="1755" spans="1:1" x14ac:dyDescent="0.25">
      <c r="A1755" t="s">
        <v>12922</v>
      </c>
    </row>
    <row r="1756" spans="1:1" x14ac:dyDescent="0.25">
      <c r="A1756" t="s">
        <v>12923</v>
      </c>
    </row>
    <row r="1757" spans="1:1" x14ac:dyDescent="0.25">
      <c r="A1757" t="s">
        <v>12924</v>
      </c>
    </row>
    <row r="1758" spans="1:1" x14ac:dyDescent="0.25">
      <c r="A1758" t="s">
        <v>12925</v>
      </c>
    </row>
    <row r="1759" spans="1:1" x14ac:dyDescent="0.25">
      <c r="A1759" t="s">
        <v>12926</v>
      </c>
    </row>
    <row r="1760" spans="1:1" x14ac:dyDescent="0.25">
      <c r="A1760" t="s">
        <v>12927</v>
      </c>
    </row>
    <row r="1761" spans="1:1" x14ac:dyDescent="0.25">
      <c r="A1761" t="s">
        <v>12928</v>
      </c>
    </row>
    <row r="1762" spans="1:1" x14ac:dyDescent="0.25">
      <c r="A1762" t="s">
        <v>12929</v>
      </c>
    </row>
    <row r="1763" spans="1:1" x14ac:dyDescent="0.25">
      <c r="A1763" t="s">
        <v>12930</v>
      </c>
    </row>
    <row r="1764" spans="1:1" x14ac:dyDescent="0.25">
      <c r="A1764" t="s">
        <v>12931</v>
      </c>
    </row>
    <row r="1765" spans="1:1" x14ac:dyDescent="0.25">
      <c r="A1765" t="s">
        <v>12932</v>
      </c>
    </row>
    <row r="1766" spans="1:1" x14ac:dyDescent="0.25">
      <c r="A1766" t="s">
        <v>12933</v>
      </c>
    </row>
    <row r="1767" spans="1:1" x14ac:dyDescent="0.25">
      <c r="A1767" t="s">
        <v>12934</v>
      </c>
    </row>
    <row r="1768" spans="1:1" x14ac:dyDescent="0.25">
      <c r="A1768" t="s">
        <v>12935</v>
      </c>
    </row>
    <row r="1769" spans="1:1" x14ac:dyDescent="0.25">
      <c r="A1769" t="s">
        <v>12936</v>
      </c>
    </row>
    <row r="1770" spans="1:1" x14ac:dyDescent="0.25">
      <c r="A1770" t="s">
        <v>12937</v>
      </c>
    </row>
    <row r="1771" spans="1:1" x14ac:dyDescent="0.25">
      <c r="A1771" t="s">
        <v>12938</v>
      </c>
    </row>
    <row r="1772" spans="1:1" x14ac:dyDescent="0.25">
      <c r="A1772" t="s">
        <v>12939</v>
      </c>
    </row>
    <row r="1773" spans="1:1" x14ac:dyDescent="0.25">
      <c r="A1773" t="s">
        <v>12940</v>
      </c>
    </row>
    <row r="1774" spans="1:1" x14ac:dyDescent="0.25">
      <c r="A1774" t="s">
        <v>12941</v>
      </c>
    </row>
    <row r="1775" spans="1:1" x14ac:dyDescent="0.25">
      <c r="A1775" t="s">
        <v>12942</v>
      </c>
    </row>
    <row r="1776" spans="1:1" x14ac:dyDescent="0.25">
      <c r="A1776" t="s">
        <v>12943</v>
      </c>
    </row>
    <row r="1777" spans="1:1" x14ac:dyDescent="0.25">
      <c r="A1777" t="s">
        <v>12944</v>
      </c>
    </row>
    <row r="1778" spans="1:1" x14ac:dyDescent="0.25">
      <c r="A1778" t="s">
        <v>12945</v>
      </c>
    </row>
    <row r="1779" spans="1:1" x14ac:dyDescent="0.25">
      <c r="A1779" t="s">
        <v>12946</v>
      </c>
    </row>
    <row r="1780" spans="1:1" x14ac:dyDescent="0.25">
      <c r="A1780" t="s">
        <v>12947</v>
      </c>
    </row>
    <row r="1781" spans="1:1" x14ac:dyDescent="0.25">
      <c r="A1781" t="s">
        <v>12948</v>
      </c>
    </row>
    <row r="1782" spans="1:1" x14ac:dyDescent="0.25">
      <c r="A1782" t="s">
        <v>12949</v>
      </c>
    </row>
    <row r="1783" spans="1:1" x14ac:dyDescent="0.25">
      <c r="A1783" t="s">
        <v>12950</v>
      </c>
    </row>
    <row r="1784" spans="1:1" x14ac:dyDescent="0.25">
      <c r="A1784" t="s">
        <v>12951</v>
      </c>
    </row>
    <row r="1785" spans="1:1" x14ac:dyDescent="0.25">
      <c r="A1785" t="s">
        <v>12952</v>
      </c>
    </row>
    <row r="1786" spans="1:1" x14ac:dyDescent="0.25">
      <c r="A1786" t="s">
        <v>12953</v>
      </c>
    </row>
    <row r="1787" spans="1:1" x14ac:dyDescent="0.25">
      <c r="A1787" t="s">
        <v>12954</v>
      </c>
    </row>
    <row r="1788" spans="1:1" x14ac:dyDescent="0.25">
      <c r="A1788" t="s">
        <v>12955</v>
      </c>
    </row>
    <row r="1789" spans="1:1" x14ac:dyDescent="0.25">
      <c r="A1789" t="s">
        <v>12956</v>
      </c>
    </row>
    <row r="1790" spans="1:1" x14ac:dyDescent="0.25">
      <c r="A1790" t="s">
        <v>12957</v>
      </c>
    </row>
    <row r="1791" spans="1:1" x14ac:dyDescent="0.25">
      <c r="A1791" t="s">
        <v>12958</v>
      </c>
    </row>
    <row r="1792" spans="1:1" x14ac:dyDescent="0.25">
      <c r="A1792" t="s">
        <v>12959</v>
      </c>
    </row>
    <row r="1793" spans="1:1" x14ac:dyDescent="0.25">
      <c r="A1793" t="s">
        <v>12960</v>
      </c>
    </row>
    <row r="1794" spans="1:1" x14ac:dyDescent="0.25">
      <c r="A1794" t="s">
        <v>12961</v>
      </c>
    </row>
    <row r="1795" spans="1:1" x14ac:dyDescent="0.25">
      <c r="A1795" t="s">
        <v>12962</v>
      </c>
    </row>
    <row r="1796" spans="1:1" x14ac:dyDescent="0.25">
      <c r="A1796" t="s">
        <v>12963</v>
      </c>
    </row>
    <row r="1797" spans="1:1" x14ac:dyDescent="0.25">
      <c r="A1797" t="s">
        <v>12964</v>
      </c>
    </row>
    <row r="1798" spans="1:1" x14ac:dyDescent="0.25">
      <c r="A1798" t="s">
        <v>12965</v>
      </c>
    </row>
    <row r="1799" spans="1:1" x14ac:dyDescent="0.25">
      <c r="A1799" t="s">
        <v>12966</v>
      </c>
    </row>
    <row r="1800" spans="1:1" x14ac:dyDescent="0.25">
      <c r="A1800" t="s">
        <v>12967</v>
      </c>
    </row>
    <row r="1801" spans="1:1" x14ac:dyDescent="0.25">
      <c r="A1801" t="s">
        <v>12968</v>
      </c>
    </row>
    <row r="1802" spans="1:1" x14ac:dyDescent="0.25">
      <c r="A1802" t="s">
        <v>12969</v>
      </c>
    </row>
    <row r="1803" spans="1:1" x14ac:dyDescent="0.25">
      <c r="A1803" t="s">
        <v>12970</v>
      </c>
    </row>
    <row r="1804" spans="1:1" x14ac:dyDescent="0.25">
      <c r="A1804" t="s">
        <v>12971</v>
      </c>
    </row>
    <row r="1805" spans="1:1" x14ac:dyDescent="0.25">
      <c r="A1805" t="s">
        <v>12972</v>
      </c>
    </row>
    <row r="1806" spans="1:1" x14ac:dyDescent="0.25">
      <c r="A1806" t="s">
        <v>12973</v>
      </c>
    </row>
    <row r="1807" spans="1:1" x14ac:dyDescent="0.25">
      <c r="A1807" t="s">
        <v>12974</v>
      </c>
    </row>
    <row r="1808" spans="1:1" x14ac:dyDescent="0.25">
      <c r="A1808" t="s">
        <v>12975</v>
      </c>
    </row>
    <row r="1809" spans="1:1" x14ac:dyDescent="0.25">
      <c r="A1809" t="s">
        <v>12976</v>
      </c>
    </row>
    <row r="1810" spans="1:1" x14ac:dyDescent="0.25">
      <c r="A1810" t="s">
        <v>12977</v>
      </c>
    </row>
    <row r="1811" spans="1:1" x14ac:dyDescent="0.25">
      <c r="A1811" t="s">
        <v>12978</v>
      </c>
    </row>
    <row r="1812" spans="1:1" x14ac:dyDescent="0.25">
      <c r="A1812" t="s">
        <v>12979</v>
      </c>
    </row>
    <row r="1813" spans="1:1" x14ac:dyDescent="0.25">
      <c r="A1813" t="s">
        <v>12980</v>
      </c>
    </row>
    <row r="1814" spans="1:1" x14ac:dyDescent="0.25">
      <c r="A1814" t="s">
        <v>12981</v>
      </c>
    </row>
    <row r="1815" spans="1:1" x14ac:dyDescent="0.25">
      <c r="A1815" t="s">
        <v>12982</v>
      </c>
    </row>
    <row r="1816" spans="1:1" x14ac:dyDescent="0.25">
      <c r="A1816" t="s">
        <v>12983</v>
      </c>
    </row>
    <row r="1817" spans="1:1" x14ac:dyDescent="0.25">
      <c r="A1817" t="s">
        <v>12984</v>
      </c>
    </row>
    <row r="1818" spans="1:1" x14ac:dyDescent="0.25">
      <c r="A1818" t="s">
        <v>12985</v>
      </c>
    </row>
    <row r="1819" spans="1:1" x14ac:dyDescent="0.25">
      <c r="A1819" t="s">
        <v>12986</v>
      </c>
    </row>
    <row r="1820" spans="1:1" x14ac:dyDescent="0.25">
      <c r="A1820" t="s">
        <v>12987</v>
      </c>
    </row>
    <row r="1821" spans="1:1" x14ac:dyDescent="0.25">
      <c r="A1821" t="s">
        <v>12988</v>
      </c>
    </row>
    <row r="1822" spans="1:1" x14ac:dyDescent="0.25">
      <c r="A1822" t="s">
        <v>12989</v>
      </c>
    </row>
    <row r="1823" spans="1:1" x14ac:dyDescent="0.25">
      <c r="A1823" t="s">
        <v>12990</v>
      </c>
    </row>
    <row r="1824" spans="1:1" x14ac:dyDescent="0.25">
      <c r="A1824" t="s">
        <v>12991</v>
      </c>
    </row>
    <row r="1825" spans="1:1" x14ac:dyDescent="0.25">
      <c r="A1825" t="s">
        <v>12992</v>
      </c>
    </row>
    <row r="1826" spans="1:1" x14ac:dyDescent="0.25">
      <c r="A1826" t="s">
        <v>12993</v>
      </c>
    </row>
    <row r="1827" spans="1:1" x14ac:dyDescent="0.25">
      <c r="A1827" t="s">
        <v>12994</v>
      </c>
    </row>
    <row r="1828" spans="1:1" x14ac:dyDescent="0.25">
      <c r="A1828" t="s">
        <v>12995</v>
      </c>
    </row>
    <row r="1829" spans="1:1" x14ac:dyDescent="0.25">
      <c r="A1829" t="s">
        <v>12996</v>
      </c>
    </row>
    <row r="1830" spans="1:1" x14ac:dyDescent="0.25">
      <c r="A1830" t="s">
        <v>12997</v>
      </c>
    </row>
    <row r="1831" spans="1:1" x14ac:dyDescent="0.25">
      <c r="A1831" t="s">
        <v>12998</v>
      </c>
    </row>
    <row r="1832" spans="1:1" x14ac:dyDescent="0.25">
      <c r="A1832" t="s">
        <v>12999</v>
      </c>
    </row>
    <row r="1833" spans="1:1" x14ac:dyDescent="0.25">
      <c r="A1833" t="s">
        <v>13000</v>
      </c>
    </row>
    <row r="1834" spans="1:1" x14ac:dyDescent="0.25">
      <c r="A1834" t="s">
        <v>13001</v>
      </c>
    </row>
    <row r="1835" spans="1:1" x14ac:dyDescent="0.25">
      <c r="A1835" t="s">
        <v>13002</v>
      </c>
    </row>
    <row r="1836" spans="1:1" x14ac:dyDescent="0.25">
      <c r="A1836" t="s">
        <v>13003</v>
      </c>
    </row>
    <row r="1837" spans="1:1" x14ac:dyDescent="0.25">
      <c r="A1837" t="s">
        <v>13004</v>
      </c>
    </row>
    <row r="1838" spans="1:1" x14ac:dyDescent="0.25">
      <c r="A1838" t="s">
        <v>13005</v>
      </c>
    </row>
    <row r="1839" spans="1:1" x14ac:dyDescent="0.25">
      <c r="A1839" t="s">
        <v>13006</v>
      </c>
    </row>
    <row r="1840" spans="1:1" x14ac:dyDescent="0.25">
      <c r="A1840" t="s">
        <v>13007</v>
      </c>
    </row>
    <row r="1841" spans="1:1" x14ac:dyDescent="0.25">
      <c r="A1841" t="s">
        <v>13008</v>
      </c>
    </row>
    <row r="1842" spans="1:1" x14ac:dyDescent="0.25">
      <c r="A1842" t="s">
        <v>13009</v>
      </c>
    </row>
    <row r="1843" spans="1:1" x14ac:dyDescent="0.25">
      <c r="A1843" t="s">
        <v>13010</v>
      </c>
    </row>
    <row r="1844" spans="1:1" x14ac:dyDescent="0.25">
      <c r="A1844" t="s">
        <v>13011</v>
      </c>
    </row>
    <row r="1845" spans="1:1" x14ac:dyDescent="0.25">
      <c r="A1845" t="s">
        <v>13012</v>
      </c>
    </row>
    <row r="1846" spans="1:1" x14ac:dyDescent="0.25">
      <c r="A1846" t="s">
        <v>13013</v>
      </c>
    </row>
    <row r="1847" spans="1:1" x14ac:dyDescent="0.25">
      <c r="A1847" t="s">
        <v>13014</v>
      </c>
    </row>
    <row r="1848" spans="1:1" x14ac:dyDescent="0.25">
      <c r="A1848" t="s">
        <v>13015</v>
      </c>
    </row>
    <row r="1849" spans="1:1" x14ac:dyDescent="0.25">
      <c r="A1849" t="s">
        <v>13016</v>
      </c>
    </row>
    <row r="1850" spans="1:1" x14ac:dyDescent="0.25">
      <c r="A1850" t="s">
        <v>13017</v>
      </c>
    </row>
    <row r="1851" spans="1:1" x14ac:dyDescent="0.25">
      <c r="A1851" t="s">
        <v>13018</v>
      </c>
    </row>
    <row r="1852" spans="1:1" x14ac:dyDescent="0.25">
      <c r="A1852" t="s">
        <v>13019</v>
      </c>
    </row>
    <row r="1853" spans="1:1" x14ac:dyDescent="0.25">
      <c r="A1853" t="s">
        <v>13020</v>
      </c>
    </row>
    <row r="1854" spans="1:1" x14ac:dyDescent="0.25">
      <c r="A1854" t="s">
        <v>13021</v>
      </c>
    </row>
    <row r="1855" spans="1:1" x14ac:dyDescent="0.25">
      <c r="A1855" t="s">
        <v>13022</v>
      </c>
    </row>
    <row r="1856" spans="1:1" x14ac:dyDescent="0.25">
      <c r="A1856" t="s">
        <v>13023</v>
      </c>
    </row>
    <row r="1857" spans="1:1" x14ac:dyDescent="0.25">
      <c r="A1857" t="s">
        <v>13024</v>
      </c>
    </row>
    <row r="1858" spans="1:1" x14ac:dyDescent="0.25">
      <c r="A1858" t="s">
        <v>13025</v>
      </c>
    </row>
    <row r="1859" spans="1:1" x14ac:dyDescent="0.25">
      <c r="A1859" t="s">
        <v>13026</v>
      </c>
    </row>
    <row r="1860" spans="1:1" x14ac:dyDescent="0.25">
      <c r="A1860" t="s">
        <v>13027</v>
      </c>
    </row>
    <row r="1861" spans="1:1" x14ac:dyDescent="0.25">
      <c r="A1861" t="s">
        <v>13028</v>
      </c>
    </row>
    <row r="1862" spans="1:1" x14ac:dyDescent="0.25">
      <c r="A1862" t="s">
        <v>13029</v>
      </c>
    </row>
    <row r="1863" spans="1:1" x14ac:dyDescent="0.25">
      <c r="A1863" t="s">
        <v>13030</v>
      </c>
    </row>
    <row r="1864" spans="1:1" x14ac:dyDescent="0.25">
      <c r="A1864" t="s">
        <v>13031</v>
      </c>
    </row>
    <row r="1865" spans="1:1" x14ac:dyDescent="0.25">
      <c r="A1865" t="s">
        <v>13032</v>
      </c>
    </row>
    <row r="1866" spans="1:1" x14ac:dyDescent="0.25">
      <c r="A1866" t="s">
        <v>13033</v>
      </c>
    </row>
    <row r="1867" spans="1:1" x14ac:dyDescent="0.25">
      <c r="A1867" t="s">
        <v>13034</v>
      </c>
    </row>
    <row r="1868" spans="1:1" x14ac:dyDescent="0.25">
      <c r="A1868" t="s">
        <v>13035</v>
      </c>
    </row>
    <row r="1869" spans="1:1" x14ac:dyDescent="0.25">
      <c r="A1869" t="s">
        <v>13036</v>
      </c>
    </row>
    <row r="1870" spans="1:1" x14ac:dyDescent="0.25">
      <c r="A1870" t="s">
        <v>13037</v>
      </c>
    </row>
    <row r="1871" spans="1:1" x14ac:dyDescent="0.25">
      <c r="A1871" t="s">
        <v>13038</v>
      </c>
    </row>
    <row r="1872" spans="1:1" x14ac:dyDescent="0.25">
      <c r="A1872" t="s">
        <v>13039</v>
      </c>
    </row>
    <row r="1873" spans="1:1" x14ac:dyDescent="0.25">
      <c r="A1873" t="s">
        <v>13040</v>
      </c>
    </row>
    <row r="1874" spans="1:1" x14ac:dyDescent="0.25">
      <c r="A1874" t="s">
        <v>13041</v>
      </c>
    </row>
    <row r="1875" spans="1:1" x14ac:dyDescent="0.25">
      <c r="A1875" t="s">
        <v>13042</v>
      </c>
    </row>
    <row r="1876" spans="1:1" x14ac:dyDescent="0.25">
      <c r="A1876" t="s">
        <v>13043</v>
      </c>
    </row>
    <row r="1877" spans="1:1" x14ac:dyDescent="0.25">
      <c r="A1877" t="s">
        <v>13044</v>
      </c>
    </row>
    <row r="1878" spans="1:1" x14ac:dyDescent="0.25">
      <c r="A1878" t="s">
        <v>13045</v>
      </c>
    </row>
    <row r="1879" spans="1:1" x14ac:dyDescent="0.25">
      <c r="A1879" t="s">
        <v>13046</v>
      </c>
    </row>
    <row r="1880" spans="1:1" x14ac:dyDescent="0.25">
      <c r="A1880" t="s">
        <v>13047</v>
      </c>
    </row>
    <row r="1881" spans="1:1" x14ac:dyDescent="0.25">
      <c r="A1881" t="s">
        <v>13048</v>
      </c>
    </row>
    <row r="1882" spans="1:1" x14ac:dyDescent="0.25">
      <c r="A1882" t="s">
        <v>13049</v>
      </c>
    </row>
    <row r="1883" spans="1:1" x14ac:dyDescent="0.25">
      <c r="A1883" t="s">
        <v>13050</v>
      </c>
    </row>
    <row r="1884" spans="1:1" x14ac:dyDescent="0.25">
      <c r="A1884" t="s">
        <v>13051</v>
      </c>
    </row>
    <row r="1885" spans="1:1" x14ac:dyDescent="0.25">
      <c r="A1885" t="s">
        <v>13052</v>
      </c>
    </row>
    <row r="1886" spans="1:1" x14ac:dyDescent="0.25">
      <c r="A1886" t="s">
        <v>13053</v>
      </c>
    </row>
    <row r="1887" spans="1:1" x14ac:dyDescent="0.25">
      <c r="A1887" t="s">
        <v>13054</v>
      </c>
    </row>
    <row r="1888" spans="1:1" x14ac:dyDescent="0.25">
      <c r="A1888" t="s">
        <v>13055</v>
      </c>
    </row>
    <row r="1889" spans="1:1" x14ac:dyDescent="0.25">
      <c r="A1889" t="s">
        <v>13056</v>
      </c>
    </row>
    <row r="1890" spans="1:1" x14ac:dyDescent="0.25">
      <c r="A1890" t="s">
        <v>13057</v>
      </c>
    </row>
    <row r="1891" spans="1:1" x14ac:dyDescent="0.25">
      <c r="A1891" t="s">
        <v>13058</v>
      </c>
    </row>
    <row r="1892" spans="1:1" x14ac:dyDescent="0.25">
      <c r="A1892" t="s">
        <v>13059</v>
      </c>
    </row>
    <row r="1893" spans="1:1" x14ac:dyDescent="0.25">
      <c r="A1893" t="s">
        <v>13060</v>
      </c>
    </row>
    <row r="1894" spans="1:1" x14ac:dyDescent="0.25">
      <c r="A1894" t="s">
        <v>13061</v>
      </c>
    </row>
    <row r="1895" spans="1:1" x14ac:dyDescent="0.25">
      <c r="A1895" t="s">
        <v>13062</v>
      </c>
    </row>
    <row r="1896" spans="1:1" x14ac:dyDescent="0.25">
      <c r="A1896" t="s">
        <v>13063</v>
      </c>
    </row>
    <row r="1897" spans="1:1" x14ac:dyDescent="0.25">
      <c r="A1897" t="s">
        <v>13064</v>
      </c>
    </row>
    <row r="1898" spans="1:1" x14ac:dyDescent="0.25">
      <c r="A1898" t="s">
        <v>13065</v>
      </c>
    </row>
    <row r="1899" spans="1:1" x14ac:dyDescent="0.25">
      <c r="A1899" t="s">
        <v>13066</v>
      </c>
    </row>
    <row r="1900" spans="1:1" x14ac:dyDescent="0.25">
      <c r="A1900" t="s">
        <v>13067</v>
      </c>
    </row>
    <row r="1901" spans="1:1" x14ac:dyDescent="0.25">
      <c r="A1901" t="s">
        <v>13068</v>
      </c>
    </row>
    <row r="1902" spans="1:1" x14ac:dyDescent="0.25">
      <c r="A1902" t="s">
        <v>13069</v>
      </c>
    </row>
    <row r="1903" spans="1:1" x14ac:dyDescent="0.25">
      <c r="A1903" t="s">
        <v>13070</v>
      </c>
    </row>
    <row r="1904" spans="1:1" x14ac:dyDescent="0.25">
      <c r="A1904" t="s">
        <v>13071</v>
      </c>
    </row>
    <row r="1905" spans="1:1" x14ac:dyDescent="0.25">
      <c r="A1905" t="s">
        <v>13072</v>
      </c>
    </row>
    <row r="1906" spans="1:1" x14ac:dyDescent="0.25">
      <c r="A1906" t="s">
        <v>13073</v>
      </c>
    </row>
    <row r="1907" spans="1:1" x14ac:dyDescent="0.25">
      <c r="A1907" t="s">
        <v>13074</v>
      </c>
    </row>
    <row r="1908" spans="1:1" x14ac:dyDescent="0.25">
      <c r="A1908" t="s">
        <v>13075</v>
      </c>
    </row>
    <row r="1909" spans="1:1" x14ac:dyDescent="0.25">
      <c r="A1909" t="s">
        <v>13076</v>
      </c>
    </row>
    <row r="1910" spans="1:1" x14ac:dyDescent="0.25">
      <c r="A1910" t="s">
        <v>13077</v>
      </c>
    </row>
    <row r="1911" spans="1:1" x14ac:dyDescent="0.25">
      <c r="A1911" t="s">
        <v>13078</v>
      </c>
    </row>
    <row r="1912" spans="1:1" x14ac:dyDescent="0.25">
      <c r="A1912" t="s">
        <v>13079</v>
      </c>
    </row>
    <row r="1913" spans="1:1" x14ac:dyDescent="0.25">
      <c r="A1913" t="s">
        <v>13080</v>
      </c>
    </row>
    <row r="1914" spans="1:1" x14ac:dyDescent="0.25">
      <c r="A1914" t="s">
        <v>13081</v>
      </c>
    </row>
    <row r="1915" spans="1:1" x14ac:dyDescent="0.25">
      <c r="A1915" t="s">
        <v>13082</v>
      </c>
    </row>
    <row r="1916" spans="1:1" x14ac:dyDescent="0.25">
      <c r="A1916" t="s">
        <v>13083</v>
      </c>
    </row>
    <row r="1917" spans="1:1" x14ac:dyDescent="0.25">
      <c r="A1917" t="s">
        <v>13084</v>
      </c>
    </row>
    <row r="1918" spans="1:1" x14ac:dyDescent="0.25">
      <c r="A1918" t="s">
        <v>13085</v>
      </c>
    </row>
    <row r="1919" spans="1:1" x14ac:dyDescent="0.25">
      <c r="A1919" t="s">
        <v>13086</v>
      </c>
    </row>
    <row r="1920" spans="1:1" x14ac:dyDescent="0.25">
      <c r="A1920" t="s">
        <v>13087</v>
      </c>
    </row>
    <row r="1921" spans="1:1" x14ac:dyDescent="0.25">
      <c r="A1921" t="s">
        <v>13088</v>
      </c>
    </row>
    <row r="1922" spans="1:1" x14ac:dyDescent="0.25">
      <c r="A1922" t="s">
        <v>13089</v>
      </c>
    </row>
    <row r="1923" spans="1:1" x14ac:dyDescent="0.25">
      <c r="A1923" t="s">
        <v>13090</v>
      </c>
    </row>
    <row r="1924" spans="1:1" x14ac:dyDescent="0.25">
      <c r="A1924" t="s">
        <v>13091</v>
      </c>
    </row>
    <row r="1925" spans="1:1" x14ac:dyDescent="0.25">
      <c r="A1925" t="s">
        <v>13092</v>
      </c>
    </row>
    <row r="1926" spans="1:1" x14ac:dyDescent="0.25">
      <c r="A1926" t="s">
        <v>13093</v>
      </c>
    </row>
    <row r="1927" spans="1:1" x14ac:dyDescent="0.25">
      <c r="A1927" t="s">
        <v>13094</v>
      </c>
    </row>
    <row r="1928" spans="1:1" x14ac:dyDescent="0.25">
      <c r="A1928" t="s">
        <v>13095</v>
      </c>
    </row>
    <row r="1929" spans="1:1" x14ac:dyDescent="0.25">
      <c r="A1929" t="s">
        <v>13096</v>
      </c>
    </row>
    <row r="1930" spans="1:1" x14ac:dyDescent="0.25">
      <c r="A1930" t="s">
        <v>13097</v>
      </c>
    </row>
    <row r="1931" spans="1:1" x14ac:dyDescent="0.25">
      <c r="A1931" t="s">
        <v>13098</v>
      </c>
    </row>
    <row r="1932" spans="1:1" x14ac:dyDescent="0.25">
      <c r="A1932" t="s">
        <v>13099</v>
      </c>
    </row>
    <row r="1933" spans="1:1" x14ac:dyDescent="0.25">
      <c r="A1933" t="s">
        <v>13100</v>
      </c>
    </row>
    <row r="1934" spans="1:1" x14ac:dyDescent="0.25">
      <c r="A1934" t="s">
        <v>13101</v>
      </c>
    </row>
    <row r="1935" spans="1:1" x14ac:dyDescent="0.25">
      <c r="A1935" t="s">
        <v>13102</v>
      </c>
    </row>
    <row r="1936" spans="1:1" x14ac:dyDescent="0.25">
      <c r="A1936" t="s">
        <v>13103</v>
      </c>
    </row>
    <row r="1937" spans="1:1" x14ac:dyDescent="0.25">
      <c r="A1937" t="s">
        <v>13104</v>
      </c>
    </row>
    <row r="1938" spans="1:1" x14ac:dyDescent="0.25">
      <c r="A1938" t="s">
        <v>13105</v>
      </c>
    </row>
    <row r="1939" spans="1:1" x14ac:dyDescent="0.25">
      <c r="A1939" t="s">
        <v>13106</v>
      </c>
    </row>
    <row r="1940" spans="1:1" x14ac:dyDescent="0.25">
      <c r="A1940" t="s">
        <v>13107</v>
      </c>
    </row>
    <row r="1941" spans="1:1" x14ac:dyDescent="0.25">
      <c r="A1941" t="s">
        <v>13108</v>
      </c>
    </row>
    <row r="1942" spans="1:1" x14ac:dyDescent="0.25">
      <c r="A1942" t="s">
        <v>13109</v>
      </c>
    </row>
    <row r="1943" spans="1:1" x14ac:dyDescent="0.25">
      <c r="A1943" t="s">
        <v>13110</v>
      </c>
    </row>
    <row r="1944" spans="1:1" x14ac:dyDescent="0.25">
      <c r="A1944" t="s">
        <v>13111</v>
      </c>
    </row>
    <row r="1945" spans="1:1" x14ac:dyDescent="0.25">
      <c r="A1945" t="s">
        <v>13112</v>
      </c>
    </row>
    <row r="1946" spans="1:1" x14ac:dyDescent="0.25">
      <c r="A1946" t="s">
        <v>13113</v>
      </c>
    </row>
    <row r="1947" spans="1:1" x14ac:dyDescent="0.25">
      <c r="A1947" t="s">
        <v>13114</v>
      </c>
    </row>
    <row r="1948" spans="1:1" x14ac:dyDescent="0.25">
      <c r="A1948" t="s">
        <v>13115</v>
      </c>
    </row>
    <row r="1949" spans="1:1" x14ac:dyDescent="0.25">
      <c r="A1949" t="s">
        <v>13116</v>
      </c>
    </row>
    <row r="1950" spans="1:1" x14ac:dyDescent="0.25">
      <c r="A1950" t="s">
        <v>13117</v>
      </c>
    </row>
    <row r="1951" spans="1:1" x14ac:dyDescent="0.25">
      <c r="A1951" t="s">
        <v>13118</v>
      </c>
    </row>
    <row r="1952" spans="1:1" x14ac:dyDescent="0.25">
      <c r="A1952" t="s">
        <v>13119</v>
      </c>
    </row>
    <row r="1953" spans="1:1" x14ac:dyDescent="0.25">
      <c r="A1953" t="s">
        <v>13120</v>
      </c>
    </row>
    <row r="1954" spans="1:1" x14ac:dyDescent="0.25">
      <c r="A1954" t="s">
        <v>13121</v>
      </c>
    </row>
    <row r="1955" spans="1:1" x14ac:dyDescent="0.25">
      <c r="A1955" t="s">
        <v>13122</v>
      </c>
    </row>
    <row r="1956" spans="1:1" x14ac:dyDescent="0.25">
      <c r="A1956" t="s">
        <v>13123</v>
      </c>
    </row>
    <row r="1957" spans="1:1" x14ac:dyDescent="0.25">
      <c r="A1957" t="s">
        <v>13124</v>
      </c>
    </row>
    <row r="1958" spans="1:1" x14ac:dyDescent="0.25">
      <c r="A1958" t="s">
        <v>13125</v>
      </c>
    </row>
    <row r="1959" spans="1:1" x14ac:dyDescent="0.25">
      <c r="A1959" t="s">
        <v>13126</v>
      </c>
    </row>
    <row r="1960" spans="1:1" x14ac:dyDescent="0.25">
      <c r="A1960" t="s">
        <v>13127</v>
      </c>
    </row>
    <row r="1961" spans="1:1" x14ac:dyDescent="0.25">
      <c r="A1961" t="s">
        <v>13128</v>
      </c>
    </row>
    <row r="1962" spans="1:1" x14ac:dyDescent="0.25">
      <c r="A1962" t="s">
        <v>13129</v>
      </c>
    </row>
    <row r="1963" spans="1:1" x14ac:dyDescent="0.25">
      <c r="A1963" t="s">
        <v>13130</v>
      </c>
    </row>
    <row r="1964" spans="1:1" x14ac:dyDescent="0.25">
      <c r="A1964" t="s">
        <v>13131</v>
      </c>
    </row>
    <row r="1965" spans="1:1" x14ac:dyDescent="0.25">
      <c r="A1965" t="s">
        <v>13132</v>
      </c>
    </row>
    <row r="1966" spans="1:1" x14ac:dyDescent="0.25">
      <c r="A1966" t="s">
        <v>13133</v>
      </c>
    </row>
    <row r="1967" spans="1:1" x14ac:dyDescent="0.25">
      <c r="A1967" t="s">
        <v>13134</v>
      </c>
    </row>
    <row r="1968" spans="1:1" x14ac:dyDescent="0.25">
      <c r="A1968" t="s">
        <v>13135</v>
      </c>
    </row>
    <row r="1969" spans="1:1" x14ac:dyDescent="0.25">
      <c r="A1969" t="s">
        <v>13136</v>
      </c>
    </row>
    <row r="1970" spans="1:1" x14ac:dyDescent="0.25">
      <c r="A1970" t="s">
        <v>13137</v>
      </c>
    </row>
    <row r="1971" spans="1:1" x14ac:dyDescent="0.25">
      <c r="A1971" t="s">
        <v>13138</v>
      </c>
    </row>
    <row r="1972" spans="1:1" x14ac:dyDescent="0.25">
      <c r="A1972" t="s">
        <v>13139</v>
      </c>
    </row>
    <row r="1973" spans="1:1" x14ac:dyDescent="0.25">
      <c r="A1973" t="s">
        <v>13140</v>
      </c>
    </row>
    <row r="1974" spans="1:1" x14ac:dyDescent="0.25">
      <c r="A1974" t="s">
        <v>13141</v>
      </c>
    </row>
    <row r="1975" spans="1:1" x14ac:dyDescent="0.25">
      <c r="A1975" t="s">
        <v>13142</v>
      </c>
    </row>
    <row r="1976" spans="1:1" x14ac:dyDescent="0.25">
      <c r="A1976" t="s">
        <v>13143</v>
      </c>
    </row>
    <row r="1977" spans="1:1" x14ac:dyDescent="0.25">
      <c r="A1977" t="s">
        <v>13144</v>
      </c>
    </row>
    <row r="1978" spans="1:1" x14ac:dyDescent="0.25">
      <c r="A1978" t="s">
        <v>13145</v>
      </c>
    </row>
    <row r="1979" spans="1:1" x14ac:dyDescent="0.25">
      <c r="A1979" t="s">
        <v>13146</v>
      </c>
    </row>
    <row r="1980" spans="1:1" x14ac:dyDescent="0.25">
      <c r="A1980" t="s">
        <v>13147</v>
      </c>
    </row>
    <row r="1981" spans="1:1" x14ac:dyDescent="0.25">
      <c r="A1981" t="s">
        <v>13148</v>
      </c>
    </row>
    <row r="1982" spans="1:1" x14ac:dyDescent="0.25">
      <c r="A1982" t="s">
        <v>13149</v>
      </c>
    </row>
    <row r="1983" spans="1:1" x14ac:dyDescent="0.25">
      <c r="A1983" t="s">
        <v>13150</v>
      </c>
    </row>
    <row r="1984" spans="1:1" x14ac:dyDescent="0.25">
      <c r="A1984" t="s">
        <v>13151</v>
      </c>
    </row>
    <row r="1985" spans="1:1" x14ac:dyDescent="0.25">
      <c r="A1985" t="s">
        <v>13152</v>
      </c>
    </row>
    <row r="1986" spans="1:1" x14ac:dyDescent="0.25">
      <c r="A1986" t="s">
        <v>13153</v>
      </c>
    </row>
    <row r="1987" spans="1:1" x14ac:dyDescent="0.25">
      <c r="A1987" t="s">
        <v>13154</v>
      </c>
    </row>
    <row r="1988" spans="1:1" x14ac:dyDescent="0.25">
      <c r="A1988" t="s">
        <v>13155</v>
      </c>
    </row>
    <row r="1989" spans="1:1" x14ac:dyDescent="0.25">
      <c r="A1989" t="s">
        <v>13156</v>
      </c>
    </row>
    <row r="1990" spans="1:1" x14ac:dyDescent="0.25">
      <c r="A1990" t="s">
        <v>13157</v>
      </c>
    </row>
    <row r="1991" spans="1:1" x14ac:dyDescent="0.25">
      <c r="A1991" t="s">
        <v>13158</v>
      </c>
    </row>
    <row r="1992" spans="1:1" x14ac:dyDescent="0.25">
      <c r="A1992" t="s">
        <v>13159</v>
      </c>
    </row>
    <row r="1993" spans="1:1" x14ac:dyDescent="0.25">
      <c r="A1993" t="s">
        <v>13160</v>
      </c>
    </row>
    <row r="1994" spans="1:1" x14ac:dyDescent="0.25">
      <c r="A1994" t="s">
        <v>13161</v>
      </c>
    </row>
    <row r="1995" spans="1:1" x14ac:dyDescent="0.25">
      <c r="A1995" t="s">
        <v>13162</v>
      </c>
    </row>
    <row r="1996" spans="1:1" x14ac:dyDescent="0.25">
      <c r="A1996" t="s">
        <v>13163</v>
      </c>
    </row>
    <row r="1997" spans="1:1" x14ac:dyDescent="0.25">
      <c r="A1997" t="s">
        <v>13164</v>
      </c>
    </row>
    <row r="1998" spans="1:1" x14ac:dyDescent="0.25">
      <c r="A1998" t="s">
        <v>13165</v>
      </c>
    </row>
    <row r="1999" spans="1:1" x14ac:dyDescent="0.25">
      <c r="A1999" t="s">
        <v>13166</v>
      </c>
    </row>
    <row r="2000" spans="1:1" x14ac:dyDescent="0.25">
      <c r="A2000" t="s">
        <v>13167</v>
      </c>
    </row>
    <row r="2001" spans="1:1" x14ac:dyDescent="0.25">
      <c r="A2001" t="s">
        <v>13168</v>
      </c>
    </row>
    <row r="2002" spans="1:1" x14ac:dyDescent="0.25">
      <c r="A2002" t="s">
        <v>13169</v>
      </c>
    </row>
    <row r="2003" spans="1:1" x14ac:dyDescent="0.25">
      <c r="A2003" t="s">
        <v>13170</v>
      </c>
    </row>
    <row r="2004" spans="1:1" x14ac:dyDescent="0.25">
      <c r="A2004" t="s">
        <v>13171</v>
      </c>
    </row>
    <row r="2005" spans="1:1" x14ac:dyDescent="0.25">
      <c r="A2005" t="s">
        <v>13172</v>
      </c>
    </row>
    <row r="2006" spans="1:1" x14ac:dyDescent="0.25">
      <c r="A2006" t="s">
        <v>13173</v>
      </c>
    </row>
    <row r="2007" spans="1:1" x14ac:dyDescent="0.25">
      <c r="A2007" t="s">
        <v>13174</v>
      </c>
    </row>
    <row r="2008" spans="1:1" x14ac:dyDescent="0.25">
      <c r="A2008" t="s">
        <v>13175</v>
      </c>
    </row>
    <row r="2009" spans="1:1" x14ac:dyDescent="0.25">
      <c r="A2009" t="s">
        <v>13176</v>
      </c>
    </row>
    <row r="2010" spans="1:1" x14ac:dyDescent="0.25">
      <c r="A2010" t="s">
        <v>13177</v>
      </c>
    </row>
    <row r="2011" spans="1:1" x14ac:dyDescent="0.25">
      <c r="A2011" t="s">
        <v>13178</v>
      </c>
    </row>
    <row r="2012" spans="1:1" x14ac:dyDescent="0.25">
      <c r="A2012" t="s">
        <v>13179</v>
      </c>
    </row>
    <row r="2013" spans="1:1" x14ac:dyDescent="0.25">
      <c r="A2013" t="s">
        <v>13180</v>
      </c>
    </row>
    <row r="2014" spans="1:1" x14ac:dyDescent="0.25">
      <c r="A2014" t="s">
        <v>13181</v>
      </c>
    </row>
    <row r="2015" spans="1:1" x14ac:dyDescent="0.25">
      <c r="A2015" t="s">
        <v>13182</v>
      </c>
    </row>
    <row r="2016" spans="1:1" x14ac:dyDescent="0.25">
      <c r="A2016" t="s">
        <v>13183</v>
      </c>
    </row>
    <row r="2017" spans="1:1" x14ac:dyDescent="0.25">
      <c r="A2017" t="s">
        <v>13184</v>
      </c>
    </row>
    <row r="2018" spans="1:1" x14ac:dyDescent="0.25">
      <c r="A2018" t="s">
        <v>13185</v>
      </c>
    </row>
    <row r="2019" spans="1:1" x14ac:dyDescent="0.25">
      <c r="A2019" t="s">
        <v>13186</v>
      </c>
    </row>
    <row r="2020" spans="1:1" x14ac:dyDescent="0.25">
      <c r="A2020" t="s">
        <v>13187</v>
      </c>
    </row>
    <row r="2021" spans="1:1" x14ac:dyDescent="0.25">
      <c r="A2021" t="s">
        <v>13188</v>
      </c>
    </row>
    <row r="2022" spans="1:1" x14ac:dyDescent="0.25">
      <c r="A2022" t="s">
        <v>13189</v>
      </c>
    </row>
    <row r="2023" spans="1:1" x14ac:dyDescent="0.25">
      <c r="A2023" t="s">
        <v>13190</v>
      </c>
    </row>
    <row r="2024" spans="1:1" x14ac:dyDescent="0.25">
      <c r="A2024" t="s">
        <v>13191</v>
      </c>
    </row>
    <row r="2025" spans="1:1" x14ac:dyDescent="0.25">
      <c r="A2025" t="s">
        <v>13192</v>
      </c>
    </row>
    <row r="2026" spans="1:1" x14ac:dyDescent="0.25">
      <c r="A2026" t="s">
        <v>13193</v>
      </c>
    </row>
    <row r="2027" spans="1:1" x14ac:dyDescent="0.25">
      <c r="A2027" t="s">
        <v>13194</v>
      </c>
    </row>
    <row r="2028" spans="1:1" x14ac:dyDescent="0.25">
      <c r="A2028" t="s">
        <v>13195</v>
      </c>
    </row>
    <row r="2029" spans="1:1" x14ac:dyDescent="0.25">
      <c r="A2029" t="s">
        <v>13196</v>
      </c>
    </row>
    <row r="2030" spans="1:1" x14ac:dyDescent="0.25">
      <c r="A2030" t="s">
        <v>13197</v>
      </c>
    </row>
    <row r="2031" spans="1:1" x14ac:dyDescent="0.25">
      <c r="A2031" t="s">
        <v>13198</v>
      </c>
    </row>
    <row r="2032" spans="1:1" x14ac:dyDescent="0.25">
      <c r="A2032" t="s">
        <v>13199</v>
      </c>
    </row>
    <row r="2033" spans="1:1" x14ac:dyDescent="0.25">
      <c r="A2033" t="s">
        <v>13200</v>
      </c>
    </row>
    <row r="2034" spans="1:1" x14ac:dyDescent="0.25">
      <c r="A2034" t="s">
        <v>13201</v>
      </c>
    </row>
    <row r="2035" spans="1:1" x14ac:dyDescent="0.25">
      <c r="A2035" t="s">
        <v>13202</v>
      </c>
    </row>
    <row r="2036" spans="1:1" x14ac:dyDescent="0.25">
      <c r="A2036" t="s">
        <v>13203</v>
      </c>
    </row>
    <row r="2037" spans="1:1" x14ac:dyDescent="0.25">
      <c r="A2037" t="s">
        <v>13204</v>
      </c>
    </row>
    <row r="2038" spans="1:1" x14ac:dyDescent="0.25">
      <c r="A2038" t="s">
        <v>13205</v>
      </c>
    </row>
    <row r="2039" spans="1:1" x14ac:dyDescent="0.25">
      <c r="A2039" t="s">
        <v>13206</v>
      </c>
    </row>
    <row r="2040" spans="1:1" x14ac:dyDescent="0.25">
      <c r="A2040" t="s">
        <v>13207</v>
      </c>
    </row>
    <row r="2041" spans="1:1" x14ac:dyDescent="0.25">
      <c r="A2041" t="s">
        <v>13208</v>
      </c>
    </row>
    <row r="2042" spans="1:1" x14ac:dyDescent="0.25">
      <c r="A2042" t="s">
        <v>13209</v>
      </c>
    </row>
    <row r="2043" spans="1:1" x14ac:dyDescent="0.25">
      <c r="A2043" t="s">
        <v>13210</v>
      </c>
    </row>
    <row r="2044" spans="1:1" x14ac:dyDescent="0.25">
      <c r="A2044" t="s">
        <v>13211</v>
      </c>
    </row>
    <row r="2045" spans="1:1" x14ac:dyDescent="0.25">
      <c r="A2045" t="s">
        <v>13212</v>
      </c>
    </row>
    <row r="2046" spans="1:1" x14ac:dyDescent="0.25">
      <c r="A2046" t="s">
        <v>13213</v>
      </c>
    </row>
    <row r="2047" spans="1:1" x14ac:dyDescent="0.25">
      <c r="A2047" t="s">
        <v>13214</v>
      </c>
    </row>
    <row r="2048" spans="1:1" x14ac:dyDescent="0.25">
      <c r="A2048" t="s">
        <v>13215</v>
      </c>
    </row>
    <row r="2049" spans="1:1" x14ac:dyDescent="0.25">
      <c r="A2049" t="s">
        <v>13216</v>
      </c>
    </row>
    <row r="2050" spans="1:1" x14ac:dyDescent="0.25">
      <c r="A2050" t="s">
        <v>13217</v>
      </c>
    </row>
    <row r="2051" spans="1:1" x14ac:dyDescent="0.25">
      <c r="A2051" t="s">
        <v>13218</v>
      </c>
    </row>
    <row r="2052" spans="1:1" x14ac:dyDescent="0.25">
      <c r="A2052" t="s">
        <v>13219</v>
      </c>
    </row>
    <row r="2053" spans="1:1" x14ac:dyDescent="0.25">
      <c r="A2053" t="s">
        <v>13220</v>
      </c>
    </row>
    <row r="2054" spans="1:1" x14ac:dyDescent="0.25">
      <c r="A2054" t="s">
        <v>13221</v>
      </c>
    </row>
    <row r="2055" spans="1:1" x14ac:dyDescent="0.25">
      <c r="A2055" t="s">
        <v>13222</v>
      </c>
    </row>
    <row r="2056" spans="1:1" x14ac:dyDescent="0.25">
      <c r="A2056" t="s">
        <v>13223</v>
      </c>
    </row>
    <row r="2057" spans="1:1" x14ac:dyDescent="0.25">
      <c r="A2057" t="s">
        <v>13224</v>
      </c>
    </row>
    <row r="2058" spans="1:1" x14ac:dyDescent="0.25">
      <c r="A2058" t="s">
        <v>13225</v>
      </c>
    </row>
    <row r="2059" spans="1:1" x14ac:dyDescent="0.25">
      <c r="A2059" t="s">
        <v>13226</v>
      </c>
    </row>
    <row r="2060" spans="1:1" x14ac:dyDescent="0.25">
      <c r="A2060" t="s">
        <v>13227</v>
      </c>
    </row>
    <row r="2061" spans="1:1" x14ac:dyDescent="0.25">
      <c r="A2061" t="s">
        <v>13228</v>
      </c>
    </row>
    <row r="2062" spans="1:1" x14ac:dyDescent="0.25">
      <c r="A2062" t="s">
        <v>13229</v>
      </c>
    </row>
    <row r="2063" spans="1:1" x14ac:dyDescent="0.25">
      <c r="A2063" t="s">
        <v>13230</v>
      </c>
    </row>
    <row r="2064" spans="1:1" x14ac:dyDescent="0.25">
      <c r="A2064" t="s">
        <v>13231</v>
      </c>
    </row>
    <row r="2065" spans="1:1" x14ac:dyDescent="0.25">
      <c r="A2065" t="s">
        <v>13232</v>
      </c>
    </row>
    <row r="2066" spans="1:1" x14ac:dyDescent="0.25">
      <c r="A2066" t="s">
        <v>13233</v>
      </c>
    </row>
    <row r="2067" spans="1:1" x14ac:dyDescent="0.25">
      <c r="A2067" t="s">
        <v>13234</v>
      </c>
    </row>
    <row r="2068" spans="1:1" x14ac:dyDescent="0.25">
      <c r="A2068" t="s">
        <v>13235</v>
      </c>
    </row>
    <row r="2069" spans="1:1" x14ac:dyDescent="0.25">
      <c r="A2069" t="s">
        <v>13236</v>
      </c>
    </row>
    <row r="2070" spans="1:1" x14ac:dyDescent="0.25">
      <c r="A2070" t="s">
        <v>13237</v>
      </c>
    </row>
    <row r="2071" spans="1:1" x14ac:dyDescent="0.25">
      <c r="A2071" t="s">
        <v>13238</v>
      </c>
    </row>
    <row r="2072" spans="1:1" x14ac:dyDescent="0.25">
      <c r="A2072" t="s">
        <v>13239</v>
      </c>
    </row>
    <row r="2073" spans="1:1" x14ac:dyDescent="0.25">
      <c r="A2073" t="s">
        <v>13240</v>
      </c>
    </row>
    <row r="2074" spans="1:1" x14ac:dyDescent="0.25">
      <c r="A2074" t="s">
        <v>13241</v>
      </c>
    </row>
    <row r="2075" spans="1:1" x14ac:dyDescent="0.25">
      <c r="A2075" t="s">
        <v>13242</v>
      </c>
    </row>
    <row r="2076" spans="1:1" x14ac:dyDescent="0.25">
      <c r="A2076" t="s">
        <v>13243</v>
      </c>
    </row>
    <row r="2077" spans="1:1" x14ac:dyDescent="0.25">
      <c r="A2077" t="s">
        <v>13244</v>
      </c>
    </row>
    <row r="2078" spans="1:1" x14ac:dyDescent="0.25">
      <c r="A2078" t="s">
        <v>13245</v>
      </c>
    </row>
    <row r="2079" spans="1:1" x14ac:dyDescent="0.25">
      <c r="A2079" t="s">
        <v>13246</v>
      </c>
    </row>
    <row r="2080" spans="1:1" x14ac:dyDescent="0.25">
      <c r="A2080" t="s">
        <v>13247</v>
      </c>
    </row>
    <row r="2081" spans="1:1" x14ac:dyDescent="0.25">
      <c r="A2081" t="s">
        <v>13248</v>
      </c>
    </row>
    <row r="2082" spans="1:1" x14ac:dyDescent="0.25">
      <c r="A2082" t="s">
        <v>13249</v>
      </c>
    </row>
    <row r="2083" spans="1:1" x14ac:dyDescent="0.25">
      <c r="A2083" t="s">
        <v>13250</v>
      </c>
    </row>
    <row r="2084" spans="1:1" x14ac:dyDescent="0.25">
      <c r="A2084" t="s">
        <v>13251</v>
      </c>
    </row>
    <row r="2085" spans="1:1" x14ac:dyDescent="0.25">
      <c r="A2085" t="s">
        <v>13252</v>
      </c>
    </row>
    <row r="2086" spans="1:1" x14ac:dyDescent="0.25">
      <c r="A2086" t="s">
        <v>13253</v>
      </c>
    </row>
    <row r="2087" spans="1:1" x14ac:dyDescent="0.25">
      <c r="A2087" t="s">
        <v>13254</v>
      </c>
    </row>
    <row r="2088" spans="1:1" x14ac:dyDescent="0.25">
      <c r="A2088" t="s">
        <v>13255</v>
      </c>
    </row>
    <row r="2089" spans="1:1" x14ac:dyDescent="0.25">
      <c r="A2089" t="s">
        <v>13256</v>
      </c>
    </row>
    <row r="2090" spans="1:1" x14ac:dyDescent="0.25">
      <c r="A2090" t="s">
        <v>13257</v>
      </c>
    </row>
    <row r="2091" spans="1:1" x14ac:dyDescent="0.25">
      <c r="A2091" t="s">
        <v>13258</v>
      </c>
    </row>
    <row r="2092" spans="1:1" x14ac:dyDescent="0.25">
      <c r="A2092" t="s">
        <v>13259</v>
      </c>
    </row>
    <row r="2093" spans="1:1" x14ac:dyDescent="0.25">
      <c r="A2093" t="s">
        <v>13260</v>
      </c>
    </row>
    <row r="2094" spans="1:1" x14ac:dyDescent="0.25">
      <c r="A2094" t="s">
        <v>13261</v>
      </c>
    </row>
    <row r="2095" spans="1:1" x14ac:dyDescent="0.25">
      <c r="A2095" t="s">
        <v>13262</v>
      </c>
    </row>
    <row r="2096" spans="1:1" x14ac:dyDescent="0.25">
      <c r="A2096" t="s">
        <v>13263</v>
      </c>
    </row>
    <row r="2097" spans="1:1" x14ac:dyDescent="0.25">
      <c r="A2097" t="s">
        <v>13264</v>
      </c>
    </row>
    <row r="2098" spans="1:1" x14ac:dyDescent="0.25">
      <c r="A2098" t="s">
        <v>13265</v>
      </c>
    </row>
    <row r="2099" spans="1:1" x14ac:dyDescent="0.25">
      <c r="A2099" t="s">
        <v>13266</v>
      </c>
    </row>
    <row r="2100" spans="1:1" x14ac:dyDescent="0.25">
      <c r="A2100" t="s">
        <v>13267</v>
      </c>
    </row>
    <row r="2101" spans="1:1" x14ac:dyDescent="0.25">
      <c r="A2101" t="s">
        <v>13268</v>
      </c>
    </row>
    <row r="2102" spans="1:1" x14ac:dyDescent="0.25">
      <c r="A2102" t="s">
        <v>13269</v>
      </c>
    </row>
    <row r="2103" spans="1:1" x14ac:dyDescent="0.25">
      <c r="A2103" t="s">
        <v>13270</v>
      </c>
    </row>
    <row r="2104" spans="1:1" x14ac:dyDescent="0.25">
      <c r="A2104" t="s">
        <v>13271</v>
      </c>
    </row>
    <row r="2105" spans="1:1" x14ac:dyDescent="0.25">
      <c r="A2105" t="s">
        <v>13272</v>
      </c>
    </row>
    <row r="2106" spans="1:1" x14ac:dyDescent="0.25">
      <c r="A2106" t="s">
        <v>13273</v>
      </c>
    </row>
    <row r="2107" spans="1:1" x14ac:dyDescent="0.25">
      <c r="A2107" t="s">
        <v>13274</v>
      </c>
    </row>
    <row r="2108" spans="1:1" x14ac:dyDescent="0.25">
      <c r="A2108" t="s">
        <v>13275</v>
      </c>
    </row>
    <row r="2109" spans="1:1" x14ac:dyDescent="0.25">
      <c r="A2109" t="s">
        <v>13276</v>
      </c>
    </row>
    <row r="2110" spans="1:1" x14ac:dyDescent="0.25">
      <c r="A2110" t="s">
        <v>13277</v>
      </c>
    </row>
    <row r="2111" spans="1:1" x14ac:dyDescent="0.25">
      <c r="A2111" t="s">
        <v>13278</v>
      </c>
    </row>
    <row r="2112" spans="1:1" x14ac:dyDescent="0.25">
      <c r="A2112" t="s">
        <v>13279</v>
      </c>
    </row>
    <row r="2113" spans="1:1" x14ac:dyDescent="0.25">
      <c r="A2113" t="s">
        <v>13280</v>
      </c>
    </row>
    <row r="2114" spans="1:1" x14ac:dyDescent="0.25">
      <c r="A2114" t="s">
        <v>13281</v>
      </c>
    </row>
    <row r="2115" spans="1:1" x14ac:dyDescent="0.25">
      <c r="A2115" t="s">
        <v>13282</v>
      </c>
    </row>
    <row r="2116" spans="1:1" x14ac:dyDescent="0.25">
      <c r="A2116" t="s">
        <v>13283</v>
      </c>
    </row>
    <row r="2117" spans="1:1" x14ac:dyDescent="0.25">
      <c r="A2117" t="s">
        <v>13284</v>
      </c>
    </row>
    <row r="2118" spans="1:1" x14ac:dyDescent="0.25">
      <c r="A2118" t="s">
        <v>13285</v>
      </c>
    </row>
    <row r="2119" spans="1:1" x14ac:dyDescent="0.25">
      <c r="A2119" t="s">
        <v>13286</v>
      </c>
    </row>
    <row r="2120" spans="1:1" x14ac:dyDescent="0.25">
      <c r="A2120" t="s">
        <v>13287</v>
      </c>
    </row>
    <row r="2121" spans="1:1" x14ac:dyDescent="0.25">
      <c r="A2121" t="s">
        <v>13288</v>
      </c>
    </row>
    <row r="2122" spans="1:1" x14ac:dyDescent="0.25">
      <c r="A2122" t="s">
        <v>13289</v>
      </c>
    </row>
    <row r="2123" spans="1:1" x14ac:dyDescent="0.25">
      <c r="A2123" t="s">
        <v>13290</v>
      </c>
    </row>
    <row r="2124" spans="1:1" x14ac:dyDescent="0.25">
      <c r="A2124" t="s">
        <v>13291</v>
      </c>
    </row>
    <row r="2125" spans="1:1" x14ac:dyDescent="0.25">
      <c r="A2125" t="s">
        <v>13292</v>
      </c>
    </row>
    <row r="2126" spans="1:1" x14ac:dyDescent="0.25">
      <c r="A2126" t="s">
        <v>13293</v>
      </c>
    </row>
    <row r="2127" spans="1:1" x14ac:dyDescent="0.25">
      <c r="A2127" t="s">
        <v>13294</v>
      </c>
    </row>
    <row r="2128" spans="1:1" x14ac:dyDescent="0.25">
      <c r="A2128" t="s">
        <v>13295</v>
      </c>
    </row>
    <row r="2129" spans="1:1" x14ac:dyDescent="0.25">
      <c r="A2129" t="s">
        <v>13296</v>
      </c>
    </row>
    <row r="2130" spans="1:1" x14ac:dyDescent="0.25">
      <c r="A2130" t="s">
        <v>13297</v>
      </c>
    </row>
    <row r="2131" spans="1:1" x14ac:dyDescent="0.25">
      <c r="A2131" t="s">
        <v>13298</v>
      </c>
    </row>
    <row r="2132" spans="1:1" x14ac:dyDescent="0.25">
      <c r="A2132" t="s">
        <v>13299</v>
      </c>
    </row>
    <row r="2133" spans="1:1" x14ac:dyDescent="0.25">
      <c r="A2133" t="s">
        <v>13300</v>
      </c>
    </row>
    <row r="2134" spans="1:1" x14ac:dyDescent="0.25">
      <c r="A2134" t="s">
        <v>13301</v>
      </c>
    </row>
    <row r="2135" spans="1:1" x14ac:dyDescent="0.25">
      <c r="A2135" t="s">
        <v>13302</v>
      </c>
    </row>
    <row r="2136" spans="1:1" x14ac:dyDescent="0.25">
      <c r="A2136" t="s">
        <v>13303</v>
      </c>
    </row>
    <row r="2137" spans="1:1" x14ac:dyDescent="0.25">
      <c r="A2137" t="s">
        <v>13304</v>
      </c>
    </row>
    <row r="2138" spans="1:1" x14ac:dyDescent="0.25">
      <c r="A2138" t="s">
        <v>13305</v>
      </c>
    </row>
    <row r="2139" spans="1:1" x14ac:dyDescent="0.25">
      <c r="A2139" t="s">
        <v>13306</v>
      </c>
    </row>
    <row r="2140" spans="1:1" x14ac:dyDescent="0.25">
      <c r="A2140" t="s">
        <v>13307</v>
      </c>
    </row>
    <row r="2141" spans="1:1" x14ac:dyDescent="0.25">
      <c r="A2141" t="s">
        <v>13308</v>
      </c>
    </row>
    <row r="2142" spans="1:1" x14ac:dyDescent="0.25">
      <c r="A2142" t="s">
        <v>13309</v>
      </c>
    </row>
    <row r="2143" spans="1:1" x14ac:dyDescent="0.25">
      <c r="A2143" t="s">
        <v>13310</v>
      </c>
    </row>
    <row r="2144" spans="1:1" x14ac:dyDescent="0.25">
      <c r="A2144" t="s">
        <v>13311</v>
      </c>
    </row>
    <row r="2145" spans="1:1" x14ac:dyDescent="0.25">
      <c r="A2145" t="s">
        <v>13312</v>
      </c>
    </row>
    <row r="2146" spans="1:1" x14ac:dyDescent="0.25">
      <c r="A2146" t="s">
        <v>13313</v>
      </c>
    </row>
    <row r="2147" spans="1:1" x14ac:dyDescent="0.25">
      <c r="A2147" t="s">
        <v>13314</v>
      </c>
    </row>
    <row r="2148" spans="1:1" x14ac:dyDescent="0.25">
      <c r="A2148" t="s">
        <v>13315</v>
      </c>
    </row>
    <row r="2149" spans="1:1" x14ac:dyDescent="0.25">
      <c r="A2149" t="s">
        <v>13316</v>
      </c>
    </row>
    <row r="2150" spans="1:1" x14ac:dyDescent="0.25">
      <c r="A2150" t="s">
        <v>13317</v>
      </c>
    </row>
    <row r="2151" spans="1:1" x14ac:dyDescent="0.25">
      <c r="A2151" t="s">
        <v>13318</v>
      </c>
    </row>
    <row r="2152" spans="1:1" x14ac:dyDescent="0.25">
      <c r="A2152" t="s">
        <v>13319</v>
      </c>
    </row>
    <row r="2153" spans="1:1" x14ac:dyDescent="0.25">
      <c r="A2153" t="s">
        <v>13320</v>
      </c>
    </row>
    <row r="2154" spans="1:1" x14ac:dyDescent="0.25">
      <c r="A2154" t="s">
        <v>13321</v>
      </c>
    </row>
    <row r="2155" spans="1:1" x14ac:dyDescent="0.25">
      <c r="A2155" t="s">
        <v>13322</v>
      </c>
    </row>
    <row r="2156" spans="1:1" x14ac:dyDescent="0.25">
      <c r="A2156" t="s">
        <v>13323</v>
      </c>
    </row>
    <row r="2157" spans="1:1" x14ac:dyDescent="0.25">
      <c r="A2157" t="s">
        <v>13324</v>
      </c>
    </row>
    <row r="2158" spans="1:1" x14ac:dyDescent="0.25">
      <c r="A2158" t="s">
        <v>13325</v>
      </c>
    </row>
    <row r="2159" spans="1:1" x14ac:dyDescent="0.25">
      <c r="A2159" t="s">
        <v>13326</v>
      </c>
    </row>
    <row r="2160" spans="1:1" x14ac:dyDescent="0.25">
      <c r="A2160" t="s">
        <v>13327</v>
      </c>
    </row>
    <row r="2161" spans="1:1" x14ac:dyDescent="0.25">
      <c r="A2161" t="s">
        <v>13328</v>
      </c>
    </row>
    <row r="2162" spans="1:1" x14ac:dyDescent="0.25">
      <c r="A2162" t="s">
        <v>13329</v>
      </c>
    </row>
    <row r="2163" spans="1:1" x14ac:dyDescent="0.25">
      <c r="A2163" t="s">
        <v>13330</v>
      </c>
    </row>
    <row r="2164" spans="1:1" x14ac:dyDescent="0.25">
      <c r="A2164" t="s">
        <v>13331</v>
      </c>
    </row>
    <row r="2165" spans="1:1" x14ac:dyDescent="0.25">
      <c r="A2165" t="s">
        <v>13332</v>
      </c>
    </row>
    <row r="2166" spans="1:1" x14ac:dyDescent="0.25">
      <c r="A2166" t="s">
        <v>13333</v>
      </c>
    </row>
    <row r="2167" spans="1:1" x14ac:dyDescent="0.25">
      <c r="A2167" t="s">
        <v>13334</v>
      </c>
    </row>
    <row r="2168" spans="1:1" x14ac:dyDescent="0.25">
      <c r="A2168" t="s">
        <v>13335</v>
      </c>
    </row>
    <row r="2169" spans="1:1" x14ac:dyDescent="0.25">
      <c r="A2169" t="s">
        <v>13336</v>
      </c>
    </row>
    <row r="2170" spans="1:1" x14ac:dyDescent="0.25">
      <c r="A2170" t="s">
        <v>13337</v>
      </c>
    </row>
    <row r="2171" spans="1:1" x14ac:dyDescent="0.25">
      <c r="A2171" t="s">
        <v>13338</v>
      </c>
    </row>
    <row r="2172" spans="1:1" x14ac:dyDescent="0.25">
      <c r="A2172" t="s">
        <v>13339</v>
      </c>
    </row>
    <row r="2173" spans="1:1" x14ac:dyDescent="0.25">
      <c r="A2173" t="s">
        <v>13340</v>
      </c>
    </row>
    <row r="2174" spans="1:1" x14ac:dyDescent="0.25">
      <c r="A2174" t="s">
        <v>13341</v>
      </c>
    </row>
    <row r="2175" spans="1:1" x14ac:dyDescent="0.25">
      <c r="A2175" t="s">
        <v>13342</v>
      </c>
    </row>
    <row r="2176" spans="1:1" x14ac:dyDescent="0.25">
      <c r="A2176" t="s">
        <v>13343</v>
      </c>
    </row>
    <row r="2177" spans="1:1" x14ac:dyDescent="0.25">
      <c r="A2177" t="s">
        <v>13344</v>
      </c>
    </row>
    <row r="2178" spans="1:1" x14ac:dyDescent="0.25">
      <c r="A2178" t="s">
        <v>13345</v>
      </c>
    </row>
    <row r="2179" spans="1:1" x14ac:dyDescent="0.25">
      <c r="A2179" t="s">
        <v>13346</v>
      </c>
    </row>
    <row r="2180" spans="1:1" x14ac:dyDescent="0.25">
      <c r="A2180" t="s">
        <v>13347</v>
      </c>
    </row>
    <row r="2181" spans="1:1" x14ac:dyDescent="0.25">
      <c r="A2181" t="s">
        <v>13348</v>
      </c>
    </row>
    <row r="2182" spans="1:1" x14ac:dyDescent="0.25">
      <c r="A2182" t="s">
        <v>13349</v>
      </c>
    </row>
    <row r="2183" spans="1:1" x14ac:dyDescent="0.25">
      <c r="A2183" t="s">
        <v>13350</v>
      </c>
    </row>
    <row r="2184" spans="1:1" x14ac:dyDescent="0.25">
      <c r="A2184" t="s">
        <v>13351</v>
      </c>
    </row>
    <row r="2185" spans="1:1" x14ac:dyDescent="0.25">
      <c r="A2185" t="s">
        <v>13352</v>
      </c>
    </row>
    <row r="2186" spans="1:1" x14ac:dyDescent="0.25">
      <c r="A2186" t="s">
        <v>13353</v>
      </c>
    </row>
    <row r="2187" spans="1:1" x14ac:dyDescent="0.25">
      <c r="A2187" t="s">
        <v>13354</v>
      </c>
    </row>
    <row r="2188" spans="1:1" x14ac:dyDescent="0.25">
      <c r="A2188" t="s">
        <v>13355</v>
      </c>
    </row>
    <row r="2189" spans="1:1" x14ac:dyDescent="0.25">
      <c r="A2189" t="s">
        <v>13356</v>
      </c>
    </row>
    <row r="2190" spans="1:1" x14ac:dyDescent="0.25">
      <c r="A2190" t="s">
        <v>13357</v>
      </c>
    </row>
    <row r="2191" spans="1:1" x14ac:dyDescent="0.25">
      <c r="A2191" t="s">
        <v>13358</v>
      </c>
    </row>
    <row r="2192" spans="1:1" x14ac:dyDescent="0.25">
      <c r="A2192" t="s">
        <v>13359</v>
      </c>
    </row>
    <row r="2193" spans="1:1" x14ac:dyDescent="0.25">
      <c r="A2193" t="s">
        <v>13360</v>
      </c>
    </row>
    <row r="2194" spans="1:1" x14ac:dyDescent="0.25">
      <c r="A2194" t="s">
        <v>13361</v>
      </c>
    </row>
    <row r="2195" spans="1:1" x14ac:dyDescent="0.25">
      <c r="A2195" t="s">
        <v>13362</v>
      </c>
    </row>
    <row r="2196" spans="1:1" x14ac:dyDescent="0.25">
      <c r="A2196" t="s">
        <v>13363</v>
      </c>
    </row>
    <row r="2197" spans="1:1" x14ac:dyDescent="0.25">
      <c r="A2197" t="s">
        <v>13364</v>
      </c>
    </row>
    <row r="2198" spans="1:1" x14ac:dyDescent="0.25">
      <c r="A2198" t="s">
        <v>13365</v>
      </c>
    </row>
    <row r="2199" spans="1:1" x14ac:dyDescent="0.25">
      <c r="A2199" t="s">
        <v>13366</v>
      </c>
    </row>
    <row r="2200" spans="1:1" x14ac:dyDescent="0.25">
      <c r="A2200" t="s">
        <v>13367</v>
      </c>
    </row>
    <row r="2201" spans="1:1" x14ac:dyDescent="0.25">
      <c r="A2201" t="s">
        <v>13368</v>
      </c>
    </row>
    <row r="2202" spans="1:1" x14ac:dyDescent="0.25">
      <c r="A2202" t="s">
        <v>13369</v>
      </c>
    </row>
    <row r="2203" spans="1:1" x14ac:dyDescent="0.25">
      <c r="A2203" t="s">
        <v>13370</v>
      </c>
    </row>
    <row r="2204" spans="1:1" x14ac:dyDescent="0.25">
      <c r="A2204" t="s">
        <v>13371</v>
      </c>
    </row>
    <row r="2205" spans="1:1" x14ac:dyDescent="0.25">
      <c r="A2205" t="s">
        <v>13372</v>
      </c>
    </row>
    <row r="2206" spans="1:1" x14ac:dyDescent="0.25">
      <c r="A2206" t="s">
        <v>13373</v>
      </c>
    </row>
    <row r="2207" spans="1:1" x14ac:dyDescent="0.25">
      <c r="A2207" t="s">
        <v>13374</v>
      </c>
    </row>
    <row r="2208" spans="1:1" x14ac:dyDescent="0.25">
      <c r="A2208" t="s">
        <v>13375</v>
      </c>
    </row>
    <row r="2209" spans="1:1" x14ac:dyDescent="0.25">
      <c r="A2209" t="s">
        <v>13376</v>
      </c>
    </row>
    <row r="2210" spans="1:1" x14ac:dyDescent="0.25">
      <c r="A2210" t="s">
        <v>13377</v>
      </c>
    </row>
    <row r="2211" spans="1:1" x14ac:dyDescent="0.25">
      <c r="A2211" t="s">
        <v>13378</v>
      </c>
    </row>
    <row r="2212" spans="1:1" x14ac:dyDescent="0.25">
      <c r="A2212" t="s">
        <v>13379</v>
      </c>
    </row>
    <row r="2213" spans="1:1" x14ac:dyDescent="0.25">
      <c r="A2213" t="s">
        <v>13380</v>
      </c>
    </row>
    <row r="2214" spans="1:1" x14ac:dyDescent="0.25">
      <c r="A2214" t="s">
        <v>13381</v>
      </c>
    </row>
    <row r="2215" spans="1:1" x14ac:dyDescent="0.25">
      <c r="A2215" t="s">
        <v>13382</v>
      </c>
    </row>
    <row r="2216" spans="1:1" x14ac:dyDescent="0.25">
      <c r="A2216" t="s">
        <v>13383</v>
      </c>
    </row>
    <row r="2217" spans="1:1" x14ac:dyDescent="0.25">
      <c r="A2217" t="s">
        <v>13384</v>
      </c>
    </row>
    <row r="2218" spans="1:1" x14ac:dyDescent="0.25">
      <c r="A2218" t="s">
        <v>13385</v>
      </c>
    </row>
    <row r="2219" spans="1:1" x14ac:dyDescent="0.25">
      <c r="A2219" t="s">
        <v>13386</v>
      </c>
    </row>
    <row r="2220" spans="1:1" x14ac:dyDescent="0.25">
      <c r="A2220" t="s">
        <v>13387</v>
      </c>
    </row>
    <row r="2221" spans="1:1" x14ac:dyDescent="0.25">
      <c r="A2221" t="s">
        <v>13388</v>
      </c>
    </row>
    <row r="2222" spans="1:1" x14ac:dyDescent="0.25">
      <c r="A2222" t="s">
        <v>13389</v>
      </c>
    </row>
    <row r="2223" spans="1:1" x14ac:dyDescent="0.25">
      <c r="A2223" t="s">
        <v>13390</v>
      </c>
    </row>
    <row r="2224" spans="1:1" x14ac:dyDescent="0.25">
      <c r="A2224" t="s">
        <v>13391</v>
      </c>
    </row>
    <row r="2225" spans="1:1" x14ac:dyDescent="0.25">
      <c r="A2225" t="s">
        <v>13392</v>
      </c>
    </row>
    <row r="2226" spans="1:1" x14ac:dyDescent="0.25">
      <c r="A2226" t="s">
        <v>13393</v>
      </c>
    </row>
    <row r="2227" spans="1:1" x14ac:dyDescent="0.25">
      <c r="A2227" t="s">
        <v>13394</v>
      </c>
    </row>
    <row r="2228" spans="1:1" x14ac:dyDescent="0.25">
      <c r="A2228" t="s">
        <v>13395</v>
      </c>
    </row>
    <row r="2229" spans="1:1" x14ac:dyDescent="0.25">
      <c r="A2229" t="s">
        <v>13396</v>
      </c>
    </row>
    <row r="2230" spans="1:1" x14ac:dyDescent="0.25">
      <c r="A2230" t="s">
        <v>13397</v>
      </c>
    </row>
    <row r="2231" spans="1:1" x14ac:dyDescent="0.25">
      <c r="A2231" t="s">
        <v>13398</v>
      </c>
    </row>
    <row r="2232" spans="1:1" x14ac:dyDescent="0.25">
      <c r="A2232" t="s">
        <v>13399</v>
      </c>
    </row>
    <row r="2233" spans="1:1" x14ac:dyDescent="0.25">
      <c r="A2233" t="s">
        <v>13400</v>
      </c>
    </row>
    <row r="2234" spans="1:1" x14ac:dyDescent="0.25">
      <c r="A2234" t="s">
        <v>13401</v>
      </c>
    </row>
    <row r="2235" spans="1:1" x14ac:dyDescent="0.25">
      <c r="A2235" t="s">
        <v>13402</v>
      </c>
    </row>
    <row r="2236" spans="1:1" x14ac:dyDescent="0.25">
      <c r="A2236" t="s">
        <v>13403</v>
      </c>
    </row>
    <row r="2237" spans="1:1" x14ac:dyDescent="0.25">
      <c r="A2237" t="s">
        <v>13404</v>
      </c>
    </row>
    <row r="2238" spans="1:1" x14ac:dyDescent="0.25">
      <c r="A2238" t="s">
        <v>13405</v>
      </c>
    </row>
    <row r="2239" spans="1:1" x14ac:dyDescent="0.25">
      <c r="A2239" t="s">
        <v>13406</v>
      </c>
    </row>
    <row r="2240" spans="1:1" x14ac:dyDescent="0.25">
      <c r="A2240" t="s">
        <v>13407</v>
      </c>
    </row>
    <row r="2241" spans="1:1" x14ac:dyDescent="0.25">
      <c r="A2241" t="s">
        <v>13408</v>
      </c>
    </row>
    <row r="2242" spans="1:1" x14ac:dyDescent="0.25">
      <c r="A2242" t="s">
        <v>13409</v>
      </c>
    </row>
    <row r="2243" spans="1:1" x14ac:dyDescent="0.25">
      <c r="A2243" t="s">
        <v>13410</v>
      </c>
    </row>
    <row r="2244" spans="1:1" x14ac:dyDescent="0.25">
      <c r="A2244" t="s">
        <v>13411</v>
      </c>
    </row>
    <row r="2245" spans="1:1" x14ac:dyDescent="0.25">
      <c r="A2245" t="s">
        <v>13412</v>
      </c>
    </row>
    <row r="2246" spans="1:1" x14ac:dyDescent="0.25">
      <c r="A2246" t="s">
        <v>13413</v>
      </c>
    </row>
    <row r="2247" spans="1:1" x14ac:dyDescent="0.25">
      <c r="A2247" t="s">
        <v>13414</v>
      </c>
    </row>
    <row r="2248" spans="1:1" x14ac:dyDescent="0.25">
      <c r="A2248" t="s">
        <v>13415</v>
      </c>
    </row>
    <row r="2249" spans="1:1" x14ac:dyDescent="0.25">
      <c r="A2249" t="s">
        <v>13416</v>
      </c>
    </row>
    <row r="2250" spans="1:1" x14ac:dyDescent="0.25">
      <c r="A2250" t="s">
        <v>13417</v>
      </c>
    </row>
    <row r="2251" spans="1:1" x14ac:dyDescent="0.25">
      <c r="A2251" t="s">
        <v>13418</v>
      </c>
    </row>
    <row r="2252" spans="1:1" x14ac:dyDescent="0.25">
      <c r="A2252" t="s">
        <v>13419</v>
      </c>
    </row>
    <row r="2253" spans="1:1" x14ac:dyDescent="0.25">
      <c r="A2253" t="s">
        <v>13420</v>
      </c>
    </row>
    <row r="2254" spans="1:1" x14ac:dyDescent="0.25">
      <c r="A2254" t="s">
        <v>13421</v>
      </c>
    </row>
    <row r="2255" spans="1:1" x14ac:dyDescent="0.25">
      <c r="A2255" t="s">
        <v>13422</v>
      </c>
    </row>
    <row r="2256" spans="1:1" x14ac:dyDescent="0.25">
      <c r="A2256" t="s">
        <v>13423</v>
      </c>
    </row>
    <row r="2257" spans="1:1" x14ac:dyDescent="0.25">
      <c r="A2257" t="s">
        <v>13424</v>
      </c>
    </row>
    <row r="2258" spans="1:1" x14ac:dyDescent="0.25">
      <c r="A2258" t="s">
        <v>13425</v>
      </c>
    </row>
    <row r="2259" spans="1:1" x14ac:dyDescent="0.25">
      <c r="A2259" t="s">
        <v>13426</v>
      </c>
    </row>
    <row r="2260" spans="1:1" x14ac:dyDescent="0.25">
      <c r="A2260" t="s">
        <v>13427</v>
      </c>
    </row>
    <row r="2261" spans="1:1" x14ac:dyDescent="0.25">
      <c r="A2261" t="s">
        <v>13428</v>
      </c>
    </row>
    <row r="2262" spans="1:1" x14ac:dyDescent="0.25">
      <c r="A2262" t="s">
        <v>13429</v>
      </c>
    </row>
    <row r="2263" spans="1:1" x14ac:dyDescent="0.25">
      <c r="A2263" t="s">
        <v>13430</v>
      </c>
    </row>
    <row r="2264" spans="1:1" x14ac:dyDescent="0.25">
      <c r="A2264" t="s">
        <v>13431</v>
      </c>
    </row>
    <row r="2265" spans="1:1" x14ac:dyDescent="0.25">
      <c r="A2265" t="s">
        <v>13432</v>
      </c>
    </row>
    <row r="2266" spans="1:1" x14ac:dyDescent="0.25">
      <c r="A2266" t="s">
        <v>13433</v>
      </c>
    </row>
    <row r="2267" spans="1:1" x14ac:dyDescent="0.25">
      <c r="A2267" t="s">
        <v>13434</v>
      </c>
    </row>
    <row r="2268" spans="1:1" x14ac:dyDescent="0.25">
      <c r="A2268" t="s">
        <v>13435</v>
      </c>
    </row>
    <row r="2269" spans="1:1" x14ac:dyDescent="0.25">
      <c r="A2269" t="s">
        <v>13436</v>
      </c>
    </row>
    <row r="2270" spans="1:1" x14ac:dyDescent="0.25">
      <c r="A2270" t="s">
        <v>13437</v>
      </c>
    </row>
    <row r="2271" spans="1:1" x14ac:dyDescent="0.25">
      <c r="A2271" t="s">
        <v>13438</v>
      </c>
    </row>
    <row r="2272" spans="1:1" x14ac:dyDescent="0.25">
      <c r="A2272" t="s">
        <v>13439</v>
      </c>
    </row>
    <row r="2273" spans="1:1" x14ac:dyDescent="0.25">
      <c r="A2273" t="s">
        <v>13440</v>
      </c>
    </row>
    <row r="2274" spans="1:1" x14ac:dyDescent="0.25">
      <c r="A2274" t="s">
        <v>13441</v>
      </c>
    </row>
    <row r="2275" spans="1:1" x14ac:dyDescent="0.25">
      <c r="A2275" t="s">
        <v>13442</v>
      </c>
    </row>
    <row r="2276" spans="1:1" x14ac:dyDescent="0.25">
      <c r="A2276" t="s">
        <v>13443</v>
      </c>
    </row>
    <row r="2277" spans="1:1" x14ac:dyDescent="0.25">
      <c r="A2277" t="s">
        <v>13444</v>
      </c>
    </row>
    <row r="2278" spans="1:1" x14ac:dyDescent="0.25">
      <c r="A2278" t="s">
        <v>13445</v>
      </c>
    </row>
    <row r="2279" spans="1:1" x14ac:dyDescent="0.25">
      <c r="A2279" t="s">
        <v>13446</v>
      </c>
    </row>
    <row r="2280" spans="1:1" x14ac:dyDescent="0.25">
      <c r="A2280" t="s">
        <v>13447</v>
      </c>
    </row>
    <row r="2281" spans="1:1" x14ac:dyDescent="0.25">
      <c r="A2281" t="s">
        <v>13448</v>
      </c>
    </row>
    <row r="2282" spans="1:1" x14ac:dyDescent="0.25">
      <c r="A2282" t="s">
        <v>13449</v>
      </c>
    </row>
    <row r="2283" spans="1:1" x14ac:dyDescent="0.25">
      <c r="A2283" t="s">
        <v>13450</v>
      </c>
    </row>
    <row r="2284" spans="1:1" x14ac:dyDescent="0.25">
      <c r="A2284" t="s">
        <v>13451</v>
      </c>
    </row>
    <row r="2285" spans="1:1" x14ac:dyDescent="0.25">
      <c r="A2285" t="s">
        <v>13452</v>
      </c>
    </row>
    <row r="2286" spans="1:1" x14ac:dyDescent="0.25">
      <c r="A2286" t="s">
        <v>13453</v>
      </c>
    </row>
    <row r="2287" spans="1:1" x14ac:dyDescent="0.25">
      <c r="A2287" t="s">
        <v>13454</v>
      </c>
    </row>
    <row r="2288" spans="1:1" x14ac:dyDescent="0.25">
      <c r="A2288" t="s">
        <v>13455</v>
      </c>
    </row>
    <row r="2289" spans="1:1" x14ac:dyDescent="0.25">
      <c r="A2289" t="s">
        <v>13456</v>
      </c>
    </row>
    <row r="2290" spans="1:1" x14ac:dyDescent="0.25">
      <c r="A2290" t="s">
        <v>13457</v>
      </c>
    </row>
    <row r="2291" spans="1:1" x14ac:dyDescent="0.25">
      <c r="A2291" t="s">
        <v>13458</v>
      </c>
    </row>
    <row r="2292" spans="1:1" x14ac:dyDescent="0.25">
      <c r="A2292" t="s">
        <v>13459</v>
      </c>
    </row>
    <row r="2293" spans="1:1" x14ac:dyDescent="0.25">
      <c r="A2293" t="s">
        <v>13460</v>
      </c>
    </row>
    <row r="2294" spans="1:1" x14ac:dyDescent="0.25">
      <c r="A2294" t="s">
        <v>13461</v>
      </c>
    </row>
    <row r="2295" spans="1:1" x14ac:dyDescent="0.25">
      <c r="A2295" t="s">
        <v>13462</v>
      </c>
    </row>
    <row r="2296" spans="1:1" x14ac:dyDescent="0.25">
      <c r="A2296" t="s">
        <v>13463</v>
      </c>
    </row>
    <row r="2297" spans="1:1" x14ac:dyDescent="0.25">
      <c r="A2297" t="s">
        <v>13464</v>
      </c>
    </row>
    <row r="2298" spans="1:1" x14ac:dyDescent="0.25">
      <c r="A2298" t="s">
        <v>13465</v>
      </c>
    </row>
    <row r="2299" spans="1:1" x14ac:dyDescent="0.25">
      <c r="A2299" t="s">
        <v>13466</v>
      </c>
    </row>
    <row r="2300" spans="1:1" x14ac:dyDescent="0.25">
      <c r="A2300" t="s">
        <v>13467</v>
      </c>
    </row>
    <row r="2301" spans="1:1" x14ac:dyDescent="0.25">
      <c r="A2301" t="s">
        <v>13468</v>
      </c>
    </row>
    <row r="2302" spans="1:1" x14ac:dyDescent="0.25">
      <c r="A2302" t="s">
        <v>13469</v>
      </c>
    </row>
    <row r="2303" spans="1:1" x14ac:dyDescent="0.25">
      <c r="A2303" t="s">
        <v>13470</v>
      </c>
    </row>
    <row r="2304" spans="1:1" x14ac:dyDescent="0.25">
      <c r="A2304" t="s">
        <v>13471</v>
      </c>
    </row>
    <row r="2305" spans="1:1" x14ac:dyDescent="0.25">
      <c r="A2305" t="s">
        <v>13472</v>
      </c>
    </row>
    <row r="2306" spans="1:1" x14ac:dyDescent="0.25">
      <c r="A2306" t="s">
        <v>13473</v>
      </c>
    </row>
    <row r="2307" spans="1:1" x14ac:dyDescent="0.25">
      <c r="A2307" t="s">
        <v>13474</v>
      </c>
    </row>
    <row r="2308" spans="1:1" x14ac:dyDescent="0.25">
      <c r="A2308" t="s">
        <v>13475</v>
      </c>
    </row>
    <row r="2309" spans="1:1" x14ac:dyDescent="0.25">
      <c r="A2309" t="s">
        <v>13476</v>
      </c>
    </row>
    <row r="2310" spans="1:1" x14ac:dyDescent="0.25">
      <c r="A2310" t="s">
        <v>13477</v>
      </c>
    </row>
    <row r="2311" spans="1:1" x14ac:dyDescent="0.25">
      <c r="A2311" t="s">
        <v>13478</v>
      </c>
    </row>
    <row r="2312" spans="1:1" x14ac:dyDescent="0.25">
      <c r="A2312" t="s">
        <v>13479</v>
      </c>
    </row>
    <row r="2313" spans="1:1" x14ac:dyDescent="0.25">
      <c r="A2313" t="s">
        <v>13480</v>
      </c>
    </row>
    <row r="2314" spans="1:1" x14ac:dyDescent="0.25">
      <c r="A2314" t="s">
        <v>13481</v>
      </c>
    </row>
    <row r="2315" spans="1:1" x14ac:dyDescent="0.25">
      <c r="A2315" t="s">
        <v>13482</v>
      </c>
    </row>
    <row r="2316" spans="1:1" x14ac:dyDescent="0.25">
      <c r="A2316" t="s">
        <v>13483</v>
      </c>
    </row>
    <row r="2317" spans="1:1" x14ac:dyDescent="0.25">
      <c r="A2317" t="s">
        <v>13484</v>
      </c>
    </row>
    <row r="2318" spans="1:1" x14ac:dyDescent="0.25">
      <c r="A2318" t="s">
        <v>13485</v>
      </c>
    </row>
    <row r="2319" spans="1:1" x14ac:dyDescent="0.25">
      <c r="A2319" t="s">
        <v>13486</v>
      </c>
    </row>
    <row r="2320" spans="1:1" x14ac:dyDescent="0.25">
      <c r="A2320" t="s">
        <v>13487</v>
      </c>
    </row>
    <row r="2321" spans="1:1" x14ac:dyDescent="0.25">
      <c r="A2321" t="s">
        <v>13488</v>
      </c>
    </row>
    <row r="2322" spans="1:1" x14ac:dyDescent="0.25">
      <c r="A2322" t="s">
        <v>13489</v>
      </c>
    </row>
    <row r="2323" spans="1:1" x14ac:dyDescent="0.25">
      <c r="A2323" t="s">
        <v>13490</v>
      </c>
    </row>
    <row r="2324" spans="1:1" x14ac:dyDescent="0.25">
      <c r="A2324" t="s">
        <v>13491</v>
      </c>
    </row>
    <row r="2325" spans="1:1" x14ac:dyDescent="0.25">
      <c r="A2325" t="s">
        <v>13492</v>
      </c>
    </row>
    <row r="2326" spans="1:1" x14ac:dyDescent="0.25">
      <c r="A2326" t="s">
        <v>13493</v>
      </c>
    </row>
    <row r="2327" spans="1:1" x14ac:dyDescent="0.25">
      <c r="A2327" t="s">
        <v>13494</v>
      </c>
    </row>
    <row r="2328" spans="1:1" x14ac:dyDescent="0.25">
      <c r="A2328" t="s">
        <v>13495</v>
      </c>
    </row>
    <row r="2329" spans="1:1" x14ac:dyDescent="0.25">
      <c r="A2329" t="s">
        <v>13496</v>
      </c>
    </row>
    <row r="2330" spans="1:1" x14ac:dyDescent="0.25">
      <c r="A2330" t="s">
        <v>13497</v>
      </c>
    </row>
    <row r="2331" spans="1:1" x14ac:dyDescent="0.25">
      <c r="A2331" t="s">
        <v>13498</v>
      </c>
    </row>
    <row r="2332" spans="1:1" x14ac:dyDescent="0.25">
      <c r="A2332" t="s">
        <v>13499</v>
      </c>
    </row>
    <row r="2333" spans="1:1" x14ac:dyDescent="0.25">
      <c r="A2333" t="s">
        <v>13500</v>
      </c>
    </row>
    <row r="2334" spans="1:1" x14ac:dyDescent="0.25">
      <c r="A2334" t="s">
        <v>13501</v>
      </c>
    </row>
    <row r="2335" spans="1:1" x14ac:dyDescent="0.25">
      <c r="A2335" t="s">
        <v>13502</v>
      </c>
    </row>
    <row r="2336" spans="1:1" x14ac:dyDescent="0.25">
      <c r="A2336" t="s">
        <v>13503</v>
      </c>
    </row>
    <row r="2337" spans="1:1" x14ac:dyDescent="0.25">
      <c r="A2337" t="s">
        <v>13504</v>
      </c>
    </row>
    <row r="2338" spans="1:1" x14ac:dyDescent="0.25">
      <c r="A2338" t="s">
        <v>13505</v>
      </c>
    </row>
    <row r="2339" spans="1:1" x14ac:dyDescent="0.25">
      <c r="A2339" t="s">
        <v>13506</v>
      </c>
    </row>
    <row r="2340" spans="1:1" x14ac:dyDescent="0.25">
      <c r="A2340" t="s">
        <v>13507</v>
      </c>
    </row>
    <row r="2341" spans="1:1" x14ac:dyDescent="0.25">
      <c r="A2341" t="s">
        <v>13508</v>
      </c>
    </row>
    <row r="2342" spans="1:1" x14ac:dyDescent="0.25">
      <c r="A2342" t="s">
        <v>13509</v>
      </c>
    </row>
    <row r="2343" spans="1:1" x14ac:dyDescent="0.25">
      <c r="A2343" t="s">
        <v>13510</v>
      </c>
    </row>
    <row r="2344" spans="1:1" x14ac:dyDescent="0.25">
      <c r="A2344" t="s">
        <v>13511</v>
      </c>
    </row>
    <row r="2345" spans="1:1" x14ac:dyDescent="0.25">
      <c r="A2345" t="s">
        <v>13512</v>
      </c>
    </row>
    <row r="2346" spans="1:1" x14ac:dyDescent="0.25">
      <c r="A2346" t="s">
        <v>13513</v>
      </c>
    </row>
    <row r="2347" spans="1:1" x14ac:dyDescent="0.25">
      <c r="A2347" t="s">
        <v>13514</v>
      </c>
    </row>
    <row r="2348" spans="1:1" x14ac:dyDescent="0.25">
      <c r="A2348" t="s">
        <v>13515</v>
      </c>
    </row>
    <row r="2349" spans="1:1" x14ac:dyDescent="0.25">
      <c r="A2349" t="s">
        <v>13516</v>
      </c>
    </row>
    <row r="2350" spans="1:1" x14ac:dyDescent="0.25">
      <c r="A2350" t="s">
        <v>13517</v>
      </c>
    </row>
    <row r="2351" spans="1:1" x14ac:dyDescent="0.25">
      <c r="A2351" t="s">
        <v>13518</v>
      </c>
    </row>
    <row r="2352" spans="1:1" x14ac:dyDescent="0.25">
      <c r="A2352" t="s">
        <v>13519</v>
      </c>
    </row>
    <row r="2353" spans="1:1" x14ac:dyDescent="0.25">
      <c r="A2353" t="s">
        <v>13520</v>
      </c>
    </row>
    <row r="2354" spans="1:1" x14ac:dyDescent="0.25">
      <c r="A2354" t="s">
        <v>13521</v>
      </c>
    </row>
    <row r="2355" spans="1:1" x14ac:dyDescent="0.25">
      <c r="A2355" t="s">
        <v>13522</v>
      </c>
    </row>
    <row r="2356" spans="1:1" x14ac:dyDescent="0.25">
      <c r="A2356" t="s">
        <v>13523</v>
      </c>
    </row>
    <row r="2357" spans="1:1" x14ac:dyDescent="0.25">
      <c r="A2357" t="s">
        <v>13524</v>
      </c>
    </row>
    <row r="2358" spans="1:1" x14ac:dyDescent="0.25">
      <c r="A2358" t="s">
        <v>13525</v>
      </c>
    </row>
    <row r="2359" spans="1:1" x14ac:dyDescent="0.25">
      <c r="A2359" t="s">
        <v>13526</v>
      </c>
    </row>
    <row r="2360" spans="1:1" x14ac:dyDescent="0.25">
      <c r="A2360" t="s">
        <v>13527</v>
      </c>
    </row>
    <row r="2361" spans="1:1" x14ac:dyDescent="0.25">
      <c r="A2361" t="s">
        <v>13528</v>
      </c>
    </row>
    <row r="2362" spans="1:1" x14ac:dyDescent="0.25">
      <c r="A2362" t="s">
        <v>13529</v>
      </c>
    </row>
    <row r="2363" spans="1:1" x14ac:dyDescent="0.25">
      <c r="A2363" t="s">
        <v>13530</v>
      </c>
    </row>
    <row r="2364" spans="1:1" x14ac:dyDescent="0.25">
      <c r="A2364" t="s">
        <v>13531</v>
      </c>
    </row>
    <row r="2365" spans="1:1" x14ac:dyDescent="0.25">
      <c r="A2365" t="s">
        <v>13532</v>
      </c>
    </row>
    <row r="2366" spans="1:1" x14ac:dyDescent="0.25">
      <c r="A2366" t="s">
        <v>13533</v>
      </c>
    </row>
    <row r="2367" spans="1:1" x14ac:dyDescent="0.25">
      <c r="A2367" t="s">
        <v>13534</v>
      </c>
    </row>
    <row r="2368" spans="1:1" x14ac:dyDescent="0.25">
      <c r="A2368" t="s">
        <v>13535</v>
      </c>
    </row>
    <row r="2369" spans="1:1" x14ac:dyDescent="0.25">
      <c r="A2369" t="s">
        <v>13536</v>
      </c>
    </row>
    <row r="2370" spans="1:1" x14ac:dyDescent="0.25">
      <c r="A2370" t="s">
        <v>13537</v>
      </c>
    </row>
    <row r="2371" spans="1:1" x14ac:dyDescent="0.25">
      <c r="A2371" t="s">
        <v>13538</v>
      </c>
    </row>
    <row r="2372" spans="1:1" x14ac:dyDescent="0.25">
      <c r="A2372" t="s">
        <v>13539</v>
      </c>
    </row>
    <row r="2373" spans="1:1" x14ac:dyDescent="0.25">
      <c r="A2373" t="s">
        <v>13540</v>
      </c>
    </row>
    <row r="2374" spans="1:1" x14ac:dyDescent="0.25">
      <c r="A2374" t="s">
        <v>13541</v>
      </c>
    </row>
    <row r="2375" spans="1:1" x14ac:dyDescent="0.25">
      <c r="A2375" t="s">
        <v>13542</v>
      </c>
    </row>
    <row r="2376" spans="1:1" x14ac:dyDescent="0.25">
      <c r="A2376" t="s">
        <v>13543</v>
      </c>
    </row>
    <row r="2377" spans="1:1" x14ac:dyDescent="0.25">
      <c r="A2377" t="s">
        <v>13544</v>
      </c>
    </row>
    <row r="2378" spans="1:1" x14ac:dyDescent="0.25">
      <c r="A2378" t="s">
        <v>13545</v>
      </c>
    </row>
    <row r="2379" spans="1:1" x14ac:dyDescent="0.25">
      <c r="A2379" t="s">
        <v>13546</v>
      </c>
    </row>
    <row r="2380" spans="1:1" x14ac:dyDescent="0.25">
      <c r="A2380" t="s">
        <v>13547</v>
      </c>
    </row>
    <row r="2381" spans="1:1" x14ac:dyDescent="0.25">
      <c r="A2381" t="s">
        <v>13548</v>
      </c>
    </row>
    <row r="2382" spans="1:1" x14ac:dyDescent="0.25">
      <c r="A2382" t="s">
        <v>13549</v>
      </c>
    </row>
    <row r="2383" spans="1:1" x14ac:dyDescent="0.25">
      <c r="A2383" t="s">
        <v>13550</v>
      </c>
    </row>
    <row r="2384" spans="1:1" x14ac:dyDescent="0.25">
      <c r="A2384" t="s">
        <v>13551</v>
      </c>
    </row>
    <row r="2385" spans="1:1" x14ac:dyDescent="0.25">
      <c r="A2385" t="s">
        <v>13552</v>
      </c>
    </row>
    <row r="2386" spans="1:1" x14ac:dyDescent="0.25">
      <c r="A2386" t="s">
        <v>13553</v>
      </c>
    </row>
    <row r="2387" spans="1:1" x14ac:dyDescent="0.25">
      <c r="A2387" t="s">
        <v>13554</v>
      </c>
    </row>
    <row r="2388" spans="1:1" x14ac:dyDescent="0.25">
      <c r="A2388" t="s">
        <v>13555</v>
      </c>
    </row>
    <row r="2389" spans="1:1" x14ac:dyDescent="0.25">
      <c r="A2389" t="s">
        <v>13556</v>
      </c>
    </row>
    <row r="2390" spans="1:1" x14ac:dyDescent="0.25">
      <c r="A2390" t="s">
        <v>13557</v>
      </c>
    </row>
    <row r="2391" spans="1:1" x14ac:dyDescent="0.25">
      <c r="A2391" t="s">
        <v>13558</v>
      </c>
    </row>
    <row r="2392" spans="1:1" x14ac:dyDescent="0.25">
      <c r="A2392" t="s">
        <v>13559</v>
      </c>
    </row>
    <row r="2393" spans="1:1" x14ac:dyDescent="0.25">
      <c r="A2393" t="s">
        <v>13560</v>
      </c>
    </row>
    <row r="2394" spans="1:1" x14ac:dyDescent="0.25">
      <c r="A2394" t="s">
        <v>13561</v>
      </c>
    </row>
    <row r="2395" spans="1:1" x14ac:dyDescent="0.25">
      <c r="A2395" t="s">
        <v>13562</v>
      </c>
    </row>
    <row r="2396" spans="1:1" x14ac:dyDescent="0.25">
      <c r="A2396" t="s">
        <v>13563</v>
      </c>
    </row>
    <row r="2397" spans="1:1" x14ac:dyDescent="0.25">
      <c r="A2397" t="s">
        <v>13564</v>
      </c>
    </row>
    <row r="2398" spans="1:1" x14ac:dyDescent="0.25">
      <c r="A2398" t="s">
        <v>13565</v>
      </c>
    </row>
    <row r="2399" spans="1:1" x14ac:dyDescent="0.25">
      <c r="A2399" t="s">
        <v>13566</v>
      </c>
    </row>
    <row r="2400" spans="1:1" x14ac:dyDescent="0.25">
      <c r="A2400" t="s">
        <v>13567</v>
      </c>
    </row>
    <row r="2401" spans="1:1" x14ac:dyDescent="0.25">
      <c r="A2401" t="s">
        <v>13568</v>
      </c>
    </row>
    <row r="2402" spans="1:1" x14ac:dyDescent="0.25">
      <c r="A2402" t="s">
        <v>13569</v>
      </c>
    </row>
    <row r="2403" spans="1:1" x14ac:dyDescent="0.25">
      <c r="A2403" t="s">
        <v>13570</v>
      </c>
    </row>
    <row r="2404" spans="1:1" x14ac:dyDescent="0.25">
      <c r="A2404" t="s">
        <v>13571</v>
      </c>
    </row>
    <row r="2405" spans="1:1" x14ac:dyDescent="0.25">
      <c r="A2405" t="s">
        <v>13572</v>
      </c>
    </row>
    <row r="2406" spans="1:1" x14ac:dyDescent="0.25">
      <c r="A2406" t="s">
        <v>13573</v>
      </c>
    </row>
    <row r="2407" spans="1:1" x14ac:dyDescent="0.25">
      <c r="A2407" t="s">
        <v>13574</v>
      </c>
    </row>
    <row r="2408" spans="1:1" x14ac:dyDescent="0.25">
      <c r="A2408" t="s">
        <v>13575</v>
      </c>
    </row>
    <row r="2409" spans="1:1" x14ac:dyDescent="0.25">
      <c r="A2409" t="s">
        <v>13576</v>
      </c>
    </row>
    <row r="2410" spans="1:1" x14ac:dyDescent="0.25">
      <c r="A2410" t="s">
        <v>13577</v>
      </c>
    </row>
    <row r="2411" spans="1:1" x14ac:dyDescent="0.25">
      <c r="A2411" t="s">
        <v>13578</v>
      </c>
    </row>
    <row r="2412" spans="1:1" x14ac:dyDescent="0.25">
      <c r="A2412" t="s">
        <v>13579</v>
      </c>
    </row>
    <row r="2413" spans="1:1" x14ac:dyDescent="0.25">
      <c r="A2413" t="s">
        <v>13580</v>
      </c>
    </row>
    <row r="2414" spans="1:1" x14ac:dyDescent="0.25">
      <c r="A2414" t="s">
        <v>13581</v>
      </c>
    </row>
    <row r="2415" spans="1:1" x14ac:dyDescent="0.25">
      <c r="A2415" t="s">
        <v>13582</v>
      </c>
    </row>
    <row r="2416" spans="1:1" x14ac:dyDescent="0.25">
      <c r="A2416" t="s">
        <v>13583</v>
      </c>
    </row>
    <row r="2417" spans="1:1" x14ac:dyDescent="0.25">
      <c r="A2417" t="s">
        <v>13584</v>
      </c>
    </row>
    <row r="2418" spans="1:1" x14ac:dyDescent="0.25">
      <c r="A2418" t="s">
        <v>13585</v>
      </c>
    </row>
    <row r="2419" spans="1:1" x14ac:dyDescent="0.25">
      <c r="A2419" t="s">
        <v>13586</v>
      </c>
    </row>
    <row r="2420" spans="1:1" x14ac:dyDescent="0.25">
      <c r="A2420" t="s">
        <v>13587</v>
      </c>
    </row>
    <row r="2421" spans="1:1" x14ac:dyDescent="0.25">
      <c r="A2421" t="s">
        <v>13588</v>
      </c>
    </row>
    <row r="2422" spans="1:1" x14ac:dyDescent="0.25">
      <c r="A2422" t="s">
        <v>13589</v>
      </c>
    </row>
    <row r="2423" spans="1:1" x14ac:dyDescent="0.25">
      <c r="A2423" t="s">
        <v>13590</v>
      </c>
    </row>
    <row r="2424" spans="1:1" x14ac:dyDescent="0.25">
      <c r="A2424" t="s">
        <v>13591</v>
      </c>
    </row>
    <row r="2425" spans="1:1" x14ac:dyDescent="0.25">
      <c r="A2425" t="s">
        <v>13592</v>
      </c>
    </row>
    <row r="2426" spans="1:1" x14ac:dyDescent="0.25">
      <c r="A2426" t="s">
        <v>13593</v>
      </c>
    </row>
    <row r="2427" spans="1:1" x14ac:dyDescent="0.25">
      <c r="A2427" t="s">
        <v>13594</v>
      </c>
    </row>
    <row r="2428" spans="1:1" x14ac:dyDescent="0.25">
      <c r="A2428" t="s">
        <v>13595</v>
      </c>
    </row>
    <row r="2429" spans="1:1" x14ac:dyDescent="0.25">
      <c r="A2429" t="s">
        <v>13596</v>
      </c>
    </row>
    <row r="2430" spans="1:1" x14ac:dyDescent="0.25">
      <c r="A2430" t="s">
        <v>13597</v>
      </c>
    </row>
    <row r="2431" spans="1:1" x14ac:dyDescent="0.25">
      <c r="A2431" t="s">
        <v>13598</v>
      </c>
    </row>
    <row r="2432" spans="1:1" x14ac:dyDescent="0.25">
      <c r="A2432" t="s">
        <v>13599</v>
      </c>
    </row>
    <row r="2433" spans="1:1" x14ac:dyDescent="0.25">
      <c r="A2433" t="s">
        <v>13600</v>
      </c>
    </row>
    <row r="2434" spans="1:1" x14ac:dyDescent="0.25">
      <c r="A2434" t="s">
        <v>13601</v>
      </c>
    </row>
    <row r="2435" spans="1:1" x14ac:dyDescent="0.25">
      <c r="A2435" t="s">
        <v>13602</v>
      </c>
    </row>
    <row r="2436" spans="1:1" x14ac:dyDescent="0.25">
      <c r="A2436" t="s">
        <v>13603</v>
      </c>
    </row>
    <row r="2437" spans="1:1" x14ac:dyDescent="0.25">
      <c r="A2437" t="s">
        <v>13604</v>
      </c>
    </row>
    <row r="2438" spans="1:1" x14ac:dyDescent="0.25">
      <c r="A2438" t="s">
        <v>13605</v>
      </c>
    </row>
    <row r="2439" spans="1:1" x14ac:dyDescent="0.25">
      <c r="A2439" t="s">
        <v>13606</v>
      </c>
    </row>
    <row r="2440" spans="1:1" x14ac:dyDescent="0.25">
      <c r="A2440" t="s">
        <v>13607</v>
      </c>
    </row>
    <row r="2441" spans="1:1" x14ac:dyDescent="0.25">
      <c r="A2441" t="s">
        <v>13608</v>
      </c>
    </row>
    <row r="2442" spans="1:1" x14ac:dyDescent="0.25">
      <c r="A2442" t="s">
        <v>13609</v>
      </c>
    </row>
    <row r="2443" spans="1:1" x14ac:dyDescent="0.25">
      <c r="A2443" t="s">
        <v>13610</v>
      </c>
    </row>
    <row r="2444" spans="1:1" x14ac:dyDescent="0.25">
      <c r="A2444" t="s">
        <v>13611</v>
      </c>
    </row>
    <row r="2445" spans="1:1" x14ac:dyDescent="0.25">
      <c r="A2445" t="s">
        <v>13612</v>
      </c>
    </row>
    <row r="2446" spans="1:1" x14ac:dyDescent="0.25">
      <c r="A2446" t="s">
        <v>13613</v>
      </c>
    </row>
    <row r="2447" spans="1:1" x14ac:dyDescent="0.25">
      <c r="A2447" t="s">
        <v>13614</v>
      </c>
    </row>
    <row r="2448" spans="1:1" x14ac:dyDescent="0.25">
      <c r="A2448" t="s">
        <v>13615</v>
      </c>
    </row>
    <row r="2449" spans="1:1" x14ac:dyDescent="0.25">
      <c r="A2449" t="s">
        <v>13616</v>
      </c>
    </row>
    <row r="2450" spans="1:1" x14ac:dyDescent="0.25">
      <c r="A2450" t="s">
        <v>13617</v>
      </c>
    </row>
    <row r="2451" spans="1:1" x14ac:dyDescent="0.25">
      <c r="A2451" t="s">
        <v>13618</v>
      </c>
    </row>
    <row r="2452" spans="1:1" x14ac:dyDescent="0.25">
      <c r="A2452" t="s">
        <v>13619</v>
      </c>
    </row>
    <row r="2453" spans="1:1" x14ac:dyDescent="0.25">
      <c r="A2453" t="s">
        <v>13620</v>
      </c>
    </row>
    <row r="2454" spans="1:1" x14ac:dyDescent="0.25">
      <c r="A2454" t="s">
        <v>13621</v>
      </c>
    </row>
    <row r="2455" spans="1:1" x14ac:dyDescent="0.25">
      <c r="A2455" t="s">
        <v>13622</v>
      </c>
    </row>
    <row r="2456" spans="1:1" x14ac:dyDescent="0.25">
      <c r="A2456" t="s">
        <v>13623</v>
      </c>
    </row>
    <row r="2457" spans="1:1" x14ac:dyDescent="0.25">
      <c r="A2457" t="s">
        <v>13624</v>
      </c>
    </row>
    <row r="2458" spans="1:1" x14ac:dyDescent="0.25">
      <c r="A2458" t="s">
        <v>13625</v>
      </c>
    </row>
    <row r="2459" spans="1:1" x14ac:dyDescent="0.25">
      <c r="A2459" t="s">
        <v>13626</v>
      </c>
    </row>
    <row r="2460" spans="1:1" x14ac:dyDescent="0.25">
      <c r="A2460" t="s">
        <v>13627</v>
      </c>
    </row>
    <row r="2461" spans="1:1" x14ac:dyDescent="0.25">
      <c r="A2461" t="s">
        <v>13628</v>
      </c>
    </row>
    <row r="2462" spans="1:1" x14ac:dyDescent="0.25">
      <c r="A2462" t="s">
        <v>13629</v>
      </c>
    </row>
    <row r="2463" spans="1:1" x14ac:dyDescent="0.25">
      <c r="A2463" t="s">
        <v>13630</v>
      </c>
    </row>
    <row r="2464" spans="1:1" x14ac:dyDescent="0.25">
      <c r="A2464" t="s">
        <v>13631</v>
      </c>
    </row>
    <row r="2465" spans="1:1" x14ac:dyDescent="0.25">
      <c r="A2465" t="s">
        <v>13632</v>
      </c>
    </row>
    <row r="2466" spans="1:1" x14ac:dyDescent="0.25">
      <c r="A2466" t="s">
        <v>13633</v>
      </c>
    </row>
    <row r="2467" spans="1:1" x14ac:dyDescent="0.25">
      <c r="A2467" t="s">
        <v>13634</v>
      </c>
    </row>
    <row r="2468" spans="1:1" x14ac:dyDescent="0.25">
      <c r="A2468" t="s">
        <v>13635</v>
      </c>
    </row>
    <row r="2469" spans="1:1" x14ac:dyDescent="0.25">
      <c r="A2469" t="s">
        <v>13636</v>
      </c>
    </row>
    <row r="2470" spans="1:1" x14ac:dyDescent="0.25">
      <c r="A2470" t="s">
        <v>13637</v>
      </c>
    </row>
    <row r="2471" spans="1:1" x14ac:dyDescent="0.25">
      <c r="A2471" t="s">
        <v>13638</v>
      </c>
    </row>
    <row r="2472" spans="1:1" x14ac:dyDescent="0.25">
      <c r="A2472" t="s">
        <v>13639</v>
      </c>
    </row>
    <row r="2473" spans="1:1" x14ac:dyDescent="0.25">
      <c r="A2473" t="s">
        <v>13640</v>
      </c>
    </row>
    <row r="2474" spans="1:1" x14ac:dyDescent="0.25">
      <c r="A2474" t="s">
        <v>13641</v>
      </c>
    </row>
    <row r="2475" spans="1:1" x14ac:dyDescent="0.25">
      <c r="A2475" t="s">
        <v>13642</v>
      </c>
    </row>
    <row r="2476" spans="1:1" x14ac:dyDescent="0.25">
      <c r="A2476" t="s">
        <v>13643</v>
      </c>
    </row>
    <row r="2477" spans="1:1" x14ac:dyDescent="0.25">
      <c r="A2477" t="s">
        <v>13644</v>
      </c>
    </row>
    <row r="2478" spans="1:1" x14ac:dyDescent="0.25">
      <c r="A2478" t="s">
        <v>13645</v>
      </c>
    </row>
    <row r="2479" spans="1:1" x14ac:dyDescent="0.25">
      <c r="A2479" t="s">
        <v>13646</v>
      </c>
    </row>
    <row r="2480" spans="1:1" x14ac:dyDescent="0.25">
      <c r="A2480" t="s">
        <v>13647</v>
      </c>
    </row>
    <row r="2481" spans="1:1" x14ac:dyDescent="0.25">
      <c r="A2481" t="s">
        <v>13648</v>
      </c>
    </row>
    <row r="2482" spans="1:1" x14ac:dyDescent="0.25">
      <c r="A2482" t="s">
        <v>13649</v>
      </c>
    </row>
    <row r="2483" spans="1:1" x14ac:dyDescent="0.25">
      <c r="A2483" t="s">
        <v>13650</v>
      </c>
    </row>
    <row r="2484" spans="1:1" x14ac:dyDescent="0.25">
      <c r="A2484" t="s">
        <v>13651</v>
      </c>
    </row>
    <row r="2485" spans="1:1" x14ac:dyDescent="0.25">
      <c r="A2485" t="s">
        <v>13652</v>
      </c>
    </row>
    <row r="2486" spans="1:1" x14ac:dyDescent="0.25">
      <c r="A2486" t="s">
        <v>13653</v>
      </c>
    </row>
    <row r="2487" spans="1:1" x14ac:dyDescent="0.25">
      <c r="A2487" t="s">
        <v>13654</v>
      </c>
    </row>
    <row r="2488" spans="1:1" x14ac:dyDescent="0.25">
      <c r="A2488" t="s">
        <v>13655</v>
      </c>
    </row>
    <row r="2489" spans="1:1" x14ac:dyDescent="0.25">
      <c r="A2489" t="s">
        <v>13656</v>
      </c>
    </row>
    <row r="2490" spans="1:1" x14ac:dyDescent="0.25">
      <c r="A2490" t="s">
        <v>13657</v>
      </c>
    </row>
    <row r="2491" spans="1:1" x14ac:dyDescent="0.25">
      <c r="A2491" t="s">
        <v>13658</v>
      </c>
    </row>
    <row r="2492" spans="1:1" x14ac:dyDescent="0.25">
      <c r="A2492" t="s">
        <v>13659</v>
      </c>
    </row>
    <row r="2493" spans="1:1" x14ac:dyDescent="0.25">
      <c r="A2493" t="s">
        <v>13660</v>
      </c>
    </row>
    <row r="2494" spans="1:1" x14ac:dyDescent="0.25">
      <c r="A2494" t="s">
        <v>13661</v>
      </c>
    </row>
    <row r="2495" spans="1:1" x14ac:dyDescent="0.25">
      <c r="A2495" t="s">
        <v>13662</v>
      </c>
    </row>
    <row r="2496" spans="1:1" x14ac:dyDescent="0.25">
      <c r="A2496" t="s">
        <v>13663</v>
      </c>
    </row>
    <row r="2497" spans="1:1" x14ac:dyDescent="0.25">
      <c r="A2497" t="s">
        <v>13664</v>
      </c>
    </row>
    <row r="2498" spans="1:1" x14ac:dyDescent="0.25">
      <c r="A2498" t="s">
        <v>13665</v>
      </c>
    </row>
    <row r="2499" spans="1:1" x14ac:dyDescent="0.25">
      <c r="A2499" t="s">
        <v>13666</v>
      </c>
    </row>
    <row r="2500" spans="1:1" x14ac:dyDescent="0.25">
      <c r="A2500" t="s">
        <v>13667</v>
      </c>
    </row>
    <row r="2501" spans="1:1" x14ac:dyDescent="0.25">
      <c r="A2501" t="s">
        <v>13668</v>
      </c>
    </row>
    <row r="2502" spans="1:1" x14ac:dyDescent="0.25">
      <c r="A2502" t="s">
        <v>13669</v>
      </c>
    </row>
    <row r="2503" spans="1:1" x14ac:dyDescent="0.25">
      <c r="A2503" t="s">
        <v>13670</v>
      </c>
    </row>
    <row r="2504" spans="1:1" x14ac:dyDescent="0.25">
      <c r="A2504" t="s">
        <v>13671</v>
      </c>
    </row>
    <row r="2505" spans="1:1" x14ac:dyDescent="0.25">
      <c r="A2505" t="s">
        <v>13672</v>
      </c>
    </row>
    <row r="2506" spans="1:1" x14ac:dyDescent="0.25">
      <c r="A2506" t="s">
        <v>13673</v>
      </c>
    </row>
    <row r="2507" spans="1:1" x14ac:dyDescent="0.25">
      <c r="A2507" t="s">
        <v>13674</v>
      </c>
    </row>
    <row r="2508" spans="1:1" x14ac:dyDescent="0.25">
      <c r="A2508" t="s">
        <v>13675</v>
      </c>
    </row>
    <row r="2509" spans="1:1" x14ac:dyDescent="0.25">
      <c r="A2509" t="s">
        <v>13676</v>
      </c>
    </row>
    <row r="2510" spans="1:1" x14ac:dyDescent="0.25">
      <c r="A2510" t="s">
        <v>13677</v>
      </c>
    </row>
    <row r="2511" spans="1:1" x14ac:dyDescent="0.25">
      <c r="A2511" t="s">
        <v>13678</v>
      </c>
    </row>
    <row r="2512" spans="1:1" x14ac:dyDescent="0.25">
      <c r="A2512" t="s">
        <v>13679</v>
      </c>
    </row>
    <row r="2513" spans="1:1" x14ac:dyDescent="0.25">
      <c r="A2513" t="s">
        <v>13680</v>
      </c>
    </row>
    <row r="2514" spans="1:1" x14ac:dyDescent="0.25">
      <c r="A2514" t="s">
        <v>13681</v>
      </c>
    </row>
    <row r="2515" spans="1:1" x14ac:dyDescent="0.25">
      <c r="A2515" t="s">
        <v>13682</v>
      </c>
    </row>
    <row r="2516" spans="1:1" x14ac:dyDescent="0.25">
      <c r="A2516" t="s">
        <v>13683</v>
      </c>
    </row>
    <row r="2517" spans="1:1" x14ac:dyDescent="0.25">
      <c r="A2517" t="s">
        <v>13684</v>
      </c>
    </row>
    <row r="2518" spans="1:1" x14ac:dyDescent="0.25">
      <c r="A2518" t="s">
        <v>13685</v>
      </c>
    </row>
    <row r="2519" spans="1:1" x14ac:dyDescent="0.25">
      <c r="A2519" t="s">
        <v>13686</v>
      </c>
    </row>
    <row r="2520" spans="1:1" x14ac:dyDescent="0.25">
      <c r="A2520" t="s">
        <v>13687</v>
      </c>
    </row>
    <row r="2521" spans="1:1" x14ac:dyDescent="0.25">
      <c r="A2521" t="s">
        <v>13688</v>
      </c>
    </row>
    <row r="2522" spans="1:1" x14ac:dyDescent="0.25">
      <c r="A2522" t="s">
        <v>13689</v>
      </c>
    </row>
    <row r="2523" spans="1:1" x14ac:dyDescent="0.25">
      <c r="A2523" t="s">
        <v>13690</v>
      </c>
    </row>
    <row r="2524" spans="1:1" x14ac:dyDescent="0.25">
      <c r="A2524" t="s">
        <v>13691</v>
      </c>
    </row>
    <row r="2525" spans="1:1" x14ac:dyDescent="0.25">
      <c r="A2525" t="s">
        <v>13692</v>
      </c>
    </row>
    <row r="2526" spans="1:1" x14ac:dyDescent="0.25">
      <c r="A2526" t="s">
        <v>13693</v>
      </c>
    </row>
    <row r="2527" spans="1:1" x14ac:dyDescent="0.25">
      <c r="A2527" t="s">
        <v>13694</v>
      </c>
    </row>
    <row r="2528" spans="1:1" x14ac:dyDescent="0.25">
      <c r="A2528" t="s">
        <v>13695</v>
      </c>
    </row>
    <row r="2529" spans="1:1" x14ac:dyDescent="0.25">
      <c r="A2529" t="s">
        <v>13696</v>
      </c>
    </row>
    <row r="2530" spans="1:1" x14ac:dyDescent="0.25">
      <c r="A2530" t="s">
        <v>13697</v>
      </c>
    </row>
    <row r="2531" spans="1:1" x14ac:dyDescent="0.25">
      <c r="A2531" t="s">
        <v>13698</v>
      </c>
    </row>
    <row r="2532" spans="1:1" x14ac:dyDescent="0.25">
      <c r="A2532" t="s">
        <v>13699</v>
      </c>
    </row>
    <row r="2533" spans="1:1" x14ac:dyDescent="0.25">
      <c r="A2533" t="s">
        <v>13700</v>
      </c>
    </row>
    <row r="2534" spans="1:1" x14ac:dyDescent="0.25">
      <c r="A2534" t="s">
        <v>13701</v>
      </c>
    </row>
    <row r="2535" spans="1:1" x14ac:dyDescent="0.25">
      <c r="A2535" t="s">
        <v>13702</v>
      </c>
    </row>
    <row r="2536" spans="1:1" x14ac:dyDescent="0.25">
      <c r="A2536" t="s">
        <v>13703</v>
      </c>
    </row>
    <row r="2537" spans="1:1" x14ac:dyDescent="0.25">
      <c r="A2537" t="s">
        <v>13704</v>
      </c>
    </row>
    <row r="2538" spans="1:1" x14ac:dyDescent="0.25">
      <c r="A2538" t="s">
        <v>13705</v>
      </c>
    </row>
    <row r="2539" spans="1:1" x14ac:dyDescent="0.25">
      <c r="A2539" t="s">
        <v>13706</v>
      </c>
    </row>
    <row r="2540" spans="1:1" x14ac:dyDescent="0.25">
      <c r="A2540" t="s">
        <v>13707</v>
      </c>
    </row>
    <row r="2541" spans="1:1" x14ac:dyDescent="0.25">
      <c r="A2541" t="s">
        <v>13708</v>
      </c>
    </row>
    <row r="2542" spans="1:1" x14ac:dyDescent="0.25">
      <c r="A2542" t="s">
        <v>13709</v>
      </c>
    </row>
    <row r="2543" spans="1:1" x14ac:dyDescent="0.25">
      <c r="A2543" t="s">
        <v>13710</v>
      </c>
    </row>
    <row r="2544" spans="1:1" x14ac:dyDescent="0.25">
      <c r="A2544" t="s">
        <v>13711</v>
      </c>
    </row>
    <row r="2545" spans="1:1" x14ac:dyDescent="0.25">
      <c r="A2545" t="s">
        <v>13712</v>
      </c>
    </row>
    <row r="2546" spans="1:1" x14ac:dyDescent="0.25">
      <c r="A2546" t="s">
        <v>13713</v>
      </c>
    </row>
    <row r="2547" spans="1:1" x14ac:dyDescent="0.25">
      <c r="A2547" t="s">
        <v>13714</v>
      </c>
    </row>
    <row r="2548" spans="1:1" x14ac:dyDescent="0.25">
      <c r="A2548" t="s">
        <v>13715</v>
      </c>
    </row>
    <row r="2549" spans="1:1" x14ac:dyDescent="0.25">
      <c r="A2549" t="s">
        <v>13716</v>
      </c>
    </row>
    <row r="2550" spans="1:1" x14ac:dyDescent="0.25">
      <c r="A2550" t="s">
        <v>13717</v>
      </c>
    </row>
    <row r="2551" spans="1:1" x14ac:dyDescent="0.25">
      <c r="A2551" t="s">
        <v>13718</v>
      </c>
    </row>
    <row r="2552" spans="1:1" x14ac:dyDescent="0.25">
      <c r="A2552" t="s">
        <v>13719</v>
      </c>
    </row>
    <row r="2553" spans="1:1" x14ac:dyDescent="0.25">
      <c r="A2553" t="s">
        <v>13720</v>
      </c>
    </row>
    <row r="2554" spans="1:1" x14ac:dyDescent="0.25">
      <c r="A2554" t="s">
        <v>13721</v>
      </c>
    </row>
    <row r="2555" spans="1:1" x14ac:dyDescent="0.25">
      <c r="A2555" t="s">
        <v>13722</v>
      </c>
    </row>
    <row r="2556" spans="1:1" x14ac:dyDescent="0.25">
      <c r="A2556" t="s">
        <v>13723</v>
      </c>
    </row>
    <row r="2557" spans="1:1" x14ac:dyDescent="0.25">
      <c r="A2557" t="s">
        <v>13724</v>
      </c>
    </row>
    <row r="2558" spans="1:1" x14ac:dyDescent="0.25">
      <c r="A2558" t="s">
        <v>13725</v>
      </c>
    </row>
    <row r="2559" spans="1:1" x14ac:dyDescent="0.25">
      <c r="A2559" t="s">
        <v>13726</v>
      </c>
    </row>
    <row r="2560" spans="1:1" x14ac:dyDescent="0.25">
      <c r="A2560" t="s">
        <v>13727</v>
      </c>
    </row>
    <row r="2561" spans="1:1" x14ac:dyDescent="0.25">
      <c r="A2561" t="s">
        <v>13728</v>
      </c>
    </row>
    <row r="2562" spans="1:1" x14ac:dyDescent="0.25">
      <c r="A2562" t="s">
        <v>13729</v>
      </c>
    </row>
    <row r="2563" spans="1:1" x14ac:dyDescent="0.25">
      <c r="A2563" t="s">
        <v>13730</v>
      </c>
    </row>
    <row r="2564" spans="1:1" x14ac:dyDescent="0.25">
      <c r="A2564" t="s">
        <v>13731</v>
      </c>
    </row>
    <row r="2565" spans="1:1" x14ac:dyDescent="0.25">
      <c r="A2565" t="s">
        <v>13732</v>
      </c>
    </row>
    <row r="2566" spans="1:1" x14ac:dyDescent="0.25">
      <c r="A2566" t="s">
        <v>13733</v>
      </c>
    </row>
    <row r="2567" spans="1:1" x14ac:dyDescent="0.25">
      <c r="A2567" t="s">
        <v>13734</v>
      </c>
    </row>
    <row r="2568" spans="1:1" x14ac:dyDescent="0.25">
      <c r="A2568" t="s">
        <v>13735</v>
      </c>
    </row>
    <row r="2569" spans="1:1" x14ac:dyDescent="0.25">
      <c r="A2569" t="s">
        <v>13736</v>
      </c>
    </row>
    <row r="2570" spans="1:1" x14ac:dyDescent="0.25">
      <c r="A2570" t="s">
        <v>13737</v>
      </c>
    </row>
    <row r="2571" spans="1:1" x14ac:dyDescent="0.25">
      <c r="A2571" t="s">
        <v>13738</v>
      </c>
    </row>
    <row r="2572" spans="1:1" x14ac:dyDescent="0.25">
      <c r="A2572" t="s">
        <v>13739</v>
      </c>
    </row>
    <row r="2573" spans="1:1" x14ac:dyDescent="0.25">
      <c r="A2573" t="s">
        <v>13740</v>
      </c>
    </row>
    <row r="2574" spans="1:1" x14ac:dyDescent="0.25">
      <c r="A2574" t="s">
        <v>13741</v>
      </c>
    </row>
    <row r="2575" spans="1:1" x14ac:dyDescent="0.25">
      <c r="A2575" t="s">
        <v>13742</v>
      </c>
    </row>
    <row r="2576" spans="1:1" x14ac:dyDescent="0.25">
      <c r="A2576" t="s">
        <v>13743</v>
      </c>
    </row>
    <row r="2577" spans="1:1" x14ac:dyDescent="0.25">
      <c r="A2577" t="s">
        <v>13744</v>
      </c>
    </row>
    <row r="2578" spans="1:1" x14ac:dyDescent="0.25">
      <c r="A2578" t="s">
        <v>13745</v>
      </c>
    </row>
    <row r="2579" spans="1:1" x14ac:dyDescent="0.25">
      <c r="A2579" t="s">
        <v>13746</v>
      </c>
    </row>
    <row r="2580" spans="1:1" x14ac:dyDescent="0.25">
      <c r="A2580" t="s">
        <v>13747</v>
      </c>
    </row>
    <row r="2581" spans="1:1" x14ac:dyDescent="0.25">
      <c r="A2581" t="s">
        <v>13748</v>
      </c>
    </row>
    <row r="2582" spans="1:1" x14ac:dyDescent="0.25">
      <c r="A2582" t="s">
        <v>13749</v>
      </c>
    </row>
    <row r="2583" spans="1:1" x14ac:dyDescent="0.25">
      <c r="A2583" t="s">
        <v>13750</v>
      </c>
    </row>
    <row r="2584" spans="1:1" x14ac:dyDescent="0.25">
      <c r="A2584" t="s">
        <v>13751</v>
      </c>
    </row>
    <row r="2585" spans="1:1" x14ac:dyDescent="0.25">
      <c r="A2585" t="s">
        <v>13752</v>
      </c>
    </row>
    <row r="2586" spans="1:1" x14ac:dyDescent="0.25">
      <c r="A2586" t="s">
        <v>13753</v>
      </c>
    </row>
    <row r="2587" spans="1:1" x14ac:dyDescent="0.25">
      <c r="A2587" t="s">
        <v>13754</v>
      </c>
    </row>
    <row r="2588" spans="1:1" x14ac:dyDescent="0.25">
      <c r="A2588" t="s">
        <v>13755</v>
      </c>
    </row>
    <row r="2589" spans="1:1" x14ac:dyDescent="0.25">
      <c r="A2589" t="s">
        <v>13756</v>
      </c>
    </row>
    <row r="2590" spans="1:1" x14ac:dyDescent="0.25">
      <c r="A2590" t="s">
        <v>13757</v>
      </c>
    </row>
    <row r="2591" spans="1:1" x14ac:dyDescent="0.25">
      <c r="A2591" t="s">
        <v>13758</v>
      </c>
    </row>
    <row r="2592" spans="1:1" x14ac:dyDescent="0.25">
      <c r="A2592" t="s">
        <v>13759</v>
      </c>
    </row>
    <row r="2593" spans="1:1" x14ac:dyDescent="0.25">
      <c r="A2593" t="s">
        <v>13760</v>
      </c>
    </row>
    <row r="2594" spans="1:1" x14ac:dyDescent="0.25">
      <c r="A2594" t="s">
        <v>13761</v>
      </c>
    </row>
    <row r="2595" spans="1:1" x14ac:dyDescent="0.25">
      <c r="A2595" t="s">
        <v>13762</v>
      </c>
    </row>
    <row r="2596" spans="1:1" x14ac:dyDescent="0.25">
      <c r="A2596" t="s">
        <v>13763</v>
      </c>
    </row>
    <row r="2597" spans="1:1" x14ac:dyDescent="0.25">
      <c r="A2597" t="s">
        <v>13764</v>
      </c>
    </row>
    <row r="2598" spans="1:1" x14ac:dyDescent="0.25">
      <c r="A2598" t="s">
        <v>13765</v>
      </c>
    </row>
    <row r="2599" spans="1:1" x14ac:dyDescent="0.25">
      <c r="A2599" t="s">
        <v>13766</v>
      </c>
    </row>
    <row r="2600" spans="1:1" x14ac:dyDescent="0.25">
      <c r="A2600" t="s">
        <v>13767</v>
      </c>
    </row>
    <row r="2601" spans="1:1" x14ac:dyDescent="0.25">
      <c r="A2601" t="s">
        <v>13768</v>
      </c>
    </row>
    <row r="2602" spans="1:1" x14ac:dyDescent="0.25">
      <c r="A2602" t="s">
        <v>13769</v>
      </c>
    </row>
    <row r="2603" spans="1:1" x14ac:dyDescent="0.25">
      <c r="A2603" t="s">
        <v>13770</v>
      </c>
    </row>
    <row r="2604" spans="1:1" x14ac:dyDescent="0.25">
      <c r="A2604" t="s">
        <v>13771</v>
      </c>
    </row>
    <row r="2605" spans="1:1" x14ac:dyDescent="0.25">
      <c r="A2605" t="s">
        <v>13772</v>
      </c>
    </row>
    <row r="2606" spans="1:1" x14ac:dyDescent="0.25">
      <c r="A2606" t="s">
        <v>13773</v>
      </c>
    </row>
    <row r="2607" spans="1:1" x14ac:dyDescent="0.25">
      <c r="A2607" t="s">
        <v>13774</v>
      </c>
    </row>
    <row r="2608" spans="1:1" x14ac:dyDescent="0.25">
      <c r="A2608" t="s">
        <v>13775</v>
      </c>
    </row>
    <row r="2609" spans="1:1" x14ac:dyDescent="0.25">
      <c r="A2609" t="s">
        <v>13776</v>
      </c>
    </row>
    <row r="2610" spans="1:1" x14ac:dyDescent="0.25">
      <c r="A2610" t="s">
        <v>13777</v>
      </c>
    </row>
    <row r="2611" spans="1:1" x14ac:dyDescent="0.25">
      <c r="A2611" t="s">
        <v>13778</v>
      </c>
    </row>
    <row r="2612" spans="1:1" x14ac:dyDescent="0.25">
      <c r="A2612" t="s">
        <v>13779</v>
      </c>
    </row>
    <row r="2613" spans="1:1" x14ac:dyDescent="0.25">
      <c r="A2613" t="s">
        <v>13780</v>
      </c>
    </row>
    <row r="2614" spans="1:1" x14ac:dyDescent="0.25">
      <c r="A2614" t="s">
        <v>13781</v>
      </c>
    </row>
    <row r="2615" spans="1:1" x14ac:dyDescent="0.25">
      <c r="A2615" t="s">
        <v>13782</v>
      </c>
    </row>
    <row r="2616" spans="1:1" x14ac:dyDescent="0.25">
      <c r="A2616" t="s">
        <v>13783</v>
      </c>
    </row>
    <row r="2617" spans="1:1" x14ac:dyDescent="0.25">
      <c r="A2617" t="s">
        <v>13784</v>
      </c>
    </row>
    <row r="2618" spans="1:1" x14ac:dyDescent="0.25">
      <c r="A2618" t="s">
        <v>13785</v>
      </c>
    </row>
    <row r="2619" spans="1:1" x14ac:dyDescent="0.25">
      <c r="A2619" t="s">
        <v>13786</v>
      </c>
    </row>
    <row r="2620" spans="1:1" x14ac:dyDescent="0.25">
      <c r="A2620" t="s">
        <v>13787</v>
      </c>
    </row>
    <row r="2621" spans="1:1" x14ac:dyDescent="0.25">
      <c r="A2621" t="s">
        <v>13788</v>
      </c>
    </row>
    <row r="2622" spans="1:1" x14ac:dyDescent="0.25">
      <c r="A2622" t="s">
        <v>13789</v>
      </c>
    </row>
    <row r="2623" spans="1:1" x14ac:dyDescent="0.25">
      <c r="A2623" t="s">
        <v>13790</v>
      </c>
    </row>
    <row r="2624" spans="1:1" x14ac:dyDescent="0.25">
      <c r="A2624" t="s">
        <v>13791</v>
      </c>
    </row>
    <row r="2625" spans="1:1" x14ac:dyDescent="0.25">
      <c r="A2625" t="s">
        <v>13792</v>
      </c>
    </row>
    <row r="2626" spans="1:1" x14ac:dyDescent="0.25">
      <c r="A2626" t="s">
        <v>13793</v>
      </c>
    </row>
    <row r="2627" spans="1:1" x14ac:dyDescent="0.25">
      <c r="A2627" t="s">
        <v>13794</v>
      </c>
    </row>
    <row r="2628" spans="1:1" x14ac:dyDescent="0.25">
      <c r="A2628" t="s">
        <v>13795</v>
      </c>
    </row>
    <row r="2629" spans="1:1" x14ac:dyDescent="0.25">
      <c r="A2629" t="s">
        <v>13796</v>
      </c>
    </row>
    <row r="2630" spans="1:1" x14ac:dyDescent="0.25">
      <c r="A2630" t="s">
        <v>13797</v>
      </c>
    </row>
    <row r="2631" spans="1:1" x14ac:dyDescent="0.25">
      <c r="A2631" t="s">
        <v>13798</v>
      </c>
    </row>
    <row r="2632" spans="1:1" x14ac:dyDescent="0.25">
      <c r="A2632" t="s">
        <v>13799</v>
      </c>
    </row>
    <row r="2633" spans="1:1" x14ac:dyDescent="0.25">
      <c r="A2633" t="s">
        <v>13800</v>
      </c>
    </row>
    <row r="2634" spans="1:1" x14ac:dyDescent="0.25">
      <c r="A2634" t="s">
        <v>13801</v>
      </c>
    </row>
    <row r="2635" spans="1:1" x14ac:dyDescent="0.25">
      <c r="A2635" t="s">
        <v>13802</v>
      </c>
    </row>
    <row r="2636" spans="1:1" x14ac:dyDescent="0.25">
      <c r="A2636" t="s">
        <v>13803</v>
      </c>
    </row>
    <row r="2637" spans="1:1" x14ac:dyDescent="0.25">
      <c r="A2637" t="s">
        <v>13804</v>
      </c>
    </row>
    <row r="2638" spans="1:1" x14ac:dyDescent="0.25">
      <c r="A2638" t="s">
        <v>13805</v>
      </c>
    </row>
    <row r="2639" spans="1:1" x14ac:dyDescent="0.25">
      <c r="A2639" t="s">
        <v>13806</v>
      </c>
    </row>
    <row r="2640" spans="1:1" x14ac:dyDescent="0.25">
      <c r="A2640" t="s">
        <v>13807</v>
      </c>
    </row>
    <row r="2641" spans="1:1" x14ac:dyDescent="0.25">
      <c r="A2641" t="s">
        <v>13808</v>
      </c>
    </row>
    <row r="2642" spans="1:1" x14ac:dyDescent="0.25">
      <c r="A2642" t="s">
        <v>13809</v>
      </c>
    </row>
    <row r="2643" spans="1:1" x14ac:dyDescent="0.25">
      <c r="A2643" t="s">
        <v>13810</v>
      </c>
    </row>
    <row r="2644" spans="1:1" x14ac:dyDescent="0.25">
      <c r="A2644" t="s">
        <v>13811</v>
      </c>
    </row>
    <row r="2645" spans="1:1" x14ac:dyDescent="0.25">
      <c r="A2645" t="s">
        <v>13812</v>
      </c>
    </row>
    <row r="2646" spans="1:1" x14ac:dyDescent="0.25">
      <c r="A2646" t="s">
        <v>13813</v>
      </c>
    </row>
    <row r="2647" spans="1:1" x14ac:dyDescent="0.25">
      <c r="A2647" t="s">
        <v>13814</v>
      </c>
    </row>
    <row r="2648" spans="1:1" x14ac:dyDescent="0.25">
      <c r="A2648" t="s">
        <v>13815</v>
      </c>
    </row>
    <row r="2649" spans="1:1" x14ac:dyDescent="0.25">
      <c r="A2649" t="s">
        <v>13816</v>
      </c>
    </row>
    <row r="2650" spans="1:1" x14ac:dyDescent="0.25">
      <c r="A2650" t="s">
        <v>13817</v>
      </c>
    </row>
    <row r="2651" spans="1:1" x14ac:dyDescent="0.25">
      <c r="A2651" t="s">
        <v>13818</v>
      </c>
    </row>
    <row r="2652" spans="1:1" x14ac:dyDescent="0.25">
      <c r="A2652" t="s">
        <v>13819</v>
      </c>
    </row>
    <row r="2653" spans="1:1" x14ac:dyDescent="0.25">
      <c r="A2653" t="s">
        <v>13820</v>
      </c>
    </row>
    <row r="2654" spans="1:1" x14ac:dyDescent="0.25">
      <c r="A2654" t="s">
        <v>13821</v>
      </c>
    </row>
    <row r="2655" spans="1:1" x14ac:dyDescent="0.25">
      <c r="A2655" t="s">
        <v>13822</v>
      </c>
    </row>
    <row r="2656" spans="1:1" x14ac:dyDescent="0.25">
      <c r="A2656" t="s">
        <v>13823</v>
      </c>
    </row>
    <row r="2657" spans="1:1" x14ac:dyDescent="0.25">
      <c r="A2657" t="s">
        <v>13824</v>
      </c>
    </row>
    <row r="2658" spans="1:1" x14ac:dyDescent="0.25">
      <c r="A2658" t="s">
        <v>13825</v>
      </c>
    </row>
    <row r="2659" spans="1:1" x14ac:dyDescent="0.25">
      <c r="A2659" t="s">
        <v>13826</v>
      </c>
    </row>
    <row r="2660" spans="1:1" x14ac:dyDescent="0.25">
      <c r="A2660" t="s">
        <v>13827</v>
      </c>
    </row>
    <row r="2661" spans="1:1" x14ac:dyDescent="0.25">
      <c r="A2661" t="s">
        <v>13828</v>
      </c>
    </row>
    <row r="2662" spans="1:1" x14ac:dyDescent="0.25">
      <c r="A2662" t="s">
        <v>13829</v>
      </c>
    </row>
    <row r="2663" spans="1:1" x14ac:dyDescent="0.25">
      <c r="A2663" t="s">
        <v>13830</v>
      </c>
    </row>
    <row r="2664" spans="1:1" x14ac:dyDescent="0.25">
      <c r="A2664" t="s">
        <v>13831</v>
      </c>
    </row>
    <row r="2665" spans="1:1" x14ac:dyDescent="0.25">
      <c r="A2665" t="s">
        <v>13832</v>
      </c>
    </row>
    <row r="2666" spans="1:1" x14ac:dyDescent="0.25">
      <c r="A2666" t="s">
        <v>13833</v>
      </c>
    </row>
    <row r="2667" spans="1:1" x14ac:dyDescent="0.25">
      <c r="A2667" t="s">
        <v>13834</v>
      </c>
    </row>
    <row r="2668" spans="1:1" x14ac:dyDescent="0.25">
      <c r="A2668" t="s">
        <v>13835</v>
      </c>
    </row>
    <row r="2669" spans="1:1" x14ac:dyDescent="0.25">
      <c r="A2669" t="s">
        <v>13836</v>
      </c>
    </row>
    <row r="2670" spans="1:1" x14ac:dyDescent="0.25">
      <c r="A2670" t="s">
        <v>13837</v>
      </c>
    </row>
    <row r="2671" spans="1:1" x14ac:dyDescent="0.25">
      <c r="A2671" t="s">
        <v>13838</v>
      </c>
    </row>
    <row r="2672" spans="1:1" x14ac:dyDescent="0.25">
      <c r="A2672" t="s">
        <v>13839</v>
      </c>
    </row>
    <row r="2673" spans="1:1" x14ac:dyDescent="0.25">
      <c r="A2673" t="s">
        <v>13840</v>
      </c>
    </row>
    <row r="2674" spans="1:1" x14ac:dyDescent="0.25">
      <c r="A2674" t="s">
        <v>13841</v>
      </c>
    </row>
    <row r="2675" spans="1:1" x14ac:dyDescent="0.25">
      <c r="A2675" t="s">
        <v>13842</v>
      </c>
    </row>
    <row r="2676" spans="1:1" x14ac:dyDescent="0.25">
      <c r="A2676" t="s">
        <v>13843</v>
      </c>
    </row>
    <row r="2677" spans="1:1" x14ac:dyDescent="0.25">
      <c r="A2677" t="s">
        <v>13844</v>
      </c>
    </row>
    <row r="2678" spans="1:1" x14ac:dyDescent="0.25">
      <c r="A2678" t="s">
        <v>13845</v>
      </c>
    </row>
    <row r="2679" spans="1:1" x14ac:dyDescent="0.25">
      <c r="A2679" t="s">
        <v>13846</v>
      </c>
    </row>
    <row r="2680" spans="1:1" x14ac:dyDescent="0.25">
      <c r="A2680" t="s">
        <v>13847</v>
      </c>
    </row>
    <row r="2681" spans="1:1" x14ac:dyDescent="0.25">
      <c r="A2681" t="s">
        <v>13848</v>
      </c>
    </row>
    <row r="2682" spans="1:1" x14ac:dyDescent="0.25">
      <c r="A2682" t="s">
        <v>13849</v>
      </c>
    </row>
    <row r="2683" spans="1:1" x14ac:dyDescent="0.25">
      <c r="A2683" t="s">
        <v>13850</v>
      </c>
    </row>
    <row r="2684" spans="1:1" x14ac:dyDescent="0.25">
      <c r="A2684" t="s">
        <v>13851</v>
      </c>
    </row>
    <row r="2685" spans="1:1" x14ac:dyDescent="0.25">
      <c r="A2685" t="s">
        <v>13852</v>
      </c>
    </row>
    <row r="2686" spans="1:1" x14ac:dyDescent="0.25">
      <c r="A2686" t="s">
        <v>13853</v>
      </c>
    </row>
    <row r="2687" spans="1:1" x14ac:dyDescent="0.25">
      <c r="A2687" t="s">
        <v>13854</v>
      </c>
    </row>
    <row r="2688" spans="1:1" x14ac:dyDescent="0.25">
      <c r="A2688" t="s">
        <v>13855</v>
      </c>
    </row>
    <row r="2689" spans="1:1" x14ac:dyDescent="0.25">
      <c r="A2689" t="s">
        <v>13856</v>
      </c>
    </row>
    <row r="2690" spans="1:1" x14ac:dyDescent="0.25">
      <c r="A2690" t="s">
        <v>13857</v>
      </c>
    </row>
    <row r="2691" spans="1:1" x14ac:dyDescent="0.25">
      <c r="A2691" t="s">
        <v>13858</v>
      </c>
    </row>
    <row r="2692" spans="1:1" x14ac:dyDescent="0.25">
      <c r="A2692" t="s">
        <v>13859</v>
      </c>
    </row>
    <row r="2693" spans="1:1" x14ac:dyDescent="0.25">
      <c r="A2693" t="s">
        <v>13860</v>
      </c>
    </row>
    <row r="2694" spans="1:1" x14ac:dyDescent="0.25">
      <c r="A2694" t="s">
        <v>13861</v>
      </c>
    </row>
    <row r="2695" spans="1:1" x14ac:dyDescent="0.25">
      <c r="A2695" t="s">
        <v>13862</v>
      </c>
    </row>
    <row r="2696" spans="1:1" x14ac:dyDescent="0.25">
      <c r="A2696" t="s">
        <v>13863</v>
      </c>
    </row>
    <row r="2697" spans="1:1" x14ac:dyDescent="0.25">
      <c r="A2697" t="s">
        <v>13864</v>
      </c>
    </row>
    <row r="2698" spans="1:1" x14ac:dyDescent="0.25">
      <c r="A2698" t="s">
        <v>13865</v>
      </c>
    </row>
    <row r="2699" spans="1:1" x14ac:dyDescent="0.25">
      <c r="A2699" t="s">
        <v>13866</v>
      </c>
    </row>
    <row r="2700" spans="1:1" x14ac:dyDescent="0.25">
      <c r="A2700" t="s">
        <v>13867</v>
      </c>
    </row>
    <row r="2701" spans="1:1" x14ac:dyDescent="0.25">
      <c r="A2701" t="s">
        <v>13868</v>
      </c>
    </row>
    <row r="2702" spans="1:1" x14ac:dyDescent="0.25">
      <c r="A2702" t="s">
        <v>13869</v>
      </c>
    </row>
    <row r="2703" spans="1:1" x14ac:dyDescent="0.25">
      <c r="A2703" t="s">
        <v>13870</v>
      </c>
    </row>
    <row r="2704" spans="1:1" x14ac:dyDescent="0.25">
      <c r="A2704" t="s">
        <v>13871</v>
      </c>
    </row>
    <row r="2705" spans="1:1" x14ac:dyDescent="0.25">
      <c r="A2705" t="s">
        <v>13872</v>
      </c>
    </row>
    <row r="2706" spans="1:1" x14ac:dyDescent="0.25">
      <c r="A2706" t="s">
        <v>13873</v>
      </c>
    </row>
    <row r="2707" spans="1:1" x14ac:dyDescent="0.25">
      <c r="A2707" t="s">
        <v>13874</v>
      </c>
    </row>
    <row r="2708" spans="1:1" x14ac:dyDescent="0.25">
      <c r="A2708" t="s">
        <v>13875</v>
      </c>
    </row>
    <row r="2709" spans="1:1" x14ac:dyDescent="0.25">
      <c r="A2709" t="s">
        <v>13876</v>
      </c>
    </row>
    <row r="2710" spans="1:1" x14ac:dyDescent="0.25">
      <c r="A2710" t="s">
        <v>13877</v>
      </c>
    </row>
    <row r="2711" spans="1:1" x14ac:dyDescent="0.25">
      <c r="A2711" t="s">
        <v>13878</v>
      </c>
    </row>
    <row r="2712" spans="1:1" x14ac:dyDescent="0.25">
      <c r="A2712" t="s">
        <v>13879</v>
      </c>
    </row>
    <row r="2713" spans="1:1" x14ac:dyDescent="0.25">
      <c r="A2713" t="s">
        <v>13880</v>
      </c>
    </row>
    <row r="2714" spans="1:1" x14ac:dyDescent="0.25">
      <c r="A2714" t="s">
        <v>13881</v>
      </c>
    </row>
    <row r="2715" spans="1:1" x14ac:dyDescent="0.25">
      <c r="A2715" t="s">
        <v>13882</v>
      </c>
    </row>
    <row r="2716" spans="1:1" x14ac:dyDescent="0.25">
      <c r="A2716" t="s">
        <v>13883</v>
      </c>
    </row>
    <row r="2717" spans="1:1" x14ac:dyDescent="0.25">
      <c r="A2717" t="s">
        <v>13884</v>
      </c>
    </row>
    <row r="2718" spans="1:1" x14ac:dyDescent="0.25">
      <c r="A2718" t="s">
        <v>13885</v>
      </c>
    </row>
    <row r="2719" spans="1:1" x14ac:dyDescent="0.25">
      <c r="A2719" t="s">
        <v>13886</v>
      </c>
    </row>
    <row r="2720" spans="1:1" x14ac:dyDescent="0.25">
      <c r="A2720" t="s">
        <v>13887</v>
      </c>
    </row>
    <row r="2721" spans="1:1" x14ac:dyDescent="0.25">
      <c r="A2721" t="s">
        <v>13888</v>
      </c>
    </row>
    <row r="2722" spans="1:1" x14ac:dyDescent="0.25">
      <c r="A2722" t="s">
        <v>13889</v>
      </c>
    </row>
    <row r="2723" spans="1:1" x14ac:dyDescent="0.25">
      <c r="A2723" t="s">
        <v>13890</v>
      </c>
    </row>
    <row r="2724" spans="1:1" x14ac:dyDescent="0.25">
      <c r="A2724" t="s">
        <v>13891</v>
      </c>
    </row>
    <row r="2725" spans="1:1" x14ac:dyDescent="0.25">
      <c r="A2725" t="s">
        <v>13892</v>
      </c>
    </row>
    <row r="2726" spans="1:1" x14ac:dyDescent="0.25">
      <c r="A2726" t="s">
        <v>13893</v>
      </c>
    </row>
    <row r="2727" spans="1:1" x14ac:dyDescent="0.25">
      <c r="A2727" t="s">
        <v>13894</v>
      </c>
    </row>
    <row r="2728" spans="1:1" x14ac:dyDescent="0.25">
      <c r="A2728" t="s">
        <v>13895</v>
      </c>
    </row>
    <row r="2729" spans="1:1" x14ac:dyDescent="0.25">
      <c r="A2729" t="s">
        <v>13896</v>
      </c>
    </row>
    <row r="2730" spans="1:1" x14ac:dyDescent="0.25">
      <c r="A2730" t="s">
        <v>13897</v>
      </c>
    </row>
    <row r="2731" spans="1:1" x14ac:dyDescent="0.25">
      <c r="A2731" t="s">
        <v>13898</v>
      </c>
    </row>
    <row r="2732" spans="1:1" x14ac:dyDescent="0.25">
      <c r="A2732" t="s">
        <v>13899</v>
      </c>
    </row>
    <row r="2733" spans="1:1" x14ac:dyDescent="0.25">
      <c r="A2733" t="s">
        <v>13900</v>
      </c>
    </row>
    <row r="2734" spans="1:1" x14ac:dyDescent="0.25">
      <c r="A2734" t="s">
        <v>13901</v>
      </c>
    </row>
    <row r="2735" spans="1:1" x14ac:dyDescent="0.25">
      <c r="A2735" t="s">
        <v>13902</v>
      </c>
    </row>
    <row r="2736" spans="1:1" x14ac:dyDescent="0.25">
      <c r="A2736" t="s">
        <v>13903</v>
      </c>
    </row>
    <row r="2737" spans="1:1" x14ac:dyDescent="0.25">
      <c r="A2737" t="s">
        <v>13904</v>
      </c>
    </row>
    <row r="2738" spans="1:1" x14ac:dyDescent="0.25">
      <c r="A2738" t="s">
        <v>13905</v>
      </c>
    </row>
    <row r="2739" spans="1:1" x14ac:dyDescent="0.25">
      <c r="A2739" t="s">
        <v>13906</v>
      </c>
    </row>
    <row r="2740" spans="1:1" x14ac:dyDescent="0.25">
      <c r="A2740" t="s">
        <v>13907</v>
      </c>
    </row>
    <row r="2741" spans="1:1" x14ac:dyDescent="0.25">
      <c r="A2741" t="s">
        <v>13908</v>
      </c>
    </row>
    <row r="2742" spans="1:1" x14ac:dyDescent="0.25">
      <c r="A2742" t="s">
        <v>13909</v>
      </c>
    </row>
    <row r="2743" spans="1:1" x14ac:dyDescent="0.25">
      <c r="A2743" t="s">
        <v>13910</v>
      </c>
    </row>
    <row r="2744" spans="1:1" x14ac:dyDescent="0.25">
      <c r="A2744" t="s">
        <v>13911</v>
      </c>
    </row>
    <row r="2745" spans="1:1" x14ac:dyDescent="0.25">
      <c r="A2745" t="s">
        <v>13912</v>
      </c>
    </row>
    <row r="2746" spans="1:1" x14ac:dyDescent="0.25">
      <c r="A2746" t="s">
        <v>13913</v>
      </c>
    </row>
    <row r="2747" spans="1:1" x14ac:dyDescent="0.25">
      <c r="A2747" t="s">
        <v>13914</v>
      </c>
    </row>
    <row r="2748" spans="1:1" x14ac:dyDescent="0.25">
      <c r="A2748" t="s">
        <v>13915</v>
      </c>
    </row>
    <row r="2749" spans="1:1" x14ac:dyDescent="0.25">
      <c r="A2749" t="s">
        <v>13916</v>
      </c>
    </row>
    <row r="2750" spans="1:1" x14ac:dyDescent="0.25">
      <c r="A2750" t="s">
        <v>13917</v>
      </c>
    </row>
    <row r="2751" spans="1:1" x14ac:dyDescent="0.25">
      <c r="A2751" t="s">
        <v>13918</v>
      </c>
    </row>
    <row r="2752" spans="1:1" x14ac:dyDescent="0.25">
      <c r="A2752" t="s">
        <v>13919</v>
      </c>
    </row>
    <row r="2753" spans="1:1" x14ac:dyDescent="0.25">
      <c r="A2753" t="s">
        <v>13920</v>
      </c>
    </row>
    <row r="2754" spans="1:1" x14ac:dyDescent="0.25">
      <c r="A2754" t="s">
        <v>13921</v>
      </c>
    </row>
    <row r="2755" spans="1:1" x14ac:dyDescent="0.25">
      <c r="A2755" t="s">
        <v>13922</v>
      </c>
    </row>
    <row r="2756" spans="1:1" x14ac:dyDescent="0.25">
      <c r="A2756" t="s">
        <v>13923</v>
      </c>
    </row>
    <row r="2757" spans="1:1" x14ac:dyDescent="0.25">
      <c r="A2757" t="s">
        <v>13924</v>
      </c>
    </row>
    <row r="2758" spans="1:1" x14ac:dyDescent="0.25">
      <c r="A2758" t="s">
        <v>13925</v>
      </c>
    </row>
    <row r="2759" spans="1:1" x14ac:dyDescent="0.25">
      <c r="A2759" t="s">
        <v>13926</v>
      </c>
    </row>
    <row r="2760" spans="1:1" x14ac:dyDescent="0.25">
      <c r="A2760" t="s">
        <v>13927</v>
      </c>
    </row>
    <row r="2761" spans="1:1" x14ac:dyDescent="0.25">
      <c r="A2761" t="s">
        <v>13928</v>
      </c>
    </row>
    <row r="2762" spans="1:1" x14ac:dyDescent="0.25">
      <c r="A2762" t="s">
        <v>13929</v>
      </c>
    </row>
    <row r="2763" spans="1:1" x14ac:dyDescent="0.25">
      <c r="A2763" t="s">
        <v>13930</v>
      </c>
    </row>
    <row r="2764" spans="1:1" x14ac:dyDescent="0.25">
      <c r="A2764" t="s">
        <v>13931</v>
      </c>
    </row>
    <row r="2765" spans="1:1" x14ac:dyDescent="0.25">
      <c r="A2765" t="s">
        <v>13932</v>
      </c>
    </row>
    <row r="2766" spans="1:1" x14ac:dyDescent="0.25">
      <c r="A2766" t="s">
        <v>13933</v>
      </c>
    </row>
    <row r="2767" spans="1:1" x14ac:dyDescent="0.25">
      <c r="A2767" t="s">
        <v>13934</v>
      </c>
    </row>
    <row r="2768" spans="1:1" x14ac:dyDescent="0.25">
      <c r="A2768" t="s">
        <v>13935</v>
      </c>
    </row>
    <row r="2769" spans="1:1" x14ac:dyDescent="0.25">
      <c r="A2769" t="s">
        <v>13936</v>
      </c>
    </row>
    <row r="2770" spans="1:1" x14ac:dyDescent="0.25">
      <c r="A2770" t="s">
        <v>13937</v>
      </c>
    </row>
    <row r="2771" spans="1:1" x14ac:dyDescent="0.25">
      <c r="A2771" t="s">
        <v>13938</v>
      </c>
    </row>
    <row r="2772" spans="1:1" x14ac:dyDescent="0.25">
      <c r="A2772" t="s">
        <v>13939</v>
      </c>
    </row>
    <row r="2773" spans="1:1" x14ac:dyDescent="0.25">
      <c r="A2773" t="s">
        <v>13940</v>
      </c>
    </row>
    <row r="2774" spans="1:1" x14ac:dyDescent="0.25">
      <c r="A2774" t="s">
        <v>13941</v>
      </c>
    </row>
    <row r="2775" spans="1:1" x14ac:dyDescent="0.25">
      <c r="A2775" t="s">
        <v>13942</v>
      </c>
    </row>
    <row r="2776" spans="1:1" x14ac:dyDescent="0.25">
      <c r="A2776" t="s">
        <v>13943</v>
      </c>
    </row>
    <row r="2777" spans="1:1" x14ac:dyDescent="0.25">
      <c r="A2777" t="s">
        <v>13944</v>
      </c>
    </row>
    <row r="2778" spans="1:1" x14ac:dyDescent="0.25">
      <c r="A2778" t="s">
        <v>13945</v>
      </c>
    </row>
    <row r="2779" spans="1:1" x14ac:dyDescent="0.25">
      <c r="A2779" t="s">
        <v>13946</v>
      </c>
    </row>
    <row r="2780" spans="1:1" x14ac:dyDescent="0.25">
      <c r="A2780" t="s">
        <v>13947</v>
      </c>
    </row>
    <row r="2781" spans="1:1" x14ac:dyDescent="0.25">
      <c r="A2781" t="s">
        <v>13948</v>
      </c>
    </row>
    <row r="2782" spans="1:1" x14ac:dyDescent="0.25">
      <c r="A2782" t="s">
        <v>13949</v>
      </c>
    </row>
    <row r="2783" spans="1:1" x14ac:dyDescent="0.25">
      <c r="A2783" t="s">
        <v>13950</v>
      </c>
    </row>
    <row r="2784" spans="1:1" x14ac:dyDescent="0.25">
      <c r="A2784" t="s">
        <v>13951</v>
      </c>
    </row>
    <row r="2785" spans="1:1" x14ac:dyDescent="0.25">
      <c r="A2785" t="s">
        <v>13952</v>
      </c>
    </row>
    <row r="2786" spans="1:1" x14ac:dyDescent="0.25">
      <c r="A2786" t="s">
        <v>13953</v>
      </c>
    </row>
    <row r="2787" spans="1:1" x14ac:dyDescent="0.25">
      <c r="A2787" t="s">
        <v>13954</v>
      </c>
    </row>
    <row r="2788" spans="1:1" x14ac:dyDescent="0.25">
      <c r="A2788" t="s">
        <v>13955</v>
      </c>
    </row>
    <row r="2789" spans="1:1" x14ac:dyDescent="0.25">
      <c r="A2789" t="s">
        <v>13956</v>
      </c>
    </row>
    <row r="2790" spans="1:1" x14ac:dyDescent="0.25">
      <c r="A2790" t="s">
        <v>13957</v>
      </c>
    </row>
    <row r="2791" spans="1:1" x14ac:dyDescent="0.25">
      <c r="A2791" t="s">
        <v>13958</v>
      </c>
    </row>
    <row r="2792" spans="1:1" x14ac:dyDescent="0.25">
      <c r="A2792" t="s">
        <v>13959</v>
      </c>
    </row>
    <row r="2793" spans="1:1" x14ac:dyDescent="0.25">
      <c r="A2793" t="s">
        <v>13960</v>
      </c>
    </row>
    <row r="2794" spans="1:1" x14ac:dyDescent="0.25">
      <c r="A2794" t="s">
        <v>13961</v>
      </c>
    </row>
    <row r="2795" spans="1:1" x14ac:dyDescent="0.25">
      <c r="A2795" t="s">
        <v>13962</v>
      </c>
    </row>
    <row r="2796" spans="1:1" x14ac:dyDescent="0.25">
      <c r="A2796" t="s">
        <v>13963</v>
      </c>
    </row>
    <row r="2797" spans="1:1" x14ac:dyDescent="0.25">
      <c r="A2797" t="s">
        <v>13964</v>
      </c>
    </row>
    <row r="2798" spans="1:1" x14ac:dyDescent="0.25">
      <c r="A2798" t="s">
        <v>13965</v>
      </c>
    </row>
    <row r="2799" spans="1:1" x14ac:dyDescent="0.25">
      <c r="A2799" t="s">
        <v>13966</v>
      </c>
    </row>
    <row r="2800" spans="1:1" x14ac:dyDescent="0.25">
      <c r="A2800" t="s">
        <v>13967</v>
      </c>
    </row>
    <row r="2801" spans="1:1" x14ac:dyDescent="0.25">
      <c r="A2801" t="s">
        <v>13968</v>
      </c>
    </row>
    <row r="2802" spans="1:1" x14ac:dyDescent="0.25">
      <c r="A2802" t="s">
        <v>13969</v>
      </c>
    </row>
    <row r="2803" spans="1:1" x14ac:dyDescent="0.25">
      <c r="A2803" t="s">
        <v>13970</v>
      </c>
    </row>
    <row r="2804" spans="1:1" x14ac:dyDescent="0.25">
      <c r="A2804" t="s">
        <v>13971</v>
      </c>
    </row>
    <row r="2805" spans="1:1" x14ac:dyDescent="0.25">
      <c r="A2805" t="s">
        <v>13972</v>
      </c>
    </row>
    <row r="2806" spans="1:1" x14ac:dyDescent="0.25">
      <c r="A2806" t="s">
        <v>13973</v>
      </c>
    </row>
    <row r="2807" spans="1:1" x14ac:dyDescent="0.25">
      <c r="A2807" t="s">
        <v>13974</v>
      </c>
    </row>
    <row r="2808" spans="1:1" x14ac:dyDescent="0.25">
      <c r="A2808" t="s">
        <v>13975</v>
      </c>
    </row>
    <row r="2809" spans="1:1" x14ac:dyDescent="0.25">
      <c r="A2809" t="s">
        <v>13976</v>
      </c>
    </row>
    <row r="2810" spans="1:1" x14ac:dyDescent="0.25">
      <c r="A2810" t="s">
        <v>13977</v>
      </c>
    </row>
    <row r="2811" spans="1:1" x14ac:dyDescent="0.25">
      <c r="A2811" t="s">
        <v>13978</v>
      </c>
    </row>
    <row r="2812" spans="1:1" x14ac:dyDescent="0.25">
      <c r="A2812" t="s">
        <v>13979</v>
      </c>
    </row>
    <row r="2813" spans="1:1" x14ac:dyDescent="0.25">
      <c r="A2813" t="s">
        <v>13980</v>
      </c>
    </row>
    <row r="2814" spans="1:1" x14ac:dyDescent="0.25">
      <c r="A2814" t="s">
        <v>13981</v>
      </c>
    </row>
    <row r="2815" spans="1:1" x14ac:dyDescent="0.25">
      <c r="A2815" t="s">
        <v>13982</v>
      </c>
    </row>
    <row r="2816" spans="1:1" x14ac:dyDescent="0.25">
      <c r="A2816" t="s">
        <v>13983</v>
      </c>
    </row>
    <row r="2817" spans="1:1" x14ac:dyDescent="0.25">
      <c r="A2817" t="s">
        <v>13984</v>
      </c>
    </row>
    <row r="2818" spans="1:1" x14ac:dyDescent="0.25">
      <c r="A2818" t="s">
        <v>13985</v>
      </c>
    </row>
    <row r="2819" spans="1:1" x14ac:dyDescent="0.25">
      <c r="A2819" t="s">
        <v>13986</v>
      </c>
    </row>
    <row r="2820" spans="1:1" x14ac:dyDescent="0.25">
      <c r="A2820" t="s">
        <v>13987</v>
      </c>
    </row>
    <row r="2821" spans="1:1" x14ac:dyDescent="0.25">
      <c r="A2821" t="s">
        <v>13988</v>
      </c>
    </row>
    <row r="2822" spans="1:1" x14ac:dyDescent="0.25">
      <c r="A2822" t="s">
        <v>13989</v>
      </c>
    </row>
    <row r="2823" spans="1:1" x14ac:dyDescent="0.25">
      <c r="A2823" t="s">
        <v>13990</v>
      </c>
    </row>
    <row r="2824" spans="1:1" x14ac:dyDescent="0.25">
      <c r="A2824" t="s">
        <v>13991</v>
      </c>
    </row>
    <row r="2825" spans="1:1" x14ac:dyDescent="0.25">
      <c r="A2825" t="s">
        <v>13992</v>
      </c>
    </row>
    <row r="2826" spans="1:1" x14ac:dyDescent="0.25">
      <c r="A2826" t="s">
        <v>13993</v>
      </c>
    </row>
    <row r="2827" spans="1:1" x14ac:dyDescent="0.25">
      <c r="A2827" t="s">
        <v>13994</v>
      </c>
    </row>
    <row r="2828" spans="1:1" x14ac:dyDescent="0.25">
      <c r="A2828" t="s">
        <v>13995</v>
      </c>
    </row>
    <row r="2829" spans="1:1" x14ac:dyDescent="0.25">
      <c r="A2829" t="s">
        <v>13996</v>
      </c>
    </row>
    <row r="2830" spans="1:1" x14ac:dyDescent="0.25">
      <c r="A2830" t="s">
        <v>13997</v>
      </c>
    </row>
    <row r="2831" spans="1:1" x14ac:dyDescent="0.25">
      <c r="A2831" t="s">
        <v>13998</v>
      </c>
    </row>
    <row r="2832" spans="1:1" x14ac:dyDescent="0.25">
      <c r="A2832" t="s">
        <v>13999</v>
      </c>
    </row>
    <row r="2833" spans="1:1" x14ac:dyDescent="0.25">
      <c r="A2833" t="s">
        <v>14000</v>
      </c>
    </row>
    <row r="2834" spans="1:1" x14ac:dyDescent="0.25">
      <c r="A2834" t="s">
        <v>14001</v>
      </c>
    </row>
    <row r="2835" spans="1:1" x14ac:dyDescent="0.25">
      <c r="A2835" t="s">
        <v>14002</v>
      </c>
    </row>
    <row r="2836" spans="1:1" x14ac:dyDescent="0.25">
      <c r="A2836" t="s">
        <v>14003</v>
      </c>
    </row>
    <row r="2837" spans="1:1" x14ac:dyDescent="0.25">
      <c r="A2837" t="s">
        <v>14004</v>
      </c>
    </row>
    <row r="2838" spans="1:1" x14ac:dyDescent="0.25">
      <c r="A2838" t="s">
        <v>14005</v>
      </c>
    </row>
    <row r="2839" spans="1:1" x14ac:dyDescent="0.25">
      <c r="A2839" t="s">
        <v>14006</v>
      </c>
    </row>
    <row r="2840" spans="1:1" x14ac:dyDescent="0.25">
      <c r="A2840" t="s">
        <v>14007</v>
      </c>
    </row>
    <row r="2841" spans="1:1" x14ac:dyDescent="0.25">
      <c r="A2841" t="s">
        <v>14008</v>
      </c>
    </row>
    <row r="2842" spans="1:1" x14ac:dyDescent="0.25">
      <c r="A2842" t="s">
        <v>14009</v>
      </c>
    </row>
    <row r="2843" spans="1:1" x14ac:dyDescent="0.25">
      <c r="A2843" t="s">
        <v>14010</v>
      </c>
    </row>
    <row r="2844" spans="1:1" x14ac:dyDescent="0.25">
      <c r="A2844" t="s">
        <v>14011</v>
      </c>
    </row>
    <row r="2845" spans="1:1" x14ac:dyDescent="0.25">
      <c r="A2845" t="s">
        <v>14012</v>
      </c>
    </row>
    <row r="2846" spans="1:1" x14ac:dyDescent="0.25">
      <c r="A2846" t="s">
        <v>14013</v>
      </c>
    </row>
    <row r="2847" spans="1:1" x14ac:dyDescent="0.25">
      <c r="A2847" t="s">
        <v>14014</v>
      </c>
    </row>
    <row r="2848" spans="1:1" x14ac:dyDescent="0.25">
      <c r="A2848" t="s">
        <v>14015</v>
      </c>
    </row>
    <row r="2849" spans="1:1" x14ac:dyDescent="0.25">
      <c r="A2849" t="s">
        <v>14016</v>
      </c>
    </row>
    <row r="2850" spans="1:1" x14ac:dyDescent="0.25">
      <c r="A2850" t="s">
        <v>14017</v>
      </c>
    </row>
    <row r="2851" spans="1:1" x14ac:dyDescent="0.25">
      <c r="A2851" t="s">
        <v>14018</v>
      </c>
    </row>
    <row r="2852" spans="1:1" x14ac:dyDescent="0.25">
      <c r="A2852" t="s">
        <v>14019</v>
      </c>
    </row>
    <row r="2853" spans="1:1" x14ac:dyDescent="0.25">
      <c r="A2853" t="s">
        <v>14020</v>
      </c>
    </row>
    <row r="2854" spans="1:1" x14ac:dyDescent="0.25">
      <c r="A2854" t="s">
        <v>14021</v>
      </c>
    </row>
    <row r="2855" spans="1:1" x14ac:dyDescent="0.25">
      <c r="A2855" t="s">
        <v>14022</v>
      </c>
    </row>
    <row r="2856" spans="1:1" x14ac:dyDescent="0.25">
      <c r="A2856" t="s">
        <v>14023</v>
      </c>
    </row>
    <row r="2857" spans="1:1" x14ac:dyDescent="0.25">
      <c r="A2857" t="s">
        <v>14024</v>
      </c>
    </row>
    <row r="2858" spans="1:1" x14ac:dyDescent="0.25">
      <c r="A2858" t="s">
        <v>14025</v>
      </c>
    </row>
    <row r="2859" spans="1:1" x14ac:dyDescent="0.25">
      <c r="A2859" t="s">
        <v>14026</v>
      </c>
    </row>
    <row r="2860" spans="1:1" x14ac:dyDescent="0.25">
      <c r="A2860" t="s">
        <v>14027</v>
      </c>
    </row>
    <row r="2861" spans="1:1" x14ac:dyDescent="0.25">
      <c r="A2861" t="s">
        <v>14028</v>
      </c>
    </row>
    <row r="2862" spans="1:1" x14ac:dyDescent="0.25">
      <c r="A2862" t="s">
        <v>14029</v>
      </c>
    </row>
    <row r="2863" spans="1:1" x14ac:dyDescent="0.25">
      <c r="A2863" t="s">
        <v>14030</v>
      </c>
    </row>
    <row r="2864" spans="1:1" x14ac:dyDescent="0.25">
      <c r="A2864" t="s">
        <v>14031</v>
      </c>
    </row>
    <row r="2865" spans="1:1" x14ac:dyDescent="0.25">
      <c r="A2865" t="s">
        <v>14032</v>
      </c>
    </row>
    <row r="2866" spans="1:1" x14ac:dyDescent="0.25">
      <c r="A2866" t="s">
        <v>14033</v>
      </c>
    </row>
    <row r="2867" spans="1:1" x14ac:dyDescent="0.25">
      <c r="A2867" t="s">
        <v>14034</v>
      </c>
    </row>
    <row r="2868" spans="1:1" x14ac:dyDescent="0.25">
      <c r="A2868" t="s">
        <v>14035</v>
      </c>
    </row>
    <row r="2869" spans="1:1" x14ac:dyDescent="0.25">
      <c r="A2869" t="s">
        <v>14036</v>
      </c>
    </row>
    <row r="2870" spans="1:1" x14ac:dyDescent="0.25">
      <c r="A2870" t="s">
        <v>14037</v>
      </c>
    </row>
    <row r="2871" spans="1:1" x14ac:dyDescent="0.25">
      <c r="A2871" t="s">
        <v>14038</v>
      </c>
    </row>
    <row r="2872" spans="1:1" x14ac:dyDescent="0.25">
      <c r="A2872" t="s">
        <v>14039</v>
      </c>
    </row>
    <row r="2873" spans="1:1" x14ac:dyDescent="0.25">
      <c r="A2873" t="s">
        <v>14040</v>
      </c>
    </row>
    <row r="2874" spans="1:1" x14ac:dyDescent="0.25">
      <c r="A2874" t="s">
        <v>14041</v>
      </c>
    </row>
    <row r="2875" spans="1:1" x14ac:dyDescent="0.25">
      <c r="A2875" t="s">
        <v>14042</v>
      </c>
    </row>
    <row r="2876" spans="1:1" x14ac:dyDescent="0.25">
      <c r="A2876" t="s">
        <v>14043</v>
      </c>
    </row>
    <row r="2877" spans="1:1" x14ac:dyDescent="0.25">
      <c r="A2877" t="s">
        <v>14044</v>
      </c>
    </row>
    <row r="2878" spans="1:1" x14ac:dyDescent="0.25">
      <c r="A2878" t="s">
        <v>14045</v>
      </c>
    </row>
    <row r="2879" spans="1:1" x14ac:dyDescent="0.25">
      <c r="A2879" t="s">
        <v>14046</v>
      </c>
    </row>
    <row r="2880" spans="1:1" x14ac:dyDescent="0.25">
      <c r="A2880" t="s">
        <v>14047</v>
      </c>
    </row>
    <row r="2881" spans="1:1" x14ac:dyDescent="0.25">
      <c r="A2881" t="s">
        <v>14048</v>
      </c>
    </row>
    <row r="2882" spans="1:1" x14ac:dyDescent="0.25">
      <c r="A2882" t="s">
        <v>14049</v>
      </c>
    </row>
    <row r="2883" spans="1:1" x14ac:dyDescent="0.25">
      <c r="A2883" t="s">
        <v>14050</v>
      </c>
    </row>
    <row r="2884" spans="1:1" x14ac:dyDescent="0.25">
      <c r="A2884" t="s">
        <v>14051</v>
      </c>
    </row>
    <row r="2885" spans="1:1" x14ac:dyDescent="0.25">
      <c r="A2885" t="s">
        <v>14052</v>
      </c>
    </row>
    <row r="2886" spans="1:1" x14ac:dyDescent="0.25">
      <c r="A2886" t="s">
        <v>14053</v>
      </c>
    </row>
    <row r="2887" spans="1:1" x14ac:dyDescent="0.25">
      <c r="A2887" t="s">
        <v>14054</v>
      </c>
    </row>
    <row r="2888" spans="1:1" x14ac:dyDescent="0.25">
      <c r="A2888" t="s">
        <v>14055</v>
      </c>
    </row>
    <row r="2889" spans="1:1" x14ac:dyDescent="0.25">
      <c r="A2889" t="s">
        <v>14056</v>
      </c>
    </row>
    <row r="2890" spans="1:1" x14ac:dyDescent="0.25">
      <c r="A2890" t="s">
        <v>14057</v>
      </c>
    </row>
    <row r="2891" spans="1:1" x14ac:dyDescent="0.25">
      <c r="A2891" t="s">
        <v>14058</v>
      </c>
    </row>
    <row r="2892" spans="1:1" x14ac:dyDescent="0.25">
      <c r="A2892" t="s">
        <v>14059</v>
      </c>
    </row>
    <row r="2893" spans="1:1" x14ac:dyDescent="0.25">
      <c r="A2893" t="s">
        <v>14060</v>
      </c>
    </row>
    <row r="2894" spans="1:1" x14ac:dyDescent="0.25">
      <c r="A2894" t="s">
        <v>14061</v>
      </c>
    </row>
    <row r="2895" spans="1:1" x14ac:dyDescent="0.25">
      <c r="A2895" t="s">
        <v>14062</v>
      </c>
    </row>
    <row r="2896" spans="1:1" x14ac:dyDescent="0.25">
      <c r="A2896" t="s">
        <v>14063</v>
      </c>
    </row>
    <row r="2897" spans="1:1" x14ac:dyDescent="0.25">
      <c r="A2897" t="s">
        <v>14064</v>
      </c>
    </row>
    <row r="2898" spans="1:1" x14ac:dyDescent="0.25">
      <c r="A2898" t="s">
        <v>14065</v>
      </c>
    </row>
    <row r="2899" spans="1:1" x14ac:dyDescent="0.25">
      <c r="A2899" t="s">
        <v>14066</v>
      </c>
    </row>
    <row r="2900" spans="1:1" x14ac:dyDescent="0.25">
      <c r="A2900" t="s">
        <v>14067</v>
      </c>
    </row>
    <row r="2901" spans="1:1" x14ac:dyDescent="0.25">
      <c r="A2901" t="s">
        <v>14068</v>
      </c>
    </row>
    <row r="2902" spans="1:1" x14ac:dyDescent="0.25">
      <c r="A2902" t="s">
        <v>14069</v>
      </c>
    </row>
    <row r="2903" spans="1:1" x14ac:dyDescent="0.25">
      <c r="A2903" t="s">
        <v>14070</v>
      </c>
    </row>
    <row r="2904" spans="1:1" x14ac:dyDescent="0.25">
      <c r="A2904" t="s">
        <v>14071</v>
      </c>
    </row>
    <row r="2905" spans="1:1" x14ac:dyDescent="0.25">
      <c r="A2905" t="s">
        <v>14072</v>
      </c>
    </row>
    <row r="2906" spans="1:1" x14ac:dyDescent="0.25">
      <c r="A2906" t="s">
        <v>14073</v>
      </c>
    </row>
    <row r="2907" spans="1:1" x14ac:dyDescent="0.25">
      <c r="A2907" t="s">
        <v>14074</v>
      </c>
    </row>
    <row r="2908" spans="1:1" x14ac:dyDescent="0.25">
      <c r="A2908" t="s">
        <v>14075</v>
      </c>
    </row>
    <row r="2909" spans="1:1" x14ac:dyDescent="0.25">
      <c r="A2909" t="s">
        <v>14076</v>
      </c>
    </row>
    <row r="2910" spans="1:1" x14ac:dyDescent="0.25">
      <c r="A2910" t="s">
        <v>14077</v>
      </c>
    </row>
    <row r="2911" spans="1:1" x14ac:dyDescent="0.25">
      <c r="A2911" t="s">
        <v>14078</v>
      </c>
    </row>
    <row r="2912" spans="1:1" x14ac:dyDescent="0.25">
      <c r="A2912" t="s">
        <v>14079</v>
      </c>
    </row>
    <row r="2913" spans="1:1" x14ac:dyDescent="0.25">
      <c r="A2913" t="s">
        <v>14080</v>
      </c>
    </row>
    <row r="2914" spans="1:1" x14ac:dyDescent="0.25">
      <c r="A2914" t="s">
        <v>14081</v>
      </c>
    </row>
    <row r="2915" spans="1:1" x14ac:dyDescent="0.25">
      <c r="A2915" t="s">
        <v>14082</v>
      </c>
    </row>
    <row r="2916" spans="1:1" x14ac:dyDescent="0.25">
      <c r="A2916" t="s">
        <v>14083</v>
      </c>
    </row>
    <row r="2917" spans="1:1" x14ac:dyDescent="0.25">
      <c r="A2917" t="s">
        <v>14084</v>
      </c>
    </row>
    <row r="2918" spans="1:1" x14ac:dyDescent="0.25">
      <c r="A2918" t="s">
        <v>14085</v>
      </c>
    </row>
    <row r="2919" spans="1:1" x14ac:dyDescent="0.25">
      <c r="A2919" t="s">
        <v>14086</v>
      </c>
    </row>
    <row r="2920" spans="1:1" x14ac:dyDescent="0.25">
      <c r="A2920" t="s">
        <v>14087</v>
      </c>
    </row>
    <row r="2921" spans="1:1" x14ac:dyDescent="0.25">
      <c r="A2921" t="s">
        <v>14088</v>
      </c>
    </row>
    <row r="2922" spans="1:1" x14ac:dyDescent="0.25">
      <c r="A2922" t="s">
        <v>14089</v>
      </c>
    </row>
    <row r="2923" spans="1:1" x14ac:dyDescent="0.25">
      <c r="A2923" t="s">
        <v>14090</v>
      </c>
    </row>
    <row r="2924" spans="1:1" x14ac:dyDescent="0.25">
      <c r="A2924" t="s">
        <v>14091</v>
      </c>
    </row>
    <row r="2925" spans="1:1" x14ac:dyDescent="0.25">
      <c r="A2925" t="s">
        <v>14092</v>
      </c>
    </row>
    <row r="2926" spans="1:1" x14ac:dyDescent="0.25">
      <c r="A2926" t="s">
        <v>14093</v>
      </c>
    </row>
    <row r="2927" spans="1:1" x14ac:dyDescent="0.25">
      <c r="A2927" t="s">
        <v>14094</v>
      </c>
    </row>
    <row r="2928" spans="1:1" x14ac:dyDescent="0.25">
      <c r="A2928" t="s">
        <v>14095</v>
      </c>
    </row>
    <row r="2929" spans="1:1" x14ac:dyDescent="0.25">
      <c r="A2929" t="s">
        <v>14096</v>
      </c>
    </row>
    <row r="2930" spans="1:1" x14ac:dyDescent="0.25">
      <c r="A2930" t="s">
        <v>14097</v>
      </c>
    </row>
    <row r="2931" spans="1:1" x14ac:dyDescent="0.25">
      <c r="A2931" t="s">
        <v>14098</v>
      </c>
    </row>
    <row r="2932" spans="1:1" x14ac:dyDescent="0.25">
      <c r="A2932" t="s">
        <v>14099</v>
      </c>
    </row>
    <row r="2933" spans="1:1" x14ac:dyDescent="0.25">
      <c r="A2933" t="s">
        <v>14100</v>
      </c>
    </row>
    <row r="2934" spans="1:1" x14ac:dyDescent="0.25">
      <c r="A2934" t="s">
        <v>14101</v>
      </c>
    </row>
    <row r="2935" spans="1:1" x14ac:dyDescent="0.25">
      <c r="A2935" t="s">
        <v>14102</v>
      </c>
    </row>
    <row r="2936" spans="1:1" x14ac:dyDescent="0.25">
      <c r="A2936" t="s">
        <v>14103</v>
      </c>
    </row>
    <row r="2937" spans="1:1" x14ac:dyDescent="0.25">
      <c r="A2937" t="s">
        <v>14104</v>
      </c>
    </row>
    <row r="2938" spans="1:1" x14ac:dyDescent="0.25">
      <c r="A2938" t="s">
        <v>14105</v>
      </c>
    </row>
    <row r="2939" spans="1:1" x14ac:dyDescent="0.25">
      <c r="A2939" t="s">
        <v>14106</v>
      </c>
    </row>
    <row r="2940" spans="1:1" x14ac:dyDescent="0.25">
      <c r="A2940" t="s">
        <v>14107</v>
      </c>
    </row>
    <row r="2941" spans="1:1" x14ac:dyDescent="0.25">
      <c r="A2941" t="s">
        <v>14108</v>
      </c>
    </row>
    <row r="2942" spans="1:1" x14ac:dyDescent="0.25">
      <c r="A2942" t="s">
        <v>14109</v>
      </c>
    </row>
    <row r="2943" spans="1:1" x14ac:dyDescent="0.25">
      <c r="A2943" t="s">
        <v>14110</v>
      </c>
    </row>
    <row r="2944" spans="1:1" x14ac:dyDescent="0.25">
      <c r="A2944" t="s">
        <v>14111</v>
      </c>
    </row>
    <row r="2945" spans="1:1" x14ac:dyDescent="0.25">
      <c r="A2945" t="s">
        <v>14112</v>
      </c>
    </row>
    <row r="2946" spans="1:1" x14ac:dyDescent="0.25">
      <c r="A2946" t="s">
        <v>14113</v>
      </c>
    </row>
    <row r="2947" spans="1:1" x14ac:dyDescent="0.25">
      <c r="A2947" t="s">
        <v>14114</v>
      </c>
    </row>
    <row r="2948" spans="1:1" x14ac:dyDescent="0.25">
      <c r="A2948" t="s">
        <v>14115</v>
      </c>
    </row>
    <row r="2949" spans="1:1" x14ac:dyDescent="0.25">
      <c r="A2949" t="s">
        <v>14116</v>
      </c>
    </row>
    <row r="2950" spans="1:1" x14ac:dyDescent="0.25">
      <c r="A2950" t="s">
        <v>14117</v>
      </c>
    </row>
    <row r="2951" spans="1:1" x14ac:dyDescent="0.25">
      <c r="A2951" t="s">
        <v>14118</v>
      </c>
    </row>
    <row r="2952" spans="1:1" x14ac:dyDescent="0.25">
      <c r="A2952" t="s">
        <v>14119</v>
      </c>
    </row>
    <row r="2953" spans="1:1" x14ac:dyDescent="0.25">
      <c r="A2953" t="s">
        <v>14120</v>
      </c>
    </row>
    <row r="2954" spans="1:1" x14ac:dyDescent="0.25">
      <c r="A2954" t="s">
        <v>14121</v>
      </c>
    </row>
    <row r="2955" spans="1:1" x14ac:dyDescent="0.25">
      <c r="A2955" t="s">
        <v>14122</v>
      </c>
    </row>
    <row r="2956" spans="1:1" x14ac:dyDescent="0.25">
      <c r="A2956" t="s">
        <v>14123</v>
      </c>
    </row>
    <row r="2957" spans="1:1" x14ac:dyDescent="0.25">
      <c r="A2957" t="s">
        <v>14124</v>
      </c>
    </row>
    <row r="2958" spans="1:1" x14ac:dyDescent="0.25">
      <c r="A2958" t="s">
        <v>14125</v>
      </c>
    </row>
    <row r="2959" spans="1:1" x14ac:dyDescent="0.25">
      <c r="A2959" t="s">
        <v>14126</v>
      </c>
    </row>
    <row r="2960" spans="1:1" x14ac:dyDescent="0.25">
      <c r="A2960" t="s">
        <v>14127</v>
      </c>
    </row>
    <row r="2961" spans="1:1" x14ac:dyDescent="0.25">
      <c r="A2961" t="s">
        <v>14128</v>
      </c>
    </row>
    <row r="2962" spans="1:1" x14ac:dyDescent="0.25">
      <c r="A2962" t="s">
        <v>14129</v>
      </c>
    </row>
    <row r="2963" spans="1:1" x14ac:dyDescent="0.25">
      <c r="A2963" t="s">
        <v>14130</v>
      </c>
    </row>
    <row r="2964" spans="1:1" x14ac:dyDescent="0.25">
      <c r="A2964" t="s">
        <v>14131</v>
      </c>
    </row>
    <row r="2965" spans="1:1" x14ac:dyDescent="0.25">
      <c r="A2965" t="s">
        <v>14132</v>
      </c>
    </row>
    <row r="2966" spans="1:1" x14ac:dyDescent="0.25">
      <c r="A2966" t="s">
        <v>14133</v>
      </c>
    </row>
    <row r="2967" spans="1:1" x14ac:dyDescent="0.25">
      <c r="A2967" t="s">
        <v>14134</v>
      </c>
    </row>
    <row r="2968" spans="1:1" x14ac:dyDescent="0.25">
      <c r="A2968" t="s">
        <v>14135</v>
      </c>
    </row>
    <row r="2969" spans="1:1" x14ac:dyDescent="0.25">
      <c r="A2969" t="s">
        <v>15741</v>
      </c>
    </row>
    <row r="2970" spans="1:1" x14ac:dyDescent="0.25">
      <c r="A2970" t="s">
        <v>15742</v>
      </c>
    </row>
    <row r="2971" spans="1:1" x14ac:dyDescent="0.25">
      <c r="A2971" t="s">
        <v>15743</v>
      </c>
    </row>
    <row r="2972" spans="1:1" x14ac:dyDescent="0.25">
      <c r="A2972" t="s">
        <v>15744</v>
      </c>
    </row>
    <row r="2973" spans="1:1" x14ac:dyDescent="0.25">
      <c r="A2973" t="s">
        <v>15745</v>
      </c>
    </row>
    <row r="2974" spans="1:1" x14ac:dyDescent="0.25">
      <c r="A2974" t="s">
        <v>15746</v>
      </c>
    </row>
    <row r="2975" spans="1:1" x14ac:dyDescent="0.25">
      <c r="A2975" t="s">
        <v>15747</v>
      </c>
    </row>
    <row r="2976" spans="1:1" x14ac:dyDescent="0.25">
      <c r="A2976" t="s">
        <v>15748</v>
      </c>
    </row>
    <row r="2977" spans="1:1" x14ac:dyDescent="0.25">
      <c r="A2977" t="s">
        <v>15749</v>
      </c>
    </row>
    <row r="2978" spans="1:1" x14ac:dyDescent="0.25">
      <c r="A2978" t="s">
        <v>15750</v>
      </c>
    </row>
    <row r="2979" spans="1:1" x14ac:dyDescent="0.25">
      <c r="A2979" t="s">
        <v>15751</v>
      </c>
    </row>
    <row r="2980" spans="1:1" x14ac:dyDescent="0.25">
      <c r="A2980" t="s">
        <v>15752</v>
      </c>
    </row>
    <row r="2981" spans="1:1" x14ac:dyDescent="0.25">
      <c r="A2981" t="s">
        <v>15753</v>
      </c>
    </row>
    <row r="2982" spans="1:1" x14ac:dyDescent="0.25">
      <c r="A2982" t="s">
        <v>15754</v>
      </c>
    </row>
    <row r="2983" spans="1:1" x14ac:dyDescent="0.25">
      <c r="A2983" t="s">
        <v>15755</v>
      </c>
    </row>
    <row r="2984" spans="1:1" x14ac:dyDescent="0.25">
      <c r="A2984" t="s">
        <v>15756</v>
      </c>
    </row>
    <row r="2985" spans="1:1" x14ac:dyDescent="0.25">
      <c r="A2985" t="s">
        <v>15757</v>
      </c>
    </row>
    <row r="2986" spans="1:1" x14ac:dyDescent="0.25">
      <c r="A2986" t="s">
        <v>15758</v>
      </c>
    </row>
    <row r="2987" spans="1:1" x14ac:dyDescent="0.25">
      <c r="A2987" t="s">
        <v>15759</v>
      </c>
    </row>
    <row r="2988" spans="1:1" x14ac:dyDescent="0.25">
      <c r="A2988" t="s">
        <v>15760</v>
      </c>
    </row>
    <row r="2989" spans="1:1" x14ac:dyDescent="0.25">
      <c r="A2989" t="s">
        <v>15761</v>
      </c>
    </row>
    <row r="2990" spans="1:1" x14ac:dyDescent="0.25">
      <c r="A2990" t="s">
        <v>15762</v>
      </c>
    </row>
    <row r="2991" spans="1:1" x14ac:dyDescent="0.25">
      <c r="A2991" t="s">
        <v>15763</v>
      </c>
    </row>
    <row r="2992" spans="1:1" x14ac:dyDescent="0.25">
      <c r="A2992" t="s">
        <v>15764</v>
      </c>
    </row>
    <row r="2993" spans="1:1" x14ac:dyDescent="0.25">
      <c r="A2993" t="s">
        <v>15765</v>
      </c>
    </row>
    <row r="2994" spans="1:1" x14ac:dyDescent="0.25">
      <c r="A2994" t="s">
        <v>15766</v>
      </c>
    </row>
    <row r="2995" spans="1:1" x14ac:dyDescent="0.25">
      <c r="A2995" t="s">
        <v>15767</v>
      </c>
    </row>
    <row r="2996" spans="1:1" x14ac:dyDescent="0.25">
      <c r="A2996" t="s">
        <v>15768</v>
      </c>
    </row>
    <row r="2997" spans="1:1" x14ac:dyDescent="0.25">
      <c r="A2997" t="s">
        <v>15769</v>
      </c>
    </row>
    <row r="2998" spans="1:1" x14ac:dyDescent="0.25">
      <c r="A2998" t="s">
        <v>15770</v>
      </c>
    </row>
    <row r="2999" spans="1:1" x14ac:dyDescent="0.25">
      <c r="A2999" t="s">
        <v>15771</v>
      </c>
    </row>
    <row r="3000" spans="1:1" x14ac:dyDescent="0.25">
      <c r="A3000" t="s">
        <v>15772</v>
      </c>
    </row>
    <row r="3001" spans="1:1" x14ac:dyDescent="0.25">
      <c r="A3001" t="s">
        <v>15773</v>
      </c>
    </row>
    <row r="3002" spans="1:1" x14ac:dyDescent="0.25">
      <c r="A3002" t="s">
        <v>15774</v>
      </c>
    </row>
    <row r="3003" spans="1:1" x14ac:dyDescent="0.25">
      <c r="A3003" t="s">
        <v>15775</v>
      </c>
    </row>
    <row r="3004" spans="1:1" x14ac:dyDescent="0.25">
      <c r="A3004" t="s">
        <v>15776</v>
      </c>
    </row>
    <row r="3005" spans="1:1" x14ac:dyDescent="0.25">
      <c r="A3005" t="s">
        <v>15777</v>
      </c>
    </row>
    <row r="3006" spans="1:1" x14ac:dyDescent="0.25">
      <c r="A3006" t="s">
        <v>15778</v>
      </c>
    </row>
    <row r="3007" spans="1:1" x14ac:dyDescent="0.25">
      <c r="A3007" t="s">
        <v>15779</v>
      </c>
    </row>
    <row r="3008" spans="1:1" x14ac:dyDescent="0.25">
      <c r="A3008" t="s">
        <v>15780</v>
      </c>
    </row>
    <row r="3009" spans="1:1" x14ac:dyDescent="0.25">
      <c r="A3009" t="s">
        <v>15781</v>
      </c>
    </row>
    <row r="3010" spans="1:1" x14ac:dyDescent="0.25">
      <c r="A3010" t="s">
        <v>15782</v>
      </c>
    </row>
    <row r="3011" spans="1:1" x14ac:dyDescent="0.25">
      <c r="A3011" t="s">
        <v>15783</v>
      </c>
    </row>
    <row r="3012" spans="1:1" x14ac:dyDescent="0.25">
      <c r="A3012" t="s">
        <v>15784</v>
      </c>
    </row>
    <row r="3013" spans="1:1" x14ac:dyDescent="0.25">
      <c r="A3013" t="s">
        <v>15785</v>
      </c>
    </row>
    <row r="3014" spans="1:1" x14ac:dyDescent="0.25">
      <c r="A3014" t="s">
        <v>15786</v>
      </c>
    </row>
    <row r="3015" spans="1:1" x14ac:dyDescent="0.25">
      <c r="A3015" t="s">
        <v>15787</v>
      </c>
    </row>
    <row r="3016" spans="1:1" x14ac:dyDescent="0.25">
      <c r="A3016" t="s">
        <v>15788</v>
      </c>
    </row>
    <row r="3017" spans="1:1" x14ac:dyDescent="0.25">
      <c r="A3017" t="s">
        <v>15789</v>
      </c>
    </row>
    <row r="3018" spans="1:1" x14ac:dyDescent="0.25">
      <c r="A3018" t="s">
        <v>15790</v>
      </c>
    </row>
    <row r="3019" spans="1:1" x14ac:dyDescent="0.25">
      <c r="A3019" t="s">
        <v>15791</v>
      </c>
    </row>
    <row r="3020" spans="1:1" x14ac:dyDescent="0.25">
      <c r="A3020" t="s">
        <v>15792</v>
      </c>
    </row>
    <row r="3021" spans="1:1" x14ac:dyDescent="0.25">
      <c r="A3021" t="s">
        <v>15793</v>
      </c>
    </row>
    <row r="3022" spans="1:1" x14ac:dyDescent="0.25">
      <c r="A3022" t="s">
        <v>15794</v>
      </c>
    </row>
    <row r="3023" spans="1:1" x14ac:dyDescent="0.25">
      <c r="A3023" t="s">
        <v>15795</v>
      </c>
    </row>
    <row r="3024" spans="1:1" x14ac:dyDescent="0.25">
      <c r="A3024" t="s">
        <v>15796</v>
      </c>
    </row>
    <row r="3025" spans="1:1" x14ac:dyDescent="0.25">
      <c r="A3025" t="s">
        <v>15797</v>
      </c>
    </row>
    <row r="3026" spans="1:1" x14ac:dyDescent="0.25">
      <c r="A3026" t="s">
        <v>15798</v>
      </c>
    </row>
    <row r="3027" spans="1:1" x14ac:dyDescent="0.25">
      <c r="A3027" t="s">
        <v>15799</v>
      </c>
    </row>
    <row r="3028" spans="1:1" x14ac:dyDescent="0.25">
      <c r="A3028" t="s">
        <v>15800</v>
      </c>
    </row>
    <row r="3029" spans="1:1" x14ac:dyDescent="0.25">
      <c r="A3029" t="s">
        <v>15801</v>
      </c>
    </row>
    <row r="3030" spans="1:1" x14ac:dyDescent="0.25">
      <c r="A3030" t="s">
        <v>15802</v>
      </c>
    </row>
    <row r="3031" spans="1:1" x14ac:dyDescent="0.25">
      <c r="A3031" t="s">
        <v>15803</v>
      </c>
    </row>
    <row r="3032" spans="1:1" x14ac:dyDescent="0.25">
      <c r="A3032" t="s">
        <v>15804</v>
      </c>
    </row>
    <row r="3033" spans="1:1" x14ac:dyDescent="0.25">
      <c r="A3033" t="s">
        <v>15805</v>
      </c>
    </row>
    <row r="3034" spans="1:1" x14ac:dyDescent="0.25">
      <c r="A3034" t="s">
        <v>15806</v>
      </c>
    </row>
    <row r="3035" spans="1:1" x14ac:dyDescent="0.25">
      <c r="A3035" t="s">
        <v>15807</v>
      </c>
    </row>
    <row r="3036" spans="1:1" x14ac:dyDescent="0.25">
      <c r="A3036" t="s">
        <v>15808</v>
      </c>
    </row>
    <row r="3037" spans="1:1" x14ac:dyDescent="0.25">
      <c r="A3037" t="s">
        <v>15809</v>
      </c>
    </row>
    <row r="3038" spans="1:1" x14ac:dyDescent="0.25">
      <c r="A3038" t="s">
        <v>15810</v>
      </c>
    </row>
    <row r="3039" spans="1:1" x14ac:dyDescent="0.25">
      <c r="A3039" t="s">
        <v>15811</v>
      </c>
    </row>
    <row r="3040" spans="1:1" x14ac:dyDescent="0.25">
      <c r="A3040" t="s">
        <v>15812</v>
      </c>
    </row>
    <row r="3041" spans="1:1" x14ac:dyDescent="0.25">
      <c r="A3041" t="s">
        <v>15813</v>
      </c>
    </row>
    <row r="3042" spans="1:1" x14ac:dyDescent="0.25">
      <c r="A3042" t="s">
        <v>15814</v>
      </c>
    </row>
    <row r="3043" spans="1:1" x14ac:dyDescent="0.25">
      <c r="A3043" t="s">
        <v>15815</v>
      </c>
    </row>
    <row r="3044" spans="1:1" x14ac:dyDescent="0.25">
      <c r="A3044" t="s">
        <v>15816</v>
      </c>
    </row>
    <row r="3045" spans="1:1" x14ac:dyDescent="0.25">
      <c r="A3045" t="s">
        <v>15817</v>
      </c>
    </row>
    <row r="3046" spans="1:1" x14ac:dyDescent="0.25">
      <c r="A3046" t="s">
        <v>15818</v>
      </c>
    </row>
    <row r="3047" spans="1:1" x14ac:dyDescent="0.25">
      <c r="A3047" t="s">
        <v>15819</v>
      </c>
    </row>
    <row r="3048" spans="1:1" x14ac:dyDescent="0.25">
      <c r="A3048" t="s">
        <v>15820</v>
      </c>
    </row>
    <row r="3049" spans="1:1" x14ac:dyDescent="0.25">
      <c r="A3049" t="s">
        <v>15821</v>
      </c>
    </row>
    <row r="3050" spans="1:1" x14ac:dyDescent="0.25">
      <c r="A3050" t="s">
        <v>15822</v>
      </c>
    </row>
    <row r="3051" spans="1:1" x14ac:dyDescent="0.25">
      <c r="A3051" t="s">
        <v>15823</v>
      </c>
    </row>
    <row r="3052" spans="1:1" x14ac:dyDescent="0.25">
      <c r="A3052" t="s">
        <v>15824</v>
      </c>
    </row>
    <row r="3053" spans="1:1" x14ac:dyDescent="0.25">
      <c r="A3053" t="s">
        <v>15825</v>
      </c>
    </row>
    <row r="3054" spans="1:1" x14ac:dyDescent="0.25">
      <c r="A3054" t="s">
        <v>15826</v>
      </c>
    </row>
    <row r="3055" spans="1:1" x14ac:dyDescent="0.25">
      <c r="A3055" t="s">
        <v>15827</v>
      </c>
    </row>
    <row r="3056" spans="1:1" x14ac:dyDescent="0.25">
      <c r="A3056" t="s">
        <v>15828</v>
      </c>
    </row>
    <row r="3057" spans="1:1" x14ac:dyDescent="0.25">
      <c r="A3057" t="s">
        <v>15829</v>
      </c>
    </row>
    <row r="3058" spans="1:1" x14ac:dyDescent="0.25">
      <c r="A3058" t="s">
        <v>15830</v>
      </c>
    </row>
    <row r="3059" spans="1:1" x14ac:dyDescent="0.25">
      <c r="A3059" t="s">
        <v>15831</v>
      </c>
    </row>
    <row r="3060" spans="1:1" x14ac:dyDescent="0.25">
      <c r="A3060" t="s">
        <v>15832</v>
      </c>
    </row>
    <row r="3061" spans="1:1" x14ac:dyDescent="0.25">
      <c r="A3061" t="s">
        <v>15833</v>
      </c>
    </row>
    <row r="3062" spans="1:1" x14ac:dyDescent="0.25">
      <c r="A3062" t="s">
        <v>15834</v>
      </c>
    </row>
    <row r="3063" spans="1:1" x14ac:dyDescent="0.25">
      <c r="A3063" t="s">
        <v>15835</v>
      </c>
    </row>
    <row r="3064" spans="1:1" x14ac:dyDescent="0.25">
      <c r="A3064" t="s">
        <v>15836</v>
      </c>
    </row>
    <row r="3065" spans="1:1" x14ac:dyDescent="0.25">
      <c r="A3065" t="s">
        <v>15837</v>
      </c>
    </row>
    <row r="3066" spans="1:1" x14ac:dyDescent="0.25">
      <c r="A3066" t="s">
        <v>15838</v>
      </c>
    </row>
    <row r="3067" spans="1:1" x14ac:dyDescent="0.25">
      <c r="A3067" t="s">
        <v>15839</v>
      </c>
    </row>
    <row r="3068" spans="1:1" x14ac:dyDescent="0.25">
      <c r="A3068" t="s">
        <v>15840</v>
      </c>
    </row>
    <row r="3069" spans="1:1" x14ac:dyDescent="0.25">
      <c r="A3069" t="s">
        <v>15841</v>
      </c>
    </row>
    <row r="3070" spans="1:1" x14ac:dyDescent="0.25">
      <c r="A3070" t="s">
        <v>15842</v>
      </c>
    </row>
    <row r="3071" spans="1:1" x14ac:dyDescent="0.25">
      <c r="A3071" t="s">
        <v>15843</v>
      </c>
    </row>
    <row r="3072" spans="1:1" x14ac:dyDescent="0.25">
      <c r="A3072" t="s">
        <v>15844</v>
      </c>
    </row>
    <row r="3073" spans="1:1" x14ac:dyDescent="0.25">
      <c r="A3073" t="s">
        <v>15845</v>
      </c>
    </row>
    <row r="3074" spans="1:1" x14ac:dyDescent="0.25">
      <c r="A3074" t="s">
        <v>15846</v>
      </c>
    </row>
    <row r="3075" spans="1:1" x14ac:dyDescent="0.25">
      <c r="A3075" t="s">
        <v>15847</v>
      </c>
    </row>
    <row r="3076" spans="1:1" x14ac:dyDescent="0.25">
      <c r="A3076" t="s">
        <v>15848</v>
      </c>
    </row>
    <row r="3077" spans="1:1" x14ac:dyDescent="0.25">
      <c r="A3077" t="s">
        <v>15849</v>
      </c>
    </row>
    <row r="3078" spans="1:1" x14ac:dyDescent="0.25">
      <c r="A3078" t="s">
        <v>15850</v>
      </c>
    </row>
    <row r="3079" spans="1:1" x14ac:dyDescent="0.25">
      <c r="A3079" t="s">
        <v>15851</v>
      </c>
    </row>
    <row r="3080" spans="1:1" x14ac:dyDescent="0.25">
      <c r="A3080" t="s">
        <v>15852</v>
      </c>
    </row>
    <row r="3081" spans="1:1" x14ac:dyDescent="0.25">
      <c r="A3081" t="s">
        <v>15853</v>
      </c>
    </row>
    <row r="3082" spans="1:1" x14ac:dyDescent="0.25">
      <c r="A3082" t="s">
        <v>15854</v>
      </c>
    </row>
    <row r="3083" spans="1:1" x14ac:dyDescent="0.25">
      <c r="A3083" t="s">
        <v>15855</v>
      </c>
    </row>
    <row r="3084" spans="1:1" x14ac:dyDescent="0.25">
      <c r="A3084" t="s">
        <v>15856</v>
      </c>
    </row>
    <row r="3085" spans="1:1" x14ac:dyDescent="0.25">
      <c r="A3085" t="s">
        <v>15857</v>
      </c>
    </row>
    <row r="3086" spans="1:1" x14ac:dyDescent="0.25">
      <c r="A3086" t="s">
        <v>15858</v>
      </c>
    </row>
    <row r="3087" spans="1:1" x14ac:dyDescent="0.25">
      <c r="A3087" t="s">
        <v>15859</v>
      </c>
    </row>
    <row r="3088" spans="1:1" x14ac:dyDescent="0.25">
      <c r="A3088" t="s">
        <v>15860</v>
      </c>
    </row>
    <row r="3089" spans="1:1" x14ac:dyDescent="0.25">
      <c r="A3089" t="s">
        <v>15861</v>
      </c>
    </row>
    <row r="3090" spans="1:1" x14ac:dyDescent="0.25">
      <c r="A3090" t="s">
        <v>15862</v>
      </c>
    </row>
    <row r="3091" spans="1:1" x14ac:dyDescent="0.25">
      <c r="A3091" t="s">
        <v>15863</v>
      </c>
    </row>
    <row r="3092" spans="1:1" x14ac:dyDescent="0.25">
      <c r="A3092" t="s">
        <v>15864</v>
      </c>
    </row>
    <row r="3093" spans="1:1" x14ac:dyDescent="0.25">
      <c r="A3093" t="s">
        <v>15865</v>
      </c>
    </row>
    <row r="3094" spans="1:1" x14ac:dyDescent="0.25">
      <c r="A3094" t="s">
        <v>15866</v>
      </c>
    </row>
    <row r="3095" spans="1:1" x14ac:dyDescent="0.25">
      <c r="A3095" t="s">
        <v>15867</v>
      </c>
    </row>
    <row r="3096" spans="1:1" x14ac:dyDescent="0.25">
      <c r="A3096" t="s">
        <v>15868</v>
      </c>
    </row>
    <row r="3097" spans="1:1" x14ac:dyDescent="0.25">
      <c r="A3097" t="s">
        <v>15869</v>
      </c>
    </row>
    <row r="3098" spans="1:1" x14ac:dyDescent="0.25">
      <c r="A3098" t="s">
        <v>15870</v>
      </c>
    </row>
    <row r="3099" spans="1:1" x14ac:dyDescent="0.25">
      <c r="A3099" t="s">
        <v>15871</v>
      </c>
    </row>
    <row r="3100" spans="1:1" x14ac:dyDescent="0.25">
      <c r="A3100" t="s">
        <v>15872</v>
      </c>
    </row>
    <row r="3101" spans="1:1" x14ac:dyDescent="0.25">
      <c r="A3101" t="s">
        <v>15873</v>
      </c>
    </row>
    <row r="3102" spans="1:1" x14ac:dyDescent="0.25">
      <c r="A3102" t="s">
        <v>15874</v>
      </c>
    </row>
    <row r="3103" spans="1:1" x14ac:dyDescent="0.25">
      <c r="A3103" t="s">
        <v>15875</v>
      </c>
    </row>
    <row r="3104" spans="1:1" x14ac:dyDescent="0.25">
      <c r="A3104" t="s">
        <v>15876</v>
      </c>
    </row>
    <row r="3105" spans="1:1" x14ac:dyDescent="0.25">
      <c r="A3105" t="s">
        <v>15877</v>
      </c>
    </row>
    <row r="3106" spans="1:1" x14ac:dyDescent="0.25">
      <c r="A3106" t="s">
        <v>15878</v>
      </c>
    </row>
    <row r="3107" spans="1:1" x14ac:dyDescent="0.25">
      <c r="A3107" t="s">
        <v>15879</v>
      </c>
    </row>
    <row r="3108" spans="1:1" x14ac:dyDescent="0.25">
      <c r="A3108" t="s">
        <v>15880</v>
      </c>
    </row>
    <row r="3109" spans="1:1" x14ac:dyDescent="0.25">
      <c r="A3109" t="s">
        <v>15881</v>
      </c>
    </row>
    <row r="3110" spans="1:1" x14ac:dyDescent="0.25">
      <c r="A3110" t="s">
        <v>15882</v>
      </c>
    </row>
    <row r="3111" spans="1:1" x14ac:dyDescent="0.25">
      <c r="A3111" t="s">
        <v>15883</v>
      </c>
    </row>
    <row r="3112" spans="1:1" x14ac:dyDescent="0.25">
      <c r="A3112" t="s">
        <v>15884</v>
      </c>
    </row>
    <row r="3113" spans="1:1" x14ac:dyDescent="0.25">
      <c r="A3113" t="s">
        <v>15885</v>
      </c>
    </row>
    <row r="3114" spans="1:1" x14ac:dyDescent="0.25">
      <c r="A3114" t="s">
        <v>15886</v>
      </c>
    </row>
    <row r="3115" spans="1:1" x14ac:dyDescent="0.25">
      <c r="A3115" t="s">
        <v>15887</v>
      </c>
    </row>
    <row r="3116" spans="1:1" x14ac:dyDescent="0.25">
      <c r="A3116" t="s">
        <v>15888</v>
      </c>
    </row>
    <row r="3117" spans="1:1" x14ac:dyDescent="0.25">
      <c r="A3117" t="s">
        <v>15889</v>
      </c>
    </row>
    <row r="3118" spans="1:1" x14ac:dyDescent="0.25">
      <c r="A3118" t="s">
        <v>15890</v>
      </c>
    </row>
    <row r="3119" spans="1:1" x14ac:dyDescent="0.25">
      <c r="A3119" t="s">
        <v>15891</v>
      </c>
    </row>
    <row r="3120" spans="1:1" x14ac:dyDescent="0.25">
      <c r="A3120" t="s">
        <v>15892</v>
      </c>
    </row>
    <row r="3121" spans="1:1" x14ac:dyDescent="0.25">
      <c r="A3121" t="s">
        <v>15893</v>
      </c>
    </row>
    <row r="3122" spans="1:1" x14ac:dyDescent="0.25">
      <c r="A3122" t="s">
        <v>15894</v>
      </c>
    </row>
    <row r="3123" spans="1:1" x14ac:dyDescent="0.25">
      <c r="A3123" t="s">
        <v>15895</v>
      </c>
    </row>
    <row r="3124" spans="1:1" x14ac:dyDescent="0.25">
      <c r="A3124" t="s">
        <v>15896</v>
      </c>
    </row>
    <row r="3125" spans="1:1" x14ac:dyDescent="0.25">
      <c r="A3125" t="s">
        <v>15897</v>
      </c>
    </row>
    <row r="3126" spans="1:1" x14ac:dyDescent="0.25">
      <c r="A3126" t="s">
        <v>15898</v>
      </c>
    </row>
    <row r="3127" spans="1:1" x14ac:dyDescent="0.25">
      <c r="A3127" t="s">
        <v>15899</v>
      </c>
    </row>
    <row r="3128" spans="1:1" x14ac:dyDescent="0.25">
      <c r="A3128" t="s">
        <v>15900</v>
      </c>
    </row>
    <row r="3129" spans="1:1" x14ac:dyDescent="0.25">
      <c r="A3129" t="s">
        <v>15901</v>
      </c>
    </row>
    <row r="3130" spans="1:1" x14ac:dyDescent="0.25">
      <c r="A3130" t="s">
        <v>15902</v>
      </c>
    </row>
    <row r="3131" spans="1:1" x14ac:dyDescent="0.25">
      <c r="A3131" t="s">
        <v>15903</v>
      </c>
    </row>
    <row r="3132" spans="1:1" x14ac:dyDescent="0.25">
      <c r="A3132" t="s">
        <v>15904</v>
      </c>
    </row>
    <row r="3133" spans="1:1" x14ac:dyDescent="0.25">
      <c r="A3133" t="s">
        <v>15905</v>
      </c>
    </row>
    <row r="3134" spans="1:1" x14ac:dyDescent="0.25">
      <c r="A3134" t="s">
        <v>15906</v>
      </c>
    </row>
    <row r="3135" spans="1:1" x14ac:dyDescent="0.25">
      <c r="A3135" t="s">
        <v>15907</v>
      </c>
    </row>
    <row r="3136" spans="1:1" x14ac:dyDescent="0.25">
      <c r="A3136" t="s">
        <v>15908</v>
      </c>
    </row>
    <row r="3137" spans="1:1" x14ac:dyDescent="0.25">
      <c r="A3137" t="s">
        <v>15909</v>
      </c>
    </row>
    <row r="3138" spans="1:1" x14ac:dyDescent="0.25">
      <c r="A3138" t="s">
        <v>15910</v>
      </c>
    </row>
    <row r="3139" spans="1:1" x14ac:dyDescent="0.25">
      <c r="A3139" t="s">
        <v>15911</v>
      </c>
    </row>
    <row r="3140" spans="1:1" x14ac:dyDescent="0.25">
      <c r="A3140" t="s">
        <v>15912</v>
      </c>
    </row>
    <row r="3141" spans="1:1" x14ac:dyDescent="0.25">
      <c r="A3141" t="s">
        <v>15913</v>
      </c>
    </row>
    <row r="3142" spans="1:1" x14ac:dyDescent="0.25">
      <c r="A3142" t="s">
        <v>15914</v>
      </c>
    </row>
    <row r="3143" spans="1:1" x14ac:dyDescent="0.25">
      <c r="A3143" t="s">
        <v>15915</v>
      </c>
    </row>
    <row r="3144" spans="1:1" x14ac:dyDescent="0.25">
      <c r="A3144" t="s">
        <v>15916</v>
      </c>
    </row>
    <row r="3145" spans="1:1" x14ac:dyDescent="0.25">
      <c r="A3145" t="s">
        <v>15917</v>
      </c>
    </row>
    <row r="3146" spans="1:1" x14ac:dyDescent="0.25">
      <c r="A3146" t="s">
        <v>15918</v>
      </c>
    </row>
    <row r="3147" spans="1:1" x14ac:dyDescent="0.25">
      <c r="A3147" t="s">
        <v>15919</v>
      </c>
    </row>
    <row r="3148" spans="1:1" x14ac:dyDescent="0.25">
      <c r="A3148" t="s">
        <v>15920</v>
      </c>
    </row>
    <row r="3149" spans="1:1" x14ac:dyDescent="0.25">
      <c r="A3149" t="s">
        <v>15921</v>
      </c>
    </row>
    <row r="3150" spans="1:1" x14ac:dyDescent="0.25">
      <c r="A3150" t="s">
        <v>15922</v>
      </c>
    </row>
    <row r="3151" spans="1:1" x14ac:dyDescent="0.25">
      <c r="A3151" t="s">
        <v>15923</v>
      </c>
    </row>
    <row r="3152" spans="1:1" x14ac:dyDescent="0.25">
      <c r="A3152" t="s">
        <v>15924</v>
      </c>
    </row>
    <row r="3153" spans="1:1" x14ac:dyDescent="0.25">
      <c r="A3153" t="s">
        <v>15925</v>
      </c>
    </row>
    <row r="3154" spans="1:1" x14ac:dyDescent="0.25">
      <c r="A3154" t="s">
        <v>15926</v>
      </c>
    </row>
    <row r="3155" spans="1:1" x14ac:dyDescent="0.25">
      <c r="A3155" t="s">
        <v>15927</v>
      </c>
    </row>
    <row r="3156" spans="1:1" x14ac:dyDescent="0.25">
      <c r="A3156" t="s">
        <v>15928</v>
      </c>
    </row>
    <row r="3157" spans="1:1" x14ac:dyDescent="0.25">
      <c r="A3157" t="s">
        <v>15929</v>
      </c>
    </row>
    <row r="3158" spans="1:1" x14ac:dyDescent="0.25">
      <c r="A3158" t="s">
        <v>15930</v>
      </c>
    </row>
    <row r="3159" spans="1:1" x14ac:dyDescent="0.25">
      <c r="A3159" t="s">
        <v>15931</v>
      </c>
    </row>
    <row r="3160" spans="1:1" x14ac:dyDescent="0.25">
      <c r="A3160" t="s">
        <v>15932</v>
      </c>
    </row>
    <row r="3161" spans="1:1" x14ac:dyDescent="0.25">
      <c r="A3161" t="s">
        <v>15933</v>
      </c>
    </row>
    <row r="3162" spans="1:1" x14ac:dyDescent="0.25">
      <c r="A3162" t="s">
        <v>15934</v>
      </c>
    </row>
    <row r="3163" spans="1:1" x14ac:dyDescent="0.25">
      <c r="A3163" t="s">
        <v>15935</v>
      </c>
    </row>
    <row r="3164" spans="1:1" x14ac:dyDescent="0.25">
      <c r="A3164" t="s">
        <v>15936</v>
      </c>
    </row>
    <row r="3165" spans="1:1" x14ac:dyDescent="0.25">
      <c r="A3165" t="s">
        <v>15937</v>
      </c>
    </row>
    <row r="3166" spans="1:1" x14ac:dyDescent="0.25">
      <c r="A3166" t="s">
        <v>15938</v>
      </c>
    </row>
    <row r="3167" spans="1:1" x14ac:dyDescent="0.25">
      <c r="A3167" t="s">
        <v>15939</v>
      </c>
    </row>
    <row r="3168" spans="1:1" x14ac:dyDescent="0.25">
      <c r="A3168" t="s">
        <v>15940</v>
      </c>
    </row>
    <row r="3169" spans="1:1" x14ac:dyDescent="0.25">
      <c r="A3169" t="s">
        <v>15941</v>
      </c>
    </row>
    <row r="3170" spans="1:1" x14ac:dyDescent="0.25">
      <c r="A3170" t="s">
        <v>15942</v>
      </c>
    </row>
    <row r="3171" spans="1:1" x14ac:dyDescent="0.25">
      <c r="A3171" t="s">
        <v>15943</v>
      </c>
    </row>
    <row r="3172" spans="1:1" x14ac:dyDescent="0.25">
      <c r="A3172" t="s">
        <v>15944</v>
      </c>
    </row>
    <row r="3173" spans="1:1" x14ac:dyDescent="0.25">
      <c r="A3173" t="s">
        <v>15945</v>
      </c>
    </row>
    <row r="3174" spans="1:1" x14ac:dyDescent="0.25">
      <c r="A3174" t="s">
        <v>15946</v>
      </c>
    </row>
    <row r="3175" spans="1:1" x14ac:dyDescent="0.25">
      <c r="A3175" t="s">
        <v>15947</v>
      </c>
    </row>
    <row r="3176" spans="1:1" x14ac:dyDescent="0.25">
      <c r="A3176" t="s">
        <v>15948</v>
      </c>
    </row>
    <row r="3177" spans="1:1" x14ac:dyDescent="0.25">
      <c r="A3177" t="s">
        <v>15949</v>
      </c>
    </row>
    <row r="3178" spans="1:1" x14ac:dyDescent="0.25">
      <c r="A3178" t="s">
        <v>15950</v>
      </c>
    </row>
    <row r="3179" spans="1:1" x14ac:dyDescent="0.25">
      <c r="A3179" t="s">
        <v>15951</v>
      </c>
    </row>
    <row r="3180" spans="1:1" x14ac:dyDescent="0.25">
      <c r="A3180" t="s">
        <v>15952</v>
      </c>
    </row>
    <row r="3181" spans="1:1" x14ac:dyDescent="0.25">
      <c r="A3181" t="s">
        <v>15953</v>
      </c>
    </row>
    <row r="3182" spans="1:1" x14ac:dyDescent="0.25">
      <c r="A3182" t="s">
        <v>15954</v>
      </c>
    </row>
    <row r="3183" spans="1:1" x14ac:dyDescent="0.25">
      <c r="A3183" t="s">
        <v>15955</v>
      </c>
    </row>
    <row r="3184" spans="1:1" x14ac:dyDescent="0.25">
      <c r="A3184" t="s">
        <v>15956</v>
      </c>
    </row>
    <row r="3185" spans="1:1" x14ac:dyDescent="0.25">
      <c r="A3185" t="s">
        <v>15957</v>
      </c>
    </row>
    <row r="3186" spans="1:1" x14ac:dyDescent="0.25">
      <c r="A3186" t="s">
        <v>15958</v>
      </c>
    </row>
    <row r="3187" spans="1:1" x14ac:dyDescent="0.25">
      <c r="A3187" t="s">
        <v>15959</v>
      </c>
    </row>
    <row r="3188" spans="1:1" x14ac:dyDescent="0.25">
      <c r="A3188" t="s">
        <v>15960</v>
      </c>
    </row>
    <row r="3189" spans="1:1" x14ac:dyDescent="0.25">
      <c r="A3189" t="s">
        <v>15961</v>
      </c>
    </row>
    <row r="3190" spans="1:1" x14ac:dyDescent="0.25">
      <c r="A3190" t="s">
        <v>15962</v>
      </c>
    </row>
    <row r="3191" spans="1:1" x14ac:dyDescent="0.25">
      <c r="A3191" t="s">
        <v>15963</v>
      </c>
    </row>
    <row r="3192" spans="1:1" x14ac:dyDescent="0.25">
      <c r="A3192" t="s">
        <v>15964</v>
      </c>
    </row>
    <row r="3193" spans="1:1" x14ac:dyDescent="0.25">
      <c r="A3193" t="s">
        <v>15965</v>
      </c>
    </row>
    <row r="3194" spans="1:1" x14ac:dyDescent="0.25">
      <c r="A3194" t="s">
        <v>15966</v>
      </c>
    </row>
    <row r="3195" spans="1:1" x14ac:dyDescent="0.25">
      <c r="A3195" t="s">
        <v>15967</v>
      </c>
    </row>
    <row r="3196" spans="1:1" x14ac:dyDescent="0.25">
      <c r="A3196" t="s">
        <v>15968</v>
      </c>
    </row>
    <row r="3197" spans="1:1" x14ac:dyDescent="0.25">
      <c r="A3197" t="s">
        <v>15969</v>
      </c>
    </row>
    <row r="3198" spans="1:1" x14ac:dyDescent="0.25">
      <c r="A3198" t="s">
        <v>15970</v>
      </c>
    </row>
    <row r="3199" spans="1:1" x14ac:dyDescent="0.25">
      <c r="A3199" t="s">
        <v>15971</v>
      </c>
    </row>
    <row r="3200" spans="1:1" x14ac:dyDescent="0.25">
      <c r="A3200" t="s">
        <v>15972</v>
      </c>
    </row>
    <row r="3201" spans="1:1" x14ac:dyDescent="0.25">
      <c r="A3201" t="s">
        <v>15973</v>
      </c>
    </row>
    <row r="3202" spans="1:1" x14ac:dyDescent="0.25">
      <c r="A3202" t="s">
        <v>15974</v>
      </c>
    </row>
    <row r="3203" spans="1:1" x14ac:dyDescent="0.25">
      <c r="A3203" t="s">
        <v>15975</v>
      </c>
    </row>
    <row r="3204" spans="1:1" x14ac:dyDescent="0.25">
      <c r="A3204" t="s">
        <v>15976</v>
      </c>
    </row>
    <row r="3205" spans="1:1" x14ac:dyDescent="0.25">
      <c r="A3205" t="s">
        <v>15977</v>
      </c>
    </row>
    <row r="3206" spans="1:1" x14ac:dyDescent="0.25">
      <c r="A3206" t="s">
        <v>15978</v>
      </c>
    </row>
    <row r="3207" spans="1:1" x14ac:dyDescent="0.25">
      <c r="A3207" t="s">
        <v>15979</v>
      </c>
    </row>
    <row r="3208" spans="1:1" x14ac:dyDescent="0.25">
      <c r="A3208" t="s">
        <v>15980</v>
      </c>
    </row>
    <row r="3209" spans="1:1" x14ac:dyDescent="0.25">
      <c r="A3209" t="s">
        <v>15981</v>
      </c>
    </row>
    <row r="3210" spans="1:1" x14ac:dyDescent="0.25">
      <c r="A3210" t="s">
        <v>15982</v>
      </c>
    </row>
    <row r="3211" spans="1:1" x14ac:dyDescent="0.25">
      <c r="A3211" t="s">
        <v>15983</v>
      </c>
    </row>
    <row r="3212" spans="1:1" x14ac:dyDescent="0.25">
      <c r="A3212" t="s">
        <v>15984</v>
      </c>
    </row>
    <row r="3213" spans="1:1" x14ac:dyDescent="0.25">
      <c r="A3213" t="s">
        <v>15985</v>
      </c>
    </row>
    <row r="3214" spans="1:1" x14ac:dyDescent="0.25">
      <c r="A3214" t="s">
        <v>15986</v>
      </c>
    </row>
    <row r="3215" spans="1:1" x14ac:dyDescent="0.25">
      <c r="A3215" t="s">
        <v>15987</v>
      </c>
    </row>
    <row r="3216" spans="1:1" x14ac:dyDescent="0.25">
      <c r="A3216" t="s">
        <v>15988</v>
      </c>
    </row>
    <row r="3217" spans="1:1" x14ac:dyDescent="0.25">
      <c r="A3217" t="s">
        <v>15989</v>
      </c>
    </row>
    <row r="3218" spans="1:1" x14ac:dyDescent="0.25">
      <c r="A3218" t="s">
        <v>15990</v>
      </c>
    </row>
    <row r="3219" spans="1:1" x14ac:dyDescent="0.25">
      <c r="A3219" t="s">
        <v>15991</v>
      </c>
    </row>
    <row r="3220" spans="1:1" x14ac:dyDescent="0.25">
      <c r="A3220" t="s">
        <v>15992</v>
      </c>
    </row>
    <row r="3221" spans="1:1" x14ac:dyDescent="0.25">
      <c r="A3221" t="s">
        <v>15993</v>
      </c>
    </row>
    <row r="3222" spans="1:1" x14ac:dyDescent="0.25">
      <c r="A3222" t="s">
        <v>15994</v>
      </c>
    </row>
    <row r="3223" spans="1:1" x14ac:dyDescent="0.25">
      <c r="A3223" t="s">
        <v>15995</v>
      </c>
    </row>
    <row r="3224" spans="1:1" x14ac:dyDescent="0.25">
      <c r="A3224" t="s">
        <v>15996</v>
      </c>
    </row>
    <row r="3225" spans="1:1" x14ac:dyDescent="0.25">
      <c r="A3225" t="s">
        <v>15997</v>
      </c>
    </row>
    <row r="3226" spans="1:1" x14ac:dyDescent="0.25">
      <c r="A3226" t="s">
        <v>15998</v>
      </c>
    </row>
    <row r="3227" spans="1:1" x14ac:dyDescent="0.25">
      <c r="A3227" t="s">
        <v>15999</v>
      </c>
    </row>
    <row r="3228" spans="1:1" x14ac:dyDescent="0.25">
      <c r="A3228" t="s">
        <v>16000</v>
      </c>
    </row>
    <row r="3229" spans="1:1" x14ac:dyDescent="0.25">
      <c r="A3229" t="s">
        <v>16001</v>
      </c>
    </row>
    <row r="3230" spans="1:1" x14ac:dyDescent="0.25">
      <c r="A3230" t="s">
        <v>16002</v>
      </c>
    </row>
    <row r="3231" spans="1:1" x14ac:dyDescent="0.25">
      <c r="A3231" t="s">
        <v>16003</v>
      </c>
    </row>
    <row r="3232" spans="1:1" x14ac:dyDescent="0.25">
      <c r="A3232" t="s">
        <v>16004</v>
      </c>
    </row>
    <row r="3233" spans="1:1" x14ac:dyDescent="0.25">
      <c r="A3233" t="s">
        <v>16005</v>
      </c>
    </row>
    <row r="3234" spans="1:1" x14ac:dyDescent="0.25">
      <c r="A3234" t="s">
        <v>16006</v>
      </c>
    </row>
    <row r="3235" spans="1:1" x14ac:dyDescent="0.25">
      <c r="A3235" t="s">
        <v>16007</v>
      </c>
    </row>
    <row r="3236" spans="1:1" x14ac:dyDescent="0.25">
      <c r="A3236" t="s">
        <v>16008</v>
      </c>
    </row>
    <row r="3237" spans="1:1" x14ac:dyDescent="0.25">
      <c r="A3237" t="s">
        <v>16009</v>
      </c>
    </row>
    <row r="3238" spans="1:1" x14ac:dyDescent="0.25">
      <c r="A3238" t="s">
        <v>16010</v>
      </c>
    </row>
    <row r="3239" spans="1:1" x14ac:dyDescent="0.25">
      <c r="A3239" t="s">
        <v>16011</v>
      </c>
    </row>
    <row r="3240" spans="1:1" x14ac:dyDescent="0.25">
      <c r="A3240" t="s">
        <v>16012</v>
      </c>
    </row>
    <row r="3241" spans="1:1" x14ac:dyDescent="0.25">
      <c r="A3241" t="s">
        <v>16013</v>
      </c>
    </row>
    <row r="3242" spans="1:1" x14ac:dyDescent="0.25">
      <c r="A3242" t="s">
        <v>16014</v>
      </c>
    </row>
    <row r="3243" spans="1:1" x14ac:dyDescent="0.25">
      <c r="A3243" t="s">
        <v>16015</v>
      </c>
    </row>
    <row r="3244" spans="1:1" x14ac:dyDescent="0.25">
      <c r="A3244" t="s">
        <v>16016</v>
      </c>
    </row>
    <row r="3245" spans="1:1" x14ac:dyDescent="0.25">
      <c r="A3245" t="s">
        <v>16017</v>
      </c>
    </row>
    <row r="3246" spans="1:1" x14ac:dyDescent="0.25">
      <c r="A3246" t="s">
        <v>16018</v>
      </c>
    </row>
    <row r="3247" spans="1:1" x14ac:dyDescent="0.25">
      <c r="A3247" t="s">
        <v>16019</v>
      </c>
    </row>
    <row r="3248" spans="1:1" x14ac:dyDescent="0.25">
      <c r="A3248" t="s">
        <v>16020</v>
      </c>
    </row>
    <row r="3249" spans="1:1" x14ac:dyDescent="0.25">
      <c r="A3249" t="s">
        <v>16021</v>
      </c>
    </row>
    <row r="3250" spans="1:1" x14ac:dyDescent="0.25">
      <c r="A3250" t="s">
        <v>16022</v>
      </c>
    </row>
    <row r="3251" spans="1:1" x14ac:dyDescent="0.25">
      <c r="A3251" t="s">
        <v>16023</v>
      </c>
    </row>
    <row r="3252" spans="1:1" x14ac:dyDescent="0.25">
      <c r="A3252" t="s">
        <v>16024</v>
      </c>
    </row>
    <row r="3253" spans="1:1" x14ac:dyDescent="0.25">
      <c r="A3253" t="s">
        <v>16025</v>
      </c>
    </row>
    <row r="3254" spans="1:1" x14ac:dyDescent="0.25">
      <c r="A3254" t="s">
        <v>16026</v>
      </c>
    </row>
    <row r="3255" spans="1:1" x14ac:dyDescent="0.25">
      <c r="A3255" t="s">
        <v>16027</v>
      </c>
    </row>
    <row r="3256" spans="1:1" x14ac:dyDescent="0.25">
      <c r="A3256" t="s">
        <v>16028</v>
      </c>
    </row>
    <row r="3257" spans="1:1" x14ac:dyDescent="0.25">
      <c r="A3257" t="s">
        <v>16029</v>
      </c>
    </row>
    <row r="3258" spans="1:1" x14ac:dyDescent="0.25">
      <c r="A3258" t="s">
        <v>16030</v>
      </c>
    </row>
    <row r="3259" spans="1:1" x14ac:dyDescent="0.25">
      <c r="A3259" t="s">
        <v>16031</v>
      </c>
    </row>
    <row r="3260" spans="1:1" x14ac:dyDescent="0.25">
      <c r="A3260" t="s">
        <v>16032</v>
      </c>
    </row>
    <row r="3261" spans="1:1" x14ac:dyDescent="0.25">
      <c r="A3261" t="s">
        <v>16033</v>
      </c>
    </row>
    <row r="3262" spans="1:1" x14ac:dyDescent="0.25">
      <c r="A3262" t="s">
        <v>16034</v>
      </c>
    </row>
    <row r="3263" spans="1:1" x14ac:dyDescent="0.25">
      <c r="A3263" t="s">
        <v>16035</v>
      </c>
    </row>
    <row r="3264" spans="1:1" x14ac:dyDescent="0.25">
      <c r="A3264" t="s">
        <v>16036</v>
      </c>
    </row>
    <row r="3265" spans="1:1" x14ac:dyDescent="0.25">
      <c r="A3265" t="s">
        <v>16037</v>
      </c>
    </row>
    <row r="3266" spans="1:1" x14ac:dyDescent="0.25">
      <c r="A3266" t="s">
        <v>16038</v>
      </c>
    </row>
    <row r="3267" spans="1:1" x14ac:dyDescent="0.25">
      <c r="A3267" t="s">
        <v>16039</v>
      </c>
    </row>
    <row r="3268" spans="1:1" x14ac:dyDescent="0.25">
      <c r="A3268" t="s">
        <v>16040</v>
      </c>
    </row>
    <row r="3269" spans="1:1" x14ac:dyDescent="0.25">
      <c r="A3269" t="s">
        <v>16041</v>
      </c>
    </row>
    <row r="3270" spans="1:1" x14ac:dyDescent="0.25">
      <c r="A3270" t="s">
        <v>16042</v>
      </c>
    </row>
    <row r="3271" spans="1:1" x14ac:dyDescent="0.25">
      <c r="A3271" t="s">
        <v>16043</v>
      </c>
    </row>
    <row r="3272" spans="1:1" x14ac:dyDescent="0.25">
      <c r="A3272" t="s">
        <v>16044</v>
      </c>
    </row>
    <row r="3273" spans="1:1" x14ac:dyDescent="0.25">
      <c r="A3273" t="s">
        <v>16045</v>
      </c>
    </row>
    <row r="3274" spans="1:1" x14ac:dyDescent="0.25">
      <c r="A3274" t="s">
        <v>16046</v>
      </c>
    </row>
    <row r="3275" spans="1:1" x14ac:dyDescent="0.25">
      <c r="A3275" t="s">
        <v>16047</v>
      </c>
    </row>
    <row r="3276" spans="1:1" x14ac:dyDescent="0.25">
      <c r="A3276" t="s">
        <v>16048</v>
      </c>
    </row>
    <row r="3277" spans="1:1" x14ac:dyDescent="0.25">
      <c r="A3277" t="s">
        <v>16049</v>
      </c>
    </row>
    <row r="3278" spans="1:1" x14ac:dyDescent="0.25">
      <c r="A3278" t="s">
        <v>16050</v>
      </c>
    </row>
    <row r="3279" spans="1:1" x14ac:dyDescent="0.25">
      <c r="A3279" t="s">
        <v>16051</v>
      </c>
    </row>
    <row r="3280" spans="1:1" x14ac:dyDescent="0.25">
      <c r="A3280" t="s">
        <v>16052</v>
      </c>
    </row>
    <row r="3281" spans="1:1" x14ac:dyDescent="0.25">
      <c r="A3281" t="s">
        <v>16053</v>
      </c>
    </row>
    <row r="3282" spans="1:1" x14ac:dyDescent="0.25">
      <c r="A3282" t="s">
        <v>16054</v>
      </c>
    </row>
    <row r="3283" spans="1:1" x14ac:dyDescent="0.25">
      <c r="A3283" t="s">
        <v>16055</v>
      </c>
    </row>
    <row r="3284" spans="1:1" x14ac:dyDescent="0.25">
      <c r="A3284" t="s">
        <v>16056</v>
      </c>
    </row>
    <row r="3285" spans="1:1" x14ac:dyDescent="0.25">
      <c r="A3285" t="s">
        <v>16057</v>
      </c>
    </row>
    <row r="3286" spans="1:1" x14ac:dyDescent="0.25">
      <c r="A3286" t="s">
        <v>16058</v>
      </c>
    </row>
    <row r="3287" spans="1:1" x14ac:dyDescent="0.25">
      <c r="A3287" t="s">
        <v>16059</v>
      </c>
    </row>
    <row r="3288" spans="1:1" x14ac:dyDescent="0.25">
      <c r="A3288" t="s">
        <v>16060</v>
      </c>
    </row>
    <row r="3289" spans="1:1" x14ac:dyDescent="0.25">
      <c r="A3289" t="s">
        <v>16061</v>
      </c>
    </row>
    <row r="3290" spans="1:1" x14ac:dyDescent="0.25">
      <c r="A3290" t="s">
        <v>16062</v>
      </c>
    </row>
    <row r="3291" spans="1:1" x14ac:dyDescent="0.25">
      <c r="A3291" t="s">
        <v>16063</v>
      </c>
    </row>
    <row r="3292" spans="1:1" x14ac:dyDescent="0.25">
      <c r="A3292" t="s">
        <v>16064</v>
      </c>
    </row>
    <row r="3293" spans="1:1" x14ac:dyDescent="0.25">
      <c r="A3293" t="s">
        <v>16065</v>
      </c>
    </row>
    <row r="3294" spans="1:1" x14ac:dyDescent="0.25">
      <c r="A3294" t="s">
        <v>16066</v>
      </c>
    </row>
    <row r="3295" spans="1:1" x14ac:dyDescent="0.25">
      <c r="A3295" t="s">
        <v>16067</v>
      </c>
    </row>
    <row r="3296" spans="1:1" x14ac:dyDescent="0.25">
      <c r="A3296" t="s">
        <v>16068</v>
      </c>
    </row>
    <row r="3297" spans="1:1" x14ac:dyDescent="0.25">
      <c r="A3297" t="s">
        <v>16069</v>
      </c>
    </row>
    <row r="3298" spans="1:1" x14ac:dyDescent="0.25">
      <c r="A3298" t="s">
        <v>16070</v>
      </c>
    </row>
    <row r="3299" spans="1:1" x14ac:dyDescent="0.25">
      <c r="A3299" t="s">
        <v>16071</v>
      </c>
    </row>
    <row r="3300" spans="1:1" x14ac:dyDescent="0.25">
      <c r="A3300" t="s">
        <v>16072</v>
      </c>
    </row>
    <row r="3301" spans="1:1" x14ac:dyDescent="0.25">
      <c r="A3301" t="s">
        <v>16073</v>
      </c>
    </row>
    <row r="3302" spans="1:1" x14ac:dyDescent="0.25">
      <c r="A3302" t="s">
        <v>16074</v>
      </c>
    </row>
    <row r="3303" spans="1:1" x14ac:dyDescent="0.25">
      <c r="A3303" t="s">
        <v>16075</v>
      </c>
    </row>
    <row r="3304" spans="1:1" x14ac:dyDescent="0.25">
      <c r="A3304" t="s">
        <v>16076</v>
      </c>
    </row>
    <row r="3305" spans="1:1" x14ac:dyDescent="0.25">
      <c r="A3305" t="s">
        <v>16077</v>
      </c>
    </row>
    <row r="3306" spans="1:1" x14ac:dyDescent="0.25">
      <c r="A3306" t="s">
        <v>16078</v>
      </c>
    </row>
    <row r="3307" spans="1:1" x14ac:dyDescent="0.25">
      <c r="A3307" t="s">
        <v>16079</v>
      </c>
    </row>
    <row r="3308" spans="1:1" x14ac:dyDescent="0.25">
      <c r="A3308" t="s">
        <v>16080</v>
      </c>
    </row>
    <row r="3309" spans="1:1" x14ac:dyDescent="0.25">
      <c r="A3309" t="s">
        <v>16081</v>
      </c>
    </row>
    <row r="3310" spans="1:1" x14ac:dyDescent="0.25">
      <c r="A3310" t="s">
        <v>16082</v>
      </c>
    </row>
    <row r="3311" spans="1:1" x14ac:dyDescent="0.25">
      <c r="A3311" t="s">
        <v>16083</v>
      </c>
    </row>
    <row r="3312" spans="1:1" x14ac:dyDescent="0.25">
      <c r="A3312" t="s">
        <v>16084</v>
      </c>
    </row>
    <row r="3313" spans="1:1" x14ac:dyDescent="0.25">
      <c r="A3313" t="s">
        <v>16085</v>
      </c>
    </row>
    <row r="3314" spans="1:1" x14ac:dyDescent="0.25">
      <c r="A3314" t="s">
        <v>16086</v>
      </c>
    </row>
    <row r="3315" spans="1:1" x14ac:dyDescent="0.25">
      <c r="A3315" t="s">
        <v>16087</v>
      </c>
    </row>
    <row r="3316" spans="1:1" x14ac:dyDescent="0.25">
      <c r="A3316" t="s">
        <v>16088</v>
      </c>
    </row>
    <row r="3317" spans="1:1" x14ac:dyDescent="0.25">
      <c r="A3317" t="s">
        <v>16089</v>
      </c>
    </row>
    <row r="3318" spans="1:1" x14ac:dyDescent="0.25">
      <c r="A3318" t="s">
        <v>16090</v>
      </c>
    </row>
    <row r="3319" spans="1:1" x14ac:dyDescent="0.25">
      <c r="A3319" t="s">
        <v>16091</v>
      </c>
    </row>
    <row r="3320" spans="1:1" x14ac:dyDescent="0.25">
      <c r="A3320" t="s">
        <v>16092</v>
      </c>
    </row>
    <row r="3321" spans="1:1" x14ac:dyDescent="0.25">
      <c r="A3321" t="s">
        <v>16093</v>
      </c>
    </row>
    <row r="3322" spans="1:1" x14ac:dyDescent="0.25">
      <c r="A3322" t="s">
        <v>16094</v>
      </c>
    </row>
    <row r="3323" spans="1:1" x14ac:dyDescent="0.25">
      <c r="A3323" t="s">
        <v>16095</v>
      </c>
    </row>
    <row r="3324" spans="1:1" x14ac:dyDescent="0.25">
      <c r="A3324" t="s">
        <v>16096</v>
      </c>
    </row>
    <row r="3325" spans="1:1" x14ac:dyDescent="0.25">
      <c r="A3325" t="s">
        <v>16097</v>
      </c>
    </row>
    <row r="3326" spans="1:1" x14ac:dyDescent="0.25">
      <c r="A3326" t="s">
        <v>16098</v>
      </c>
    </row>
    <row r="3327" spans="1:1" x14ac:dyDescent="0.25">
      <c r="A3327" t="s">
        <v>16099</v>
      </c>
    </row>
    <row r="3328" spans="1:1" x14ac:dyDescent="0.25">
      <c r="A3328" t="s">
        <v>16100</v>
      </c>
    </row>
    <row r="3329" spans="1:1" x14ac:dyDescent="0.25">
      <c r="A3329" t="s">
        <v>16101</v>
      </c>
    </row>
    <row r="3330" spans="1:1" x14ac:dyDescent="0.25">
      <c r="A3330" t="s">
        <v>16102</v>
      </c>
    </row>
    <row r="3331" spans="1:1" x14ac:dyDescent="0.25">
      <c r="A3331" t="s">
        <v>16103</v>
      </c>
    </row>
    <row r="3332" spans="1:1" x14ac:dyDescent="0.25">
      <c r="A3332" t="s">
        <v>16104</v>
      </c>
    </row>
    <row r="3333" spans="1:1" x14ac:dyDescent="0.25">
      <c r="A3333" t="s">
        <v>16105</v>
      </c>
    </row>
    <row r="3334" spans="1:1" x14ac:dyDescent="0.25">
      <c r="A3334" t="s">
        <v>16106</v>
      </c>
    </row>
    <row r="3335" spans="1:1" x14ac:dyDescent="0.25">
      <c r="A3335" t="s">
        <v>16107</v>
      </c>
    </row>
    <row r="3336" spans="1:1" x14ac:dyDescent="0.25">
      <c r="A3336" t="s">
        <v>16108</v>
      </c>
    </row>
    <row r="3337" spans="1:1" x14ac:dyDescent="0.25">
      <c r="A3337" t="s">
        <v>16109</v>
      </c>
    </row>
    <row r="3338" spans="1:1" x14ac:dyDescent="0.25">
      <c r="A3338" t="s">
        <v>16110</v>
      </c>
    </row>
    <row r="3339" spans="1:1" x14ac:dyDescent="0.25">
      <c r="A3339" t="s">
        <v>16111</v>
      </c>
    </row>
    <row r="3340" spans="1:1" x14ac:dyDescent="0.25">
      <c r="A3340" t="s">
        <v>16112</v>
      </c>
    </row>
    <row r="3341" spans="1:1" x14ac:dyDescent="0.25">
      <c r="A3341" t="s">
        <v>16113</v>
      </c>
    </row>
    <row r="3342" spans="1:1" x14ac:dyDescent="0.25">
      <c r="A3342" t="s">
        <v>16114</v>
      </c>
    </row>
    <row r="3343" spans="1:1" x14ac:dyDescent="0.25">
      <c r="A3343" t="s">
        <v>16115</v>
      </c>
    </row>
    <row r="3344" spans="1:1" x14ac:dyDescent="0.25">
      <c r="A3344" t="s">
        <v>16116</v>
      </c>
    </row>
    <row r="3345" spans="1:1" x14ac:dyDescent="0.25">
      <c r="A3345" t="s">
        <v>16117</v>
      </c>
    </row>
    <row r="3346" spans="1:1" x14ac:dyDescent="0.25">
      <c r="A3346" t="s">
        <v>16118</v>
      </c>
    </row>
    <row r="3347" spans="1:1" x14ac:dyDescent="0.25">
      <c r="A3347" t="s">
        <v>16119</v>
      </c>
    </row>
    <row r="3348" spans="1:1" x14ac:dyDescent="0.25">
      <c r="A3348" t="s">
        <v>16120</v>
      </c>
    </row>
    <row r="3349" spans="1:1" x14ac:dyDescent="0.25">
      <c r="A3349" t="s">
        <v>16121</v>
      </c>
    </row>
    <row r="3350" spans="1:1" x14ac:dyDescent="0.25">
      <c r="A3350" t="s">
        <v>16122</v>
      </c>
    </row>
    <row r="3351" spans="1:1" x14ac:dyDescent="0.25">
      <c r="A3351" t="s">
        <v>16123</v>
      </c>
    </row>
    <row r="3352" spans="1:1" x14ac:dyDescent="0.25">
      <c r="A3352" t="s">
        <v>16124</v>
      </c>
    </row>
    <row r="3353" spans="1:1" x14ac:dyDescent="0.25">
      <c r="A3353" t="s">
        <v>16125</v>
      </c>
    </row>
    <row r="3354" spans="1:1" x14ac:dyDescent="0.25">
      <c r="A3354" t="s">
        <v>16126</v>
      </c>
    </row>
    <row r="3355" spans="1:1" x14ac:dyDescent="0.25">
      <c r="A3355" t="s">
        <v>16127</v>
      </c>
    </row>
    <row r="3356" spans="1:1" x14ac:dyDescent="0.25">
      <c r="A3356" t="s">
        <v>16128</v>
      </c>
    </row>
    <row r="3357" spans="1:1" x14ac:dyDescent="0.25">
      <c r="A3357" t="s">
        <v>16129</v>
      </c>
    </row>
    <row r="3358" spans="1:1" x14ac:dyDescent="0.25">
      <c r="A3358" t="s">
        <v>16130</v>
      </c>
    </row>
    <row r="3359" spans="1:1" x14ac:dyDescent="0.25">
      <c r="A3359" t="s">
        <v>16131</v>
      </c>
    </row>
    <row r="3360" spans="1:1" x14ac:dyDescent="0.25">
      <c r="A3360" t="s">
        <v>16132</v>
      </c>
    </row>
    <row r="3361" spans="1:1" x14ac:dyDescent="0.25">
      <c r="A3361" t="s">
        <v>16133</v>
      </c>
    </row>
    <row r="3362" spans="1:1" x14ac:dyDescent="0.25">
      <c r="A3362" t="s">
        <v>16134</v>
      </c>
    </row>
    <row r="3363" spans="1:1" x14ac:dyDescent="0.25">
      <c r="A3363" t="s">
        <v>16135</v>
      </c>
    </row>
    <row r="3364" spans="1:1" x14ac:dyDescent="0.25">
      <c r="A3364" t="s">
        <v>16136</v>
      </c>
    </row>
    <row r="3365" spans="1:1" x14ac:dyDescent="0.25">
      <c r="A3365" t="s">
        <v>16137</v>
      </c>
    </row>
    <row r="3366" spans="1:1" x14ac:dyDescent="0.25">
      <c r="A3366" t="s">
        <v>16138</v>
      </c>
    </row>
    <row r="3367" spans="1:1" x14ac:dyDescent="0.25">
      <c r="A3367" t="s">
        <v>16139</v>
      </c>
    </row>
    <row r="3368" spans="1:1" x14ac:dyDescent="0.25">
      <c r="A3368" t="s">
        <v>16140</v>
      </c>
    </row>
    <row r="3369" spans="1:1" x14ac:dyDescent="0.25">
      <c r="A3369" t="s">
        <v>16141</v>
      </c>
    </row>
    <row r="3370" spans="1:1" x14ac:dyDescent="0.25">
      <c r="A3370" t="s">
        <v>16142</v>
      </c>
    </row>
    <row r="3371" spans="1:1" x14ac:dyDescent="0.25">
      <c r="A3371" t="s">
        <v>16143</v>
      </c>
    </row>
    <row r="3372" spans="1:1" x14ac:dyDescent="0.25">
      <c r="A3372" t="s">
        <v>16144</v>
      </c>
    </row>
    <row r="3373" spans="1:1" x14ac:dyDescent="0.25">
      <c r="A3373" t="s">
        <v>16145</v>
      </c>
    </row>
    <row r="3374" spans="1:1" x14ac:dyDescent="0.25">
      <c r="A3374" t="s">
        <v>16146</v>
      </c>
    </row>
    <row r="3375" spans="1:1" x14ac:dyDescent="0.25">
      <c r="A3375" t="s">
        <v>16147</v>
      </c>
    </row>
    <row r="3376" spans="1:1" x14ac:dyDescent="0.25">
      <c r="A3376" t="s">
        <v>16148</v>
      </c>
    </row>
    <row r="3377" spans="1:1" x14ac:dyDescent="0.25">
      <c r="A3377" t="s">
        <v>16149</v>
      </c>
    </row>
    <row r="3378" spans="1:1" x14ac:dyDescent="0.25">
      <c r="A3378" t="s">
        <v>16150</v>
      </c>
    </row>
    <row r="3379" spans="1:1" x14ac:dyDescent="0.25">
      <c r="A3379" t="s">
        <v>16151</v>
      </c>
    </row>
    <row r="3380" spans="1:1" x14ac:dyDescent="0.25">
      <c r="A3380" t="s">
        <v>16152</v>
      </c>
    </row>
    <row r="3381" spans="1:1" x14ac:dyDescent="0.25">
      <c r="A3381" t="s">
        <v>16153</v>
      </c>
    </row>
    <row r="3382" spans="1:1" x14ac:dyDescent="0.25">
      <c r="A3382" t="s">
        <v>16154</v>
      </c>
    </row>
    <row r="3383" spans="1:1" x14ac:dyDescent="0.25">
      <c r="A3383" t="s">
        <v>16155</v>
      </c>
    </row>
    <row r="3384" spans="1:1" x14ac:dyDescent="0.25">
      <c r="A3384" t="s">
        <v>16156</v>
      </c>
    </row>
    <row r="3385" spans="1:1" x14ac:dyDescent="0.25">
      <c r="A3385" t="s">
        <v>16157</v>
      </c>
    </row>
    <row r="3386" spans="1:1" x14ac:dyDescent="0.25">
      <c r="A3386" t="s">
        <v>16158</v>
      </c>
    </row>
    <row r="3387" spans="1:1" x14ac:dyDescent="0.25">
      <c r="A3387" t="s">
        <v>16159</v>
      </c>
    </row>
    <row r="3388" spans="1:1" x14ac:dyDescent="0.25">
      <c r="A3388" t="s">
        <v>16160</v>
      </c>
    </row>
    <row r="3389" spans="1:1" x14ac:dyDescent="0.25">
      <c r="A3389" t="s">
        <v>16161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B9395-B102-4AC4-BE45-1300C5519EB7}">
  <dimension ref="A1:A278"/>
  <sheetViews>
    <sheetView workbookViewId="0">
      <selection sqref="A1:A1048576"/>
    </sheetView>
  </sheetViews>
  <sheetFormatPr defaultRowHeight="15" x14ac:dyDescent="0.25"/>
  <cols>
    <col min="1" max="1" width="81.140625" bestFit="1" customWidth="1"/>
  </cols>
  <sheetData>
    <row r="1" spans="1:1" x14ac:dyDescent="0.25">
      <c r="A1" t="s">
        <v>11168</v>
      </c>
    </row>
    <row r="2" spans="1:1" x14ac:dyDescent="0.25">
      <c r="A2" t="s">
        <v>14136</v>
      </c>
    </row>
    <row r="3" spans="1:1" x14ac:dyDescent="0.25">
      <c r="A3" t="s">
        <v>14137</v>
      </c>
    </row>
    <row r="4" spans="1:1" x14ac:dyDescent="0.25">
      <c r="A4" t="s">
        <v>8645</v>
      </c>
    </row>
    <row r="5" spans="1:1" x14ac:dyDescent="0.25">
      <c r="A5" t="s">
        <v>14138</v>
      </c>
    </row>
    <row r="6" spans="1:1" x14ac:dyDescent="0.25">
      <c r="A6" t="s">
        <v>14139</v>
      </c>
    </row>
    <row r="7" spans="1:1" x14ac:dyDescent="0.25">
      <c r="A7" t="s">
        <v>14140</v>
      </c>
    </row>
    <row r="8" spans="1:1" x14ac:dyDescent="0.25">
      <c r="A8" t="s">
        <v>14141</v>
      </c>
    </row>
    <row r="9" spans="1:1" x14ac:dyDescent="0.25">
      <c r="A9" t="s">
        <v>14142</v>
      </c>
    </row>
    <row r="10" spans="1:1" x14ac:dyDescent="0.25">
      <c r="A10" t="s">
        <v>14143</v>
      </c>
    </row>
    <row r="11" spans="1:1" x14ac:dyDescent="0.25">
      <c r="A11" t="s">
        <v>14144</v>
      </c>
    </row>
    <row r="12" spans="1:1" x14ac:dyDescent="0.25">
      <c r="A12" t="s">
        <v>14145</v>
      </c>
    </row>
    <row r="13" spans="1:1" x14ac:dyDescent="0.25">
      <c r="A13" t="s">
        <v>14146</v>
      </c>
    </row>
    <row r="14" spans="1:1" x14ac:dyDescent="0.25">
      <c r="A14" t="s">
        <v>14147</v>
      </c>
    </row>
    <row r="15" spans="1:1" x14ac:dyDescent="0.25">
      <c r="A15" t="s">
        <v>14148</v>
      </c>
    </row>
    <row r="16" spans="1:1" x14ac:dyDescent="0.25">
      <c r="A16" t="s">
        <v>14149</v>
      </c>
    </row>
    <row r="17" spans="1:1" x14ac:dyDescent="0.25">
      <c r="A17" t="s">
        <v>14150</v>
      </c>
    </row>
    <row r="18" spans="1:1" x14ac:dyDescent="0.25">
      <c r="A18" t="s">
        <v>14151</v>
      </c>
    </row>
    <row r="19" spans="1:1" x14ac:dyDescent="0.25">
      <c r="A19" t="s">
        <v>14152</v>
      </c>
    </row>
    <row r="20" spans="1:1" x14ac:dyDescent="0.25">
      <c r="A20" t="s">
        <v>8645</v>
      </c>
    </row>
    <row r="21" spans="1:1" x14ac:dyDescent="0.25">
      <c r="A21" t="s">
        <v>14153</v>
      </c>
    </row>
    <row r="22" spans="1:1" x14ac:dyDescent="0.25">
      <c r="A22" t="s">
        <v>14154</v>
      </c>
    </row>
    <row r="23" spans="1:1" x14ac:dyDescent="0.25">
      <c r="A23" t="s">
        <v>8645</v>
      </c>
    </row>
    <row r="24" spans="1:1" x14ac:dyDescent="0.25">
      <c r="A24" t="s">
        <v>14155</v>
      </c>
    </row>
    <row r="25" spans="1:1" x14ac:dyDescent="0.25">
      <c r="A25" t="s">
        <v>8645</v>
      </c>
    </row>
    <row r="26" spans="1:1" x14ac:dyDescent="0.25">
      <c r="A26" t="s">
        <v>14156</v>
      </c>
    </row>
    <row r="27" spans="1:1" x14ac:dyDescent="0.25">
      <c r="A27" t="s">
        <v>14157</v>
      </c>
    </row>
    <row r="28" spans="1:1" x14ac:dyDescent="0.25">
      <c r="A28" t="s">
        <v>14158</v>
      </c>
    </row>
    <row r="29" spans="1:1" x14ac:dyDescent="0.25">
      <c r="A29" t="s">
        <v>14159</v>
      </c>
    </row>
    <row r="30" spans="1:1" x14ac:dyDescent="0.25">
      <c r="A30" t="s">
        <v>14160</v>
      </c>
    </row>
    <row r="31" spans="1:1" x14ac:dyDescent="0.25">
      <c r="A31" t="s">
        <v>14161</v>
      </c>
    </row>
    <row r="32" spans="1:1" x14ac:dyDescent="0.25">
      <c r="A32" t="s">
        <v>14162</v>
      </c>
    </row>
    <row r="33" spans="1:1" x14ac:dyDescent="0.25">
      <c r="A33" t="s">
        <v>14163</v>
      </c>
    </row>
    <row r="34" spans="1:1" x14ac:dyDescent="0.25">
      <c r="A34" t="s">
        <v>14164</v>
      </c>
    </row>
    <row r="35" spans="1:1" x14ac:dyDescent="0.25">
      <c r="A35" t="s">
        <v>14165</v>
      </c>
    </row>
    <row r="36" spans="1:1" x14ac:dyDescent="0.25">
      <c r="A36" t="s">
        <v>14166</v>
      </c>
    </row>
    <row r="37" spans="1:1" x14ac:dyDescent="0.25">
      <c r="A37" t="s">
        <v>14167</v>
      </c>
    </row>
    <row r="38" spans="1:1" x14ac:dyDescent="0.25">
      <c r="A38" t="s">
        <v>14168</v>
      </c>
    </row>
    <row r="39" spans="1:1" x14ac:dyDescent="0.25">
      <c r="A39" t="s">
        <v>14169</v>
      </c>
    </row>
    <row r="40" spans="1:1" x14ac:dyDescent="0.25">
      <c r="A40" t="s">
        <v>14170</v>
      </c>
    </row>
    <row r="41" spans="1:1" x14ac:dyDescent="0.25">
      <c r="A41" t="s">
        <v>14171</v>
      </c>
    </row>
    <row r="42" spans="1:1" x14ac:dyDescent="0.25">
      <c r="A42" t="s">
        <v>14172</v>
      </c>
    </row>
    <row r="43" spans="1:1" x14ac:dyDescent="0.25">
      <c r="A43" t="s">
        <v>14173</v>
      </c>
    </row>
    <row r="44" spans="1:1" x14ac:dyDescent="0.25">
      <c r="A44" t="s">
        <v>14174</v>
      </c>
    </row>
    <row r="45" spans="1:1" x14ac:dyDescent="0.25">
      <c r="A45" t="s">
        <v>14175</v>
      </c>
    </row>
    <row r="46" spans="1:1" x14ac:dyDescent="0.25">
      <c r="A46" t="s">
        <v>14176</v>
      </c>
    </row>
    <row r="47" spans="1:1" x14ac:dyDescent="0.25">
      <c r="A47" t="s">
        <v>14177</v>
      </c>
    </row>
    <row r="48" spans="1:1" x14ac:dyDescent="0.25">
      <c r="A48" t="s">
        <v>14178</v>
      </c>
    </row>
    <row r="49" spans="1:1" x14ac:dyDescent="0.25">
      <c r="A49" t="s">
        <v>14179</v>
      </c>
    </row>
    <row r="50" spans="1:1" x14ac:dyDescent="0.25">
      <c r="A50" t="s">
        <v>14180</v>
      </c>
    </row>
    <row r="51" spans="1:1" x14ac:dyDescent="0.25">
      <c r="A51" t="s">
        <v>14181</v>
      </c>
    </row>
    <row r="52" spans="1:1" x14ac:dyDescent="0.25">
      <c r="A52" t="s">
        <v>14182</v>
      </c>
    </row>
    <row r="53" spans="1:1" x14ac:dyDescent="0.25">
      <c r="A53" t="s">
        <v>14183</v>
      </c>
    </row>
    <row r="54" spans="1:1" x14ac:dyDescent="0.25">
      <c r="A54" t="s">
        <v>14184</v>
      </c>
    </row>
    <row r="55" spans="1:1" x14ac:dyDescent="0.25">
      <c r="A55" t="s">
        <v>14185</v>
      </c>
    </row>
    <row r="56" spans="1:1" x14ac:dyDescent="0.25">
      <c r="A56" t="s">
        <v>14186</v>
      </c>
    </row>
    <row r="57" spans="1:1" x14ac:dyDescent="0.25">
      <c r="A57" t="s">
        <v>14187</v>
      </c>
    </row>
    <row r="58" spans="1:1" x14ac:dyDescent="0.25">
      <c r="A58" t="s">
        <v>14188</v>
      </c>
    </row>
    <row r="59" spans="1:1" x14ac:dyDescent="0.25">
      <c r="A59" t="s">
        <v>14189</v>
      </c>
    </row>
    <row r="60" spans="1:1" x14ac:dyDescent="0.25">
      <c r="A60" t="s">
        <v>14190</v>
      </c>
    </row>
    <row r="61" spans="1:1" x14ac:dyDescent="0.25">
      <c r="A61" t="s">
        <v>14191</v>
      </c>
    </row>
    <row r="62" spans="1:1" x14ac:dyDescent="0.25">
      <c r="A62" t="s">
        <v>14192</v>
      </c>
    </row>
    <row r="63" spans="1:1" x14ac:dyDescent="0.25">
      <c r="A63" t="s">
        <v>14193</v>
      </c>
    </row>
    <row r="64" spans="1:1" x14ac:dyDescent="0.25">
      <c r="A64" t="s">
        <v>14194</v>
      </c>
    </row>
    <row r="65" spans="1:1" x14ac:dyDescent="0.25">
      <c r="A65" t="s">
        <v>14195</v>
      </c>
    </row>
    <row r="66" spans="1:1" x14ac:dyDescent="0.25">
      <c r="A66" t="s">
        <v>14196</v>
      </c>
    </row>
    <row r="67" spans="1:1" x14ac:dyDescent="0.25">
      <c r="A67" t="s">
        <v>14197</v>
      </c>
    </row>
    <row r="68" spans="1:1" x14ac:dyDescent="0.25">
      <c r="A68" t="s">
        <v>14198</v>
      </c>
    </row>
    <row r="69" spans="1:1" x14ac:dyDescent="0.25">
      <c r="A69" t="s">
        <v>14199</v>
      </c>
    </row>
    <row r="70" spans="1:1" x14ac:dyDescent="0.25">
      <c r="A70" t="s">
        <v>14200</v>
      </c>
    </row>
    <row r="71" spans="1:1" x14ac:dyDescent="0.25">
      <c r="A71" t="s">
        <v>14201</v>
      </c>
    </row>
    <row r="72" spans="1:1" x14ac:dyDescent="0.25">
      <c r="A72" t="s">
        <v>14202</v>
      </c>
    </row>
    <row r="73" spans="1:1" x14ac:dyDescent="0.25">
      <c r="A73" t="s">
        <v>14203</v>
      </c>
    </row>
    <row r="74" spans="1:1" x14ac:dyDescent="0.25">
      <c r="A74" t="s">
        <v>14204</v>
      </c>
    </row>
    <row r="75" spans="1:1" x14ac:dyDescent="0.25">
      <c r="A75" t="s">
        <v>15735</v>
      </c>
    </row>
    <row r="76" spans="1:1" x14ac:dyDescent="0.25">
      <c r="A76" t="s">
        <v>14205</v>
      </c>
    </row>
    <row r="77" spans="1:1" x14ac:dyDescent="0.25">
      <c r="A77" t="s">
        <v>14206</v>
      </c>
    </row>
    <row r="78" spans="1:1" x14ac:dyDescent="0.25">
      <c r="A78" t="s">
        <v>14207</v>
      </c>
    </row>
    <row r="79" spans="1:1" x14ac:dyDescent="0.25">
      <c r="A79" t="s">
        <v>15736</v>
      </c>
    </row>
    <row r="80" spans="1:1" x14ac:dyDescent="0.25">
      <c r="A80" t="s">
        <v>15737</v>
      </c>
    </row>
    <row r="81" spans="1:1" x14ac:dyDescent="0.25">
      <c r="A81" t="s">
        <v>14208</v>
      </c>
    </row>
    <row r="82" spans="1:1" x14ac:dyDescent="0.25">
      <c r="A82" t="s">
        <v>14209</v>
      </c>
    </row>
    <row r="83" spans="1:1" x14ac:dyDescent="0.25">
      <c r="A83" t="s">
        <v>14210</v>
      </c>
    </row>
    <row r="84" spans="1:1" x14ac:dyDescent="0.25">
      <c r="A84" t="s">
        <v>15738</v>
      </c>
    </row>
    <row r="85" spans="1:1" x14ac:dyDescent="0.25">
      <c r="A85" t="s">
        <v>14211</v>
      </c>
    </row>
    <row r="86" spans="1:1" x14ac:dyDescent="0.25">
      <c r="A86" t="s">
        <v>14212</v>
      </c>
    </row>
    <row r="87" spans="1:1" x14ac:dyDescent="0.25">
      <c r="A87" t="s">
        <v>14213</v>
      </c>
    </row>
    <row r="88" spans="1:1" x14ac:dyDescent="0.25">
      <c r="A88" t="s">
        <v>14214</v>
      </c>
    </row>
    <row r="89" spans="1:1" x14ac:dyDescent="0.25">
      <c r="A89" t="s">
        <v>14215</v>
      </c>
    </row>
    <row r="90" spans="1:1" x14ac:dyDescent="0.25">
      <c r="A90" t="s">
        <v>14216</v>
      </c>
    </row>
    <row r="91" spans="1:1" x14ac:dyDescent="0.25">
      <c r="A91" t="s">
        <v>14217</v>
      </c>
    </row>
    <row r="92" spans="1:1" x14ac:dyDescent="0.25">
      <c r="A92" t="s">
        <v>14218</v>
      </c>
    </row>
    <row r="93" spans="1:1" x14ac:dyDescent="0.25">
      <c r="A93" t="s">
        <v>14219</v>
      </c>
    </row>
    <row r="94" spans="1:1" x14ac:dyDescent="0.25">
      <c r="A94" t="s">
        <v>14220</v>
      </c>
    </row>
    <row r="95" spans="1:1" x14ac:dyDescent="0.25">
      <c r="A95" t="s">
        <v>14221</v>
      </c>
    </row>
    <row r="96" spans="1:1" x14ac:dyDescent="0.25">
      <c r="A96" t="s">
        <v>14222</v>
      </c>
    </row>
    <row r="97" spans="1:1" x14ac:dyDescent="0.25">
      <c r="A97" t="s">
        <v>14223</v>
      </c>
    </row>
    <row r="98" spans="1:1" x14ac:dyDescent="0.25">
      <c r="A98" t="s">
        <v>14224</v>
      </c>
    </row>
    <row r="99" spans="1:1" x14ac:dyDescent="0.25">
      <c r="A99" t="s">
        <v>14225</v>
      </c>
    </row>
    <row r="100" spans="1:1" x14ac:dyDescent="0.25">
      <c r="A100" t="s">
        <v>14226</v>
      </c>
    </row>
    <row r="101" spans="1:1" x14ac:dyDescent="0.25">
      <c r="A101" t="s">
        <v>14227</v>
      </c>
    </row>
    <row r="102" spans="1:1" x14ac:dyDescent="0.25">
      <c r="A102" t="s">
        <v>14228</v>
      </c>
    </row>
    <row r="103" spans="1:1" x14ac:dyDescent="0.25">
      <c r="A103" t="s">
        <v>15739</v>
      </c>
    </row>
    <row r="104" spans="1:1" x14ac:dyDescent="0.25">
      <c r="A104" t="s">
        <v>14229</v>
      </c>
    </row>
    <row r="105" spans="1:1" x14ac:dyDescent="0.25">
      <c r="A105" t="s">
        <v>14230</v>
      </c>
    </row>
    <row r="106" spans="1:1" x14ac:dyDescent="0.25">
      <c r="A106" t="s">
        <v>14231</v>
      </c>
    </row>
    <row r="107" spans="1:1" x14ac:dyDescent="0.25">
      <c r="A107" t="s">
        <v>14232</v>
      </c>
    </row>
    <row r="108" spans="1:1" x14ac:dyDescent="0.25">
      <c r="A108" t="s">
        <v>14233</v>
      </c>
    </row>
    <row r="109" spans="1:1" x14ac:dyDescent="0.25">
      <c r="A109" t="s">
        <v>14234</v>
      </c>
    </row>
    <row r="110" spans="1:1" x14ac:dyDescent="0.25">
      <c r="A110" t="s">
        <v>14235</v>
      </c>
    </row>
    <row r="111" spans="1:1" x14ac:dyDescent="0.25">
      <c r="A111" t="s">
        <v>14236</v>
      </c>
    </row>
    <row r="112" spans="1:1" x14ac:dyDescent="0.25">
      <c r="A112" t="s">
        <v>14237</v>
      </c>
    </row>
    <row r="113" spans="1:1" x14ac:dyDescent="0.25">
      <c r="A113" t="s">
        <v>14238</v>
      </c>
    </row>
    <row r="114" spans="1:1" x14ac:dyDescent="0.25">
      <c r="A114" t="s">
        <v>14239</v>
      </c>
    </row>
    <row r="115" spans="1:1" x14ac:dyDescent="0.25">
      <c r="A115" t="s">
        <v>14240</v>
      </c>
    </row>
    <row r="116" spans="1:1" x14ac:dyDescent="0.25">
      <c r="A116" t="s">
        <v>14241</v>
      </c>
    </row>
    <row r="117" spans="1:1" x14ac:dyDescent="0.25">
      <c r="A117" t="s">
        <v>14242</v>
      </c>
    </row>
    <row r="118" spans="1:1" x14ac:dyDescent="0.25">
      <c r="A118" t="s">
        <v>14243</v>
      </c>
    </row>
    <row r="119" spans="1:1" x14ac:dyDescent="0.25">
      <c r="A119" t="s">
        <v>14244</v>
      </c>
    </row>
    <row r="120" spans="1:1" x14ac:dyDescent="0.25">
      <c r="A120" t="s">
        <v>15740</v>
      </c>
    </row>
    <row r="121" spans="1:1" x14ac:dyDescent="0.25">
      <c r="A121" t="s">
        <v>14245</v>
      </c>
    </row>
    <row r="122" spans="1:1" x14ac:dyDescent="0.25">
      <c r="A122" t="s">
        <v>14246</v>
      </c>
    </row>
    <row r="123" spans="1:1" x14ac:dyDescent="0.25">
      <c r="A123" t="s">
        <v>14247</v>
      </c>
    </row>
    <row r="124" spans="1:1" x14ac:dyDescent="0.25">
      <c r="A124" t="s">
        <v>14248</v>
      </c>
    </row>
    <row r="125" spans="1:1" x14ac:dyDescent="0.25">
      <c r="A125" t="s">
        <v>14249</v>
      </c>
    </row>
    <row r="126" spans="1:1" x14ac:dyDescent="0.25">
      <c r="A126" t="s">
        <v>14250</v>
      </c>
    </row>
    <row r="127" spans="1:1" x14ac:dyDescent="0.25">
      <c r="A127" t="s">
        <v>14251</v>
      </c>
    </row>
    <row r="128" spans="1:1" x14ac:dyDescent="0.25">
      <c r="A128" t="s">
        <v>14252</v>
      </c>
    </row>
    <row r="129" spans="1:1" x14ac:dyDescent="0.25">
      <c r="A129" t="s">
        <v>14253</v>
      </c>
    </row>
    <row r="130" spans="1:1" x14ac:dyDescent="0.25">
      <c r="A130" t="s">
        <v>8645</v>
      </c>
    </row>
    <row r="131" spans="1:1" x14ac:dyDescent="0.25">
      <c r="A131" t="s">
        <v>14254</v>
      </c>
    </row>
    <row r="132" spans="1:1" x14ac:dyDescent="0.25">
      <c r="A132" t="s">
        <v>8645</v>
      </c>
    </row>
    <row r="133" spans="1:1" x14ac:dyDescent="0.25">
      <c r="A133" t="s">
        <v>14255</v>
      </c>
    </row>
    <row r="134" spans="1:1" x14ac:dyDescent="0.25">
      <c r="A134" t="s">
        <v>14256</v>
      </c>
    </row>
    <row r="135" spans="1:1" x14ac:dyDescent="0.25">
      <c r="A135" t="s">
        <v>14257</v>
      </c>
    </row>
    <row r="136" spans="1:1" x14ac:dyDescent="0.25">
      <c r="A136" t="s">
        <v>14258</v>
      </c>
    </row>
    <row r="137" spans="1:1" x14ac:dyDescent="0.25">
      <c r="A137" t="s">
        <v>14259</v>
      </c>
    </row>
    <row r="138" spans="1:1" x14ac:dyDescent="0.25">
      <c r="A138" t="s">
        <v>14260</v>
      </c>
    </row>
    <row r="139" spans="1:1" x14ac:dyDescent="0.25">
      <c r="A139" t="s">
        <v>14261</v>
      </c>
    </row>
    <row r="140" spans="1:1" x14ac:dyDescent="0.25">
      <c r="A140" t="s">
        <v>14262</v>
      </c>
    </row>
    <row r="141" spans="1:1" x14ac:dyDescent="0.25">
      <c r="A141" t="s">
        <v>14263</v>
      </c>
    </row>
    <row r="142" spans="1:1" x14ac:dyDescent="0.25">
      <c r="A142" t="s">
        <v>14264</v>
      </c>
    </row>
    <row r="143" spans="1:1" x14ac:dyDescent="0.25">
      <c r="A143" t="s">
        <v>14265</v>
      </c>
    </row>
    <row r="144" spans="1:1" x14ac:dyDescent="0.25">
      <c r="A144" t="s">
        <v>14266</v>
      </c>
    </row>
    <row r="145" spans="1:1" x14ac:dyDescent="0.25">
      <c r="A145" t="s">
        <v>14267</v>
      </c>
    </row>
    <row r="146" spans="1:1" x14ac:dyDescent="0.25">
      <c r="A146" t="s">
        <v>14268</v>
      </c>
    </row>
    <row r="147" spans="1:1" x14ac:dyDescent="0.25">
      <c r="A147" t="s">
        <v>14269</v>
      </c>
    </row>
    <row r="148" spans="1:1" x14ac:dyDescent="0.25">
      <c r="A148" t="s">
        <v>14270</v>
      </c>
    </row>
    <row r="149" spans="1:1" x14ac:dyDescent="0.25">
      <c r="A149" t="s">
        <v>14271</v>
      </c>
    </row>
    <row r="150" spans="1:1" x14ac:dyDescent="0.25">
      <c r="A150" t="s">
        <v>14272</v>
      </c>
    </row>
    <row r="151" spans="1:1" x14ac:dyDescent="0.25">
      <c r="A151" t="s">
        <v>14273</v>
      </c>
    </row>
    <row r="152" spans="1:1" x14ac:dyDescent="0.25">
      <c r="A152" t="s">
        <v>14274</v>
      </c>
    </row>
    <row r="153" spans="1:1" x14ac:dyDescent="0.25">
      <c r="A153" t="s">
        <v>14275</v>
      </c>
    </row>
    <row r="154" spans="1:1" x14ac:dyDescent="0.25">
      <c r="A154" t="s">
        <v>14276</v>
      </c>
    </row>
    <row r="155" spans="1:1" x14ac:dyDescent="0.25">
      <c r="A155" t="s">
        <v>14277</v>
      </c>
    </row>
    <row r="156" spans="1:1" x14ac:dyDescent="0.25">
      <c r="A156" t="s">
        <v>14278</v>
      </c>
    </row>
    <row r="157" spans="1:1" x14ac:dyDescent="0.25">
      <c r="A157" t="s">
        <v>14279</v>
      </c>
    </row>
    <row r="158" spans="1:1" x14ac:dyDescent="0.25">
      <c r="A158" t="s">
        <v>14280</v>
      </c>
    </row>
    <row r="159" spans="1:1" x14ac:dyDescent="0.25">
      <c r="A159" t="s">
        <v>14281</v>
      </c>
    </row>
    <row r="160" spans="1:1" x14ac:dyDescent="0.25">
      <c r="A160" t="s">
        <v>14282</v>
      </c>
    </row>
    <row r="161" spans="1:1" x14ac:dyDescent="0.25">
      <c r="A161" t="s">
        <v>14283</v>
      </c>
    </row>
    <row r="162" spans="1:1" x14ac:dyDescent="0.25">
      <c r="A162" t="s">
        <v>14284</v>
      </c>
    </row>
    <row r="163" spans="1:1" x14ac:dyDescent="0.25">
      <c r="A163" t="s">
        <v>14285</v>
      </c>
    </row>
    <row r="164" spans="1:1" x14ac:dyDescent="0.25">
      <c r="A164" t="s">
        <v>14286</v>
      </c>
    </row>
    <row r="165" spans="1:1" x14ac:dyDescent="0.25">
      <c r="A165" t="s">
        <v>14287</v>
      </c>
    </row>
    <row r="166" spans="1:1" x14ac:dyDescent="0.25">
      <c r="A166" t="s">
        <v>14288</v>
      </c>
    </row>
    <row r="167" spans="1:1" x14ac:dyDescent="0.25">
      <c r="A167" t="s">
        <v>14289</v>
      </c>
    </row>
    <row r="168" spans="1:1" x14ac:dyDescent="0.25">
      <c r="A168" t="s">
        <v>14290</v>
      </c>
    </row>
    <row r="169" spans="1:1" x14ac:dyDescent="0.25">
      <c r="A169" t="s">
        <v>14291</v>
      </c>
    </row>
    <row r="170" spans="1:1" x14ac:dyDescent="0.25">
      <c r="A170" t="s">
        <v>14292</v>
      </c>
    </row>
    <row r="171" spans="1:1" x14ac:dyDescent="0.25">
      <c r="A171" t="s">
        <v>14293</v>
      </c>
    </row>
    <row r="172" spans="1:1" x14ac:dyDescent="0.25">
      <c r="A172" t="s">
        <v>14294</v>
      </c>
    </row>
    <row r="173" spans="1:1" x14ac:dyDescent="0.25">
      <c r="A173" t="s">
        <v>14295</v>
      </c>
    </row>
    <row r="174" spans="1:1" x14ac:dyDescent="0.25">
      <c r="A174" t="s">
        <v>14296</v>
      </c>
    </row>
    <row r="175" spans="1:1" x14ac:dyDescent="0.25">
      <c r="A175" t="s">
        <v>14297</v>
      </c>
    </row>
    <row r="176" spans="1:1" x14ac:dyDescent="0.25">
      <c r="A176" t="s">
        <v>14298</v>
      </c>
    </row>
    <row r="177" spans="1:1" x14ac:dyDescent="0.25">
      <c r="A177" t="s">
        <v>14299</v>
      </c>
    </row>
    <row r="178" spans="1:1" x14ac:dyDescent="0.25">
      <c r="A178" t="s">
        <v>14300</v>
      </c>
    </row>
    <row r="179" spans="1:1" x14ac:dyDescent="0.25">
      <c r="A179" t="s">
        <v>14301</v>
      </c>
    </row>
    <row r="180" spans="1:1" x14ac:dyDescent="0.25">
      <c r="A180" t="s">
        <v>14302</v>
      </c>
    </row>
    <row r="181" spans="1:1" x14ac:dyDescent="0.25">
      <c r="A181" t="s">
        <v>14303</v>
      </c>
    </row>
    <row r="182" spans="1:1" x14ac:dyDescent="0.25">
      <c r="A182" t="s">
        <v>14304</v>
      </c>
    </row>
    <row r="183" spans="1:1" x14ac:dyDescent="0.25">
      <c r="A183" t="s">
        <v>14305</v>
      </c>
    </row>
    <row r="184" spans="1:1" x14ac:dyDescent="0.25">
      <c r="A184" t="s">
        <v>14306</v>
      </c>
    </row>
    <row r="185" spans="1:1" x14ac:dyDescent="0.25">
      <c r="A185" t="s">
        <v>14307</v>
      </c>
    </row>
    <row r="186" spans="1:1" x14ac:dyDescent="0.25">
      <c r="A186" t="s">
        <v>14308</v>
      </c>
    </row>
    <row r="187" spans="1:1" x14ac:dyDescent="0.25">
      <c r="A187" t="s">
        <v>14309</v>
      </c>
    </row>
    <row r="188" spans="1:1" x14ac:dyDescent="0.25">
      <c r="A188" t="s">
        <v>14310</v>
      </c>
    </row>
    <row r="189" spans="1:1" x14ac:dyDescent="0.25">
      <c r="A189" t="s">
        <v>14311</v>
      </c>
    </row>
    <row r="190" spans="1:1" x14ac:dyDescent="0.25">
      <c r="A190" t="s">
        <v>14312</v>
      </c>
    </row>
    <row r="191" spans="1:1" x14ac:dyDescent="0.25">
      <c r="A191" t="s">
        <v>14313</v>
      </c>
    </row>
    <row r="192" spans="1:1" x14ac:dyDescent="0.25">
      <c r="A192" t="s">
        <v>14314</v>
      </c>
    </row>
    <row r="193" spans="1:1" x14ac:dyDescent="0.25">
      <c r="A193" t="s">
        <v>14315</v>
      </c>
    </row>
    <row r="194" spans="1:1" x14ac:dyDescent="0.25">
      <c r="A194" t="s">
        <v>14316</v>
      </c>
    </row>
    <row r="195" spans="1:1" x14ac:dyDescent="0.25">
      <c r="A195" t="s">
        <v>14317</v>
      </c>
    </row>
    <row r="196" spans="1:1" x14ac:dyDescent="0.25">
      <c r="A196" t="s">
        <v>14318</v>
      </c>
    </row>
    <row r="197" spans="1:1" x14ac:dyDescent="0.25">
      <c r="A197" t="s">
        <v>14319</v>
      </c>
    </row>
    <row r="198" spans="1:1" x14ac:dyDescent="0.25">
      <c r="A198" t="s">
        <v>14320</v>
      </c>
    </row>
    <row r="199" spans="1:1" x14ac:dyDescent="0.25">
      <c r="A199" t="s">
        <v>14321</v>
      </c>
    </row>
    <row r="200" spans="1:1" x14ac:dyDescent="0.25">
      <c r="A200" t="s">
        <v>14322</v>
      </c>
    </row>
    <row r="201" spans="1:1" x14ac:dyDescent="0.25">
      <c r="A201" t="s">
        <v>14323</v>
      </c>
    </row>
    <row r="202" spans="1:1" x14ac:dyDescent="0.25">
      <c r="A202" t="s">
        <v>14324</v>
      </c>
    </row>
    <row r="203" spans="1:1" x14ac:dyDescent="0.25">
      <c r="A203" t="s">
        <v>14325</v>
      </c>
    </row>
    <row r="204" spans="1:1" x14ac:dyDescent="0.25">
      <c r="A204" t="s">
        <v>14326</v>
      </c>
    </row>
    <row r="205" spans="1:1" x14ac:dyDescent="0.25">
      <c r="A205" t="s">
        <v>14327</v>
      </c>
    </row>
    <row r="206" spans="1:1" x14ac:dyDescent="0.25">
      <c r="A206" t="s">
        <v>14328</v>
      </c>
    </row>
    <row r="207" spans="1:1" x14ac:dyDescent="0.25">
      <c r="A207" t="s">
        <v>14329</v>
      </c>
    </row>
    <row r="208" spans="1:1" x14ac:dyDescent="0.25">
      <c r="A208" t="s">
        <v>14330</v>
      </c>
    </row>
    <row r="209" spans="1:1" x14ac:dyDescent="0.25">
      <c r="A209" t="s">
        <v>14331</v>
      </c>
    </row>
    <row r="210" spans="1:1" x14ac:dyDescent="0.25">
      <c r="A210" t="s">
        <v>14332</v>
      </c>
    </row>
    <row r="211" spans="1:1" x14ac:dyDescent="0.25">
      <c r="A211" t="s">
        <v>14333</v>
      </c>
    </row>
    <row r="212" spans="1:1" x14ac:dyDescent="0.25">
      <c r="A212" t="s">
        <v>14334</v>
      </c>
    </row>
    <row r="213" spans="1:1" x14ac:dyDescent="0.25">
      <c r="A213" t="s">
        <v>14335</v>
      </c>
    </row>
    <row r="214" spans="1:1" x14ac:dyDescent="0.25">
      <c r="A214" t="s">
        <v>14336</v>
      </c>
    </row>
    <row r="215" spans="1:1" x14ac:dyDescent="0.25">
      <c r="A215" t="s">
        <v>14337</v>
      </c>
    </row>
    <row r="216" spans="1:1" x14ac:dyDescent="0.25">
      <c r="A216" t="s">
        <v>14338</v>
      </c>
    </row>
    <row r="217" spans="1:1" x14ac:dyDescent="0.25">
      <c r="A217" t="s">
        <v>14339</v>
      </c>
    </row>
    <row r="218" spans="1:1" x14ac:dyDescent="0.25">
      <c r="A218" t="s">
        <v>14340</v>
      </c>
    </row>
    <row r="219" spans="1:1" x14ac:dyDescent="0.25">
      <c r="A219" t="s">
        <v>14341</v>
      </c>
    </row>
    <row r="220" spans="1:1" x14ac:dyDescent="0.25">
      <c r="A220" t="s">
        <v>14342</v>
      </c>
    </row>
    <row r="221" spans="1:1" x14ac:dyDescent="0.25">
      <c r="A221" t="s">
        <v>14343</v>
      </c>
    </row>
    <row r="222" spans="1:1" x14ac:dyDescent="0.25">
      <c r="A222" t="s">
        <v>14344</v>
      </c>
    </row>
    <row r="223" spans="1:1" x14ac:dyDescent="0.25">
      <c r="A223" t="s">
        <v>14345</v>
      </c>
    </row>
    <row r="224" spans="1:1" x14ac:dyDescent="0.25">
      <c r="A224" t="s">
        <v>14346</v>
      </c>
    </row>
    <row r="225" spans="1:1" x14ac:dyDescent="0.25">
      <c r="A225" t="s">
        <v>14347</v>
      </c>
    </row>
    <row r="226" spans="1:1" x14ac:dyDescent="0.25">
      <c r="A226" t="s">
        <v>14348</v>
      </c>
    </row>
    <row r="227" spans="1:1" x14ac:dyDescent="0.25">
      <c r="A227" t="s">
        <v>14349</v>
      </c>
    </row>
    <row r="228" spans="1:1" x14ac:dyDescent="0.25">
      <c r="A228" t="s">
        <v>14350</v>
      </c>
    </row>
    <row r="229" spans="1:1" x14ac:dyDescent="0.25">
      <c r="A229" t="s">
        <v>14351</v>
      </c>
    </row>
    <row r="230" spans="1:1" x14ac:dyDescent="0.25">
      <c r="A230" t="s">
        <v>14352</v>
      </c>
    </row>
    <row r="231" spans="1:1" x14ac:dyDescent="0.25">
      <c r="A231" t="s">
        <v>14353</v>
      </c>
    </row>
    <row r="232" spans="1:1" x14ac:dyDescent="0.25">
      <c r="A232" t="s">
        <v>14354</v>
      </c>
    </row>
    <row r="233" spans="1:1" x14ac:dyDescent="0.25">
      <c r="A233" t="s">
        <v>14355</v>
      </c>
    </row>
    <row r="234" spans="1:1" x14ac:dyDescent="0.25">
      <c r="A234" t="s">
        <v>14356</v>
      </c>
    </row>
    <row r="235" spans="1:1" x14ac:dyDescent="0.25">
      <c r="A235" t="s">
        <v>8645</v>
      </c>
    </row>
    <row r="236" spans="1:1" x14ac:dyDescent="0.25">
      <c r="A236" t="s">
        <v>14357</v>
      </c>
    </row>
    <row r="237" spans="1:1" x14ac:dyDescent="0.25">
      <c r="A237" t="s">
        <v>14358</v>
      </c>
    </row>
    <row r="238" spans="1:1" x14ac:dyDescent="0.25">
      <c r="A238" t="s">
        <v>14154</v>
      </c>
    </row>
    <row r="239" spans="1:1" x14ac:dyDescent="0.25">
      <c r="A239" t="s">
        <v>14359</v>
      </c>
    </row>
    <row r="240" spans="1:1" x14ac:dyDescent="0.25">
      <c r="A240" t="s">
        <v>14360</v>
      </c>
    </row>
    <row r="241" spans="1:1" x14ac:dyDescent="0.25">
      <c r="A241" t="s">
        <v>14361</v>
      </c>
    </row>
    <row r="242" spans="1:1" x14ac:dyDescent="0.25">
      <c r="A242" t="s">
        <v>14362</v>
      </c>
    </row>
    <row r="243" spans="1:1" x14ac:dyDescent="0.25">
      <c r="A243" t="s">
        <v>14363</v>
      </c>
    </row>
    <row r="244" spans="1:1" x14ac:dyDescent="0.25">
      <c r="A244" t="s">
        <v>14364</v>
      </c>
    </row>
    <row r="245" spans="1:1" x14ac:dyDescent="0.25">
      <c r="A245" t="s">
        <v>14365</v>
      </c>
    </row>
    <row r="246" spans="1:1" x14ac:dyDescent="0.25">
      <c r="A246" t="s">
        <v>14366</v>
      </c>
    </row>
    <row r="247" spans="1:1" x14ac:dyDescent="0.25">
      <c r="A247" t="s">
        <v>14367</v>
      </c>
    </row>
    <row r="248" spans="1:1" x14ac:dyDescent="0.25">
      <c r="A248" t="s">
        <v>14368</v>
      </c>
    </row>
    <row r="249" spans="1:1" x14ac:dyDescent="0.25">
      <c r="A249" t="s">
        <v>14368</v>
      </c>
    </row>
    <row r="250" spans="1:1" x14ac:dyDescent="0.25">
      <c r="A250" t="s">
        <v>14368</v>
      </c>
    </row>
    <row r="251" spans="1:1" x14ac:dyDescent="0.25">
      <c r="A251" t="s">
        <v>8645</v>
      </c>
    </row>
    <row r="252" spans="1:1" x14ac:dyDescent="0.25">
      <c r="A252" t="s">
        <v>14369</v>
      </c>
    </row>
    <row r="253" spans="1:1" x14ac:dyDescent="0.25">
      <c r="A253" t="s">
        <v>8645</v>
      </c>
    </row>
    <row r="254" spans="1:1" x14ac:dyDescent="0.25">
      <c r="A254" t="s">
        <v>14370</v>
      </c>
    </row>
    <row r="255" spans="1:1" x14ac:dyDescent="0.25">
      <c r="A255" t="s">
        <v>14371</v>
      </c>
    </row>
    <row r="256" spans="1:1" x14ac:dyDescent="0.25">
      <c r="A256" t="s">
        <v>14372</v>
      </c>
    </row>
    <row r="257" spans="1:1" x14ac:dyDescent="0.25">
      <c r="A257" t="s">
        <v>14373</v>
      </c>
    </row>
    <row r="258" spans="1:1" x14ac:dyDescent="0.25">
      <c r="A258" t="s">
        <v>14374</v>
      </c>
    </row>
    <row r="259" spans="1:1" x14ac:dyDescent="0.25">
      <c r="A259" t="s">
        <v>14375</v>
      </c>
    </row>
    <row r="260" spans="1:1" x14ac:dyDescent="0.25">
      <c r="A260" t="s">
        <v>14376</v>
      </c>
    </row>
    <row r="261" spans="1:1" x14ac:dyDescent="0.25">
      <c r="A261" t="s">
        <v>14377</v>
      </c>
    </row>
    <row r="262" spans="1:1" x14ac:dyDescent="0.25">
      <c r="A262" t="s">
        <v>14378</v>
      </c>
    </row>
    <row r="263" spans="1:1" x14ac:dyDescent="0.25">
      <c r="A263" t="s">
        <v>14379</v>
      </c>
    </row>
    <row r="264" spans="1:1" x14ac:dyDescent="0.25">
      <c r="A264" t="s">
        <v>14380</v>
      </c>
    </row>
    <row r="265" spans="1:1" x14ac:dyDescent="0.25">
      <c r="A265" t="s">
        <v>14381</v>
      </c>
    </row>
    <row r="266" spans="1:1" x14ac:dyDescent="0.25">
      <c r="A266" t="s">
        <v>14382</v>
      </c>
    </row>
    <row r="267" spans="1:1" x14ac:dyDescent="0.25">
      <c r="A267" t="s">
        <v>14383</v>
      </c>
    </row>
    <row r="268" spans="1:1" x14ac:dyDescent="0.25">
      <c r="A268" t="s">
        <v>14384</v>
      </c>
    </row>
    <row r="269" spans="1:1" x14ac:dyDescent="0.25">
      <c r="A269" t="s">
        <v>14385</v>
      </c>
    </row>
    <row r="270" spans="1:1" x14ac:dyDescent="0.25">
      <c r="A270" t="s">
        <v>14386</v>
      </c>
    </row>
    <row r="271" spans="1:1" x14ac:dyDescent="0.25">
      <c r="A271" t="s">
        <v>14387</v>
      </c>
    </row>
    <row r="272" spans="1:1" x14ac:dyDescent="0.25">
      <c r="A272" t="s">
        <v>14388</v>
      </c>
    </row>
    <row r="273" spans="1:1" x14ac:dyDescent="0.25">
      <c r="A273" t="s">
        <v>14389</v>
      </c>
    </row>
    <row r="274" spans="1:1" x14ac:dyDescent="0.25">
      <c r="A274" t="s">
        <v>14390</v>
      </c>
    </row>
    <row r="275" spans="1:1" x14ac:dyDescent="0.25">
      <c r="A275" t="s">
        <v>14391</v>
      </c>
    </row>
    <row r="276" spans="1:1" x14ac:dyDescent="0.25">
      <c r="A276" t="s">
        <v>14392</v>
      </c>
    </row>
    <row r="277" spans="1:1" x14ac:dyDescent="0.25">
      <c r="A277" t="s">
        <v>14393</v>
      </c>
    </row>
    <row r="278" spans="1:1" x14ac:dyDescent="0.25">
      <c r="A278" t="s">
        <v>14394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AF0EC-4962-4200-8B7A-13DC5DB504A8}">
  <dimension ref="A1:A301"/>
  <sheetViews>
    <sheetView workbookViewId="0">
      <selection sqref="A1:A1048576"/>
    </sheetView>
  </sheetViews>
  <sheetFormatPr defaultRowHeight="15" x14ac:dyDescent="0.25"/>
  <cols>
    <col min="1" max="1" width="81.140625" bestFit="1" customWidth="1"/>
  </cols>
  <sheetData>
    <row r="1" spans="1:1" x14ac:dyDescent="0.25">
      <c r="A1" t="s">
        <v>11168</v>
      </c>
    </row>
    <row r="2" spans="1:1" x14ac:dyDescent="0.25">
      <c r="A2" t="s">
        <v>14395</v>
      </c>
    </row>
    <row r="3" spans="1:1" x14ac:dyDescent="0.25">
      <c r="A3" t="s">
        <v>14396</v>
      </c>
    </row>
    <row r="4" spans="1:1" x14ac:dyDescent="0.25">
      <c r="A4" t="s">
        <v>14397</v>
      </c>
    </row>
    <row r="5" spans="1:1" x14ac:dyDescent="0.25">
      <c r="A5" t="s">
        <v>8645</v>
      </c>
    </row>
    <row r="6" spans="1:1" x14ac:dyDescent="0.25">
      <c r="A6" t="s">
        <v>14398</v>
      </c>
    </row>
    <row r="7" spans="1:1" x14ac:dyDescent="0.25">
      <c r="A7" t="s">
        <v>14399</v>
      </c>
    </row>
    <row r="8" spans="1:1" x14ac:dyDescent="0.25">
      <c r="A8" t="s">
        <v>14400</v>
      </c>
    </row>
    <row r="9" spans="1:1" x14ac:dyDescent="0.25">
      <c r="A9" t="s">
        <v>14401</v>
      </c>
    </row>
    <row r="10" spans="1:1" x14ac:dyDescent="0.25">
      <c r="A10" t="s">
        <v>14402</v>
      </c>
    </row>
    <row r="11" spans="1:1" x14ac:dyDescent="0.25">
      <c r="A11" t="s">
        <v>8645</v>
      </c>
    </row>
    <row r="12" spans="1:1" x14ac:dyDescent="0.25">
      <c r="A12" t="s">
        <v>14403</v>
      </c>
    </row>
    <row r="13" spans="1:1" x14ac:dyDescent="0.25">
      <c r="A13" t="s">
        <v>8645</v>
      </c>
    </row>
    <row r="14" spans="1:1" x14ac:dyDescent="0.25">
      <c r="A14" t="s">
        <v>14404</v>
      </c>
    </row>
    <row r="15" spans="1:1" x14ac:dyDescent="0.25">
      <c r="A15" t="s">
        <v>14405</v>
      </c>
    </row>
    <row r="16" spans="1:1" x14ac:dyDescent="0.25">
      <c r="A16" t="s">
        <v>8645</v>
      </c>
    </row>
    <row r="17" spans="1:1" x14ac:dyDescent="0.25">
      <c r="A17" t="s">
        <v>14406</v>
      </c>
    </row>
    <row r="18" spans="1:1" x14ac:dyDescent="0.25">
      <c r="A18" t="s">
        <v>8645</v>
      </c>
    </row>
    <row r="19" spans="1:1" x14ac:dyDescent="0.25">
      <c r="A19" t="s">
        <v>14407</v>
      </c>
    </row>
    <row r="20" spans="1:1" x14ac:dyDescent="0.25">
      <c r="A20" t="s">
        <v>14405</v>
      </c>
    </row>
    <row r="21" spans="1:1" x14ac:dyDescent="0.25">
      <c r="A21" t="s">
        <v>14408</v>
      </c>
    </row>
    <row r="22" spans="1:1" x14ac:dyDescent="0.25">
      <c r="A22" t="s">
        <v>14409</v>
      </c>
    </row>
    <row r="23" spans="1:1" x14ac:dyDescent="0.25">
      <c r="A23" t="s">
        <v>14410</v>
      </c>
    </row>
    <row r="24" spans="1:1" x14ac:dyDescent="0.25">
      <c r="A24" t="s">
        <v>14411</v>
      </c>
    </row>
    <row r="25" spans="1:1" x14ac:dyDescent="0.25">
      <c r="A25" t="s">
        <v>14412</v>
      </c>
    </row>
    <row r="26" spans="1:1" x14ac:dyDescent="0.25">
      <c r="A26" t="s">
        <v>14413</v>
      </c>
    </row>
    <row r="27" spans="1:1" x14ac:dyDescent="0.25">
      <c r="A27" t="s">
        <v>14414</v>
      </c>
    </row>
    <row r="28" spans="1:1" x14ac:dyDescent="0.25">
      <c r="A28" t="s">
        <v>14415</v>
      </c>
    </row>
    <row r="29" spans="1:1" x14ac:dyDescent="0.25">
      <c r="A29" t="s">
        <v>14416</v>
      </c>
    </row>
    <row r="30" spans="1:1" x14ac:dyDescent="0.25">
      <c r="A30" t="s">
        <v>14417</v>
      </c>
    </row>
    <row r="31" spans="1:1" x14ac:dyDescent="0.25">
      <c r="A31" t="s">
        <v>14418</v>
      </c>
    </row>
    <row r="32" spans="1:1" x14ac:dyDescent="0.25">
      <c r="A32" t="s">
        <v>14419</v>
      </c>
    </row>
    <row r="33" spans="1:1" x14ac:dyDescent="0.25">
      <c r="A33" t="s">
        <v>14420</v>
      </c>
    </row>
    <row r="34" spans="1:1" x14ac:dyDescent="0.25">
      <c r="A34" t="s">
        <v>14421</v>
      </c>
    </row>
    <row r="35" spans="1:1" x14ac:dyDescent="0.25">
      <c r="A35" t="s">
        <v>14422</v>
      </c>
    </row>
    <row r="36" spans="1:1" x14ac:dyDescent="0.25">
      <c r="A36" t="s">
        <v>14423</v>
      </c>
    </row>
    <row r="37" spans="1:1" x14ac:dyDescent="0.25">
      <c r="A37" t="s">
        <v>14424</v>
      </c>
    </row>
    <row r="38" spans="1:1" x14ac:dyDescent="0.25">
      <c r="A38" t="s">
        <v>14425</v>
      </c>
    </row>
    <row r="39" spans="1:1" x14ac:dyDescent="0.25">
      <c r="A39" t="s">
        <v>14426</v>
      </c>
    </row>
    <row r="40" spans="1:1" x14ac:dyDescent="0.25">
      <c r="A40" t="s">
        <v>14427</v>
      </c>
    </row>
    <row r="41" spans="1:1" x14ac:dyDescent="0.25">
      <c r="A41" t="s">
        <v>14428</v>
      </c>
    </row>
    <row r="42" spans="1:1" x14ac:dyDescent="0.25">
      <c r="A42" t="s">
        <v>14429</v>
      </c>
    </row>
    <row r="43" spans="1:1" x14ac:dyDescent="0.25">
      <c r="A43" t="s">
        <v>14430</v>
      </c>
    </row>
    <row r="44" spans="1:1" x14ac:dyDescent="0.25">
      <c r="A44" t="s">
        <v>14431</v>
      </c>
    </row>
    <row r="45" spans="1:1" x14ac:dyDescent="0.25">
      <c r="A45" t="s">
        <v>14432</v>
      </c>
    </row>
    <row r="46" spans="1:1" x14ac:dyDescent="0.25">
      <c r="A46" t="s">
        <v>14433</v>
      </c>
    </row>
    <row r="47" spans="1:1" x14ac:dyDescent="0.25">
      <c r="A47" t="s">
        <v>14434</v>
      </c>
    </row>
    <row r="48" spans="1:1" x14ac:dyDescent="0.25">
      <c r="A48" t="s">
        <v>14435</v>
      </c>
    </row>
    <row r="49" spans="1:1" x14ac:dyDescent="0.25">
      <c r="A49" t="s">
        <v>14436</v>
      </c>
    </row>
    <row r="50" spans="1:1" x14ac:dyDescent="0.25">
      <c r="A50" t="s">
        <v>14437</v>
      </c>
    </row>
    <row r="51" spans="1:1" x14ac:dyDescent="0.25">
      <c r="A51" t="s">
        <v>14438</v>
      </c>
    </row>
    <row r="52" spans="1:1" x14ac:dyDescent="0.25">
      <c r="A52" t="s">
        <v>14439</v>
      </c>
    </row>
    <row r="53" spans="1:1" x14ac:dyDescent="0.25">
      <c r="A53" t="s">
        <v>8645</v>
      </c>
    </row>
    <row r="54" spans="1:1" x14ac:dyDescent="0.25">
      <c r="A54" t="s">
        <v>14440</v>
      </c>
    </row>
    <row r="55" spans="1:1" x14ac:dyDescent="0.25">
      <c r="A55" t="s">
        <v>8645</v>
      </c>
    </row>
    <row r="56" spans="1:1" x14ac:dyDescent="0.25">
      <c r="A56" t="s">
        <v>14441</v>
      </c>
    </row>
    <row r="57" spans="1:1" x14ac:dyDescent="0.25">
      <c r="A57" t="s">
        <v>14405</v>
      </c>
    </row>
    <row r="58" spans="1:1" x14ac:dyDescent="0.25">
      <c r="A58" t="s">
        <v>14442</v>
      </c>
    </row>
    <row r="59" spans="1:1" x14ac:dyDescent="0.25">
      <c r="A59" t="s">
        <v>14443</v>
      </c>
    </row>
    <row r="60" spans="1:1" x14ac:dyDescent="0.25">
      <c r="A60" t="s">
        <v>14444</v>
      </c>
    </row>
    <row r="61" spans="1:1" x14ac:dyDescent="0.25">
      <c r="A61" t="s">
        <v>14445</v>
      </c>
    </row>
    <row r="62" spans="1:1" x14ac:dyDescent="0.25">
      <c r="A62" t="s">
        <v>14446</v>
      </c>
    </row>
    <row r="63" spans="1:1" x14ac:dyDescent="0.25">
      <c r="A63" t="s">
        <v>14447</v>
      </c>
    </row>
    <row r="64" spans="1:1" x14ac:dyDescent="0.25">
      <c r="A64" t="s">
        <v>14448</v>
      </c>
    </row>
    <row r="65" spans="1:1" x14ac:dyDescent="0.25">
      <c r="A65" t="s">
        <v>14449</v>
      </c>
    </row>
    <row r="66" spans="1:1" x14ac:dyDescent="0.25">
      <c r="A66" t="s">
        <v>14450</v>
      </c>
    </row>
    <row r="67" spans="1:1" x14ac:dyDescent="0.25">
      <c r="A67" t="s">
        <v>14451</v>
      </c>
    </row>
    <row r="68" spans="1:1" x14ac:dyDescent="0.25">
      <c r="A68" t="s">
        <v>14452</v>
      </c>
    </row>
    <row r="69" spans="1:1" x14ac:dyDescent="0.25">
      <c r="A69" t="s">
        <v>14453</v>
      </c>
    </row>
    <row r="70" spans="1:1" x14ac:dyDescent="0.25">
      <c r="A70" t="s">
        <v>14454</v>
      </c>
    </row>
    <row r="71" spans="1:1" x14ac:dyDescent="0.25">
      <c r="A71" t="s">
        <v>14455</v>
      </c>
    </row>
    <row r="72" spans="1:1" x14ac:dyDescent="0.25">
      <c r="A72" t="s">
        <v>14456</v>
      </c>
    </row>
    <row r="73" spans="1:1" x14ac:dyDescent="0.25">
      <c r="A73" t="s">
        <v>14457</v>
      </c>
    </row>
    <row r="74" spans="1:1" x14ac:dyDescent="0.25">
      <c r="A74" t="s">
        <v>14458</v>
      </c>
    </row>
    <row r="75" spans="1:1" x14ac:dyDescent="0.25">
      <c r="A75" t="s">
        <v>14459</v>
      </c>
    </row>
    <row r="76" spans="1:1" x14ac:dyDescent="0.25">
      <c r="A76" t="s">
        <v>14460</v>
      </c>
    </row>
    <row r="77" spans="1:1" x14ac:dyDescent="0.25">
      <c r="A77" t="s">
        <v>14461</v>
      </c>
    </row>
    <row r="78" spans="1:1" x14ac:dyDescent="0.25">
      <c r="A78" t="s">
        <v>14462</v>
      </c>
    </row>
    <row r="79" spans="1:1" x14ac:dyDescent="0.25">
      <c r="A79" t="s">
        <v>14463</v>
      </c>
    </row>
    <row r="80" spans="1:1" x14ac:dyDescent="0.25">
      <c r="A80" t="s">
        <v>8645</v>
      </c>
    </row>
    <row r="81" spans="1:1" x14ac:dyDescent="0.25">
      <c r="A81" t="s">
        <v>14464</v>
      </c>
    </row>
    <row r="82" spans="1:1" x14ac:dyDescent="0.25">
      <c r="A82" t="s">
        <v>8645</v>
      </c>
    </row>
    <row r="83" spans="1:1" x14ac:dyDescent="0.25">
      <c r="A83" t="s">
        <v>14465</v>
      </c>
    </row>
    <row r="84" spans="1:1" x14ac:dyDescent="0.25">
      <c r="A84" t="s">
        <v>14405</v>
      </c>
    </row>
    <row r="85" spans="1:1" x14ac:dyDescent="0.25">
      <c r="A85" t="s">
        <v>14466</v>
      </c>
    </row>
    <row r="86" spans="1:1" x14ac:dyDescent="0.25">
      <c r="A86" t="s">
        <v>14467</v>
      </c>
    </row>
    <row r="87" spans="1:1" x14ac:dyDescent="0.25">
      <c r="A87" t="s">
        <v>14468</v>
      </c>
    </row>
    <row r="88" spans="1:1" x14ac:dyDescent="0.25">
      <c r="A88" t="s">
        <v>14469</v>
      </c>
    </row>
    <row r="89" spans="1:1" x14ac:dyDescent="0.25">
      <c r="A89" t="s">
        <v>14470</v>
      </c>
    </row>
    <row r="90" spans="1:1" x14ac:dyDescent="0.25">
      <c r="A90" t="s">
        <v>14471</v>
      </c>
    </row>
    <row r="91" spans="1:1" x14ac:dyDescent="0.25">
      <c r="A91" t="s">
        <v>14472</v>
      </c>
    </row>
    <row r="92" spans="1:1" x14ac:dyDescent="0.25">
      <c r="A92" t="s">
        <v>14473</v>
      </c>
    </row>
    <row r="93" spans="1:1" x14ac:dyDescent="0.25">
      <c r="A93" t="s">
        <v>14474</v>
      </c>
    </row>
    <row r="94" spans="1:1" x14ac:dyDescent="0.25">
      <c r="A94" t="s">
        <v>14475</v>
      </c>
    </row>
    <row r="95" spans="1:1" x14ac:dyDescent="0.25">
      <c r="A95" t="s">
        <v>14476</v>
      </c>
    </row>
    <row r="96" spans="1:1" x14ac:dyDescent="0.25">
      <c r="A96" t="s">
        <v>14477</v>
      </c>
    </row>
    <row r="97" spans="1:1" x14ac:dyDescent="0.25">
      <c r="A97" t="s">
        <v>14478</v>
      </c>
    </row>
    <row r="98" spans="1:1" x14ac:dyDescent="0.25">
      <c r="A98" t="s">
        <v>14479</v>
      </c>
    </row>
    <row r="99" spans="1:1" x14ac:dyDescent="0.25">
      <c r="A99" t="s">
        <v>14480</v>
      </c>
    </row>
    <row r="100" spans="1:1" x14ac:dyDescent="0.25">
      <c r="A100" t="s">
        <v>14481</v>
      </c>
    </row>
    <row r="101" spans="1:1" x14ac:dyDescent="0.25">
      <c r="A101" t="s">
        <v>14482</v>
      </c>
    </row>
    <row r="102" spans="1:1" x14ac:dyDescent="0.25">
      <c r="A102" t="s">
        <v>14483</v>
      </c>
    </row>
    <row r="103" spans="1:1" x14ac:dyDescent="0.25">
      <c r="A103" t="s">
        <v>14484</v>
      </c>
    </row>
    <row r="104" spans="1:1" x14ac:dyDescent="0.25">
      <c r="A104" t="s">
        <v>14485</v>
      </c>
    </row>
    <row r="105" spans="1:1" x14ac:dyDescent="0.25">
      <c r="A105" t="s">
        <v>14486</v>
      </c>
    </row>
    <row r="106" spans="1:1" x14ac:dyDescent="0.25">
      <c r="A106" t="s">
        <v>14487</v>
      </c>
    </row>
    <row r="107" spans="1:1" x14ac:dyDescent="0.25">
      <c r="A107" t="s">
        <v>14488</v>
      </c>
    </row>
    <row r="108" spans="1:1" x14ac:dyDescent="0.25">
      <c r="A108" t="s">
        <v>14489</v>
      </c>
    </row>
    <row r="109" spans="1:1" x14ac:dyDescent="0.25">
      <c r="A109" t="s">
        <v>14490</v>
      </c>
    </row>
    <row r="110" spans="1:1" x14ac:dyDescent="0.25">
      <c r="A110" t="s">
        <v>14491</v>
      </c>
    </row>
    <row r="111" spans="1:1" x14ac:dyDescent="0.25">
      <c r="A111" t="s">
        <v>14492</v>
      </c>
    </row>
    <row r="112" spans="1:1" x14ac:dyDescent="0.25">
      <c r="A112" t="s">
        <v>14493</v>
      </c>
    </row>
    <row r="113" spans="1:1" x14ac:dyDescent="0.25">
      <c r="A113" t="s">
        <v>14494</v>
      </c>
    </row>
    <row r="114" spans="1:1" x14ac:dyDescent="0.25">
      <c r="A114" t="s">
        <v>14495</v>
      </c>
    </row>
    <row r="115" spans="1:1" x14ac:dyDescent="0.25">
      <c r="A115" t="s">
        <v>15732</v>
      </c>
    </row>
    <row r="116" spans="1:1" x14ac:dyDescent="0.25">
      <c r="A116" t="s">
        <v>15733</v>
      </c>
    </row>
    <row r="117" spans="1:1" x14ac:dyDescent="0.25">
      <c r="A117" t="s">
        <v>15734</v>
      </c>
    </row>
    <row r="118" spans="1:1" x14ac:dyDescent="0.25">
      <c r="A118" t="s">
        <v>8645</v>
      </c>
    </row>
    <row r="119" spans="1:1" x14ac:dyDescent="0.25">
      <c r="A119" t="s">
        <v>14496</v>
      </c>
    </row>
    <row r="120" spans="1:1" x14ac:dyDescent="0.25">
      <c r="A120" t="s">
        <v>8645</v>
      </c>
    </row>
    <row r="121" spans="1:1" x14ac:dyDescent="0.25">
      <c r="A121" t="s">
        <v>14497</v>
      </c>
    </row>
    <row r="122" spans="1:1" x14ac:dyDescent="0.25">
      <c r="A122" t="s">
        <v>14405</v>
      </c>
    </row>
    <row r="123" spans="1:1" x14ac:dyDescent="0.25">
      <c r="A123" t="s">
        <v>14498</v>
      </c>
    </row>
    <row r="124" spans="1:1" x14ac:dyDescent="0.25">
      <c r="A124" t="s">
        <v>14499</v>
      </c>
    </row>
    <row r="125" spans="1:1" x14ac:dyDescent="0.25">
      <c r="A125" t="s">
        <v>14500</v>
      </c>
    </row>
    <row r="126" spans="1:1" x14ac:dyDescent="0.25">
      <c r="A126" t="s">
        <v>14501</v>
      </c>
    </row>
    <row r="127" spans="1:1" x14ac:dyDescent="0.25">
      <c r="A127" t="s">
        <v>14502</v>
      </c>
    </row>
    <row r="128" spans="1:1" x14ac:dyDescent="0.25">
      <c r="A128" t="s">
        <v>14503</v>
      </c>
    </row>
    <row r="129" spans="1:1" x14ac:dyDescent="0.25">
      <c r="A129" t="s">
        <v>14504</v>
      </c>
    </row>
    <row r="130" spans="1:1" x14ac:dyDescent="0.25">
      <c r="A130" t="s">
        <v>14505</v>
      </c>
    </row>
    <row r="131" spans="1:1" x14ac:dyDescent="0.25">
      <c r="A131" t="s">
        <v>14506</v>
      </c>
    </row>
    <row r="132" spans="1:1" x14ac:dyDescent="0.25">
      <c r="A132" t="s">
        <v>14507</v>
      </c>
    </row>
    <row r="133" spans="1:1" x14ac:dyDescent="0.25">
      <c r="A133" t="s">
        <v>14508</v>
      </c>
    </row>
    <row r="134" spans="1:1" x14ac:dyDescent="0.25">
      <c r="A134" t="s">
        <v>14509</v>
      </c>
    </row>
    <row r="135" spans="1:1" x14ac:dyDescent="0.25">
      <c r="A135" t="s">
        <v>14510</v>
      </c>
    </row>
    <row r="136" spans="1:1" x14ac:dyDescent="0.25">
      <c r="A136" t="s">
        <v>14511</v>
      </c>
    </row>
    <row r="137" spans="1:1" x14ac:dyDescent="0.25">
      <c r="A137" t="s">
        <v>14512</v>
      </c>
    </row>
    <row r="138" spans="1:1" x14ac:dyDescent="0.25">
      <c r="A138" t="s">
        <v>14513</v>
      </c>
    </row>
    <row r="139" spans="1:1" x14ac:dyDescent="0.25">
      <c r="A139" t="s">
        <v>14514</v>
      </c>
    </row>
    <row r="140" spans="1:1" x14ac:dyDescent="0.25">
      <c r="A140" t="s">
        <v>14515</v>
      </c>
    </row>
    <row r="141" spans="1:1" x14ac:dyDescent="0.25">
      <c r="A141" t="s">
        <v>14516</v>
      </c>
    </row>
    <row r="142" spans="1:1" x14ac:dyDescent="0.25">
      <c r="A142" t="s">
        <v>14517</v>
      </c>
    </row>
    <row r="143" spans="1:1" x14ac:dyDescent="0.25">
      <c r="A143" t="s">
        <v>14518</v>
      </c>
    </row>
    <row r="144" spans="1:1" x14ac:dyDescent="0.25">
      <c r="A144" t="s">
        <v>14519</v>
      </c>
    </row>
    <row r="145" spans="1:1" x14ac:dyDescent="0.25">
      <c r="A145" t="s">
        <v>14520</v>
      </c>
    </row>
    <row r="146" spans="1:1" x14ac:dyDescent="0.25">
      <c r="A146" t="s">
        <v>14521</v>
      </c>
    </row>
    <row r="147" spans="1:1" x14ac:dyDescent="0.25">
      <c r="A147" t="s">
        <v>14522</v>
      </c>
    </row>
    <row r="148" spans="1:1" x14ac:dyDescent="0.25">
      <c r="A148" t="s">
        <v>14523</v>
      </c>
    </row>
    <row r="149" spans="1:1" x14ac:dyDescent="0.25">
      <c r="A149" t="s">
        <v>14524</v>
      </c>
    </row>
    <row r="150" spans="1:1" x14ac:dyDescent="0.25">
      <c r="A150" t="s">
        <v>14525</v>
      </c>
    </row>
    <row r="151" spans="1:1" x14ac:dyDescent="0.25">
      <c r="A151" t="s">
        <v>14526</v>
      </c>
    </row>
    <row r="152" spans="1:1" x14ac:dyDescent="0.25">
      <c r="A152" t="s">
        <v>14527</v>
      </c>
    </row>
    <row r="153" spans="1:1" x14ac:dyDescent="0.25">
      <c r="A153" t="s">
        <v>14528</v>
      </c>
    </row>
    <row r="154" spans="1:1" x14ac:dyDescent="0.25">
      <c r="A154" t="s">
        <v>14529</v>
      </c>
    </row>
    <row r="155" spans="1:1" x14ac:dyDescent="0.25">
      <c r="A155" t="s">
        <v>14530</v>
      </c>
    </row>
    <row r="156" spans="1:1" x14ac:dyDescent="0.25">
      <c r="A156" t="s">
        <v>14531</v>
      </c>
    </row>
    <row r="157" spans="1:1" x14ac:dyDescent="0.25">
      <c r="A157" t="s">
        <v>14532</v>
      </c>
    </row>
    <row r="158" spans="1:1" x14ac:dyDescent="0.25">
      <c r="A158" t="s">
        <v>14533</v>
      </c>
    </row>
    <row r="159" spans="1:1" x14ac:dyDescent="0.25">
      <c r="A159" t="s">
        <v>14534</v>
      </c>
    </row>
    <row r="160" spans="1:1" x14ac:dyDescent="0.25">
      <c r="A160" t="s">
        <v>14535</v>
      </c>
    </row>
    <row r="161" spans="1:1" x14ac:dyDescent="0.25">
      <c r="A161" t="s">
        <v>14536</v>
      </c>
    </row>
    <row r="162" spans="1:1" x14ac:dyDescent="0.25">
      <c r="A162" t="s">
        <v>14537</v>
      </c>
    </row>
    <row r="163" spans="1:1" x14ac:dyDescent="0.25">
      <c r="A163" t="s">
        <v>14538</v>
      </c>
    </row>
    <row r="164" spans="1:1" x14ac:dyDescent="0.25">
      <c r="A164" t="s">
        <v>14539</v>
      </c>
    </row>
    <row r="165" spans="1:1" x14ac:dyDescent="0.25">
      <c r="A165" t="s">
        <v>14540</v>
      </c>
    </row>
    <row r="166" spans="1:1" x14ac:dyDescent="0.25">
      <c r="A166" t="s">
        <v>14541</v>
      </c>
    </row>
    <row r="167" spans="1:1" x14ac:dyDescent="0.25">
      <c r="A167" t="s">
        <v>14542</v>
      </c>
    </row>
    <row r="168" spans="1:1" x14ac:dyDescent="0.25">
      <c r="A168" t="s">
        <v>14543</v>
      </c>
    </row>
    <row r="169" spans="1:1" x14ac:dyDescent="0.25">
      <c r="A169" t="s">
        <v>14544</v>
      </c>
    </row>
    <row r="170" spans="1:1" x14ac:dyDescent="0.25">
      <c r="A170" t="s">
        <v>14545</v>
      </c>
    </row>
    <row r="171" spans="1:1" x14ac:dyDescent="0.25">
      <c r="A171" t="s">
        <v>14546</v>
      </c>
    </row>
    <row r="172" spans="1:1" x14ac:dyDescent="0.25">
      <c r="A172" t="s">
        <v>14547</v>
      </c>
    </row>
    <row r="173" spans="1:1" x14ac:dyDescent="0.25">
      <c r="A173" t="s">
        <v>14548</v>
      </c>
    </row>
    <row r="174" spans="1:1" x14ac:dyDescent="0.25">
      <c r="A174" t="s">
        <v>14549</v>
      </c>
    </row>
    <row r="175" spans="1:1" x14ac:dyDescent="0.25">
      <c r="A175" t="s">
        <v>14550</v>
      </c>
    </row>
    <row r="176" spans="1:1" x14ac:dyDescent="0.25">
      <c r="A176" t="s">
        <v>14551</v>
      </c>
    </row>
    <row r="177" spans="1:1" x14ac:dyDescent="0.25">
      <c r="A177" t="s">
        <v>14552</v>
      </c>
    </row>
    <row r="178" spans="1:1" x14ac:dyDescent="0.25">
      <c r="A178" t="s">
        <v>14553</v>
      </c>
    </row>
    <row r="179" spans="1:1" x14ac:dyDescent="0.25">
      <c r="A179" t="s">
        <v>14554</v>
      </c>
    </row>
    <row r="180" spans="1:1" x14ac:dyDescent="0.25">
      <c r="A180" t="s">
        <v>14555</v>
      </c>
    </row>
    <row r="181" spans="1:1" x14ac:dyDescent="0.25">
      <c r="A181" t="s">
        <v>14556</v>
      </c>
    </row>
    <row r="182" spans="1:1" x14ac:dyDescent="0.25">
      <c r="A182" t="s">
        <v>14557</v>
      </c>
    </row>
    <row r="183" spans="1:1" x14ac:dyDescent="0.25">
      <c r="A183" t="s">
        <v>14558</v>
      </c>
    </row>
    <row r="184" spans="1:1" x14ac:dyDescent="0.25">
      <c r="A184" t="s">
        <v>14559</v>
      </c>
    </row>
    <row r="185" spans="1:1" x14ac:dyDescent="0.25">
      <c r="A185" t="s">
        <v>14560</v>
      </c>
    </row>
    <row r="186" spans="1:1" x14ac:dyDescent="0.25">
      <c r="A186" t="s">
        <v>14561</v>
      </c>
    </row>
    <row r="187" spans="1:1" x14ac:dyDescent="0.25">
      <c r="A187" t="s">
        <v>14562</v>
      </c>
    </row>
    <row r="188" spans="1:1" x14ac:dyDescent="0.25">
      <c r="A188" t="s">
        <v>14563</v>
      </c>
    </row>
    <row r="189" spans="1:1" x14ac:dyDescent="0.25">
      <c r="A189" t="s">
        <v>14564</v>
      </c>
    </row>
    <row r="190" spans="1:1" x14ac:dyDescent="0.25">
      <c r="A190" t="s">
        <v>14565</v>
      </c>
    </row>
    <row r="191" spans="1:1" x14ac:dyDescent="0.25">
      <c r="A191" t="s">
        <v>14566</v>
      </c>
    </row>
    <row r="192" spans="1:1" x14ac:dyDescent="0.25">
      <c r="A192" t="s">
        <v>14567</v>
      </c>
    </row>
    <row r="193" spans="1:1" x14ac:dyDescent="0.25">
      <c r="A193" t="s">
        <v>14568</v>
      </c>
    </row>
    <row r="194" spans="1:1" x14ac:dyDescent="0.25">
      <c r="A194" t="s">
        <v>14569</v>
      </c>
    </row>
    <row r="195" spans="1:1" x14ac:dyDescent="0.25">
      <c r="A195" t="s">
        <v>14570</v>
      </c>
    </row>
    <row r="196" spans="1:1" x14ac:dyDescent="0.25">
      <c r="A196" t="s">
        <v>14571</v>
      </c>
    </row>
    <row r="197" spans="1:1" x14ac:dyDescent="0.25">
      <c r="A197" t="s">
        <v>14572</v>
      </c>
    </row>
    <row r="198" spans="1:1" x14ac:dyDescent="0.25">
      <c r="A198" t="s">
        <v>14573</v>
      </c>
    </row>
    <row r="199" spans="1:1" x14ac:dyDescent="0.25">
      <c r="A199" t="s">
        <v>14574</v>
      </c>
    </row>
    <row r="200" spans="1:1" x14ac:dyDescent="0.25">
      <c r="A200" t="s">
        <v>14575</v>
      </c>
    </row>
    <row r="201" spans="1:1" x14ac:dyDescent="0.25">
      <c r="A201" t="s">
        <v>14576</v>
      </c>
    </row>
    <row r="202" spans="1:1" x14ac:dyDescent="0.25">
      <c r="A202" t="s">
        <v>14577</v>
      </c>
    </row>
    <row r="203" spans="1:1" x14ac:dyDescent="0.25">
      <c r="A203" t="s">
        <v>14578</v>
      </c>
    </row>
    <row r="204" spans="1:1" x14ac:dyDescent="0.25">
      <c r="A204" t="s">
        <v>14579</v>
      </c>
    </row>
    <row r="205" spans="1:1" x14ac:dyDescent="0.25">
      <c r="A205" t="s">
        <v>14580</v>
      </c>
    </row>
    <row r="206" spans="1:1" x14ac:dyDescent="0.25">
      <c r="A206" t="s">
        <v>14581</v>
      </c>
    </row>
    <row r="207" spans="1:1" x14ac:dyDescent="0.25">
      <c r="A207" t="s">
        <v>14582</v>
      </c>
    </row>
    <row r="208" spans="1:1" x14ac:dyDescent="0.25">
      <c r="A208" t="s">
        <v>14583</v>
      </c>
    </row>
    <row r="209" spans="1:1" x14ac:dyDescent="0.25">
      <c r="A209" t="s">
        <v>14584</v>
      </c>
    </row>
    <row r="210" spans="1:1" x14ac:dyDescent="0.25">
      <c r="A210" t="s">
        <v>14585</v>
      </c>
    </row>
    <row r="211" spans="1:1" x14ac:dyDescent="0.25">
      <c r="A211" t="s">
        <v>14586</v>
      </c>
    </row>
    <row r="212" spans="1:1" x14ac:dyDescent="0.25">
      <c r="A212" t="s">
        <v>14587</v>
      </c>
    </row>
    <row r="213" spans="1:1" x14ac:dyDescent="0.25">
      <c r="A213" t="s">
        <v>14588</v>
      </c>
    </row>
    <row r="214" spans="1:1" x14ac:dyDescent="0.25">
      <c r="A214" t="s">
        <v>14589</v>
      </c>
    </row>
    <row r="215" spans="1:1" x14ac:dyDescent="0.25">
      <c r="A215" t="s">
        <v>14590</v>
      </c>
    </row>
    <row r="216" spans="1:1" x14ac:dyDescent="0.25">
      <c r="A216" t="s">
        <v>14591</v>
      </c>
    </row>
    <row r="217" spans="1:1" x14ac:dyDescent="0.25">
      <c r="A217" t="s">
        <v>14592</v>
      </c>
    </row>
    <row r="218" spans="1:1" x14ac:dyDescent="0.25">
      <c r="A218" t="s">
        <v>14593</v>
      </c>
    </row>
    <row r="219" spans="1:1" x14ac:dyDescent="0.25">
      <c r="A219" t="s">
        <v>14594</v>
      </c>
    </row>
    <row r="220" spans="1:1" x14ac:dyDescent="0.25">
      <c r="A220" t="s">
        <v>14595</v>
      </c>
    </row>
    <row r="221" spans="1:1" x14ac:dyDescent="0.25">
      <c r="A221" t="s">
        <v>14596</v>
      </c>
    </row>
    <row r="222" spans="1:1" x14ac:dyDescent="0.25">
      <c r="A222" t="s">
        <v>14597</v>
      </c>
    </row>
    <row r="223" spans="1:1" x14ac:dyDescent="0.25">
      <c r="A223" t="s">
        <v>14598</v>
      </c>
    </row>
    <row r="224" spans="1:1" x14ac:dyDescent="0.25">
      <c r="A224" t="s">
        <v>14599</v>
      </c>
    </row>
    <row r="225" spans="1:1" x14ac:dyDescent="0.25">
      <c r="A225" t="s">
        <v>14600</v>
      </c>
    </row>
    <row r="226" spans="1:1" x14ac:dyDescent="0.25">
      <c r="A226" t="s">
        <v>14601</v>
      </c>
    </row>
    <row r="227" spans="1:1" x14ac:dyDescent="0.25">
      <c r="A227" t="s">
        <v>14602</v>
      </c>
    </row>
    <row r="228" spans="1:1" x14ac:dyDescent="0.25">
      <c r="A228" t="s">
        <v>14603</v>
      </c>
    </row>
    <row r="229" spans="1:1" x14ac:dyDescent="0.25">
      <c r="A229" t="s">
        <v>14604</v>
      </c>
    </row>
    <row r="230" spans="1:1" x14ac:dyDescent="0.25">
      <c r="A230" t="s">
        <v>14605</v>
      </c>
    </row>
    <row r="231" spans="1:1" x14ac:dyDescent="0.25">
      <c r="A231" t="s">
        <v>14606</v>
      </c>
    </row>
    <row r="232" spans="1:1" x14ac:dyDescent="0.25">
      <c r="A232" t="s">
        <v>14607</v>
      </c>
    </row>
    <row r="233" spans="1:1" x14ac:dyDescent="0.25">
      <c r="A233" t="s">
        <v>14608</v>
      </c>
    </row>
    <row r="234" spans="1:1" x14ac:dyDescent="0.25">
      <c r="A234" t="s">
        <v>14609</v>
      </c>
    </row>
    <row r="235" spans="1:1" x14ac:dyDescent="0.25">
      <c r="A235" t="s">
        <v>14610</v>
      </c>
    </row>
    <row r="236" spans="1:1" x14ac:dyDescent="0.25">
      <c r="A236" t="s">
        <v>14611</v>
      </c>
    </row>
    <row r="237" spans="1:1" x14ac:dyDescent="0.25">
      <c r="A237" t="s">
        <v>14612</v>
      </c>
    </row>
    <row r="238" spans="1:1" x14ac:dyDescent="0.25">
      <c r="A238" t="s">
        <v>14613</v>
      </c>
    </row>
    <row r="239" spans="1:1" x14ac:dyDescent="0.25">
      <c r="A239" t="s">
        <v>14614</v>
      </c>
    </row>
    <row r="240" spans="1:1" x14ac:dyDescent="0.25">
      <c r="A240" t="s">
        <v>14615</v>
      </c>
    </row>
    <row r="241" spans="1:1" x14ac:dyDescent="0.25">
      <c r="A241" t="s">
        <v>14616</v>
      </c>
    </row>
    <row r="242" spans="1:1" x14ac:dyDescent="0.25">
      <c r="A242" t="s">
        <v>14617</v>
      </c>
    </row>
    <row r="243" spans="1:1" x14ac:dyDescent="0.25">
      <c r="A243" t="s">
        <v>14618</v>
      </c>
    </row>
    <row r="244" spans="1:1" x14ac:dyDescent="0.25">
      <c r="A244" t="s">
        <v>14619</v>
      </c>
    </row>
    <row r="245" spans="1:1" x14ac:dyDescent="0.25">
      <c r="A245" t="s">
        <v>14620</v>
      </c>
    </row>
    <row r="246" spans="1:1" x14ac:dyDescent="0.25">
      <c r="A246" t="s">
        <v>14621</v>
      </c>
    </row>
    <row r="247" spans="1:1" x14ac:dyDescent="0.25">
      <c r="A247" t="s">
        <v>14622</v>
      </c>
    </row>
    <row r="248" spans="1:1" x14ac:dyDescent="0.25">
      <c r="A248" t="s">
        <v>14623</v>
      </c>
    </row>
    <row r="249" spans="1:1" x14ac:dyDescent="0.25">
      <c r="A249" t="s">
        <v>14624</v>
      </c>
    </row>
    <row r="250" spans="1:1" x14ac:dyDescent="0.25">
      <c r="A250" t="s">
        <v>14625</v>
      </c>
    </row>
    <row r="251" spans="1:1" x14ac:dyDescent="0.25">
      <c r="A251" t="s">
        <v>14626</v>
      </c>
    </row>
    <row r="252" spans="1:1" x14ac:dyDescent="0.25">
      <c r="A252" t="s">
        <v>14627</v>
      </c>
    </row>
    <row r="253" spans="1:1" x14ac:dyDescent="0.25">
      <c r="A253" t="s">
        <v>14628</v>
      </c>
    </row>
    <row r="254" spans="1:1" x14ac:dyDescent="0.25">
      <c r="A254" t="s">
        <v>14629</v>
      </c>
    </row>
    <row r="255" spans="1:1" x14ac:dyDescent="0.25">
      <c r="A255" t="s">
        <v>14630</v>
      </c>
    </row>
    <row r="256" spans="1:1" x14ac:dyDescent="0.25">
      <c r="A256" t="s">
        <v>14631</v>
      </c>
    </row>
    <row r="257" spans="1:1" x14ac:dyDescent="0.25">
      <c r="A257" t="s">
        <v>14632</v>
      </c>
    </row>
    <row r="258" spans="1:1" x14ac:dyDescent="0.25">
      <c r="A258" t="s">
        <v>14633</v>
      </c>
    </row>
    <row r="259" spans="1:1" x14ac:dyDescent="0.25">
      <c r="A259" t="s">
        <v>14634</v>
      </c>
    </row>
    <row r="260" spans="1:1" x14ac:dyDescent="0.25">
      <c r="A260" t="s">
        <v>14635</v>
      </c>
    </row>
    <row r="261" spans="1:1" x14ac:dyDescent="0.25">
      <c r="A261" t="s">
        <v>14636</v>
      </c>
    </row>
    <row r="262" spans="1:1" x14ac:dyDescent="0.25">
      <c r="A262" t="s">
        <v>14637</v>
      </c>
    </row>
    <row r="263" spans="1:1" x14ac:dyDescent="0.25">
      <c r="A263" t="s">
        <v>14638</v>
      </c>
    </row>
    <row r="264" spans="1:1" x14ac:dyDescent="0.25">
      <c r="A264" t="s">
        <v>14639</v>
      </c>
    </row>
    <row r="265" spans="1:1" x14ac:dyDescent="0.25">
      <c r="A265" t="s">
        <v>14640</v>
      </c>
    </row>
    <row r="266" spans="1:1" x14ac:dyDescent="0.25">
      <c r="A266" t="s">
        <v>14641</v>
      </c>
    </row>
    <row r="267" spans="1:1" x14ac:dyDescent="0.25">
      <c r="A267" t="s">
        <v>14642</v>
      </c>
    </row>
    <row r="268" spans="1:1" x14ac:dyDescent="0.25">
      <c r="A268" t="s">
        <v>14643</v>
      </c>
    </row>
    <row r="269" spans="1:1" x14ac:dyDescent="0.25">
      <c r="A269" t="s">
        <v>14644</v>
      </c>
    </row>
    <row r="270" spans="1:1" x14ac:dyDescent="0.25">
      <c r="A270" t="s">
        <v>14645</v>
      </c>
    </row>
    <row r="271" spans="1:1" x14ac:dyDescent="0.25">
      <c r="A271" t="s">
        <v>14646</v>
      </c>
    </row>
    <row r="272" spans="1:1" x14ac:dyDescent="0.25">
      <c r="A272" t="s">
        <v>14647</v>
      </c>
    </row>
    <row r="273" spans="1:1" x14ac:dyDescent="0.25">
      <c r="A273" t="s">
        <v>14648</v>
      </c>
    </row>
    <row r="274" spans="1:1" x14ac:dyDescent="0.25">
      <c r="A274" t="s">
        <v>14649</v>
      </c>
    </row>
    <row r="275" spans="1:1" x14ac:dyDescent="0.25">
      <c r="A275" t="s">
        <v>14650</v>
      </c>
    </row>
    <row r="276" spans="1:1" x14ac:dyDescent="0.25">
      <c r="A276" t="s">
        <v>14651</v>
      </c>
    </row>
    <row r="277" spans="1:1" x14ac:dyDescent="0.25">
      <c r="A277" t="s">
        <v>14652</v>
      </c>
    </row>
    <row r="278" spans="1:1" x14ac:dyDescent="0.25">
      <c r="A278" t="s">
        <v>14653</v>
      </c>
    </row>
    <row r="279" spans="1:1" x14ac:dyDescent="0.25">
      <c r="A279" t="s">
        <v>14654</v>
      </c>
    </row>
    <row r="280" spans="1:1" x14ac:dyDescent="0.25">
      <c r="A280" t="s">
        <v>14655</v>
      </c>
    </row>
    <row r="281" spans="1:1" x14ac:dyDescent="0.25">
      <c r="A281" t="s">
        <v>14656</v>
      </c>
    </row>
    <row r="282" spans="1:1" x14ac:dyDescent="0.25">
      <c r="A282" t="s">
        <v>14657</v>
      </c>
    </row>
    <row r="283" spans="1:1" x14ac:dyDescent="0.25">
      <c r="A283" t="s">
        <v>14658</v>
      </c>
    </row>
    <row r="284" spans="1:1" x14ac:dyDescent="0.25">
      <c r="A284" t="s">
        <v>14659</v>
      </c>
    </row>
    <row r="285" spans="1:1" x14ac:dyDescent="0.25">
      <c r="A285" t="s">
        <v>14660</v>
      </c>
    </row>
    <row r="286" spans="1:1" x14ac:dyDescent="0.25">
      <c r="A286" t="s">
        <v>14661</v>
      </c>
    </row>
    <row r="287" spans="1:1" x14ac:dyDescent="0.25">
      <c r="A287" t="s">
        <v>14662</v>
      </c>
    </row>
    <row r="288" spans="1:1" x14ac:dyDescent="0.25">
      <c r="A288" t="s">
        <v>14663</v>
      </c>
    </row>
    <row r="289" spans="1:1" x14ac:dyDescent="0.25">
      <c r="A289" t="s">
        <v>14664</v>
      </c>
    </row>
    <row r="290" spans="1:1" x14ac:dyDescent="0.25">
      <c r="A290" t="s">
        <v>14665</v>
      </c>
    </row>
    <row r="291" spans="1:1" x14ac:dyDescent="0.25">
      <c r="A291" t="s">
        <v>14666</v>
      </c>
    </row>
    <row r="292" spans="1:1" x14ac:dyDescent="0.25">
      <c r="A292" t="s">
        <v>14667</v>
      </c>
    </row>
    <row r="293" spans="1:1" x14ac:dyDescent="0.25">
      <c r="A293" t="s">
        <v>14668</v>
      </c>
    </row>
    <row r="294" spans="1:1" x14ac:dyDescent="0.25">
      <c r="A294" t="s">
        <v>14669</v>
      </c>
    </row>
    <row r="295" spans="1:1" x14ac:dyDescent="0.25">
      <c r="A295" t="s">
        <v>14670</v>
      </c>
    </row>
    <row r="296" spans="1:1" x14ac:dyDescent="0.25">
      <c r="A296" t="s">
        <v>14671</v>
      </c>
    </row>
    <row r="297" spans="1:1" x14ac:dyDescent="0.25">
      <c r="A297" t="s">
        <v>14672</v>
      </c>
    </row>
    <row r="298" spans="1:1" x14ac:dyDescent="0.25">
      <c r="A298" t="s">
        <v>14673</v>
      </c>
    </row>
    <row r="299" spans="1:1" x14ac:dyDescent="0.25">
      <c r="A299" t="s">
        <v>14674</v>
      </c>
    </row>
    <row r="300" spans="1:1" x14ac:dyDescent="0.25">
      <c r="A300" t="s">
        <v>14675</v>
      </c>
    </row>
    <row r="301" spans="1:1" x14ac:dyDescent="0.25">
      <c r="A301" t="s">
        <v>14676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AA95F-B953-44DD-8FA3-BC44D369A225}">
  <dimension ref="A1:G105"/>
  <sheetViews>
    <sheetView workbookViewId="0">
      <selection sqref="A1:G99"/>
    </sheetView>
  </sheetViews>
  <sheetFormatPr defaultRowHeight="15" x14ac:dyDescent="0.25"/>
  <cols>
    <col min="1" max="1" width="53.28515625" bestFit="1" customWidth="1"/>
    <col min="2" max="2" width="26.7109375" bestFit="1" customWidth="1"/>
    <col min="3" max="3" width="19.7109375" bestFit="1" customWidth="1"/>
    <col min="4" max="4" width="12.85546875" bestFit="1" customWidth="1"/>
    <col min="5" max="5" width="17.5703125" bestFit="1" customWidth="1"/>
    <col min="6" max="6" width="13.5703125" bestFit="1" customWidth="1"/>
    <col min="7" max="7" width="10.42578125" bestFit="1" customWidth="1"/>
  </cols>
  <sheetData>
    <row r="1" spans="1:7" x14ac:dyDescent="0.25">
      <c r="A1" t="s">
        <v>434</v>
      </c>
      <c r="B1" t="s">
        <v>8639</v>
      </c>
      <c r="C1" t="s">
        <v>435</v>
      </c>
      <c r="D1" t="s">
        <v>668</v>
      </c>
      <c r="E1" t="s">
        <v>8640</v>
      </c>
      <c r="F1" t="s">
        <v>8641</v>
      </c>
      <c r="G1" t="s">
        <v>8642</v>
      </c>
    </row>
    <row r="2" spans="1:7" x14ac:dyDescent="0.25">
      <c r="A2" t="s">
        <v>115</v>
      </c>
      <c r="B2" t="s">
        <v>8645</v>
      </c>
      <c r="C2" t="s">
        <v>8488</v>
      </c>
      <c r="D2" t="s">
        <v>8644</v>
      </c>
      <c r="E2" t="s">
        <v>8645</v>
      </c>
      <c r="F2" t="b">
        <v>1</v>
      </c>
      <c r="G2" t="b">
        <v>0</v>
      </c>
    </row>
    <row r="3" spans="1:7" x14ac:dyDescent="0.25">
      <c r="A3" t="s">
        <v>96</v>
      </c>
      <c r="B3" t="s">
        <v>8645</v>
      </c>
      <c r="C3" t="s">
        <v>8488</v>
      </c>
      <c r="D3" t="s">
        <v>8644</v>
      </c>
      <c r="E3" t="s">
        <v>8645</v>
      </c>
      <c r="F3" t="b">
        <v>1</v>
      </c>
      <c r="G3" t="b">
        <v>0</v>
      </c>
    </row>
    <row r="4" spans="1:7" x14ac:dyDescent="0.25">
      <c r="A4" t="s">
        <v>126</v>
      </c>
      <c r="B4" t="s">
        <v>8645</v>
      </c>
      <c r="C4" t="s">
        <v>8488</v>
      </c>
      <c r="D4" t="s">
        <v>8644</v>
      </c>
      <c r="E4" t="s">
        <v>8645</v>
      </c>
      <c r="F4" t="b">
        <v>1</v>
      </c>
      <c r="G4" t="b">
        <v>0</v>
      </c>
    </row>
    <row r="5" spans="1:7" x14ac:dyDescent="0.25">
      <c r="A5" t="s">
        <v>144</v>
      </c>
      <c r="B5" t="s">
        <v>8646</v>
      </c>
      <c r="C5" t="s">
        <v>8488</v>
      </c>
      <c r="D5" t="s">
        <v>8644</v>
      </c>
      <c r="E5" t="s">
        <v>8647</v>
      </c>
      <c r="F5" t="b">
        <v>1</v>
      </c>
      <c r="G5" t="b">
        <v>0</v>
      </c>
    </row>
    <row r="6" spans="1:7" x14ac:dyDescent="0.25">
      <c r="A6" t="s">
        <v>112</v>
      </c>
      <c r="B6" t="s">
        <v>8643</v>
      </c>
      <c r="C6" t="s">
        <v>8488</v>
      </c>
      <c r="D6" t="s">
        <v>8644</v>
      </c>
      <c r="E6" t="s">
        <v>8648</v>
      </c>
      <c r="F6" t="b">
        <v>0</v>
      </c>
      <c r="G6" t="b">
        <v>0</v>
      </c>
    </row>
    <row r="7" spans="1:7" x14ac:dyDescent="0.25">
      <c r="A7" t="s">
        <v>138</v>
      </c>
      <c r="B7" t="s">
        <v>8643</v>
      </c>
      <c r="C7" t="s">
        <v>8488</v>
      </c>
      <c r="D7" t="s">
        <v>8644</v>
      </c>
      <c r="E7" t="s">
        <v>8648</v>
      </c>
      <c r="F7" t="b">
        <v>0</v>
      </c>
      <c r="G7" t="b">
        <v>0</v>
      </c>
    </row>
    <row r="8" spans="1:7" x14ac:dyDescent="0.25">
      <c r="A8" t="s">
        <v>123</v>
      </c>
      <c r="B8" t="s">
        <v>8645</v>
      </c>
      <c r="C8" t="s">
        <v>8488</v>
      </c>
      <c r="D8" t="s">
        <v>8644</v>
      </c>
      <c r="E8" t="s">
        <v>8645</v>
      </c>
      <c r="F8" t="b">
        <v>0</v>
      </c>
      <c r="G8" t="b">
        <v>0</v>
      </c>
    </row>
    <row r="9" spans="1:7" x14ac:dyDescent="0.25">
      <c r="A9" t="s">
        <v>108</v>
      </c>
      <c r="B9" t="s">
        <v>8643</v>
      </c>
      <c r="C9" t="s">
        <v>8488</v>
      </c>
      <c r="D9" t="s">
        <v>8644</v>
      </c>
      <c r="E9" t="s">
        <v>8648</v>
      </c>
      <c r="F9" t="b">
        <v>0</v>
      </c>
      <c r="G9" t="b">
        <v>0</v>
      </c>
    </row>
    <row r="10" spans="1:7" x14ac:dyDescent="0.25">
      <c r="A10" t="s">
        <v>8734</v>
      </c>
      <c r="B10" t="s">
        <v>8643</v>
      </c>
      <c r="C10" t="s">
        <v>8488</v>
      </c>
      <c r="D10" t="s">
        <v>8644</v>
      </c>
      <c r="E10" t="s">
        <v>8649</v>
      </c>
      <c r="F10" t="b">
        <v>0</v>
      </c>
      <c r="G10" t="b">
        <v>0</v>
      </c>
    </row>
    <row r="11" spans="1:7" x14ac:dyDescent="0.25">
      <c r="A11" t="s">
        <v>91</v>
      </c>
      <c r="B11" t="s">
        <v>8643</v>
      </c>
      <c r="C11" t="s">
        <v>8488</v>
      </c>
      <c r="D11" t="s">
        <v>8644</v>
      </c>
      <c r="E11" t="s">
        <v>8648</v>
      </c>
      <c r="F11" t="b">
        <v>1</v>
      </c>
      <c r="G11" t="b">
        <v>0</v>
      </c>
    </row>
    <row r="12" spans="1:7" x14ac:dyDescent="0.25">
      <c r="A12" t="s">
        <v>7459</v>
      </c>
      <c r="B12" t="s">
        <v>8645</v>
      </c>
      <c r="C12" t="s">
        <v>8488</v>
      </c>
      <c r="D12" t="s">
        <v>8644</v>
      </c>
      <c r="E12" t="s">
        <v>8645</v>
      </c>
      <c r="F12" t="b">
        <v>1</v>
      </c>
      <c r="G12" t="b">
        <v>0</v>
      </c>
    </row>
    <row r="13" spans="1:7" x14ac:dyDescent="0.25">
      <c r="A13" t="s">
        <v>102</v>
      </c>
      <c r="B13" t="s">
        <v>8794</v>
      </c>
      <c r="C13" t="s">
        <v>8488</v>
      </c>
      <c r="D13" t="s">
        <v>8644</v>
      </c>
      <c r="E13" t="s">
        <v>487</v>
      </c>
      <c r="F13" t="b">
        <v>1</v>
      </c>
      <c r="G13" t="b">
        <v>0</v>
      </c>
    </row>
    <row r="14" spans="1:7" x14ac:dyDescent="0.25">
      <c r="A14" t="s">
        <v>99</v>
      </c>
      <c r="B14" t="s">
        <v>8643</v>
      </c>
      <c r="C14" t="s">
        <v>8488</v>
      </c>
      <c r="D14" t="s">
        <v>8644</v>
      </c>
      <c r="E14" t="s">
        <v>487</v>
      </c>
      <c r="F14" t="b">
        <v>1</v>
      </c>
      <c r="G14" t="b">
        <v>0</v>
      </c>
    </row>
    <row r="15" spans="1:7" x14ac:dyDescent="0.25">
      <c r="A15" t="s">
        <v>129</v>
      </c>
      <c r="B15" t="s">
        <v>8643</v>
      </c>
      <c r="C15" t="s">
        <v>8488</v>
      </c>
      <c r="D15" t="s">
        <v>8644</v>
      </c>
      <c r="E15" t="s">
        <v>487</v>
      </c>
      <c r="F15" t="b">
        <v>1</v>
      </c>
      <c r="G15" t="b">
        <v>0</v>
      </c>
    </row>
    <row r="16" spans="1:7" x14ac:dyDescent="0.25">
      <c r="A16" t="s">
        <v>238</v>
      </c>
      <c r="B16" t="s">
        <v>8643</v>
      </c>
      <c r="C16" t="s">
        <v>8637</v>
      </c>
      <c r="D16" t="s">
        <v>8650</v>
      </c>
      <c r="E16" t="s">
        <v>487</v>
      </c>
      <c r="F16" t="b">
        <v>0</v>
      </c>
      <c r="G16" t="b">
        <v>0</v>
      </c>
    </row>
    <row r="17" spans="1:7" x14ac:dyDescent="0.25">
      <c r="A17" t="s">
        <v>10820</v>
      </c>
      <c r="B17" t="s">
        <v>8643</v>
      </c>
      <c r="C17" t="s">
        <v>8637</v>
      </c>
      <c r="D17" t="s">
        <v>8650</v>
      </c>
      <c r="E17" t="s">
        <v>487</v>
      </c>
      <c r="F17" t="b">
        <v>0</v>
      </c>
      <c r="G17" t="b">
        <v>0</v>
      </c>
    </row>
    <row r="18" spans="1:7" x14ac:dyDescent="0.25">
      <c r="A18" t="s">
        <v>209</v>
      </c>
      <c r="B18" t="s">
        <v>8645</v>
      </c>
      <c r="C18" t="s">
        <v>8637</v>
      </c>
      <c r="D18" t="s">
        <v>8650</v>
      </c>
      <c r="E18" t="s">
        <v>8645</v>
      </c>
      <c r="F18" t="b">
        <v>0</v>
      </c>
      <c r="G18" t="b">
        <v>0</v>
      </c>
    </row>
    <row r="19" spans="1:7" x14ac:dyDescent="0.25">
      <c r="A19" t="s">
        <v>229</v>
      </c>
      <c r="B19" t="s">
        <v>8645</v>
      </c>
      <c r="C19" t="s">
        <v>8637</v>
      </c>
      <c r="D19" t="s">
        <v>8650</v>
      </c>
      <c r="E19" t="s">
        <v>8645</v>
      </c>
      <c r="F19" t="b">
        <v>1</v>
      </c>
      <c r="G19" t="b">
        <v>0</v>
      </c>
    </row>
    <row r="20" spans="1:7" x14ac:dyDescent="0.25">
      <c r="A20" t="s">
        <v>214</v>
      </c>
      <c r="B20" t="s">
        <v>8643</v>
      </c>
      <c r="C20" t="s">
        <v>8637</v>
      </c>
      <c r="D20" t="s">
        <v>8650</v>
      </c>
      <c r="E20" t="s">
        <v>487</v>
      </c>
      <c r="F20" t="b">
        <v>0</v>
      </c>
      <c r="G20" t="b">
        <v>0</v>
      </c>
    </row>
    <row r="21" spans="1:7" x14ac:dyDescent="0.25">
      <c r="A21" t="s">
        <v>222</v>
      </c>
      <c r="B21" t="s">
        <v>8643</v>
      </c>
      <c r="C21" t="s">
        <v>8637</v>
      </c>
      <c r="D21" t="s">
        <v>8650</v>
      </c>
      <c r="E21" t="s">
        <v>487</v>
      </c>
      <c r="F21" t="b">
        <v>1</v>
      </c>
      <c r="G21" t="b">
        <v>0</v>
      </c>
    </row>
    <row r="22" spans="1:7" x14ac:dyDescent="0.25">
      <c r="A22" t="s">
        <v>235</v>
      </c>
      <c r="B22" t="s">
        <v>8643</v>
      </c>
      <c r="C22" t="s">
        <v>8637</v>
      </c>
      <c r="D22" t="s">
        <v>8650</v>
      </c>
      <c r="E22" t="s">
        <v>487</v>
      </c>
      <c r="F22" t="b">
        <v>1</v>
      </c>
      <c r="G22" t="b">
        <v>0</v>
      </c>
    </row>
    <row r="23" spans="1:7" x14ac:dyDescent="0.25">
      <c r="A23" t="s">
        <v>217</v>
      </c>
      <c r="B23" t="s">
        <v>8645</v>
      </c>
      <c r="C23" t="s">
        <v>8637</v>
      </c>
      <c r="D23" t="s">
        <v>8650</v>
      </c>
      <c r="E23" t="s">
        <v>8645</v>
      </c>
      <c r="F23" t="b">
        <v>1</v>
      </c>
      <c r="G23" t="b">
        <v>0</v>
      </c>
    </row>
    <row r="24" spans="1:7" x14ac:dyDescent="0.25">
      <c r="A24" t="s">
        <v>420</v>
      </c>
      <c r="B24" t="s">
        <v>8645</v>
      </c>
      <c r="C24" t="s">
        <v>8637</v>
      </c>
      <c r="D24" t="s">
        <v>8650</v>
      </c>
      <c r="E24" t="s">
        <v>8645</v>
      </c>
      <c r="F24" t="b">
        <v>0</v>
      </c>
      <c r="G24" t="b">
        <v>0</v>
      </c>
    </row>
    <row r="25" spans="1:7" x14ac:dyDescent="0.25">
      <c r="A25" t="s">
        <v>368</v>
      </c>
      <c r="B25" t="s">
        <v>8645</v>
      </c>
      <c r="C25" t="s">
        <v>357</v>
      </c>
      <c r="D25" t="s">
        <v>357</v>
      </c>
      <c r="E25" t="s">
        <v>8645</v>
      </c>
      <c r="F25" t="b">
        <v>0</v>
      </c>
      <c r="G25" t="b">
        <v>1</v>
      </c>
    </row>
    <row r="26" spans="1:7" x14ac:dyDescent="0.25">
      <c r="A26" t="s">
        <v>373</v>
      </c>
      <c r="B26" t="s">
        <v>8645</v>
      </c>
      <c r="C26" t="s">
        <v>357</v>
      </c>
      <c r="D26" t="s">
        <v>357</v>
      </c>
      <c r="E26" t="s">
        <v>8645</v>
      </c>
      <c r="F26" t="b">
        <v>0</v>
      </c>
      <c r="G26" t="b">
        <v>1</v>
      </c>
    </row>
    <row r="27" spans="1:7" x14ac:dyDescent="0.25">
      <c r="A27" t="s">
        <v>363</v>
      </c>
      <c r="B27" t="s">
        <v>357</v>
      </c>
      <c r="C27" t="s">
        <v>357</v>
      </c>
      <c r="D27" t="s">
        <v>357</v>
      </c>
      <c r="E27" t="s">
        <v>487</v>
      </c>
      <c r="F27" t="b">
        <v>0</v>
      </c>
      <c r="G27" t="b">
        <v>1</v>
      </c>
    </row>
    <row r="28" spans="1:7" x14ac:dyDescent="0.25">
      <c r="A28" t="s">
        <v>334</v>
      </c>
      <c r="B28" t="s">
        <v>8646</v>
      </c>
      <c r="C28" t="s">
        <v>8652</v>
      </c>
      <c r="D28" t="s">
        <v>2</v>
      </c>
      <c r="E28" t="s">
        <v>8647</v>
      </c>
      <c r="F28" t="b">
        <v>0</v>
      </c>
      <c r="G28" t="b">
        <v>1</v>
      </c>
    </row>
    <row r="29" spans="1:7" x14ac:dyDescent="0.25">
      <c r="A29" t="s">
        <v>1</v>
      </c>
      <c r="B29" t="s">
        <v>8646</v>
      </c>
      <c r="C29" t="s">
        <v>2</v>
      </c>
      <c r="D29" t="s">
        <v>2</v>
      </c>
      <c r="E29" t="s">
        <v>8648</v>
      </c>
      <c r="F29" t="b">
        <v>0</v>
      </c>
      <c r="G29" t="b">
        <v>1</v>
      </c>
    </row>
    <row r="30" spans="1:7" x14ac:dyDescent="0.25">
      <c r="A30" t="s">
        <v>1534</v>
      </c>
      <c r="B30" t="s">
        <v>8646</v>
      </c>
      <c r="C30" t="s">
        <v>2</v>
      </c>
      <c r="D30" t="s">
        <v>2</v>
      </c>
      <c r="E30" t="s">
        <v>8647</v>
      </c>
      <c r="F30" t="b">
        <v>0</v>
      </c>
      <c r="G30" t="b">
        <v>1</v>
      </c>
    </row>
    <row r="31" spans="1:7" x14ac:dyDescent="0.25">
      <c r="A31" t="s">
        <v>339</v>
      </c>
      <c r="B31" t="s">
        <v>8645</v>
      </c>
      <c r="C31" t="s">
        <v>8653</v>
      </c>
      <c r="D31" t="s">
        <v>2</v>
      </c>
      <c r="E31" t="s">
        <v>8645</v>
      </c>
      <c r="F31" t="b">
        <v>0</v>
      </c>
      <c r="G31" t="b">
        <v>1</v>
      </c>
    </row>
    <row r="32" spans="1:7" x14ac:dyDescent="0.25">
      <c r="A32" t="s">
        <v>15</v>
      </c>
      <c r="B32" t="s">
        <v>8646</v>
      </c>
      <c r="C32" t="s">
        <v>2</v>
      </c>
      <c r="D32" t="s">
        <v>2</v>
      </c>
      <c r="E32" t="s">
        <v>8648</v>
      </c>
      <c r="F32" t="b">
        <v>1</v>
      </c>
      <c r="G32" t="b">
        <v>1</v>
      </c>
    </row>
    <row r="33" spans="1:7" x14ac:dyDescent="0.25">
      <c r="A33" t="s">
        <v>20</v>
      </c>
      <c r="B33" t="s">
        <v>8646</v>
      </c>
      <c r="C33" t="s">
        <v>2</v>
      </c>
      <c r="D33" t="s">
        <v>2</v>
      </c>
      <c r="E33" t="s">
        <v>8648</v>
      </c>
      <c r="F33" t="b">
        <v>1</v>
      </c>
      <c r="G33" t="b">
        <v>1</v>
      </c>
    </row>
    <row r="34" spans="1:7" x14ac:dyDescent="0.25">
      <c r="A34" t="s">
        <v>343</v>
      </c>
      <c r="B34" t="s">
        <v>8646</v>
      </c>
      <c r="C34" t="s">
        <v>324</v>
      </c>
      <c r="D34" t="s">
        <v>324</v>
      </c>
      <c r="E34" t="s">
        <v>8646</v>
      </c>
      <c r="F34" t="b">
        <v>0</v>
      </c>
      <c r="G34" t="b">
        <v>0</v>
      </c>
    </row>
    <row r="35" spans="1:7" x14ac:dyDescent="0.25">
      <c r="A35" t="s">
        <v>348</v>
      </c>
      <c r="B35" t="s">
        <v>8646</v>
      </c>
      <c r="C35" t="s">
        <v>324</v>
      </c>
      <c r="D35" t="s">
        <v>324</v>
      </c>
      <c r="E35" t="s">
        <v>8646</v>
      </c>
      <c r="F35" t="b">
        <v>0</v>
      </c>
      <c r="G35" t="b">
        <v>0</v>
      </c>
    </row>
    <row r="36" spans="1:7" x14ac:dyDescent="0.25">
      <c r="A36" t="s">
        <v>323</v>
      </c>
      <c r="B36" t="s">
        <v>8646</v>
      </c>
      <c r="C36" t="s">
        <v>324</v>
      </c>
      <c r="D36" t="s">
        <v>324</v>
      </c>
      <c r="E36" t="s">
        <v>8647</v>
      </c>
      <c r="F36" t="b">
        <v>0</v>
      </c>
      <c r="G36" t="b">
        <v>0</v>
      </c>
    </row>
    <row r="37" spans="1:7" x14ac:dyDescent="0.25">
      <c r="A37" t="s">
        <v>329</v>
      </c>
      <c r="B37" t="s">
        <v>8645</v>
      </c>
      <c r="C37" t="s">
        <v>324</v>
      </c>
      <c r="D37" t="s">
        <v>324</v>
      </c>
      <c r="E37" t="s">
        <v>8645</v>
      </c>
      <c r="F37" t="b">
        <v>0</v>
      </c>
      <c r="G37" t="b">
        <v>1</v>
      </c>
    </row>
    <row r="38" spans="1:7" x14ac:dyDescent="0.25">
      <c r="A38" t="s">
        <v>290</v>
      </c>
      <c r="B38" t="s">
        <v>8645</v>
      </c>
      <c r="C38" t="s">
        <v>8489</v>
      </c>
      <c r="D38" t="s">
        <v>369</v>
      </c>
      <c r="E38" t="s">
        <v>8645</v>
      </c>
      <c r="F38" t="b">
        <v>0</v>
      </c>
      <c r="G38" t="b">
        <v>0</v>
      </c>
    </row>
    <row r="39" spans="1:7" x14ac:dyDescent="0.25">
      <c r="A39" t="s">
        <v>256</v>
      </c>
      <c r="B39" t="s">
        <v>8645</v>
      </c>
      <c r="C39" t="s">
        <v>8654</v>
      </c>
      <c r="D39" t="s">
        <v>369</v>
      </c>
      <c r="E39" t="s">
        <v>8645</v>
      </c>
      <c r="F39" t="b">
        <v>1</v>
      </c>
      <c r="G39" t="b">
        <v>0</v>
      </c>
    </row>
    <row r="40" spans="1:7" x14ac:dyDescent="0.25">
      <c r="A40" t="s">
        <v>427</v>
      </c>
      <c r="B40" t="s">
        <v>8655</v>
      </c>
      <c r="C40" t="s">
        <v>423</v>
      </c>
      <c r="D40" t="s">
        <v>369</v>
      </c>
      <c r="E40" t="s">
        <v>487</v>
      </c>
      <c r="F40" t="b">
        <v>0</v>
      </c>
      <c r="G40" t="b">
        <v>0</v>
      </c>
    </row>
    <row r="41" spans="1:7" x14ac:dyDescent="0.25">
      <c r="A41" t="s">
        <v>296</v>
      </c>
      <c r="B41" t="s">
        <v>8646</v>
      </c>
      <c r="C41" t="s">
        <v>8489</v>
      </c>
      <c r="D41" t="s">
        <v>369</v>
      </c>
      <c r="E41" t="s">
        <v>487</v>
      </c>
      <c r="F41" t="b">
        <v>0</v>
      </c>
      <c r="G41" t="b">
        <v>0</v>
      </c>
    </row>
    <row r="42" spans="1:7" x14ac:dyDescent="0.25">
      <c r="A42" t="s">
        <v>249</v>
      </c>
      <c r="B42" t="s">
        <v>8645</v>
      </c>
      <c r="C42" t="s">
        <v>423</v>
      </c>
      <c r="D42" t="s">
        <v>369</v>
      </c>
      <c r="E42" t="s">
        <v>8645</v>
      </c>
      <c r="F42" t="b">
        <v>0</v>
      </c>
      <c r="G42" t="b">
        <v>0</v>
      </c>
    </row>
    <row r="43" spans="1:7" x14ac:dyDescent="0.25">
      <c r="A43" t="s">
        <v>283</v>
      </c>
      <c r="B43" t="s">
        <v>8656</v>
      </c>
      <c r="C43" t="s">
        <v>8654</v>
      </c>
      <c r="D43" t="s">
        <v>369</v>
      </c>
      <c r="E43" t="s">
        <v>8648</v>
      </c>
      <c r="F43" t="b">
        <v>1</v>
      </c>
      <c r="G43" t="b">
        <v>0</v>
      </c>
    </row>
    <row r="44" spans="1:7" x14ac:dyDescent="0.25">
      <c r="A44" t="s">
        <v>299</v>
      </c>
      <c r="B44" t="s">
        <v>8651</v>
      </c>
      <c r="C44" t="s">
        <v>8795</v>
      </c>
      <c r="D44" t="s">
        <v>369</v>
      </c>
      <c r="E44" t="s">
        <v>487</v>
      </c>
      <c r="F44" t="b">
        <v>0</v>
      </c>
      <c r="G44" t="b">
        <v>0</v>
      </c>
    </row>
    <row r="45" spans="1:7" x14ac:dyDescent="0.25">
      <c r="A45" t="s">
        <v>265</v>
      </c>
      <c r="B45" t="s">
        <v>8645</v>
      </c>
      <c r="C45" t="s">
        <v>8654</v>
      </c>
      <c r="D45" t="s">
        <v>369</v>
      </c>
      <c r="E45" t="s">
        <v>8645</v>
      </c>
      <c r="F45" t="b">
        <v>0</v>
      </c>
      <c r="G45" t="b">
        <v>0</v>
      </c>
    </row>
    <row r="46" spans="1:7" x14ac:dyDescent="0.25">
      <c r="A46" t="s">
        <v>269</v>
      </c>
      <c r="B46" t="s">
        <v>8645</v>
      </c>
      <c r="C46" t="s">
        <v>8654</v>
      </c>
      <c r="D46" t="s">
        <v>369</v>
      </c>
      <c r="E46" t="s">
        <v>8645</v>
      </c>
      <c r="F46" t="b">
        <v>0</v>
      </c>
      <c r="G46" t="b">
        <v>0</v>
      </c>
    </row>
    <row r="47" spans="1:7" x14ac:dyDescent="0.25">
      <c r="A47" t="s">
        <v>279</v>
      </c>
      <c r="B47" t="s">
        <v>8657</v>
      </c>
      <c r="C47" t="s">
        <v>8654</v>
      </c>
      <c r="D47" t="s">
        <v>369</v>
      </c>
      <c r="E47" t="s">
        <v>8646</v>
      </c>
      <c r="F47" t="b">
        <v>1</v>
      </c>
      <c r="G47" t="b">
        <v>0</v>
      </c>
    </row>
    <row r="48" spans="1:7" x14ac:dyDescent="0.25">
      <c r="A48" t="s">
        <v>293</v>
      </c>
      <c r="B48" t="s">
        <v>287</v>
      </c>
      <c r="C48" t="s">
        <v>8489</v>
      </c>
      <c r="D48" t="s">
        <v>369</v>
      </c>
      <c r="E48" t="s">
        <v>487</v>
      </c>
      <c r="F48" t="b">
        <v>0</v>
      </c>
      <c r="G48" t="b">
        <v>0</v>
      </c>
    </row>
    <row r="49" spans="1:7" x14ac:dyDescent="0.25">
      <c r="A49" t="s">
        <v>262</v>
      </c>
      <c r="B49" t="s">
        <v>8645</v>
      </c>
      <c r="C49" t="s">
        <v>8654</v>
      </c>
      <c r="D49" t="s">
        <v>369</v>
      </c>
      <c r="E49" t="s">
        <v>8645</v>
      </c>
      <c r="F49" t="b">
        <v>1</v>
      </c>
      <c r="G49" t="b">
        <v>0</v>
      </c>
    </row>
    <row r="50" spans="1:7" x14ac:dyDescent="0.25">
      <c r="A50" t="s">
        <v>286</v>
      </c>
      <c r="B50" t="s">
        <v>8645</v>
      </c>
      <c r="C50" t="s">
        <v>8489</v>
      </c>
      <c r="D50" t="s">
        <v>369</v>
      </c>
      <c r="E50" t="s">
        <v>8645</v>
      </c>
      <c r="F50" t="b">
        <v>0</v>
      </c>
      <c r="G50" t="b">
        <v>0</v>
      </c>
    </row>
    <row r="51" spans="1:7" x14ac:dyDescent="0.25">
      <c r="A51" t="s">
        <v>14737</v>
      </c>
      <c r="B51" t="s">
        <v>8645</v>
      </c>
      <c r="C51" t="s">
        <v>8489</v>
      </c>
      <c r="D51" t="s">
        <v>369</v>
      </c>
      <c r="E51" t="s">
        <v>8645</v>
      </c>
      <c r="F51" t="b">
        <v>0</v>
      </c>
      <c r="G51" t="b">
        <v>0</v>
      </c>
    </row>
    <row r="52" spans="1:7" x14ac:dyDescent="0.25">
      <c r="A52" t="s">
        <v>352</v>
      </c>
      <c r="B52" t="s">
        <v>8645</v>
      </c>
      <c r="C52" t="s">
        <v>8489</v>
      </c>
      <c r="D52" t="s">
        <v>369</v>
      </c>
      <c r="E52" t="s">
        <v>8645</v>
      </c>
      <c r="F52" t="b">
        <v>0</v>
      </c>
      <c r="G52" t="b">
        <v>0</v>
      </c>
    </row>
    <row r="53" spans="1:7" x14ac:dyDescent="0.25">
      <c r="A53" t="s">
        <v>275</v>
      </c>
      <c r="B53" t="s">
        <v>8645</v>
      </c>
      <c r="C53" t="s">
        <v>8654</v>
      </c>
      <c r="D53" t="s">
        <v>369</v>
      </c>
      <c r="E53" t="s">
        <v>8645</v>
      </c>
      <c r="F53" t="b">
        <v>1</v>
      </c>
      <c r="G53" t="b">
        <v>0</v>
      </c>
    </row>
    <row r="54" spans="1:7" x14ac:dyDescent="0.25">
      <c r="A54" t="s">
        <v>319</v>
      </c>
      <c r="B54" t="s">
        <v>314</v>
      </c>
      <c r="C54" t="s">
        <v>8646</v>
      </c>
      <c r="D54" t="s">
        <v>8646</v>
      </c>
      <c r="E54" t="s">
        <v>8648</v>
      </c>
      <c r="F54" t="b">
        <v>1</v>
      </c>
      <c r="G54" t="b">
        <v>0</v>
      </c>
    </row>
    <row r="55" spans="1:7" x14ac:dyDescent="0.25">
      <c r="A55" t="s">
        <v>14738</v>
      </c>
      <c r="B55" t="s">
        <v>8645</v>
      </c>
      <c r="C55" t="s">
        <v>8646</v>
      </c>
      <c r="D55" t="s">
        <v>8646</v>
      </c>
      <c r="E55" t="s">
        <v>8645</v>
      </c>
      <c r="F55" t="b">
        <v>0</v>
      </c>
      <c r="G55" t="b">
        <v>0</v>
      </c>
    </row>
    <row r="56" spans="1:7" x14ac:dyDescent="0.25">
      <c r="A56" t="s">
        <v>14739</v>
      </c>
      <c r="B56" t="s">
        <v>14740</v>
      </c>
      <c r="C56" t="s">
        <v>8646</v>
      </c>
      <c r="D56" t="s">
        <v>8646</v>
      </c>
      <c r="E56" t="s">
        <v>487</v>
      </c>
      <c r="F56" t="b">
        <v>0</v>
      </c>
      <c r="G56" t="b">
        <v>0</v>
      </c>
    </row>
    <row r="57" spans="1:7" x14ac:dyDescent="0.25">
      <c r="A57" t="s">
        <v>24</v>
      </c>
      <c r="B57" t="s">
        <v>8658</v>
      </c>
      <c r="C57" t="s">
        <v>25</v>
      </c>
      <c r="D57" t="s">
        <v>25</v>
      </c>
      <c r="E57" t="s">
        <v>8638</v>
      </c>
      <c r="F57" t="b">
        <v>0</v>
      </c>
      <c r="G57" t="b">
        <v>0</v>
      </c>
    </row>
    <row r="58" spans="1:7" x14ac:dyDescent="0.25">
      <c r="A58" t="s">
        <v>41</v>
      </c>
      <c r="B58" t="s">
        <v>26</v>
      </c>
      <c r="C58" t="s">
        <v>25</v>
      </c>
      <c r="D58" t="s">
        <v>25</v>
      </c>
      <c r="E58" t="s">
        <v>8648</v>
      </c>
      <c r="F58" t="b">
        <v>0</v>
      </c>
      <c r="G58" t="b">
        <v>0</v>
      </c>
    </row>
    <row r="59" spans="1:7" x14ac:dyDescent="0.25">
      <c r="A59" t="s">
        <v>88</v>
      </c>
      <c r="B59" t="s">
        <v>26</v>
      </c>
      <c r="C59" t="s">
        <v>25</v>
      </c>
      <c r="D59" t="s">
        <v>25</v>
      </c>
      <c r="E59" t="s">
        <v>487</v>
      </c>
      <c r="F59" t="b">
        <v>0</v>
      </c>
      <c r="G59" t="b">
        <v>0</v>
      </c>
    </row>
    <row r="60" spans="1:7" x14ac:dyDescent="0.25">
      <c r="A60" t="s">
        <v>14741</v>
      </c>
      <c r="B60" t="s">
        <v>8645</v>
      </c>
      <c r="C60" t="s">
        <v>25</v>
      </c>
      <c r="D60" t="s">
        <v>25</v>
      </c>
      <c r="E60" t="s">
        <v>8645</v>
      </c>
      <c r="F60" t="b">
        <v>0</v>
      </c>
      <c r="G60" t="b">
        <v>0</v>
      </c>
    </row>
    <row r="61" spans="1:7" x14ac:dyDescent="0.25">
      <c r="A61" t="s">
        <v>73</v>
      </c>
      <c r="B61" t="s">
        <v>8646</v>
      </c>
      <c r="C61" t="s">
        <v>25</v>
      </c>
      <c r="D61" t="s">
        <v>25</v>
      </c>
      <c r="E61" t="s">
        <v>8647</v>
      </c>
      <c r="F61" t="b">
        <v>0</v>
      </c>
      <c r="G61" t="b">
        <v>0</v>
      </c>
    </row>
    <row r="62" spans="1:7" x14ac:dyDescent="0.25">
      <c r="A62" t="s">
        <v>79</v>
      </c>
      <c r="B62" t="s">
        <v>8645</v>
      </c>
      <c r="C62" t="s">
        <v>25</v>
      </c>
      <c r="D62" t="s">
        <v>25</v>
      </c>
      <c r="E62" t="s">
        <v>8645</v>
      </c>
      <c r="F62" t="b">
        <v>0</v>
      </c>
      <c r="G62" t="b">
        <v>0</v>
      </c>
    </row>
    <row r="63" spans="1:7" x14ac:dyDescent="0.25">
      <c r="A63" t="s">
        <v>55</v>
      </c>
      <c r="B63" t="s">
        <v>8645</v>
      </c>
      <c r="C63" t="s">
        <v>25</v>
      </c>
      <c r="D63" t="s">
        <v>25</v>
      </c>
      <c r="E63" t="s">
        <v>8645</v>
      </c>
      <c r="F63" t="b">
        <v>1</v>
      </c>
      <c r="G63" t="b">
        <v>0</v>
      </c>
    </row>
    <row r="64" spans="1:7" x14ac:dyDescent="0.25">
      <c r="A64" t="s">
        <v>431</v>
      </c>
      <c r="B64" t="s">
        <v>26</v>
      </c>
      <c r="C64" t="s">
        <v>25</v>
      </c>
      <c r="D64" t="s">
        <v>25</v>
      </c>
      <c r="E64" t="s">
        <v>487</v>
      </c>
      <c r="F64" t="b">
        <v>1</v>
      </c>
      <c r="G64" t="b">
        <v>0</v>
      </c>
    </row>
    <row r="65" spans="1:7" x14ac:dyDescent="0.25">
      <c r="A65" t="s">
        <v>59</v>
      </c>
      <c r="B65" t="s">
        <v>8645</v>
      </c>
      <c r="C65" t="s">
        <v>25</v>
      </c>
      <c r="D65" t="s">
        <v>25</v>
      </c>
      <c r="E65" t="s">
        <v>8645</v>
      </c>
      <c r="F65" t="b">
        <v>1</v>
      </c>
      <c r="G65" t="b">
        <v>0</v>
      </c>
    </row>
    <row r="66" spans="1:7" x14ac:dyDescent="0.25">
      <c r="A66" t="s">
        <v>51</v>
      </c>
      <c r="B66" t="s">
        <v>26</v>
      </c>
      <c r="C66" t="s">
        <v>25</v>
      </c>
      <c r="D66" t="s">
        <v>25</v>
      </c>
      <c r="E66" t="s">
        <v>487</v>
      </c>
      <c r="F66" t="b">
        <v>0</v>
      </c>
      <c r="G66" t="b">
        <v>0</v>
      </c>
    </row>
    <row r="67" spans="1:7" x14ac:dyDescent="0.25">
      <c r="A67" t="s">
        <v>32</v>
      </c>
      <c r="B67" t="s">
        <v>8646</v>
      </c>
      <c r="C67" t="s">
        <v>25</v>
      </c>
      <c r="D67" t="s">
        <v>25</v>
      </c>
      <c r="E67" t="s">
        <v>8647</v>
      </c>
      <c r="F67" t="b">
        <v>0</v>
      </c>
      <c r="G67" t="b">
        <v>0</v>
      </c>
    </row>
    <row r="68" spans="1:7" x14ac:dyDescent="0.25">
      <c r="A68" t="s">
        <v>37</v>
      </c>
      <c r="B68" t="s">
        <v>26</v>
      </c>
      <c r="C68" t="s">
        <v>25</v>
      </c>
      <c r="D68" t="s">
        <v>25</v>
      </c>
      <c r="E68" t="s">
        <v>487</v>
      </c>
      <c r="F68" t="b">
        <v>0</v>
      </c>
      <c r="G68" t="b">
        <v>0</v>
      </c>
    </row>
    <row r="69" spans="1:7" x14ac:dyDescent="0.25">
      <c r="A69" t="s">
        <v>69</v>
      </c>
      <c r="B69" t="s">
        <v>26</v>
      </c>
      <c r="C69" t="s">
        <v>25</v>
      </c>
      <c r="D69" t="s">
        <v>25</v>
      </c>
      <c r="E69" t="s">
        <v>487</v>
      </c>
      <c r="F69" t="b">
        <v>0</v>
      </c>
      <c r="G69" t="b">
        <v>0</v>
      </c>
    </row>
    <row r="70" spans="1:7" x14ac:dyDescent="0.25">
      <c r="A70" t="s">
        <v>84</v>
      </c>
      <c r="B70" t="s">
        <v>8645</v>
      </c>
      <c r="C70" t="s">
        <v>25</v>
      </c>
      <c r="D70" t="s">
        <v>25</v>
      </c>
      <c r="E70" t="s">
        <v>8645</v>
      </c>
      <c r="F70" t="b">
        <v>0</v>
      </c>
      <c r="G70" t="b">
        <v>0</v>
      </c>
    </row>
    <row r="71" spans="1:7" x14ac:dyDescent="0.25">
      <c r="A71" t="s">
        <v>356</v>
      </c>
      <c r="B71" t="s">
        <v>357</v>
      </c>
      <c r="C71" t="s">
        <v>25</v>
      </c>
      <c r="D71" t="s">
        <v>25</v>
      </c>
      <c r="E71" t="s">
        <v>8647</v>
      </c>
      <c r="F71" t="b">
        <v>0</v>
      </c>
      <c r="G71" t="b">
        <v>1</v>
      </c>
    </row>
    <row r="72" spans="1:7" x14ac:dyDescent="0.25">
      <c r="A72" t="s">
        <v>66</v>
      </c>
      <c r="B72" t="s">
        <v>8645</v>
      </c>
      <c r="C72" t="s">
        <v>25</v>
      </c>
      <c r="D72" t="s">
        <v>25</v>
      </c>
      <c r="E72" t="s">
        <v>8645</v>
      </c>
      <c r="F72" t="b">
        <v>0</v>
      </c>
      <c r="G72" t="b">
        <v>0</v>
      </c>
    </row>
    <row r="73" spans="1:7" x14ac:dyDescent="0.25">
      <c r="A73" t="s">
        <v>63</v>
      </c>
      <c r="B73" t="s">
        <v>26</v>
      </c>
      <c r="C73" t="s">
        <v>25</v>
      </c>
      <c r="D73" t="s">
        <v>25</v>
      </c>
      <c r="E73" t="s">
        <v>487</v>
      </c>
      <c r="F73" t="b">
        <v>1</v>
      </c>
      <c r="G73" t="b">
        <v>0</v>
      </c>
    </row>
    <row r="74" spans="1:7" x14ac:dyDescent="0.25">
      <c r="A74" t="s">
        <v>45</v>
      </c>
      <c r="B74" t="s">
        <v>26</v>
      </c>
      <c r="C74" t="s">
        <v>25</v>
      </c>
      <c r="D74" t="s">
        <v>25</v>
      </c>
      <c r="E74" t="s">
        <v>8647</v>
      </c>
      <c r="F74" t="b">
        <v>1</v>
      </c>
      <c r="G74" t="b">
        <v>0</v>
      </c>
    </row>
    <row r="75" spans="1:7" x14ac:dyDescent="0.25">
      <c r="A75" t="s">
        <v>3697</v>
      </c>
      <c r="B75" t="s">
        <v>149</v>
      </c>
      <c r="C75" t="s">
        <v>8659</v>
      </c>
      <c r="D75" t="s">
        <v>148</v>
      </c>
      <c r="E75" t="s">
        <v>8660</v>
      </c>
      <c r="F75" t="b">
        <v>0</v>
      </c>
      <c r="G75" t="b">
        <v>0</v>
      </c>
    </row>
    <row r="76" spans="1:7" x14ac:dyDescent="0.25">
      <c r="A76" t="s">
        <v>195</v>
      </c>
      <c r="B76" t="s">
        <v>8645</v>
      </c>
      <c r="C76" t="s">
        <v>8490</v>
      </c>
      <c r="D76" t="s">
        <v>148</v>
      </c>
      <c r="E76" t="s">
        <v>8645</v>
      </c>
      <c r="F76" t="b">
        <v>0</v>
      </c>
      <c r="G76" t="b">
        <v>0</v>
      </c>
    </row>
    <row r="77" spans="1:7" x14ac:dyDescent="0.25">
      <c r="A77" t="s">
        <v>200</v>
      </c>
      <c r="B77" t="s">
        <v>8645</v>
      </c>
      <c r="C77" t="s">
        <v>8490</v>
      </c>
      <c r="D77" t="s">
        <v>148</v>
      </c>
      <c r="E77" t="s">
        <v>8645</v>
      </c>
      <c r="F77" t="b">
        <v>0</v>
      </c>
      <c r="G77" t="b">
        <v>0</v>
      </c>
    </row>
    <row r="78" spans="1:7" x14ac:dyDescent="0.25">
      <c r="A78" t="s">
        <v>309</v>
      </c>
      <c r="B78" t="s">
        <v>8645</v>
      </c>
      <c r="C78" t="s">
        <v>8661</v>
      </c>
      <c r="D78" t="s">
        <v>148</v>
      </c>
      <c r="E78" t="s">
        <v>8645</v>
      </c>
      <c r="F78" t="b">
        <v>0</v>
      </c>
      <c r="G78" t="b">
        <v>0</v>
      </c>
    </row>
    <row r="79" spans="1:7" x14ac:dyDescent="0.25">
      <c r="A79" t="s">
        <v>14742</v>
      </c>
      <c r="B79" t="s">
        <v>149</v>
      </c>
      <c r="C79" t="s">
        <v>8659</v>
      </c>
      <c r="D79" t="s">
        <v>148</v>
      </c>
      <c r="E79" t="s">
        <v>487</v>
      </c>
      <c r="F79" t="b">
        <v>1</v>
      </c>
      <c r="G79" t="b">
        <v>0</v>
      </c>
    </row>
    <row r="80" spans="1:7" x14ac:dyDescent="0.25">
      <c r="A80" t="s">
        <v>1404</v>
      </c>
      <c r="B80" t="s">
        <v>149</v>
      </c>
      <c r="C80" t="s">
        <v>8659</v>
      </c>
      <c r="D80" t="s">
        <v>148</v>
      </c>
      <c r="E80" t="s">
        <v>8648</v>
      </c>
      <c r="F80" t="b">
        <v>0</v>
      </c>
      <c r="G80" t="b">
        <v>0</v>
      </c>
    </row>
    <row r="81" spans="1:7" x14ac:dyDescent="0.25">
      <c r="A81" t="s">
        <v>303</v>
      </c>
      <c r="B81" t="s">
        <v>8645</v>
      </c>
      <c r="C81" t="s">
        <v>8661</v>
      </c>
      <c r="D81" t="s">
        <v>148</v>
      </c>
      <c r="E81" t="s">
        <v>8645</v>
      </c>
      <c r="F81" t="b">
        <v>0</v>
      </c>
      <c r="G81" t="b">
        <v>0</v>
      </c>
    </row>
    <row r="82" spans="1:7" x14ac:dyDescent="0.25">
      <c r="A82" t="s">
        <v>386</v>
      </c>
      <c r="B82" t="s">
        <v>8645</v>
      </c>
      <c r="C82" t="s">
        <v>8659</v>
      </c>
      <c r="D82" t="s">
        <v>148</v>
      </c>
      <c r="E82" t="s">
        <v>8645</v>
      </c>
      <c r="F82" t="b">
        <v>0</v>
      </c>
      <c r="G82" t="b">
        <v>0</v>
      </c>
    </row>
    <row r="83" spans="1:7" x14ac:dyDescent="0.25">
      <c r="A83" t="s">
        <v>2295</v>
      </c>
      <c r="B83" t="s">
        <v>8645</v>
      </c>
      <c r="C83" t="s">
        <v>8659</v>
      </c>
      <c r="D83" t="s">
        <v>148</v>
      </c>
      <c r="E83" t="s">
        <v>8645</v>
      </c>
      <c r="F83" t="b">
        <v>0</v>
      </c>
      <c r="G83" t="b">
        <v>0</v>
      </c>
    </row>
    <row r="84" spans="1:7" x14ac:dyDescent="0.25">
      <c r="A84" t="s">
        <v>181</v>
      </c>
      <c r="B84" t="s">
        <v>8645</v>
      </c>
      <c r="C84" t="s">
        <v>8659</v>
      </c>
      <c r="D84" t="s">
        <v>148</v>
      </c>
      <c r="E84" t="s">
        <v>8645</v>
      </c>
      <c r="F84" t="b">
        <v>0</v>
      </c>
      <c r="G84" t="b">
        <v>0</v>
      </c>
    </row>
    <row r="85" spans="1:7" x14ac:dyDescent="0.25">
      <c r="A85" t="s">
        <v>147</v>
      </c>
      <c r="B85" t="s">
        <v>8645</v>
      </c>
      <c r="C85" t="s">
        <v>8659</v>
      </c>
      <c r="D85" t="s">
        <v>148</v>
      </c>
      <c r="E85" t="s">
        <v>8645</v>
      </c>
      <c r="F85" t="b">
        <v>0</v>
      </c>
      <c r="G85" t="b">
        <v>0</v>
      </c>
    </row>
    <row r="86" spans="1:7" x14ac:dyDescent="0.25">
      <c r="A86" t="s">
        <v>204</v>
      </c>
      <c r="B86" t="s">
        <v>8645</v>
      </c>
      <c r="C86" t="s">
        <v>8490</v>
      </c>
      <c r="D86" t="s">
        <v>148</v>
      </c>
      <c r="E86" t="s">
        <v>8645</v>
      </c>
      <c r="F86" t="b">
        <v>0</v>
      </c>
      <c r="G86" t="b">
        <v>0</v>
      </c>
    </row>
    <row r="87" spans="1:7" x14ac:dyDescent="0.25">
      <c r="A87" t="s">
        <v>379</v>
      </c>
      <c r="B87" t="s">
        <v>149</v>
      </c>
      <c r="C87" t="s">
        <v>8659</v>
      </c>
      <c r="D87" t="s">
        <v>148</v>
      </c>
      <c r="E87" t="s">
        <v>8647</v>
      </c>
      <c r="F87" t="b">
        <v>0</v>
      </c>
      <c r="G87" t="b">
        <v>0</v>
      </c>
    </row>
    <row r="88" spans="1:7" x14ac:dyDescent="0.25">
      <c r="A88" t="s">
        <v>383</v>
      </c>
      <c r="B88" t="s">
        <v>149</v>
      </c>
      <c r="C88" t="s">
        <v>8659</v>
      </c>
      <c r="D88" t="s">
        <v>148</v>
      </c>
      <c r="E88" t="s">
        <v>8647</v>
      </c>
      <c r="F88" t="b">
        <v>0</v>
      </c>
      <c r="G88" t="b">
        <v>0</v>
      </c>
    </row>
    <row r="89" spans="1:7" x14ac:dyDescent="0.25">
      <c r="A89" t="s">
        <v>389</v>
      </c>
      <c r="B89" t="s">
        <v>8662</v>
      </c>
      <c r="C89" t="s">
        <v>8659</v>
      </c>
      <c r="D89" t="s">
        <v>148</v>
      </c>
      <c r="E89" t="s">
        <v>8647</v>
      </c>
      <c r="F89" t="b">
        <v>0</v>
      </c>
      <c r="G89" t="b">
        <v>0</v>
      </c>
    </row>
    <row r="90" spans="1:7" x14ac:dyDescent="0.25">
      <c r="A90" t="s">
        <v>313</v>
      </c>
      <c r="B90" t="s">
        <v>8645</v>
      </c>
      <c r="C90" t="s">
        <v>8659</v>
      </c>
      <c r="D90" t="s">
        <v>148</v>
      </c>
      <c r="E90" t="s">
        <v>8645</v>
      </c>
      <c r="F90" t="b">
        <v>0</v>
      </c>
      <c r="G90" t="b">
        <v>0</v>
      </c>
    </row>
    <row r="91" spans="1:7" x14ac:dyDescent="0.25">
      <c r="A91" t="s">
        <v>172</v>
      </c>
      <c r="B91" t="s">
        <v>8645</v>
      </c>
      <c r="C91" t="s">
        <v>8659</v>
      </c>
      <c r="D91" t="s">
        <v>148</v>
      </c>
      <c r="E91" t="s">
        <v>8645</v>
      </c>
      <c r="F91" t="b">
        <v>1</v>
      </c>
      <c r="G91" t="b">
        <v>0</v>
      </c>
    </row>
    <row r="92" spans="1:7" x14ac:dyDescent="0.25">
      <c r="A92" t="s">
        <v>177</v>
      </c>
      <c r="B92" t="s">
        <v>8645</v>
      </c>
      <c r="C92" t="s">
        <v>8659</v>
      </c>
      <c r="D92" t="s">
        <v>148</v>
      </c>
      <c r="E92" t="s">
        <v>8645</v>
      </c>
      <c r="F92" t="b">
        <v>1</v>
      </c>
      <c r="G92" t="b">
        <v>0</v>
      </c>
    </row>
    <row r="93" spans="1:7" x14ac:dyDescent="0.25">
      <c r="A93" t="s">
        <v>192</v>
      </c>
      <c r="B93" t="s">
        <v>149</v>
      </c>
      <c r="C93" t="s">
        <v>8659</v>
      </c>
      <c r="D93" t="s">
        <v>148</v>
      </c>
      <c r="E93" t="s">
        <v>8648</v>
      </c>
      <c r="F93" t="b">
        <v>1</v>
      </c>
      <c r="G93" t="b">
        <v>0</v>
      </c>
    </row>
    <row r="94" spans="1:7" x14ac:dyDescent="0.25">
      <c r="A94" t="s">
        <v>186</v>
      </c>
      <c r="B94" t="s">
        <v>149</v>
      </c>
      <c r="C94" t="s">
        <v>8659</v>
      </c>
      <c r="D94" t="s">
        <v>148</v>
      </c>
      <c r="E94" t="s">
        <v>8663</v>
      </c>
      <c r="F94" t="b">
        <v>1</v>
      </c>
      <c r="G94" t="b">
        <v>0</v>
      </c>
    </row>
    <row r="95" spans="1:7" x14ac:dyDescent="0.25">
      <c r="A95" t="s">
        <v>154</v>
      </c>
      <c r="B95" t="s">
        <v>8664</v>
      </c>
      <c r="C95" t="s">
        <v>8659</v>
      </c>
      <c r="D95" t="s">
        <v>148</v>
      </c>
      <c r="E95" t="s">
        <v>8660</v>
      </c>
      <c r="F95" t="b">
        <v>0</v>
      </c>
      <c r="G95" t="b">
        <v>0</v>
      </c>
    </row>
    <row r="96" spans="1:7" x14ac:dyDescent="0.25">
      <c r="A96" t="s">
        <v>14743</v>
      </c>
      <c r="B96" t="s">
        <v>8645</v>
      </c>
      <c r="C96" t="s">
        <v>8659</v>
      </c>
      <c r="D96" t="s">
        <v>148</v>
      </c>
      <c r="E96" t="s">
        <v>8645</v>
      </c>
      <c r="F96" t="b">
        <v>0</v>
      </c>
      <c r="G96" t="b">
        <v>0</v>
      </c>
    </row>
    <row r="97" spans="1:7" x14ac:dyDescent="0.25">
      <c r="A97" t="s">
        <v>159</v>
      </c>
      <c r="B97" t="s">
        <v>149</v>
      </c>
      <c r="C97" t="s">
        <v>8659</v>
      </c>
      <c r="D97" t="s">
        <v>148</v>
      </c>
      <c r="E97" t="s">
        <v>8665</v>
      </c>
      <c r="F97" t="b">
        <v>0</v>
      </c>
      <c r="G97" t="b">
        <v>0</v>
      </c>
    </row>
    <row r="98" spans="1:7" x14ac:dyDescent="0.25">
      <c r="A98" t="s">
        <v>398</v>
      </c>
      <c r="B98" t="s">
        <v>8645</v>
      </c>
      <c r="C98" t="s">
        <v>8666</v>
      </c>
      <c r="D98" t="s">
        <v>272</v>
      </c>
      <c r="E98" t="s">
        <v>8645</v>
      </c>
      <c r="F98" t="b">
        <v>0</v>
      </c>
      <c r="G98" t="b">
        <v>0</v>
      </c>
    </row>
    <row r="99" spans="1:7" x14ac:dyDescent="0.25">
      <c r="A99" t="s">
        <v>394</v>
      </c>
      <c r="B99" t="s">
        <v>8645</v>
      </c>
      <c r="C99" t="s">
        <v>8666</v>
      </c>
      <c r="D99" t="s">
        <v>272</v>
      </c>
      <c r="E99" t="s">
        <v>8645</v>
      </c>
      <c r="F99" t="b">
        <v>0</v>
      </c>
      <c r="G99" t="b">
        <v>0</v>
      </c>
    </row>
    <row r="100" spans="1:7" x14ac:dyDescent="0.25">
      <c r="A100" t="s">
        <v>411</v>
      </c>
      <c r="B100" t="s">
        <v>8645</v>
      </c>
      <c r="C100" t="s">
        <v>8666</v>
      </c>
      <c r="D100" t="s">
        <v>272</v>
      </c>
      <c r="E100" t="s">
        <v>8645</v>
      </c>
      <c r="F100" t="b">
        <v>0</v>
      </c>
      <c r="G100" t="b">
        <v>0</v>
      </c>
    </row>
    <row r="101" spans="1:7" x14ac:dyDescent="0.25">
      <c r="A101" t="s">
        <v>407</v>
      </c>
      <c r="B101" t="s">
        <v>8645</v>
      </c>
      <c r="C101" t="s">
        <v>8666</v>
      </c>
      <c r="D101" t="s">
        <v>272</v>
      </c>
      <c r="E101" t="s">
        <v>8645</v>
      </c>
      <c r="F101" t="b">
        <v>0</v>
      </c>
      <c r="G101" t="b">
        <v>0</v>
      </c>
    </row>
    <row r="102" spans="1:7" x14ac:dyDescent="0.25">
      <c r="A102" t="s">
        <v>423</v>
      </c>
      <c r="B102" t="s">
        <v>8645</v>
      </c>
      <c r="C102" t="s">
        <v>8666</v>
      </c>
      <c r="D102" t="s">
        <v>272</v>
      </c>
      <c r="E102" t="s">
        <v>8645</v>
      </c>
      <c r="F102" t="b">
        <v>0</v>
      </c>
      <c r="G102" t="b">
        <v>0</v>
      </c>
    </row>
    <row r="103" spans="1:7" x14ac:dyDescent="0.25">
      <c r="A103" t="s">
        <v>415</v>
      </c>
      <c r="B103" t="s">
        <v>8645</v>
      </c>
      <c r="C103" t="s">
        <v>8667</v>
      </c>
      <c r="D103" t="s">
        <v>272</v>
      </c>
      <c r="E103" t="s">
        <v>8645</v>
      </c>
      <c r="F103" t="b">
        <v>0</v>
      </c>
      <c r="G103" t="b">
        <v>1</v>
      </c>
    </row>
    <row r="104" spans="1:7" x14ac:dyDescent="0.25">
      <c r="A104" t="s">
        <v>244</v>
      </c>
      <c r="B104" t="s">
        <v>8646</v>
      </c>
      <c r="C104" t="s">
        <v>8667</v>
      </c>
      <c r="D104" t="s">
        <v>272</v>
      </c>
      <c r="E104" t="s">
        <v>8648</v>
      </c>
      <c r="F104" t="b">
        <v>0</v>
      </c>
      <c r="G104" t="b">
        <v>0</v>
      </c>
    </row>
    <row r="105" spans="1:7" x14ac:dyDescent="0.25">
      <c r="A105" t="s">
        <v>403</v>
      </c>
      <c r="B105" t="s">
        <v>8645</v>
      </c>
      <c r="C105" t="s">
        <v>8666</v>
      </c>
      <c r="D105" t="s">
        <v>272</v>
      </c>
      <c r="E105" t="s">
        <v>8645</v>
      </c>
      <c r="F105" t="b">
        <v>0</v>
      </c>
      <c r="G105" t="b">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53C22-81CA-4198-8B00-80AB9AC5645E}">
  <sheetPr>
    <tabColor rgb="FFFFFF00"/>
  </sheetPr>
  <dimension ref="A1:C4"/>
  <sheetViews>
    <sheetView workbookViewId="0">
      <selection activeCell="C24" sqref="C24"/>
    </sheetView>
  </sheetViews>
  <sheetFormatPr defaultRowHeight="15" x14ac:dyDescent="0.25"/>
  <cols>
    <col min="3" max="3" width="102.140625" style="6" customWidth="1"/>
  </cols>
  <sheetData>
    <row r="1" spans="1:3" x14ac:dyDescent="0.25">
      <c r="A1" s="7" t="s">
        <v>8737</v>
      </c>
    </row>
    <row r="3" spans="1:3" x14ac:dyDescent="0.25">
      <c r="A3" s="7" t="s">
        <v>596</v>
      </c>
      <c r="B3" s="7" t="s">
        <v>8738</v>
      </c>
      <c r="C3" s="10" t="s">
        <v>8739</v>
      </c>
    </row>
    <row r="4" spans="1:3" ht="60" x14ac:dyDescent="0.25">
      <c r="A4" s="2">
        <v>46236</v>
      </c>
      <c r="B4" t="s">
        <v>8791</v>
      </c>
      <c r="C4" s="6" t="s">
        <v>8740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3D484-FEA1-4ED6-A9F6-8D4F32A15EB7}">
  <sheetPr>
    <tabColor theme="0" tint="-0.499984740745262"/>
  </sheetPr>
  <dimension ref="A1:B10"/>
  <sheetViews>
    <sheetView workbookViewId="0">
      <selection activeCell="C26" sqref="C26"/>
    </sheetView>
  </sheetViews>
  <sheetFormatPr defaultRowHeight="15" x14ac:dyDescent="0.25"/>
  <cols>
    <col min="1" max="1" width="31.85546875" bestFit="1" customWidth="1"/>
    <col min="2" max="2" width="49.5703125" bestFit="1" customWidth="1"/>
    <col min="3" max="3" width="140.140625" bestFit="1" customWidth="1"/>
    <col min="4" max="4" width="22.7109375" bestFit="1" customWidth="1"/>
    <col min="5" max="5" width="15.42578125" customWidth="1"/>
    <col min="6" max="6" width="16.42578125" customWidth="1"/>
  </cols>
  <sheetData>
    <row r="1" spans="1:2" x14ac:dyDescent="0.25">
      <c r="A1" t="s">
        <v>8793</v>
      </c>
      <c r="B1" t="s">
        <v>8792</v>
      </c>
    </row>
    <row r="2" spans="1:2" x14ac:dyDescent="0.25">
      <c r="A2" t="s">
        <v>135</v>
      </c>
      <c r="B2" t="s">
        <v>129</v>
      </c>
    </row>
    <row r="3" spans="1:2" x14ac:dyDescent="0.25">
      <c r="A3" t="s">
        <v>6258</v>
      </c>
      <c r="B3" t="s">
        <v>249</v>
      </c>
    </row>
    <row r="4" spans="1:2" x14ac:dyDescent="0.25">
      <c r="A4" t="s">
        <v>105</v>
      </c>
      <c r="B4" t="s">
        <v>8734</v>
      </c>
    </row>
    <row r="5" spans="1:2" x14ac:dyDescent="0.25">
      <c r="A5" t="s">
        <v>132</v>
      </c>
      <c r="B5" t="s">
        <v>8734</v>
      </c>
    </row>
    <row r="6" spans="1:2" x14ac:dyDescent="0.25">
      <c r="A6" t="s">
        <v>7818</v>
      </c>
      <c r="B6" t="s">
        <v>431</v>
      </c>
    </row>
    <row r="7" spans="1:2" x14ac:dyDescent="0.25">
      <c r="A7" t="s">
        <v>241</v>
      </c>
      <c r="B7" t="s">
        <v>229</v>
      </c>
    </row>
    <row r="8" spans="1:2" x14ac:dyDescent="0.25">
      <c r="A8" t="s">
        <v>141</v>
      </c>
      <c r="B8" t="s">
        <v>138</v>
      </c>
    </row>
    <row r="9" spans="1:2" x14ac:dyDescent="0.25">
      <c r="A9" t="s">
        <v>232</v>
      </c>
      <c r="B9" t="s">
        <v>222</v>
      </c>
    </row>
    <row r="10" spans="1:2" x14ac:dyDescent="0.25">
      <c r="A10" t="s">
        <v>1431</v>
      </c>
      <c r="B10" t="s">
        <v>10820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4CF8F-875B-4FA4-AB33-24CDE9ACE6FC}">
  <sheetPr>
    <tabColor theme="0" tint="-0.499984740745262"/>
  </sheetPr>
  <dimension ref="A1:BA16"/>
  <sheetViews>
    <sheetView zoomScale="80" zoomScaleNormal="80" workbookViewId="0">
      <selection activeCell="E10" sqref="E10"/>
    </sheetView>
  </sheetViews>
  <sheetFormatPr defaultRowHeight="15" x14ac:dyDescent="0.25"/>
  <cols>
    <col min="1" max="1" width="10.140625" customWidth="1"/>
    <col min="2" max="2" width="55" bestFit="1" customWidth="1"/>
    <col min="3" max="3" width="12.140625" customWidth="1"/>
    <col min="4" max="4" width="12" bestFit="1" customWidth="1"/>
    <col min="5" max="5" width="19.85546875" bestFit="1" customWidth="1"/>
    <col min="6" max="6" width="18" bestFit="1" customWidth="1"/>
    <col min="7" max="7" width="95.42578125" bestFit="1" customWidth="1"/>
    <col min="8" max="8" width="71.42578125" bestFit="1" customWidth="1"/>
    <col min="9" max="9" width="59.5703125" bestFit="1" customWidth="1"/>
    <col min="10" max="10" width="121.7109375" bestFit="1" customWidth="1"/>
    <col min="11" max="11" width="202.85546875" bestFit="1" customWidth="1"/>
    <col min="12" max="12" width="164.28515625" bestFit="1" customWidth="1"/>
    <col min="13" max="13" width="208" bestFit="1" customWidth="1"/>
  </cols>
  <sheetData>
    <row r="1" spans="1:53" x14ac:dyDescent="0.25">
      <c r="A1" t="s">
        <v>600</v>
      </c>
      <c r="B1" t="s">
        <v>601</v>
      </c>
      <c r="C1" t="s">
        <v>602</v>
      </c>
      <c r="D1" t="s">
        <v>603</v>
      </c>
      <c r="E1" t="s">
        <v>604</v>
      </c>
      <c r="F1" t="s">
        <v>597</v>
      </c>
      <c r="G1" t="s">
        <v>605</v>
      </c>
      <c r="H1" t="s">
        <v>606</v>
      </c>
      <c r="I1" t="s">
        <v>607</v>
      </c>
      <c r="J1" t="s">
        <v>608</v>
      </c>
      <c r="K1" t="s">
        <v>609</v>
      </c>
      <c r="L1" t="s">
        <v>8763</v>
      </c>
      <c r="M1" t="s">
        <v>445</v>
      </c>
    </row>
    <row r="2" spans="1:53" x14ac:dyDescent="0.25">
      <c r="A2" t="s">
        <v>610</v>
      </c>
      <c r="B2" t="s">
        <v>589</v>
      </c>
      <c r="C2" t="s">
        <v>611</v>
      </c>
      <c r="D2" t="s">
        <v>612</v>
      </c>
      <c r="E2" t="s">
        <v>610</v>
      </c>
      <c r="F2" t="s">
        <v>613</v>
      </c>
      <c r="G2" s="8" t="s">
        <v>614</v>
      </c>
      <c r="H2" t="s">
        <v>615</v>
      </c>
      <c r="I2" t="s">
        <v>590</v>
      </c>
      <c r="J2" t="s">
        <v>591</v>
      </c>
      <c r="K2" t="s">
        <v>616</v>
      </c>
      <c r="L2" t="s">
        <v>617</v>
      </c>
      <c r="M2" s="8" t="s">
        <v>8764</v>
      </c>
    </row>
    <row r="3" spans="1:53" x14ac:dyDescent="0.25">
      <c r="A3" t="s">
        <v>618</v>
      </c>
      <c r="B3" t="s">
        <v>592</v>
      </c>
      <c r="C3" t="s">
        <v>619</v>
      </c>
      <c r="D3" t="s">
        <v>620</v>
      </c>
      <c r="E3" t="s">
        <v>613</v>
      </c>
      <c r="F3" t="s">
        <v>613</v>
      </c>
      <c r="G3" t="s">
        <v>593</v>
      </c>
      <c r="H3" t="s">
        <v>621</v>
      </c>
      <c r="I3" t="s">
        <v>8765</v>
      </c>
      <c r="J3" t="s">
        <v>8765</v>
      </c>
      <c r="K3" t="s">
        <v>8766</v>
      </c>
      <c r="L3" t="s">
        <v>8767</v>
      </c>
      <c r="M3" t="s">
        <v>8768</v>
      </c>
    </row>
    <row r="4" spans="1:53" x14ac:dyDescent="0.25">
      <c r="A4" t="s">
        <v>622</v>
      </c>
      <c r="B4" t="s">
        <v>623</v>
      </c>
      <c r="C4" t="s">
        <v>624</v>
      </c>
      <c r="D4" t="s">
        <v>625</v>
      </c>
      <c r="E4" t="s">
        <v>626</v>
      </c>
      <c r="F4" t="s">
        <v>613</v>
      </c>
      <c r="G4" t="s">
        <v>627</v>
      </c>
      <c r="H4" t="s">
        <v>8771</v>
      </c>
      <c r="I4" t="s">
        <v>8772</v>
      </c>
      <c r="J4" t="s">
        <v>628</v>
      </c>
      <c r="K4" t="s">
        <v>629</v>
      </c>
      <c r="L4" t="s">
        <v>8769</v>
      </c>
      <c r="M4" t="s">
        <v>8770</v>
      </c>
    </row>
    <row r="5" spans="1:53" x14ac:dyDescent="0.25">
      <c r="A5" t="s">
        <v>613</v>
      </c>
      <c r="B5" t="s">
        <v>630</v>
      </c>
      <c r="C5" t="s">
        <v>631</v>
      </c>
      <c r="D5" t="s">
        <v>632</v>
      </c>
      <c r="E5" t="s">
        <v>622</v>
      </c>
      <c r="F5" t="s">
        <v>613</v>
      </c>
      <c r="G5" t="s">
        <v>633</v>
      </c>
      <c r="H5" t="s">
        <v>634</v>
      </c>
      <c r="I5" t="s">
        <v>8773</v>
      </c>
      <c r="K5" t="s">
        <v>635</v>
      </c>
      <c r="L5" t="s">
        <v>8774</v>
      </c>
      <c r="M5" t="s">
        <v>8775</v>
      </c>
    </row>
    <row r="6" spans="1:53" x14ac:dyDescent="0.25">
      <c r="A6" t="s">
        <v>626</v>
      </c>
      <c r="B6" t="s">
        <v>636</v>
      </c>
      <c r="C6" t="s">
        <v>637</v>
      </c>
      <c r="D6" t="s">
        <v>638</v>
      </c>
      <c r="E6" t="s">
        <v>626</v>
      </c>
      <c r="F6" t="s">
        <v>613</v>
      </c>
      <c r="G6" t="s">
        <v>639</v>
      </c>
      <c r="H6" t="s">
        <v>640</v>
      </c>
      <c r="I6" t="s">
        <v>8776</v>
      </c>
      <c r="J6" t="s">
        <v>8777</v>
      </c>
      <c r="K6" t="s">
        <v>641</v>
      </c>
      <c r="L6" t="s">
        <v>8778</v>
      </c>
      <c r="M6" t="s">
        <v>8779</v>
      </c>
    </row>
    <row r="7" spans="1:53" x14ac:dyDescent="0.25">
      <c r="A7" t="s">
        <v>642</v>
      </c>
      <c r="B7" t="s">
        <v>643</v>
      </c>
      <c r="C7" t="s">
        <v>644</v>
      </c>
      <c r="D7" t="s">
        <v>645</v>
      </c>
      <c r="E7" t="s">
        <v>626</v>
      </c>
      <c r="F7" t="s">
        <v>613</v>
      </c>
      <c r="G7" t="s">
        <v>646</v>
      </c>
      <c r="H7" t="s">
        <v>647</v>
      </c>
      <c r="I7" t="s">
        <v>648</v>
      </c>
      <c r="J7" t="s">
        <v>8780</v>
      </c>
      <c r="K7" t="s">
        <v>649</v>
      </c>
      <c r="L7" t="s">
        <v>650</v>
      </c>
      <c r="M7" t="s">
        <v>8781</v>
      </c>
    </row>
    <row r="8" spans="1:53" x14ac:dyDescent="0.25">
      <c r="A8" t="s">
        <v>651</v>
      </c>
      <c r="B8" t="s">
        <v>652</v>
      </c>
      <c r="C8" t="s">
        <v>653</v>
      </c>
      <c r="D8" t="s">
        <v>654</v>
      </c>
      <c r="E8" t="s">
        <v>613</v>
      </c>
      <c r="F8" t="s">
        <v>613</v>
      </c>
      <c r="G8" t="s">
        <v>655</v>
      </c>
      <c r="H8" t="s">
        <v>656</v>
      </c>
      <c r="I8" t="s">
        <v>8782</v>
      </c>
      <c r="J8" t="s">
        <v>8783</v>
      </c>
      <c r="K8" t="s">
        <v>657</v>
      </c>
      <c r="L8" t="s">
        <v>8784</v>
      </c>
      <c r="M8" t="s">
        <v>8785</v>
      </c>
    </row>
    <row r="9" spans="1:53" x14ac:dyDescent="0.25">
      <c r="A9" t="s">
        <v>658</v>
      </c>
      <c r="B9" t="s">
        <v>659</v>
      </c>
      <c r="C9" t="s">
        <v>660</v>
      </c>
      <c r="D9" t="s">
        <v>661</v>
      </c>
      <c r="E9" t="s">
        <v>613</v>
      </c>
      <c r="F9" t="s">
        <v>613</v>
      </c>
      <c r="G9" t="s">
        <v>662</v>
      </c>
      <c r="H9" t="s">
        <v>663</v>
      </c>
      <c r="I9" t="s">
        <v>664</v>
      </c>
      <c r="J9" t="s">
        <v>665</v>
      </c>
      <c r="K9" t="s">
        <v>666</v>
      </c>
      <c r="L9" t="s">
        <v>8787</v>
      </c>
      <c r="M9" t="s">
        <v>8786</v>
      </c>
    </row>
    <row r="10" spans="1:53" ht="120" x14ac:dyDescent="0.25">
      <c r="A10" s="42">
        <v>9</v>
      </c>
      <c r="B10" s="42" t="s">
        <v>14677</v>
      </c>
      <c r="C10" s="43">
        <v>46235</v>
      </c>
      <c r="D10" s="43">
        <v>46250</v>
      </c>
      <c r="E10" s="40">
        <v>3</v>
      </c>
      <c r="F10" s="40">
        <v>4</v>
      </c>
      <c r="G10" s="42" t="s">
        <v>14678</v>
      </c>
      <c r="H10" s="42" t="s">
        <v>14679</v>
      </c>
      <c r="I10" s="42" t="s">
        <v>14680</v>
      </c>
      <c r="J10" s="42" t="s">
        <v>14681</v>
      </c>
      <c r="K10" s="42" t="s">
        <v>14682</v>
      </c>
      <c r="L10" s="42" t="s">
        <v>14683</v>
      </c>
      <c r="M10" s="42" t="s">
        <v>14684</v>
      </c>
      <c r="BA10" s="1"/>
    </row>
    <row r="11" spans="1:53" x14ac:dyDescent="0.25">
      <c r="I11" s="2"/>
      <c r="K11" s="2"/>
    </row>
    <row r="12" spans="1:53" x14ac:dyDescent="0.25">
      <c r="A12" s="39"/>
      <c r="B12" s="39"/>
      <c r="C12" s="39"/>
      <c r="D12" s="39"/>
      <c r="E12" s="41"/>
      <c r="F12" s="41"/>
      <c r="G12" s="39"/>
      <c r="H12" s="39"/>
      <c r="I12" s="39"/>
      <c r="J12" s="39"/>
      <c r="K12" s="39"/>
      <c r="L12" s="39"/>
      <c r="M12" s="39"/>
    </row>
    <row r="14" spans="1:53" x14ac:dyDescent="0.25">
      <c r="L14" s="2"/>
    </row>
    <row r="16" spans="1:53" x14ac:dyDescent="0.25">
      <c r="AD16" s="1"/>
    </row>
  </sheetData>
  <phoneticPr fontId="4"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6F31-D3C1-4F71-BEC1-83688DA5DC3E}">
  <sheetPr>
    <tabColor theme="0" tint="-0.499984740745262"/>
  </sheetPr>
  <dimension ref="A1:N142"/>
  <sheetViews>
    <sheetView workbookViewId="0">
      <selection sqref="A1:N130"/>
    </sheetView>
  </sheetViews>
  <sheetFormatPr defaultRowHeight="15" x14ac:dyDescent="0.25"/>
  <cols>
    <col min="1" max="1" width="13.5703125" bestFit="1" customWidth="1"/>
    <col min="2" max="2" width="14.7109375" style="2" bestFit="1" customWidth="1"/>
    <col min="3" max="3" width="10.7109375" bestFit="1" customWidth="1"/>
    <col min="4" max="4" width="13.85546875" bestFit="1" customWidth="1"/>
    <col min="5" max="5" width="14.140625" bestFit="1" customWidth="1"/>
    <col min="6" max="6" width="63.140625" bestFit="1" customWidth="1"/>
    <col min="7" max="8" width="23.5703125" bestFit="1" customWidth="1"/>
    <col min="9" max="9" width="18.5703125" bestFit="1" customWidth="1"/>
    <col min="10" max="10" width="15.140625" bestFit="1" customWidth="1"/>
    <col min="11" max="11" width="17" bestFit="1" customWidth="1"/>
    <col min="12" max="12" width="16" bestFit="1" customWidth="1"/>
    <col min="13" max="13" width="14.140625" bestFit="1" customWidth="1"/>
    <col min="14" max="14" width="16.7109375" bestFit="1" customWidth="1"/>
  </cols>
  <sheetData>
    <row r="1" spans="1:14" x14ac:dyDescent="0.25">
      <c r="A1" t="s">
        <v>797</v>
      </c>
      <c r="B1" s="2" t="s">
        <v>798</v>
      </c>
      <c r="C1" t="s">
        <v>583</v>
      </c>
      <c r="D1" t="s">
        <v>799</v>
      </c>
      <c r="E1" t="s">
        <v>800</v>
      </c>
      <c r="F1" t="s">
        <v>801</v>
      </c>
      <c r="G1" t="s">
        <v>802</v>
      </c>
      <c r="H1" t="s">
        <v>803</v>
      </c>
      <c r="I1" t="s">
        <v>804</v>
      </c>
      <c r="J1" t="s">
        <v>450</v>
      </c>
      <c r="K1" t="s">
        <v>805</v>
      </c>
      <c r="L1" t="s">
        <v>806</v>
      </c>
      <c r="M1" t="s">
        <v>807</v>
      </c>
      <c r="N1" t="s">
        <v>808</v>
      </c>
    </row>
    <row r="2" spans="1:14" x14ac:dyDescent="0.25">
      <c r="A2" t="s">
        <v>809</v>
      </c>
      <c r="B2" s="25" t="s">
        <v>611</v>
      </c>
      <c r="C2">
        <v>1</v>
      </c>
      <c r="E2">
        <v>1</v>
      </c>
      <c r="F2" t="s">
        <v>810</v>
      </c>
      <c r="G2" t="s">
        <v>811</v>
      </c>
      <c r="H2" t="s">
        <v>812</v>
      </c>
      <c r="N2">
        <v>18</v>
      </c>
    </row>
    <row r="3" spans="1:14" x14ac:dyDescent="0.25">
      <c r="A3" t="s">
        <v>813</v>
      </c>
      <c r="B3" s="25" t="s">
        <v>814</v>
      </c>
      <c r="C3">
        <v>1</v>
      </c>
      <c r="E3">
        <v>2</v>
      </c>
      <c r="F3" t="s">
        <v>815</v>
      </c>
      <c r="G3" t="s">
        <v>816</v>
      </c>
      <c r="H3" t="s">
        <v>817</v>
      </c>
      <c r="N3">
        <v>27</v>
      </c>
    </row>
    <row r="4" spans="1:14" x14ac:dyDescent="0.25">
      <c r="A4" t="s">
        <v>818</v>
      </c>
      <c r="B4" s="25" t="s">
        <v>819</v>
      </c>
      <c r="C4">
        <v>1</v>
      </c>
      <c r="E4">
        <v>3</v>
      </c>
      <c r="F4" t="s">
        <v>820</v>
      </c>
      <c r="G4" t="s">
        <v>821</v>
      </c>
      <c r="H4" t="s">
        <v>822</v>
      </c>
      <c r="N4">
        <v>16</v>
      </c>
    </row>
    <row r="5" spans="1:14" x14ac:dyDescent="0.25">
      <c r="A5" t="s">
        <v>823</v>
      </c>
      <c r="B5" s="25" t="s">
        <v>612</v>
      </c>
      <c r="C5">
        <v>1</v>
      </c>
      <c r="E5">
        <v>4</v>
      </c>
      <c r="F5" t="s">
        <v>824</v>
      </c>
      <c r="G5" t="s">
        <v>825</v>
      </c>
      <c r="H5" t="s">
        <v>826</v>
      </c>
      <c r="N5">
        <v>16</v>
      </c>
    </row>
    <row r="6" spans="1:14" x14ac:dyDescent="0.25">
      <c r="A6" t="s">
        <v>827</v>
      </c>
      <c r="B6" s="25" t="s">
        <v>619</v>
      </c>
      <c r="C6">
        <v>2</v>
      </c>
      <c r="E6">
        <v>1</v>
      </c>
      <c r="F6" t="s">
        <v>828</v>
      </c>
      <c r="G6" t="s">
        <v>829</v>
      </c>
      <c r="H6" t="s">
        <v>830</v>
      </c>
      <c r="N6">
        <v>18</v>
      </c>
    </row>
    <row r="7" spans="1:14" x14ac:dyDescent="0.25">
      <c r="A7" t="s">
        <v>831</v>
      </c>
      <c r="B7" s="25" t="s">
        <v>832</v>
      </c>
      <c r="C7">
        <v>2</v>
      </c>
      <c r="E7">
        <v>2</v>
      </c>
      <c r="F7" t="s">
        <v>833</v>
      </c>
      <c r="G7" t="s">
        <v>834</v>
      </c>
      <c r="H7" t="s">
        <v>835</v>
      </c>
      <c r="N7">
        <v>19</v>
      </c>
    </row>
    <row r="8" spans="1:14" x14ac:dyDescent="0.25">
      <c r="A8" t="s">
        <v>836</v>
      </c>
      <c r="B8" s="25" t="s">
        <v>837</v>
      </c>
      <c r="C8">
        <v>2</v>
      </c>
      <c r="E8">
        <v>3</v>
      </c>
      <c r="F8" t="s">
        <v>838</v>
      </c>
      <c r="G8" t="s">
        <v>839</v>
      </c>
      <c r="H8" t="s">
        <v>840</v>
      </c>
      <c r="N8">
        <v>14</v>
      </c>
    </row>
    <row r="9" spans="1:14" x14ac:dyDescent="0.25">
      <c r="A9" t="s">
        <v>841</v>
      </c>
      <c r="B9" s="25" t="s">
        <v>842</v>
      </c>
      <c r="C9">
        <v>2</v>
      </c>
      <c r="E9">
        <v>4</v>
      </c>
      <c r="F9" t="s">
        <v>843</v>
      </c>
      <c r="G9" t="s">
        <v>844</v>
      </c>
      <c r="H9" t="s">
        <v>845</v>
      </c>
      <c r="N9">
        <v>12</v>
      </c>
    </row>
    <row r="10" spans="1:14" x14ac:dyDescent="0.25">
      <c r="A10" t="s">
        <v>846</v>
      </c>
      <c r="B10" s="25" t="s">
        <v>847</v>
      </c>
      <c r="C10">
        <v>2</v>
      </c>
      <c r="E10">
        <v>1</v>
      </c>
      <c r="F10" t="s">
        <v>828</v>
      </c>
      <c r="G10" t="s">
        <v>848</v>
      </c>
      <c r="H10" t="s">
        <v>849</v>
      </c>
      <c r="N10">
        <v>19</v>
      </c>
    </row>
    <row r="11" spans="1:14" x14ac:dyDescent="0.25">
      <c r="A11" t="s">
        <v>850</v>
      </c>
      <c r="B11" s="25" t="s">
        <v>851</v>
      </c>
      <c r="C11">
        <v>2</v>
      </c>
      <c r="E11">
        <v>2</v>
      </c>
      <c r="F11" t="s">
        <v>833</v>
      </c>
      <c r="G11" t="s">
        <v>852</v>
      </c>
      <c r="H11" t="s">
        <v>853</v>
      </c>
      <c r="N11">
        <v>19</v>
      </c>
    </row>
    <row r="12" spans="1:14" x14ac:dyDescent="0.25">
      <c r="A12" t="s">
        <v>854</v>
      </c>
      <c r="B12" s="25" t="s">
        <v>855</v>
      </c>
      <c r="C12">
        <v>2</v>
      </c>
      <c r="E12">
        <v>3</v>
      </c>
      <c r="F12" t="s">
        <v>838</v>
      </c>
      <c r="G12" t="s">
        <v>856</v>
      </c>
      <c r="H12" t="s">
        <v>857</v>
      </c>
      <c r="N12">
        <v>16</v>
      </c>
    </row>
    <row r="13" spans="1:14" x14ac:dyDescent="0.25">
      <c r="A13" t="s">
        <v>858</v>
      </c>
      <c r="B13" s="25" t="s">
        <v>859</v>
      </c>
      <c r="C13">
        <v>2</v>
      </c>
      <c r="E13">
        <v>4</v>
      </c>
      <c r="F13" t="s">
        <v>843</v>
      </c>
      <c r="G13" t="s">
        <v>860</v>
      </c>
      <c r="H13" t="s">
        <v>861</v>
      </c>
      <c r="N13">
        <v>12</v>
      </c>
    </row>
    <row r="14" spans="1:14" x14ac:dyDescent="0.25">
      <c r="A14" t="s">
        <v>862</v>
      </c>
      <c r="B14" s="25" t="s">
        <v>863</v>
      </c>
      <c r="C14">
        <v>2</v>
      </c>
      <c r="E14">
        <v>1</v>
      </c>
      <c r="F14" t="s">
        <v>828</v>
      </c>
      <c r="G14" t="s">
        <v>864</v>
      </c>
      <c r="H14" t="s">
        <v>865</v>
      </c>
      <c r="N14">
        <v>19</v>
      </c>
    </row>
    <row r="15" spans="1:14" x14ac:dyDescent="0.25">
      <c r="A15" t="s">
        <v>866</v>
      </c>
      <c r="B15" s="25" t="s">
        <v>867</v>
      </c>
      <c r="C15">
        <v>2</v>
      </c>
      <c r="E15">
        <v>2</v>
      </c>
      <c r="F15" t="s">
        <v>833</v>
      </c>
      <c r="G15" t="s">
        <v>868</v>
      </c>
      <c r="H15" t="s">
        <v>869</v>
      </c>
      <c r="N15">
        <v>19</v>
      </c>
    </row>
    <row r="16" spans="1:14" x14ac:dyDescent="0.25">
      <c r="A16" t="s">
        <v>870</v>
      </c>
      <c r="B16" s="25" t="s">
        <v>871</v>
      </c>
      <c r="C16">
        <v>2</v>
      </c>
      <c r="E16">
        <v>3</v>
      </c>
      <c r="F16" t="s">
        <v>838</v>
      </c>
      <c r="G16" t="s">
        <v>872</v>
      </c>
      <c r="H16" t="s">
        <v>873</v>
      </c>
      <c r="N16">
        <v>19</v>
      </c>
    </row>
    <row r="17" spans="1:14" x14ac:dyDescent="0.25">
      <c r="A17" t="s">
        <v>874</v>
      </c>
      <c r="B17" s="25" t="s">
        <v>875</v>
      </c>
      <c r="C17">
        <v>2</v>
      </c>
      <c r="E17">
        <v>4</v>
      </c>
      <c r="F17" t="s">
        <v>843</v>
      </c>
      <c r="G17" t="s">
        <v>876</v>
      </c>
      <c r="H17" t="s">
        <v>877</v>
      </c>
      <c r="N17">
        <v>12</v>
      </c>
    </row>
    <row r="18" spans="1:14" x14ac:dyDescent="0.25">
      <c r="A18" t="s">
        <v>878</v>
      </c>
      <c r="B18" s="25" t="s">
        <v>879</v>
      </c>
      <c r="C18">
        <v>2</v>
      </c>
      <c r="E18">
        <v>1</v>
      </c>
      <c r="F18" t="s">
        <v>828</v>
      </c>
      <c r="G18" t="s">
        <v>880</v>
      </c>
      <c r="H18" t="s">
        <v>881</v>
      </c>
      <c r="N18">
        <v>18</v>
      </c>
    </row>
    <row r="19" spans="1:14" x14ac:dyDescent="0.25">
      <c r="A19" t="s">
        <v>882</v>
      </c>
      <c r="B19" s="25" t="s">
        <v>883</v>
      </c>
      <c r="C19">
        <v>2</v>
      </c>
      <c r="E19">
        <v>2</v>
      </c>
      <c r="F19" t="s">
        <v>833</v>
      </c>
      <c r="G19" t="s">
        <v>884</v>
      </c>
      <c r="H19" t="s">
        <v>885</v>
      </c>
      <c r="N19">
        <v>20</v>
      </c>
    </row>
    <row r="20" spans="1:14" x14ac:dyDescent="0.25">
      <c r="A20" t="s">
        <v>886</v>
      </c>
      <c r="B20" s="25" t="s">
        <v>887</v>
      </c>
      <c r="C20">
        <v>2</v>
      </c>
      <c r="E20">
        <v>3</v>
      </c>
      <c r="F20" t="s">
        <v>838</v>
      </c>
      <c r="G20" t="s">
        <v>888</v>
      </c>
      <c r="H20" t="s">
        <v>889</v>
      </c>
      <c r="N20">
        <v>16</v>
      </c>
    </row>
    <row r="21" spans="1:14" x14ac:dyDescent="0.25">
      <c r="A21" t="s">
        <v>890</v>
      </c>
      <c r="B21" s="25" t="s">
        <v>620</v>
      </c>
      <c r="C21">
        <v>2</v>
      </c>
      <c r="E21">
        <v>4</v>
      </c>
      <c r="F21" t="s">
        <v>843</v>
      </c>
      <c r="G21" t="s">
        <v>891</v>
      </c>
      <c r="H21" t="s">
        <v>892</v>
      </c>
      <c r="N21">
        <v>18</v>
      </c>
    </row>
    <row r="22" spans="1:14" x14ac:dyDescent="0.25">
      <c r="A22" t="s">
        <v>893</v>
      </c>
      <c r="B22" s="25" t="s">
        <v>624</v>
      </c>
      <c r="C22">
        <v>3</v>
      </c>
      <c r="E22">
        <v>1</v>
      </c>
      <c r="F22" t="s">
        <v>894</v>
      </c>
      <c r="G22" t="s">
        <v>895</v>
      </c>
      <c r="H22" t="s">
        <v>896</v>
      </c>
      <c r="N22">
        <v>13</v>
      </c>
    </row>
    <row r="23" spans="1:14" x14ac:dyDescent="0.25">
      <c r="A23" t="s">
        <v>897</v>
      </c>
      <c r="B23" s="25" t="s">
        <v>898</v>
      </c>
      <c r="C23">
        <v>3</v>
      </c>
      <c r="E23">
        <v>2</v>
      </c>
      <c r="F23" t="s">
        <v>899</v>
      </c>
      <c r="G23" t="s">
        <v>900</v>
      </c>
      <c r="H23" t="s">
        <v>901</v>
      </c>
      <c r="N23">
        <v>16</v>
      </c>
    </row>
    <row r="24" spans="1:14" x14ac:dyDescent="0.25">
      <c r="A24" t="s">
        <v>902</v>
      </c>
      <c r="B24" s="25" t="s">
        <v>903</v>
      </c>
      <c r="C24">
        <v>3</v>
      </c>
      <c r="E24">
        <v>3</v>
      </c>
      <c r="F24" t="s">
        <v>904</v>
      </c>
      <c r="G24" t="s">
        <v>905</v>
      </c>
      <c r="H24" t="s">
        <v>906</v>
      </c>
      <c r="N24">
        <v>22</v>
      </c>
    </row>
    <row r="25" spans="1:14" x14ac:dyDescent="0.25">
      <c r="A25" t="s">
        <v>907</v>
      </c>
      <c r="B25" s="25" t="s">
        <v>908</v>
      </c>
      <c r="C25">
        <v>3</v>
      </c>
      <c r="E25">
        <v>4</v>
      </c>
      <c r="F25" t="s">
        <v>909</v>
      </c>
      <c r="G25" t="s">
        <v>910</v>
      </c>
      <c r="H25" t="s">
        <v>911</v>
      </c>
      <c r="N25">
        <v>18</v>
      </c>
    </row>
    <row r="26" spans="1:14" x14ac:dyDescent="0.25">
      <c r="A26" t="s">
        <v>912</v>
      </c>
      <c r="B26" s="25" t="s">
        <v>913</v>
      </c>
      <c r="C26">
        <v>3</v>
      </c>
      <c r="E26">
        <v>1</v>
      </c>
      <c r="F26" t="s">
        <v>894</v>
      </c>
      <c r="G26" t="s">
        <v>914</v>
      </c>
      <c r="H26" t="s">
        <v>915</v>
      </c>
      <c r="N26">
        <v>15</v>
      </c>
    </row>
    <row r="27" spans="1:14" x14ac:dyDescent="0.25">
      <c r="A27" t="s">
        <v>916</v>
      </c>
      <c r="B27" s="25" t="s">
        <v>917</v>
      </c>
      <c r="C27">
        <v>3</v>
      </c>
      <c r="E27">
        <v>2</v>
      </c>
      <c r="F27" t="s">
        <v>899</v>
      </c>
      <c r="G27" t="s">
        <v>918</v>
      </c>
      <c r="H27" t="s">
        <v>919</v>
      </c>
      <c r="N27">
        <v>17</v>
      </c>
    </row>
    <row r="28" spans="1:14" x14ac:dyDescent="0.25">
      <c r="A28" t="s">
        <v>920</v>
      </c>
      <c r="B28" s="25" t="s">
        <v>921</v>
      </c>
      <c r="C28">
        <v>3</v>
      </c>
      <c r="E28">
        <v>3</v>
      </c>
      <c r="F28" t="s">
        <v>904</v>
      </c>
      <c r="G28" t="s">
        <v>922</v>
      </c>
      <c r="H28" t="s">
        <v>923</v>
      </c>
      <c r="N28">
        <v>19</v>
      </c>
    </row>
    <row r="29" spans="1:14" x14ac:dyDescent="0.25">
      <c r="A29" t="s">
        <v>924</v>
      </c>
      <c r="B29" s="25" t="s">
        <v>925</v>
      </c>
      <c r="C29">
        <v>3</v>
      </c>
      <c r="E29">
        <v>4</v>
      </c>
      <c r="F29" t="s">
        <v>909</v>
      </c>
      <c r="G29" t="s">
        <v>926</v>
      </c>
      <c r="H29" t="s">
        <v>927</v>
      </c>
      <c r="N29">
        <v>17</v>
      </c>
    </row>
    <row r="30" spans="1:14" x14ac:dyDescent="0.25">
      <c r="A30" t="s">
        <v>928</v>
      </c>
      <c r="B30" s="25" t="s">
        <v>929</v>
      </c>
      <c r="C30">
        <v>3</v>
      </c>
      <c r="E30">
        <v>1</v>
      </c>
      <c r="F30" t="s">
        <v>894</v>
      </c>
      <c r="G30" t="s">
        <v>930</v>
      </c>
      <c r="H30" t="s">
        <v>931</v>
      </c>
      <c r="N30">
        <v>17</v>
      </c>
    </row>
    <row r="31" spans="1:14" x14ac:dyDescent="0.25">
      <c r="A31" t="s">
        <v>932</v>
      </c>
      <c r="B31" s="25" t="s">
        <v>933</v>
      </c>
      <c r="C31">
        <v>3</v>
      </c>
      <c r="E31">
        <v>2</v>
      </c>
      <c r="F31" t="s">
        <v>899</v>
      </c>
      <c r="G31" t="s">
        <v>934</v>
      </c>
      <c r="H31" t="s">
        <v>935</v>
      </c>
      <c r="N31">
        <v>22</v>
      </c>
    </row>
    <row r="32" spans="1:14" x14ac:dyDescent="0.25">
      <c r="A32" t="s">
        <v>936</v>
      </c>
      <c r="B32" s="25" t="s">
        <v>937</v>
      </c>
      <c r="C32">
        <v>3</v>
      </c>
      <c r="E32">
        <v>3</v>
      </c>
      <c r="F32" t="s">
        <v>904</v>
      </c>
      <c r="G32" t="s">
        <v>938</v>
      </c>
      <c r="H32" t="s">
        <v>939</v>
      </c>
      <c r="N32">
        <v>15</v>
      </c>
    </row>
    <row r="33" spans="1:14" x14ac:dyDescent="0.25">
      <c r="A33" t="s">
        <v>940</v>
      </c>
      <c r="B33" s="25" t="s">
        <v>941</v>
      </c>
      <c r="C33">
        <v>3</v>
      </c>
      <c r="E33">
        <v>4</v>
      </c>
      <c r="F33" t="s">
        <v>909</v>
      </c>
      <c r="G33" t="s">
        <v>942</v>
      </c>
      <c r="H33" t="s">
        <v>943</v>
      </c>
      <c r="N33">
        <v>18</v>
      </c>
    </row>
    <row r="34" spans="1:14" x14ac:dyDescent="0.25">
      <c r="A34" t="s">
        <v>944</v>
      </c>
      <c r="B34" s="25" t="s">
        <v>945</v>
      </c>
      <c r="C34">
        <v>3</v>
      </c>
      <c r="E34">
        <v>1</v>
      </c>
      <c r="F34" t="s">
        <v>894</v>
      </c>
      <c r="G34" t="s">
        <v>946</v>
      </c>
      <c r="H34" t="s">
        <v>947</v>
      </c>
      <c r="N34">
        <v>20</v>
      </c>
    </row>
    <row r="35" spans="1:14" x14ac:dyDescent="0.25">
      <c r="A35" t="s">
        <v>948</v>
      </c>
      <c r="B35" s="25" t="s">
        <v>949</v>
      </c>
      <c r="C35">
        <v>3</v>
      </c>
      <c r="E35">
        <v>2</v>
      </c>
      <c r="F35" t="s">
        <v>899</v>
      </c>
      <c r="G35" t="s">
        <v>950</v>
      </c>
      <c r="H35" t="s">
        <v>951</v>
      </c>
      <c r="N35">
        <v>32</v>
      </c>
    </row>
    <row r="36" spans="1:14" x14ac:dyDescent="0.25">
      <c r="A36" t="s">
        <v>952</v>
      </c>
      <c r="B36" s="25" t="s">
        <v>953</v>
      </c>
      <c r="C36">
        <v>3</v>
      </c>
      <c r="E36">
        <v>3</v>
      </c>
      <c r="F36" t="s">
        <v>904</v>
      </c>
      <c r="G36" t="s">
        <v>954</v>
      </c>
      <c r="H36" t="s">
        <v>955</v>
      </c>
      <c r="N36">
        <v>33</v>
      </c>
    </row>
    <row r="37" spans="1:14" x14ac:dyDescent="0.25">
      <c r="A37" t="s">
        <v>956</v>
      </c>
      <c r="B37" s="25" t="s">
        <v>957</v>
      </c>
      <c r="C37">
        <v>3</v>
      </c>
      <c r="E37">
        <v>4</v>
      </c>
      <c r="F37" t="s">
        <v>909</v>
      </c>
      <c r="G37" t="s">
        <v>958</v>
      </c>
      <c r="H37" t="s">
        <v>959</v>
      </c>
      <c r="N37">
        <v>17</v>
      </c>
    </row>
    <row r="38" spans="1:14" x14ac:dyDescent="0.25">
      <c r="A38" t="s">
        <v>960</v>
      </c>
      <c r="B38" s="25" t="s">
        <v>961</v>
      </c>
      <c r="C38">
        <v>3</v>
      </c>
      <c r="E38">
        <v>1</v>
      </c>
      <c r="F38" t="s">
        <v>894</v>
      </c>
      <c r="G38" t="s">
        <v>962</v>
      </c>
      <c r="H38" t="s">
        <v>963</v>
      </c>
      <c r="N38">
        <v>20</v>
      </c>
    </row>
    <row r="39" spans="1:14" x14ac:dyDescent="0.25">
      <c r="A39" t="s">
        <v>964</v>
      </c>
      <c r="B39" s="25" t="s">
        <v>965</v>
      </c>
      <c r="C39">
        <v>3</v>
      </c>
      <c r="E39">
        <v>2</v>
      </c>
      <c r="F39" t="s">
        <v>899</v>
      </c>
      <c r="G39" t="s">
        <v>966</v>
      </c>
      <c r="H39" t="s">
        <v>967</v>
      </c>
      <c r="N39">
        <v>28</v>
      </c>
    </row>
    <row r="40" spans="1:14" x14ac:dyDescent="0.25">
      <c r="A40" t="s">
        <v>968</v>
      </c>
      <c r="B40" s="25" t="s">
        <v>969</v>
      </c>
      <c r="C40">
        <v>3</v>
      </c>
      <c r="E40">
        <v>3</v>
      </c>
      <c r="F40" t="s">
        <v>904</v>
      </c>
      <c r="G40" t="s">
        <v>970</v>
      </c>
      <c r="H40" t="s">
        <v>971</v>
      </c>
      <c r="N40">
        <v>21</v>
      </c>
    </row>
    <row r="41" spans="1:14" x14ac:dyDescent="0.25">
      <c r="A41" t="s">
        <v>972</v>
      </c>
      <c r="B41" s="25" t="s">
        <v>625</v>
      </c>
      <c r="C41">
        <v>3</v>
      </c>
      <c r="E41">
        <v>4</v>
      </c>
      <c r="F41" t="s">
        <v>909</v>
      </c>
      <c r="G41" t="s">
        <v>973</v>
      </c>
      <c r="H41" t="s">
        <v>974</v>
      </c>
      <c r="N41">
        <v>22</v>
      </c>
    </row>
    <row r="42" spans="1:14" x14ac:dyDescent="0.25">
      <c r="A42" t="s">
        <v>975</v>
      </c>
      <c r="B42" s="25" t="s">
        <v>631</v>
      </c>
      <c r="C42">
        <v>4</v>
      </c>
      <c r="E42">
        <v>1</v>
      </c>
      <c r="F42" t="s">
        <v>976</v>
      </c>
      <c r="G42" t="s">
        <v>977</v>
      </c>
      <c r="H42" t="s">
        <v>978</v>
      </c>
      <c r="N42">
        <v>18</v>
      </c>
    </row>
    <row r="43" spans="1:14" x14ac:dyDescent="0.25">
      <c r="A43" t="s">
        <v>979</v>
      </c>
      <c r="B43" s="25" t="s">
        <v>980</v>
      </c>
      <c r="C43">
        <v>4</v>
      </c>
      <c r="E43">
        <v>2</v>
      </c>
      <c r="F43" t="s">
        <v>981</v>
      </c>
      <c r="G43" t="s">
        <v>982</v>
      </c>
      <c r="H43" t="s">
        <v>983</v>
      </c>
      <c r="N43">
        <v>19</v>
      </c>
    </row>
    <row r="44" spans="1:14" x14ac:dyDescent="0.25">
      <c r="A44" t="s">
        <v>984</v>
      </c>
      <c r="B44" s="25" t="s">
        <v>985</v>
      </c>
      <c r="C44">
        <v>4</v>
      </c>
      <c r="E44">
        <v>3</v>
      </c>
      <c r="F44" t="s">
        <v>986</v>
      </c>
      <c r="G44" t="s">
        <v>987</v>
      </c>
      <c r="H44" t="s">
        <v>988</v>
      </c>
      <c r="N44">
        <v>19</v>
      </c>
    </row>
    <row r="45" spans="1:14" x14ac:dyDescent="0.25">
      <c r="A45" t="s">
        <v>989</v>
      </c>
      <c r="B45" s="25" t="s">
        <v>990</v>
      </c>
      <c r="C45">
        <v>4</v>
      </c>
      <c r="E45">
        <v>4</v>
      </c>
      <c r="F45" t="s">
        <v>991</v>
      </c>
      <c r="G45" t="s">
        <v>992</v>
      </c>
      <c r="H45" t="s">
        <v>993</v>
      </c>
      <c r="N45">
        <v>20</v>
      </c>
    </row>
    <row r="46" spans="1:14" x14ac:dyDescent="0.25">
      <c r="A46" t="s">
        <v>994</v>
      </c>
      <c r="B46" s="25" t="s">
        <v>995</v>
      </c>
      <c r="C46">
        <v>4</v>
      </c>
      <c r="E46">
        <v>1</v>
      </c>
      <c r="F46" t="s">
        <v>976</v>
      </c>
      <c r="G46" t="s">
        <v>996</v>
      </c>
      <c r="H46" t="s">
        <v>997</v>
      </c>
      <c r="N46">
        <v>18</v>
      </c>
    </row>
    <row r="47" spans="1:14" x14ac:dyDescent="0.25">
      <c r="A47" t="s">
        <v>998</v>
      </c>
      <c r="B47" s="25" t="s">
        <v>999</v>
      </c>
      <c r="C47">
        <v>4</v>
      </c>
      <c r="E47">
        <v>2</v>
      </c>
      <c r="F47" t="s">
        <v>981</v>
      </c>
      <c r="G47" t="s">
        <v>1000</v>
      </c>
      <c r="H47" t="s">
        <v>1001</v>
      </c>
      <c r="N47">
        <v>20</v>
      </c>
    </row>
    <row r="48" spans="1:14" x14ac:dyDescent="0.25">
      <c r="A48" t="s">
        <v>1002</v>
      </c>
      <c r="B48" s="25" t="s">
        <v>1003</v>
      </c>
      <c r="C48">
        <v>4</v>
      </c>
      <c r="E48">
        <v>3</v>
      </c>
      <c r="F48" t="s">
        <v>986</v>
      </c>
      <c r="G48" t="s">
        <v>1004</v>
      </c>
      <c r="H48" t="s">
        <v>1005</v>
      </c>
      <c r="N48">
        <v>19</v>
      </c>
    </row>
    <row r="49" spans="1:14" x14ac:dyDescent="0.25">
      <c r="A49" t="s">
        <v>1006</v>
      </c>
      <c r="B49" s="25" t="s">
        <v>1007</v>
      </c>
      <c r="C49">
        <v>4</v>
      </c>
      <c r="E49">
        <v>4</v>
      </c>
      <c r="F49" t="s">
        <v>991</v>
      </c>
      <c r="G49" t="s">
        <v>1008</v>
      </c>
      <c r="H49" t="s">
        <v>1009</v>
      </c>
      <c r="N49">
        <v>22</v>
      </c>
    </row>
    <row r="50" spans="1:14" x14ac:dyDescent="0.25">
      <c r="A50" t="s">
        <v>1010</v>
      </c>
      <c r="B50" s="25" t="s">
        <v>1011</v>
      </c>
      <c r="C50">
        <v>4</v>
      </c>
      <c r="E50">
        <v>1</v>
      </c>
      <c r="F50" t="s">
        <v>976</v>
      </c>
      <c r="G50" t="s">
        <v>1012</v>
      </c>
      <c r="H50" t="s">
        <v>1013</v>
      </c>
      <c r="N50">
        <v>18</v>
      </c>
    </row>
    <row r="51" spans="1:14" x14ac:dyDescent="0.25">
      <c r="A51" t="s">
        <v>1014</v>
      </c>
      <c r="B51" s="25" t="s">
        <v>1015</v>
      </c>
      <c r="C51">
        <v>4</v>
      </c>
      <c r="E51">
        <v>2</v>
      </c>
      <c r="F51" t="s">
        <v>981</v>
      </c>
      <c r="G51" t="s">
        <v>1016</v>
      </c>
      <c r="H51" t="s">
        <v>1017</v>
      </c>
      <c r="N51">
        <v>23</v>
      </c>
    </row>
    <row r="52" spans="1:14" x14ac:dyDescent="0.25">
      <c r="A52" t="s">
        <v>1018</v>
      </c>
      <c r="B52" s="25" t="s">
        <v>1019</v>
      </c>
      <c r="C52">
        <v>4</v>
      </c>
      <c r="E52">
        <v>3</v>
      </c>
      <c r="F52" t="s">
        <v>986</v>
      </c>
      <c r="G52" t="s">
        <v>1020</v>
      </c>
      <c r="H52" t="s">
        <v>1021</v>
      </c>
      <c r="N52">
        <v>20</v>
      </c>
    </row>
    <row r="53" spans="1:14" x14ac:dyDescent="0.25">
      <c r="A53" t="s">
        <v>1022</v>
      </c>
      <c r="B53" s="25" t="s">
        <v>632</v>
      </c>
      <c r="C53">
        <v>4</v>
      </c>
      <c r="E53">
        <v>4</v>
      </c>
      <c r="F53" t="s">
        <v>991</v>
      </c>
      <c r="G53" t="s">
        <v>1023</v>
      </c>
      <c r="H53" t="s">
        <v>1024</v>
      </c>
      <c r="N53">
        <v>22</v>
      </c>
    </row>
    <row r="54" spans="1:14" x14ac:dyDescent="0.25">
      <c r="A54" t="s">
        <v>1025</v>
      </c>
      <c r="B54" s="25" t="s">
        <v>637</v>
      </c>
      <c r="C54">
        <v>5</v>
      </c>
      <c r="E54">
        <v>1</v>
      </c>
      <c r="F54" t="s">
        <v>1026</v>
      </c>
      <c r="G54" t="s">
        <v>1027</v>
      </c>
      <c r="H54" t="s">
        <v>1028</v>
      </c>
      <c r="N54">
        <v>21</v>
      </c>
    </row>
    <row r="55" spans="1:14" x14ac:dyDescent="0.25">
      <c r="A55" t="s">
        <v>1029</v>
      </c>
      <c r="B55" s="25" t="s">
        <v>1030</v>
      </c>
      <c r="C55">
        <v>5</v>
      </c>
      <c r="E55">
        <v>2</v>
      </c>
      <c r="F55" t="s">
        <v>1031</v>
      </c>
      <c r="G55" t="s">
        <v>1032</v>
      </c>
      <c r="H55" t="s">
        <v>1033</v>
      </c>
      <c r="N55">
        <v>27</v>
      </c>
    </row>
    <row r="56" spans="1:14" x14ac:dyDescent="0.25">
      <c r="A56" t="s">
        <v>1034</v>
      </c>
      <c r="B56" s="25" t="s">
        <v>1035</v>
      </c>
      <c r="C56">
        <v>5</v>
      </c>
      <c r="E56">
        <v>3</v>
      </c>
      <c r="F56" t="s">
        <v>1036</v>
      </c>
      <c r="G56" t="s">
        <v>1037</v>
      </c>
      <c r="H56" t="s">
        <v>1038</v>
      </c>
      <c r="N56">
        <v>19</v>
      </c>
    </row>
    <row r="57" spans="1:14" x14ac:dyDescent="0.25">
      <c r="A57" t="s">
        <v>1039</v>
      </c>
      <c r="B57" s="25" t="s">
        <v>1040</v>
      </c>
      <c r="C57">
        <v>5</v>
      </c>
      <c r="E57">
        <v>4</v>
      </c>
      <c r="F57" t="s">
        <v>1041</v>
      </c>
      <c r="G57" t="s">
        <v>1042</v>
      </c>
      <c r="H57" t="s">
        <v>1043</v>
      </c>
      <c r="N57">
        <v>21</v>
      </c>
    </row>
    <row r="58" spans="1:14" x14ac:dyDescent="0.25">
      <c r="A58" t="s">
        <v>1044</v>
      </c>
      <c r="B58" s="25" t="s">
        <v>1045</v>
      </c>
      <c r="C58">
        <v>5</v>
      </c>
      <c r="E58">
        <v>1</v>
      </c>
      <c r="F58" t="s">
        <v>1026</v>
      </c>
      <c r="G58" t="s">
        <v>1046</v>
      </c>
      <c r="H58" t="s">
        <v>1047</v>
      </c>
      <c r="N58">
        <v>22</v>
      </c>
    </row>
    <row r="59" spans="1:14" x14ac:dyDescent="0.25">
      <c r="A59" t="s">
        <v>1048</v>
      </c>
      <c r="B59" s="25" t="s">
        <v>1049</v>
      </c>
      <c r="C59">
        <v>5</v>
      </c>
      <c r="E59">
        <v>2</v>
      </c>
      <c r="F59" t="s">
        <v>1031</v>
      </c>
      <c r="G59" t="s">
        <v>1050</v>
      </c>
      <c r="H59" t="s">
        <v>1051</v>
      </c>
      <c r="N59">
        <v>24</v>
      </c>
    </row>
    <row r="60" spans="1:14" x14ac:dyDescent="0.25">
      <c r="A60" t="s">
        <v>1052</v>
      </c>
      <c r="B60" s="25" t="s">
        <v>1053</v>
      </c>
      <c r="C60">
        <v>5</v>
      </c>
      <c r="E60">
        <v>3</v>
      </c>
      <c r="F60" t="s">
        <v>1036</v>
      </c>
      <c r="G60" t="s">
        <v>1054</v>
      </c>
      <c r="H60" t="s">
        <v>1055</v>
      </c>
      <c r="N60">
        <v>19</v>
      </c>
    </row>
    <row r="61" spans="1:14" x14ac:dyDescent="0.25">
      <c r="A61" t="s">
        <v>1056</v>
      </c>
      <c r="B61" s="25" t="s">
        <v>1057</v>
      </c>
      <c r="C61">
        <v>5</v>
      </c>
      <c r="E61">
        <v>4</v>
      </c>
      <c r="F61" t="s">
        <v>1041</v>
      </c>
      <c r="G61" t="s">
        <v>1058</v>
      </c>
      <c r="H61" t="s">
        <v>1059</v>
      </c>
      <c r="N61">
        <v>21</v>
      </c>
    </row>
    <row r="62" spans="1:14" x14ac:dyDescent="0.25">
      <c r="A62" t="s">
        <v>1060</v>
      </c>
      <c r="B62" s="25" t="s">
        <v>1061</v>
      </c>
      <c r="C62">
        <v>5</v>
      </c>
      <c r="E62">
        <v>1</v>
      </c>
      <c r="F62" t="s">
        <v>1026</v>
      </c>
      <c r="G62" t="s">
        <v>1062</v>
      </c>
      <c r="H62" t="s">
        <v>1063</v>
      </c>
      <c r="N62">
        <v>22</v>
      </c>
    </row>
    <row r="63" spans="1:14" x14ac:dyDescent="0.25">
      <c r="A63" t="s">
        <v>1064</v>
      </c>
      <c r="B63" s="25" t="s">
        <v>1065</v>
      </c>
      <c r="C63">
        <v>5</v>
      </c>
      <c r="E63">
        <v>2</v>
      </c>
      <c r="F63" t="s">
        <v>1031</v>
      </c>
      <c r="G63" t="s">
        <v>1066</v>
      </c>
      <c r="H63" t="s">
        <v>1067</v>
      </c>
      <c r="N63">
        <v>30</v>
      </c>
    </row>
    <row r="64" spans="1:14" x14ac:dyDescent="0.25">
      <c r="A64" t="s">
        <v>1068</v>
      </c>
      <c r="B64" s="25" t="s">
        <v>1069</v>
      </c>
      <c r="C64">
        <v>5</v>
      </c>
      <c r="E64">
        <v>3</v>
      </c>
      <c r="F64" t="s">
        <v>1036</v>
      </c>
      <c r="G64" t="s">
        <v>1070</v>
      </c>
      <c r="H64" t="s">
        <v>1071</v>
      </c>
      <c r="N64">
        <v>21</v>
      </c>
    </row>
    <row r="65" spans="1:14" x14ac:dyDescent="0.25">
      <c r="A65" t="s">
        <v>1072</v>
      </c>
      <c r="B65" s="25" t="s">
        <v>1073</v>
      </c>
      <c r="C65">
        <v>5</v>
      </c>
      <c r="E65">
        <v>4</v>
      </c>
      <c r="F65" t="s">
        <v>1041</v>
      </c>
      <c r="G65" t="s">
        <v>1074</v>
      </c>
      <c r="H65" t="s">
        <v>1075</v>
      </c>
      <c r="N65">
        <v>21</v>
      </c>
    </row>
    <row r="66" spans="1:14" x14ac:dyDescent="0.25">
      <c r="A66" t="s">
        <v>1076</v>
      </c>
      <c r="B66" s="25" t="s">
        <v>1077</v>
      </c>
      <c r="C66">
        <v>5</v>
      </c>
      <c r="E66">
        <v>1</v>
      </c>
      <c r="F66" t="s">
        <v>1026</v>
      </c>
      <c r="G66" t="s">
        <v>1078</v>
      </c>
      <c r="H66" t="s">
        <v>1079</v>
      </c>
      <c r="N66">
        <v>22</v>
      </c>
    </row>
    <row r="67" spans="1:14" x14ac:dyDescent="0.25">
      <c r="A67" t="s">
        <v>1080</v>
      </c>
      <c r="B67" s="25" t="s">
        <v>1081</v>
      </c>
      <c r="C67">
        <v>5</v>
      </c>
      <c r="E67">
        <v>2</v>
      </c>
      <c r="F67" t="s">
        <v>1031</v>
      </c>
      <c r="G67" t="s">
        <v>1082</v>
      </c>
      <c r="H67" t="s">
        <v>1083</v>
      </c>
      <c r="N67">
        <v>26</v>
      </c>
    </row>
    <row r="68" spans="1:14" x14ac:dyDescent="0.25">
      <c r="A68" t="s">
        <v>1084</v>
      </c>
      <c r="B68" s="25" t="s">
        <v>1085</v>
      </c>
      <c r="C68">
        <v>5</v>
      </c>
      <c r="E68">
        <v>3</v>
      </c>
      <c r="F68" t="s">
        <v>1036</v>
      </c>
      <c r="G68" t="s">
        <v>1086</v>
      </c>
      <c r="H68" t="s">
        <v>1087</v>
      </c>
      <c r="N68">
        <v>21</v>
      </c>
    </row>
    <row r="69" spans="1:14" x14ac:dyDescent="0.25">
      <c r="A69" t="s">
        <v>1088</v>
      </c>
      <c r="B69" s="25" t="s">
        <v>1089</v>
      </c>
      <c r="C69">
        <v>5</v>
      </c>
      <c r="E69">
        <v>4</v>
      </c>
      <c r="F69" t="s">
        <v>1041</v>
      </c>
      <c r="G69" t="s">
        <v>1090</v>
      </c>
      <c r="H69" t="s">
        <v>1091</v>
      </c>
      <c r="N69">
        <v>21</v>
      </c>
    </row>
    <row r="70" spans="1:14" x14ac:dyDescent="0.25">
      <c r="A70" t="s">
        <v>1092</v>
      </c>
      <c r="B70" s="25" t="s">
        <v>1093</v>
      </c>
      <c r="C70">
        <v>5</v>
      </c>
      <c r="E70">
        <v>1</v>
      </c>
      <c r="F70" t="s">
        <v>1026</v>
      </c>
      <c r="G70" t="s">
        <v>1094</v>
      </c>
      <c r="H70" t="s">
        <v>1095</v>
      </c>
      <c r="N70">
        <v>19</v>
      </c>
    </row>
    <row r="71" spans="1:14" x14ac:dyDescent="0.25">
      <c r="A71" t="s">
        <v>1096</v>
      </c>
      <c r="B71" s="25" t="s">
        <v>1097</v>
      </c>
      <c r="C71">
        <v>5</v>
      </c>
      <c r="E71">
        <v>2</v>
      </c>
      <c r="F71" t="s">
        <v>1031</v>
      </c>
      <c r="G71" t="s">
        <v>1098</v>
      </c>
      <c r="H71" t="s">
        <v>1099</v>
      </c>
      <c r="N71">
        <v>28</v>
      </c>
    </row>
    <row r="72" spans="1:14" x14ac:dyDescent="0.25">
      <c r="A72" t="s">
        <v>1100</v>
      </c>
      <c r="B72" s="25" t="s">
        <v>1101</v>
      </c>
      <c r="C72">
        <v>5</v>
      </c>
      <c r="E72">
        <v>3</v>
      </c>
      <c r="F72" t="s">
        <v>1036</v>
      </c>
      <c r="G72" t="s">
        <v>1102</v>
      </c>
      <c r="H72" t="s">
        <v>1103</v>
      </c>
      <c r="N72">
        <v>20</v>
      </c>
    </row>
    <row r="73" spans="1:14" x14ac:dyDescent="0.25">
      <c r="A73" t="s">
        <v>1104</v>
      </c>
      <c r="B73" s="25" t="s">
        <v>1105</v>
      </c>
      <c r="C73">
        <v>5</v>
      </c>
      <c r="E73">
        <v>4</v>
      </c>
      <c r="F73" t="s">
        <v>1041</v>
      </c>
      <c r="G73" t="s">
        <v>1106</v>
      </c>
      <c r="H73" t="s">
        <v>1107</v>
      </c>
      <c r="N73">
        <v>21</v>
      </c>
    </row>
    <row r="74" spans="1:14" x14ac:dyDescent="0.25">
      <c r="A74" t="s">
        <v>1108</v>
      </c>
      <c r="B74" s="25" t="s">
        <v>1109</v>
      </c>
      <c r="C74">
        <v>5</v>
      </c>
      <c r="E74">
        <v>1</v>
      </c>
      <c r="F74" t="s">
        <v>1026</v>
      </c>
      <c r="G74" t="s">
        <v>1110</v>
      </c>
      <c r="H74" t="s">
        <v>1111</v>
      </c>
      <c r="N74">
        <v>22</v>
      </c>
    </row>
    <row r="75" spans="1:14" x14ac:dyDescent="0.25">
      <c r="A75" t="s">
        <v>1112</v>
      </c>
      <c r="B75" s="25" t="s">
        <v>1113</v>
      </c>
      <c r="C75">
        <v>5</v>
      </c>
      <c r="E75">
        <v>2</v>
      </c>
      <c r="F75" t="s">
        <v>1031</v>
      </c>
      <c r="G75" t="s">
        <v>1114</v>
      </c>
      <c r="H75" t="s">
        <v>1115</v>
      </c>
      <c r="N75">
        <v>24</v>
      </c>
    </row>
    <row r="76" spans="1:14" x14ac:dyDescent="0.25">
      <c r="A76" t="s">
        <v>1116</v>
      </c>
      <c r="B76" s="25" t="s">
        <v>1117</v>
      </c>
      <c r="C76">
        <v>5</v>
      </c>
      <c r="E76">
        <v>3</v>
      </c>
      <c r="F76" t="s">
        <v>1036</v>
      </c>
      <c r="G76" t="s">
        <v>1118</v>
      </c>
      <c r="H76" t="s">
        <v>1119</v>
      </c>
      <c r="N76">
        <v>21</v>
      </c>
    </row>
    <row r="77" spans="1:14" x14ac:dyDescent="0.25">
      <c r="A77" t="s">
        <v>1120</v>
      </c>
      <c r="B77" s="25" t="s">
        <v>638</v>
      </c>
      <c r="C77">
        <v>5</v>
      </c>
      <c r="E77">
        <v>4</v>
      </c>
      <c r="F77" t="s">
        <v>1041</v>
      </c>
      <c r="G77" t="s">
        <v>1121</v>
      </c>
      <c r="H77" t="s">
        <v>1122</v>
      </c>
      <c r="N77">
        <v>21</v>
      </c>
    </row>
    <row r="78" spans="1:14" x14ac:dyDescent="0.25">
      <c r="A78" t="s">
        <v>1123</v>
      </c>
      <c r="B78" s="25" t="s">
        <v>644</v>
      </c>
      <c r="C78">
        <v>6</v>
      </c>
      <c r="E78">
        <v>1</v>
      </c>
      <c r="F78" t="s">
        <v>1124</v>
      </c>
      <c r="G78" t="s">
        <v>1125</v>
      </c>
      <c r="H78" t="s">
        <v>1126</v>
      </c>
      <c r="N78">
        <v>26</v>
      </c>
    </row>
    <row r="79" spans="1:14" x14ac:dyDescent="0.25">
      <c r="A79" t="s">
        <v>1127</v>
      </c>
      <c r="B79" s="25" t="s">
        <v>1128</v>
      </c>
      <c r="C79">
        <v>6</v>
      </c>
      <c r="E79">
        <v>2</v>
      </c>
      <c r="F79" t="s">
        <v>1129</v>
      </c>
      <c r="G79" t="s">
        <v>1130</v>
      </c>
      <c r="H79" t="s">
        <v>1131</v>
      </c>
      <c r="N79">
        <v>25</v>
      </c>
    </row>
    <row r="80" spans="1:14" x14ac:dyDescent="0.25">
      <c r="A80" t="s">
        <v>1132</v>
      </c>
      <c r="B80" s="25" t="s">
        <v>1133</v>
      </c>
      <c r="C80">
        <v>6</v>
      </c>
      <c r="E80">
        <v>3</v>
      </c>
      <c r="F80" t="s">
        <v>1134</v>
      </c>
      <c r="G80" t="s">
        <v>1135</v>
      </c>
      <c r="H80" t="s">
        <v>1136</v>
      </c>
      <c r="N80">
        <v>15</v>
      </c>
    </row>
    <row r="81" spans="1:14" x14ac:dyDescent="0.25">
      <c r="A81" t="s">
        <v>1137</v>
      </c>
      <c r="B81" s="25" t="s">
        <v>1138</v>
      </c>
      <c r="C81">
        <v>6</v>
      </c>
      <c r="E81">
        <v>4</v>
      </c>
      <c r="F81" t="s">
        <v>1139</v>
      </c>
      <c r="G81" t="s">
        <v>1140</v>
      </c>
      <c r="H81" t="s">
        <v>1141</v>
      </c>
      <c r="N81">
        <v>21</v>
      </c>
    </row>
    <row r="82" spans="1:14" x14ac:dyDescent="0.25">
      <c r="A82" t="s">
        <v>1142</v>
      </c>
      <c r="B82" s="25" t="s">
        <v>1143</v>
      </c>
      <c r="C82">
        <v>6</v>
      </c>
      <c r="E82">
        <v>1</v>
      </c>
      <c r="F82" t="s">
        <v>1124</v>
      </c>
      <c r="G82" t="s">
        <v>1144</v>
      </c>
      <c r="H82" t="s">
        <v>1145</v>
      </c>
      <c r="N82">
        <v>23</v>
      </c>
    </row>
    <row r="83" spans="1:14" x14ac:dyDescent="0.25">
      <c r="A83" t="s">
        <v>1146</v>
      </c>
      <c r="B83" s="25" t="s">
        <v>1147</v>
      </c>
      <c r="C83">
        <v>6</v>
      </c>
      <c r="E83">
        <v>2</v>
      </c>
      <c r="F83" t="s">
        <v>1129</v>
      </c>
      <c r="G83" t="s">
        <v>1148</v>
      </c>
      <c r="H83" t="s">
        <v>1149</v>
      </c>
      <c r="N83">
        <v>24</v>
      </c>
    </row>
    <row r="84" spans="1:14" x14ac:dyDescent="0.25">
      <c r="A84" t="s">
        <v>1150</v>
      </c>
      <c r="B84" s="25" t="s">
        <v>1151</v>
      </c>
      <c r="C84">
        <v>6</v>
      </c>
      <c r="E84">
        <v>3</v>
      </c>
      <c r="F84" t="s">
        <v>1134</v>
      </c>
      <c r="G84" t="s">
        <v>1152</v>
      </c>
      <c r="H84" t="s">
        <v>1153</v>
      </c>
      <c r="N84">
        <v>16</v>
      </c>
    </row>
    <row r="85" spans="1:14" x14ac:dyDescent="0.25">
      <c r="A85" t="s">
        <v>1154</v>
      </c>
      <c r="B85" s="25" t="s">
        <v>1155</v>
      </c>
      <c r="C85">
        <v>6</v>
      </c>
      <c r="E85">
        <v>4</v>
      </c>
      <c r="F85" t="s">
        <v>1139</v>
      </c>
      <c r="G85" t="s">
        <v>1156</v>
      </c>
      <c r="H85" t="s">
        <v>1157</v>
      </c>
      <c r="N85">
        <v>21</v>
      </c>
    </row>
    <row r="86" spans="1:14" x14ac:dyDescent="0.25">
      <c r="A86" t="s">
        <v>1158</v>
      </c>
      <c r="B86" s="25" t="s">
        <v>1159</v>
      </c>
      <c r="C86">
        <v>6</v>
      </c>
      <c r="E86">
        <v>1</v>
      </c>
      <c r="F86" t="s">
        <v>1124</v>
      </c>
      <c r="G86" t="s">
        <v>1160</v>
      </c>
      <c r="H86" t="s">
        <v>1161</v>
      </c>
      <c r="N86">
        <v>24</v>
      </c>
    </row>
    <row r="87" spans="1:14" x14ac:dyDescent="0.25">
      <c r="A87" t="s">
        <v>1162</v>
      </c>
      <c r="B87" s="25" t="s">
        <v>1163</v>
      </c>
      <c r="C87">
        <v>6</v>
      </c>
      <c r="E87">
        <v>2</v>
      </c>
      <c r="F87" t="s">
        <v>1129</v>
      </c>
      <c r="G87" t="s">
        <v>1164</v>
      </c>
      <c r="H87" t="s">
        <v>1165</v>
      </c>
      <c r="N87">
        <v>24</v>
      </c>
    </row>
    <row r="88" spans="1:14" x14ac:dyDescent="0.25">
      <c r="A88" t="s">
        <v>1166</v>
      </c>
      <c r="B88" s="25" t="s">
        <v>1167</v>
      </c>
      <c r="C88">
        <v>6</v>
      </c>
      <c r="E88">
        <v>3</v>
      </c>
      <c r="F88" t="s">
        <v>1134</v>
      </c>
      <c r="G88" t="s">
        <v>1168</v>
      </c>
      <c r="H88" t="s">
        <v>1169</v>
      </c>
      <c r="N88">
        <v>16</v>
      </c>
    </row>
    <row r="89" spans="1:14" x14ac:dyDescent="0.25">
      <c r="A89" t="s">
        <v>1170</v>
      </c>
      <c r="B89" s="25" t="s">
        <v>1171</v>
      </c>
      <c r="C89">
        <v>6</v>
      </c>
      <c r="E89">
        <v>4</v>
      </c>
      <c r="F89" t="s">
        <v>1139</v>
      </c>
      <c r="G89" t="s">
        <v>1172</v>
      </c>
      <c r="H89" t="s">
        <v>1173</v>
      </c>
      <c r="N89">
        <v>23</v>
      </c>
    </row>
    <row r="90" spans="1:14" x14ac:dyDescent="0.25">
      <c r="A90" t="s">
        <v>1174</v>
      </c>
      <c r="B90" s="25" t="s">
        <v>1175</v>
      </c>
      <c r="C90">
        <v>6</v>
      </c>
      <c r="E90">
        <v>1</v>
      </c>
      <c r="F90" t="s">
        <v>1124</v>
      </c>
      <c r="G90" t="s">
        <v>1176</v>
      </c>
      <c r="H90" t="s">
        <v>1177</v>
      </c>
      <c r="N90">
        <v>24</v>
      </c>
    </row>
    <row r="91" spans="1:14" x14ac:dyDescent="0.25">
      <c r="A91" t="s">
        <v>1178</v>
      </c>
      <c r="B91" s="25" t="s">
        <v>1179</v>
      </c>
      <c r="C91">
        <v>6</v>
      </c>
      <c r="E91">
        <v>2</v>
      </c>
      <c r="F91" t="s">
        <v>1129</v>
      </c>
      <c r="G91" t="s">
        <v>1180</v>
      </c>
      <c r="H91" t="s">
        <v>1181</v>
      </c>
      <c r="N91">
        <v>29</v>
      </c>
    </row>
    <row r="92" spans="1:14" x14ac:dyDescent="0.25">
      <c r="A92" t="s">
        <v>1182</v>
      </c>
      <c r="B92" s="25" t="s">
        <v>1183</v>
      </c>
      <c r="C92">
        <v>6</v>
      </c>
      <c r="E92">
        <v>3</v>
      </c>
      <c r="F92" t="s">
        <v>1134</v>
      </c>
      <c r="G92" t="s">
        <v>1184</v>
      </c>
      <c r="H92" t="s">
        <v>1185</v>
      </c>
      <c r="N92">
        <v>16</v>
      </c>
    </row>
    <row r="93" spans="1:14" x14ac:dyDescent="0.25">
      <c r="A93" t="s">
        <v>1186</v>
      </c>
      <c r="B93" s="25" t="s">
        <v>1187</v>
      </c>
      <c r="C93">
        <v>6</v>
      </c>
      <c r="E93">
        <v>4</v>
      </c>
      <c r="F93" t="s">
        <v>1139</v>
      </c>
      <c r="G93" t="s">
        <v>1188</v>
      </c>
      <c r="H93" t="s">
        <v>1189</v>
      </c>
      <c r="N93">
        <v>22</v>
      </c>
    </row>
    <row r="94" spans="1:14" x14ac:dyDescent="0.25">
      <c r="A94" t="s">
        <v>1190</v>
      </c>
      <c r="B94" s="25" t="s">
        <v>1191</v>
      </c>
      <c r="C94">
        <v>6</v>
      </c>
      <c r="E94">
        <v>1</v>
      </c>
      <c r="F94" t="s">
        <v>1124</v>
      </c>
      <c r="G94" t="s">
        <v>1192</v>
      </c>
      <c r="H94" t="s">
        <v>1193</v>
      </c>
      <c r="N94">
        <v>24</v>
      </c>
    </row>
    <row r="95" spans="1:14" x14ac:dyDescent="0.25">
      <c r="A95" t="s">
        <v>1194</v>
      </c>
      <c r="B95" s="25" t="s">
        <v>1195</v>
      </c>
      <c r="C95">
        <v>6</v>
      </c>
      <c r="E95">
        <v>2</v>
      </c>
      <c r="F95" t="s">
        <v>1129</v>
      </c>
      <c r="G95" t="s">
        <v>1196</v>
      </c>
      <c r="H95" t="s">
        <v>1197</v>
      </c>
      <c r="N95">
        <v>27</v>
      </c>
    </row>
    <row r="96" spans="1:14" x14ac:dyDescent="0.25">
      <c r="A96" t="s">
        <v>1198</v>
      </c>
      <c r="B96" s="25" t="s">
        <v>1199</v>
      </c>
      <c r="C96">
        <v>6</v>
      </c>
      <c r="E96">
        <v>3</v>
      </c>
      <c r="F96" t="s">
        <v>1134</v>
      </c>
      <c r="G96" t="s">
        <v>1200</v>
      </c>
      <c r="H96" t="s">
        <v>1201</v>
      </c>
      <c r="N96">
        <v>18</v>
      </c>
    </row>
    <row r="97" spans="1:14" x14ac:dyDescent="0.25">
      <c r="A97" t="s">
        <v>1202</v>
      </c>
      <c r="B97" s="25" t="s">
        <v>645</v>
      </c>
      <c r="C97">
        <v>6</v>
      </c>
      <c r="E97">
        <v>4</v>
      </c>
      <c r="F97" t="s">
        <v>1139</v>
      </c>
      <c r="G97" t="s">
        <v>1203</v>
      </c>
      <c r="H97" t="s">
        <v>1204</v>
      </c>
      <c r="N97">
        <v>21</v>
      </c>
    </row>
    <row r="98" spans="1:14" x14ac:dyDescent="0.25">
      <c r="A98" t="s">
        <v>1205</v>
      </c>
      <c r="B98" s="25" t="s">
        <v>653</v>
      </c>
      <c r="C98">
        <v>7</v>
      </c>
      <c r="E98">
        <v>1</v>
      </c>
      <c r="F98" t="s">
        <v>1206</v>
      </c>
      <c r="G98" t="s">
        <v>1207</v>
      </c>
      <c r="H98" t="s">
        <v>1208</v>
      </c>
      <c r="N98">
        <v>31</v>
      </c>
    </row>
    <row r="99" spans="1:14" x14ac:dyDescent="0.25">
      <c r="A99" t="s">
        <v>1209</v>
      </c>
      <c r="B99" s="25" t="s">
        <v>1210</v>
      </c>
      <c r="C99">
        <v>7</v>
      </c>
      <c r="E99">
        <v>2</v>
      </c>
      <c r="F99" t="s">
        <v>1211</v>
      </c>
      <c r="G99" t="s">
        <v>1212</v>
      </c>
      <c r="H99" t="s">
        <v>1213</v>
      </c>
      <c r="N99">
        <v>28</v>
      </c>
    </row>
    <row r="100" spans="1:14" x14ac:dyDescent="0.25">
      <c r="A100" t="s">
        <v>1214</v>
      </c>
      <c r="B100" s="25" t="s">
        <v>1215</v>
      </c>
      <c r="C100">
        <v>7</v>
      </c>
      <c r="E100">
        <v>3</v>
      </c>
      <c r="F100" t="s">
        <v>1216</v>
      </c>
      <c r="G100" t="s">
        <v>1217</v>
      </c>
      <c r="H100" t="s">
        <v>1218</v>
      </c>
      <c r="N100">
        <v>25</v>
      </c>
    </row>
    <row r="101" spans="1:14" x14ac:dyDescent="0.25">
      <c r="A101" t="s">
        <v>1219</v>
      </c>
      <c r="B101" s="25" t="s">
        <v>1220</v>
      </c>
      <c r="C101">
        <v>7</v>
      </c>
      <c r="E101">
        <v>4</v>
      </c>
      <c r="F101" t="s">
        <v>1221</v>
      </c>
      <c r="G101" t="s">
        <v>1222</v>
      </c>
      <c r="H101" t="s">
        <v>1223</v>
      </c>
      <c r="N101">
        <v>27</v>
      </c>
    </row>
    <row r="102" spans="1:14" x14ac:dyDescent="0.25">
      <c r="A102" t="s">
        <v>1224</v>
      </c>
      <c r="B102" s="25" t="s">
        <v>1225</v>
      </c>
      <c r="C102">
        <v>7</v>
      </c>
      <c r="E102">
        <v>1</v>
      </c>
      <c r="F102" t="s">
        <v>1206</v>
      </c>
      <c r="G102" t="s">
        <v>1226</v>
      </c>
      <c r="H102" t="s">
        <v>1227</v>
      </c>
      <c r="N102">
        <v>30</v>
      </c>
    </row>
    <row r="103" spans="1:14" x14ac:dyDescent="0.25">
      <c r="A103" t="s">
        <v>1228</v>
      </c>
      <c r="B103" s="25" t="s">
        <v>1229</v>
      </c>
      <c r="C103">
        <v>7</v>
      </c>
      <c r="E103">
        <v>2</v>
      </c>
      <c r="F103" t="s">
        <v>1211</v>
      </c>
      <c r="G103" t="s">
        <v>1230</v>
      </c>
      <c r="H103" t="s">
        <v>1231</v>
      </c>
      <c r="N103">
        <v>27</v>
      </c>
    </row>
    <row r="104" spans="1:14" x14ac:dyDescent="0.25">
      <c r="A104" t="s">
        <v>1232</v>
      </c>
      <c r="B104" s="25" t="s">
        <v>1233</v>
      </c>
      <c r="C104">
        <v>7</v>
      </c>
      <c r="E104">
        <v>3</v>
      </c>
      <c r="F104" t="s">
        <v>1216</v>
      </c>
      <c r="G104" t="s">
        <v>1234</v>
      </c>
      <c r="H104" t="s">
        <v>1235</v>
      </c>
      <c r="N104">
        <v>26</v>
      </c>
    </row>
    <row r="105" spans="1:14" x14ac:dyDescent="0.25">
      <c r="A105" t="s">
        <v>1236</v>
      </c>
      <c r="B105" s="25" t="s">
        <v>1237</v>
      </c>
      <c r="C105">
        <v>7</v>
      </c>
      <c r="E105">
        <v>4</v>
      </c>
      <c r="F105" t="s">
        <v>1221</v>
      </c>
      <c r="G105" t="s">
        <v>1238</v>
      </c>
      <c r="H105" t="s">
        <v>1239</v>
      </c>
      <c r="N105">
        <v>28</v>
      </c>
    </row>
    <row r="106" spans="1:14" x14ac:dyDescent="0.25">
      <c r="A106" t="s">
        <v>1240</v>
      </c>
      <c r="B106" s="25" t="s">
        <v>1241</v>
      </c>
      <c r="C106">
        <v>7</v>
      </c>
      <c r="E106">
        <v>1</v>
      </c>
      <c r="F106" t="s">
        <v>1206</v>
      </c>
      <c r="G106" t="s">
        <v>1242</v>
      </c>
      <c r="H106" t="s">
        <v>1243</v>
      </c>
      <c r="N106">
        <v>30</v>
      </c>
    </row>
    <row r="107" spans="1:14" x14ac:dyDescent="0.25">
      <c r="A107" t="s">
        <v>1244</v>
      </c>
      <c r="B107" s="25" t="s">
        <v>1245</v>
      </c>
      <c r="C107">
        <v>7</v>
      </c>
      <c r="E107">
        <v>2</v>
      </c>
      <c r="F107" t="s">
        <v>1211</v>
      </c>
      <c r="G107" t="s">
        <v>1246</v>
      </c>
      <c r="H107" t="s">
        <v>1247</v>
      </c>
      <c r="N107">
        <v>30</v>
      </c>
    </row>
    <row r="108" spans="1:14" x14ac:dyDescent="0.25">
      <c r="A108" t="s">
        <v>1248</v>
      </c>
      <c r="B108" s="25" t="s">
        <v>1249</v>
      </c>
      <c r="C108">
        <v>7</v>
      </c>
      <c r="E108">
        <v>3</v>
      </c>
      <c r="F108" t="s">
        <v>1216</v>
      </c>
      <c r="G108" t="s">
        <v>1250</v>
      </c>
      <c r="H108" t="s">
        <v>1251</v>
      </c>
      <c r="N108">
        <v>27</v>
      </c>
    </row>
    <row r="109" spans="1:14" x14ac:dyDescent="0.25">
      <c r="A109" t="s">
        <v>1252</v>
      </c>
      <c r="B109" s="25" t="s">
        <v>1253</v>
      </c>
      <c r="C109">
        <v>7</v>
      </c>
      <c r="E109">
        <v>4</v>
      </c>
      <c r="F109" t="s">
        <v>1221</v>
      </c>
      <c r="G109" t="s">
        <v>1254</v>
      </c>
      <c r="H109" t="s">
        <v>1255</v>
      </c>
      <c r="N109">
        <v>27</v>
      </c>
    </row>
    <row r="110" spans="1:14" x14ac:dyDescent="0.25">
      <c r="A110" t="s">
        <v>1256</v>
      </c>
      <c r="B110" s="25" t="s">
        <v>1257</v>
      </c>
      <c r="C110">
        <v>7</v>
      </c>
      <c r="E110">
        <v>1</v>
      </c>
      <c r="F110" t="s">
        <v>1206</v>
      </c>
      <c r="G110" t="s">
        <v>1258</v>
      </c>
      <c r="H110" t="s">
        <v>1259</v>
      </c>
      <c r="N110">
        <v>31</v>
      </c>
    </row>
    <row r="111" spans="1:14" x14ac:dyDescent="0.25">
      <c r="A111" t="s">
        <v>1260</v>
      </c>
      <c r="B111" s="25" t="s">
        <v>1261</v>
      </c>
      <c r="C111">
        <v>7</v>
      </c>
      <c r="E111">
        <v>2</v>
      </c>
      <c r="F111" t="s">
        <v>1211</v>
      </c>
      <c r="G111" t="s">
        <v>1262</v>
      </c>
      <c r="H111" t="s">
        <v>1263</v>
      </c>
      <c r="N111">
        <v>32</v>
      </c>
    </row>
    <row r="112" spans="1:14" x14ac:dyDescent="0.25">
      <c r="A112" t="s">
        <v>1264</v>
      </c>
      <c r="B112" s="25" t="s">
        <v>1265</v>
      </c>
      <c r="C112">
        <v>7</v>
      </c>
      <c r="E112">
        <v>3</v>
      </c>
      <c r="F112" t="s">
        <v>1216</v>
      </c>
      <c r="G112" t="s">
        <v>1266</v>
      </c>
      <c r="H112" t="s">
        <v>1267</v>
      </c>
      <c r="N112">
        <v>27</v>
      </c>
    </row>
    <row r="113" spans="1:14" x14ac:dyDescent="0.25">
      <c r="A113" t="s">
        <v>1268</v>
      </c>
      <c r="B113" s="25" t="s">
        <v>654</v>
      </c>
      <c r="C113">
        <v>7</v>
      </c>
      <c r="E113">
        <v>4</v>
      </c>
      <c r="F113" t="s">
        <v>1221</v>
      </c>
      <c r="G113" t="s">
        <v>1269</v>
      </c>
      <c r="H113" t="s">
        <v>1270</v>
      </c>
      <c r="N113">
        <v>27</v>
      </c>
    </row>
    <row r="114" spans="1:14" x14ac:dyDescent="0.25">
      <c r="A114" t="s">
        <v>1271</v>
      </c>
      <c r="B114" s="25" t="s">
        <v>660</v>
      </c>
      <c r="C114">
        <v>8</v>
      </c>
      <c r="E114">
        <v>1</v>
      </c>
      <c r="F114" t="s">
        <v>1272</v>
      </c>
      <c r="G114" t="s">
        <v>1273</v>
      </c>
      <c r="H114" t="s">
        <v>1274</v>
      </c>
      <c r="N114">
        <v>29</v>
      </c>
    </row>
    <row r="115" spans="1:14" x14ac:dyDescent="0.25">
      <c r="A115" t="s">
        <v>1275</v>
      </c>
      <c r="B115" s="25" t="s">
        <v>1276</v>
      </c>
      <c r="C115">
        <v>8</v>
      </c>
      <c r="E115">
        <v>2</v>
      </c>
      <c r="F115" t="s">
        <v>1277</v>
      </c>
      <c r="G115" t="s">
        <v>1278</v>
      </c>
      <c r="H115" t="s">
        <v>1279</v>
      </c>
      <c r="N115">
        <v>37</v>
      </c>
    </row>
    <row r="116" spans="1:14" x14ac:dyDescent="0.25">
      <c r="A116" t="s">
        <v>1280</v>
      </c>
      <c r="B116" s="25" t="s">
        <v>1281</v>
      </c>
      <c r="C116">
        <v>8</v>
      </c>
      <c r="E116">
        <v>3</v>
      </c>
      <c r="F116" t="s">
        <v>1282</v>
      </c>
      <c r="G116" t="s">
        <v>1283</v>
      </c>
      <c r="H116" t="s">
        <v>1284</v>
      </c>
      <c r="N116">
        <v>31</v>
      </c>
    </row>
    <row r="117" spans="1:14" x14ac:dyDescent="0.25">
      <c r="A117" t="s">
        <v>1285</v>
      </c>
      <c r="B117" s="25" t="s">
        <v>1286</v>
      </c>
      <c r="C117">
        <v>8</v>
      </c>
      <c r="E117">
        <v>4</v>
      </c>
      <c r="F117" t="s">
        <v>1287</v>
      </c>
      <c r="G117" t="s">
        <v>1288</v>
      </c>
      <c r="H117" t="s">
        <v>1289</v>
      </c>
      <c r="N117">
        <v>34</v>
      </c>
    </row>
    <row r="118" spans="1:14" x14ac:dyDescent="0.25">
      <c r="A118" t="s">
        <v>1290</v>
      </c>
      <c r="B118" s="25" t="s">
        <v>1291</v>
      </c>
      <c r="C118">
        <v>8</v>
      </c>
      <c r="E118">
        <v>1</v>
      </c>
      <c r="F118" t="s">
        <v>1272</v>
      </c>
      <c r="G118" t="s">
        <v>1292</v>
      </c>
      <c r="H118" t="s">
        <v>1293</v>
      </c>
      <c r="N118">
        <v>27</v>
      </c>
    </row>
    <row r="119" spans="1:14" x14ac:dyDescent="0.25">
      <c r="A119" t="s">
        <v>1294</v>
      </c>
      <c r="B119" s="25" t="s">
        <v>1295</v>
      </c>
      <c r="C119">
        <v>8</v>
      </c>
      <c r="E119">
        <v>2</v>
      </c>
      <c r="F119" t="s">
        <v>1277</v>
      </c>
      <c r="G119" t="s">
        <v>1296</v>
      </c>
      <c r="H119" t="s">
        <v>1297</v>
      </c>
      <c r="N119">
        <v>35</v>
      </c>
    </row>
    <row r="120" spans="1:14" x14ac:dyDescent="0.25">
      <c r="A120" t="s">
        <v>1298</v>
      </c>
      <c r="B120" s="25" t="s">
        <v>1299</v>
      </c>
      <c r="C120">
        <v>8</v>
      </c>
      <c r="E120">
        <v>3</v>
      </c>
      <c r="F120" t="s">
        <v>1282</v>
      </c>
      <c r="G120" t="s">
        <v>1300</v>
      </c>
      <c r="H120" t="s">
        <v>1301</v>
      </c>
      <c r="N120">
        <v>29</v>
      </c>
    </row>
    <row r="121" spans="1:14" x14ac:dyDescent="0.25">
      <c r="A121" t="s">
        <v>1302</v>
      </c>
      <c r="B121" s="25" t="s">
        <v>1303</v>
      </c>
      <c r="C121">
        <v>8</v>
      </c>
      <c r="E121">
        <v>4</v>
      </c>
      <c r="F121" t="s">
        <v>1287</v>
      </c>
      <c r="G121" t="s">
        <v>1304</v>
      </c>
      <c r="H121" t="s">
        <v>1305</v>
      </c>
      <c r="N121">
        <v>34</v>
      </c>
    </row>
    <row r="122" spans="1:14" x14ac:dyDescent="0.25">
      <c r="A122" t="s">
        <v>1306</v>
      </c>
      <c r="B122" s="25" t="s">
        <v>1307</v>
      </c>
      <c r="C122">
        <v>8</v>
      </c>
      <c r="F122" t="s">
        <v>1308</v>
      </c>
      <c r="G122" t="s">
        <v>1309</v>
      </c>
      <c r="H122" t="s">
        <v>1310</v>
      </c>
      <c r="N122">
        <v>21</v>
      </c>
    </row>
    <row r="123" spans="1:14" x14ac:dyDescent="0.25">
      <c r="A123" t="s">
        <v>1311</v>
      </c>
      <c r="B123" s="25" t="s">
        <v>1312</v>
      </c>
      <c r="C123">
        <v>8</v>
      </c>
      <c r="E123">
        <v>1</v>
      </c>
      <c r="F123" t="s">
        <v>1272</v>
      </c>
      <c r="G123" t="s">
        <v>1313</v>
      </c>
      <c r="H123" t="s">
        <v>1314</v>
      </c>
      <c r="N123">
        <v>30</v>
      </c>
    </row>
    <row r="124" spans="1:14" x14ac:dyDescent="0.25">
      <c r="A124" t="s">
        <v>1315</v>
      </c>
      <c r="B124" s="25" t="s">
        <v>1316</v>
      </c>
      <c r="C124">
        <v>8</v>
      </c>
      <c r="E124">
        <v>2</v>
      </c>
      <c r="F124" t="s">
        <v>1277</v>
      </c>
      <c r="G124" t="s">
        <v>1317</v>
      </c>
      <c r="H124" t="s">
        <v>1318</v>
      </c>
      <c r="N124">
        <v>37</v>
      </c>
    </row>
    <row r="125" spans="1:14" x14ac:dyDescent="0.25">
      <c r="A125" t="s">
        <v>1319</v>
      </c>
      <c r="B125" s="25" t="s">
        <v>1320</v>
      </c>
      <c r="C125">
        <v>8</v>
      </c>
      <c r="E125">
        <v>3</v>
      </c>
      <c r="F125" t="s">
        <v>1282</v>
      </c>
      <c r="G125" t="s">
        <v>1321</v>
      </c>
      <c r="H125" t="s">
        <v>1322</v>
      </c>
      <c r="N125">
        <v>36</v>
      </c>
    </row>
    <row r="126" spans="1:14" x14ac:dyDescent="0.25">
      <c r="A126" t="s">
        <v>1323</v>
      </c>
      <c r="B126" s="25" t="s">
        <v>1324</v>
      </c>
      <c r="C126">
        <v>8</v>
      </c>
      <c r="E126">
        <v>4</v>
      </c>
      <c r="F126" t="s">
        <v>1287</v>
      </c>
      <c r="G126" t="s">
        <v>1325</v>
      </c>
      <c r="H126" t="s">
        <v>1326</v>
      </c>
      <c r="N126">
        <v>34</v>
      </c>
    </row>
    <row r="127" spans="1:14" x14ac:dyDescent="0.25">
      <c r="A127" t="s">
        <v>1327</v>
      </c>
      <c r="B127" s="25" t="s">
        <v>1328</v>
      </c>
      <c r="C127">
        <v>8</v>
      </c>
      <c r="E127">
        <v>1</v>
      </c>
      <c r="F127" t="s">
        <v>1272</v>
      </c>
      <c r="G127" t="s">
        <v>1329</v>
      </c>
      <c r="H127" t="s">
        <v>1330</v>
      </c>
      <c r="N127">
        <v>30</v>
      </c>
    </row>
    <row r="128" spans="1:14" x14ac:dyDescent="0.25">
      <c r="A128" t="s">
        <v>1331</v>
      </c>
      <c r="B128" s="25" t="s">
        <v>1332</v>
      </c>
      <c r="C128">
        <v>8</v>
      </c>
      <c r="E128">
        <v>2</v>
      </c>
      <c r="F128" t="s">
        <v>1277</v>
      </c>
      <c r="G128" t="s">
        <v>1333</v>
      </c>
      <c r="H128" t="s">
        <v>1334</v>
      </c>
      <c r="N128">
        <v>36</v>
      </c>
    </row>
    <row r="129" spans="1:14" x14ac:dyDescent="0.25">
      <c r="A129" t="s">
        <v>1335</v>
      </c>
      <c r="B129" s="25" t="s">
        <v>1336</v>
      </c>
      <c r="C129">
        <v>8</v>
      </c>
      <c r="E129">
        <v>3</v>
      </c>
      <c r="F129" t="s">
        <v>1282</v>
      </c>
      <c r="G129" t="s">
        <v>1337</v>
      </c>
      <c r="H129" t="s">
        <v>1338</v>
      </c>
      <c r="N129">
        <v>36</v>
      </c>
    </row>
    <row r="130" spans="1:14" x14ac:dyDescent="0.25">
      <c r="A130" t="s">
        <v>1339</v>
      </c>
      <c r="B130" s="25" t="s">
        <v>661</v>
      </c>
      <c r="C130">
        <v>8</v>
      </c>
      <c r="E130">
        <v>4</v>
      </c>
      <c r="F130" t="s">
        <v>1287</v>
      </c>
      <c r="G130" t="s">
        <v>1340</v>
      </c>
      <c r="H130" t="s">
        <v>1341</v>
      </c>
      <c r="N130">
        <v>35</v>
      </c>
    </row>
    <row r="131" spans="1:14" x14ac:dyDescent="0.25">
      <c r="A131" t="s">
        <v>14685</v>
      </c>
      <c r="B131" s="25" t="s">
        <v>14686</v>
      </c>
      <c r="C131">
        <v>9</v>
      </c>
      <c r="E131">
        <v>1</v>
      </c>
      <c r="F131" t="s">
        <v>14687</v>
      </c>
      <c r="G131" t="s">
        <v>14688</v>
      </c>
      <c r="H131" t="s">
        <v>14689</v>
      </c>
      <c r="N131">
        <v>36</v>
      </c>
    </row>
    <row r="132" spans="1:14" x14ac:dyDescent="0.25">
      <c r="A132" t="s">
        <v>14690</v>
      </c>
      <c r="B132" s="25" t="s">
        <v>14691</v>
      </c>
      <c r="C132">
        <v>9</v>
      </c>
      <c r="E132">
        <v>2</v>
      </c>
      <c r="F132" t="s">
        <v>14692</v>
      </c>
      <c r="G132" t="s">
        <v>14693</v>
      </c>
      <c r="H132" t="s">
        <v>14694</v>
      </c>
      <c r="N132">
        <v>36</v>
      </c>
    </row>
    <row r="133" spans="1:14" x14ac:dyDescent="0.25">
      <c r="A133" t="s">
        <v>14695</v>
      </c>
      <c r="B133" s="25" t="s">
        <v>14696</v>
      </c>
      <c r="C133">
        <v>9</v>
      </c>
      <c r="E133">
        <v>3</v>
      </c>
      <c r="F133" t="s">
        <v>14697</v>
      </c>
      <c r="G133" t="s">
        <v>14698</v>
      </c>
      <c r="H133" t="s">
        <v>14699</v>
      </c>
      <c r="N133">
        <v>31</v>
      </c>
    </row>
    <row r="134" spans="1:14" x14ac:dyDescent="0.25">
      <c r="A134" t="s">
        <v>14700</v>
      </c>
      <c r="B134" s="25" t="s">
        <v>14701</v>
      </c>
      <c r="C134">
        <v>9</v>
      </c>
      <c r="E134">
        <v>4</v>
      </c>
      <c r="F134" t="s">
        <v>14702</v>
      </c>
      <c r="G134" t="s">
        <v>14703</v>
      </c>
      <c r="H134" t="s">
        <v>14704</v>
      </c>
      <c r="N134">
        <v>29</v>
      </c>
    </row>
    <row r="135" spans="1:14" x14ac:dyDescent="0.25">
      <c r="A135" t="s">
        <v>14705</v>
      </c>
      <c r="B135" s="25" t="s">
        <v>14706</v>
      </c>
      <c r="C135">
        <v>9</v>
      </c>
      <c r="E135">
        <v>1</v>
      </c>
      <c r="F135" t="s">
        <v>14687</v>
      </c>
      <c r="G135" t="s">
        <v>14707</v>
      </c>
      <c r="H135" t="s">
        <v>14708</v>
      </c>
      <c r="N135">
        <v>35</v>
      </c>
    </row>
    <row r="136" spans="1:14" x14ac:dyDescent="0.25">
      <c r="A136" t="s">
        <v>14709</v>
      </c>
      <c r="B136" s="25" t="s">
        <v>14710</v>
      </c>
      <c r="C136">
        <v>9</v>
      </c>
      <c r="E136">
        <v>2</v>
      </c>
      <c r="F136" t="s">
        <v>14692</v>
      </c>
      <c r="G136" t="s">
        <v>14711</v>
      </c>
      <c r="H136" t="s">
        <v>14712</v>
      </c>
      <c r="N136">
        <v>40</v>
      </c>
    </row>
    <row r="137" spans="1:14" x14ac:dyDescent="0.25">
      <c r="A137" t="s">
        <v>14713</v>
      </c>
      <c r="B137" s="25" t="s">
        <v>14714</v>
      </c>
      <c r="C137">
        <v>9</v>
      </c>
      <c r="E137">
        <v>3</v>
      </c>
      <c r="F137" t="s">
        <v>14697</v>
      </c>
      <c r="G137" t="s">
        <v>14715</v>
      </c>
      <c r="H137" t="s">
        <v>14716</v>
      </c>
      <c r="N137">
        <v>48</v>
      </c>
    </row>
    <row r="138" spans="1:14" x14ac:dyDescent="0.25">
      <c r="A138" t="s">
        <v>14717</v>
      </c>
      <c r="B138" s="25" t="s">
        <v>14718</v>
      </c>
      <c r="C138">
        <v>9</v>
      </c>
      <c r="E138">
        <v>4</v>
      </c>
      <c r="F138" t="s">
        <v>14702</v>
      </c>
      <c r="G138" t="s">
        <v>14719</v>
      </c>
      <c r="H138" t="s">
        <v>14720</v>
      </c>
      <c r="N138">
        <v>29</v>
      </c>
    </row>
    <row r="139" spans="1:14" x14ac:dyDescent="0.25">
      <c r="A139" t="s">
        <v>14721</v>
      </c>
      <c r="B139" s="25" t="s">
        <v>14722</v>
      </c>
      <c r="C139">
        <v>9</v>
      </c>
      <c r="E139">
        <v>1</v>
      </c>
      <c r="F139" t="s">
        <v>14687</v>
      </c>
      <c r="G139" t="s">
        <v>14723</v>
      </c>
      <c r="H139" t="s">
        <v>14724</v>
      </c>
      <c r="N139">
        <v>31</v>
      </c>
    </row>
    <row r="140" spans="1:14" x14ac:dyDescent="0.25">
      <c r="A140" t="s">
        <v>14725</v>
      </c>
      <c r="B140" s="25" t="s">
        <v>14726</v>
      </c>
      <c r="C140">
        <v>9</v>
      </c>
      <c r="E140">
        <v>2</v>
      </c>
      <c r="F140" t="s">
        <v>14692</v>
      </c>
      <c r="G140" t="s">
        <v>14727</v>
      </c>
      <c r="H140" t="s">
        <v>14728</v>
      </c>
      <c r="N140">
        <v>43</v>
      </c>
    </row>
    <row r="141" spans="1:14" x14ac:dyDescent="0.25">
      <c r="A141" t="s">
        <v>14729</v>
      </c>
      <c r="B141" s="25" t="s">
        <v>14730</v>
      </c>
      <c r="C141">
        <v>9</v>
      </c>
      <c r="E141">
        <v>3</v>
      </c>
      <c r="F141" t="s">
        <v>14697</v>
      </c>
      <c r="G141" t="s">
        <v>14731</v>
      </c>
      <c r="H141" t="s">
        <v>14732</v>
      </c>
      <c r="N141">
        <v>32</v>
      </c>
    </row>
    <row r="142" spans="1:14" x14ac:dyDescent="0.25">
      <c r="A142" t="s">
        <v>14733</v>
      </c>
      <c r="B142" s="25" t="s">
        <v>14734</v>
      </c>
      <c r="C142">
        <v>9</v>
      </c>
      <c r="E142">
        <v>4</v>
      </c>
      <c r="F142" t="s">
        <v>14702</v>
      </c>
      <c r="G142" t="s">
        <v>14735</v>
      </c>
      <c r="H142" t="s">
        <v>14736</v>
      </c>
      <c r="N142">
        <v>31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BAFD3-FA7D-408D-8B48-105258AF4C89}">
  <sheetPr>
    <tabColor theme="0" tint="-0.499984740745262"/>
  </sheetPr>
  <dimension ref="A1:R3389"/>
  <sheetViews>
    <sheetView workbookViewId="0">
      <selection activeCell="C32" sqref="C32"/>
    </sheetView>
  </sheetViews>
  <sheetFormatPr defaultRowHeight="15" x14ac:dyDescent="0.25"/>
  <cols>
    <col min="1" max="1" width="16.28515625" bestFit="1" customWidth="1"/>
    <col min="2" max="2" width="13.5703125" bestFit="1" customWidth="1"/>
    <col min="3" max="3" width="53.28515625" bestFit="1" customWidth="1"/>
    <col min="4" max="4" width="13.5703125" bestFit="1" customWidth="1"/>
    <col min="5" max="5" width="12.85546875" bestFit="1" customWidth="1"/>
    <col min="6" max="6" width="7.85546875" bestFit="1" customWidth="1"/>
    <col min="7" max="7" width="19" bestFit="1" customWidth="1"/>
    <col min="8" max="8" width="16.42578125" bestFit="1" customWidth="1"/>
    <col min="9" max="9" width="15" bestFit="1" customWidth="1"/>
    <col min="10" max="10" width="18" bestFit="1" customWidth="1"/>
    <col min="11" max="11" width="14.85546875" bestFit="1" customWidth="1"/>
    <col min="12" max="12" width="19.7109375" bestFit="1" customWidth="1"/>
    <col min="13" max="13" width="66.5703125" bestFit="1" customWidth="1"/>
    <col min="14" max="14" width="23.5703125" bestFit="1" customWidth="1"/>
    <col min="15" max="15" width="81.140625" bestFit="1" customWidth="1"/>
    <col min="16" max="16" width="10.7109375" bestFit="1" customWidth="1"/>
    <col min="17" max="17" width="23.5703125" bestFit="1" customWidth="1"/>
    <col min="18" max="18" width="12.85546875" bestFit="1" customWidth="1"/>
  </cols>
  <sheetData>
    <row r="1" spans="1:18" x14ac:dyDescent="0.25">
      <c r="A1" t="s">
        <v>1342</v>
      </c>
      <c r="B1" t="s">
        <v>797</v>
      </c>
      <c r="C1" t="s">
        <v>434</v>
      </c>
      <c r="D1" t="s">
        <v>1343</v>
      </c>
      <c r="E1" t="s">
        <v>772</v>
      </c>
      <c r="F1" t="s">
        <v>1344</v>
      </c>
      <c r="G1" t="s">
        <v>1345</v>
      </c>
      <c r="H1" t="s">
        <v>1346</v>
      </c>
      <c r="I1" t="s">
        <v>1347</v>
      </c>
      <c r="J1" t="s">
        <v>1348</v>
      </c>
      <c r="K1" t="s">
        <v>1349</v>
      </c>
      <c r="L1" t="s">
        <v>1350</v>
      </c>
      <c r="M1" t="s">
        <v>1351</v>
      </c>
      <c r="N1" t="s">
        <v>1352</v>
      </c>
      <c r="O1" t="s">
        <v>806</v>
      </c>
      <c r="P1" t="s">
        <v>583</v>
      </c>
      <c r="Q1" t="s">
        <v>1353</v>
      </c>
      <c r="R1" t="s">
        <v>668</v>
      </c>
    </row>
    <row r="2" spans="1:18" hidden="1" x14ac:dyDescent="0.25">
      <c r="A2" t="s">
        <v>1354</v>
      </c>
      <c r="B2" t="s">
        <v>809</v>
      </c>
      <c r="C2" t="s">
        <v>1</v>
      </c>
      <c r="D2">
        <v>1</v>
      </c>
      <c r="E2">
        <v>140</v>
      </c>
      <c r="G2">
        <v>60</v>
      </c>
      <c r="P2">
        <v>1</v>
      </c>
      <c r="Q2" t="s">
        <v>811</v>
      </c>
      <c r="R2" t="str">
        <f>IFERROR(INDEX(tbl_Lookup_Exercises[Category],MATCH(tbl_Exercises[[#This Row],[ExerciseName]],tbl_Lookup_Exercises[ExerciseName],0)),"Unknown")</f>
        <v>Carry</v>
      </c>
    </row>
    <row r="3" spans="1:18" hidden="1" x14ac:dyDescent="0.25">
      <c r="A3" t="s">
        <v>1355</v>
      </c>
      <c r="B3" t="s">
        <v>809</v>
      </c>
      <c r="C3" t="s">
        <v>1</v>
      </c>
      <c r="D3">
        <v>2</v>
      </c>
      <c r="E3">
        <v>140</v>
      </c>
      <c r="G3">
        <v>60</v>
      </c>
      <c r="P3">
        <v>1</v>
      </c>
      <c r="Q3" t="s">
        <v>1356</v>
      </c>
      <c r="R3" t="str">
        <f>IFERROR(INDEX(tbl_Lookup_Exercises[Category],MATCH(tbl_Exercises[[#This Row],[ExerciseName]],tbl_Lookup_Exercises[ExerciseName],0)),"Unknown")</f>
        <v>Carry</v>
      </c>
    </row>
    <row r="4" spans="1:18" hidden="1" x14ac:dyDescent="0.25">
      <c r="A4" t="s">
        <v>1357</v>
      </c>
      <c r="B4" t="s">
        <v>809</v>
      </c>
      <c r="C4" t="s">
        <v>1</v>
      </c>
      <c r="D4">
        <v>3</v>
      </c>
      <c r="E4">
        <v>140</v>
      </c>
      <c r="G4">
        <v>45</v>
      </c>
      <c r="P4">
        <v>1</v>
      </c>
      <c r="Q4" t="s">
        <v>1358</v>
      </c>
      <c r="R4" t="str">
        <f>IFERROR(INDEX(tbl_Lookup_Exercises[Category],MATCH(tbl_Exercises[[#This Row],[ExerciseName]],tbl_Lookup_Exercises[ExerciseName],0)),"Unknown")</f>
        <v>Carry</v>
      </c>
    </row>
    <row r="5" spans="1:18" hidden="1" x14ac:dyDescent="0.25">
      <c r="A5" t="s">
        <v>1359</v>
      </c>
      <c r="B5" t="s">
        <v>809</v>
      </c>
      <c r="C5" t="s">
        <v>1</v>
      </c>
      <c r="D5">
        <v>4</v>
      </c>
      <c r="E5">
        <v>140</v>
      </c>
      <c r="G5">
        <v>39.6</v>
      </c>
      <c r="P5">
        <v>1</v>
      </c>
      <c r="Q5" t="s">
        <v>1360</v>
      </c>
      <c r="R5" t="str">
        <f>IFERROR(INDEX(tbl_Lookup_Exercises[Category],MATCH(tbl_Exercises[[#This Row],[ExerciseName]],tbl_Lookup_Exercises[ExerciseName],0)),"Unknown")</f>
        <v>Carry</v>
      </c>
    </row>
    <row r="6" spans="1:18" hidden="1" x14ac:dyDescent="0.25">
      <c r="A6" t="s">
        <v>1361</v>
      </c>
      <c r="B6" t="s">
        <v>809</v>
      </c>
      <c r="C6" t="s">
        <v>1</v>
      </c>
      <c r="D6">
        <v>5</v>
      </c>
      <c r="E6">
        <v>140</v>
      </c>
      <c r="G6">
        <v>39.6</v>
      </c>
      <c r="P6">
        <v>1</v>
      </c>
      <c r="Q6" t="s">
        <v>1362</v>
      </c>
      <c r="R6" t="str">
        <f>IFERROR(INDEX(tbl_Lookup_Exercises[Category],MATCH(tbl_Exercises[[#This Row],[ExerciseName]],tbl_Lookup_Exercises[ExerciseName],0)),"Unknown")</f>
        <v>Carry</v>
      </c>
    </row>
    <row r="7" spans="1:18" hidden="1" x14ac:dyDescent="0.25">
      <c r="A7" t="s">
        <v>1363</v>
      </c>
      <c r="B7" t="s">
        <v>809</v>
      </c>
      <c r="C7" t="s">
        <v>24</v>
      </c>
      <c r="D7">
        <v>1</v>
      </c>
      <c r="E7">
        <v>0</v>
      </c>
      <c r="F7">
        <v>10</v>
      </c>
      <c r="J7">
        <v>2</v>
      </c>
      <c r="K7">
        <v>1</v>
      </c>
      <c r="L7">
        <v>2</v>
      </c>
      <c r="O7" t="s">
        <v>1364</v>
      </c>
      <c r="P7">
        <v>1</v>
      </c>
      <c r="Q7" t="s">
        <v>1365</v>
      </c>
      <c r="R7" t="str">
        <f>IFERROR(INDEX(tbl_Lookup_Exercises[Category],MATCH(tbl_Exercises[[#This Row],[ExerciseName]],tbl_Lookup_Exercises[ExerciseName],0)),"Unknown")</f>
        <v>Pull</v>
      </c>
    </row>
    <row r="8" spans="1:18" hidden="1" x14ac:dyDescent="0.25">
      <c r="A8" t="s">
        <v>1366</v>
      </c>
      <c r="B8" t="s">
        <v>809</v>
      </c>
      <c r="C8" t="s">
        <v>24</v>
      </c>
      <c r="D8">
        <v>2</v>
      </c>
      <c r="E8">
        <v>0</v>
      </c>
      <c r="F8">
        <v>8</v>
      </c>
      <c r="J8">
        <v>2</v>
      </c>
      <c r="K8">
        <v>1</v>
      </c>
      <c r="L8">
        <v>2</v>
      </c>
      <c r="O8" t="s">
        <v>1364</v>
      </c>
      <c r="P8">
        <v>1</v>
      </c>
      <c r="Q8" t="s">
        <v>1367</v>
      </c>
      <c r="R8" t="str">
        <f>IFERROR(INDEX(tbl_Lookup_Exercises[Category],MATCH(tbl_Exercises[[#This Row],[ExerciseName]],tbl_Lookup_Exercises[ExerciseName],0)),"Unknown")</f>
        <v>Pull</v>
      </c>
    </row>
    <row r="9" spans="1:18" hidden="1" x14ac:dyDescent="0.25">
      <c r="A9" t="s">
        <v>1368</v>
      </c>
      <c r="B9" t="s">
        <v>809</v>
      </c>
      <c r="C9" t="s">
        <v>24</v>
      </c>
      <c r="D9">
        <v>3</v>
      </c>
      <c r="E9">
        <v>0</v>
      </c>
      <c r="F9">
        <v>8</v>
      </c>
      <c r="J9">
        <v>2</v>
      </c>
      <c r="K9">
        <v>1</v>
      </c>
      <c r="L9">
        <v>2</v>
      </c>
      <c r="O9" t="s">
        <v>1364</v>
      </c>
      <c r="P9">
        <v>1</v>
      </c>
      <c r="Q9" t="s">
        <v>1369</v>
      </c>
      <c r="R9" t="str">
        <f>IFERROR(INDEX(tbl_Lookup_Exercises[Category],MATCH(tbl_Exercises[[#This Row],[ExerciseName]],tbl_Lookup_Exercises[ExerciseName],0)),"Unknown")</f>
        <v>Pull</v>
      </c>
    </row>
    <row r="10" spans="1:18" hidden="1" x14ac:dyDescent="0.25">
      <c r="A10" t="s">
        <v>1370</v>
      </c>
      <c r="B10" t="s">
        <v>809</v>
      </c>
      <c r="C10" t="s">
        <v>24</v>
      </c>
      <c r="D10">
        <v>4</v>
      </c>
      <c r="E10">
        <v>0</v>
      </c>
      <c r="F10">
        <v>7</v>
      </c>
      <c r="J10">
        <v>2</v>
      </c>
      <c r="K10">
        <v>1</v>
      </c>
      <c r="L10">
        <v>2</v>
      </c>
      <c r="O10" t="s">
        <v>1371</v>
      </c>
      <c r="P10">
        <v>1</v>
      </c>
      <c r="Q10" t="s">
        <v>1372</v>
      </c>
      <c r="R10" t="str">
        <f>IFERROR(INDEX(tbl_Lookup_Exercises[Category],MATCH(tbl_Exercises[[#This Row],[ExerciseName]],tbl_Lookup_Exercises[ExerciseName],0)),"Unknown")</f>
        <v>Pull</v>
      </c>
    </row>
    <row r="11" spans="1:18" hidden="1" x14ac:dyDescent="0.25">
      <c r="A11" t="s">
        <v>1373</v>
      </c>
      <c r="B11" t="s">
        <v>809</v>
      </c>
      <c r="C11" t="s">
        <v>37</v>
      </c>
      <c r="D11">
        <v>1</v>
      </c>
      <c r="E11">
        <v>100</v>
      </c>
      <c r="F11">
        <v>10</v>
      </c>
      <c r="O11" t="s">
        <v>1374</v>
      </c>
      <c r="P11">
        <v>1</v>
      </c>
      <c r="Q11" t="s">
        <v>1375</v>
      </c>
      <c r="R11" t="str">
        <f>IFERROR(INDEX(tbl_Lookup_Exercises[Category],MATCH(tbl_Exercises[[#This Row],[ExerciseName]],tbl_Lookup_Exercises[ExerciseName],0)),"Unknown")</f>
        <v>Pull</v>
      </c>
    </row>
    <row r="12" spans="1:18" hidden="1" x14ac:dyDescent="0.25">
      <c r="A12" t="s">
        <v>1376</v>
      </c>
      <c r="B12" t="s">
        <v>809</v>
      </c>
      <c r="C12" t="s">
        <v>37</v>
      </c>
      <c r="D12">
        <v>2</v>
      </c>
      <c r="E12">
        <v>120</v>
      </c>
      <c r="F12">
        <v>10</v>
      </c>
      <c r="O12" t="s">
        <v>1374</v>
      </c>
      <c r="P12">
        <v>1</v>
      </c>
      <c r="Q12" t="s">
        <v>1377</v>
      </c>
      <c r="R12" t="str">
        <f>IFERROR(INDEX(tbl_Lookup_Exercises[Category],MATCH(tbl_Exercises[[#This Row],[ExerciseName]],tbl_Lookup_Exercises[ExerciseName],0)),"Unknown")</f>
        <v>Pull</v>
      </c>
    </row>
    <row r="13" spans="1:18" hidden="1" x14ac:dyDescent="0.25">
      <c r="A13" t="s">
        <v>1378</v>
      </c>
      <c r="B13" t="s">
        <v>809</v>
      </c>
      <c r="C13" t="s">
        <v>37</v>
      </c>
      <c r="D13">
        <v>3</v>
      </c>
      <c r="E13">
        <v>140</v>
      </c>
      <c r="F13">
        <v>10</v>
      </c>
      <c r="O13" t="s">
        <v>1374</v>
      </c>
      <c r="P13">
        <v>1</v>
      </c>
      <c r="Q13" t="s">
        <v>1379</v>
      </c>
      <c r="R13" t="str">
        <f>IFERROR(INDEX(tbl_Lookup_Exercises[Category],MATCH(tbl_Exercises[[#This Row],[ExerciseName]],tbl_Lookup_Exercises[ExerciseName],0)),"Unknown")</f>
        <v>Pull</v>
      </c>
    </row>
    <row r="14" spans="1:18" hidden="1" x14ac:dyDescent="0.25">
      <c r="A14" t="s">
        <v>1380</v>
      </c>
      <c r="B14" t="s">
        <v>809</v>
      </c>
      <c r="C14" t="s">
        <v>91</v>
      </c>
      <c r="D14">
        <v>1</v>
      </c>
      <c r="E14">
        <v>35</v>
      </c>
      <c r="F14">
        <v>8</v>
      </c>
      <c r="P14">
        <v>1</v>
      </c>
      <c r="Q14" t="s">
        <v>1381</v>
      </c>
      <c r="R14" t="str">
        <f>IFERROR(INDEX(tbl_Lookup_Exercises[Category],MATCH(tbl_Exercises[[#This Row],[ExerciseName]],tbl_Lookup_Exercises[ExerciseName],0)),"Unknown")</f>
        <v>Arms_Biceps</v>
      </c>
    </row>
    <row r="15" spans="1:18" hidden="1" x14ac:dyDescent="0.25">
      <c r="A15" t="s">
        <v>1382</v>
      </c>
      <c r="B15" t="s">
        <v>809</v>
      </c>
      <c r="C15" t="s">
        <v>91</v>
      </c>
      <c r="D15">
        <v>2</v>
      </c>
      <c r="E15">
        <v>35</v>
      </c>
      <c r="F15">
        <v>8</v>
      </c>
      <c r="O15" t="s">
        <v>1383</v>
      </c>
      <c r="P15">
        <v>1</v>
      </c>
      <c r="Q15" t="s">
        <v>1384</v>
      </c>
      <c r="R15" t="str">
        <f>IFERROR(INDEX(tbl_Lookup_Exercises[Category],MATCH(tbl_Exercises[[#This Row],[ExerciseName]],tbl_Lookup_Exercises[ExerciseName],0)),"Unknown")</f>
        <v>Arms_Biceps</v>
      </c>
    </row>
    <row r="16" spans="1:18" hidden="1" x14ac:dyDescent="0.25">
      <c r="A16" t="s">
        <v>1385</v>
      </c>
      <c r="B16" t="s">
        <v>809</v>
      </c>
      <c r="C16" t="s">
        <v>91</v>
      </c>
      <c r="D16">
        <v>3</v>
      </c>
      <c r="E16">
        <v>35</v>
      </c>
      <c r="F16">
        <v>8</v>
      </c>
      <c r="O16" t="s">
        <v>1383</v>
      </c>
      <c r="P16">
        <v>1</v>
      </c>
      <c r="Q16" t="s">
        <v>1386</v>
      </c>
      <c r="R16" t="str">
        <f>IFERROR(INDEX(tbl_Lookup_Exercises[Category],MATCH(tbl_Exercises[[#This Row],[ExerciseName]],tbl_Lookup_Exercises[ExerciseName],0)),"Unknown")</f>
        <v>Arms_Biceps</v>
      </c>
    </row>
    <row r="17" spans="1:18" hidden="1" x14ac:dyDescent="0.25">
      <c r="A17" t="s">
        <v>1387</v>
      </c>
      <c r="B17" t="s">
        <v>809</v>
      </c>
      <c r="C17" t="s">
        <v>91</v>
      </c>
      <c r="D17">
        <v>4</v>
      </c>
      <c r="E17">
        <v>35</v>
      </c>
      <c r="F17">
        <v>4</v>
      </c>
      <c r="N17" t="s">
        <v>1388</v>
      </c>
      <c r="O17" t="s">
        <v>1389</v>
      </c>
      <c r="P17">
        <v>1</v>
      </c>
      <c r="Q17" t="s">
        <v>1390</v>
      </c>
      <c r="R17" t="str">
        <f>IFERROR(INDEX(tbl_Lookup_Exercises[Category],MATCH(tbl_Exercises[[#This Row],[ExerciseName]],tbl_Lookup_Exercises[ExerciseName],0)),"Unknown")</f>
        <v>Arms_Biceps</v>
      </c>
    </row>
    <row r="18" spans="1:18" hidden="1" x14ac:dyDescent="0.25">
      <c r="A18" t="s">
        <v>1391</v>
      </c>
      <c r="B18" t="s">
        <v>809</v>
      </c>
      <c r="C18" t="s">
        <v>91</v>
      </c>
      <c r="D18">
        <v>5</v>
      </c>
      <c r="E18">
        <v>35</v>
      </c>
      <c r="F18">
        <v>2</v>
      </c>
      <c r="N18" t="s">
        <v>1388</v>
      </c>
      <c r="O18" t="s">
        <v>1389</v>
      </c>
      <c r="P18">
        <v>1</v>
      </c>
      <c r="Q18" t="s">
        <v>1392</v>
      </c>
      <c r="R18" t="str">
        <f>IFERROR(INDEX(tbl_Lookup_Exercises[Category],MATCH(tbl_Exercises[[#This Row],[ExerciseName]],tbl_Lookup_Exercises[ExerciseName],0)),"Unknown")</f>
        <v>Arms_Biceps</v>
      </c>
    </row>
    <row r="19" spans="1:18" hidden="1" x14ac:dyDescent="0.25">
      <c r="A19" t="s">
        <v>1393</v>
      </c>
      <c r="B19" t="s">
        <v>809</v>
      </c>
      <c r="C19" t="s">
        <v>91</v>
      </c>
      <c r="D19">
        <v>6</v>
      </c>
      <c r="E19">
        <v>35</v>
      </c>
      <c r="F19">
        <v>1</v>
      </c>
      <c r="N19" t="s">
        <v>1388</v>
      </c>
      <c r="O19" t="s">
        <v>1389</v>
      </c>
      <c r="P19">
        <v>1</v>
      </c>
      <c r="Q19" t="s">
        <v>812</v>
      </c>
      <c r="R19" t="str">
        <f>IFERROR(INDEX(tbl_Lookup_Exercises[Category],MATCH(tbl_Exercises[[#This Row],[ExerciseName]],tbl_Lookup_Exercises[ExerciseName],0)),"Unknown")</f>
        <v>Arms_Biceps</v>
      </c>
    </row>
    <row r="20" spans="1:18" hidden="1" x14ac:dyDescent="0.25">
      <c r="A20" t="s">
        <v>1394</v>
      </c>
      <c r="B20" t="s">
        <v>813</v>
      </c>
      <c r="C20" t="s">
        <v>154</v>
      </c>
      <c r="D20">
        <v>1</v>
      </c>
      <c r="E20">
        <v>135</v>
      </c>
      <c r="F20">
        <v>10</v>
      </c>
      <c r="O20" t="s">
        <v>1395</v>
      </c>
      <c r="P20">
        <v>1</v>
      </c>
      <c r="Q20" t="s">
        <v>816</v>
      </c>
      <c r="R20" t="str">
        <f>IFERROR(INDEX(tbl_Lookup_Exercises[Category],MATCH(tbl_Exercises[[#This Row],[ExerciseName]],tbl_Lookup_Exercises[ExerciseName],0)),"Unknown")</f>
        <v>Push</v>
      </c>
    </row>
    <row r="21" spans="1:18" hidden="1" x14ac:dyDescent="0.25">
      <c r="A21" t="s">
        <v>1396</v>
      </c>
      <c r="B21" t="s">
        <v>813</v>
      </c>
      <c r="C21" t="s">
        <v>154</v>
      </c>
      <c r="D21">
        <v>2</v>
      </c>
      <c r="E21">
        <v>135</v>
      </c>
      <c r="F21">
        <v>10</v>
      </c>
      <c r="O21" t="s">
        <v>1397</v>
      </c>
      <c r="P21">
        <v>1</v>
      </c>
      <c r="Q21" t="s">
        <v>1398</v>
      </c>
      <c r="R21" t="str">
        <f>IFERROR(INDEX(tbl_Lookup_Exercises[Category],MATCH(tbl_Exercises[[#This Row],[ExerciseName]],tbl_Lookup_Exercises[ExerciseName],0)),"Unknown")</f>
        <v>Push</v>
      </c>
    </row>
    <row r="22" spans="1:18" hidden="1" x14ac:dyDescent="0.25">
      <c r="A22" t="s">
        <v>1399</v>
      </c>
      <c r="B22" t="s">
        <v>813</v>
      </c>
      <c r="C22" t="s">
        <v>154</v>
      </c>
      <c r="D22">
        <v>3</v>
      </c>
      <c r="E22">
        <v>135</v>
      </c>
      <c r="F22">
        <v>10</v>
      </c>
      <c r="O22" t="s">
        <v>1397</v>
      </c>
      <c r="P22">
        <v>1</v>
      </c>
      <c r="Q22" t="s">
        <v>1400</v>
      </c>
      <c r="R22" t="str">
        <f>IFERROR(INDEX(tbl_Lookup_Exercises[Category],MATCH(tbl_Exercises[[#This Row],[ExerciseName]],tbl_Lookup_Exercises[ExerciseName],0)),"Unknown")</f>
        <v>Push</v>
      </c>
    </row>
    <row r="23" spans="1:18" hidden="1" x14ac:dyDescent="0.25">
      <c r="A23" t="s">
        <v>1401</v>
      </c>
      <c r="B23" t="s">
        <v>813</v>
      </c>
      <c r="C23" t="s">
        <v>154</v>
      </c>
      <c r="D23">
        <v>4</v>
      </c>
      <c r="E23">
        <v>135</v>
      </c>
      <c r="F23">
        <v>7</v>
      </c>
      <c r="O23" t="s">
        <v>1397</v>
      </c>
      <c r="P23">
        <v>1</v>
      </c>
      <c r="Q23" t="s">
        <v>1402</v>
      </c>
      <c r="R23" t="str">
        <f>IFERROR(INDEX(tbl_Lookup_Exercises[Category],MATCH(tbl_Exercises[[#This Row],[ExerciseName]],tbl_Lookup_Exercises[ExerciseName],0)),"Unknown")</f>
        <v>Push</v>
      </c>
    </row>
    <row r="24" spans="1:18" hidden="1" x14ac:dyDescent="0.25">
      <c r="A24" t="s">
        <v>1403</v>
      </c>
      <c r="B24" t="s">
        <v>813</v>
      </c>
      <c r="C24" t="s">
        <v>1404</v>
      </c>
      <c r="D24">
        <v>1</v>
      </c>
      <c r="E24">
        <v>40</v>
      </c>
      <c r="F24">
        <v>10</v>
      </c>
      <c r="O24" t="s">
        <v>1405</v>
      </c>
      <c r="P24">
        <v>1</v>
      </c>
      <c r="Q24" t="s">
        <v>1406</v>
      </c>
      <c r="R24" t="str">
        <f>IFERROR(INDEX(tbl_Lookup_Exercises[Category],MATCH(tbl_Exercises[[#This Row],[ExerciseName]],tbl_Lookup_Exercises[ExerciseName],0)),"Unknown")</f>
        <v>Push</v>
      </c>
    </row>
    <row r="25" spans="1:18" hidden="1" x14ac:dyDescent="0.25">
      <c r="A25" t="s">
        <v>1407</v>
      </c>
      <c r="B25" t="s">
        <v>813</v>
      </c>
      <c r="C25" t="s">
        <v>1404</v>
      </c>
      <c r="D25">
        <v>2</v>
      </c>
      <c r="E25">
        <v>40</v>
      </c>
      <c r="F25">
        <v>9</v>
      </c>
      <c r="O25" t="s">
        <v>1408</v>
      </c>
      <c r="P25">
        <v>1</v>
      </c>
      <c r="Q25" t="s">
        <v>1409</v>
      </c>
      <c r="R25" t="str">
        <f>IFERROR(INDEX(tbl_Lookup_Exercises[Category],MATCH(tbl_Exercises[[#This Row],[ExerciseName]],tbl_Lookup_Exercises[ExerciseName],0)),"Unknown")</f>
        <v>Push</v>
      </c>
    </row>
    <row r="26" spans="1:18" hidden="1" x14ac:dyDescent="0.25">
      <c r="A26" t="s">
        <v>1410</v>
      </c>
      <c r="B26" t="s">
        <v>813</v>
      </c>
      <c r="C26" t="s">
        <v>1404</v>
      </c>
      <c r="D26">
        <v>3</v>
      </c>
      <c r="E26">
        <v>40</v>
      </c>
      <c r="F26">
        <v>9</v>
      </c>
      <c r="P26">
        <v>1</v>
      </c>
      <c r="Q26" t="s">
        <v>1411</v>
      </c>
      <c r="R26" t="str">
        <f>IFERROR(INDEX(tbl_Lookup_Exercises[Category],MATCH(tbl_Exercises[[#This Row],[ExerciseName]],tbl_Lookup_Exercises[ExerciseName],0)),"Unknown")</f>
        <v>Push</v>
      </c>
    </row>
    <row r="27" spans="1:18" hidden="1" x14ac:dyDescent="0.25">
      <c r="A27" t="s">
        <v>1412</v>
      </c>
      <c r="B27" t="s">
        <v>813</v>
      </c>
      <c r="C27" t="s">
        <v>1404</v>
      </c>
      <c r="D27">
        <v>4</v>
      </c>
      <c r="E27">
        <v>40</v>
      </c>
      <c r="F27">
        <v>8</v>
      </c>
      <c r="P27">
        <v>1</v>
      </c>
      <c r="Q27" t="s">
        <v>1413</v>
      </c>
      <c r="R27" t="str">
        <f>IFERROR(INDEX(tbl_Lookup_Exercises[Category],MATCH(tbl_Exercises[[#This Row],[ExerciseName]],tbl_Lookup_Exercises[ExerciseName],0)),"Unknown")</f>
        <v>Push</v>
      </c>
    </row>
    <row r="28" spans="1:18" hidden="1" x14ac:dyDescent="0.25">
      <c r="A28" t="s">
        <v>1414</v>
      </c>
      <c r="B28" t="s">
        <v>813</v>
      </c>
      <c r="C28" t="s">
        <v>186</v>
      </c>
      <c r="D28">
        <v>1</v>
      </c>
      <c r="E28">
        <v>45</v>
      </c>
      <c r="F28">
        <v>1</v>
      </c>
      <c r="N28" t="s">
        <v>1415</v>
      </c>
      <c r="P28">
        <v>1</v>
      </c>
      <c r="Q28" t="s">
        <v>1416</v>
      </c>
      <c r="R28" t="str">
        <f>IFERROR(INDEX(tbl_Lookup_Exercises[Category],MATCH(tbl_Exercises[[#This Row],[ExerciseName]],tbl_Lookup_Exercises[ExerciseName],0)),"Unknown")</f>
        <v>Push</v>
      </c>
    </row>
    <row r="29" spans="1:18" hidden="1" x14ac:dyDescent="0.25">
      <c r="A29" t="s">
        <v>1417</v>
      </c>
      <c r="B29" t="s">
        <v>813</v>
      </c>
      <c r="C29" t="s">
        <v>192</v>
      </c>
      <c r="D29">
        <v>1</v>
      </c>
      <c r="E29">
        <v>40</v>
      </c>
      <c r="F29">
        <v>6</v>
      </c>
      <c r="N29" t="s">
        <v>1415</v>
      </c>
      <c r="P29">
        <v>1</v>
      </c>
      <c r="Q29" t="s">
        <v>1418</v>
      </c>
      <c r="R29" t="str">
        <f>IFERROR(INDEX(tbl_Lookup_Exercises[Category],MATCH(tbl_Exercises[[#This Row],[ExerciseName]],tbl_Lookup_Exercises[ExerciseName],0)),"Unknown")</f>
        <v>Push</v>
      </c>
    </row>
    <row r="30" spans="1:18" hidden="1" x14ac:dyDescent="0.25">
      <c r="A30" t="s">
        <v>1419</v>
      </c>
      <c r="B30" t="s">
        <v>813</v>
      </c>
      <c r="C30" t="s">
        <v>186</v>
      </c>
      <c r="D30">
        <v>2</v>
      </c>
      <c r="E30">
        <v>45</v>
      </c>
      <c r="F30">
        <v>2</v>
      </c>
      <c r="N30" t="s">
        <v>1420</v>
      </c>
      <c r="P30">
        <v>1</v>
      </c>
      <c r="Q30" t="s">
        <v>1421</v>
      </c>
      <c r="R30" t="str">
        <f>IFERROR(INDEX(tbl_Lookup_Exercises[Category],MATCH(tbl_Exercises[[#This Row],[ExerciseName]],tbl_Lookup_Exercises[ExerciseName],0)),"Unknown")</f>
        <v>Push</v>
      </c>
    </row>
    <row r="31" spans="1:18" hidden="1" x14ac:dyDescent="0.25">
      <c r="A31" t="s">
        <v>1422</v>
      </c>
      <c r="B31" t="s">
        <v>813</v>
      </c>
      <c r="C31" t="s">
        <v>192</v>
      </c>
      <c r="D31">
        <v>2</v>
      </c>
      <c r="E31">
        <v>40</v>
      </c>
      <c r="F31">
        <v>3</v>
      </c>
      <c r="N31" t="s">
        <v>1420</v>
      </c>
      <c r="O31" t="s">
        <v>1423</v>
      </c>
      <c r="P31">
        <v>1</v>
      </c>
      <c r="Q31" t="s">
        <v>1424</v>
      </c>
      <c r="R31" t="str">
        <f>IFERROR(INDEX(tbl_Lookup_Exercises[Category],MATCH(tbl_Exercises[[#This Row],[ExerciseName]],tbl_Lookup_Exercises[ExerciseName],0)),"Unknown")</f>
        <v>Push</v>
      </c>
    </row>
    <row r="32" spans="1:18" hidden="1" x14ac:dyDescent="0.25">
      <c r="A32" t="s">
        <v>1425</v>
      </c>
      <c r="B32" t="s">
        <v>813</v>
      </c>
      <c r="C32" t="s">
        <v>186</v>
      </c>
      <c r="D32">
        <v>3</v>
      </c>
      <c r="E32">
        <v>45</v>
      </c>
      <c r="F32">
        <v>3</v>
      </c>
      <c r="N32" t="s">
        <v>1426</v>
      </c>
      <c r="P32">
        <v>1</v>
      </c>
      <c r="Q32" t="s">
        <v>1427</v>
      </c>
      <c r="R32" t="str">
        <f>IFERROR(INDEX(tbl_Lookup_Exercises[Category],MATCH(tbl_Exercises[[#This Row],[ExerciseName]],tbl_Lookup_Exercises[ExerciseName],0)),"Unknown")</f>
        <v>Push</v>
      </c>
    </row>
    <row r="33" spans="1:18" hidden="1" x14ac:dyDescent="0.25">
      <c r="A33" t="s">
        <v>1428</v>
      </c>
      <c r="B33" t="s">
        <v>813</v>
      </c>
      <c r="C33" t="s">
        <v>192</v>
      </c>
      <c r="D33">
        <v>3</v>
      </c>
      <c r="E33">
        <v>45</v>
      </c>
      <c r="F33">
        <v>3</v>
      </c>
      <c r="N33" t="s">
        <v>1426</v>
      </c>
      <c r="O33" t="s">
        <v>1423</v>
      </c>
      <c r="P33">
        <v>1</v>
      </c>
      <c r="Q33" t="s">
        <v>1429</v>
      </c>
      <c r="R33" t="str">
        <f>IFERROR(INDEX(tbl_Lookup_Exercises[Category],MATCH(tbl_Exercises[[#This Row],[ExerciseName]],tbl_Lookup_Exercises[ExerciseName],0)),"Unknown")</f>
        <v>Push</v>
      </c>
    </row>
    <row r="34" spans="1:18" hidden="1" x14ac:dyDescent="0.25">
      <c r="A34" t="s">
        <v>1430</v>
      </c>
      <c r="B34" t="s">
        <v>813</v>
      </c>
      <c r="C34" t="s">
        <v>10820</v>
      </c>
      <c r="D34">
        <v>1</v>
      </c>
      <c r="E34">
        <v>20</v>
      </c>
      <c r="F34">
        <v>12</v>
      </c>
      <c r="N34" t="s">
        <v>1432</v>
      </c>
      <c r="O34" t="s">
        <v>598</v>
      </c>
      <c r="P34">
        <v>1</v>
      </c>
      <c r="Q34" t="s">
        <v>1433</v>
      </c>
      <c r="R34" t="str">
        <f>IFERROR(INDEX(tbl_Lookup_Exercises[Category],MATCH(tbl_Exercises[[#This Row],[ExerciseName]],tbl_Lookup_Exercises[ExerciseName],0)),"Unknown")</f>
        <v>Arms_Triceps</v>
      </c>
    </row>
    <row r="35" spans="1:18" hidden="1" x14ac:dyDescent="0.25">
      <c r="A35" t="s">
        <v>1434</v>
      </c>
      <c r="B35" t="s">
        <v>813</v>
      </c>
      <c r="C35" t="s">
        <v>10820</v>
      </c>
      <c r="D35">
        <v>2</v>
      </c>
      <c r="E35">
        <v>20</v>
      </c>
      <c r="F35">
        <v>1</v>
      </c>
      <c r="N35" t="s">
        <v>1432</v>
      </c>
      <c r="O35" t="s">
        <v>1435</v>
      </c>
      <c r="P35">
        <v>1</v>
      </c>
      <c r="Q35" t="s">
        <v>1436</v>
      </c>
      <c r="R35" t="str">
        <f>IFERROR(INDEX(tbl_Lookup_Exercises[Category],MATCH(tbl_Exercises[[#This Row],[ExerciseName]],tbl_Lookup_Exercises[ExerciseName],0)),"Unknown")</f>
        <v>Arms_Triceps</v>
      </c>
    </row>
    <row r="36" spans="1:18" hidden="1" x14ac:dyDescent="0.25">
      <c r="A36" t="s">
        <v>1437</v>
      </c>
      <c r="B36" t="s">
        <v>813</v>
      </c>
      <c r="C36" t="s">
        <v>10820</v>
      </c>
      <c r="D36">
        <v>3</v>
      </c>
      <c r="E36">
        <v>15</v>
      </c>
      <c r="F36">
        <v>11</v>
      </c>
      <c r="N36" t="s">
        <v>1432</v>
      </c>
      <c r="O36" t="s">
        <v>1435</v>
      </c>
      <c r="P36">
        <v>1</v>
      </c>
      <c r="Q36" t="s">
        <v>1438</v>
      </c>
      <c r="R36" t="str">
        <f>IFERROR(INDEX(tbl_Lookup_Exercises[Category],MATCH(tbl_Exercises[[#This Row],[ExerciseName]],tbl_Lookup_Exercises[ExerciseName],0)),"Unknown")</f>
        <v>Arms_Triceps</v>
      </c>
    </row>
    <row r="37" spans="1:18" hidden="1" x14ac:dyDescent="0.25">
      <c r="A37" t="s">
        <v>1439</v>
      </c>
      <c r="B37" t="s">
        <v>813</v>
      </c>
      <c r="C37" t="s">
        <v>10820</v>
      </c>
      <c r="D37">
        <v>4</v>
      </c>
      <c r="E37">
        <v>20</v>
      </c>
      <c r="F37">
        <v>12</v>
      </c>
      <c r="N37" t="s">
        <v>1440</v>
      </c>
      <c r="O37" t="s">
        <v>598</v>
      </c>
      <c r="P37">
        <v>1</v>
      </c>
      <c r="Q37" t="s">
        <v>1441</v>
      </c>
      <c r="R37" t="str">
        <f>IFERROR(INDEX(tbl_Lookup_Exercises[Category],MATCH(tbl_Exercises[[#This Row],[ExerciseName]],tbl_Lookup_Exercises[ExerciseName],0)),"Unknown")</f>
        <v>Arms_Triceps</v>
      </c>
    </row>
    <row r="38" spans="1:18" hidden="1" x14ac:dyDescent="0.25">
      <c r="A38" t="s">
        <v>1442</v>
      </c>
      <c r="B38" t="s">
        <v>813</v>
      </c>
      <c r="C38" t="s">
        <v>10820</v>
      </c>
      <c r="D38">
        <v>5</v>
      </c>
      <c r="E38">
        <v>20</v>
      </c>
      <c r="F38">
        <v>5</v>
      </c>
      <c r="N38" t="s">
        <v>1440</v>
      </c>
      <c r="O38" t="s">
        <v>1435</v>
      </c>
      <c r="P38">
        <v>1</v>
      </c>
      <c r="Q38" t="s">
        <v>1443</v>
      </c>
      <c r="R38" t="str">
        <f>IFERROR(INDEX(tbl_Lookup_Exercises[Category],MATCH(tbl_Exercises[[#This Row],[ExerciseName]],tbl_Lookup_Exercises[ExerciseName],0)),"Unknown")</f>
        <v>Arms_Triceps</v>
      </c>
    </row>
    <row r="39" spans="1:18" hidden="1" x14ac:dyDescent="0.25">
      <c r="A39" t="s">
        <v>1444</v>
      </c>
      <c r="B39" t="s">
        <v>813</v>
      </c>
      <c r="C39" t="s">
        <v>10820</v>
      </c>
      <c r="D39">
        <v>6</v>
      </c>
      <c r="E39">
        <v>17.5</v>
      </c>
      <c r="F39">
        <v>7</v>
      </c>
      <c r="N39" t="s">
        <v>1440</v>
      </c>
      <c r="O39" t="s">
        <v>1435</v>
      </c>
      <c r="P39">
        <v>1</v>
      </c>
      <c r="Q39" t="s">
        <v>1445</v>
      </c>
      <c r="R39" t="str">
        <f>IFERROR(INDEX(tbl_Lookup_Exercises[Category],MATCH(tbl_Exercises[[#This Row],[ExerciseName]],tbl_Lookup_Exercises[ExerciseName],0)),"Unknown")</f>
        <v>Arms_Triceps</v>
      </c>
    </row>
    <row r="40" spans="1:18" hidden="1" x14ac:dyDescent="0.25">
      <c r="A40" t="s">
        <v>1446</v>
      </c>
      <c r="B40" t="s">
        <v>813</v>
      </c>
      <c r="C40" t="s">
        <v>10820</v>
      </c>
      <c r="D40">
        <v>7</v>
      </c>
      <c r="E40">
        <v>22.5</v>
      </c>
      <c r="F40">
        <v>12</v>
      </c>
      <c r="N40" t="s">
        <v>1447</v>
      </c>
      <c r="O40" t="s">
        <v>598</v>
      </c>
      <c r="P40">
        <v>1</v>
      </c>
      <c r="Q40" t="s">
        <v>1448</v>
      </c>
      <c r="R40" t="str">
        <f>IFERROR(INDEX(tbl_Lookup_Exercises[Category],MATCH(tbl_Exercises[[#This Row],[ExerciseName]],tbl_Lookup_Exercises[ExerciseName],0)),"Unknown")</f>
        <v>Arms_Triceps</v>
      </c>
    </row>
    <row r="41" spans="1:18" hidden="1" x14ac:dyDescent="0.25">
      <c r="A41" t="s">
        <v>1449</v>
      </c>
      <c r="B41" t="s">
        <v>813</v>
      </c>
      <c r="C41" t="s">
        <v>10820</v>
      </c>
      <c r="D41">
        <v>8</v>
      </c>
      <c r="E41">
        <v>22.5</v>
      </c>
      <c r="F41">
        <v>2</v>
      </c>
      <c r="N41" t="s">
        <v>1447</v>
      </c>
      <c r="O41" t="s">
        <v>1435</v>
      </c>
      <c r="P41">
        <v>1</v>
      </c>
      <c r="Q41" t="s">
        <v>1450</v>
      </c>
      <c r="R41" t="str">
        <f>IFERROR(INDEX(tbl_Lookup_Exercises[Category],MATCH(tbl_Exercises[[#This Row],[ExerciseName]],tbl_Lookup_Exercises[ExerciseName],0)),"Unknown")</f>
        <v>Arms_Triceps</v>
      </c>
    </row>
    <row r="42" spans="1:18" hidden="1" x14ac:dyDescent="0.25">
      <c r="A42" t="s">
        <v>1451</v>
      </c>
      <c r="B42" t="s">
        <v>813</v>
      </c>
      <c r="C42" t="s">
        <v>10820</v>
      </c>
      <c r="D42">
        <v>9</v>
      </c>
      <c r="E42">
        <v>20</v>
      </c>
      <c r="F42">
        <v>2</v>
      </c>
      <c r="N42" t="s">
        <v>1447</v>
      </c>
      <c r="O42" t="s">
        <v>1435</v>
      </c>
      <c r="P42">
        <v>1</v>
      </c>
      <c r="Q42" t="s">
        <v>1452</v>
      </c>
      <c r="R42" t="str">
        <f>IFERROR(INDEX(tbl_Lookup_Exercises[Category],MATCH(tbl_Exercises[[#This Row],[ExerciseName]],tbl_Lookup_Exercises[ExerciseName],0)),"Unknown")</f>
        <v>Arms_Triceps</v>
      </c>
    </row>
    <row r="43" spans="1:18" hidden="1" x14ac:dyDescent="0.25">
      <c r="A43" t="s">
        <v>1453</v>
      </c>
      <c r="B43" t="s">
        <v>813</v>
      </c>
      <c r="C43" t="s">
        <v>10820</v>
      </c>
      <c r="D43">
        <v>10</v>
      </c>
      <c r="E43">
        <v>15</v>
      </c>
      <c r="F43">
        <v>8</v>
      </c>
      <c r="N43" t="s">
        <v>1447</v>
      </c>
      <c r="O43" t="s">
        <v>1435</v>
      </c>
      <c r="P43">
        <v>1</v>
      </c>
      <c r="Q43" t="s">
        <v>1454</v>
      </c>
      <c r="R43" t="str">
        <f>IFERROR(INDEX(tbl_Lookup_Exercises[Category],MATCH(tbl_Exercises[[#This Row],[ExerciseName]],tbl_Lookup_Exercises[ExerciseName],0)),"Unknown")</f>
        <v>Arms_Triceps</v>
      </c>
    </row>
    <row r="44" spans="1:18" hidden="1" x14ac:dyDescent="0.25">
      <c r="A44" t="s">
        <v>1455</v>
      </c>
      <c r="B44" t="s">
        <v>813</v>
      </c>
      <c r="C44" t="s">
        <v>244</v>
      </c>
      <c r="D44">
        <v>1</v>
      </c>
      <c r="E44">
        <v>35.200000000000003</v>
      </c>
      <c r="F44">
        <v>8</v>
      </c>
      <c r="O44" t="s">
        <v>1456</v>
      </c>
      <c r="P44">
        <v>1</v>
      </c>
      <c r="Q44" t="s">
        <v>1457</v>
      </c>
      <c r="R44" t="str">
        <f>IFERROR(INDEX(tbl_Lookup_Exercises[Category],MATCH(tbl_Exercises[[#This Row],[ExerciseName]],tbl_Lookup_Exercises[ExerciseName],0)),"Unknown")</f>
        <v>Warmup</v>
      </c>
    </row>
    <row r="45" spans="1:18" hidden="1" x14ac:dyDescent="0.25">
      <c r="A45" t="s">
        <v>1458</v>
      </c>
      <c r="B45" t="s">
        <v>813</v>
      </c>
      <c r="C45" t="s">
        <v>244</v>
      </c>
      <c r="D45">
        <v>2</v>
      </c>
      <c r="E45">
        <v>35.200000000000003</v>
      </c>
      <c r="F45">
        <v>8</v>
      </c>
      <c r="O45" t="s">
        <v>1456</v>
      </c>
      <c r="P45">
        <v>1</v>
      </c>
      <c r="Q45" t="s">
        <v>1459</v>
      </c>
      <c r="R45" t="str">
        <f>IFERROR(INDEX(tbl_Lookup_Exercises[Category],MATCH(tbl_Exercises[[#This Row],[ExerciseName]],tbl_Lookup_Exercises[ExerciseName],0)),"Unknown")</f>
        <v>Warmup</v>
      </c>
    </row>
    <row r="46" spans="1:18" hidden="1" x14ac:dyDescent="0.25">
      <c r="A46" t="s">
        <v>1460</v>
      </c>
      <c r="B46" t="s">
        <v>813</v>
      </c>
      <c r="C46" t="s">
        <v>244</v>
      </c>
      <c r="D46">
        <v>3</v>
      </c>
      <c r="E46">
        <v>35.200000000000003</v>
      </c>
      <c r="F46">
        <v>8</v>
      </c>
      <c r="O46" t="s">
        <v>1456</v>
      </c>
      <c r="P46">
        <v>1</v>
      </c>
      <c r="Q46" t="s">
        <v>817</v>
      </c>
      <c r="R46" t="str">
        <f>IFERROR(INDEX(tbl_Lookup_Exercises[Category],MATCH(tbl_Exercises[[#This Row],[ExerciseName]],tbl_Lookup_Exercises[ExerciseName],0)),"Unknown")</f>
        <v>Warmup</v>
      </c>
    </row>
    <row r="47" spans="1:18" hidden="1" x14ac:dyDescent="0.25">
      <c r="A47" t="s">
        <v>1461</v>
      </c>
      <c r="B47" t="s">
        <v>818</v>
      </c>
      <c r="C47" t="s">
        <v>15</v>
      </c>
      <c r="D47">
        <v>1</v>
      </c>
      <c r="E47">
        <v>75</v>
      </c>
      <c r="G47">
        <v>60</v>
      </c>
      <c r="O47" t="s">
        <v>1462</v>
      </c>
      <c r="P47">
        <v>1</v>
      </c>
      <c r="Q47" t="s">
        <v>821</v>
      </c>
      <c r="R47" t="str">
        <f>IFERROR(INDEX(tbl_Lookup_Exercises[Category],MATCH(tbl_Exercises[[#This Row],[ExerciseName]],tbl_Lookup_Exercises[ExerciseName],0)),"Unknown")</f>
        <v>Carry</v>
      </c>
    </row>
    <row r="48" spans="1:18" hidden="1" x14ac:dyDescent="0.25">
      <c r="A48" t="s">
        <v>1463</v>
      </c>
      <c r="B48" t="s">
        <v>818</v>
      </c>
      <c r="C48" t="s">
        <v>15</v>
      </c>
      <c r="D48">
        <v>2</v>
      </c>
      <c r="E48">
        <v>75</v>
      </c>
      <c r="G48">
        <v>39.6</v>
      </c>
      <c r="P48">
        <v>1</v>
      </c>
      <c r="Q48" t="s">
        <v>1464</v>
      </c>
      <c r="R48" t="str">
        <f>IFERROR(INDEX(tbl_Lookup_Exercises[Category],MATCH(tbl_Exercises[[#This Row],[ExerciseName]],tbl_Lookup_Exercises[ExerciseName],0)),"Unknown")</f>
        <v>Carry</v>
      </c>
    </row>
    <row r="49" spans="1:18" hidden="1" x14ac:dyDescent="0.25">
      <c r="A49" t="s">
        <v>1465</v>
      </c>
      <c r="B49" t="s">
        <v>818</v>
      </c>
      <c r="C49" t="s">
        <v>15</v>
      </c>
      <c r="D49">
        <v>3</v>
      </c>
      <c r="E49">
        <v>75</v>
      </c>
      <c r="G49">
        <v>39.6</v>
      </c>
      <c r="P49">
        <v>1</v>
      </c>
      <c r="Q49" t="s">
        <v>1466</v>
      </c>
      <c r="R49" t="str">
        <f>IFERROR(INDEX(tbl_Lookup_Exercises[Category],MATCH(tbl_Exercises[[#This Row],[ExerciseName]],tbl_Lookup_Exercises[ExerciseName],0)),"Unknown")</f>
        <v>Carry</v>
      </c>
    </row>
    <row r="50" spans="1:18" hidden="1" x14ac:dyDescent="0.25">
      <c r="A50" t="s">
        <v>1467</v>
      </c>
      <c r="B50" t="s">
        <v>818</v>
      </c>
      <c r="C50" t="s">
        <v>15</v>
      </c>
      <c r="D50">
        <v>4</v>
      </c>
      <c r="E50">
        <v>75</v>
      </c>
      <c r="G50">
        <v>30</v>
      </c>
      <c r="O50" t="s">
        <v>1468</v>
      </c>
      <c r="P50">
        <v>1</v>
      </c>
      <c r="Q50" t="s">
        <v>1469</v>
      </c>
      <c r="R50" t="str">
        <f>IFERROR(INDEX(tbl_Lookup_Exercises[Category],MATCH(tbl_Exercises[[#This Row],[ExerciseName]],tbl_Lookup_Exercises[ExerciseName],0)),"Unknown")</f>
        <v>Carry</v>
      </c>
    </row>
    <row r="51" spans="1:18" hidden="1" x14ac:dyDescent="0.25">
      <c r="A51" t="s">
        <v>1470</v>
      </c>
      <c r="B51" t="s">
        <v>818</v>
      </c>
      <c r="C51" t="s">
        <v>51</v>
      </c>
      <c r="D51">
        <v>1</v>
      </c>
      <c r="E51">
        <v>110</v>
      </c>
      <c r="F51">
        <v>10</v>
      </c>
      <c r="O51" t="s">
        <v>1471</v>
      </c>
      <c r="P51">
        <v>1</v>
      </c>
      <c r="Q51" t="s">
        <v>1472</v>
      </c>
      <c r="R51" t="str">
        <f>IFERROR(INDEX(tbl_Lookup_Exercises[Category],MATCH(tbl_Exercises[[#This Row],[ExerciseName]],tbl_Lookup_Exercises[ExerciseName],0)),"Unknown")</f>
        <v>Pull</v>
      </c>
    </row>
    <row r="52" spans="1:18" hidden="1" x14ac:dyDescent="0.25">
      <c r="A52" t="s">
        <v>1473</v>
      </c>
      <c r="B52" t="s">
        <v>818</v>
      </c>
      <c r="C52" t="s">
        <v>51</v>
      </c>
      <c r="D52">
        <v>2</v>
      </c>
      <c r="E52">
        <v>130</v>
      </c>
      <c r="F52">
        <v>10</v>
      </c>
      <c r="O52" t="s">
        <v>1471</v>
      </c>
      <c r="P52">
        <v>1</v>
      </c>
      <c r="Q52" t="s">
        <v>1474</v>
      </c>
      <c r="R52" t="str">
        <f>IFERROR(INDEX(tbl_Lookup_Exercises[Category],MATCH(tbl_Exercises[[#This Row],[ExerciseName]],tbl_Lookup_Exercises[ExerciseName],0)),"Unknown")</f>
        <v>Pull</v>
      </c>
    </row>
    <row r="53" spans="1:18" hidden="1" x14ac:dyDescent="0.25">
      <c r="A53" t="s">
        <v>1475</v>
      </c>
      <c r="B53" t="s">
        <v>818</v>
      </c>
      <c r="C53" t="s">
        <v>51</v>
      </c>
      <c r="D53">
        <v>3</v>
      </c>
      <c r="E53">
        <v>140</v>
      </c>
      <c r="F53">
        <v>10</v>
      </c>
      <c r="O53" t="s">
        <v>1471</v>
      </c>
      <c r="P53">
        <v>1</v>
      </c>
      <c r="Q53" t="s">
        <v>1476</v>
      </c>
      <c r="R53" t="str">
        <f>IFERROR(INDEX(tbl_Lookup_Exercises[Category],MATCH(tbl_Exercises[[#This Row],[ExerciseName]],tbl_Lookup_Exercises[ExerciseName],0)),"Unknown")</f>
        <v>Pull</v>
      </c>
    </row>
    <row r="54" spans="1:18" hidden="1" x14ac:dyDescent="0.25">
      <c r="A54" t="s">
        <v>1477</v>
      </c>
      <c r="B54" t="s">
        <v>818</v>
      </c>
      <c r="C54" t="s">
        <v>51</v>
      </c>
      <c r="D54">
        <v>4</v>
      </c>
      <c r="E54">
        <v>150</v>
      </c>
      <c r="F54">
        <v>10</v>
      </c>
      <c r="O54" t="s">
        <v>1471</v>
      </c>
      <c r="P54">
        <v>1</v>
      </c>
      <c r="Q54" t="s">
        <v>1478</v>
      </c>
      <c r="R54" t="str">
        <f>IFERROR(INDEX(tbl_Lookup_Exercises[Category],MATCH(tbl_Exercises[[#This Row],[ExerciseName]],tbl_Lookup_Exercises[ExerciseName],0)),"Unknown")</f>
        <v>Pull</v>
      </c>
    </row>
    <row r="55" spans="1:18" hidden="1" x14ac:dyDescent="0.25">
      <c r="A55" t="s">
        <v>1479</v>
      </c>
      <c r="B55" t="s">
        <v>818</v>
      </c>
      <c r="C55" t="s">
        <v>73</v>
      </c>
      <c r="D55">
        <v>1</v>
      </c>
      <c r="E55">
        <v>20</v>
      </c>
      <c r="F55">
        <v>15</v>
      </c>
      <c r="O55" t="s">
        <v>1480</v>
      </c>
      <c r="P55">
        <v>1</v>
      </c>
      <c r="Q55" t="s">
        <v>1481</v>
      </c>
      <c r="R55" t="str">
        <f>IFERROR(INDEX(tbl_Lookup_Exercises[Category],MATCH(tbl_Exercises[[#This Row],[ExerciseName]],tbl_Lookup_Exercises[ExerciseName],0)),"Unknown")</f>
        <v>Pull</v>
      </c>
    </row>
    <row r="56" spans="1:18" hidden="1" x14ac:dyDescent="0.25">
      <c r="A56" t="s">
        <v>1482</v>
      </c>
      <c r="B56" t="s">
        <v>818</v>
      </c>
      <c r="C56" t="s">
        <v>73</v>
      </c>
      <c r="D56">
        <v>2</v>
      </c>
      <c r="E56">
        <v>30</v>
      </c>
      <c r="F56">
        <v>15</v>
      </c>
      <c r="O56" t="s">
        <v>1480</v>
      </c>
      <c r="P56">
        <v>1</v>
      </c>
      <c r="Q56" t="s">
        <v>1483</v>
      </c>
      <c r="R56" t="str">
        <f>IFERROR(INDEX(tbl_Lookup_Exercises[Category],MATCH(tbl_Exercises[[#This Row],[ExerciseName]],tbl_Lookup_Exercises[ExerciseName],0)),"Unknown")</f>
        <v>Pull</v>
      </c>
    </row>
    <row r="57" spans="1:18" hidden="1" x14ac:dyDescent="0.25">
      <c r="A57" t="s">
        <v>1484</v>
      </c>
      <c r="B57" t="s">
        <v>818</v>
      </c>
      <c r="C57" t="s">
        <v>73</v>
      </c>
      <c r="D57">
        <v>3</v>
      </c>
      <c r="E57">
        <v>40</v>
      </c>
      <c r="F57">
        <v>15</v>
      </c>
      <c r="O57" t="s">
        <v>1480</v>
      </c>
      <c r="P57">
        <v>1</v>
      </c>
      <c r="Q57" t="s">
        <v>1485</v>
      </c>
      <c r="R57" t="str">
        <f>IFERROR(INDEX(tbl_Lookup_Exercises[Category],MATCH(tbl_Exercises[[#This Row],[ExerciseName]],tbl_Lookup_Exercises[ExerciseName],0)),"Unknown")</f>
        <v>Pull</v>
      </c>
    </row>
    <row r="58" spans="1:18" hidden="1" x14ac:dyDescent="0.25">
      <c r="A58" t="s">
        <v>1486</v>
      </c>
      <c r="B58" t="s">
        <v>818</v>
      </c>
      <c r="C58" t="s">
        <v>73</v>
      </c>
      <c r="D58">
        <v>4</v>
      </c>
      <c r="E58">
        <v>50</v>
      </c>
      <c r="F58">
        <v>15</v>
      </c>
      <c r="O58" t="s">
        <v>1480</v>
      </c>
      <c r="P58">
        <v>1</v>
      </c>
      <c r="Q58" t="s">
        <v>1487</v>
      </c>
      <c r="R58" t="str">
        <f>IFERROR(INDEX(tbl_Lookup_Exercises[Category],MATCH(tbl_Exercises[[#This Row],[ExerciseName]],tbl_Lookup_Exercises[ExerciseName],0)),"Unknown")</f>
        <v>Pull</v>
      </c>
    </row>
    <row r="59" spans="1:18" hidden="1" x14ac:dyDescent="0.25">
      <c r="A59" t="s">
        <v>1488</v>
      </c>
      <c r="B59" t="s">
        <v>818</v>
      </c>
      <c r="C59" t="s">
        <v>99</v>
      </c>
      <c r="D59">
        <v>1</v>
      </c>
      <c r="E59">
        <v>20</v>
      </c>
      <c r="F59">
        <v>20</v>
      </c>
      <c r="O59" t="s">
        <v>1489</v>
      </c>
      <c r="P59">
        <v>1</v>
      </c>
      <c r="Q59" t="s">
        <v>1490</v>
      </c>
      <c r="R59" t="str">
        <f>IFERROR(INDEX(tbl_Lookup_Exercises[Category],MATCH(tbl_Exercises[[#This Row],[ExerciseName]],tbl_Lookup_Exercises[ExerciseName],0)),"Unknown")</f>
        <v>Arms_Biceps</v>
      </c>
    </row>
    <row r="60" spans="1:18" hidden="1" x14ac:dyDescent="0.25">
      <c r="A60" t="s">
        <v>1491</v>
      </c>
      <c r="B60" t="s">
        <v>818</v>
      </c>
      <c r="C60" t="s">
        <v>99</v>
      </c>
      <c r="D60">
        <v>2</v>
      </c>
      <c r="E60">
        <v>30</v>
      </c>
      <c r="F60">
        <v>12</v>
      </c>
      <c r="O60" t="s">
        <v>1492</v>
      </c>
      <c r="P60">
        <v>1</v>
      </c>
      <c r="Q60" t="s">
        <v>1493</v>
      </c>
      <c r="R60" t="str">
        <f>IFERROR(INDEX(tbl_Lookup_Exercises[Category],MATCH(tbl_Exercises[[#This Row],[ExerciseName]],tbl_Lookup_Exercises[ExerciseName],0)),"Unknown")</f>
        <v>Arms_Biceps</v>
      </c>
    </row>
    <row r="61" spans="1:18" hidden="1" x14ac:dyDescent="0.25">
      <c r="A61" t="s">
        <v>1494</v>
      </c>
      <c r="B61" t="s">
        <v>818</v>
      </c>
      <c r="C61" t="s">
        <v>99</v>
      </c>
      <c r="D61">
        <v>3</v>
      </c>
      <c r="E61">
        <v>40</v>
      </c>
      <c r="F61">
        <v>12</v>
      </c>
      <c r="O61" t="s">
        <v>1492</v>
      </c>
      <c r="P61">
        <v>1</v>
      </c>
      <c r="Q61" t="s">
        <v>1495</v>
      </c>
      <c r="R61" t="str">
        <f>IFERROR(INDEX(tbl_Lookup_Exercises[Category],MATCH(tbl_Exercises[[#This Row],[ExerciseName]],tbl_Lookup_Exercises[ExerciseName],0)),"Unknown")</f>
        <v>Arms_Biceps</v>
      </c>
    </row>
    <row r="62" spans="1:18" hidden="1" x14ac:dyDescent="0.25">
      <c r="A62" t="s">
        <v>1496</v>
      </c>
      <c r="B62" t="s">
        <v>818</v>
      </c>
      <c r="C62" t="s">
        <v>99</v>
      </c>
      <c r="D62">
        <v>4</v>
      </c>
      <c r="E62">
        <v>50</v>
      </c>
      <c r="F62">
        <v>12</v>
      </c>
      <c r="O62" t="s">
        <v>1497</v>
      </c>
      <c r="P62">
        <v>1</v>
      </c>
      <c r="Q62" t="s">
        <v>822</v>
      </c>
      <c r="R62" t="str">
        <f>IFERROR(INDEX(tbl_Lookup_Exercises[Category],MATCH(tbl_Exercises[[#This Row],[ExerciseName]],tbl_Lookup_Exercises[ExerciseName],0)),"Unknown")</f>
        <v>Arms_Biceps</v>
      </c>
    </row>
    <row r="63" spans="1:18" hidden="1" x14ac:dyDescent="0.25">
      <c r="A63" t="s">
        <v>1498</v>
      </c>
      <c r="B63" t="s">
        <v>823</v>
      </c>
      <c r="C63" t="s">
        <v>112</v>
      </c>
      <c r="D63">
        <v>1</v>
      </c>
      <c r="E63">
        <v>40</v>
      </c>
      <c r="F63">
        <v>15</v>
      </c>
      <c r="N63" t="s">
        <v>1499</v>
      </c>
      <c r="O63" t="s">
        <v>1480</v>
      </c>
      <c r="P63">
        <v>1</v>
      </c>
      <c r="Q63" t="s">
        <v>825</v>
      </c>
      <c r="R63" t="str">
        <f>IFERROR(INDEX(tbl_Lookup_Exercises[Category],MATCH(tbl_Exercises[[#This Row],[ExerciseName]],tbl_Lookup_Exercises[ExerciseName],0)),"Unknown")</f>
        <v>Arms_Biceps</v>
      </c>
    </row>
    <row r="64" spans="1:18" hidden="1" x14ac:dyDescent="0.25">
      <c r="A64" t="s">
        <v>1500</v>
      </c>
      <c r="B64" t="s">
        <v>823</v>
      </c>
      <c r="C64" t="s">
        <v>238</v>
      </c>
      <c r="D64">
        <v>1</v>
      </c>
      <c r="E64">
        <v>80</v>
      </c>
      <c r="F64">
        <v>15</v>
      </c>
      <c r="N64" t="s">
        <v>1499</v>
      </c>
      <c r="O64" t="s">
        <v>1501</v>
      </c>
      <c r="P64">
        <v>1</v>
      </c>
      <c r="Q64" t="s">
        <v>1502</v>
      </c>
      <c r="R64" t="str">
        <f>IFERROR(INDEX(tbl_Lookup_Exercises[Category],MATCH(tbl_Exercises[[#This Row],[ExerciseName]],tbl_Lookup_Exercises[ExerciseName],0)),"Unknown")</f>
        <v>Arms_Triceps</v>
      </c>
    </row>
    <row r="65" spans="1:18" hidden="1" x14ac:dyDescent="0.25">
      <c r="A65" t="s">
        <v>1503</v>
      </c>
      <c r="B65" t="s">
        <v>823</v>
      </c>
      <c r="C65" t="s">
        <v>112</v>
      </c>
      <c r="D65">
        <v>2</v>
      </c>
      <c r="E65">
        <v>40</v>
      </c>
      <c r="F65">
        <v>15</v>
      </c>
      <c r="N65" t="s">
        <v>1504</v>
      </c>
      <c r="O65" t="s">
        <v>1480</v>
      </c>
      <c r="P65">
        <v>1</v>
      </c>
      <c r="Q65" t="s">
        <v>1505</v>
      </c>
      <c r="R65" t="str">
        <f>IFERROR(INDEX(tbl_Lookup_Exercises[Category],MATCH(tbl_Exercises[[#This Row],[ExerciseName]],tbl_Lookup_Exercises[ExerciseName],0)),"Unknown")</f>
        <v>Arms_Biceps</v>
      </c>
    </row>
    <row r="66" spans="1:18" hidden="1" x14ac:dyDescent="0.25">
      <c r="A66" t="s">
        <v>1506</v>
      </c>
      <c r="B66" t="s">
        <v>823</v>
      </c>
      <c r="C66" t="s">
        <v>238</v>
      </c>
      <c r="D66">
        <v>2</v>
      </c>
      <c r="E66">
        <v>100</v>
      </c>
      <c r="F66">
        <v>15</v>
      </c>
      <c r="N66" t="s">
        <v>1504</v>
      </c>
      <c r="O66" t="s">
        <v>1501</v>
      </c>
      <c r="P66">
        <v>1</v>
      </c>
      <c r="Q66" t="s">
        <v>1507</v>
      </c>
      <c r="R66" t="str">
        <f>IFERROR(INDEX(tbl_Lookup_Exercises[Category],MATCH(tbl_Exercises[[#This Row],[ExerciseName]],tbl_Lookup_Exercises[ExerciseName],0)),"Unknown")</f>
        <v>Arms_Triceps</v>
      </c>
    </row>
    <row r="67" spans="1:18" hidden="1" x14ac:dyDescent="0.25">
      <c r="A67" t="s">
        <v>1508</v>
      </c>
      <c r="B67" t="s">
        <v>823</v>
      </c>
      <c r="C67" t="s">
        <v>112</v>
      </c>
      <c r="D67">
        <v>3</v>
      </c>
      <c r="E67">
        <v>40</v>
      </c>
      <c r="F67">
        <v>15</v>
      </c>
      <c r="N67" t="s">
        <v>1509</v>
      </c>
      <c r="O67" t="s">
        <v>1480</v>
      </c>
      <c r="P67">
        <v>1</v>
      </c>
      <c r="Q67" t="s">
        <v>1510</v>
      </c>
      <c r="R67" t="str">
        <f>IFERROR(INDEX(tbl_Lookup_Exercises[Category],MATCH(tbl_Exercises[[#This Row],[ExerciseName]],tbl_Lookup_Exercises[ExerciseName],0)),"Unknown")</f>
        <v>Arms_Biceps</v>
      </c>
    </row>
    <row r="68" spans="1:18" hidden="1" x14ac:dyDescent="0.25">
      <c r="A68" t="s">
        <v>1511</v>
      </c>
      <c r="B68" t="s">
        <v>823</v>
      </c>
      <c r="C68" t="s">
        <v>238</v>
      </c>
      <c r="D68">
        <v>3</v>
      </c>
      <c r="E68">
        <v>100</v>
      </c>
      <c r="F68">
        <v>7</v>
      </c>
      <c r="N68" t="s">
        <v>1509</v>
      </c>
      <c r="O68" t="s">
        <v>1501</v>
      </c>
      <c r="P68">
        <v>1</v>
      </c>
      <c r="Q68" t="s">
        <v>1512</v>
      </c>
      <c r="R68" t="str">
        <f>IFERROR(INDEX(tbl_Lookup_Exercises[Category],MATCH(tbl_Exercises[[#This Row],[ExerciseName]],tbl_Lookup_Exercises[ExerciseName],0)),"Unknown")</f>
        <v>Arms_Triceps</v>
      </c>
    </row>
    <row r="69" spans="1:18" hidden="1" x14ac:dyDescent="0.25">
      <c r="A69" t="s">
        <v>1513</v>
      </c>
      <c r="B69" t="s">
        <v>823</v>
      </c>
      <c r="C69" t="s">
        <v>238</v>
      </c>
      <c r="D69">
        <v>4</v>
      </c>
      <c r="E69">
        <v>90</v>
      </c>
      <c r="F69">
        <v>4</v>
      </c>
      <c r="N69" t="s">
        <v>1509</v>
      </c>
      <c r="O69" t="s">
        <v>1501</v>
      </c>
      <c r="P69">
        <v>1</v>
      </c>
      <c r="Q69" t="s">
        <v>1514</v>
      </c>
      <c r="R69" t="str">
        <f>IFERROR(INDEX(tbl_Lookup_Exercises[Category],MATCH(tbl_Exercises[[#This Row],[ExerciseName]],tbl_Lookup_Exercises[ExerciseName],0)),"Unknown")</f>
        <v>Arms_Triceps</v>
      </c>
    </row>
    <row r="70" spans="1:18" hidden="1" x14ac:dyDescent="0.25">
      <c r="A70" t="s">
        <v>1515</v>
      </c>
      <c r="B70" t="s">
        <v>823</v>
      </c>
      <c r="C70" t="s">
        <v>238</v>
      </c>
      <c r="D70">
        <v>5</v>
      </c>
      <c r="E70">
        <v>80</v>
      </c>
      <c r="F70">
        <v>4</v>
      </c>
      <c r="N70" t="s">
        <v>1509</v>
      </c>
      <c r="O70" t="s">
        <v>1501</v>
      </c>
      <c r="P70">
        <v>1</v>
      </c>
      <c r="Q70" t="s">
        <v>1516</v>
      </c>
      <c r="R70" t="str">
        <f>IFERROR(INDEX(tbl_Lookup_Exercises[Category],MATCH(tbl_Exercises[[#This Row],[ExerciseName]],tbl_Lookup_Exercises[ExerciseName],0)),"Unknown")</f>
        <v>Arms_Triceps</v>
      </c>
    </row>
    <row r="71" spans="1:18" hidden="1" x14ac:dyDescent="0.25">
      <c r="A71" t="s">
        <v>1517</v>
      </c>
      <c r="B71" t="s">
        <v>823</v>
      </c>
      <c r="C71" t="s">
        <v>138</v>
      </c>
      <c r="D71">
        <v>1</v>
      </c>
      <c r="E71">
        <v>25</v>
      </c>
      <c r="F71">
        <v>20</v>
      </c>
      <c r="N71" t="s">
        <v>1518</v>
      </c>
      <c r="P71">
        <v>1</v>
      </c>
      <c r="Q71" t="s">
        <v>1519</v>
      </c>
      <c r="R71" t="str">
        <f>IFERROR(INDEX(tbl_Lookup_Exercises[Category],MATCH(tbl_Exercises[[#This Row],[ExerciseName]],tbl_Lookup_Exercises[ExerciseName],0)),"Unknown")</f>
        <v>Arms_Biceps</v>
      </c>
    </row>
    <row r="72" spans="1:18" hidden="1" x14ac:dyDescent="0.25">
      <c r="A72" t="s">
        <v>1520</v>
      </c>
      <c r="B72" t="s">
        <v>823</v>
      </c>
      <c r="C72" t="s">
        <v>222</v>
      </c>
      <c r="D72">
        <v>1</v>
      </c>
      <c r="E72">
        <v>50</v>
      </c>
      <c r="F72">
        <v>20</v>
      </c>
      <c r="N72" t="s">
        <v>1518</v>
      </c>
      <c r="P72">
        <v>1</v>
      </c>
      <c r="Q72" t="s">
        <v>1521</v>
      </c>
      <c r="R72" t="str">
        <f>IFERROR(INDEX(tbl_Lookup_Exercises[Category],MATCH(tbl_Exercises[[#This Row],[ExerciseName]],tbl_Lookup_Exercises[ExerciseName],0)),"Unknown")</f>
        <v>Arms_Triceps</v>
      </c>
    </row>
    <row r="73" spans="1:18" hidden="1" x14ac:dyDescent="0.25">
      <c r="A73" t="s">
        <v>1522</v>
      </c>
      <c r="B73" t="s">
        <v>823</v>
      </c>
      <c r="C73" t="s">
        <v>138</v>
      </c>
      <c r="D73">
        <v>2</v>
      </c>
      <c r="E73">
        <v>20</v>
      </c>
      <c r="F73">
        <v>20</v>
      </c>
      <c r="N73" t="s">
        <v>1523</v>
      </c>
      <c r="O73" t="s">
        <v>1524</v>
      </c>
      <c r="P73">
        <v>1</v>
      </c>
      <c r="Q73" t="s">
        <v>1525</v>
      </c>
      <c r="R73" t="str">
        <f>IFERROR(INDEX(tbl_Lookup_Exercises[Category],MATCH(tbl_Exercises[[#This Row],[ExerciseName]],tbl_Lookup_Exercises[ExerciseName],0)),"Unknown")</f>
        <v>Arms_Biceps</v>
      </c>
    </row>
    <row r="74" spans="1:18" hidden="1" x14ac:dyDescent="0.25">
      <c r="A74" t="s">
        <v>1526</v>
      </c>
      <c r="B74" t="s">
        <v>823</v>
      </c>
      <c r="C74" t="s">
        <v>222</v>
      </c>
      <c r="D74">
        <v>2</v>
      </c>
      <c r="E74">
        <v>50</v>
      </c>
      <c r="F74">
        <v>20</v>
      </c>
      <c r="N74" t="s">
        <v>1523</v>
      </c>
      <c r="P74">
        <v>1</v>
      </c>
      <c r="Q74" t="s">
        <v>1527</v>
      </c>
      <c r="R74" t="str">
        <f>IFERROR(INDEX(tbl_Lookup_Exercises[Category],MATCH(tbl_Exercises[[#This Row],[ExerciseName]],tbl_Lookup_Exercises[ExerciseName],0)),"Unknown")</f>
        <v>Arms_Triceps</v>
      </c>
    </row>
    <row r="75" spans="1:18" hidden="1" x14ac:dyDescent="0.25">
      <c r="A75" t="s">
        <v>1528</v>
      </c>
      <c r="B75" t="s">
        <v>823</v>
      </c>
      <c r="C75" t="s">
        <v>138</v>
      </c>
      <c r="D75">
        <v>3</v>
      </c>
      <c r="E75">
        <v>20</v>
      </c>
      <c r="F75">
        <v>20</v>
      </c>
      <c r="N75" t="s">
        <v>1529</v>
      </c>
      <c r="O75" t="s">
        <v>1524</v>
      </c>
      <c r="P75">
        <v>1</v>
      </c>
      <c r="Q75" t="s">
        <v>1530</v>
      </c>
      <c r="R75" t="str">
        <f>IFERROR(INDEX(tbl_Lookup_Exercises[Category],MATCH(tbl_Exercises[[#This Row],[ExerciseName]],tbl_Lookup_Exercises[ExerciseName],0)),"Unknown")</f>
        <v>Arms_Biceps</v>
      </c>
    </row>
    <row r="76" spans="1:18" hidden="1" x14ac:dyDescent="0.25">
      <c r="A76" t="s">
        <v>1531</v>
      </c>
      <c r="B76" t="s">
        <v>823</v>
      </c>
      <c r="C76" t="s">
        <v>222</v>
      </c>
      <c r="D76">
        <v>3</v>
      </c>
      <c r="E76">
        <v>50</v>
      </c>
      <c r="F76">
        <v>18</v>
      </c>
      <c r="N76" t="s">
        <v>1529</v>
      </c>
      <c r="P76">
        <v>1</v>
      </c>
      <c r="Q76" t="s">
        <v>1532</v>
      </c>
      <c r="R76" t="str">
        <f>IFERROR(INDEX(tbl_Lookup_Exercises[Category],MATCH(tbl_Exercises[[#This Row],[ExerciseName]],tbl_Lookup_Exercises[ExerciseName],0)),"Unknown")</f>
        <v>Arms_Triceps</v>
      </c>
    </row>
    <row r="77" spans="1:18" hidden="1" x14ac:dyDescent="0.25">
      <c r="A77" t="s">
        <v>1533</v>
      </c>
      <c r="B77" t="s">
        <v>823</v>
      </c>
      <c r="C77" t="s">
        <v>1534</v>
      </c>
      <c r="D77">
        <v>1</v>
      </c>
      <c r="E77">
        <v>50</v>
      </c>
      <c r="G77">
        <v>135</v>
      </c>
      <c r="P77">
        <v>1</v>
      </c>
      <c r="Q77" t="s">
        <v>1535</v>
      </c>
      <c r="R77" t="str">
        <f>IFERROR(INDEX(tbl_Lookup_Exercises[Category],MATCH(tbl_Exercises[[#This Row],[ExerciseName]],tbl_Lookup_Exercises[ExerciseName],0)),"Unknown")</f>
        <v>Carry</v>
      </c>
    </row>
    <row r="78" spans="1:18" hidden="1" x14ac:dyDescent="0.25">
      <c r="A78" t="s">
        <v>1536</v>
      </c>
      <c r="B78" t="s">
        <v>823</v>
      </c>
      <c r="C78" t="s">
        <v>1534</v>
      </c>
      <c r="D78">
        <v>2</v>
      </c>
      <c r="E78">
        <v>50</v>
      </c>
      <c r="G78">
        <v>105</v>
      </c>
      <c r="P78">
        <v>1</v>
      </c>
      <c r="Q78" t="s">
        <v>826</v>
      </c>
      <c r="R78" t="str">
        <f>IFERROR(INDEX(tbl_Lookup_Exercises[Category],MATCH(tbl_Exercises[[#This Row],[ExerciseName]],tbl_Lookup_Exercises[ExerciseName],0)),"Unknown")</f>
        <v>Carry</v>
      </c>
    </row>
    <row r="79" spans="1:18" hidden="1" x14ac:dyDescent="0.25">
      <c r="A79" t="s">
        <v>1537</v>
      </c>
      <c r="B79" t="s">
        <v>827</v>
      </c>
      <c r="C79" t="s">
        <v>1</v>
      </c>
      <c r="D79">
        <v>1</v>
      </c>
      <c r="E79">
        <v>150</v>
      </c>
      <c r="G79">
        <v>45</v>
      </c>
      <c r="P79">
        <v>2</v>
      </c>
      <c r="Q79" t="s">
        <v>829</v>
      </c>
      <c r="R79" t="str">
        <f>IFERROR(INDEX(tbl_Lookup_Exercises[Category],MATCH(tbl_Exercises[[#This Row],[ExerciseName]],tbl_Lookup_Exercises[ExerciseName],0)),"Unknown")</f>
        <v>Carry</v>
      </c>
    </row>
    <row r="80" spans="1:18" hidden="1" x14ac:dyDescent="0.25">
      <c r="A80" t="s">
        <v>1538</v>
      </c>
      <c r="B80" t="s">
        <v>827</v>
      </c>
      <c r="C80" t="s">
        <v>1</v>
      </c>
      <c r="D80">
        <v>2</v>
      </c>
      <c r="E80">
        <v>150</v>
      </c>
      <c r="G80">
        <v>45</v>
      </c>
      <c r="P80">
        <v>2</v>
      </c>
      <c r="Q80" t="s">
        <v>1539</v>
      </c>
      <c r="R80" t="str">
        <f>IFERROR(INDEX(tbl_Lookup_Exercises[Category],MATCH(tbl_Exercises[[#This Row],[ExerciseName]],tbl_Lookup_Exercises[ExerciseName],0)),"Unknown")</f>
        <v>Carry</v>
      </c>
    </row>
    <row r="81" spans="1:18" hidden="1" x14ac:dyDescent="0.25">
      <c r="A81" t="s">
        <v>1540</v>
      </c>
      <c r="B81" t="s">
        <v>827</v>
      </c>
      <c r="C81" t="s">
        <v>1</v>
      </c>
      <c r="D81">
        <v>3</v>
      </c>
      <c r="E81">
        <v>150</v>
      </c>
      <c r="G81">
        <v>45</v>
      </c>
      <c r="P81">
        <v>2</v>
      </c>
      <c r="Q81" t="s">
        <v>1541</v>
      </c>
      <c r="R81" t="str">
        <f>IFERROR(INDEX(tbl_Lookup_Exercises[Category],MATCH(tbl_Exercises[[#This Row],[ExerciseName]],tbl_Lookup_Exercises[ExerciseName],0)),"Unknown")</f>
        <v>Carry</v>
      </c>
    </row>
    <row r="82" spans="1:18" hidden="1" x14ac:dyDescent="0.25">
      <c r="A82" t="s">
        <v>1542</v>
      </c>
      <c r="B82" t="s">
        <v>827</v>
      </c>
      <c r="C82" t="s">
        <v>1</v>
      </c>
      <c r="D82">
        <v>4</v>
      </c>
      <c r="E82">
        <v>150</v>
      </c>
      <c r="G82">
        <v>45</v>
      </c>
      <c r="P82">
        <v>2</v>
      </c>
      <c r="Q82" t="s">
        <v>1543</v>
      </c>
      <c r="R82" t="str">
        <f>IFERROR(INDEX(tbl_Lookup_Exercises[Category],MATCH(tbl_Exercises[[#This Row],[ExerciseName]],tbl_Lookup_Exercises[ExerciseName],0)),"Unknown")</f>
        <v>Carry</v>
      </c>
    </row>
    <row r="83" spans="1:18" hidden="1" x14ac:dyDescent="0.25">
      <c r="A83" t="s">
        <v>1544</v>
      </c>
      <c r="B83" t="s">
        <v>827</v>
      </c>
      <c r="C83" t="s">
        <v>1</v>
      </c>
      <c r="D83">
        <v>5</v>
      </c>
      <c r="E83">
        <v>150</v>
      </c>
      <c r="G83">
        <v>37.200000000000003</v>
      </c>
      <c r="P83">
        <v>2</v>
      </c>
      <c r="Q83" t="s">
        <v>1545</v>
      </c>
      <c r="R83" t="str">
        <f>IFERROR(INDEX(tbl_Lookup_Exercises[Category],MATCH(tbl_Exercises[[#This Row],[ExerciseName]],tbl_Lookup_Exercises[ExerciseName],0)),"Unknown")</f>
        <v>Carry</v>
      </c>
    </row>
    <row r="84" spans="1:18" hidden="1" x14ac:dyDescent="0.25">
      <c r="A84" t="s">
        <v>1546</v>
      </c>
      <c r="B84" t="s">
        <v>827</v>
      </c>
      <c r="C84" t="s">
        <v>32</v>
      </c>
      <c r="D84">
        <v>1</v>
      </c>
      <c r="E84">
        <v>130</v>
      </c>
      <c r="F84">
        <v>12</v>
      </c>
      <c r="O84" t="s">
        <v>1547</v>
      </c>
      <c r="P84">
        <v>2</v>
      </c>
      <c r="Q84" t="s">
        <v>1548</v>
      </c>
      <c r="R84" t="str">
        <f>IFERROR(INDEX(tbl_Lookup_Exercises[Category],MATCH(tbl_Exercises[[#This Row],[ExerciseName]],tbl_Lookup_Exercises[ExerciseName],0)),"Unknown")</f>
        <v>Pull</v>
      </c>
    </row>
    <row r="85" spans="1:18" hidden="1" x14ac:dyDescent="0.25">
      <c r="A85" t="s">
        <v>1549</v>
      </c>
      <c r="B85" t="s">
        <v>827</v>
      </c>
      <c r="C85" t="s">
        <v>32</v>
      </c>
      <c r="D85">
        <v>2</v>
      </c>
      <c r="E85">
        <v>180</v>
      </c>
      <c r="F85">
        <v>8</v>
      </c>
      <c r="O85" t="s">
        <v>1550</v>
      </c>
      <c r="P85">
        <v>2</v>
      </c>
      <c r="Q85" t="s">
        <v>1551</v>
      </c>
      <c r="R85" t="str">
        <f>IFERROR(INDEX(tbl_Lookup_Exercises[Category],MATCH(tbl_Exercises[[#This Row],[ExerciseName]],tbl_Lookup_Exercises[ExerciseName],0)),"Unknown")</f>
        <v>Pull</v>
      </c>
    </row>
    <row r="86" spans="1:18" hidden="1" x14ac:dyDescent="0.25">
      <c r="A86" t="s">
        <v>1552</v>
      </c>
      <c r="B86" t="s">
        <v>827</v>
      </c>
      <c r="C86" t="s">
        <v>32</v>
      </c>
      <c r="D86">
        <v>3</v>
      </c>
      <c r="E86">
        <v>190</v>
      </c>
      <c r="F86">
        <v>7</v>
      </c>
      <c r="O86" t="s">
        <v>1553</v>
      </c>
      <c r="P86">
        <v>2</v>
      </c>
      <c r="Q86" t="s">
        <v>1554</v>
      </c>
      <c r="R86" t="str">
        <f>IFERROR(INDEX(tbl_Lookup_Exercises[Category],MATCH(tbl_Exercises[[#This Row],[ExerciseName]],tbl_Lookup_Exercises[ExerciseName],0)),"Unknown")</f>
        <v>Pull</v>
      </c>
    </row>
    <row r="87" spans="1:18" hidden="1" x14ac:dyDescent="0.25">
      <c r="A87" t="s">
        <v>1555</v>
      </c>
      <c r="B87" t="s">
        <v>827</v>
      </c>
      <c r="C87" t="s">
        <v>32</v>
      </c>
      <c r="D87">
        <v>4</v>
      </c>
      <c r="E87">
        <v>190</v>
      </c>
      <c r="F87">
        <v>7</v>
      </c>
      <c r="O87" t="s">
        <v>1553</v>
      </c>
      <c r="P87">
        <v>2</v>
      </c>
      <c r="Q87" t="s">
        <v>1556</v>
      </c>
      <c r="R87" t="str">
        <f>IFERROR(INDEX(tbl_Lookup_Exercises[Category],MATCH(tbl_Exercises[[#This Row],[ExerciseName]],tbl_Lookup_Exercises[ExerciseName],0)),"Unknown")</f>
        <v>Pull</v>
      </c>
    </row>
    <row r="88" spans="1:18" hidden="1" x14ac:dyDescent="0.25">
      <c r="A88" t="s">
        <v>1557</v>
      </c>
      <c r="B88" t="s">
        <v>827</v>
      </c>
      <c r="C88" t="s">
        <v>32</v>
      </c>
      <c r="D88">
        <v>5</v>
      </c>
      <c r="E88">
        <v>200</v>
      </c>
      <c r="F88">
        <v>6</v>
      </c>
      <c r="O88" t="s">
        <v>1553</v>
      </c>
      <c r="P88">
        <v>2</v>
      </c>
      <c r="Q88" t="s">
        <v>1558</v>
      </c>
      <c r="R88" t="str">
        <f>IFERROR(INDEX(tbl_Lookup_Exercises[Category],MATCH(tbl_Exercises[[#This Row],[ExerciseName]],tbl_Lookup_Exercises[ExerciseName],0)),"Unknown")</f>
        <v>Pull</v>
      </c>
    </row>
    <row r="89" spans="1:18" hidden="1" x14ac:dyDescent="0.25">
      <c r="A89" t="s">
        <v>1559</v>
      </c>
      <c r="B89" t="s">
        <v>827</v>
      </c>
      <c r="C89" t="s">
        <v>24</v>
      </c>
      <c r="D89">
        <v>1</v>
      </c>
      <c r="E89">
        <v>0</v>
      </c>
      <c r="F89">
        <v>8</v>
      </c>
      <c r="P89">
        <v>2</v>
      </c>
      <c r="Q89" t="s">
        <v>1560</v>
      </c>
      <c r="R89" t="str">
        <f>IFERROR(INDEX(tbl_Lookup_Exercises[Category],MATCH(tbl_Exercises[[#This Row],[ExerciseName]],tbl_Lookup_Exercises[ExerciseName],0)),"Unknown")</f>
        <v>Pull</v>
      </c>
    </row>
    <row r="90" spans="1:18" hidden="1" x14ac:dyDescent="0.25">
      <c r="A90" t="s">
        <v>1561</v>
      </c>
      <c r="B90" t="s">
        <v>827</v>
      </c>
      <c r="C90" t="s">
        <v>24</v>
      </c>
      <c r="D90">
        <v>2</v>
      </c>
      <c r="E90">
        <v>0</v>
      </c>
      <c r="F90">
        <v>7</v>
      </c>
      <c r="O90" t="s">
        <v>1562</v>
      </c>
      <c r="P90">
        <v>2</v>
      </c>
      <c r="Q90" t="s">
        <v>1563</v>
      </c>
      <c r="R90" t="str">
        <f>IFERROR(INDEX(tbl_Lookup_Exercises[Category],MATCH(tbl_Exercises[[#This Row],[ExerciseName]],tbl_Lookup_Exercises[ExerciseName],0)),"Unknown")</f>
        <v>Pull</v>
      </c>
    </row>
    <row r="91" spans="1:18" hidden="1" x14ac:dyDescent="0.25">
      <c r="A91" t="s">
        <v>1564</v>
      </c>
      <c r="B91" t="s">
        <v>827</v>
      </c>
      <c r="C91" t="s">
        <v>24</v>
      </c>
      <c r="D91">
        <v>3</v>
      </c>
      <c r="E91">
        <v>0</v>
      </c>
      <c r="F91">
        <v>7</v>
      </c>
      <c r="O91" t="s">
        <v>1562</v>
      </c>
      <c r="P91">
        <v>2</v>
      </c>
      <c r="Q91" t="s">
        <v>1565</v>
      </c>
      <c r="R91" t="str">
        <f>IFERROR(INDEX(tbl_Lookup_Exercises[Category],MATCH(tbl_Exercises[[#This Row],[ExerciseName]],tbl_Lookup_Exercises[ExerciseName],0)),"Unknown")</f>
        <v>Pull</v>
      </c>
    </row>
    <row r="92" spans="1:18" hidden="1" x14ac:dyDescent="0.25">
      <c r="A92" t="s">
        <v>1566</v>
      </c>
      <c r="B92" t="s">
        <v>827</v>
      </c>
      <c r="C92" t="s">
        <v>24</v>
      </c>
      <c r="D92">
        <v>4</v>
      </c>
      <c r="E92">
        <v>0</v>
      </c>
      <c r="F92">
        <v>6</v>
      </c>
      <c r="O92" t="s">
        <v>1567</v>
      </c>
      <c r="P92">
        <v>2</v>
      </c>
      <c r="Q92" t="s">
        <v>1568</v>
      </c>
      <c r="R92" t="str">
        <f>IFERROR(INDEX(tbl_Lookup_Exercises[Category],MATCH(tbl_Exercises[[#This Row],[ExerciseName]],tbl_Lookup_Exercises[ExerciseName],0)),"Unknown")</f>
        <v>Pull</v>
      </c>
    </row>
    <row r="93" spans="1:18" hidden="1" x14ac:dyDescent="0.25">
      <c r="A93" t="s">
        <v>1569</v>
      </c>
      <c r="B93" t="s">
        <v>827</v>
      </c>
      <c r="C93" t="s">
        <v>91</v>
      </c>
      <c r="D93">
        <v>1</v>
      </c>
      <c r="E93">
        <v>30</v>
      </c>
      <c r="F93">
        <v>12</v>
      </c>
      <c r="O93" t="s">
        <v>1570</v>
      </c>
      <c r="P93">
        <v>2</v>
      </c>
      <c r="Q93" t="s">
        <v>1571</v>
      </c>
      <c r="R93" t="str">
        <f>IFERROR(INDEX(tbl_Lookup_Exercises[Category],MATCH(tbl_Exercises[[#This Row],[ExerciseName]],tbl_Lookup_Exercises[ExerciseName],0)),"Unknown")</f>
        <v>Arms_Biceps</v>
      </c>
    </row>
    <row r="94" spans="1:18" hidden="1" x14ac:dyDescent="0.25">
      <c r="A94" t="s">
        <v>1572</v>
      </c>
      <c r="B94" t="s">
        <v>827</v>
      </c>
      <c r="C94" t="s">
        <v>91</v>
      </c>
      <c r="D94">
        <v>2</v>
      </c>
      <c r="E94">
        <v>30</v>
      </c>
      <c r="F94">
        <v>11</v>
      </c>
      <c r="O94" t="s">
        <v>1573</v>
      </c>
      <c r="P94">
        <v>2</v>
      </c>
      <c r="Q94" t="s">
        <v>1574</v>
      </c>
      <c r="R94" t="str">
        <f>IFERROR(INDEX(tbl_Lookup_Exercises[Category],MATCH(tbl_Exercises[[#This Row],[ExerciseName]],tbl_Lookup_Exercises[ExerciseName],0)),"Unknown")</f>
        <v>Arms_Biceps</v>
      </c>
    </row>
    <row r="95" spans="1:18" hidden="1" x14ac:dyDescent="0.25">
      <c r="A95" t="s">
        <v>1575</v>
      </c>
      <c r="B95" t="s">
        <v>827</v>
      </c>
      <c r="C95" t="s">
        <v>91</v>
      </c>
      <c r="D95">
        <v>3</v>
      </c>
      <c r="E95">
        <v>35</v>
      </c>
      <c r="F95">
        <v>6</v>
      </c>
      <c r="N95" t="s">
        <v>1576</v>
      </c>
      <c r="O95" t="s">
        <v>1577</v>
      </c>
      <c r="P95">
        <v>2</v>
      </c>
      <c r="Q95" t="s">
        <v>1578</v>
      </c>
      <c r="R95" t="str">
        <f>IFERROR(INDEX(tbl_Lookup_Exercises[Category],MATCH(tbl_Exercises[[#This Row],[ExerciseName]],tbl_Lookup_Exercises[ExerciseName],0)),"Unknown")</f>
        <v>Arms_Biceps</v>
      </c>
    </row>
    <row r="96" spans="1:18" hidden="1" x14ac:dyDescent="0.25">
      <c r="A96" t="s">
        <v>1579</v>
      </c>
      <c r="B96" t="s">
        <v>827</v>
      </c>
      <c r="C96" t="s">
        <v>91</v>
      </c>
      <c r="D96">
        <v>4</v>
      </c>
      <c r="E96">
        <v>30</v>
      </c>
      <c r="F96">
        <v>4</v>
      </c>
      <c r="N96" t="s">
        <v>1576</v>
      </c>
      <c r="O96" t="s">
        <v>1577</v>
      </c>
      <c r="P96">
        <v>2</v>
      </c>
      <c r="Q96" t="s">
        <v>830</v>
      </c>
      <c r="R96" t="str">
        <f>IFERROR(INDEX(tbl_Lookup_Exercises[Category],MATCH(tbl_Exercises[[#This Row],[ExerciseName]],tbl_Lookup_Exercises[ExerciseName],0)),"Unknown")</f>
        <v>Arms_Biceps</v>
      </c>
    </row>
    <row r="97" spans="1:18" hidden="1" x14ac:dyDescent="0.25">
      <c r="A97" t="s">
        <v>1580</v>
      </c>
      <c r="B97" t="s">
        <v>831</v>
      </c>
      <c r="C97" t="s">
        <v>159</v>
      </c>
      <c r="D97">
        <v>1</v>
      </c>
      <c r="E97">
        <v>90</v>
      </c>
      <c r="F97">
        <v>10</v>
      </c>
      <c r="O97" t="s">
        <v>1581</v>
      </c>
      <c r="P97">
        <v>2</v>
      </c>
      <c r="Q97" t="s">
        <v>834</v>
      </c>
      <c r="R97" t="str">
        <f>IFERROR(INDEX(tbl_Lookup_Exercises[Category],MATCH(tbl_Exercises[[#This Row],[ExerciseName]],tbl_Lookup_Exercises[ExerciseName],0)),"Unknown")</f>
        <v>Push</v>
      </c>
    </row>
    <row r="98" spans="1:18" hidden="1" x14ac:dyDescent="0.25">
      <c r="A98" t="s">
        <v>1582</v>
      </c>
      <c r="B98" t="s">
        <v>831</v>
      </c>
      <c r="C98" t="s">
        <v>159</v>
      </c>
      <c r="D98">
        <v>2</v>
      </c>
      <c r="E98">
        <v>180</v>
      </c>
      <c r="F98">
        <v>8</v>
      </c>
      <c r="O98" t="s">
        <v>1583</v>
      </c>
      <c r="P98">
        <v>2</v>
      </c>
      <c r="Q98" t="s">
        <v>1584</v>
      </c>
      <c r="R98" t="str">
        <f>IFERROR(INDEX(tbl_Lookup_Exercises[Category],MATCH(tbl_Exercises[[#This Row],[ExerciseName]],tbl_Lookup_Exercises[ExerciseName],0)),"Unknown")</f>
        <v>Push</v>
      </c>
    </row>
    <row r="99" spans="1:18" hidden="1" x14ac:dyDescent="0.25">
      <c r="A99" t="s">
        <v>1585</v>
      </c>
      <c r="B99" t="s">
        <v>831</v>
      </c>
      <c r="C99" t="s">
        <v>159</v>
      </c>
      <c r="D99">
        <v>3</v>
      </c>
      <c r="E99">
        <v>180</v>
      </c>
      <c r="F99">
        <v>8</v>
      </c>
      <c r="O99" t="s">
        <v>1583</v>
      </c>
      <c r="P99">
        <v>2</v>
      </c>
      <c r="Q99" t="s">
        <v>1586</v>
      </c>
      <c r="R99" t="str">
        <f>IFERROR(INDEX(tbl_Lookup_Exercises[Category],MATCH(tbl_Exercises[[#This Row],[ExerciseName]],tbl_Lookup_Exercises[ExerciseName],0)),"Unknown")</f>
        <v>Push</v>
      </c>
    </row>
    <row r="100" spans="1:18" hidden="1" x14ac:dyDescent="0.25">
      <c r="A100" t="s">
        <v>1587</v>
      </c>
      <c r="B100" t="s">
        <v>831</v>
      </c>
      <c r="C100" t="s">
        <v>159</v>
      </c>
      <c r="D100">
        <v>4</v>
      </c>
      <c r="E100">
        <v>180</v>
      </c>
      <c r="F100">
        <v>6</v>
      </c>
      <c r="O100" t="s">
        <v>1588</v>
      </c>
      <c r="P100">
        <v>2</v>
      </c>
      <c r="Q100" t="s">
        <v>1589</v>
      </c>
      <c r="R100" t="str">
        <f>IFERROR(INDEX(tbl_Lookup_Exercises[Category],MATCH(tbl_Exercises[[#This Row],[ExerciseName]],tbl_Lookup_Exercises[ExerciseName],0)),"Unknown")</f>
        <v>Push</v>
      </c>
    </row>
    <row r="101" spans="1:18" hidden="1" x14ac:dyDescent="0.25">
      <c r="A101" t="s">
        <v>1590</v>
      </c>
      <c r="B101" t="s">
        <v>831</v>
      </c>
      <c r="C101" t="s">
        <v>159</v>
      </c>
      <c r="D101">
        <v>5</v>
      </c>
      <c r="E101">
        <v>180</v>
      </c>
      <c r="F101">
        <v>2.5</v>
      </c>
      <c r="O101" t="s">
        <v>1588</v>
      </c>
      <c r="P101">
        <v>2</v>
      </c>
      <c r="Q101" t="s">
        <v>1591</v>
      </c>
      <c r="R101" t="str">
        <f>IFERROR(INDEX(tbl_Lookup_Exercises[Category],MATCH(tbl_Exercises[[#This Row],[ExerciseName]],tbl_Lookup_Exercises[ExerciseName],0)),"Unknown")</f>
        <v>Push</v>
      </c>
    </row>
    <row r="102" spans="1:18" hidden="1" x14ac:dyDescent="0.25">
      <c r="A102" t="s">
        <v>1592</v>
      </c>
      <c r="B102" t="s">
        <v>831</v>
      </c>
      <c r="C102" t="s">
        <v>1404</v>
      </c>
      <c r="D102">
        <v>1</v>
      </c>
      <c r="E102">
        <v>50</v>
      </c>
      <c r="F102">
        <v>8</v>
      </c>
      <c r="O102" t="s">
        <v>1593</v>
      </c>
      <c r="P102">
        <v>2</v>
      </c>
      <c r="Q102" t="s">
        <v>1594</v>
      </c>
      <c r="R102" t="str">
        <f>IFERROR(INDEX(tbl_Lookup_Exercises[Category],MATCH(tbl_Exercises[[#This Row],[ExerciseName]],tbl_Lookup_Exercises[ExerciseName],0)),"Unknown")</f>
        <v>Push</v>
      </c>
    </row>
    <row r="103" spans="1:18" hidden="1" x14ac:dyDescent="0.25">
      <c r="A103" t="s">
        <v>1595</v>
      </c>
      <c r="B103" t="s">
        <v>831</v>
      </c>
      <c r="C103" t="s">
        <v>1404</v>
      </c>
      <c r="D103">
        <v>2</v>
      </c>
      <c r="E103">
        <v>50</v>
      </c>
      <c r="F103">
        <v>8</v>
      </c>
      <c r="O103" t="s">
        <v>1593</v>
      </c>
      <c r="P103">
        <v>2</v>
      </c>
      <c r="Q103" t="s">
        <v>1596</v>
      </c>
      <c r="R103" t="str">
        <f>IFERROR(INDEX(tbl_Lookup_Exercises[Category],MATCH(tbl_Exercises[[#This Row],[ExerciseName]],tbl_Lookup_Exercises[ExerciseName],0)),"Unknown")</f>
        <v>Push</v>
      </c>
    </row>
    <row r="104" spans="1:18" hidden="1" x14ac:dyDescent="0.25">
      <c r="A104" t="s">
        <v>1597</v>
      </c>
      <c r="B104" t="s">
        <v>831</v>
      </c>
      <c r="C104" t="s">
        <v>1404</v>
      </c>
      <c r="D104">
        <v>3</v>
      </c>
      <c r="E104">
        <v>55</v>
      </c>
      <c r="F104">
        <v>8</v>
      </c>
      <c r="O104" t="s">
        <v>1593</v>
      </c>
      <c r="P104">
        <v>2</v>
      </c>
      <c r="Q104" t="s">
        <v>1598</v>
      </c>
      <c r="R104" t="str">
        <f>IFERROR(INDEX(tbl_Lookup_Exercises[Category],MATCH(tbl_Exercises[[#This Row],[ExerciseName]],tbl_Lookup_Exercises[ExerciseName],0)),"Unknown")</f>
        <v>Push</v>
      </c>
    </row>
    <row r="105" spans="1:18" hidden="1" x14ac:dyDescent="0.25">
      <c r="A105" t="s">
        <v>1599</v>
      </c>
      <c r="B105" t="s">
        <v>831</v>
      </c>
      <c r="C105" t="s">
        <v>1404</v>
      </c>
      <c r="D105">
        <v>4</v>
      </c>
      <c r="E105">
        <v>55</v>
      </c>
      <c r="F105">
        <v>6</v>
      </c>
      <c r="O105" t="s">
        <v>1600</v>
      </c>
      <c r="P105">
        <v>2</v>
      </c>
      <c r="Q105" t="s">
        <v>1601</v>
      </c>
      <c r="R105" t="str">
        <f>IFERROR(INDEX(tbl_Lookup_Exercises[Category],MATCH(tbl_Exercises[[#This Row],[ExerciseName]],tbl_Lookup_Exercises[ExerciseName],0)),"Unknown")</f>
        <v>Push</v>
      </c>
    </row>
    <row r="106" spans="1:18" hidden="1" x14ac:dyDescent="0.25">
      <c r="A106" t="s">
        <v>1602</v>
      </c>
      <c r="B106" t="s">
        <v>831</v>
      </c>
      <c r="C106" t="s">
        <v>186</v>
      </c>
      <c r="D106">
        <v>1</v>
      </c>
      <c r="E106">
        <v>45</v>
      </c>
      <c r="F106">
        <v>3</v>
      </c>
      <c r="N106" t="s">
        <v>1603</v>
      </c>
      <c r="O106" t="s">
        <v>1604</v>
      </c>
      <c r="P106">
        <v>2</v>
      </c>
      <c r="Q106" t="s">
        <v>1605</v>
      </c>
      <c r="R106" t="str">
        <f>IFERROR(INDEX(tbl_Lookup_Exercises[Category],MATCH(tbl_Exercises[[#This Row],[ExerciseName]],tbl_Lookup_Exercises[ExerciseName],0)),"Unknown")</f>
        <v>Push</v>
      </c>
    </row>
    <row r="107" spans="1:18" hidden="1" x14ac:dyDescent="0.25">
      <c r="A107" t="s">
        <v>1606</v>
      </c>
      <c r="B107" t="s">
        <v>831</v>
      </c>
      <c r="C107" t="s">
        <v>186</v>
      </c>
      <c r="D107">
        <v>2</v>
      </c>
      <c r="E107">
        <v>25</v>
      </c>
      <c r="F107">
        <v>5</v>
      </c>
      <c r="N107" t="s">
        <v>1603</v>
      </c>
      <c r="O107" t="s">
        <v>1604</v>
      </c>
      <c r="P107">
        <v>2</v>
      </c>
      <c r="Q107" t="s">
        <v>1607</v>
      </c>
      <c r="R107" t="str">
        <f>IFERROR(INDEX(tbl_Lookup_Exercises[Category],MATCH(tbl_Exercises[[#This Row],[ExerciseName]],tbl_Lookup_Exercises[ExerciseName],0)),"Unknown")</f>
        <v>Push</v>
      </c>
    </row>
    <row r="108" spans="1:18" hidden="1" x14ac:dyDescent="0.25">
      <c r="A108" t="s">
        <v>1608</v>
      </c>
      <c r="B108" t="s">
        <v>831</v>
      </c>
      <c r="C108" t="s">
        <v>186</v>
      </c>
      <c r="D108">
        <v>3</v>
      </c>
      <c r="E108">
        <v>45</v>
      </c>
      <c r="F108">
        <v>3</v>
      </c>
      <c r="N108" t="s">
        <v>1609</v>
      </c>
      <c r="O108" t="s">
        <v>1604</v>
      </c>
      <c r="P108">
        <v>2</v>
      </c>
      <c r="Q108" t="s">
        <v>1610</v>
      </c>
      <c r="R108" t="str">
        <f>IFERROR(INDEX(tbl_Lookup_Exercises[Category],MATCH(tbl_Exercises[[#This Row],[ExerciseName]],tbl_Lookup_Exercises[ExerciseName],0)),"Unknown")</f>
        <v>Push</v>
      </c>
    </row>
    <row r="109" spans="1:18" hidden="1" x14ac:dyDescent="0.25">
      <c r="A109" t="s">
        <v>1611</v>
      </c>
      <c r="B109" t="s">
        <v>831</v>
      </c>
      <c r="C109" t="s">
        <v>186</v>
      </c>
      <c r="D109">
        <v>4</v>
      </c>
      <c r="E109">
        <v>25</v>
      </c>
      <c r="F109">
        <v>5</v>
      </c>
      <c r="N109" t="s">
        <v>1609</v>
      </c>
      <c r="O109" t="s">
        <v>1612</v>
      </c>
      <c r="P109">
        <v>2</v>
      </c>
      <c r="Q109" t="s">
        <v>1613</v>
      </c>
      <c r="R109" t="str">
        <f>IFERROR(INDEX(tbl_Lookup_Exercises[Category],MATCH(tbl_Exercises[[#This Row],[ExerciseName]],tbl_Lookup_Exercises[ExerciseName],0)),"Unknown")</f>
        <v>Push</v>
      </c>
    </row>
    <row r="110" spans="1:18" hidden="1" x14ac:dyDescent="0.25">
      <c r="A110" t="s">
        <v>1614</v>
      </c>
      <c r="B110" t="s">
        <v>831</v>
      </c>
      <c r="C110" t="s">
        <v>186</v>
      </c>
      <c r="D110">
        <v>5</v>
      </c>
      <c r="E110">
        <v>45</v>
      </c>
      <c r="F110">
        <v>2</v>
      </c>
      <c r="N110" t="s">
        <v>1615</v>
      </c>
      <c r="O110" t="s">
        <v>1612</v>
      </c>
      <c r="P110">
        <v>2</v>
      </c>
      <c r="Q110" t="s">
        <v>1616</v>
      </c>
      <c r="R110" t="str">
        <f>IFERROR(INDEX(tbl_Lookup_Exercises[Category],MATCH(tbl_Exercises[[#This Row],[ExerciseName]],tbl_Lookup_Exercises[ExerciseName],0)),"Unknown")</f>
        <v>Push</v>
      </c>
    </row>
    <row r="111" spans="1:18" hidden="1" x14ac:dyDescent="0.25">
      <c r="A111" t="s">
        <v>1617</v>
      </c>
      <c r="B111" t="s">
        <v>831</v>
      </c>
      <c r="C111" t="s">
        <v>186</v>
      </c>
      <c r="D111">
        <v>6</v>
      </c>
      <c r="E111">
        <v>25</v>
      </c>
      <c r="F111">
        <v>6</v>
      </c>
      <c r="N111" t="s">
        <v>1615</v>
      </c>
      <c r="O111" t="s">
        <v>1612</v>
      </c>
      <c r="P111">
        <v>2</v>
      </c>
      <c r="Q111" t="s">
        <v>1618</v>
      </c>
      <c r="R111" t="str">
        <f>IFERROR(INDEX(tbl_Lookup_Exercises[Category],MATCH(tbl_Exercises[[#This Row],[ExerciseName]],tbl_Lookup_Exercises[ExerciseName],0)),"Unknown")</f>
        <v>Push</v>
      </c>
    </row>
    <row r="112" spans="1:18" hidden="1" x14ac:dyDescent="0.25">
      <c r="A112" t="s">
        <v>1619</v>
      </c>
      <c r="B112" t="s">
        <v>831</v>
      </c>
      <c r="C112" t="s">
        <v>10820</v>
      </c>
      <c r="D112">
        <v>1</v>
      </c>
      <c r="E112">
        <v>15.75</v>
      </c>
      <c r="F112">
        <v>15</v>
      </c>
      <c r="P112">
        <v>2</v>
      </c>
      <c r="Q112" t="s">
        <v>1620</v>
      </c>
      <c r="R112" t="str">
        <f>IFERROR(INDEX(tbl_Lookup_Exercises[Category],MATCH(tbl_Exercises[[#This Row],[ExerciseName]],tbl_Lookup_Exercises[ExerciseName],0)),"Unknown")</f>
        <v>Arms_Triceps</v>
      </c>
    </row>
    <row r="113" spans="1:18" hidden="1" x14ac:dyDescent="0.25">
      <c r="A113" t="s">
        <v>1621</v>
      </c>
      <c r="B113" t="s">
        <v>831</v>
      </c>
      <c r="C113" t="s">
        <v>10820</v>
      </c>
      <c r="D113">
        <v>2</v>
      </c>
      <c r="E113">
        <v>20</v>
      </c>
      <c r="F113">
        <v>15</v>
      </c>
      <c r="P113">
        <v>2</v>
      </c>
      <c r="Q113" t="s">
        <v>1622</v>
      </c>
      <c r="R113" t="str">
        <f>IFERROR(INDEX(tbl_Lookup_Exercises[Category],MATCH(tbl_Exercises[[#This Row],[ExerciseName]],tbl_Lookup_Exercises[ExerciseName],0)),"Unknown")</f>
        <v>Arms_Triceps</v>
      </c>
    </row>
    <row r="114" spans="1:18" hidden="1" x14ac:dyDescent="0.25">
      <c r="A114" t="s">
        <v>1623</v>
      </c>
      <c r="B114" t="s">
        <v>831</v>
      </c>
      <c r="C114" t="s">
        <v>10820</v>
      </c>
      <c r="D114">
        <v>3</v>
      </c>
      <c r="E114">
        <v>20</v>
      </c>
      <c r="F114">
        <v>15</v>
      </c>
      <c r="O114" t="s">
        <v>1624</v>
      </c>
      <c r="P114">
        <v>2</v>
      </c>
      <c r="Q114" t="s">
        <v>1625</v>
      </c>
      <c r="R114" t="str">
        <f>IFERROR(INDEX(tbl_Lookup_Exercises[Category],MATCH(tbl_Exercises[[#This Row],[ExerciseName]],tbl_Lookup_Exercises[ExerciseName],0)),"Unknown")</f>
        <v>Arms_Triceps</v>
      </c>
    </row>
    <row r="115" spans="1:18" hidden="1" x14ac:dyDescent="0.25">
      <c r="A115" t="s">
        <v>1626</v>
      </c>
      <c r="B115" t="s">
        <v>831</v>
      </c>
      <c r="C115" t="s">
        <v>10820</v>
      </c>
      <c r="D115">
        <v>4</v>
      </c>
      <c r="E115">
        <v>23.5</v>
      </c>
      <c r="F115">
        <v>15</v>
      </c>
      <c r="P115">
        <v>2</v>
      </c>
      <c r="Q115" t="s">
        <v>835</v>
      </c>
      <c r="R115" t="str">
        <f>IFERROR(INDEX(tbl_Lookup_Exercises[Category],MATCH(tbl_Exercises[[#This Row],[ExerciseName]],tbl_Lookup_Exercises[ExerciseName],0)),"Unknown")</f>
        <v>Arms_Triceps</v>
      </c>
    </row>
    <row r="116" spans="1:18" hidden="1" x14ac:dyDescent="0.25">
      <c r="A116" t="s">
        <v>1627</v>
      </c>
      <c r="B116" t="s">
        <v>836</v>
      </c>
      <c r="C116" t="s">
        <v>15</v>
      </c>
      <c r="D116">
        <v>1</v>
      </c>
      <c r="E116">
        <v>75</v>
      </c>
      <c r="G116">
        <v>45</v>
      </c>
      <c r="O116" t="s">
        <v>1628</v>
      </c>
      <c r="P116">
        <v>2</v>
      </c>
      <c r="Q116" t="s">
        <v>839</v>
      </c>
      <c r="R116" t="str">
        <f>IFERROR(INDEX(tbl_Lookup_Exercises[Category],MATCH(tbl_Exercises[[#This Row],[ExerciseName]],tbl_Lookup_Exercises[ExerciseName],0)),"Unknown")</f>
        <v>Carry</v>
      </c>
    </row>
    <row r="117" spans="1:18" hidden="1" x14ac:dyDescent="0.25">
      <c r="A117" t="s">
        <v>1629</v>
      </c>
      <c r="B117" t="s">
        <v>836</v>
      </c>
      <c r="C117" t="s">
        <v>15</v>
      </c>
      <c r="D117">
        <v>2</v>
      </c>
      <c r="E117">
        <v>75</v>
      </c>
      <c r="G117">
        <v>60</v>
      </c>
      <c r="O117" t="s">
        <v>1630</v>
      </c>
      <c r="P117">
        <v>2</v>
      </c>
      <c r="Q117" t="s">
        <v>1631</v>
      </c>
      <c r="R117" t="str">
        <f>IFERROR(INDEX(tbl_Lookup_Exercises[Category],MATCH(tbl_Exercises[[#This Row],[ExerciseName]],tbl_Lookup_Exercises[ExerciseName],0)),"Unknown")</f>
        <v>Carry</v>
      </c>
    </row>
    <row r="118" spans="1:18" hidden="1" x14ac:dyDescent="0.25">
      <c r="A118" t="s">
        <v>1632</v>
      </c>
      <c r="B118" t="s">
        <v>836</v>
      </c>
      <c r="C118" t="s">
        <v>15</v>
      </c>
      <c r="D118">
        <v>3</v>
      </c>
      <c r="E118">
        <v>75</v>
      </c>
      <c r="G118">
        <v>45</v>
      </c>
      <c r="O118" t="s">
        <v>1633</v>
      </c>
      <c r="P118">
        <v>2</v>
      </c>
      <c r="Q118" t="s">
        <v>1634</v>
      </c>
      <c r="R118" t="str">
        <f>IFERROR(INDEX(tbl_Lookup_Exercises[Category],MATCH(tbl_Exercises[[#This Row],[ExerciseName]],tbl_Lookup_Exercises[ExerciseName],0)),"Unknown")</f>
        <v>Carry</v>
      </c>
    </row>
    <row r="119" spans="1:18" hidden="1" x14ac:dyDescent="0.25">
      <c r="A119" t="s">
        <v>1635</v>
      </c>
      <c r="B119" t="s">
        <v>836</v>
      </c>
      <c r="C119" t="s">
        <v>15</v>
      </c>
      <c r="D119">
        <v>4</v>
      </c>
      <c r="E119">
        <v>75</v>
      </c>
      <c r="G119">
        <v>45</v>
      </c>
      <c r="O119" t="s">
        <v>1633</v>
      </c>
      <c r="P119">
        <v>2</v>
      </c>
      <c r="Q119" t="s">
        <v>1636</v>
      </c>
      <c r="R119" t="str">
        <f>IFERROR(INDEX(tbl_Lookup_Exercises[Category],MATCH(tbl_Exercises[[#This Row],[ExerciseName]],tbl_Lookup_Exercises[ExerciseName],0)),"Unknown")</f>
        <v>Carry</v>
      </c>
    </row>
    <row r="120" spans="1:18" hidden="1" x14ac:dyDescent="0.25">
      <c r="A120" t="s">
        <v>1637</v>
      </c>
      <c r="B120" t="s">
        <v>836</v>
      </c>
      <c r="C120" t="s">
        <v>51</v>
      </c>
      <c r="D120">
        <v>1</v>
      </c>
      <c r="E120">
        <v>120</v>
      </c>
      <c r="F120">
        <v>10</v>
      </c>
      <c r="O120" t="s">
        <v>1638</v>
      </c>
      <c r="P120">
        <v>2</v>
      </c>
      <c r="Q120" t="s">
        <v>1639</v>
      </c>
      <c r="R120" t="str">
        <f>IFERROR(INDEX(tbl_Lookup_Exercises[Category],MATCH(tbl_Exercises[[#This Row],[ExerciseName]],tbl_Lookup_Exercises[ExerciseName],0)),"Unknown")</f>
        <v>Pull</v>
      </c>
    </row>
    <row r="121" spans="1:18" hidden="1" x14ac:dyDescent="0.25">
      <c r="A121" t="s">
        <v>1640</v>
      </c>
      <c r="B121" t="s">
        <v>836</v>
      </c>
      <c r="C121" t="s">
        <v>51</v>
      </c>
      <c r="D121">
        <v>2</v>
      </c>
      <c r="E121">
        <v>130</v>
      </c>
      <c r="F121">
        <v>12</v>
      </c>
      <c r="O121" t="s">
        <v>1638</v>
      </c>
      <c r="P121">
        <v>2</v>
      </c>
      <c r="Q121" t="s">
        <v>1641</v>
      </c>
      <c r="R121" t="str">
        <f>IFERROR(INDEX(tbl_Lookup_Exercises[Category],MATCH(tbl_Exercises[[#This Row],[ExerciseName]],tbl_Lookup_Exercises[ExerciseName],0)),"Unknown")</f>
        <v>Pull</v>
      </c>
    </row>
    <row r="122" spans="1:18" hidden="1" x14ac:dyDescent="0.25">
      <c r="A122" t="s">
        <v>1642</v>
      </c>
      <c r="B122" t="s">
        <v>836</v>
      </c>
      <c r="C122" t="s">
        <v>51</v>
      </c>
      <c r="D122">
        <v>3</v>
      </c>
      <c r="E122">
        <v>130</v>
      </c>
      <c r="F122">
        <v>12</v>
      </c>
      <c r="O122" t="s">
        <v>1643</v>
      </c>
      <c r="P122">
        <v>2</v>
      </c>
      <c r="Q122" t="s">
        <v>1644</v>
      </c>
      <c r="R122" t="str">
        <f>IFERROR(INDEX(tbl_Lookup_Exercises[Category],MATCH(tbl_Exercises[[#This Row],[ExerciseName]],tbl_Lookup_Exercises[ExerciseName],0)),"Unknown")</f>
        <v>Pull</v>
      </c>
    </row>
    <row r="123" spans="1:18" hidden="1" x14ac:dyDescent="0.25">
      <c r="A123" t="s">
        <v>1645</v>
      </c>
      <c r="B123" t="s">
        <v>836</v>
      </c>
      <c r="C123" t="s">
        <v>51</v>
      </c>
      <c r="D123">
        <v>4</v>
      </c>
      <c r="E123">
        <v>140</v>
      </c>
      <c r="F123">
        <v>10</v>
      </c>
      <c r="M123" t="s">
        <v>1646</v>
      </c>
      <c r="O123" t="s">
        <v>1647</v>
      </c>
      <c r="P123">
        <v>2</v>
      </c>
      <c r="Q123" t="s">
        <v>1648</v>
      </c>
      <c r="R123" t="str">
        <f>IFERROR(INDEX(tbl_Lookup_Exercises[Category],MATCH(tbl_Exercises[[#This Row],[ExerciseName]],tbl_Lookup_Exercises[ExerciseName],0)),"Unknown")</f>
        <v>Pull</v>
      </c>
    </row>
    <row r="124" spans="1:18" hidden="1" x14ac:dyDescent="0.25">
      <c r="A124" t="s">
        <v>1649</v>
      </c>
      <c r="B124" t="s">
        <v>836</v>
      </c>
      <c r="C124" t="s">
        <v>73</v>
      </c>
      <c r="D124">
        <v>1</v>
      </c>
      <c r="E124">
        <v>30</v>
      </c>
      <c r="F124">
        <v>15</v>
      </c>
      <c r="O124" t="s">
        <v>1650</v>
      </c>
      <c r="P124">
        <v>2</v>
      </c>
      <c r="Q124" t="s">
        <v>1651</v>
      </c>
      <c r="R124" t="str">
        <f>IFERROR(INDEX(tbl_Lookup_Exercises[Category],MATCH(tbl_Exercises[[#This Row],[ExerciseName]],tbl_Lookup_Exercises[ExerciseName],0)),"Unknown")</f>
        <v>Pull</v>
      </c>
    </row>
    <row r="125" spans="1:18" hidden="1" x14ac:dyDescent="0.25">
      <c r="A125" t="s">
        <v>1652</v>
      </c>
      <c r="B125" t="s">
        <v>836</v>
      </c>
      <c r="C125" t="s">
        <v>73</v>
      </c>
      <c r="D125">
        <v>2</v>
      </c>
      <c r="E125">
        <v>30</v>
      </c>
      <c r="F125">
        <v>20</v>
      </c>
      <c r="O125" t="s">
        <v>1650</v>
      </c>
      <c r="P125">
        <v>2</v>
      </c>
      <c r="Q125" t="s">
        <v>1653</v>
      </c>
      <c r="R125" t="str">
        <f>IFERROR(INDEX(tbl_Lookup_Exercises[Category],MATCH(tbl_Exercises[[#This Row],[ExerciseName]],tbl_Lookup_Exercises[ExerciseName],0)),"Unknown")</f>
        <v>Pull</v>
      </c>
    </row>
    <row r="126" spans="1:18" hidden="1" x14ac:dyDescent="0.25">
      <c r="A126" t="s">
        <v>1654</v>
      </c>
      <c r="B126" t="s">
        <v>836</v>
      </c>
      <c r="C126" t="s">
        <v>73</v>
      </c>
      <c r="D126">
        <v>3</v>
      </c>
      <c r="E126">
        <v>30</v>
      </c>
      <c r="F126">
        <v>20</v>
      </c>
      <c r="O126" t="s">
        <v>1650</v>
      </c>
      <c r="P126">
        <v>2</v>
      </c>
      <c r="Q126" t="s">
        <v>1655</v>
      </c>
      <c r="R126" t="str">
        <f>IFERROR(INDEX(tbl_Lookup_Exercises[Category],MATCH(tbl_Exercises[[#This Row],[ExerciseName]],tbl_Lookup_Exercises[ExerciseName],0)),"Unknown")</f>
        <v>Pull</v>
      </c>
    </row>
    <row r="127" spans="1:18" hidden="1" x14ac:dyDescent="0.25">
      <c r="A127" t="s">
        <v>1656</v>
      </c>
      <c r="B127" t="s">
        <v>836</v>
      </c>
      <c r="C127" t="s">
        <v>99</v>
      </c>
      <c r="D127">
        <v>1</v>
      </c>
      <c r="E127">
        <v>50</v>
      </c>
      <c r="F127">
        <v>12</v>
      </c>
      <c r="O127" t="s">
        <v>1657</v>
      </c>
      <c r="P127">
        <v>2</v>
      </c>
      <c r="Q127" t="s">
        <v>1658</v>
      </c>
      <c r="R127" t="str">
        <f>IFERROR(INDEX(tbl_Lookup_Exercises[Category],MATCH(tbl_Exercises[[#This Row],[ExerciseName]],tbl_Lookup_Exercises[ExerciseName],0)),"Unknown")</f>
        <v>Arms_Biceps</v>
      </c>
    </row>
    <row r="128" spans="1:18" hidden="1" x14ac:dyDescent="0.25">
      <c r="A128" t="s">
        <v>1659</v>
      </c>
      <c r="B128" t="s">
        <v>836</v>
      </c>
      <c r="C128" t="s">
        <v>99</v>
      </c>
      <c r="D128">
        <v>2</v>
      </c>
      <c r="E128">
        <v>50</v>
      </c>
      <c r="F128">
        <v>12</v>
      </c>
      <c r="O128" t="s">
        <v>1492</v>
      </c>
      <c r="P128">
        <v>2</v>
      </c>
      <c r="Q128" t="s">
        <v>1660</v>
      </c>
      <c r="R128" t="str">
        <f>IFERROR(INDEX(tbl_Lookup_Exercises[Category],MATCH(tbl_Exercises[[#This Row],[ExerciseName]],tbl_Lookup_Exercises[ExerciseName],0)),"Unknown")</f>
        <v>Arms_Biceps</v>
      </c>
    </row>
    <row r="129" spans="1:18" hidden="1" x14ac:dyDescent="0.25">
      <c r="A129" t="s">
        <v>1661</v>
      </c>
      <c r="B129" t="s">
        <v>836</v>
      </c>
      <c r="C129" t="s">
        <v>99</v>
      </c>
      <c r="D129">
        <v>3</v>
      </c>
      <c r="E129">
        <v>50</v>
      </c>
      <c r="F129">
        <v>10</v>
      </c>
      <c r="O129" t="s">
        <v>1662</v>
      </c>
      <c r="P129">
        <v>2</v>
      </c>
      <c r="Q129" t="s">
        <v>840</v>
      </c>
      <c r="R129" t="str">
        <f>IFERROR(INDEX(tbl_Lookup_Exercises[Category],MATCH(tbl_Exercises[[#This Row],[ExerciseName]],tbl_Lookup_Exercises[ExerciseName],0)),"Unknown")</f>
        <v>Arms_Biceps</v>
      </c>
    </row>
    <row r="130" spans="1:18" hidden="1" x14ac:dyDescent="0.25">
      <c r="A130" t="s">
        <v>1663</v>
      </c>
      <c r="B130" t="s">
        <v>841</v>
      </c>
      <c r="C130" t="s">
        <v>112</v>
      </c>
      <c r="D130">
        <v>1</v>
      </c>
      <c r="E130">
        <v>40</v>
      </c>
      <c r="F130">
        <v>15</v>
      </c>
      <c r="N130" t="s">
        <v>1664</v>
      </c>
      <c r="O130" t="s">
        <v>1665</v>
      </c>
      <c r="P130">
        <v>2</v>
      </c>
      <c r="Q130" t="s">
        <v>844</v>
      </c>
      <c r="R130" t="str">
        <f>IFERROR(INDEX(tbl_Lookup_Exercises[Category],MATCH(tbl_Exercises[[#This Row],[ExerciseName]],tbl_Lookup_Exercises[ExerciseName],0)),"Unknown")</f>
        <v>Arms_Biceps</v>
      </c>
    </row>
    <row r="131" spans="1:18" hidden="1" x14ac:dyDescent="0.25">
      <c r="A131" t="s">
        <v>1666</v>
      </c>
      <c r="B131" t="s">
        <v>841</v>
      </c>
      <c r="C131" t="s">
        <v>214</v>
      </c>
      <c r="D131">
        <v>1</v>
      </c>
      <c r="E131">
        <v>40</v>
      </c>
      <c r="F131">
        <v>15</v>
      </c>
      <c r="N131" t="s">
        <v>1664</v>
      </c>
      <c r="P131">
        <v>2</v>
      </c>
      <c r="Q131" t="s">
        <v>1667</v>
      </c>
      <c r="R131" t="str">
        <f>IFERROR(INDEX(tbl_Lookup_Exercises[Category],MATCH(tbl_Exercises[[#This Row],[ExerciseName]],tbl_Lookup_Exercises[ExerciseName],0)),"Unknown")</f>
        <v>Arms_Triceps</v>
      </c>
    </row>
    <row r="132" spans="1:18" hidden="1" x14ac:dyDescent="0.25">
      <c r="A132" t="s">
        <v>1668</v>
      </c>
      <c r="B132" t="s">
        <v>841</v>
      </c>
      <c r="C132" t="s">
        <v>112</v>
      </c>
      <c r="D132">
        <v>2</v>
      </c>
      <c r="E132">
        <v>45</v>
      </c>
      <c r="F132">
        <v>13</v>
      </c>
      <c r="N132" t="s">
        <v>1669</v>
      </c>
      <c r="O132" t="s">
        <v>1665</v>
      </c>
      <c r="P132">
        <v>2</v>
      </c>
      <c r="Q132" t="s">
        <v>1670</v>
      </c>
      <c r="R132" t="str">
        <f>IFERROR(INDEX(tbl_Lookup_Exercises[Category],MATCH(tbl_Exercises[[#This Row],[ExerciseName]],tbl_Lookup_Exercises[ExerciseName],0)),"Unknown")</f>
        <v>Arms_Biceps</v>
      </c>
    </row>
    <row r="133" spans="1:18" hidden="1" x14ac:dyDescent="0.25">
      <c r="A133" t="s">
        <v>1671</v>
      </c>
      <c r="B133" t="s">
        <v>841</v>
      </c>
      <c r="C133" t="s">
        <v>214</v>
      </c>
      <c r="D133">
        <v>2</v>
      </c>
      <c r="E133">
        <v>40</v>
      </c>
      <c r="F133">
        <v>15</v>
      </c>
      <c r="N133" t="s">
        <v>1669</v>
      </c>
      <c r="P133">
        <v>2</v>
      </c>
      <c r="Q133" t="s">
        <v>1672</v>
      </c>
      <c r="R133" t="str">
        <f>IFERROR(INDEX(tbl_Lookup_Exercises[Category],MATCH(tbl_Exercises[[#This Row],[ExerciseName]],tbl_Lookup_Exercises[ExerciseName],0)),"Unknown")</f>
        <v>Arms_Triceps</v>
      </c>
    </row>
    <row r="134" spans="1:18" hidden="1" x14ac:dyDescent="0.25">
      <c r="A134" t="s">
        <v>1673</v>
      </c>
      <c r="B134" t="s">
        <v>841</v>
      </c>
      <c r="C134" t="s">
        <v>112</v>
      </c>
      <c r="D134">
        <v>3</v>
      </c>
      <c r="E134">
        <v>45</v>
      </c>
      <c r="F134">
        <v>14</v>
      </c>
      <c r="N134" t="s">
        <v>1674</v>
      </c>
      <c r="O134" t="s">
        <v>1675</v>
      </c>
      <c r="P134">
        <v>2</v>
      </c>
      <c r="Q134" t="s">
        <v>1676</v>
      </c>
      <c r="R134" t="str">
        <f>IFERROR(INDEX(tbl_Lookup_Exercises[Category],MATCH(tbl_Exercises[[#This Row],[ExerciseName]],tbl_Lookup_Exercises[ExerciseName],0)),"Unknown")</f>
        <v>Arms_Biceps</v>
      </c>
    </row>
    <row r="135" spans="1:18" hidden="1" x14ac:dyDescent="0.25">
      <c r="A135" t="s">
        <v>1677</v>
      </c>
      <c r="B135" t="s">
        <v>841</v>
      </c>
      <c r="C135" t="s">
        <v>214</v>
      </c>
      <c r="D135">
        <v>3</v>
      </c>
      <c r="E135">
        <v>40</v>
      </c>
      <c r="F135">
        <v>13</v>
      </c>
      <c r="N135" t="s">
        <v>1674</v>
      </c>
      <c r="P135">
        <v>2</v>
      </c>
      <c r="Q135" t="s">
        <v>1678</v>
      </c>
      <c r="R135" t="str">
        <f>IFERROR(INDEX(tbl_Lookup_Exercises[Category],MATCH(tbl_Exercises[[#This Row],[ExerciseName]],tbl_Lookup_Exercises[ExerciseName],0)),"Unknown")</f>
        <v>Arms_Triceps</v>
      </c>
    </row>
    <row r="136" spans="1:18" hidden="1" x14ac:dyDescent="0.25">
      <c r="A136" t="s">
        <v>1679</v>
      </c>
      <c r="B136" t="s">
        <v>841</v>
      </c>
      <c r="C136" t="s">
        <v>222</v>
      </c>
      <c r="D136">
        <v>1</v>
      </c>
      <c r="E136">
        <v>15</v>
      </c>
      <c r="F136">
        <v>10</v>
      </c>
      <c r="O136" t="s">
        <v>1680</v>
      </c>
      <c r="P136">
        <v>2</v>
      </c>
      <c r="Q136" t="s">
        <v>1681</v>
      </c>
      <c r="R136" t="str">
        <f>IFERROR(INDEX(tbl_Lookup_Exercises[Category],MATCH(tbl_Exercises[[#This Row],[ExerciseName]],tbl_Lookup_Exercises[ExerciseName],0)),"Unknown")</f>
        <v>Arms_Triceps</v>
      </c>
    </row>
    <row r="137" spans="1:18" hidden="1" x14ac:dyDescent="0.25">
      <c r="A137" t="s">
        <v>1682</v>
      </c>
      <c r="B137" t="s">
        <v>841</v>
      </c>
      <c r="C137" t="s">
        <v>222</v>
      </c>
      <c r="D137">
        <v>2</v>
      </c>
      <c r="E137">
        <v>10</v>
      </c>
      <c r="F137">
        <v>15</v>
      </c>
      <c r="O137" t="s">
        <v>1680</v>
      </c>
      <c r="P137">
        <v>2</v>
      </c>
      <c r="Q137" t="s">
        <v>1683</v>
      </c>
      <c r="R137" t="str">
        <f>IFERROR(INDEX(tbl_Lookup_Exercises[Category],MATCH(tbl_Exercises[[#This Row],[ExerciseName]],tbl_Lookup_Exercises[ExerciseName],0)),"Unknown")</f>
        <v>Arms_Triceps</v>
      </c>
    </row>
    <row r="138" spans="1:18" hidden="1" x14ac:dyDescent="0.25">
      <c r="A138" t="s">
        <v>1684</v>
      </c>
      <c r="B138" t="s">
        <v>841</v>
      </c>
      <c r="C138" t="s">
        <v>222</v>
      </c>
      <c r="D138">
        <v>3</v>
      </c>
      <c r="E138">
        <v>10</v>
      </c>
      <c r="F138">
        <v>13.5</v>
      </c>
      <c r="O138" t="s">
        <v>1680</v>
      </c>
      <c r="P138">
        <v>2</v>
      </c>
      <c r="Q138" t="s">
        <v>1685</v>
      </c>
      <c r="R138" t="str">
        <f>IFERROR(INDEX(tbl_Lookup_Exercises[Category],MATCH(tbl_Exercises[[#This Row],[ExerciseName]],tbl_Lookup_Exercises[ExerciseName],0)),"Unknown")</f>
        <v>Arms_Triceps</v>
      </c>
    </row>
    <row r="139" spans="1:18" hidden="1" x14ac:dyDescent="0.25">
      <c r="A139" t="s">
        <v>1686</v>
      </c>
      <c r="B139" t="s">
        <v>841</v>
      </c>
      <c r="C139" t="s">
        <v>1534</v>
      </c>
      <c r="D139">
        <v>1</v>
      </c>
      <c r="E139">
        <v>75</v>
      </c>
      <c r="G139">
        <v>90</v>
      </c>
      <c r="P139">
        <v>2</v>
      </c>
      <c r="Q139" t="s">
        <v>1687</v>
      </c>
      <c r="R139" t="str">
        <f>IFERROR(INDEX(tbl_Lookup_Exercises[Category],MATCH(tbl_Exercises[[#This Row],[ExerciseName]],tbl_Lookup_Exercises[ExerciseName],0)),"Unknown")</f>
        <v>Carry</v>
      </c>
    </row>
    <row r="140" spans="1:18" hidden="1" x14ac:dyDescent="0.25">
      <c r="A140" t="s">
        <v>1688</v>
      </c>
      <c r="B140" t="s">
        <v>841</v>
      </c>
      <c r="C140" t="s">
        <v>1534</v>
      </c>
      <c r="D140">
        <v>2</v>
      </c>
      <c r="E140">
        <v>75</v>
      </c>
      <c r="G140">
        <v>60</v>
      </c>
      <c r="P140">
        <v>2</v>
      </c>
      <c r="Q140" t="s">
        <v>1689</v>
      </c>
      <c r="R140" t="str">
        <f>IFERROR(INDEX(tbl_Lookup_Exercises[Category],MATCH(tbl_Exercises[[#This Row],[ExerciseName]],tbl_Lookup_Exercises[ExerciseName],0)),"Unknown")</f>
        <v>Carry</v>
      </c>
    </row>
    <row r="141" spans="1:18" hidden="1" x14ac:dyDescent="0.25">
      <c r="A141" t="s">
        <v>1690</v>
      </c>
      <c r="B141" t="s">
        <v>841</v>
      </c>
      <c r="C141" t="s">
        <v>1534</v>
      </c>
      <c r="D141">
        <v>3</v>
      </c>
      <c r="E141">
        <v>75</v>
      </c>
      <c r="G141">
        <v>60</v>
      </c>
      <c r="O141" t="s">
        <v>1691</v>
      </c>
      <c r="P141">
        <v>2</v>
      </c>
      <c r="Q141" t="s">
        <v>845</v>
      </c>
      <c r="R141" t="str">
        <f>IFERROR(INDEX(tbl_Lookup_Exercises[Category],MATCH(tbl_Exercises[[#This Row],[ExerciseName]],tbl_Lookup_Exercises[ExerciseName],0)),"Unknown")</f>
        <v>Carry</v>
      </c>
    </row>
    <row r="142" spans="1:18" hidden="1" x14ac:dyDescent="0.25">
      <c r="A142" t="s">
        <v>1692</v>
      </c>
      <c r="B142" t="s">
        <v>846</v>
      </c>
      <c r="C142" t="s">
        <v>1</v>
      </c>
      <c r="D142">
        <v>1</v>
      </c>
      <c r="E142">
        <v>150</v>
      </c>
      <c r="G142">
        <v>60</v>
      </c>
      <c r="P142">
        <v>2</v>
      </c>
      <c r="Q142" t="s">
        <v>848</v>
      </c>
      <c r="R142" t="str">
        <f>IFERROR(INDEX(tbl_Lookup_Exercises[Category],MATCH(tbl_Exercises[[#This Row],[ExerciseName]],tbl_Lookup_Exercises[ExerciseName],0)),"Unknown")</f>
        <v>Carry</v>
      </c>
    </row>
    <row r="143" spans="1:18" hidden="1" x14ac:dyDescent="0.25">
      <c r="A143" t="s">
        <v>1693</v>
      </c>
      <c r="B143" t="s">
        <v>846</v>
      </c>
      <c r="C143" t="s">
        <v>1</v>
      </c>
      <c r="D143">
        <v>2</v>
      </c>
      <c r="E143">
        <v>150</v>
      </c>
      <c r="G143">
        <v>60</v>
      </c>
      <c r="P143">
        <v>2</v>
      </c>
      <c r="Q143" t="s">
        <v>1694</v>
      </c>
      <c r="R143" t="str">
        <f>IFERROR(INDEX(tbl_Lookup_Exercises[Category],MATCH(tbl_Exercises[[#This Row],[ExerciseName]],tbl_Lookup_Exercises[ExerciseName],0)),"Unknown")</f>
        <v>Carry</v>
      </c>
    </row>
    <row r="144" spans="1:18" hidden="1" x14ac:dyDescent="0.25">
      <c r="A144" t="s">
        <v>1695</v>
      </c>
      <c r="B144" t="s">
        <v>846</v>
      </c>
      <c r="C144" t="s">
        <v>1</v>
      </c>
      <c r="D144">
        <v>3</v>
      </c>
      <c r="E144">
        <v>150</v>
      </c>
      <c r="G144">
        <v>45</v>
      </c>
      <c r="P144">
        <v>2</v>
      </c>
      <c r="Q144" t="s">
        <v>1696</v>
      </c>
      <c r="R144" t="str">
        <f>IFERROR(INDEX(tbl_Lookup_Exercises[Category],MATCH(tbl_Exercises[[#This Row],[ExerciseName]],tbl_Lookup_Exercises[ExerciseName],0)),"Unknown")</f>
        <v>Carry</v>
      </c>
    </row>
    <row r="145" spans="1:18" hidden="1" x14ac:dyDescent="0.25">
      <c r="A145" t="s">
        <v>1697</v>
      </c>
      <c r="B145" t="s">
        <v>846</v>
      </c>
      <c r="C145" t="s">
        <v>1</v>
      </c>
      <c r="D145">
        <v>4</v>
      </c>
      <c r="E145">
        <v>150</v>
      </c>
      <c r="G145">
        <v>45</v>
      </c>
      <c r="O145" t="s">
        <v>1698</v>
      </c>
      <c r="P145">
        <v>2</v>
      </c>
      <c r="Q145" t="s">
        <v>1699</v>
      </c>
      <c r="R145" t="str">
        <f>IFERROR(INDEX(tbl_Lookup_Exercises[Category],MATCH(tbl_Exercises[[#This Row],[ExerciseName]],tbl_Lookup_Exercises[ExerciseName],0)),"Unknown")</f>
        <v>Carry</v>
      </c>
    </row>
    <row r="146" spans="1:18" hidden="1" x14ac:dyDescent="0.25">
      <c r="A146" t="s">
        <v>1700</v>
      </c>
      <c r="B146" t="s">
        <v>846</v>
      </c>
      <c r="C146" t="s">
        <v>1</v>
      </c>
      <c r="D146">
        <v>5</v>
      </c>
      <c r="E146">
        <v>150</v>
      </c>
      <c r="G146">
        <v>34.799999999999997</v>
      </c>
      <c r="P146">
        <v>2</v>
      </c>
      <c r="Q146" t="s">
        <v>1701</v>
      </c>
      <c r="R146" t="str">
        <f>IFERROR(INDEX(tbl_Lookup_Exercises[Category],MATCH(tbl_Exercises[[#This Row],[ExerciseName]],tbl_Lookup_Exercises[ExerciseName],0)),"Unknown")</f>
        <v>Carry</v>
      </c>
    </row>
    <row r="147" spans="1:18" hidden="1" x14ac:dyDescent="0.25">
      <c r="A147" t="s">
        <v>1702</v>
      </c>
      <c r="B147" t="s">
        <v>846</v>
      </c>
      <c r="C147" t="s">
        <v>32</v>
      </c>
      <c r="D147">
        <v>1</v>
      </c>
      <c r="E147">
        <v>130</v>
      </c>
      <c r="F147">
        <v>12</v>
      </c>
      <c r="O147" t="s">
        <v>1703</v>
      </c>
      <c r="P147">
        <v>2</v>
      </c>
      <c r="Q147" t="s">
        <v>1704</v>
      </c>
      <c r="R147" t="str">
        <f>IFERROR(INDEX(tbl_Lookup_Exercises[Category],MATCH(tbl_Exercises[[#This Row],[ExerciseName]],tbl_Lookup_Exercises[ExerciseName],0)),"Unknown")</f>
        <v>Pull</v>
      </c>
    </row>
    <row r="148" spans="1:18" hidden="1" x14ac:dyDescent="0.25">
      <c r="A148" t="s">
        <v>1705</v>
      </c>
      <c r="B148" t="s">
        <v>846</v>
      </c>
      <c r="C148" t="s">
        <v>32</v>
      </c>
      <c r="D148">
        <v>2</v>
      </c>
      <c r="E148">
        <v>140</v>
      </c>
      <c r="F148">
        <v>10</v>
      </c>
      <c r="O148" t="s">
        <v>1703</v>
      </c>
      <c r="P148">
        <v>2</v>
      </c>
      <c r="Q148" t="s">
        <v>1706</v>
      </c>
      <c r="R148" t="str">
        <f>IFERROR(INDEX(tbl_Lookup_Exercises[Category],MATCH(tbl_Exercises[[#This Row],[ExerciseName]],tbl_Lookup_Exercises[ExerciseName],0)),"Unknown")</f>
        <v>Pull</v>
      </c>
    </row>
    <row r="149" spans="1:18" hidden="1" x14ac:dyDescent="0.25">
      <c r="A149" t="s">
        <v>1707</v>
      </c>
      <c r="B149" t="s">
        <v>846</v>
      </c>
      <c r="C149" t="s">
        <v>32</v>
      </c>
      <c r="D149">
        <v>3</v>
      </c>
      <c r="E149">
        <v>160</v>
      </c>
      <c r="F149">
        <v>8</v>
      </c>
      <c r="O149" t="s">
        <v>1703</v>
      </c>
      <c r="P149">
        <v>2</v>
      </c>
      <c r="Q149" t="s">
        <v>1708</v>
      </c>
      <c r="R149" t="str">
        <f>IFERROR(INDEX(tbl_Lookup_Exercises[Category],MATCH(tbl_Exercises[[#This Row],[ExerciseName]],tbl_Lookup_Exercises[ExerciseName],0)),"Unknown")</f>
        <v>Pull</v>
      </c>
    </row>
    <row r="150" spans="1:18" hidden="1" x14ac:dyDescent="0.25">
      <c r="A150" t="s">
        <v>1709</v>
      </c>
      <c r="B150" t="s">
        <v>846</v>
      </c>
      <c r="C150" t="s">
        <v>32</v>
      </c>
      <c r="D150">
        <v>4</v>
      </c>
      <c r="E150">
        <v>160</v>
      </c>
      <c r="F150">
        <v>8</v>
      </c>
      <c r="O150" t="s">
        <v>1710</v>
      </c>
      <c r="P150">
        <v>2</v>
      </c>
      <c r="Q150" t="s">
        <v>1711</v>
      </c>
      <c r="R150" t="str">
        <f>IFERROR(INDEX(tbl_Lookup_Exercises[Category],MATCH(tbl_Exercises[[#This Row],[ExerciseName]],tbl_Lookup_Exercises[ExerciseName],0)),"Unknown")</f>
        <v>Pull</v>
      </c>
    </row>
    <row r="151" spans="1:18" hidden="1" x14ac:dyDescent="0.25">
      <c r="A151" t="s">
        <v>1712</v>
      </c>
      <c r="B151" t="s">
        <v>846</v>
      </c>
      <c r="C151" t="s">
        <v>24</v>
      </c>
      <c r="D151">
        <v>1</v>
      </c>
      <c r="E151">
        <v>0</v>
      </c>
      <c r="F151">
        <v>7</v>
      </c>
      <c r="O151" t="s">
        <v>1713</v>
      </c>
      <c r="P151">
        <v>2</v>
      </c>
      <c r="Q151" t="s">
        <v>1714</v>
      </c>
      <c r="R151" t="str">
        <f>IFERROR(INDEX(tbl_Lookup_Exercises[Category],MATCH(tbl_Exercises[[#This Row],[ExerciseName]],tbl_Lookup_Exercises[ExerciseName],0)),"Unknown")</f>
        <v>Pull</v>
      </c>
    </row>
    <row r="152" spans="1:18" hidden="1" x14ac:dyDescent="0.25">
      <c r="A152" t="s">
        <v>1715</v>
      </c>
      <c r="B152" t="s">
        <v>846</v>
      </c>
      <c r="C152" t="s">
        <v>24</v>
      </c>
      <c r="D152">
        <v>2</v>
      </c>
      <c r="E152">
        <v>0</v>
      </c>
      <c r="F152">
        <v>8</v>
      </c>
      <c r="O152" t="s">
        <v>1716</v>
      </c>
      <c r="P152">
        <v>2</v>
      </c>
      <c r="Q152" t="s">
        <v>1717</v>
      </c>
      <c r="R152" t="str">
        <f>IFERROR(INDEX(tbl_Lookup_Exercises[Category],MATCH(tbl_Exercises[[#This Row],[ExerciseName]],tbl_Lookup_Exercises[ExerciseName],0)),"Unknown")</f>
        <v>Pull</v>
      </c>
    </row>
    <row r="153" spans="1:18" hidden="1" x14ac:dyDescent="0.25">
      <c r="A153" t="s">
        <v>1718</v>
      </c>
      <c r="B153" t="s">
        <v>846</v>
      </c>
      <c r="C153" t="s">
        <v>24</v>
      </c>
      <c r="D153">
        <v>3</v>
      </c>
      <c r="E153">
        <v>0</v>
      </c>
      <c r="F153">
        <v>7</v>
      </c>
      <c r="O153" t="s">
        <v>1719</v>
      </c>
      <c r="P153">
        <v>2</v>
      </c>
      <c r="Q153" t="s">
        <v>1720</v>
      </c>
      <c r="R153" t="str">
        <f>IFERROR(INDEX(tbl_Lookup_Exercises[Category],MATCH(tbl_Exercises[[#This Row],[ExerciseName]],tbl_Lookup_Exercises[ExerciseName],0)),"Unknown")</f>
        <v>Pull</v>
      </c>
    </row>
    <row r="154" spans="1:18" hidden="1" x14ac:dyDescent="0.25">
      <c r="A154" t="s">
        <v>1721</v>
      </c>
      <c r="B154" t="s">
        <v>846</v>
      </c>
      <c r="C154" t="s">
        <v>24</v>
      </c>
      <c r="D154">
        <v>4</v>
      </c>
      <c r="E154">
        <v>0</v>
      </c>
      <c r="F154">
        <v>6</v>
      </c>
      <c r="O154" t="s">
        <v>1722</v>
      </c>
      <c r="P154">
        <v>2</v>
      </c>
      <c r="Q154" t="s">
        <v>1723</v>
      </c>
      <c r="R154" t="str">
        <f>IFERROR(INDEX(tbl_Lookup_Exercises[Category],MATCH(tbl_Exercises[[#This Row],[ExerciseName]],tbl_Lookup_Exercises[ExerciseName],0)),"Unknown")</f>
        <v>Pull</v>
      </c>
    </row>
    <row r="155" spans="1:18" hidden="1" x14ac:dyDescent="0.25">
      <c r="A155" t="s">
        <v>1724</v>
      </c>
      <c r="B155" t="s">
        <v>846</v>
      </c>
      <c r="C155" t="s">
        <v>91</v>
      </c>
      <c r="D155">
        <v>1</v>
      </c>
      <c r="E155">
        <v>40</v>
      </c>
      <c r="F155">
        <v>8</v>
      </c>
      <c r="O155" t="s">
        <v>1725</v>
      </c>
      <c r="P155">
        <v>2</v>
      </c>
      <c r="Q155" t="s">
        <v>1726</v>
      </c>
      <c r="R155" t="str">
        <f>IFERROR(INDEX(tbl_Lookup_Exercises[Category],MATCH(tbl_Exercises[[#This Row],[ExerciseName]],tbl_Lookup_Exercises[ExerciseName],0)),"Unknown")</f>
        <v>Arms_Biceps</v>
      </c>
    </row>
    <row r="156" spans="1:18" hidden="1" x14ac:dyDescent="0.25">
      <c r="A156" t="s">
        <v>1727</v>
      </c>
      <c r="B156" t="s">
        <v>846</v>
      </c>
      <c r="C156" t="s">
        <v>91</v>
      </c>
      <c r="D156">
        <v>2</v>
      </c>
      <c r="E156">
        <v>45</v>
      </c>
      <c r="F156">
        <v>5</v>
      </c>
      <c r="O156" t="s">
        <v>1725</v>
      </c>
      <c r="P156">
        <v>2</v>
      </c>
      <c r="Q156" t="s">
        <v>1728</v>
      </c>
      <c r="R156" t="str">
        <f>IFERROR(INDEX(tbl_Lookup_Exercises[Category],MATCH(tbl_Exercises[[#This Row],[ExerciseName]],tbl_Lookup_Exercises[ExerciseName],0)),"Unknown")</f>
        <v>Arms_Biceps</v>
      </c>
    </row>
    <row r="157" spans="1:18" hidden="1" x14ac:dyDescent="0.25">
      <c r="A157" t="s">
        <v>1729</v>
      </c>
      <c r="B157" t="s">
        <v>846</v>
      </c>
      <c r="C157" t="s">
        <v>91</v>
      </c>
      <c r="D157">
        <v>3</v>
      </c>
      <c r="E157">
        <v>45</v>
      </c>
      <c r="F157">
        <v>3</v>
      </c>
      <c r="N157" t="s">
        <v>1730</v>
      </c>
      <c r="O157" t="s">
        <v>1731</v>
      </c>
      <c r="P157">
        <v>2</v>
      </c>
      <c r="Q157" t="s">
        <v>1732</v>
      </c>
      <c r="R157" t="str">
        <f>IFERROR(INDEX(tbl_Lookup_Exercises[Category],MATCH(tbl_Exercises[[#This Row],[ExerciseName]],tbl_Lookup_Exercises[ExerciseName],0)),"Unknown")</f>
        <v>Arms_Biceps</v>
      </c>
    </row>
    <row r="158" spans="1:18" hidden="1" x14ac:dyDescent="0.25">
      <c r="A158" t="s">
        <v>1733</v>
      </c>
      <c r="B158" t="s">
        <v>846</v>
      </c>
      <c r="C158" t="s">
        <v>91</v>
      </c>
      <c r="D158">
        <v>4</v>
      </c>
      <c r="E158">
        <v>40</v>
      </c>
      <c r="F158">
        <v>3</v>
      </c>
      <c r="N158" t="s">
        <v>1730</v>
      </c>
      <c r="O158" t="s">
        <v>1731</v>
      </c>
      <c r="P158">
        <v>2</v>
      </c>
      <c r="Q158" t="s">
        <v>1734</v>
      </c>
      <c r="R158" t="str">
        <f>IFERROR(INDEX(tbl_Lookup_Exercises[Category],MATCH(tbl_Exercises[[#This Row],[ExerciseName]],tbl_Lookup_Exercises[ExerciseName],0)),"Unknown")</f>
        <v>Arms_Biceps</v>
      </c>
    </row>
    <row r="159" spans="1:18" hidden="1" x14ac:dyDescent="0.25">
      <c r="A159" t="s">
        <v>1735</v>
      </c>
      <c r="B159" t="s">
        <v>846</v>
      </c>
      <c r="C159" t="s">
        <v>91</v>
      </c>
      <c r="D159">
        <v>5</v>
      </c>
      <c r="E159">
        <v>35</v>
      </c>
      <c r="F159">
        <v>3</v>
      </c>
      <c r="N159" t="s">
        <v>1730</v>
      </c>
      <c r="O159" t="s">
        <v>1736</v>
      </c>
      <c r="P159">
        <v>2</v>
      </c>
      <c r="Q159" t="s">
        <v>1737</v>
      </c>
      <c r="R159" t="str">
        <f>IFERROR(INDEX(tbl_Lookup_Exercises[Category],MATCH(tbl_Exercises[[#This Row],[ExerciseName]],tbl_Lookup_Exercises[ExerciseName],0)),"Unknown")</f>
        <v>Arms_Biceps</v>
      </c>
    </row>
    <row r="160" spans="1:18" hidden="1" x14ac:dyDescent="0.25">
      <c r="A160" t="s">
        <v>1738</v>
      </c>
      <c r="B160" t="s">
        <v>846</v>
      </c>
      <c r="C160" t="s">
        <v>91</v>
      </c>
      <c r="D160">
        <v>6</v>
      </c>
      <c r="E160">
        <v>30</v>
      </c>
      <c r="F160">
        <v>2</v>
      </c>
      <c r="N160" t="s">
        <v>1730</v>
      </c>
      <c r="O160" t="s">
        <v>1736</v>
      </c>
      <c r="P160">
        <v>2</v>
      </c>
      <c r="Q160" t="s">
        <v>849</v>
      </c>
      <c r="R160" t="str">
        <f>IFERROR(INDEX(tbl_Lookup_Exercises[Category],MATCH(tbl_Exercises[[#This Row],[ExerciseName]],tbl_Lookup_Exercises[ExerciseName],0)),"Unknown")</f>
        <v>Arms_Biceps</v>
      </c>
    </row>
    <row r="161" spans="1:18" hidden="1" x14ac:dyDescent="0.25">
      <c r="A161" t="s">
        <v>1739</v>
      </c>
      <c r="B161" t="s">
        <v>850</v>
      </c>
      <c r="C161" t="s">
        <v>159</v>
      </c>
      <c r="D161">
        <v>1</v>
      </c>
      <c r="E161">
        <v>90</v>
      </c>
      <c r="F161">
        <v>12</v>
      </c>
      <c r="O161" t="s">
        <v>1740</v>
      </c>
      <c r="P161">
        <v>2</v>
      </c>
      <c r="Q161" t="s">
        <v>852</v>
      </c>
      <c r="R161" t="str">
        <f>IFERROR(INDEX(tbl_Lookup_Exercises[Category],MATCH(tbl_Exercises[[#This Row],[ExerciseName]],tbl_Lookup_Exercises[ExerciseName],0)),"Unknown")</f>
        <v>Push</v>
      </c>
    </row>
    <row r="162" spans="1:18" hidden="1" x14ac:dyDescent="0.25">
      <c r="A162" t="s">
        <v>1741</v>
      </c>
      <c r="B162" t="s">
        <v>850</v>
      </c>
      <c r="C162" t="s">
        <v>159</v>
      </c>
      <c r="D162">
        <v>2</v>
      </c>
      <c r="E162">
        <v>140</v>
      </c>
      <c r="F162">
        <v>10</v>
      </c>
      <c r="O162" t="s">
        <v>1742</v>
      </c>
      <c r="P162">
        <v>2</v>
      </c>
      <c r="Q162" t="s">
        <v>1743</v>
      </c>
      <c r="R162" t="str">
        <f>IFERROR(INDEX(tbl_Lookup_Exercises[Category],MATCH(tbl_Exercises[[#This Row],[ExerciseName]],tbl_Lookup_Exercises[ExerciseName],0)),"Unknown")</f>
        <v>Push</v>
      </c>
    </row>
    <row r="163" spans="1:18" hidden="1" x14ac:dyDescent="0.25">
      <c r="A163" t="s">
        <v>1744</v>
      </c>
      <c r="B163" t="s">
        <v>850</v>
      </c>
      <c r="C163" t="s">
        <v>159</v>
      </c>
      <c r="D163">
        <v>3</v>
      </c>
      <c r="E163">
        <v>160</v>
      </c>
      <c r="F163">
        <v>8</v>
      </c>
      <c r="M163" t="s">
        <v>1745</v>
      </c>
      <c r="O163" t="s">
        <v>1746</v>
      </c>
      <c r="P163">
        <v>2</v>
      </c>
      <c r="Q163" t="s">
        <v>1747</v>
      </c>
      <c r="R163" t="str">
        <f>IFERROR(INDEX(tbl_Lookup_Exercises[Category],MATCH(tbl_Exercises[[#This Row],[ExerciseName]],tbl_Lookup_Exercises[ExerciseName],0)),"Unknown")</f>
        <v>Push</v>
      </c>
    </row>
    <row r="164" spans="1:18" hidden="1" x14ac:dyDescent="0.25">
      <c r="A164" t="s">
        <v>1748</v>
      </c>
      <c r="B164" t="s">
        <v>850</v>
      </c>
      <c r="C164" t="s">
        <v>159</v>
      </c>
      <c r="D164">
        <v>4</v>
      </c>
      <c r="E164">
        <v>180</v>
      </c>
      <c r="F164">
        <v>3</v>
      </c>
      <c r="M164" t="s">
        <v>1745</v>
      </c>
      <c r="O164" t="s">
        <v>1746</v>
      </c>
      <c r="P164">
        <v>2</v>
      </c>
      <c r="Q164" t="s">
        <v>1749</v>
      </c>
      <c r="R164" t="str">
        <f>IFERROR(INDEX(tbl_Lookup_Exercises[Category],MATCH(tbl_Exercises[[#This Row],[ExerciseName]],tbl_Lookup_Exercises[ExerciseName],0)),"Unknown")</f>
        <v>Push</v>
      </c>
    </row>
    <row r="165" spans="1:18" hidden="1" x14ac:dyDescent="0.25">
      <c r="A165" t="s">
        <v>1750</v>
      </c>
      <c r="B165" t="s">
        <v>850</v>
      </c>
      <c r="C165" t="s">
        <v>1404</v>
      </c>
      <c r="D165">
        <v>1</v>
      </c>
      <c r="E165">
        <v>45</v>
      </c>
      <c r="F165">
        <v>10</v>
      </c>
      <c r="J165">
        <v>2</v>
      </c>
      <c r="K165">
        <v>1</v>
      </c>
      <c r="L165">
        <v>2</v>
      </c>
      <c r="O165" t="s">
        <v>1751</v>
      </c>
      <c r="P165">
        <v>2</v>
      </c>
      <c r="Q165" t="s">
        <v>1752</v>
      </c>
      <c r="R165" t="str">
        <f>IFERROR(INDEX(tbl_Lookup_Exercises[Category],MATCH(tbl_Exercises[[#This Row],[ExerciseName]],tbl_Lookup_Exercises[ExerciseName],0)),"Unknown")</f>
        <v>Push</v>
      </c>
    </row>
    <row r="166" spans="1:18" hidden="1" x14ac:dyDescent="0.25">
      <c r="A166" t="s">
        <v>1753</v>
      </c>
      <c r="B166" t="s">
        <v>850</v>
      </c>
      <c r="C166" t="s">
        <v>1404</v>
      </c>
      <c r="D166">
        <v>2</v>
      </c>
      <c r="E166">
        <v>45</v>
      </c>
      <c r="F166">
        <v>9</v>
      </c>
      <c r="J166">
        <v>2</v>
      </c>
      <c r="K166">
        <v>1</v>
      </c>
      <c r="L166">
        <v>2</v>
      </c>
      <c r="M166" t="s">
        <v>1745</v>
      </c>
      <c r="O166" t="s">
        <v>1754</v>
      </c>
      <c r="P166">
        <v>2</v>
      </c>
      <c r="Q166" t="s">
        <v>1755</v>
      </c>
      <c r="R166" t="str">
        <f>IFERROR(INDEX(tbl_Lookup_Exercises[Category],MATCH(tbl_Exercises[[#This Row],[ExerciseName]],tbl_Lookup_Exercises[ExerciseName],0)),"Unknown")</f>
        <v>Push</v>
      </c>
    </row>
    <row r="167" spans="1:18" hidden="1" x14ac:dyDescent="0.25">
      <c r="A167" t="s">
        <v>1756</v>
      </c>
      <c r="B167" t="s">
        <v>850</v>
      </c>
      <c r="C167" t="s">
        <v>1404</v>
      </c>
      <c r="D167">
        <v>3</v>
      </c>
      <c r="E167">
        <v>50</v>
      </c>
      <c r="F167">
        <v>8</v>
      </c>
      <c r="J167">
        <v>2</v>
      </c>
      <c r="K167">
        <v>1</v>
      </c>
      <c r="L167">
        <v>2</v>
      </c>
      <c r="M167" t="s">
        <v>1745</v>
      </c>
      <c r="O167" t="s">
        <v>1754</v>
      </c>
      <c r="P167">
        <v>2</v>
      </c>
      <c r="Q167" t="s">
        <v>1757</v>
      </c>
      <c r="R167" t="str">
        <f>IFERROR(INDEX(tbl_Lookup_Exercises[Category],MATCH(tbl_Exercises[[#This Row],[ExerciseName]],tbl_Lookup_Exercises[ExerciseName],0)),"Unknown")</f>
        <v>Push</v>
      </c>
    </row>
    <row r="168" spans="1:18" hidden="1" x14ac:dyDescent="0.25">
      <c r="A168" t="s">
        <v>1758</v>
      </c>
      <c r="B168" t="s">
        <v>850</v>
      </c>
      <c r="C168" t="s">
        <v>1404</v>
      </c>
      <c r="D168">
        <v>4</v>
      </c>
      <c r="E168">
        <v>50</v>
      </c>
      <c r="F168">
        <v>6</v>
      </c>
      <c r="J168">
        <v>2</v>
      </c>
      <c r="K168">
        <v>1</v>
      </c>
      <c r="L168">
        <v>2</v>
      </c>
      <c r="M168" t="s">
        <v>610</v>
      </c>
      <c r="O168" t="s">
        <v>1759</v>
      </c>
      <c r="P168">
        <v>2</v>
      </c>
      <c r="Q168" t="s">
        <v>1760</v>
      </c>
      <c r="R168" t="str">
        <f>IFERROR(INDEX(tbl_Lookup_Exercises[Category],MATCH(tbl_Exercises[[#This Row],[ExerciseName]],tbl_Lookup_Exercises[ExerciseName],0)),"Unknown")</f>
        <v>Push</v>
      </c>
    </row>
    <row r="169" spans="1:18" hidden="1" x14ac:dyDescent="0.25">
      <c r="A169" t="s">
        <v>1761</v>
      </c>
      <c r="B169" t="s">
        <v>850</v>
      </c>
      <c r="C169" t="s">
        <v>186</v>
      </c>
      <c r="D169">
        <v>1</v>
      </c>
      <c r="E169">
        <v>45</v>
      </c>
      <c r="F169">
        <v>3</v>
      </c>
      <c r="N169" t="s">
        <v>1762</v>
      </c>
      <c r="O169" t="s">
        <v>1763</v>
      </c>
      <c r="P169">
        <v>2</v>
      </c>
      <c r="Q169" t="s">
        <v>1764</v>
      </c>
      <c r="R169" t="str">
        <f>IFERROR(INDEX(tbl_Lookup_Exercises[Category],MATCH(tbl_Exercises[[#This Row],[ExerciseName]],tbl_Lookup_Exercises[ExerciseName],0)),"Unknown")</f>
        <v>Push</v>
      </c>
    </row>
    <row r="170" spans="1:18" hidden="1" x14ac:dyDescent="0.25">
      <c r="A170" t="s">
        <v>1765</v>
      </c>
      <c r="B170" t="s">
        <v>850</v>
      </c>
      <c r="C170" t="s">
        <v>192</v>
      </c>
      <c r="D170">
        <v>1</v>
      </c>
      <c r="E170">
        <v>45</v>
      </c>
      <c r="F170">
        <v>3</v>
      </c>
      <c r="N170" t="s">
        <v>1762</v>
      </c>
      <c r="P170">
        <v>2</v>
      </c>
      <c r="Q170" t="s">
        <v>1766</v>
      </c>
      <c r="R170" t="str">
        <f>IFERROR(INDEX(tbl_Lookup_Exercises[Category],MATCH(tbl_Exercises[[#This Row],[ExerciseName]],tbl_Lookup_Exercises[ExerciseName],0)),"Unknown")</f>
        <v>Push</v>
      </c>
    </row>
    <row r="171" spans="1:18" hidden="1" x14ac:dyDescent="0.25">
      <c r="A171" t="s">
        <v>1767</v>
      </c>
      <c r="B171" t="s">
        <v>850</v>
      </c>
      <c r="C171" t="s">
        <v>186</v>
      </c>
      <c r="D171">
        <v>2</v>
      </c>
      <c r="E171">
        <v>45</v>
      </c>
      <c r="F171">
        <v>3</v>
      </c>
      <c r="N171" t="s">
        <v>1768</v>
      </c>
      <c r="O171" t="s">
        <v>1763</v>
      </c>
      <c r="P171">
        <v>2</v>
      </c>
      <c r="Q171" t="s">
        <v>1769</v>
      </c>
      <c r="R171" t="str">
        <f>IFERROR(INDEX(tbl_Lookup_Exercises[Category],MATCH(tbl_Exercises[[#This Row],[ExerciseName]],tbl_Lookup_Exercises[ExerciseName],0)),"Unknown")</f>
        <v>Push</v>
      </c>
    </row>
    <row r="172" spans="1:18" hidden="1" x14ac:dyDescent="0.25">
      <c r="A172" t="s">
        <v>1770</v>
      </c>
      <c r="B172" t="s">
        <v>850</v>
      </c>
      <c r="C172" t="s">
        <v>192</v>
      </c>
      <c r="D172">
        <v>2</v>
      </c>
      <c r="E172">
        <v>45</v>
      </c>
      <c r="F172">
        <v>4</v>
      </c>
      <c r="N172" t="s">
        <v>1768</v>
      </c>
      <c r="P172">
        <v>2</v>
      </c>
      <c r="Q172" t="s">
        <v>1771</v>
      </c>
      <c r="R172" t="str">
        <f>IFERROR(INDEX(tbl_Lookup_Exercises[Category],MATCH(tbl_Exercises[[#This Row],[ExerciseName]],tbl_Lookup_Exercises[ExerciseName],0)),"Unknown")</f>
        <v>Push</v>
      </c>
    </row>
    <row r="173" spans="1:18" hidden="1" x14ac:dyDescent="0.25">
      <c r="A173" t="s">
        <v>1772</v>
      </c>
      <c r="B173" t="s">
        <v>850</v>
      </c>
      <c r="C173" t="s">
        <v>186</v>
      </c>
      <c r="D173">
        <v>3</v>
      </c>
      <c r="E173">
        <v>45</v>
      </c>
      <c r="F173">
        <v>5</v>
      </c>
      <c r="N173" t="s">
        <v>1773</v>
      </c>
      <c r="P173">
        <v>2</v>
      </c>
      <c r="Q173" t="s">
        <v>1774</v>
      </c>
      <c r="R173" t="str">
        <f>IFERROR(INDEX(tbl_Lookup_Exercises[Category],MATCH(tbl_Exercises[[#This Row],[ExerciseName]],tbl_Lookup_Exercises[ExerciseName],0)),"Unknown")</f>
        <v>Push</v>
      </c>
    </row>
    <row r="174" spans="1:18" hidden="1" x14ac:dyDescent="0.25">
      <c r="A174" t="s">
        <v>1775</v>
      </c>
      <c r="B174" t="s">
        <v>850</v>
      </c>
      <c r="C174" t="s">
        <v>192</v>
      </c>
      <c r="D174">
        <v>3</v>
      </c>
      <c r="E174">
        <v>45</v>
      </c>
      <c r="F174">
        <v>4</v>
      </c>
      <c r="N174" t="s">
        <v>1773</v>
      </c>
      <c r="P174">
        <v>2</v>
      </c>
      <c r="Q174" t="s">
        <v>1776</v>
      </c>
      <c r="R174" t="str">
        <f>IFERROR(INDEX(tbl_Lookup_Exercises[Category],MATCH(tbl_Exercises[[#This Row],[ExerciseName]],tbl_Lookup_Exercises[ExerciseName],0)),"Unknown")</f>
        <v>Push</v>
      </c>
    </row>
    <row r="175" spans="1:18" hidden="1" x14ac:dyDescent="0.25">
      <c r="A175" t="s">
        <v>1777</v>
      </c>
      <c r="B175" t="s">
        <v>850</v>
      </c>
      <c r="C175" t="s">
        <v>10820</v>
      </c>
      <c r="D175">
        <v>1</v>
      </c>
      <c r="E175">
        <v>20</v>
      </c>
      <c r="F175">
        <v>15</v>
      </c>
      <c r="O175" t="s">
        <v>1778</v>
      </c>
      <c r="P175">
        <v>2</v>
      </c>
      <c r="Q175" t="s">
        <v>1779</v>
      </c>
      <c r="R175" t="str">
        <f>IFERROR(INDEX(tbl_Lookup_Exercises[Category],MATCH(tbl_Exercises[[#This Row],[ExerciseName]],tbl_Lookup_Exercises[ExerciseName],0)),"Unknown")</f>
        <v>Arms_Triceps</v>
      </c>
    </row>
    <row r="176" spans="1:18" hidden="1" x14ac:dyDescent="0.25">
      <c r="A176" t="s">
        <v>1780</v>
      </c>
      <c r="B176" t="s">
        <v>850</v>
      </c>
      <c r="C176" t="s">
        <v>10820</v>
      </c>
      <c r="D176">
        <v>2</v>
      </c>
      <c r="E176">
        <v>20</v>
      </c>
      <c r="F176">
        <v>15</v>
      </c>
      <c r="O176" t="s">
        <v>1781</v>
      </c>
      <c r="P176">
        <v>2</v>
      </c>
      <c r="Q176" t="s">
        <v>1782</v>
      </c>
      <c r="R176" t="str">
        <f>IFERROR(INDEX(tbl_Lookup_Exercises[Category],MATCH(tbl_Exercises[[#This Row],[ExerciseName]],tbl_Lookup_Exercises[ExerciseName],0)),"Unknown")</f>
        <v>Arms_Triceps</v>
      </c>
    </row>
    <row r="177" spans="1:18" hidden="1" x14ac:dyDescent="0.25">
      <c r="A177" t="s">
        <v>1783</v>
      </c>
      <c r="B177" t="s">
        <v>850</v>
      </c>
      <c r="C177" t="s">
        <v>10820</v>
      </c>
      <c r="D177">
        <v>3</v>
      </c>
      <c r="E177">
        <v>20</v>
      </c>
      <c r="F177">
        <v>15</v>
      </c>
      <c r="O177" t="s">
        <v>1784</v>
      </c>
      <c r="P177">
        <v>2</v>
      </c>
      <c r="Q177" t="s">
        <v>1785</v>
      </c>
      <c r="R177" t="str">
        <f>IFERROR(INDEX(tbl_Lookup_Exercises[Category],MATCH(tbl_Exercises[[#This Row],[ExerciseName]],tbl_Lookup_Exercises[ExerciseName],0)),"Unknown")</f>
        <v>Arms_Triceps</v>
      </c>
    </row>
    <row r="178" spans="1:18" hidden="1" x14ac:dyDescent="0.25">
      <c r="A178" t="s">
        <v>1786</v>
      </c>
      <c r="B178" t="s">
        <v>850</v>
      </c>
      <c r="C178" t="s">
        <v>10820</v>
      </c>
      <c r="D178">
        <v>4</v>
      </c>
      <c r="E178">
        <v>25</v>
      </c>
      <c r="F178">
        <v>11</v>
      </c>
      <c r="N178" t="s">
        <v>1787</v>
      </c>
      <c r="O178" t="s">
        <v>1788</v>
      </c>
      <c r="P178">
        <v>2</v>
      </c>
      <c r="Q178" t="s">
        <v>1789</v>
      </c>
      <c r="R178" t="str">
        <f>IFERROR(INDEX(tbl_Lookup_Exercises[Category],MATCH(tbl_Exercises[[#This Row],[ExerciseName]],tbl_Lookup_Exercises[ExerciseName],0)),"Unknown")</f>
        <v>Arms_Triceps</v>
      </c>
    </row>
    <row r="179" spans="1:18" hidden="1" x14ac:dyDescent="0.25">
      <c r="A179" t="s">
        <v>1790</v>
      </c>
      <c r="B179" t="s">
        <v>850</v>
      </c>
      <c r="C179" t="s">
        <v>10820</v>
      </c>
      <c r="D179">
        <v>5</v>
      </c>
      <c r="E179">
        <v>20</v>
      </c>
      <c r="F179">
        <v>6</v>
      </c>
      <c r="N179" t="s">
        <v>1787</v>
      </c>
      <c r="O179" t="s">
        <v>1788</v>
      </c>
      <c r="P179">
        <v>2</v>
      </c>
      <c r="Q179" t="s">
        <v>853</v>
      </c>
      <c r="R179" t="str">
        <f>IFERROR(INDEX(tbl_Lookup_Exercises[Category],MATCH(tbl_Exercises[[#This Row],[ExerciseName]],tbl_Lookup_Exercises[ExerciseName],0)),"Unknown")</f>
        <v>Arms_Triceps</v>
      </c>
    </row>
    <row r="180" spans="1:18" hidden="1" x14ac:dyDescent="0.25">
      <c r="A180" t="s">
        <v>1791</v>
      </c>
      <c r="B180" t="s">
        <v>854</v>
      </c>
      <c r="C180" t="s">
        <v>15</v>
      </c>
      <c r="D180">
        <v>1</v>
      </c>
      <c r="E180">
        <v>50</v>
      </c>
      <c r="G180">
        <v>75</v>
      </c>
      <c r="O180" t="s">
        <v>1792</v>
      </c>
      <c r="P180">
        <v>2</v>
      </c>
      <c r="Q180" t="s">
        <v>856</v>
      </c>
      <c r="R180" t="str">
        <f>IFERROR(INDEX(tbl_Lookup_Exercises[Category],MATCH(tbl_Exercises[[#This Row],[ExerciseName]],tbl_Lookup_Exercises[ExerciseName],0)),"Unknown")</f>
        <v>Carry</v>
      </c>
    </row>
    <row r="181" spans="1:18" hidden="1" x14ac:dyDescent="0.25">
      <c r="A181" t="s">
        <v>1793</v>
      </c>
      <c r="B181" t="s">
        <v>854</v>
      </c>
      <c r="C181" t="s">
        <v>15</v>
      </c>
      <c r="D181">
        <v>2</v>
      </c>
      <c r="E181">
        <v>50</v>
      </c>
      <c r="G181">
        <v>75</v>
      </c>
      <c r="O181" t="s">
        <v>1792</v>
      </c>
      <c r="P181">
        <v>2</v>
      </c>
      <c r="Q181" t="s">
        <v>1794</v>
      </c>
      <c r="R181" t="str">
        <f>IFERROR(INDEX(tbl_Lookup_Exercises[Category],MATCH(tbl_Exercises[[#This Row],[ExerciseName]],tbl_Lookup_Exercises[ExerciseName],0)),"Unknown")</f>
        <v>Carry</v>
      </c>
    </row>
    <row r="182" spans="1:18" hidden="1" x14ac:dyDescent="0.25">
      <c r="A182" t="s">
        <v>1795</v>
      </c>
      <c r="B182" t="s">
        <v>854</v>
      </c>
      <c r="C182" t="s">
        <v>15</v>
      </c>
      <c r="D182">
        <v>3</v>
      </c>
      <c r="E182">
        <v>50</v>
      </c>
      <c r="G182">
        <v>75</v>
      </c>
      <c r="O182" t="s">
        <v>1796</v>
      </c>
      <c r="P182">
        <v>2</v>
      </c>
      <c r="Q182" t="s">
        <v>1797</v>
      </c>
      <c r="R182" t="str">
        <f>IFERROR(INDEX(tbl_Lookup_Exercises[Category],MATCH(tbl_Exercises[[#This Row],[ExerciseName]],tbl_Lookup_Exercises[ExerciseName],0)),"Unknown")</f>
        <v>Carry</v>
      </c>
    </row>
    <row r="183" spans="1:18" hidden="1" x14ac:dyDescent="0.25">
      <c r="A183" t="s">
        <v>1798</v>
      </c>
      <c r="B183" t="s">
        <v>854</v>
      </c>
      <c r="C183" t="s">
        <v>15</v>
      </c>
      <c r="D183">
        <v>4</v>
      </c>
      <c r="E183">
        <v>50</v>
      </c>
      <c r="G183">
        <v>75</v>
      </c>
      <c r="O183" t="s">
        <v>1799</v>
      </c>
      <c r="P183">
        <v>2</v>
      </c>
      <c r="Q183" t="s">
        <v>1800</v>
      </c>
      <c r="R183" t="str">
        <f>IFERROR(INDEX(tbl_Lookup_Exercises[Category],MATCH(tbl_Exercises[[#This Row],[ExerciseName]],tbl_Lookup_Exercises[ExerciseName],0)),"Unknown")</f>
        <v>Carry</v>
      </c>
    </row>
    <row r="184" spans="1:18" hidden="1" x14ac:dyDescent="0.25">
      <c r="A184" t="s">
        <v>1801</v>
      </c>
      <c r="B184" t="s">
        <v>854</v>
      </c>
      <c r="C184" t="s">
        <v>15</v>
      </c>
      <c r="D184">
        <v>5</v>
      </c>
      <c r="E184">
        <v>50</v>
      </c>
      <c r="G184">
        <v>75</v>
      </c>
      <c r="O184" t="s">
        <v>1799</v>
      </c>
      <c r="P184">
        <v>2</v>
      </c>
      <c r="Q184" t="s">
        <v>1802</v>
      </c>
      <c r="R184" t="str">
        <f>IFERROR(INDEX(tbl_Lookup_Exercises[Category],MATCH(tbl_Exercises[[#This Row],[ExerciseName]],tbl_Lookup_Exercises[ExerciseName],0)),"Unknown")</f>
        <v>Carry</v>
      </c>
    </row>
    <row r="185" spans="1:18" hidden="1" x14ac:dyDescent="0.25">
      <c r="A185" t="s">
        <v>1803</v>
      </c>
      <c r="B185" t="s">
        <v>854</v>
      </c>
      <c r="C185" t="s">
        <v>51</v>
      </c>
      <c r="D185">
        <v>1</v>
      </c>
      <c r="E185">
        <v>140</v>
      </c>
      <c r="F185">
        <v>12</v>
      </c>
      <c r="O185" t="s">
        <v>1804</v>
      </c>
      <c r="P185">
        <v>2</v>
      </c>
      <c r="Q185" t="s">
        <v>1805</v>
      </c>
      <c r="R185" t="str">
        <f>IFERROR(INDEX(tbl_Lookup_Exercises[Category],MATCH(tbl_Exercises[[#This Row],[ExerciseName]],tbl_Lookup_Exercises[ExerciseName],0)),"Unknown")</f>
        <v>Pull</v>
      </c>
    </row>
    <row r="186" spans="1:18" hidden="1" x14ac:dyDescent="0.25">
      <c r="A186" t="s">
        <v>1806</v>
      </c>
      <c r="B186" t="s">
        <v>854</v>
      </c>
      <c r="C186" t="s">
        <v>51</v>
      </c>
      <c r="D186">
        <v>2</v>
      </c>
      <c r="E186">
        <v>140</v>
      </c>
      <c r="F186">
        <v>12</v>
      </c>
      <c r="O186" t="s">
        <v>1804</v>
      </c>
      <c r="P186">
        <v>2</v>
      </c>
      <c r="Q186" t="s">
        <v>1807</v>
      </c>
      <c r="R186" t="str">
        <f>IFERROR(INDEX(tbl_Lookup_Exercises[Category],MATCH(tbl_Exercises[[#This Row],[ExerciseName]],tbl_Lookup_Exercises[ExerciseName],0)),"Unknown")</f>
        <v>Pull</v>
      </c>
    </row>
    <row r="187" spans="1:18" hidden="1" x14ac:dyDescent="0.25">
      <c r="A187" t="s">
        <v>1808</v>
      </c>
      <c r="B187" t="s">
        <v>854</v>
      </c>
      <c r="C187" t="s">
        <v>51</v>
      </c>
      <c r="D187">
        <v>3</v>
      </c>
      <c r="E187">
        <v>145</v>
      </c>
      <c r="F187">
        <v>11</v>
      </c>
      <c r="J187">
        <v>2</v>
      </c>
      <c r="K187">
        <v>1</v>
      </c>
      <c r="L187">
        <v>2</v>
      </c>
      <c r="M187" t="s">
        <v>610</v>
      </c>
      <c r="O187" t="s">
        <v>1809</v>
      </c>
      <c r="P187">
        <v>2</v>
      </c>
      <c r="Q187" t="s">
        <v>1810</v>
      </c>
      <c r="R187" t="str">
        <f>IFERROR(INDEX(tbl_Lookup_Exercises[Category],MATCH(tbl_Exercises[[#This Row],[ExerciseName]],tbl_Lookup_Exercises[ExerciseName],0)),"Unknown")</f>
        <v>Pull</v>
      </c>
    </row>
    <row r="188" spans="1:18" hidden="1" x14ac:dyDescent="0.25">
      <c r="A188" t="s">
        <v>1811</v>
      </c>
      <c r="B188" t="s">
        <v>854</v>
      </c>
      <c r="C188" t="s">
        <v>51</v>
      </c>
      <c r="D188">
        <v>4</v>
      </c>
      <c r="E188">
        <v>145</v>
      </c>
      <c r="F188">
        <v>10</v>
      </c>
      <c r="J188">
        <v>2</v>
      </c>
      <c r="K188">
        <v>1</v>
      </c>
      <c r="L188">
        <v>2</v>
      </c>
      <c r="M188" t="s">
        <v>1646</v>
      </c>
      <c r="O188" t="s">
        <v>1812</v>
      </c>
      <c r="P188">
        <v>2</v>
      </c>
      <c r="Q188" t="s">
        <v>1813</v>
      </c>
      <c r="R188" t="str">
        <f>IFERROR(INDEX(tbl_Lookup_Exercises[Category],MATCH(tbl_Exercises[[#This Row],[ExerciseName]],tbl_Lookup_Exercises[ExerciseName],0)),"Unknown")</f>
        <v>Pull</v>
      </c>
    </row>
    <row r="189" spans="1:18" hidden="1" x14ac:dyDescent="0.25">
      <c r="A189" t="s">
        <v>1814</v>
      </c>
      <c r="B189" t="s">
        <v>854</v>
      </c>
      <c r="C189" t="s">
        <v>73</v>
      </c>
      <c r="D189">
        <v>1</v>
      </c>
      <c r="E189">
        <v>30</v>
      </c>
      <c r="F189">
        <v>20</v>
      </c>
      <c r="O189" t="s">
        <v>1815</v>
      </c>
      <c r="P189">
        <v>2</v>
      </c>
      <c r="Q189" t="s">
        <v>1816</v>
      </c>
      <c r="R189" t="str">
        <f>IFERROR(INDEX(tbl_Lookup_Exercises[Category],MATCH(tbl_Exercises[[#This Row],[ExerciseName]],tbl_Lookup_Exercises[ExerciseName],0)),"Unknown")</f>
        <v>Pull</v>
      </c>
    </row>
    <row r="190" spans="1:18" hidden="1" x14ac:dyDescent="0.25">
      <c r="A190" t="s">
        <v>1817</v>
      </c>
      <c r="B190" t="s">
        <v>854</v>
      </c>
      <c r="C190" t="s">
        <v>73</v>
      </c>
      <c r="D190">
        <v>2</v>
      </c>
      <c r="E190">
        <v>30</v>
      </c>
      <c r="F190">
        <v>20</v>
      </c>
      <c r="O190" t="s">
        <v>1815</v>
      </c>
      <c r="P190">
        <v>2</v>
      </c>
      <c r="Q190" t="s">
        <v>1818</v>
      </c>
      <c r="R190" t="str">
        <f>IFERROR(INDEX(tbl_Lookup_Exercises[Category],MATCH(tbl_Exercises[[#This Row],[ExerciseName]],tbl_Lookup_Exercises[ExerciseName],0)),"Unknown")</f>
        <v>Pull</v>
      </c>
    </row>
    <row r="191" spans="1:18" hidden="1" x14ac:dyDescent="0.25">
      <c r="A191" t="s">
        <v>1819</v>
      </c>
      <c r="B191" t="s">
        <v>854</v>
      </c>
      <c r="C191" t="s">
        <v>73</v>
      </c>
      <c r="D191">
        <v>3</v>
      </c>
      <c r="E191">
        <v>30</v>
      </c>
      <c r="F191">
        <v>20</v>
      </c>
      <c r="O191" t="s">
        <v>1815</v>
      </c>
      <c r="P191">
        <v>2</v>
      </c>
      <c r="Q191" t="s">
        <v>1820</v>
      </c>
      <c r="R191" t="str">
        <f>IFERROR(INDEX(tbl_Lookup_Exercises[Category],MATCH(tbl_Exercises[[#This Row],[ExerciseName]],tbl_Lookup_Exercises[ExerciseName],0)),"Unknown")</f>
        <v>Pull</v>
      </c>
    </row>
    <row r="192" spans="1:18" hidden="1" x14ac:dyDescent="0.25">
      <c r="A192" t="s">
        <v>1821</v>
      </c>
      <c r="B192" t="s">
        <v>854</v>
      </c>
      <c r="C192" t="s">
        <v>99</v>
      </c>
      <c r="D192">
        <v>1</v>
      </c>
      <c r="E192">
        <v>50</v>
      </c>
      <c r="F192">
        <v>12</v>
      </c>
      <c r="O192" t="s">
        <v>1822</v>
      </c>
      <c r="P192">
        <v>2</v>
      </c>
      <c r="Q192" t="s">
        <v>1823</v>
      </c>
      <c r="R192" t="str">
        <f>IFERROR(INDEX(tbl_Lookup_Exercises[Category],MATCH(tbl_Exercises[[#This Row],[ExerciseName]],tbl_Lookup_Exercises[ExerciseName],0)),"Unknown")</f>
        <v>Arms_Biceps</v>
      </c>
    </row>
    <row r="193" spans="1:18" hidden="1" x14ac:dyDescent="0.25">
      <c r="A193" t="s">
        <v>1824</v>
      </c>
      <c r="B193" t="s">
        <v>854</v>
      </c>
      <c r="C193" t="s">
        <v>99</v>
      </c>
      <c r="D193">
        <v>2</v>
      </c>
      <c r="E193">
        <v>55</v>
      </c>
      <c r="F193">
        <v>11</v>
      </c>
      <c r="M193" t="s">
        <v>595</v>
      </c>
      <c r="O193" t="s">
        <v>1825</v>
      </c>
      <c r="P193">
        <v>2</v>
      </c>
      <c r="Q193" t="s">
        <v>1826</v>
      </c>
      <c r="R193" t="str">
        <f>IFERROR(INDEX(tbl_Lookup_Exercises[Category],MATCH(tbl_Exercises[[#This Row],[ExerciseName]],tbl_Lookup_Exercises[ExerciseName],0)),"Unknown")</f>
        <v>Arms_Biceps</v>
      </c>
    </row>
    <row r="194" spans="1:18" hidden="1" x14ac:dyDescent="0.25">
      <c r="A194" t="s">
        <v>1827</v>
      </c>
      <c r="B194" t="s">
        <v>854</v>
      </c>
      <c r="C194" t="s">
        <v>99</v>
      </c>
      <c r="D194">
        <v>3</v>
      </c>
      <c r="E194">
        <v>40</v>
      </c>
      <c r="F194">
        <v>10</v>
      </c>
      <c r="N194" t="s">
        <v>1828</v>
      </c>
      <c r="O194" t="s">
        <v>1829</v>
      </c>
      <c r="P194">
        <v>2</v>
      </c>
      <c r="Q194" t="s">
        <v>1830</v>
      </c>
      <c r="R194" t="str">
        <f>IFERROR(INDEX(tbl_Lookup_Exercises[Category],MATCH(tbl_Exercises[[#This Row],[ExerciseName]],tbl_Lookup_Exercises[ExerciseName],0)),"Unknown")</f>
        <v>Arms_Biceps</v>
      </c>
    </row>
    <row r="195" spans="1:18" hidden="1" x14ac:dyDescent="0.25">
      <c r="A195" t="s">
        <v>1831</v>
      </c>
      <c r="B195" t="s">
        <v>854</v>
      </c>
      <c r="C195" t="s">
        <v>99</v>
      </c>
      <c r="D195">
        <v>4</v>
      </c>
      <c r="E195">
        <v>40</v>
      </c>
      <c r="F195">
        <v>4</v>
      </c>
      <c r="N195" t="s">
        <v>1828</v>
      </c>
      <c r="O195" t="s">
        <v>1829</v>
      </c>
      <c r="P195">
        <v>2</v>
      </c>
      <c r="Q195" t="s">
        <v>857</v>
      </c>
      <c r="R195" t="str">
        <f>IFERROR(INDEX(tbl_Lookup_Exercises[Category],MATCH(tbl_Exercises[[#This Row],[ExerciseName]],tbl_Lookup_Exercises[ExerciseName],0)),"Unknown")</f>
        <v>Arms_Biceps</v>
      </c>
    </row>
    <row r="196" spans="1:18" hidden="1" x14ac:dyDescent="0.25">
      <c r="A196" t="s">
        <v>1832</v>
      </c>
      <c r="B196" t="s">
        <v>858</v>
      </c>
      <c r="C196" t="s">
        <v>112</v>
      </c>
      <c r="D196">
        <v>1</v>
      </c>
      <c r="E196">
        <v>45</v>
      </c>
      <c r="F196">
        <v>15</v>
      </c>
      <c r="N196" t="s">
        <v>1833</v>
      </c>
      <c r="O196" t="s">
        <v>1834</v>
      </c>
      <c r="P196">
        <v>2</v>
      </c>
      <c r="Q196" t="s">
        <v>860</v>
      </c>
      <c r="R196" t="str">
        <f>IFERROR(INDEX(tbl_Lookup_Exercises[Category],MATCH(tbl_Exercises[[#This Row],[ExerciseName]],tbl_Lookup_Exercises[ExerciseName],0)),"Unknown")</f>
        <v>Arms_Biceps</v>
      </c>
    </row>
    <row r="197" spans="1:18" hidden="1" x14ac:dyDescent="0.25">
      <c r="A197" t="s">
        <v>1835</v>
      </c>
      <c r="B197" t="s">
        <v>858</v>
      </c>
      <c r="C197" t="s">
        <v>112</v>
      </c>
      <c r="D197">
        <v>2</v>
      </c>
      <c r="E197">
        <v>40</v>
      </c>
      <c r="F197">
        <v>15</v>
      </c>
      <c r="N197" t="s">
        <v>1833</v>
      </c>
      <c r="O197" t="s">
        <v>1836</v>
      </c>
      <c r="P197">
        <v>2</v>
      </c>
      <c r="Q197" t="s">
        <v>1837</v>
      </c>
      <c r="R197" t="str">
        <f>IFERROR(INDEX(tbl_Lookup_Exercises[Category],MATCH(tbl_Exercises[[#This Row],[ExerciseName]],tbl_Lookup_Exercises[ExerciseName],0)),"Unknown")</f>
        <v>Arms_Biceps</v>
      </c>
    </row>
    <row r="198" spans="1:18" hidden="1" x14ac:dyDescent="0.25">
      <c r="A198" t="s">
        <v>1838</v>
      </c>
      <c r="B198" t="s">
        <v>858</v>
      </c>
      <c r="C198" t="s">
        <v>112</v>
      </c>
      <c r="D198">
        <v>3</v>
      </c>
      <c r="E198">
        <v>45</v>
      </c>
      <c r="F198">
        <v>15</v>
      </c>
      <c r="N198" t="s">
        <v>1839</v>
      </c>
      <c r="O198" t="s">
        <v>1840</v>
      </c>
      <c r="P198">
        <v>2</v>
      </c>
      <c r="Q198" t="s">
        <v>1841</v>
      </c>
      <c r="R198" t="str">
        <f>IFERROR(INDEX(tbl_Lookup_Exercises[Category],MATCH(tbl_Exercises[[#This Row],[ExerciseName]],tbl_Lookup_Exercises[ExerciseName],0)),"Unknown")</f>
        <v>Arms_Biceps</v>
      </c>
    </row>
    <row r="199" spans="1:18" hidden="1" x14ac:dyDescent="0.25">
      <c r="A199" t="s">
        <v>1842</v>
      </c>
      <c r="B199" t="s">
        <v>858</v>
      </c>
      <c r="C199" t="s">
        <v>214</v>
      </c>
      <c r="D199">
        <v>1</v>
      </c>
      <c r="E199">
        <v>45</v>
      </c>
      <c r="F199">
        <v>15</v>
      </c>
      <c r="N199" t="s">
        <v>1839</v>
      </c>
      <c r="P199">
        <v>2</v>
      </c>
      <c r="Q199" t="s">
        <v>1843</v>
      </c>
      <c r="R199" t="str">
        <f>IFERROR(INDEX(tbl_Lookup_Exercises[Category],MATCH(tbl_Exercises[[#This Row],[ExerciseName]],tbl_Lookup_Exercises[ExerciseName],0)),"Unknown")</f>
        <v>Arms_Triceps</v>
      </c>
    </row>
    <row r="200" spans="1:18" hidden="1" x14ac:dyDescent="0.25">
      <c r="A200" t="s">
        <v>1844</v>
      </c>
      <c r="B200" t="s">
        <v>858</v>
      </c>
      <c r="C200" t="s">
        <v>112</v>
      </c>
      <c r="D200">
        <v>4</v>
      </c>
      <c r="E200">
        <v>45</v>
      </c>
      <c r="F200">
        <v>10</v>
      </c>
      <c r="M200" t="s">
        <v>1845</v>
      </c>
      <c r="N200" t="s">
        <v>1846</v>
      </c>
      <c r="O200" t="s">
        <v>1847</v>
      </c>
      <c r="P200">
        <v>2</v>
      </c>
      <c r="Q200" t="s">
        <v>1848</v>
      </c>
      <c r="R200" t="str">
        <f>IFERROR(INDEX(tbl_Lookup_Exercises[Category],MATCH(tbl_Exercises[[#This Row],[ExerciseName]],tbl_Lookup_Exercises[ExerciseName],0)),"Unknown")</f>
        <v>Arms_Biceps</v>
      </c>
    </row>
    <row r="201" spans="1:18" hidden="1" x14ac:dyDescent="0.25">
      <c r="A201" t="s">
        <v>1849</v>
      </c>
      <c r="B201" t="s">
        <v>858</v>
      </c>
      <c r="C201" t="s">
        <v>214</v>
      </c>
      <c r="D201">
        <v>2</v>
      </c>
      <c r="E201">
        <v>45</v>
      </c>
      <c r="F201">
        <v>10</v>
      </c>
      <c r="M201" t="s">
        <v>1646</v>
      </c>
      <c r="N201" t="s">
        <v>1846</v>
      </c>
      <c r="O201" t="s">
        <v>1850</v>
      </c>
      <c r="P201">
        <v>2</v>
      </c>
      <c r="Q201" t="s">
        <v>1851</v>
      </c>
      <c r="R201" t="str">
        <f>IFERROR(INDEX(tbl_Lookup_Exercises[Category],MATCH(tbl_Exercises[[#This Row],[ExerciseName]],tbl_Lookup_Exercises[ExerciseName],0)),"Unknown")</f>
        <v>Arms_Triceps</v>
      </c>
    </row>
    <row r="202" spans="1:18" hidden="1" x14ac:dyDescent="0.25">
      <c r="A202" t="s">
        <v>1852</v>
      </c>
      <c r="B202" t="s">
        <v>858</v>
      </c>
      <c r="C202" t="s">
        <v>222</v>
      </c>
      <c r="D202">
        <v>1</v>
      </c>
      <c r="E202">
        <v>15</v>
      </c>
      <c r="F202">
        <v>12</v>
      </c>
      <c r="J202">
        <v>1</v>
      </c>
      <c r="K202">
        <v>1</v>
      </c>
      <c r="L202">
        <v>4</v>
      </c>
      <c r="O202" t="s">
        <v>1853</v>
      </c>
      <c r="P202">
        <v>2</v>
      </c>
      <c r="Q202" t="s">
        <v>1854</v>
      </c>
      <c r="R202" t="str">
        <f>IFERROR(INDEX(tbl_Lookup_Exercises[Category],MATCH(tbl_Exercises[[#This Row],[ExerciseName]],tbl_Lookup_Exercises[ExerciseName],0)),"Unknown")</f>
        <v>Arms_Triceps</v>
      </c>
    </row>
    <row r="203" spans="1:18" hidden="1" x14ac:dyDescent="0.25">
      <c r="A203" t="s">
        <v>1855</v>
      </c>
      <c r="B203" t="s">
        <v>858</v>
      </c>
      <c r="C203" t="s">
        <v>222</v>
      </c>
      <c r="D203">
        <v>2</v>
      </c>
      <c r="E203">
        <v>15</v>
      </c>
      <c r="F203">
        <v>12.5</v>
      </c>
      <c r="P203">
        <v>2</v>
      </c>
      <c r="Q203" t="s">
        <v>1856</v>
      </c>
      <c r="R203" t="str">
        <f>IFERROR(INDEX(tbl_Lookup_Exercises[Category],MATCH(tbl_Exercises[[#This Row],[ExerciseName]],tbl_Lookup_Exercises[ExerciseName],0)),"Unknown")</f>
        <v>Arms_Triceps</v>
      </c>
    </row>
    <row r="204" spans="1:18" hidden="1" x14ac:dyDescent="0.25">
      <c r="A204" t="s">
        <v>1857</v>
      </c>
      <c r="B204" t="s">
        <v>858</v>
      </c>
      <c r="C204" t="s">
        <v>222</v>
      </c>
      <c r="D204">
        <v>3</v>
      </c>
      <c r="E204">
        <v>15</v>
      </c>
      <c r="F204">
        <v>11</v>
      </c>
      <c r="O204" t="s">
        <v>1858</v>
      </c>
      <c r="P204">
        <v>2</v>
      </c>
      <c r="Q204" t="s">
        <v>1859</v>
      </c>
      <c r="R204" t="str">
        <f>IFERROR(INDEX(tbl_Lookup_Exercises[Category],MATCH(tbl_Exercises[[#This Row],[ExerciseName]],tbl_Lookup_Exercises[ExerciseName],0)),"Unknown")</f>
        <v>Arms_Triceps</v>
      </c>
    </row>
    <row r="205" spans="1:18" hidden="1" x14ac:dyDescent="0.25">
      <c r="A205" t="s">
        <v>1860</v>
      </c>
      <c r="B205" t="s">
        <v>858</v>
      </c>
      <c r="C205" t="s">
        <v>1534</v>
      </c>
      <c r="D205">
        <v>1</v>
      </c>
      <c r="E205">
        <v>75</v>
      </c>
      <c r="G205">
        <v>75</v>
      </c>
      <c r="O205" t="s">
        <v>1861</v>
      </c>
      <c r="P205">
        <v>2</v>
      </c>
      <c r="Q205" t="s">
        <v>1862</v>
      </c>
      <c r="R205" t="str">
        <f>IFERROR(INDEX(tbl_Lookup_Exercises[Category],MATCH(tbl_Exercises[[#This Row],[ExerciseName]],tbl_Lookup_Exercises[ExerciseName],0)),"Unknown")</f>
        <v>Carry</v>
      </c>
    </row>
    <row r="206" spans="1:18" hidden="1" x14ac:dyDescent="0.25">
      <c r="A206" t="s">
        <v>1863</v>
      </c>
      <c r="B206" t="s">
        <v>858</v>
      </c>
      <c r="C206" t="s">
        <v>1534</v>
      </c>
      <c r="D206">
        <v>2</v>
      </c>
      <c r="E206">
        <v>75</v>
      </c>
      <c r="G206">
        <v>67.2</v>
      </c>
      <c r="O206" t="s">
        <v>1861</v>
      </c>
      <c r="P206">
        <v>2</v>
      </c>
      <c r="Q206" t="s">
        <v>1864</v>
      </c>
      <c r="R206" t="str">
        <f>IFERROR(INDEX(tbl_Lookup_Exercises[Category],MATCH(tbl_Exercises[[#This Row],[ExerciseName]],tbl_Lookup_Exercises[ExerciseName],0)),"Unknown")</f>
        <v>Carry</v>
      </c>
    </row>
    <row r="207" spans="1:18" hidden="1" x14ac:dyDescent="0.25">
      <c r="A207" t="s">
        <v>1865</v>
      </c>
      <c r="B207" t="s">
        <v>858</v>
      </c>
      <c r="C207" t="s">
        <v>1534</v>
      </c>
      <c r="D207">
        <v>3</v>
      </c>
      <c r="E207">
        <v>75</v>
      </c>
      <c r="G207">
        <v>52.8</v>
      </c>
      <c r="O207" t="s">
        <v>1861</v>
      </c>
      <c r="P207">
        <v>2</v>
      </c>
      <c r="Q207" t="s">
        <v>861</v>
      </c>
      <c r="R207" t="str">
        <f>IFERROR(INDEX(tbl_Lookup_Exercises[Category],MATCH(tbl_Exercises[[#This Row],[ExerciseName]],tbl_Lookup_Exercises[ExerciseName],0)),"Unknown")</f>
        <v>Carry</v>
      </c>
    </row>
    <row r="208" spans="1:18" hidden="1" x14ac:dyDescent="0.25">
      <c r="A208" t="s">
        <v>1866</v>
      </c>
      <c r="B208" t="s">
        <v>862</v>
      </c>
      <c r="C208" t="s">
        <v>1</v>
      </c>
      <c r="D208">
        <v>1</v>
      </c>
      <c r="E208">
        <v>150</v>
      </c>
      <c r="G208">
        <v>75</v>
      </c>
      <c r="O208" t="s">
        <v>1867</v>
      </c>
      <c r="P208">
        <v>2</v>
      </c>
      <c r="Q208" t="s">
        <v>864</v>
      </c>
      <c r="R208" t="str">
        <f>IFERROR(INDEX(tbl_Lookup_Exercises[Category],MATCH(tbl_Exercises[[#This Row],[ExerciseName]],tbl_Lookup_Exercises[ExerciseName],0)),"Unknown")</f>
        <v>Carry</v>
      </c>
    </row>
    <row r="209" spans="1:18" hidden="1" x14ac:dyDescent="0.25">
      <c r="A209" t="s">
        <v>1868</v>
      </c>
      <c r="B209" t="s">
        <v>862</v>
      </c>
      <c r="C209" t="s">
        <v>1</v>
      </c>
      <c r="D209">
        <v>2</v>
      </c>
      <c r="E209">
        <v>150</v>
      </c>
      <c r="G209">
        <v>60</v>
      </c>
      <c r="O209" t="s">
        <v>1869</v>
      </c>
      <c r="P209">
        <v>2</v>
      </c>
      <c r="Q209" t="s">
        <v>1870</v>
      </c>
      <c r="R209" t="str">
        <f>IFERROR(INDEX(tbl_Lookup_Exercises[Category],MATCH(tbl_Exercises[[#This Row],[ExerciseName]],tbl_Lookup_Exercises[ExerciseName],0)),"Unknown")</f>
        <v>Carry</v>
      </c>
    </row>
    <row r="210" spans="1:18" hidden="1" x14ac:dyDescent="0.25">
      <c r="A210" t="s">
        <v>1871</v>
      </c>
      <c r="B210" t="s">
        <v>862</v>
      </c>
      <c r="C210" t="s">
        <v>1</v>
      </c>
      <c r="D210">
        <v>3</v>
      </c>
      <c r="E210">
        <v>150</v>
      </c>
      <c r="G210">
        <v>49.8</v>
      </c>
      <c r="O210" t="s">
        <v>1869</v>
      </c>
      <c r="P210">
        <v>2</v>
      </c>
      <c r="Q210" t="s">
        <v>1872</v>
      </c>
      <c r="R210" t="str">
        <f>IFERROR(INDEX(tbl_Lookup_Exercises[Category],MATCH(tbl_Exercises[[#This Row],[ExerciseName]],tbl_Lookup_Exercises[ExerciseName],0)),"Unknown")</f>
        <v>Carry</v>
      </c>
    </row>
    <row r="211" spans="1:18" hidden="1" x14ac:dyDescent="0.25">
      <c r="A211" t="s">
        <v>1873</v>
      </c>
      <c r="B211" t="s">
        <v>862</v>
      </c>
      <c r="C211" t="s">
        <v>1</v>
      </c>
      <c r="D211">
        <v>4</v>
      </c>
      <c r="E211">
        <v>150</v>
      </c>
      <c r="G211">
        <v>45</v>
      </c>
      <c r="O211" t="s">
        <v>1869</v>
      </c>
      <c r="P211">
        <v>2</v>
      </c>
      <c r="Q211" t="s">
        <v>1874</v>
      </c>
      <c r="R211" t="str">
        <f>IFERROR(INDEX(tbl_Lookup_Exercises[Category],MATCH(tbl_Exercises[[#This Row],[ExerciseName]],tbl_Lookup_Exercises[ExerciseName],0)),"Unknown")</f>
        <v>Carry</v>
      </c>
    </row>
    <row r="212" spans="1:18" hidden="1" x14ac:dyDescent="0.25">
      <c r="A212" t="s">
        <v>1875</v>
      </c>
      <c r="B212" t="s">
        <v>862</v>
      </c>
      <c r="C212" t="s">
        <v>1</v>
      </c>
      <c r="D212">
        <v>5</v>
      </c>
      <c r="E212">
        <v>150</v>
      </c>
      <c r="G212">
        <v>39.6</v>
      </c>
      <c r="O212" t="s">
        <v>1869</v>
      </c>
      <c r="P212">
        <v>2</v>
      </c>
      <c r="Q212" t="s">
        <v>1876</v>
      </c>
      <c r="R212" t="str">
        <f>IFERROR(INDEX(tbl_Lookup_Exercises[Category],MATCH(tbl_Exercises[[#This Row],[ExerciseName]],tbl_Lookup_Exercises[ExerciseName],0)),"Unknown")</f>
        <v>Carry</v>
      </c>
    </row>
    <row r="213" spans="1:18" hidden="1" x14ac:dyDescent="0.25">
      <c r="A213" t="s">
        <v>1877</v>
      </c>
      <c r="B213" t="s">
        <v>862</v>
      </c>
      <c r="C213" t="s">
        <v>37</v>
      </c>
      <c r="D213">
        <v>1</v>
      </c>
      <c r="E213">
        <v>140</v>
      </c>
      <c r="F213">
        <v>8</v>
      </c>
      <c r="O213" t="s">
        <v>1878</v>
      </c>
      <c r="P213">
        <v>2</v>
      </c>
      <c r="Q213" t="s">
        <v>1879</v>
      </c>
      <c r="R213" t="str">
        <f>IFERROR(INDEX(tbl_Lookup_Exercises[Category],MATCH(tbl_Exercises[[#This Row],[ExerciseName]],tbl_Lookup_Exercises[ExerciseName],0)),"Unknown")</f>
        <v>Pull</v>
      </c>
    </row>
    <row r="214" spans="1:18" hidden="1" x14ac:dyDescent="0.25">
      <c r="A214" t="s">
        <v>1880</v>
      </c>
      <c r="B214" t="s">
        <v>862</v>
      </c>
      <c r="C214" t="s">
        <v>37</v>
      </c>
      <c r="D214">
        <v>2</v>
      </c>
      <c r="E214">
        <v>160</v>
      </c>
      <c r="F214">
        <v>8</v>
      </c>
      <c r="M214" t="s">
        <v>1881</v>
      </c>
      <c r="O214" t="s">
        <v>1882</v>
      </c>
      <c r="P214">
        <v>2</v>
      </c>
      <c r="Q214" t="s">
        <v>1883</v>
      </c>
      <c r="R214" t="str">
        <f>IFERROR(INDEX(tbl_Lookup_Exercises[Category],MATCH(tbl_Exercises[[#This Row],[ExerciseName]],tbl_Lookup_Exercises[ExerciseName],0)),"Unknown")</f>
        <v>Pull</v>
      </c>
    </row>
    <row r="215" spans="1:18" hidden="1" x14ac:dyDescent="0.25">
      <c r="A215" t="s">
        <v>1884</v>
      </c>
      <c r="B215" t="s">
        <v>862</v>
      </c>
      <c r="C215" t="s">
        <v>37</v>
      </c>
      <c r="D215">
        <v>3</v>
      </c>
      <c r="E215">
        <v>165</v>
      </c>
      <c r="F215">
        <v>8</v>
      </c>
      <c r="M215" t="s">
        <v>1745</v>
      </c>
      <c r="O215" t="s">
        <v>1885</v>
      </c>
      <c r="P215">
        <v>2</v>
      </c>
      <c r="Q215" t="s">
        <v>1886</v>
      </c>
      <c r="R215" t="str">
        <f>IFERROR(INDEX(tbl_Lookup_Exercises[Category],MATCH(tbl_Exercises[[#This Row],[ExerciseName]],tbl_Lookup_Exercises[ExerciseName],0)),"Unknown")</f>
        <v>Pull</v>
      </c>
    </row>
    <row r="216" spans="1:18" hidden="1" x14ac:dyDescent="0.25">
      <c r="A216" t="s">
        <v>1887</v>
      </c>
      <c r="B216" t="s">
        <v>862</v>
      </c>
      <c r="C216" t="s">
        <v>37</v>
      </c>
      <c r="D216">
        <v>4</v>
      </c>
      <c r="E216">
        <v>170</v>
      </c>
      <c r="F216">
        <v>7</v>
      </c>
      <c r="M216" t="s">
        <v>1888</v>
      </c>
      <c r="O216" t="s">
        <v>1889</v>
      </c>
      <c r="P216">
        <v>2</v>
      </c>
      <c r="Q216" t="s">
        <v>1890</v>
      </c>
      <c r="R216" t="str">
        <f>IFERROR(INDEX(tbl_Lookup_Exercises[Category],MATCH(tbl_Exercises[[#This Row],[ExerciseName]],tbl_Lookup_Exercises[ExerciseName],0)),"Unknown")</f>
        <v>Pull</v>
      </c>
    </row>
    <row r="217" spans="1:18" hidden="1" x14ac:dyDescent="0.25">
      <c r="A217" t="s">
        <v>1891</v>
      </c>
      <c r="B217" t="s">
        <v>862</v>
      </c>
      <c r="C217" t="s">
        <v>24</v>
      </c>
      <c r="D217">
        <v>1</v>
      </c>
      <c r="E217">
        <v>0</v>
      </c>
      <c r="F217">
        <v>8</v>
      </c>
      <c r="O217" t="s">
        <v>1892</v>
      </c>
      <c r="P217">
        <v>2</v>
      </c>
      <c r="Q217" t="s">
        <v>1893</v>
      </c>
      <c r="R217" t="str">
        <f>IFERROR(INDEX(tbl_Lookup_Exercises[Category],MATCH(tbl_Exercises[[#This Row],[ExerciseName]],tbl_Lookup_Exercises[ExerciseName],0)),"Unknown")</f>
        <v>Pull</v>
      </c>
    </row>
    <row r="218" spans="1:18" hidden="1" x14ac:dyDescent="0.25">
      <c r="A218" t="s">
        <v>1894</v>
      </c>
      <c r="B218" t="s">
        <v>862</v>
      </c>
      <c r="C218" t="s">
        <v>24</v>
      </c>
      <c r="D218">
        <v>2</v>
      </c>
      <c r="E218">
        <v>0</v>
      </c>
      <c r="F218">
        <v>9</v>
      </c>
      <c r="O218" t="s">
        <v>1895</v>
      </c>
      <c r="P218">
        <v>2</v>
      </c>
      <c r="Q218" t="s">
        <v>1896</v>
      </c>
      <c r="R218" t="str">
        <f>IFERROR(INDEX(tbl_Lookup_Exercises[Category],MATCH(tbl_Exercises[[#This Row],[ExerciseName]],tbl_Lookup_Exercises[ExerciseName],0)),"Unknown")</f>
        <v>Pull</v>
      </c>
    </row>
    <row r="219" spans="1:18" hidden="1" x14ac:dyDescent="0.25">
      <c r="A219" t="s">
        <v>1897</v>
      </c>
      <c r="B219" t="s">
        <v>862</v>
      </c>
      <c r="C219" t="s">
        <v>24</v>
      </c>
      <c r="D219">
        <v>3</v>
      </c>
      <c r="E219">
        <v>0</v>
      </c>
      <c r="F219">
        <v>5</v>
      </c>
      <c r="N219" t="s">
        <v>1898</v>
      </c>
      <c r="O219" t="s">
        <v>1899</v>
      </c>
      <c r="P219">
        <v>2</v>
      </c>
      <c r="Q219" t="s">
        <v>1900</v>
      </c>
      <c r="R219" t="str">
        <f>IFERROR(INDEX(tbl_Lookup_Exercises[Category],MATCH(tbl_Exercises[[#This Row],[ExerciseName]],tbl_Lookup_Exercises[ExerciseName],0)),"Unknown")</f>
        <v>Pull</v>
      </c>
    </row>
    <row r="220" spans="1:18" hidden="1" x14ac:dyDescent="0.25">
      <c r="A220" t="s">
        <v>1901</v>
      </c>
      <c r="B220" t="s">
        <v>862</v>
      </c>
      <c r="C220" t="s">
        <v>24</v>
      </c>
      <c r="D220">
        <v>4</v>
      </c>
      <c r="E220">
        <v>0</v>
      </c>
      <c r="F220">
        <v>3</v>
      </c>
      <c r="N220" t="s">
        <v>1898</v>
      </c>
      <c r="O220" t="s">
        <v>1895</v>
      </c>
      <c r="P220">
        <v>2</v>
      </c>
      <c r="Q220" t="s">
        <v>1902</v>
      </c>
      <c r="R220" t="str">
        <f>IFERROR(INDEX(tbl_Lookup_Exercises[Category],MATCH(tbl_Exercises[[#This Row],[ExerciseName]],tbl_Lookup_Exercises[ExerciseName],0)),"Unknown")</f>
        <v>Pull</v>
      </c>
    </row>
    <row r="221" spans="1:18" hidden="1" x14ac:dyDescent="0.25">
      <c r="A221" t="s">
        <v>1903</v>
      </c>
      <c r="B221" t="s">
        <v>862</v>
      </c>
      <c r="C221" t="s">
        <v>91</v>
      </c>
      <c r="D221">
        <v>1</v>
      </c>
      <c r="E221">
        <v>40</v>
      </c>
      <c r="F221">
        <v>7</v>
      </c>
      <c r="P221">
        <v>2</v>
      </c>
      <c r="Q221" t="s">
        <v>1904</v>
      </c>
      <c r="R221" t="str">
        <f>IFERROR(INDEX(tbl_Lookup_Exercises[Category],MATCH(tbl_Exercises[[#This Row],[ExerciseName]],tbl_Lookup_Exercises[ExerciseName],0)),"Unknown")</f>
        <v>Arms_Biceps</v>
      </c>
    </row>
    <row r="222" spans="1:18" hidden="1" x14ac:dyDescent="0.25">
      <c r="A222" t="s">
        <v>1905</v>
      </c>
      <c r="B222" t="s">
        <v>862</v>
      </c>
      <c r="C222" t="s">
        <v>91</v>
      </c>
      <c r="D222">
        <v>2</v>
      </c>
      <c r="E222">
        <v>40</v>
      </c>
      <c r="F222">
        <v>7</v>
      </c>
      <c r="O222" t="s">
        <v>1906</v>
      </c>
      <c r="P222">
        <v>2</v>
      </c>
      <c r="Q222" t="s">
        <v>1907</v>
      </c>
      <c r="R222" t="str">
        <f>IFERROR(INDEX(tbl_Lookup_Exercises[Category],MATCH(tbl_Exercises[[#This Row],[ExerciseName]],tbl_Lookup_Exercises[ExerciseName],0)),"Unknown")</f>
        <v>Arms_Biceps</v>
      </c>
    </row>
    <row r="223" spans="1:18" hidden="1" x14ac:dyDescent="0.25">
      <c r="A223" t="s">
        <v>1908</v>
      </c>
      <c r="B223" t="s">
        <v>862</v>
      </c>
      <c r="C223" t="s">
        <v>91</v>
      </c>
      <c r="D223">
        <v>3</v>
      </c>
      <c r="E223">
        <v>40</v>
      </c>
      <c r="F223">
        <v>5</v>
      </c>
      <c r="N223" t="s">
        <v>1909</v>
      </c>
      <c r="O223" t="s">
        <v>1910</v>
      </c>
      <c r="P223">
        <v>2</v>
      </c>
      <c r="Q223" t="s">
        <v>1911</v>
      </c>
      <c r="R223" t="str">
        <f>IFERROR(INDEX(tbl_Lookup_Exercises[Category],MATCH(tbl_Exercises[[#This Row],[ExerciseName]],tbl_Lookup_Exercises[ExerciseName],0)),"Unknown")</f>
        <v>Arms_Biceps</v>
      </c>
    </row>
    <row r="224" spans="1:18" hidden="1" x14ac:dyDescent="0.25">
      <c r="A224" t="s">
        <v>1912</v>
      </c>
      <c r="B224" t="s">
        <v>862</v>
      </c>
      <c r="C224" t="s">
        <v>91</v>
      </c>
      <c r="D224">
        <v>4</v>
      </c>
      <c r="E224">
        <v>30</v>
      </c>
      <c r="F224">
        <v>10</v>
      </c>
      <c r="N224" t="s">
        <v>1909</v>
      </c>
      <c r="O224" t="s">
        <v>1913</v>
      </c>
      <c r="P224">
        <v>2</v>
      </c>
      <c r="Q224" t="s">
        <v>1914</v>
      </c>
      <c r="R224" t="str">
        <f>IFERROR(INDEX(tbl_Lookup_Exercises[Category],MATCH(tbl_Exercises[[#This Row],[ExerciseName]],tbl_Lookup_Exercises[ExerciseName],0)),"Unknown")</f>
        <v>Arms_Biceps</v>
      </c>
    </row>
    <row r="225" spans="1:18" hidden="1" x14ac:dyDescent="0.25">
      <c r="A225" t="s">
        <v>1915</v>
      </c>
      <c r="B225" t="s">
        <v>862</v>
      </c>
      <c r="C225" t="s">
        <v>343</v>
      </c>
      <c r="D225">
        <v>1</v>
      </c>
      <c r="E225">
        <v>0</v>
      </c>
      <c r="F225">
        <v>15</v>
      </c>
      <c r="O225" t="s">
        <v>345</v>
      </c>
      <c r="P225">
        <v>2</v>
      </c>
      <c r="Q225" t="s">
        <v>1916</v>
      </c>
      <c r="R225" t="str">
        <f>IFERROR(INDEX(tbl_Lookup_Exercises[Category],MATCH(tbl_Exercises[[#This Row],[ExerciseName]],tbl_Lookup_Exercises[ExerciseName],0)),"Unknown")</f>
        <v>Core</v>
      </c>
    </row>
    <row r="226" spans="1:18" hidden="1" x14ac:dyDescent="0.25">
      <c r="A226" t="s">
        <v>1917</v>
      </c>
      <c r="B226" t="s">
        <v>862</v>
      </c>
      <c r="C226" t="s">
        <v>348</v>
      </c>
      <c r="D226">
        <v>1</v>
      </c>
      <c r="E226">
        <v>0</v>
      </c>
      <c r="G226">
        <v>13</v>
      </c>
      <c r="O226" t="s">
        <v>1918</v>
      </c>
      <c r="P226">
        <v>2</v>
      </c>
      <c r="Q226" t="s">
        <v>865</v>
      </c>
      <c r="R226" t="str">
        <f>IFERROR(INDEX(tbl_Lookup_Exercises[Category],MATCH(tbl_Exercises[[#This Row],[ExerciseName]],tbl_Lookup_Exercises[ExerciseName],0)),"Unknown")</f>
        <v>Core</v>
      </c>
    </row>
    <row r="227" spans="1:18" hidden="1" x14ac:dyDescent="0.25">
      <c r="A227" t="s">
        <v>1919</v>
      </c>
      <c r="B227" t="s">
        <v>866</v>
      </c>
      <c r="C227" t="s">
        <v>159</v>
      </c>
      <c r="D227">
        <v>1</v>
      </c>
      <c r="E227">
        <v>90</v>
      </c>
      <c r="F227">
        <v>12</v>
      </c>
      <c r="O227" t="s">
        <v>1920</v>
      </c>
      <c r="P227">
        <v>2</v>
      </c>
      <c r="Q227" t="s">
        <v>868</v>
      </c>
      <c r="R227" t="str">
        <f>IFERROR(INDEX(tbl_Lookup_Exercises[Category],MATCH(tbl_Exercises[[#This Row],[ExerciseName]],tbl_Lookup_Exercises[ExerciseName],0)),"Unknown")</f>
        <v>Push</v>
      </c>
    </row>
    <row r="228" spans="1:18" hidden="1" x14ac:dyDescent="0.25">
      <c r="A228" t="s">
        <v>1921</v>
      </c>
      <c r="B228" t="s">
        <v>866</v>
      </c>
      <c r="C228" t="s">
        <v>159</v>
      </c>
      <c r="D228">
        <v>2</v>
      </c>
      <c r="E228">
        <v>140</v>
      </c>
      <c r="F228">
        <v>11</v>
      </c>
      <c r="O228" t="s">
        <v>1920</v>
      </c>
      <c r="P228">
        <v>2</v>
      </c>
      <c r="Q228" t="s">
        <v>1922</v>
      </c>
      <c r="R228" t="str">
        <f>IFERROR(INDEX(tbl_Lookup_Exercises[Category],MATCH(tbl_Exercises[[#This Row],[ExerciseName]],tbl_Lookup_Exercises[ExerciseName],0)),"Unknown")</f>
        <v>Push</v>
      </c>
    </row>
    <row r="229" spans="1:18" hidden="1" x14ac:dyDescent="0.25">
      <c r="A229" t="s">
        <v>1923</v>
      </c>
      <c r="B229" t="s">
        <v>866</v>
      </c>
      <c r="C229" t="s">
        <v>159</v>
      </c>
      <c r="D229">
        <v>3</v>
      </c>
      <c r="E229">
        <v>160</v>
      </c>
      <c r="F229">
        <v>8</v>
      </c>
      <c r="O229" t="s">
        <v>1924</v>
      </c>
      <c r="P229">
        <v>2</v>
      </c>
      <c r="Q229" t="s">
        <v>1925</v>
      </c>
      <c r="R229" t="str">
        <f>IFERROR(INDEX(tbl_Lookup_Exercises[Category],MATCH(tbl_Exercises[[#This Row],[ExerciseName]],tbl_Lookup_Exercises[ExerciseName],0)),"Unknown")</f>
        <v>Push</v>
      </c>
    </row>
    <row r="230" spans="1:18" hidden="1" x14ac:dyDescent="0.25">
      <c r="A230" t="s">
        <v>1926</v>
      </c>
      <c r="B230" t="s">
        <v>866</v>
      </c>
      <c r="C230" t="s">
        <v>159</v>
      </c>
      <c r="D230">
        <v>4</v>
      </c>
      <c r="E230">
        <v>180</v>
      </c>
      <c r="F230">
        <v>6</v>
      </c>
      <c r="M230" t="s">
        <v>610</v>
      </c>
      <c r="O230" t="s">
        <v>1927</v>
      </c>
      <c r="P230">
        <v>2</v>
      </c>
      <c r="Q230" t="s">
        <v>1928</v>
      </c>
      <c r="R230" t="str">
        <f>IFERROR(INDEX(tbl_Lookup_Exercises[Category],MATCH(tbl_Exercises[[#This Row],[ExerciseName]],tbl_Lookup_Exercises[ExerciseName],0)),"Unknown")</f>
        <v>Push</v>
      </c>
    </row>
    <row r="231" spans="1:18" hidden="1" x14ac:dyDescent="0.25">
      <c r="A231" t="s">
        <v>1929</v>
      </c>
      <c r="B231" t="s">
        <v>866</v>
      </c>
      <c r="C231" t="s">
        <v>1404</v>
      </c>
      <c r="D231">
        <v>1</v>
      </c>
      <c r="E231">
        <v>45</v>
      </c>
      <c r="F231">
        <v>11</v>
      </c>
      <c r="J231">
        <v>2</v>
      </c>
      <c r="K231">
        <v>1</v>
      </c>
      <c r="L231">
        <v>2</v>
      </c>
      <c r="O231" t="s">
        <v>1364</v>
      </c>
      <c r="P231">
        <v>2</v>
      </c>
      <c r="Q231" t="s">
        <v>1930</v>
      </c>
      <c r="R231" t="str">
        <f>IFERROR(INDEX(tbl_Lookup_Exercises[Category],MATCH(tbl_Exercises[[#This Row],[ExerciseName]],tbl_Lookup_Exercises[ExerciseName],0)),"Unknown")</f>
        <v>Push</v>
      </c>
    </row>
    <row r="232" spans="1:18" hidden="1" x14ac:dyDescent="0.25">
      <c r="A232" t="s">
        <v>1931</v>
      </c>
      <c r="B232" t="s">
        <v>866</v>
      </c>
      <c r="C232" t="s">
        <v>1404</v>
      </c>
      <c r="D232">
        <v>2</v>
      </c>
      <c r="E232">
        <v>50</v>
      </c>
      <c r="F232">
        <v>9</v>
      </c>
      <c r="J232">
        <v>2</v>
      </c>
      <c r="K232">
        <v>1</v>
      </c>
      <c r="L232">
        <v>2</v>
      </c>
      <c r="M232" t="s">
        <v>1745</v>
      </c>
      <c r="O232" t="s">
        <v>1932</v>
      </c>
      <c r="P232">
        <v>2</v>
      </c>
      <c r="Q232" t="s">
        <v>1933</v>
      </c>
      <c r="R232" t="str">
        <f>IFERROR(INDEX(tbl_Lookup_Exercises[Category],MATCH(tbl_Exercises[[#This Row],[ExerciseName]],tbl_Lookup_Exercises[ExerciseName],0)),"Unknown")</f>
        <v>Push</v>
      </c>
    </row>
    <row r="233" spans="1:18" hidden="1" x14ac:dyDescent="0.25">
      <c r="A233" t="s">
        <v>1934</v>
      </c>
      <c r="B233" t="s">
        <v>866</v>
      </c>
      <c r="C233" t="s">
        <v>1404</v>
      </c>
      <c r="D233">
        <v>3</v>
      </c>
      <c r="E233">
        <v>50</v>
      </c>
      <c r="F233">
        <v>8</v>
      </c>
      <c r="J233">
        <v>2</v>
      </c>
      <c r="K233">
        <v>1</v>
      </c>
      <c r="L233">
        <v>2</v>
      </c>
      <c r="M233" t="s">
        <v>1745</v>
      </c>
      <c r="O233" t="s">
        <v>1932</v>
      </c>
      <c r="P233">
        <v>2</v>
      </c>
      <c r="Q233" t="s">
        <v>1935</v>
      </c>
      <c r="R233" t="str">
        <f>IFERROR(INDEX(tbl_Lookup_Exercises[Category],MATCH(tbl_Exercises[[#This Row],[ExerciseName]],tbl_Lookup_Exercises[ExerciseName],0)),"Unknown")</f>
        <v>Push</v>
      </c>
    </row>
    <row r="234" spans="1:18" hidden="1" x14ac:dyDescent="0.25">
      <c r="A234" t="s">
        <v>1936</v>
      </c>
      <c r="B234" t="s">
        <v>866</v>
      </c>
      <c r="C234" t="s">
        <v>1404</v>
      </c>
      <c r="D234">
        <v>4</v>
      </c>
      <c r="E234">
        <v>50</v>
      </c>
      <c r="F234">
        <v>7</v>
      </c>
      <c r="J234">
        <v>2</v>
      </c>
      <c r="K234">
        <v>1</v>
      </c>
      <c r="L234">
        <v>2</v>
      </c>
      <c r="M234" t="s">
        <v>610</v>
      </c>
      <c r="O234" t="s">
        <v>1937</v>
      </c>
      <c r="P234">
        <v>2</v>
      </c>
      <c r="Q234" t="s">
        <v>1938</v>
      </c>
      <c r="R234" t="str">
        <f>IFERROR(INDEX(tbl_Lookup_Exercises[Category],MATCH(tbl_Exercises[[#This Row],[ExerciseName]],tbl_Lookup_Exercises[ExerciseName],0)),"Unknown")</f>
        <v>Push</v>
      </c>
    </row>
    <row r="235" spans="1:18" hidden="1" x14ac:dyDescent="0.25">
      <c r="A235" t="s">
        <v>1939</v>
      </c>
      <c r="B235" t="s">
        <v>866</v>
      </c>
      <c r="C235" t="s">
        <v>186</v>
      </c>
      <c r="D235">
        <v>1</v>
      </c>
      <c r="E235">
        <v>45</v>
      </c>
      <c r="F235">
        <v>5</v>
      </c>
      <c r="N235" t="s">
        <v>1940</v>
      </c>
      <c r="P235">
        <v>2</v>
      </c>
      <c r="Q235" t="s">
        <v>1941</v>
      </c>
      <c r="R235" t="str">
        <f>IFERROR(INDEX(tbl_Lookup_Exercises[Category],MATCH(tbl_Exercises[[#This Row],[ExerciseName]],tbl_Lookup_Exercises[ExerciseName],0)),"Unknown")</f>
        <v>Push</v>
      </c>
    </row>
    <row r="236" spans="1:18" hidden="1" x14ac:dyDescent="0.25">
      <c r="A236" t="s">
        <v>1942</v>
      </c>
      <c r="B236" t="s">
        <v>866</v>
      </c>
      <c r="C236" t="s">
        <v>192</v>
      </c>
      <c r="D236">
        <v>1</v>
      </c>
      <c r="E236">
        <v>45</v>
      </c>
      <c r="F236">
        <v>5</v>
      </c>
      <c r="N236" t="s">
        <v>1940</v>
      </c>
      <c r="P236">
        <v>2</v>
      </c>
      <c r="Q236" t="s">
        <v>1943</v>
      </c>
      <c r="R236" t="str">
        <f>IFERROR(INDEX(tbl_Lookup_Exercises[Category],MATCH(tbl_Exercises[[#This Row],[ExerciseName]],tbl_Lookup_Exercises[ExerciseName],0)),"Unknown")</f>
        <v>Push</v>
      </c>
    </row>
    <row r="237" spans="1:18" hidden="1" x14ac:dyDescent="0.25">
      <c r="A237" t="s">
        <v>1944</v>
      </c>
      <c r="B237" t="s">
        <v>866</v>
      </c>
      <c r="C237" t="s">
        <v>186</v>
      </c>
      <c r="D237">
        <v>2</v>
      </c>
      <c r="E237">
        <v>45</v>
      </c>
      <c r="F237">
        <v>4</v>
      </c>
      <c r="N237" t="s">
        <v>1945</v>
      </c>
      <c r="P237">
        <v>2</v>
      </c>
      <c r="Q237" t="s">
        <v>1946</v>
      </c>
      <c r="R237" t="str">
        <f>IFERROR(INDEX(tbl_Lookup_Exercises[Category],MATCH(tbl_Exercises[[#This Row],[ExerciseName]],tbl_Lookup_Exercises[ExerciseName],0)),"Unknown")</f>
        <v>Push</v>
      </c>
    </row>
    <row r="238" spans="1:18" hidden="1" x14ac:dyDescent="0.25">
      <c r="A238" t="s">
        <v>1947</v>
      </c>
      <c r="B238" t="s">
        <v>866</v>
      </c>
      <c r="C238" t="s">
        <v>192</v>
      </c>
      <c r="D238">
        <v>2</v>
      </c>
      <c r="E238">
        <v>45</v>
      </c>
      <c r="F238">
        <v>5</v>
      </c>
      <c r="N238" t="s">
        <v>1945</v>
      </c>
      <c r="P238">
        <v>2</v>
      </c>
      <c r="Q238" t="s">
        <v>1948</v>
      </c>
      <c r="R238" t="str">
        <f>IFERROR(INDEX(tbl_Lookup_Exercises[Category],MATCH(tbl_Exercises[[#This Row],[ExerciseName]],tbl_Lookup_Exercises[ExerciseName],0)),"Unknown")</f>
        <v>Push</v>
      </c>
    </row>
    <row r="239" spans="1:18" hidden="1" x14ac:dyDescent="0.25">
      <c r="A239" t="s">
        <v>1949</v>
      </c>
      <c r="B239" t="s">
        <v>866</v>
      </c>
      <c r="C239" t="s">
        <v>186</v>
      </c>
      <c r="D239">
        <v>3</v>
      </c>
      <c r="E239">
        <v>45</v>
      </c>
      <c r="F239">
        <v>5</v>
      </c>
      <c r="N239" t="s">
        <v>1950</v>
      </c>
      <c r="P239">
        <v>2</v>
      </c>
      <c r="Q239" t="s">
        <v>1951</v>
      </c>
      <c r="R239" t="str">
        <f>IFERROR(INDEX(tbl_Lookup_Exercises[Category],MATCH(tbl_Exercises[[#This Row],[ExerciseName]],tbl_Lookup_Exercises[ExerciseName],0)),"Unknown")</f>
        <v>Push</v>
      </c>
    </row>
    <row r="240" spans="1:18" hidden="1" x14ac:dyDescent="0.25">
      <c r="A240" t="s">
        <v>1952</v>
      </c>
      <c r="B240" t="s">
        <v>866</v>
      </c>
      <c r="C240" t="s">
        <v>192</v>
      </c>
      <c r="D240">
        <v>3</v>
      </c>
      <c r="E240">
        <v>45</v>
      </c>
      <c r="F240">
        <v>4</v>
      </c>
      <c r="M240" t="s">
        <v>1888</v>
      </c>
      <c r="N240" t="s">
        <v>1950</v>
      </c>
      <c r="O240" t="s">
        <v>1953</v>
      </c>
      <c r="P240">
        <v>2</v>
      </c>
      <c r="Q240" t="s">
        <v>1954</v>
      </c>
      <c r="R240" t="str">
        <f>IFERROR(INDEX(tbl_Lookup_Exercises[Category],MATCH(tbl_Exercises[[#This Row],[ExerciseName]],tbl_Lookup_Exercises[ExerciseName],0)),"Unknown")</f>
        <v>Push</v>
      </c>
    </row>
    <row r="241" spans="1:18" hidden="1" x14ac:dyDescent="0.25">
      <c r="A241" t="s">
        <v>1955</v>
      </c>
      <c r="B241" t="s">
        <v>866</v>
      </c>
      <c r="C241" t="s">
        <v>10820</v>
      </c>
      <c r="D241">
        <v>1</v>
      </c>
      <c r="E241">
        <v>20</v>
      </c>
      <c r="F241">
        <v>15</v>
      </c>
      <c r="O241" t="s">
        <v>1956</v>
      </c>
      <c r="P241">
        <v>2</v>
      </c>
      <c r="Q241" t="s">
        <v>1957</v>
      </c>
      <c r="R241" t="str">
        <f>IFERROR(INDEX(tbl_Lookup_Exercises[Category],MATCH(tbl_Exercises[[#This Row],[ExerciseName]],tbl_Lookup_Exercises[ExerciseName],0)),"Unknown")</f>
        <v>Arms_Triceps</v>
      </c>
    </row>
    <row r="242" spans="1:18" hidden="1" x14ac:dyDescent="0.25">
      <c r="A242" t="s">
        <v>1958</v>
      </c>
      <c r="B242" t="s">
        <v>866</v>
      </c>
      <c r="C242" t="s">
        <v>10820</v>
      </c>
      <c r="D242">
        <v>2</v>
      </c>
      <c r="E242">
        <v>20</v>
      </c>
      <c r="F242">
        <v>15</v>
      </c>
      <c r="O242" t="s">
        <v>1959</v>
      </c>
      <c r="P242">
        <v>2</v>
      </c>
      <c r="Q242" t="s">
        <v>1960</v>
      </c>
      <c r="R242" t="str">
        <f>IFERROR(INDEX(tbl_Lookup_Exercises[Category],MATCH(tbl_Exercises[[#This Row],[ExerciseName]],tbl_Lookup_Exercises[ExerciseName],0)),"Unknown")</f>
        <v>Arms_Triceps</v>
      </c>
    </row>
    <row r="243" spans="1:18" hidden="1" x14ac:dyDescent="0.25">
      <c r="A243" t="s">
        <v>1961</v>
      </c>
      <c r="B243" t="s">
        <v>866</v>
      </c>
      <c r="C243" t="s">
        <v>10820</v>
      </c>
      <c r="D243">
        <v>3</v>
      </c>
      <c r="E243">
        <v>20</v>
      </c>
      <c r="F243">
        <v>15</v>
      </c>
      <c r="O243" t="s">
        <v>1962</v>
      </c>
      <c r="P243">
        <v>2</v>
      </c>
      <c r="Q243" t="s">
        <v>1963</v>
      </c>
      <c r="R243" t="str">
        <f>IFERROR(INDEX(tbl_Lookup_Exercises[Category],MATCH(tbl_Exercises[[#This Row],[ExerciseName]],tbl_Lookup_Exercises[ExerciseName],0)),"Unknown")</f>
        <v>Arms_Triceps</v>
      </c>
    </row>
    <row r="244" spans="1:18" hidden="1" x14ac:dyDescent="0.25">
      <c r="A244" t="s">
        <v>1964</v>
      </c>
      <c r="B244" t="s">
        <v>866</v>
      </c>
      <c r="C244" t="s">
        <v>10820</v>
      </c>
      <c r="D244">
        <v>4</v>
      </c>
      <c r="E244">
        <v>20</v>
      </c>
      <c r="F244">
        <v>12</v>
      </c>
      <c r="N244" t="s">
        <v>1965</v>
      </c>
      <c r="O244" t="s">
        <v>1966</v>
      </c>
      <c r="P244">
        <v>2</v>
      </c>
      <c r="Q244" t="s">
        <v>1967</v>
      </c>
      <c r="R244" t="str">
        <f>IFERROR(INDEX(tbl_Lookup_Exercises[Category],MATCH(tbl_Exercises[[#This Row],[ExerciseName]],tbl_Lookup_Exercises[ExerciseName],0)),"Unknown")</f>
        <v>Arms_Triceps</v>
      </c>
    </row>
    <row r="245" spans="1:18" hidden="1" x14ac:dyDescent="0.25">
      <c r="A245" t="s">
        <v>1968</v>
      </c>
      <c r="B245" t="s">
        <v>866</v>
      </c>
      <c r="C245" t="s">
        <v>10820</v>
      </c>
      <c r="D245">
        <v>5</v>
      </c>
      <c r="E245">
        <v>15</v>
      </c>
      <c r="F245">
        <v>10</v>
      </c>
      <c r="N245" t="s">
        <v>1965</v>
      </c>
      <c r="O245" t="s">
        <v>1966</v>
      </c>
      <c r="P245">
        <v>2</v>
      </c>
      <c r="Q245" t="s">
        <v>869</v>
      </c>
      <c r="R245" t="str">
        <f>IFERROR(INDEX(tbl_Lookup_Exercises[Category],MATCH(tbl_Exercises[[#This Row],[ExerciseName]],tbl_Lookup_Exercises[ExerciseName],0)),"Unknown")</f>
        <v>Arms_Triceps</v>
      </c>
    </row>
    <row r="246" spans="1:18" hidden="1" x14ac:dyDescent="0.25">
      <c r="A246" t="s">
        <v>1969</v>
      </c>
      <c r="B246" t="s">
        <v>870</v>
      </c>
      <c r="C246" t="s">
        <v>15</v>
      </c>
      <c r="D246">
        <v>1</v>
      </c>
      <c r="E246">
        <v>50</v>
      </c>
      <c r="G246">
        <v>60</v>
      </c>
      <c r="N246" t="s">
        <v>1970</v>
      </c>
      <c r="O246" t="s">
        <v>1971</v>
      </c>
      <c r="P246">
        <v>2</v>
      </c>
      <c r="Q246" t="s">
        <v>872</v>
      </c>
      <c r="R246" t="str">
        <f>IFERROR(INDEX(tbl_Lookup_Exercises[Category],MATCH(tbl_Exercises[[#This Row],[ExerciseName]],tbl_Lookup_Exercises[ExerciseName],0)),"Unknown")</f>
        <v>Carry</v>
      </c>
    </row>
    <row r="247" spans="1:18" hidden="1" x14ac:dyDescent="0.25">
      <c r="A247" t="s">
        <v>1972</v>
      </c>
      <c r="B247" t="s">
        <v>870</v>
      </c>
      <c r="C247" t="s">
        <v>15</v>
      </c>
      <c r="D247">
        <v>2</v>
      </c>
      <c r="E247">
        <v>50</v>
      </c>
      <c r="G247">
        <v>60</v>
      </c>
      <c r="N247" t="s">
        <v>1970</v>
      </c>
      <c r="O247" t="s">
        <v>1973</v>
      </c>
      <c r="P247">
        <v>2</v>
      </c>
      <c r="Q247" t="s">
        <v>1974</v>
      </c>
      <c r="R247" t="str">
        <f>IFERROR(INDEX(tbl_Lookup_Exercises[Category],MATCH(tbl_Exercises[[#This Row],[ExerciseName]],tbl_Lookup_Exercises[ExerciseName],0)),"Unknown")</f>
        <v>Carry</v>
      </c>
    </row>
    <row r="248" spans="1:18" hidden="1" x14ac:dyDescent="0.25">
      <c r="A248" t="s">
        <v>1975</v>
      </c>
      <c r="B248" t="s">
        <v>870</v>
      </c>
      <c r="C248" t="s">
        <v>15</v>
      </c>
      <c r="D248">
        <v>3</v>
      </c>
      <c r="E248">
        <v>50</v>
      </c>
      <c r="G248">
        <v>60</v>
      </c>
      <c r="N248" t="s">
        <v>1976</v>
      </c>
      <c r="O248" t="s">
        <v>1971</v>
      </c>
      <c r="P248">
        <v>2</v>
      </c>
      <c r="Q248" t="s">
        <v>1977</v>
      </c>
      <c r="R248" t="str">
        <f>IFERROR(INDEX(tbl_Lookup_Exercises[Category],MATCH(tbl_Exercises[[#This Row],[ExerciseName]],tbl_Lookup_Exercises[ExerciseName],0)),"Unknown")</f>
        <v>Carry</v>
      </c>
    </row>
    <row r="249" spans="1:18" hidden="1" x14ac:dyDescent="0.25">
      <c r="A249" t="s">
        <v>1978</v>
      </c>
      <c r="B249" t="s">
        <v>870</v>
      </c>
      <c r="C249" t="s">
        <v>15</v>
      </c>
      <c r="D249">
        <v>4</v>
      </c>
      <c r="E249">
        <v>50</v>
      </c>
      <c r="G249">
        <v>60</v>
      </c>
      <c r="N249" t="s">
        <v>1976</v>
      </c>
      <c r="O249" t="s">
        <v>1979</v>
      </c>
      <c r="P249">
        <v>2</v>
      </c>
      <c r="Q249" t="s">
        <v>1980</v>
      </c>
      <c r="R249" t="str">
        <f>IFERROR(INDEX(tbl_Lookup_Exercises[Category],MATCH(tbl_Exercises[[#This Row],[ExerciseName]],tbl_Lookup_Exercises[ExerciseName],0)),"Unknown")</f>
        <v>Carry</v>
      </c>
    </row>
    <row r="250" spans="1:18" hidden="1" x14ac:dyDescent="0.25">
      <c r="A250" t="s">
        <v>1981</v>
      </c>
      <c r="B250" t="s">
        <v>870</v>
      </c>
      <c r="C250" t="s">
        <v>51</v>
      </c>
      <c r="D250">
        <v>1</v>
      </c>
      <c r="E250">
        <v>145</v>
      </c>
      <c r="F250">
        <v>12</v>
      </c>
      <c r="P250">
        <v>2</v>
      </c>
      <c r="Q250" t="s">
        <v>1982</v>
      </c>
      <c r="R250" t="str">
        <f>IFERROR(INDEX(tbl_Lookup_Exercises[Category],MATCH(tbl_Exercises[[#This Row],[ExerciseName]],tbl_Lookup_Exercises[ExerciseName],0)),"Unknown")</f>
        <v>Pull</v>
      </c>
    </row>
    <row r="251" spans="1:18" hidden="1" x14ac:dyDescent="0.25">
      <c r="A251" t="s">
        <v>1983</v>
      </c>
      <c r="B251" t="s">
        <v>870</v>
      </c>
      <c r="C251" t="s">
        <v>51</v>
      </c>
      <c r="D251">
        <v>2</v>
      </c>
      <c r="E251">
        <v>150</v>
      </c>
      <c r="F251">
        <v>12</v>
      </c>
      <c r="P251">
        <v>2</v>
      </c>
      <c r="Q251" t="s">
        <v>1984</v>
      </c>
      <c r="R251" t="str">
        <f>IFERROR(INDEX(tbl_Lookup_Exercises[Category],MATCH(tbl_Exercises[[#This Row],[ExerciseName]],tbl_Lookup_Exercises[ExerciseName],0)),"Unknown")</f>
        <v>Pull</v>
      </c>
    </row>
    <row r="252" spans="1:18" hidden="1" x14ac:dyDescent="0.25">
      <c r="A252" t="s">
        <v>1985</v>
      </c>
      <c r="B252" t="s">
        <v>870</v>
      </c>
      <c r="C252" t="s">
        <v>51</v>
      </c>
      <c r="D252">
        <v>3</v>
      </c>
      <c r="E252">
        <v>150</v>
      </c>
      <c r="F252">
        <v>11</v>
      </c>
      <c r="O252" t="s">
        <v>1986</v>
      </c>
      <c r="P252">
        <v>2</v>
      </c>
      <c r="Q252" t="s">
        <v>1987</v>
      </c>
      <c r="R252" t="str">
        <f>IFERROR(INDEX(tbl_Lookup_Exercises[Category],MATCH(tbl_Exercises[[#This Row],[ExerciseName]],tbl_Lookup_Exercises[ExerciseName],0)),"Unknown")</f>
        <v>Pull</v>
      </c>
    </row>
    <row r="253" spans="1:18" hidden="1" x14ac:dyDescent="0.25">
      <c r="A253" t="s">
        <v>1988</v>
      </c>
      <c r="B253" t="s">
        <v>870</v>
      </c>
      <c r="C253" t="s">
        <v>51</v>
      </c>
      <c r="D253">
        <v>4</v>
      </c>
      <c r="E253">
        <v>150</v>
      </c>
      <c r="F253">
        <v>11</v>
      </c>
      <c r="O253" t="s">
        <v>1986</v>
      </c>
      <c r="P253">
        <v>2</v>
      </c>
      <c r="Q253" t="s">
        <v>1989</v>
      </c>
      <c r="R253" t="str">
        <f>IFERROR(INDEX(tbl_Lookup_Exercises[Category],MATCH(tbl_Exercises[[#This Row],[ExerciseName]],tbl_Lookup_Exercises[ExerciseName],0)),"Unknown")</f>
        <v>Pull</v>
      </c>
    </row>
    <row r="254" spans="1:18" hidden="1" x14ac:dyDescent="0.25">
      <c r="A254" t="s">
        <v>1990</v>
      </c>
      <c r="B254" t="s">
        <v>870</v>
      </c>
      <c r="C254" t="s">
        <v>41</v>
      </c>
      <c r="D254">
        <v>1</v>
      </c>
      <c r="E254">
        <v>60</v>
      </c>
      <c r="F254">
        <v>14</v>
      </c>
      <c r="O254" t="s">
        <v>1991</v>
      </c>
      <c r="P254">
        <v>2</v>
      </c>
      <c r="Q254" t="s">
        <v>1992</v>
      </c>
      <c r="R254" t="str">
        <f>IFERROR(INDEX(tbl_Lookup_Exercises[Category],MATCH(tbl_Exercises[[#This Row],[ExerciseName]],tbl_Lookup_Exercises[ExerciseName],0)),"Unknown")</f>
        <v>Pull</v>
      </c>
    </row>
    <row r="255" spans="1:18" hidden="1" x14ac:dyDescent="0.25">
      <c r="A255" t="s">
        <v>1993</v>
      </c>
      <c r="B255" t="s">
        <v>870</v>
      </c>
      <c r="C255" t="s">
        <v>41</v>
      </c>
      <c r="D255">
        <v>2</v>
      </c>
      <c r="E255">
        <v>60</v>
      </c>
      <c r="F255">
        <v>13</v>
      </c>
      <c r="M255" t="s">
        <v>1994</v>
      </c>
      <c r="O255" t="s">
        <v>1995</v>
      </c>
      <c r="P255">
        <v>2</v>
      </c>
      <c r="Q255" t="s">
        <v>1996</v>
      </c>
      <c r="R255" t="str">
        <f>IFERROR(INDEX(tbl_Lookup_Exercises[Category],MATCH(tbl_Exercises[[#This Row],[ExerciseName]],tbl_Lookup_Exercises[ExerciseName],0)),"Unknown")</f>
        <v>Pull</v>
      </c>
    </row>
    <row r="256" spans="1:18" hidden="1" x14ac:dyDescent="0.25">
      <c r="A256" t="s">
        <v>1997</v>
      </c>
      <c r="B256" t="s">
        <v>870</v>
      </c>
      <c r="C256" t="s">
        <v>41</v>
      </c>
      <c r="D256">
        <v>3</v>
      </c>
      <c r="E256">
        <v>60</v>
      </c>
      <c r="F256">
        <v>12</v>
      </c>
      <c r="M256" t="s">
        <v>1745</v>
      </c>
      <c r="O256" t="s">
        <v>1998</v>
      </c>
      <c r="P256">
        <v>2</v>
      </c>
      <c r="Q256" t="s">
        <v>1999</v>
      </c>
      <c r="R256" t="str">
        <f>IFERROR(INDEX(tbl_Lookup_Exercises[Category],MATCH(tbl_Exercises[[#This Row],[ExerciseName]],tbl_Lookup_Exercises[ExerciseName],0)),"Unknown")</f>
        <v>Pull</v>
      </c>
    </row>
    <row r="257" spans="1:18" hidden="1" x14ac:dyDescent="0.25">
      <c r="A257" t="s">
        <v>2000</v>
      </c>
      <c r="B257" t="s">
        <v>870</v>
      </c>
      <c r="C257" t="s">
        <v>73</v>
      </c>
      <c r="D257">
        <v>1</v>
      </c>
      <c r="E257">
        <v>30</v>
      </c>
      <c r="F257">
        <v>20</v>
      </c>
      <c r="O257" t="s">
        <v>2001</v>
      </c>
      <c r="P257">
        <v>2</v>
      </c>
      <c r="Q257" t="s">
        <v>2002</v>
      </c>
      <c r="R257" t="str">
        <f>IFERROR(INDEX(tbl_Lookup_Exercises[Category],MATCH(tbl_Exercises[[#This Row],[ExerciseName]],tbl_Lookup_Exercises[ExerciseName],0)),"Unknown")</f>
        <v>Pull</v>
      </c>
    </row>
    <row r="258" spans="1:18" hidden="1" x14ac:dyDescent="0.25">
      <c r="A258" t="s">
        <v>2003</v>
      </c>
      <c r="B258" t="s">
        <v>870</v>
      </c>
      <c r="C258" t="s">
        <v>73</v>
      </c>
      <c r="D258">
        <v>2</v>
      </c>
      <c r="E258">
        <v>30</v>
      </c>
      <c r="F258">
        <v>20</v>
      </c>
      <c r="O258" t="s">
        <v>2004</v>
      </c>
      <c r="P258">
        <v>2</v>
      </c>
      <c r="Q258" t="s">
        <v>2005</v>
      </c>
      <c r="R258" t="str">
        <f>IFERROR(INDEX(tbl_Lookup_Exercises[Category],MATCH(tbl_Exercises[[#This Row],[ExerciseName]],tbl_Lookup_Exercises[ExerciseName],0)),"Unknown")</f>
        <v>Pull</v>
      </c>
    </row>
    <row r="259" spans="1:18" hidden="1" x14ac:dyDescent="0.25">
      <c r="A259" t="s">
        <v>2006</v>
      </c>
      <c r="B259" t="s">
        <v>870</v>
      </c>
      <c r="C259" t="s">
        <v>73</v>
      </c>
      <c r="D259">
        <v>3</v>
      </c>
      <c r="E259">
        <v>30</v>
      </c>
      <c r="F259">
        <v>20</v>
      </c>
      <c r="O259" t="s">
        <v>2007</v>
      </c>
      <c r="P259">
        <v>2</v>
      </c>
      <c r="Q259" t="s">
        <v>2008</v>
      </c>
      <c r="R259" t="str">
        <f>IFERROR(INDEX(tbl_Lookup_Exercises[Category],MATCH(tbl_Exercises[[#This Row],[ExerciseName]],tbl_Lookup_Exercises[ExerciseName],0)),"Unknown")</f>
        <v>Pull</v>
      </c>
    </row>
    <row r="260" spans="1:18" hidden="1" x14ac:dyDescent="0.25">
      <c r="A260" t="s">
        <v>2009</v>
      </c>
      <c r="B260" t="s">
        <v>870</v>
      </c>
      <c r="C260" t="s">
        <v>102</v>
      </c>
      <c r="D260">
        <v>1</v>
      </c>
      <c r="E260">
        <v>20</v>
      </c>
      <c r="F260">
        <v>15</v>
      </c>
      <c r="O260" t="s">
        <v>2010</v>
      </c>
      <c r="P260">
        <v>2</v>
      </c>
      <c r="Q260" t="s">
        <v>2011</v>
      </c>
      <c r="R260" t="str">
        <f>IFERROR(INDEX(tbl_Lookup_Exercises[Category],MATCH(tbl_Exercises[[#This Row],[ExerciseName]],tbl_Lookup_Exercises[ExerciseName],0)),"Unknown")</f>
        <v>Arms_Biceps</v>
      </c>
    </row>
    <row r="261" spans="1:18" hidden="1" x14ac:dyDescent="0.25">
      <c r="A261" t="s">
        <v>2012</v>
      </c>
      <c r="B261" t="s">
        <v>870</v>
      </c>
      <c r="C261" t="s">
        <v>102</v>
      </c>
      <c r="D261">
        <v>2</v>
      </c>
      <c r="E261">
        <v>20</v>
      </c>
      <c r="F261">
        <v>12</v>
      </c>
      <c r="M261" t="s">
        <v>1646</v>
      </c>
      <c r="O261" t="s">
        <v>2013</v>
      </c>
      <c r="P261">
        <v>2</v>
      </c>
      <c r="Q261" t="s">
        <v>2014</v>
      </c>
      <c r="R261" t="str">
        <f>IFERROR(INDEX(tbl_Lookup_Exercises[Category],MATCH(tbl_Exercises[[#This Row],[ExerciseName]],tbl_Lookup_Exercises[ExerciseName],0)),"Unknown")</f>
        <v>Arms_Biceps</v>
      </c>
    </row>
    <row r="262" spans="1:18" hidden="1" x14ac:dyDescent="0.25">
      <c r="A262" t="s">
        <v>2015</v>
      </c>
      <c r="B262" t="s">
        <v>870</v>
      </c>
      <c r="C262" t="s">
        <v>102</v>
      </c>
      <c r="D262">
        <v>3</v>
      </c>
      <c r="E262">
        <v>20</v>
      </c>
      <c r="F262">
        <v>12</v>
      </c>
      <c r="M262" t="s">
        <v>1646</v>
      </c>
      <c r="O262" t="s">
        <v>2013</v>
      </c>
      <c r="P262">
        <v>2</v>
      </c>
      <c r="Q262" t="s">
        <v>2016</v>
      </c>
      <c r="R262" t="str">
        <f>IFERROR(INDEX(tbl_Lookup_Exercises[Category],MATCH(tbl_Exercises[[#This Row],[ExerciseName]],tbl_Lookup_Exercises[ExerciseName],0)),"Unknown")</f>
        <v>Arms_Biceps</v>
      </c>
    </row>
    <row r="263" spans="1:18" hidden="1" x14ac:dyDescent="0.25">
      <c r="A263" t="s">
        <v>2017</v>
      </c>
      <c r="B263" t="s">
        <v>870</v>
      </c>
      <c r="C263" t="s">
        <v>323</v>
      </c>
      <c r="D263">
        <v>1</v>
      </c>
      <c r="E263">
        <v>30</v>
      </c>
      <c r="F263">
        <v>10</v>
      </c>
      <c r="N263" t="s">
        <v>2018</v>
      </c>
      <c r="O263" t="s">
        <v>2019</v>
      </c>
      <c r="P263">
        <v>2</v>
      </c>
      <c r="Q263" t="s">
        <v>2020</v>
      </c>
      <c r="R263" t="str">
        <f>IFERROR(INDEX(tbl_Lookup_Exercises[Category],MATCH(tbl_Exercises[[#This Row],[ExerciseName]],tbl_Lookup_Exercises[ExerciseName],0)),"Unknown")</f>
        <v>Core</v>
      </c>
    </row>
    <row r="264" spans="1:18" hidden="1" x14ac:dyDescent="0.25">
      <c r="A264" t="s">
        <v>2021</v>
      </c>
      <c r="B264" t="s">
        <v>870</v>
      </c>
      <c r="C264" t="s">
        <v>323</v>
      </c>
      <c r="D264">
        <v>2</v>
      </c>
      <c r="E264">
        <v>30</v>
      </c>
      <c r="F264">
        <v>10</v>
      </c>
      <c r="N264" t="s">
        <v>2018</v>
      </c>
      <c r="O264" t="s">
        <v>2022</v>
      </c>
      <c r="P264">
        <v>2</v>
      </c>
      <c r="Q264" t="s">
        <v>873</v>
      </c>
      <c r="R264" t="str">
        <f>IFERROR(INDEX(tbl_Lookup_Exercises[Category],MATCH(tbl_Exercises[[#This Row],[ExerciseName]],tbl_Lookup_Exercises[ExerciseName],0)),"Unknown")</f>
        <v>Core</v>
      </c>
    </row>
    <row r="265" spans="1:18" hidden="1" x14ac:dyDescent="0.25">
      <c r="A265" t="s">
        <v>2023</v>
      </c>
      <c r="B265" t="s">
        <v>874</v>
      </c>
      <c r="C265" t="s">
        <v>112</v>
      </c>
      <c r="D265">
        <v>1</v>
      </c>
      <c r="E265">
        <v>45</v>
      </c>
      <c r="F265">
        <v>15</v>
      </c>
      <c r="O265" t="s">
        <v>2024</v>
      </c>
      <c r="P265">
        <v>2</v>
      </c>
      <c r="Q265" t="s">
        <v>876</v>
      </c>
      <c r="R265" t="str">
        <f>IFERROR(INDEX(tbl_Lookup_Exercises[Category],MATCH(tbl_Exercises[[#This Row],[ExerciseName]],tbl_Lookup_Exercises[ExerciseName],0)),"Unknown")</f>
        <v>Arms_Biceps</v>
      </c>
    </row>
    <row r="266" spans="1:18" hidden="1" x14ac:dyDescent="0.25">
      <c r="A266" t="s">
        <v>2025</v>
      </c>
      <c r="B266" t="s">
        <v>874</v>
      </c>
      <c r="C266" t="s">
        <v>112</v>
      </c>
      <c r="D266">
        <v>2</v>
      </c>
      <c r="E266">
        <v>45</v>
      </c>
      <c r="F266">
        <v>15</v>
      </c>
      <c r="O266" t="s">
        <v>2026</v>
      </c>
      <c r="P266">
        <v>2</v>
      </c>
      <c r="Q266" t="s">
        <v>2027</v>
      </c>
      <c r="R266" t="str">
        <f>IFERROR(INDEX(tbl_Lookup_Exercises[Category],MATCH(tbl_Exercises[[#This Row],[ExerciseName]],tbl_Lookup_Exercises[ExerciseName],0)),"Unknown")</f>
        <v>Arms_Biceps</v>
      </c>
    </row>
    <row r="267" spans="1:18" hidden="1" x14ac:dyDescent="0.25">
      <c r="A267" t="s">
        <v>2028</v>
      </c>
      <c r="B267" t="s">
        <v>874</v>
      </c>
      <c r="C267" t="s">
        <v>112</v>
      </c>
      <c r="D267">
        <v>3</v>
      </c>
      <c r="E267">
        <v>45</v>
      </c>
      <c r="F267">
        <v>13</v>
      </c>
      <c r="M267" t="s">
        <v>1646</v>
      </c>
      <c r="O267" t="s">
        <v>2029</v>
      </c>
      <c r="P267">
        <v>2</v>
      </c>
      <c r="Q267" t="s">
        <v>2030</v>
      </c>
      <c r="R267" t="str">
        <f>IFERROR(INDEX(tbl_Lookup_Exercises[Category],MATCH(tbl_Exercises[[#This Row],[ExerciseName]],tbl_Lookup_Exercises[ExerciseName],0)),"Unknown")</f>
        <v>Arms_Biceps</v>
      </c>
    </row>
    <row r="268" spans="1:18" hidden="1" x14ac:dyDescent="0.25">
      <c r="A268" t="s">
        <v>2031</v>
      </c>
      <c r="B268" t="s">
        <v>874</v>
      </c>
      <c r="C268" t="s">
        <v>214</v>
      </c>
      <c r="D268">
        <v>1</v>
      </c>
      <c r="E268">
        <v>45</v>
      </c>
      <c r="F268">
        <v>15</v>
      </c>
      <c r="O268" t="s">
        <v>2032</v>
      </c>
      <c r="P268">
        <v>2</v>
      </c>
      <c r="Q268" t="s">
        <v>2033</v>
      </c>
      <c r="R268" t="str">
        <f>IFERROR(INDEX(tbl_Lookup_Exercises[Category],MATCH(tbl_Exercises[[#This Row],[ExerciseName]],tbl_Lookup_Exercises[ExerciseName],0)),"Unknown")</f>
        <v>Arms_Triceps</v>
      </c>
    </row>
    <row r="269" spans="1:18" hidden="1" x14ac:dyDescent="0.25">
      <c r="A269" t="s">
        <v>2034</v>
      </c>
      <c r="B269" t="s">
        <v>874</v>
      </c>
      <c r="C269" t="s">
        <v>214</v>
      </c>
      <c r="D269">
        <v>2</v>
      </c>
      <c r="E269">
        <v>45</v>
      </c>
      <c r="F269">
        <v>13</v>
      </c>
      <c r="M269" t="s">
        <v>1745</v>
      </c>
      <c r="O269" t="s">
        <v>2035</v>
      </c>
      <c r="P269">
        <v>2</v>
      </c>
      <c r="Q269" t="s">
        <v>2036</v>
      </c>
      <c r="R269" t="str">
        <f>IFERROR(INDEX(tbl_Lookup_Exercises[Category],MATCH(tbl_Exercises[[#This Row],[ExerciseName]],tbl_Lookup_Exercises[ExerciseName],0)),"Unknown")</f>
        <v>Arms_Triceps</v>
      </c>
    </row>
    <row r="270" spans="1:18" hidden="1" x14ac:dyDescent="0.25">
      <c r="A270" t="s">
        <v>2037</v>
      </c>
      <c r="B270" t="s">
        <v>874</v>
      </c>
      <c r="C270" t="s">
        <v>214</v>
      </c>
      <c r="D270">
        <v>3</v>
      </c>
      <c r="E270">
        <v>45</v>
      </c>
      <c r="F270">
        <v>10</v>
      </c>
      <c r="M270" t="s">
        <v>1646</v>
      </c>
      <c r="O270" t="s">
        <v>2038</v>
      </c>
      <c r="P270">
        <v>2</v>
      </c>
      <c r="Q270" t="s">
        <v>2039</v>
      </c>
      <c r="R270" t="str">
        <f>IFERROR(INDEX(tbl_Lookup_Exercises[Category],MATCH(tbl_Exercises[[#This Row],[ExerciseName]],tbl_Lookup_Exercises[ExerciseName],0)),"Unknown")</f>
        <v>Arms_Triceps</v>
      </c>
    </row>
    <row r="271" spans="1:18" hidden="1" x14ac:dyDescent="0.25">
      <c r="A271" t="s">
        <v>2040</v>
      </c>
      <c r="B271" t="s">
        <v>874</v>
      </c>
      <c r="C271" t="s">
        <v>222</v>
      </c>
      <c r="D271">
        <v>1</v>
      </c>
      <c r="E271">
        <v>17.5</v>
      </c>
      <c r="F271">
        <v>10</v>
      </c>
      <c r="P271">
        <v>2</v>
      </c>
      <c r="Q271" t="s">
        <v>2041</v>
      </c>
      <c r="R271" t="str">
        <f>IFERROR(INDEX(tbl_Lookup_Exercises[Category],MATCH(tbl_Exercises[[#This Row],[ExerciseName]],tbl_Lookup_Exercises[ExerciseName],0)),"Unknown")</f>
        <v>Arms_Triceps</v>
      </c>
    </row>
    <row r="272" spans="1:18" hidden="1" x14ac:dyDescent="0.25">
      <c r="A272" t="s">
        <v>2042</v>
      </c>
      <c r="B272" t="s">
        <v>874</v>
      </c>
      <c r="C272" t="s">
        <v>222</v>
      </c>
      <c r="D272">
        <v>2</v>
      </c>
      <c r="E272">
        <v>17.5</v>
      </c>
      <c r="F272">
        <v>11</v>
      </c>
      <c r="O272" t="s">
        <v>2043</v>
      </c>
      <c r="P272">
        <v>2</v>
      </c>
      <c r="Q272" t="s">
        <v>2044</v>
      </c>
      <c r="R272" t="str">
        <f>IFERROR(INDEX(tbl_Lookup_Exercises[Category],MATCH(tbl_Exercises[[#This Row],[ExerciseName]],tbl_Lookup_Exercises[ExerciseName],0)),"Unknown")</f>
        <v>Arms_Triceps</v>
      </c>
    </row>
    <row r="273" spans="1:18" hidden="1" x14ac:dyDescent="0.25">
      <c r="A273" t="s">
        <v>2045</v>
      </c>
      <c r="B273" t="s">
        <v>874</v>
      </c>
      <c r="C273" t="s">
        <v>222</v>
      </c>
      <c r="D273">
        <v>3</v>
      </c>
      <c r="E273">
        <v>17.5</v>
      </c>
      <c r="F273">
        <v>11</v>
      </c>
      <c r="P273">
        <v>2</v>
      </c>
      <c r="Q273" t="s">
        <v>2046</v>
      </c>
      <c r="R273" t="str">
        <f>IFERROR(INDEX(tbl_Lookup_Exercises[Category],MATCH(tbl_Exercises[[#This Row],[ExerciseName]],tbl_Lookup_Exercises[ExerciseName],0)),"Unknown")</f>
        <v>Arms_Triceps</v>
      </c>
    </row>
    <row r="274" spans="1:18" hidden="1" x14ac:dyDescent="0.25">
      <c r="A274" t="s">
        <v>2047</v>
      </c>
      <c r="B274" t="s">
        <v>874</v>
      </c>
      <c r="C274" t="s">
        <v>1534</v>
      </c>
      <c r="D274">
        <v>1</v>
      </c>
      <c r="E274">
        <v>75</v>
      </c>
      <c r="G274">
        <v>60</v>
      </c>
      <c r="P274">
        <v>2</v>
      </c>
      <c r="Q274" t="s">
        <v>2048</v>
      </c>
      <c r="R274" t="str">
        <f>IFERROR(INDEX(tbl_Lookup_Exercises[Category],MATCH(tbl_Exercises[[#This Row],[ExerciseName]],tbl_Lookup_Exercises[ExerciseName],0)),"Unknown")</f>
        <v>Carry</v>
      </c>
    </row>
    <row r="275" spans="1:18" hidden="1" x14ac:dyDescent="0.25">
      <c r="A275" t="s">
        <v>2049</v>
      </c>
      <c r="B275" t="s">
        <v>874</v>
      </c>
      <c r="C275" t="s">
        <v>1534</v>
      </c>
      <c r="D275">
        <v>2</v>
      </c>
      <c r="E275">
        <v>75</v>
      </c>
      <c r="G275">
        <v>60</v>
      </c>
      <c r="P275">
        <v>2</v>
      </c>
      <c r="Q275" t="s">
        <v>2050</v>
      </c>
      <c r="R275" t="str">
        <f>IFERROR(INDEX(tbl_Lookup_Exercises[Category],MATCH(tbl_Exercises[[#This Row],[ExerciseName]],tbl_Lookup_Exercises[ExerciseName],0)),"Unknown")</f>
        <v>Carry</v>
      </c>
    </row>
    <row r="276" spans="1:18" hidden="1" x14ac:dyDescent="0.25">
      <c r="A276" t="s">
        <v>2051</v>
      </c>
      <c r="B276" t="s">
        <v>874</v>
      </c>
      <c r="C276" t="s">
        <v>1534</v>
      </c>
      <c r="D276">
        <v>3</v>
      </c>
      <c r="E276">
        <v>75</v>
      </c>
      <c r="G276">
        <v>55.2</v>
      </c>
      <c r="P276">
        <v>2</v>
      </c>
      <c r="Q276" t="s">
        <v>877</v>
      </c>
      <c r="R276" t="str">
        <f>IFERROR(INDEX(tbl_Lookup_Exercises[Category],MATCH(tbl_Exercises[[#This Row],[ExerciseName]],tbl_Lookup_Exercises[ExerciseName],0)),"Unknown")</f>
        <v>Carry</v>
      </c>
    </row>
    <row r="277" spans="1:18" hidden="1" x14ac:dyDescent="0.25">
      <c r="A277" t="s">
        <v>2052</v>
      </c>
      <c r="B277" t="s">
        <v>878</v>
      </c>
      <c r="C277" t="s">
        <v>1</v>
      </c>
      <c r="D277">
        <v>1</v>
      </c>
      <c r="E277">
        <v>150</v>
      </c>
      <c r="G277">
        <v>60</v>
      </c>
      <c r="O277" t="s">
        <v>2053</v>
      </c>
      <c r="P277">
        <v>2</v>
      </c>
      <c r="Q277" t="s">
        <v>880</v>
      </c>
      <c r="R277" t="str">
        <f>IFERROR(INDEX(tbl_Lookup_Exercises[Category],MATCH(tbl_Exercises[[#This Row],[ExerciseName]],tbl_Lookup_Exercises[ExerciseName],0)),"Unknown")</f>
        <v>Carry</v>
      </c>
    </row>
    <row r="278" spans="1:18" hidden="1" x14ac:dyDescent="0.25">
      <c r="A278" t="s">
        <v>2054</v>
      </c>
      <c r="B278" t="s">
        <v>878</v>
      </c>
      <c r="C278" t="s">
        <v>1</v>
      </c>
      <c r="D278">
        <v>2</v>
      </c>
      <c r="E278">
        <v>150</v>
      </c>
      <c r="G278">
        <v>60</v>
      </c>
      <c r="O278" t="s">
        <v>2053</v>
      </c>
      <c r="P278">
        <v>2</v>
      </c>
      <c r="Q278" t="s">
        <v>2055</v>
      </c>
      <c r="R278" t="str">
        <f>IFERROR(INDEX(tbl_Lookup_Exercises[Category],MATCH(tbl_Exercises[[#This Row],[ExerciseName]],tbl_Lookup_Exercises[ExerciseName],0)),"Unknown")</f>
        <v>Carry</v>
      </c>
    </row>
    <row r="279" spans="1:18" hidden="1" x14ac:dyDescent="0.25">
      <c r="A279" t="s">
        <v>2056</v>
      </c>
      <c r="B279" t="s">
        <v>878</v>
      </c>
      <c r="C279" t="s">
        <v>1</v>
      </c>
      <c r="D279">
        <v>3</v>
      </c>
      <c r="E279">
        <v>150</v>
      </c>
      <c r="G279">
        <v>52.2</v>
      </c>
      <c r="O279" t="s">
        <v>2053</v>
      </c>
      <c r="P279">
        <v>2</v>
      </c>
      <c r="Q279" t="s">
        <v>2057</v>
      </c>
      <c r="R279" t="str">
        <f>IFERROR(INDEX(tbl_Lookup_Exercises[Category],MATCH(tbl_Exercises[[#This Row],[ExerciseName]],tbl_Lookup_Exercises[ExerciseName],0)),"Unknown")</f>
        <v>Carry</v>
      </c>
    </row>
    <row r="280" spans="1:18" hidden="1" x14ac:dyDescent="0.25">
      <c r="A280" t="s">
        <v>2058</v>
      </c>
      <c r="B280" t="s">
        <v>878</v>
      </c>
      <c r="C280" t="s">
        <v>1</v>
      </c>
      <c r="D280">
        <v>4</v>
      </c>
      <c r="E280">
        <v>150</v>
      </c>
      <c r="G280">
        <v>45</v>
      </c>
      <c r="O280" t="s">
        <v>2053</v>
      </c>
      <c r="P280">
        <v>2</v>
      </c>
      <c r="Q280" t="s">
        <v>2059</v>
      </c>
      <c r="R280" t="str">
        <f>IFERROR(INDEX(tbl_Lookup_Exercises[Category],MATCH(tbl_Exercises[[#This Row],[ExerciseName]],tbl_Lookup_Exercises[ExerciseName],0)),"Unknown")</f>
        <v>Carry</v>
      </c>
    </row>
    <row r="281" spans="1:18" hidden="1" x14ac:dyDescent="0.25">
      <c r="A281" t="s">
        <v>2060</v>
      </c>
      <c r="B281" t="s">
        <v>878</v>
      </c>
      <c r="C281" t="s">
        <v>1</v>
      </c>
      <c r="D281">
        <v>5</v>
      </c>
      <c r="E281">
        <v>150</v>
      </c>
      <c r="G281">
        <v>34.799999999999997</v>
      </c>
      <c r="O281" t="s">
        <v>2053</v>
      </c>
      <c r="P281">
        <v>2</v>
      </c>
      <c r="Q281" t="s">
        <v>2061</v>
      </c>
      <c r="R281" t="str">
        <f>IFERROR(INDEX(tbl_Lookup_Exercises[Category],MATCH(tbl_Exercises[[#This Row],[ExerciseName]],tbl_Lookup_Exercises[ExerciseName],0)),"Unknown")</f>
        <v>Carry</v>
      </c>
    </row>
    <row r="282" spans="1:18" hidden="1" x14ac:dyDescent="0.25">
      <c r="A282" t="s">
        <v>2062</v>
      </c>
      <c r="B282" t="s">
        <v>878</v>
      </c>
      <c r="C282" t="s">
        <v>37</v>
      </c>
      <c r="D282">
        <v>1</v>
      </c>
      <c r="E282">
        <v>80</v>
      </c>
      <c r="F282">
        <v>8</v>
      </c>
      <c r="O282" t="s">
        <v>2063</v>
      </c>
      <c r="P282">
        <v>2</v>
      </c>
      <c r="Q282" t="s">
        <v>2064</v>
      </c>
      <c r="R282" t="str">
        <f>IFERROR(INDEX(tbl_Lookup_Exercises[Category],MATCH(tbl_Exercises[[#This Row],[ExerciseName]],tbl_Lookup_Exercises[ExerciseName],0)),"Unknown")</f>
        <v>Pull</v>
      </c>
    </row>
    <row r="283" spans="1:18" hidden="1" x14ac:dyDescent="0.25">
      <c r="A283" t="s">
        <v>2065</v>
      </c>
      <c r="B283" t="s">
        <v>878</v>
      </c>
      <c r="C283" t="s">
        <v>37</v>
      </c>
      <c r="D283">
        <v>2</v>
      </c>
      <c r="E283">
        <v>160</v>
      </c>
      <c r="F283">
        <v>8</v>
      </c>
      <c r="J283">
        <v>2</v>
      </c>
      <c r="K283">
        <v>1</v>
      </c>
      <c r="L283">
        <v>2</v>
      </c>
      <c r="M283" t="s">
        <v>622</v>
      </c>
      <c r="O283" t="s">
        <v>2066</v>
      </c>
      <c r="P283">
        <v>2</v>
      </c>
      <c r="Q283" t="s">
        <v>2067</v>
      </c>
      <c r="R283" t="str">
        <f>IFERROR(INDEX(tbl_Lookup_Exercises[Category],MATCH(tbl_Exercises[[#This Row],[ExerciseName]],tbl_Lookup_Exercises[ExerciseName],0)),"Unknown")</f>
        <v>Pull</v>
      </c>
    </row>
    <row r="284" spans="1:18" hidden="1" x14ac:dyDescent="0.25">
      <c r="A284" t="s">
        <v>2068</v>
      </c>
      <c r="B284" t="s">
        <v>878</v>
      </c>
      <c r="C284" t="s">
        <v>37</v>
      </c>
      <c r="D284">
        <v>3</v>
      </c>
      <c r="E284">
        <v>165</v>
      </c>
      <c r="F284">
        <v>8</v>
      </c>
      <c r="J284">
        <v>2</v>
      </c>
      <c r="K284">
        <v>1</v>
      </c>
      <c r="L284">
        <v>2</v>
      </c>
      <c r="M284" t="s">
        <v>1745</v>
      </c>
      <c r="O284" t="s">
        <v>1932</v>
      </c>
      <c r="P284">
        <v>2</v>
      </c>
      <c r="Q284" t="s">
        <v>2069</v>
      </c>
      <c r="R284" t="str">
        <f>IFERROR(INDEX(tbl_Lookup_Exercises[Category],MATCH(tbl_Exercises[[#This Row],[ExerciseName]],tbl_Lookup_Exercises[ExerciseName],0)),"Unknown")</f>
        <v>Pull</v>
      </c>
    </row>
    <row r="285" spans="1:18" hidden="1" x14ac:dyDescent="0.25">
      <c r="A285" t="s">
        <v>2070</v>
      </c>
      <c r="B285" t="s">
        <v>878</v>
      </c>
      <c r="C285" t="s">
        <v>37</v>
      </c>
      <c r="D285">
        <v>4</v>
      </c>
      <c r="E285">
        <v>170</v>
      </c>
      <c r="F285">
        <v>8</v>
      </c>
      <c r="J285">
        <v>2</v>
      </c>
      <c r="K285">
        <v>1</v>
      </c>
      <c r="L285">
        <v>2</v>
      </c>
      <c r="M285" t="s">
        <v>610</v>
      </c>
      <c r="O285" t="s">
        <v>2071</v>
      </c>
      <c r="P285">
        <v>2</v>
      </c>
      <c r="Q285" t="s">
        <v>2072</v>
      </c>
      <c r="R285" t="str">
        <f>IFERROR(INDEX(tbl_Lookup_Exercises[Category],MATCH(tbl_Exercises[[#This Row],[ExerciseName]],tbl_Lookup_Exercises[ExerciseName],0)),"Unknown")</f>
        <v>Pull</v>
      </c>
    </row>
    <row r="286" spans="1:18" hidden="1" x14ac:dyDescent="0.25">
      <c r="A286" t="s">
        <v>2073</v>
      </c>
      <c r="B286" t="s">
        <v>878</v>
      </c>
      <c r="C286" t="s">
        <v>37</v>
      </c>
      <c r="D286">
        <v>5</v>
      </c>
      <c r="E286">
        <v>170</v>
      </c>
      <c r="F286">
        <v>7</v>
      </c>
      <c r="M286" t="s">
        <v>1646</v>
      </c>
      <c r="O286" t="s">
        <v>2074</v>
      </c>
      <c r="P286">
        <v>2</v>
      </c>
      <c r="Q286" t="s">
        <v>2075</v>
      </c>
      <c r="R286" t="str">
        <f>IFERROR(INDEX(tbl_Lookup_Exercises[Category],MATCH(tbl_Exercises[[#This Row],[ExerciseName]],tbl_Lookup_Exercises[ExerciseName],0)),"Unknown")</f>
        <v>Pull</v>
      </c>
    </row>
    <row r="287" spans="1:18" hidden="1" x14ac:dyDescent="0.25">
      <c r="A287" t="s">
        <v>2076</v>
      </c>
      <c r="B287" t="s">
        <v>878</v>
      </c>
      <c r="C287" t="s">
        <v>24</v>
      </c>
      <c r="D287">
        <v>1</v>
      </c>
      <c r="E287">
        <v>0</v>
      </c>
      <c r="F287">
        <v>10</v>
      </c>
      <c r="O287" t="s">
        <v>2077</v>
      </c>
      <c r="P287">
        <v>2</v>
      </c>
      <c r="Q287" t="s">
        <v>2078</v>
      </c>
      <c r="R287" t="str">
        <f>IFERROR(INDEX(tbl_Lookup_Exercises[Category],MATCH(tbl_Exercises[[#This Row],[ExerciseName]],tbl_Lookup_Exercises[ExerciseName],0)),"Unknown")</f>
        <v>Pull</v>
      </c>
    </row>
    <row r="288" spans="1:18" hidden="1" x14ac:dyDescent="0.25">
      <c r="A288" t="s">
        <v>2079</v>
      </c>
      <c r="B288" t="s">
        <v>878</v>
      </c>
      <c r="C288" t="s">
        <v>24</v>
      </c>
      <c r="D288">
        <v>2</v>
      </c>
      <c r="E288">
        <v>0</v>
      </c>
      <c r="F288">
        <v>8</v>
      </c>
      <c r="O288" t="s">
        <v>2080</v>
      </c>
      <c r="P288">
        <v>2</v>
      </c>
      <c r="Q288" t="s">
        <v>2081</v>
      </c>
      <c r="R288" t="str">
        <f>IFERROR(INDEX(tbl_Lookup_Exercises[Category],MATCH(tbl_Exercises[[#This Row],[ExerciseName]],tbl_Lookup_Exercises[ExerciseName],0)),"Unknown")</f>
        <v>Pull</v>
      </c>
    </row>
    <row r="289" spans="1:18" hidden="1" x14ac:dyDescent="0.25">
      <c r="A289" t="s">
        <v>2082</v>
      </c>
      <c r="B289" t="s">
        <v>878</v>
      </c>
      <c r="C289" t="s">
        <v>24</v>
      </c>
      <c r="D289">
        <v>3</v>
      </c>
      <c r="E289">
        <v>0</v>
      </c>
      <c r="F289">
        <v>5.5</v>
      </c>
      <c r="O289" t="s">
        <v>2083</v>
      </c>
      <c r="P289">
        <v>2</v>
      </c>
      <c r="Q289" t="s">
        <v>2084</v>
      </c>
      <c r="R289" t="str">
        <f>IFERROR(INDEX(tbl_Lookup_Exercises[Category],MATCH(tbl_Exercises[[#This Row],[ExerciseName]],tbl_Lookup_Exercises[ExerciseName],0)),"Unknown")</f>
        <v>Pull</v>
      </c>
    </row>
    <row r="290" spans="1:18" hidden="1" x14ac:dyDescent="0.25">
      <c r="A290" t="s">
        <v>2085</v>
      </c>
      <c r="B290" t="s">
        <v>878</v>
      </c>
      <c r="C290" t="s">
        <v>24</v>
      </c>
      <c r="D290">
        <v>4</v>
      </c>
      <c r="E290">
        <v>0</v>
      </c>
      <c r="F290">
        <v>8</v>
      </c>
      <c r="O290" t="s">
        <v>1895</v>
      </c>
      <c r="P290">
        <v>2</v>
      </c>
      <c r="Q290" t="s">
        <v>2086</v>
      </c>
      <c r="R290" t="str">
        <f>IFERROR(INDEX(tbl_Lookup_Exercises[Category],MATCH(tbl_Exercises[[#This Row],[ExerciseName]],tbl_Lookup_Exercises[ExerciseName],0)),"Unknown")</f>
        <v>Pull</v>
      </c>
    </row>
    <row r="291" spans="1:18" hidden="1" x14ac:dyDescent="0.25">
      <c r="A291" t="s">
        <v>2087</v>
      </c>
      <c r="B291" t="s">
        <v>878</v>
      </c>
      <c r="C291" t="s">
        <v>91</v>
      </c>
      <c r="D291">
        <v>1</v>
      </c>
      <c r="E291">
        <v>40</v>
      </c>
      <c r="F291">
        <v>7</v>
      </c>
      <c r="O291" t="s">
        <v>2088</v>
      </c>
      <c r="P291">
        <v>2</v>
      </c>
      <c r="Q291" t="s">
        <v>2089</v>
      </c>
      <c r="R291" t="str">
        <f>IFERROR(INDEX(tbl_Lookup_Exercises[Category],MATCH(tbl_Exercises[[#This Row],[ExerciseName]],tbl_Lookup_Exercises[ExerciseName],0)),"Unknown")</f>
        <v>Arms_Biceps</v>
      </c>
    </row>
    <row r="292" spans="1:18" hidden="1" x14ac:dyDescent="0.25">
      <c r="A292" t="s">
        <v>2090</v>
      </c>
      <c r="B292" t="s">
        <v>878</v>
      </c>
      <c r="C292" t="s">
        <v>91</v>
      </c>
      <c r="D292">
        <v>2</v>
      </c>
      <c r="E292">
        <v>40</v>
      </c>
      <c r="F292">
        <v>5</v>
      </c>
      <c r="O292" t="s">
        <v>2091</v>
      </c>
      <c r="P292">
        <v>2</v>
      </c>
      <c r="Q292" t="s">
        <v>2092</v>
      </c>
      <c r="R292" t="str">
        <f>IFERROR(INDEX(tbl_Lookup_Exercises[Category],MATCH(tbl_Exercises[[#This Row],[ExerciseName]],tbl_Lookup_Exercises[ExerciseName],0)),"Unknown")</f>
        <v>Arms_Biceps</v>
      </c>
    </row>
    <row r="293" spans="1:18" hidden="1" x14ac:dyDescent="0.25">
      <c r="A293" t="s">
        <v>2093</v>
      </c>
      <c r="B293" t="s">
        <v>878</v>
      </c>
      <c r="C293" t="s">
        <v>91</v>
      </c>
      <c r="D293">
        <v>3</v>
      </c>
      <c r="E293">
        <v>40</v>
      </c>
      <c r="F293">
        <v>5</v>
      </c>
      <c r="N293" t="s">
        <v>2094</v>
      </c>
      <c r="O293" t="s">
        <v>2095</v>
      </c>
      <c r="P293">
        <v>2</v>
      </c>
      <c r="Q293" t="s">
        <v>2096</v>
      </c>
      <c r="R293" t="str">
        <f>IFERROR(INDEX(tbl_Lookup_Exercises[Category],MATCH(tbl_Exercises[[#This Row],[ExerciseName]],tbl_Lookup_Exercises[ExerciseName],0)),"Unknown")</f>
        <v>Arms_Biceps</v>
      </c>
    </row>
    <row r="294" spans="1:18" hidden="1" x14ac:dyDescent="0.25">
      <c r="A294" t="s">
        <v>2097</v>
      </c>
      <c r="B294" t="s">
        <v>878</v>
      </c>
      <c r="C294" t="s">
        <v>91</v>
      </c>
      <c r="D294">
        <v>4</v>
      </c>
      <c r="E294">
        <v>30</v>
      </c>
      <c r="F294">
        <v>5</v>
      </c>
      <c r="N294" t="s">
        <v>2094</v>
      </c>
      <c r="O294" t="s">
        <v>2095</v>
      </c>
      <c r="P294">
        <v>2</v>
      </c>
      <c r="Q294" t="s">
        <v>881</v>
      </c>
      <c r="R294" t="str">
        <f>IFERROR(INDEX(tbl_Lookup_Exercises[Category],MATCH(tbl_Exercises[[#This Row],[ExerciseName]],tbl_Lookup_Exercises[ExerciseName],0)),"Unknown")</f>
        <v>Arms_Biceps</v>
      </c>
    </row>
    <row r="295" spans="1:18" hidden="1" x14ac:dyDescent="0.25">
      <c r="A295" t="s">
        <v>2098</v>
      </c>
      <c r="B295" t="s">
        <v>882</v>
      </c>
      <c r="C295" t="s">
        <v>159</v>
      </c>
      <c r="D295">
        <v>1</v>
      </c>
      <c r="E295">
        <v>180</v>
      </c>
      <c r="F295">
        <v>10</v>
      </c>
      <c r="O295" t="s">
        <v>2099</v>
      </c>
      <c r="P295">
        <v>2</v>
      </c>
      <c r="Q295" t="s">
        <v>884</v>
      </c>
      <c r="R295" t="str">
        <f>IFERROR(INDEX(tbl_Lookup_Exercises[Category],MATCH(tbl_Exercises[[#This Row],[ExerciseName]],tbl_Lookup_Exercises[ExerciseName],0)),"Unknown")</f>
        <v>Push</v>
      </c>
    </row>
    <row r="296" spans="1:18" hidden="1" x14ac:dyDescent="0.25">
      <c r="A296" t="s">
        <v>2100</v>
      </c>
      <c r="B296" t="s">
        <v>882</v>
      </c>
      <c r="C296" t="s">
        <v>159</v>
      </c>
      <c r="D296">
        <v>2</v>
      </c>
      <c r="E296">
        <v>200</v>
      </c>
      <c r="F296">
        <v>6</v>
      </c>
      <c r="O296" t="s">
        <v>2101</v>
      </c>
      <c r="P296">
        <v>2</v>
      </c>
      <c r="Q296" t="s">
        <v>2102</v>
      </c>
      <c r="R296" t="str">
        <f>IFERROR(INDEX(tbl_Lookup_Exercises[Category],MATCH(tbl_Exercises[[#This Row],[ExerciseName]],tbl_Lookup_Exercises[ExerciseName],0)),"Unknown")</f>
        <v>Push</v>
      </c>
    </row>
    <row r="297" spans="1:18" hidden="1" x14ac:dyDescent="0.25">
      <c r="A297" t="s">
        <v>2103</v>
      </c>
      <c r="B297" t="s">
        <v>882</v>
      </c>
      <c r="C297" t="s">
        <v>159</v>
      </c>
      <c r="D297">
        <v>3</v>
      </c>
      <c r="E297">
        <v>180</v>
      </c>
      <c r="F297">
        <v>6</v>
      </c>
      <c r="O297" t="s">
        <v>2101</v>
      </c>
      <c r="P297">
        <v>2</v>
      </c>
      <c r="Q297" t="s">
        <v>2104</v>
      </c>
      <c r="R297" t="str">
        <f>IFERROR(INDEX(tbl_Lookup_Exercises[Category],MATCH(tbl_Exercises[[#This Row],[ExerciseName]],tbl_Lookup_Exercises[ExerciseName],0)),"Unknown")</f>
        <v>Push</v>
      </c>
    </row>
    <row r="298" spans="1:18" hidden="1" x14ac:dyDescent="0.25">
      <c r="A298" t="s">
        <v>2105</v>
      </c>
      <c r="B298" t="s">
        <v>882</v>
      </c>
      <c r="C298" t="s">
        <v>159</v>
      </c>
      <c r="D298">
        <v>4</v>
      </c>
      <c r="E298">
        <v>180</v>
      </c>
      <c r="F298">
        <v>3</v>
      </c>
      <c r="N298" t="s">
        <v>2106</v>
      </c>
      <c r="O298" t="s">
        <v>2107</v>
      </c>
      <c r="P298">
        <v>2</v>
      </c>
      <c r="Q298" t="s">
        <v>2108</v>
      </c>
      <c r="R298" t="str">
        <f>IFERROR(INDEX(tbl_Lookup_Exercises[Category],MATCH(tbl_Exercises[[#This Row],[ExerciseName]],tbl_Lookup_Exercises[ExerciseName],0)),"Unknown")</f>
        <v>Push</v>
      </c>
    </row>
    <row r="299" spans="1:18" hidden="1" x14ac:dyDescent="0.25">
      <c r="A299" t="s">
        <v>2109</v>
      </c>
      <c r="B299" t="s">
        <v>882</v>
      </c>
      <c r="C299" t="s">
        <v>159</v>
      </c>
      <c r="D299">
        <v>5</v>
      </c>
      <c r="E299">
        <v>140</v>
      </c>
      <c r="F299">
        <v>3</v>
      </c>
      <c r="N299" t="s">
        <v>2106</v>
      </c>
      <c r="O299" t="s">
        <v>2107</v>
      </c>
      <c r="P299">
        <v>2</v>
      </c>
      <c r="Q299" t="s">
        <v>2110</v>
      </c>
      <c r="R299" t="str">
        <f>IFERROR(INDEX(tbl_Lookup_Exercises[Category],MATCH(tbl_Exercises[[#This Row],[ExerciseName]],tbl_Lookup_Exercises[ExerciseName],0)),"Unknown")</f>
        <v>Push</v>
      </c>
    </row>
    <row r="300" spans="1:18" hidden="1" x14ac:dyDescent="0.25">
      <c r="A300" t="s">
        <v>2111</v>
      </c>
      <c r="B300" t="s">
        <v>882</v>
      </c>
      <c r="C300" t="s">
        <v>159</v>
      </c>
      <c r="D300">
        <v>6</v>
      </c>
      <c r="E300">
        <v>90</v>
      </c>
      <c r="F300">
        <v>5</v>
      </c>
      <c r="N300" t="s">
        <v>2106</v>
      </c>
      <c r="O300" t="s">
        <v>2107</v>
      </c>
      <c r="P300">
        <v>2</v>
      </c>
      <c r="Q300" t="s">
        <v>2112</v>
      </c>
      <c r="R300" t="str">
        <f>IFERROR(INDEX(tbl_Lookup_Exercises[Category],MATCH(tbl_Exercises[[#This Row],[ExerciseName]],tbl_Lookup_Exercises[ExerciseName],0)),"Unknown")</f>
        <v>Push</v>
      </c>
    </row>
    <row r="301" spans="1:18" hidden="1" x14ac:dyDescent="0.25">
      <c r="A301" t="s">
        <v>2113</v>
      </c>
      <c r="B301" t="s">
        <v>882</v>
      </c>
      <c r="C301" t="s">
        <v>1404</v>
      </c>
      <c r="D301">
        <v>1</v>
      </c>
      <c r="E301">
        <v>50</v>
      </c>
      <c r="F301">
        <v>8</v>
      </c>
      <c r="O301" t="s">
        <v>2114</v>
      </c>
      <c r="P301">
        <v>2</v>
      </c>
      <c r="Q301" t="s">
        <v>2115</v>
      </c>
      <c r="R301" t="str">
        <f>IFERROR(INDEX(tbl_Lookup_Exercises[Category],MATCH(tbl_Exercises[[#This Row],[ExerciseName]],tbl_Lookup_Exercises[ExerciseName],0)),"Unknown")</f>
        <v>Push</v>
      </c>
    </row>
    <row r="302" spans="1:18" hidden="1" x14ac:dyDescent="0.25">
      <c r="A302" t="s">
        <v>2116</v>
      </c>
      <c r="B302" t="s">
        <v>882</v>
      </c>
      <c r="C302" t="s">
        <v>1404</v>
      </c>
      <c r="D302">
        <v>2</v>
      </c>
      <c r="E302">
        <v>50</v>
      </c>
      <c r="F302">
        <v>9</v>
      </c>
      <c r="J302">
        <v>2</v>
      </c>
      <c r="K302">
        <v>1</v>
      </c>
      <c r="L302">
        <v>2</v>
      </c>
      <c r="M302" t="s">
        <v>1745</v>
      </c>
      <c r="O302" t="s">
        <v>2117</v>
      </c>
      <c r="P302">
        <v>2</v>
      </c>
      <c r="Q302" t="s">
        <v>2118</v>
      </c>
      <c r="R302" t="str">
        <f>IFERROR(INDEX(tbl_Lookup_Exercises[Category],MATCH(tbl_Exercises[[#This Row],[ExerciseName]],tbl_Lookup_Exercises[ExerciseName],0)),"Unknown")</f>
        <v>Push</v>
      </c>
    </row>
    <row r="303" spans="1:18" hidden="1" x14ac:dyDescent="0.25">
      <c r="A303" t="s">
        <v>2119</v>
      </c>
      <c r="B303" t="s">
        <v>882</v>
      </c>
      <c r="C303" t="s">
        <v>1404</v>
      </c>
      <c r="D303">
        <v>3</v>
      </c>
      <c r="E303">
        <v>50</v>
      </c>
      <c r="F303">
        <v>6.5</v>
      </c>
      <c r="J303">
        <v>2</v>
      </c>
      <c r="K303">
        <v>1</v>
      </c>
      <c r="L303">
        <v>2</v>
      </c>
      <c r="M303" t="s">
        <v>1646</v>
      </c>
      <c r="O303" t="s">
        <v>2120</v>
      </c>
      <c r="P303">
        <v>2</v>
      </c>
      <c r="Q303" t="s">
        <v>2121</v>
      </c>
      <c r="R303" t="str">
        <f>IFERROR(INDEX(tbl_Lookup_Exercises[Category],MATCH(tbl_Exercises[[#This Row],[ExerciseName]],tbl_Lookup_Exercises[ExerciseName],0)),"Unknown")</f>
        <v>Push</v>
      </c>
    </row>
    <row r="304" spans="1:18" hidden="1" x14ac:dyDescent="0.25">
      <c r="A304" t="s">
        <v>2122</v>
      </c>
      <c r="B304" t="s">
        <v>882</v>
      </c>
      <c r="C304" t="s">
        <v>1404</v>
      </c>
      <c r="D304">
        <v>4</v>
      </c>
      <c r="E304">
        <v>50</v>
      </c>
      <c r="F304">
        <v>7</v>
      </c>
      <c r="J304">
        <v>2</v>
      </c>
      <c r="K304">
        <v>1</v>
      </c>
      <c r="L304">
        <v>2</v>
      </c>
      <c r="M304" t="s">
        <v>610</v>
      </c>
      <c r="O304" t="s">
        <v>2123</v>
      </c>
      <c r="P304">
        <v>2</v>
      </c>
      <c r="Q304" t="s">
        <v>2124</v>
      </c>
      <c r="R304" t="str">
        <f>IFERROR(INDEX(tbl_Lookup_Exercises[Category],MATCH(tbl_Exercises[[#This Row],[ExerciseName]],tbl_Lookup_Exercises[ExerciseName],0)),"Unknown")</f>
        <v>Push</v>
      </c>
    </row>
    <row r="305" spans="1:18" hidden="1" x14ac:dyDescent="0.25">
      <c r="A305" t="s">
        <v>2125</v>
      </c>
      <c r="B305" t="s">
        <v>882</v>
      </c>
      <c r="C305" t="s">
        <v>186</v>
      </c>
      <c r="D305">
        <v>1</v>
      </c>
      <c r="E305">
        <v>45</v>
      </c>
      <c r="F305">
        <v>4</v>
      </c>
      <c r="N305" t="s">
        <v>2126</v>
      </c>
      <c r="P305">
        <v>2</v>
      </c>
      <c r="Q305" t="s">
        <v>2127</v>
      </c>
      <c r="R305" t="str">
        <f>IFERROR(INDEX(tbl_Lookup_Exercises[Category],MATCH(tbl_Exercises[[#This Row],[ExerciseName]],tbl_Lookup_Exercises[ExerciseName],0)),"Unknown")</f>
        <v>Push</v>
      </c>
    </row>
    <row r="306" spans="1:18" hidden="1" x14ac:dyDescent="0.25">
      <c r="A306" t="s">
        <v>2128</v>
      </c>
      <c r="B306" t="s">
        <v>882</v>
      </c>
      <c r="C306" t="s">
        <v>192</v>
      </c>
      <c r="D306">
        <v>1</v>
      </c>
      <c r="E306">
        <v>45</v>
      </c>
      <c r="F306">
        <v>3</v>
      </c>
      <c r="N306" t="s">
        <v>2126</v>
      </c>
      <c r="P306">
        <v>2</v>
      </c>
      <c r="Q306" t="s">
        <v>2129</v>
      </c>
      <c r="R306" t="str">
        <f>IFERROR(INDEX(tbl_Lookup_Exercises[Category],MATCH(tbl_Exercises[[#This Row],[ExerciseName]],tbl_Lookup_Exercises[ExerciseName],0)),"Unknown")</f>
        <v>Push</v>
      </c>
    </row>
    <row r="307" spans="1:18" hidden="1" x14ac:dyDescent="0.25">
      <c r="A307" t="s">
        <v>2130</v>
      </c>
      <c r="B307" t="s">
        <v>882</v>
      </c>
      <c r="C307" t="s">
        <v>186</v>
      </c>
      <c r="D307">
        <v>2</v>
      </c>
      <c r="E307">
        <v>45</v>
      </c>
      <c r="F307">
        <v>4</v>
      </c>
      <c r="N307" t="s">
        <v>2131</v>
      </c>
      <c r="O307" t="s">
        <v>2132</v>
      </c>
      <c r="P307">
        <v>2</v>
      </c>
      <c r="Q307" t="s">
        <v>2133</v>
      </c>
      <c r="R307" t="str">
        <f>IFERROR(INDEX(tbl_Lookup_Exercises[Category],MATCH(tbl_Exercises[[#This Row],[ExerciseName]],tbl_Lookup_Exercises[ExerciseName],0)),"Unknown")</f>
        <v>Push</v>
      </c>
    </row>
    <row r="308" spans="1:18" hidden="1" x14ac:dyDescent="0.25">
      <c r="A308" t="s">
        <v>2134</v>
      </c>
      <c r="B308" t="s">
        <v>882</v>
      </c>
      <c r="C308" t="s">
        <v>192</v>
      </c>
      <c r="D308">
        <v>2</v>
      </c>
      <c r="E308">
        <v>45</v>
      </c>
      <c r="F308">
        <v>4</v>
      </c>
      <c r="N308" t="s">
        <v>2131</v>
      </c>
      <c r="P308">
        <v>2</v>
      </c>
      <c r="Q308" t="s">
        <v>2135</v>
      </c>
      <c r="R308" t="str">
        <f>IFERROR(INDEX(tbl_Lookup_Exercises[Category],MATCH(tbl_Exercises[[#This Row],[ExerciseName]],tbl_Lookup_Exercises[ExerciseName],0)),"Unknown")</f>
        <v>Push</v>
      </c>
    </row>
    <row r="309" spans="1:18" hidden="1" x14ac:dyDescent="0.25">
      <c r="A309" t="s">
        <v>2136</v>
      </c>
      <c r="B309" t="s">
        <v>882</v>
      </c>
      <c r="C309" t="s">
        <v>186</v>
      </c>
      <c r="D309">
        <v>3</v>
      </c>
      <c r="E309">
        <v>45</v>
      </c>
      <c r="F309">
        <v>6</v>
      </c>
      <c r="N309" t="s">
        <v>2137</v>
      </c>
      <c r="O309" t="s">
        <v>2132</v>
      </c>
      <c r="P309">
        <v>2</v>
      </c>
      <c r="Q309" t="s">
        <v>2138</v>
      </c>
      <c r="R309" t="str">
        <f>IFERROR(INDEX(tbl_Lookup_Exercises[Category],MATCH(tbl_Exercises[[#This Row],[ExerciseName]],tbl_Lookup_Exercises[ExerciseName],0)),"Unknown")</f>
        <v>Push</v>
      </c>
    </row>
    <row r="310" spans="1:18" hidden="1" x14ac:dyDescent="0.25">
      <c r="A310" t="s">
        <v>2139</v>
      </c>
      <c r="B310" t="s">
        <v>882</v>
      </c>
      <c r="C310" t="s">
        <v>192</v>
      </c>
      <c r="D310">
        <v>3</v>
      </c>
      <c r="E310">
        <v>45</v>
      </c>
      <c r="F310">
        <v>3</v>
      </c>
      <c r="N310" t="s">
        <v>2137</v>
      </c>
      <c r="P310">
        <v>2</v>
      </c>
      <c r="Q310" t="s">
        <v>2140</v>
      </c>
      <c r="R310" t="str">
        <f>IFERROR(INDEX(tbl_Lookup_Exercises[Category],MATCH(tbl_Exercises[[#This Row],[ExerciseName]],tbl_Lookup_Exercises[ExerciseName],0)),"Unknown")</f>
        <v>Push</v>
      </c>
    </row>
    <row r="311" spans="1:18" hidden="1" x14ac:dyDescent="0.25">
      <c r="A311" t="s">
        <v>2141</v>
      </c>
      <c r="B311" t="s">
        <v>882</v>
      </c>
      <c r="C311" t="s">
        <v>10820</v>
      </c>
      <c r="D311">
        <v>1</v>
      </c>
      <c r="E311">
        <v>20</v>
      </c>
      <c r="F311">
        <v>20</v>
      </c>
      <c r="O311" t="s">
        <v>2142</v>
      </c>
      <c r="P311">
        <v>2</v>
      </c>
      <c r="Q311" t="s">
        <v>2143</v>
      </c>
      <c r="R311" t="str">
        <f>IFERROR(INDEX(tbl_Lookup_Exercises[Category],MATCH(tbl_Exercises[[#This Row],[ExerciseName]],tbl_Lookup_Exercises[ExerciseName],0)),"Unknown")</f>
        <v>Arms_Triceps</v>
      </c>
    </row>
    <row r="312" spans="1:18" hidden="1" x14ac:dyDescent="0.25">
      <c r="A312" t="s">
        <v>2144</v>
      </c>
      <c r="B312" t="s">
        <v>882</v>
      </c>
      <c r="C312" t="s">
        <v>10820</v>
      </c>
      <c r="D312">
        <v>2</v>
      </c>
      <c r="E312">
        <v>20</v>
      </c>
      <c r="F312">
        <v>15</v>
      </c>
      <c r="P312">
        <v>2</v>
      </c>
      <c r="Q312" t="s">
        <v>2145</v>
      </c>
      <c r="R312" t="str">
        <f>IFERROR(INDEX(tbl_Lookup_Exercises[Category],MATCH(tbl_Exercises[[#This Row],[ExerciseName]],tbl_Lookup_Exercises[ExerciseName],0)),"Unknown")</f>
        <v>Arms_Triceps</v>
      </c>
    </row>
    <row r="313" spans="1:18" hidden="1" x14ac:dyDescent="0.25">
      <c r="A313" t="s">
        <v>2146</v>
      </c>
      <c r="B313" t="s">
        <v>882</v>
      </c>
      <c r="C313" t="s">
        <v>10820</v>
      </c>
      <c r="D313">
        <v>3</v>
      </c>
      <c r="E313">
        <v>20</v>
      </c>
      <c r="F313">
        <v>15</v>
      </c>
      <c r="O313" t="s">
        <v>2147</v>
      </c>
      <c r="P313">
        <v>2</v>
      </c>
      <c r="Q313" t="s">
        <v>2148</v>
      </c>
      <c r="R313" t="str">
        <f>IFERROR(INDEX(tbl_Lookup_Exercises[Category],MATCH(tbl_Exercises[[#This Row],[ExerciseName]],tbl_Lookup_Exercises[ExerciseName],0)),"Unknown")</f>
        <v>Arms_Triceps</v>
      </c>
    </row>
    <row r="314" spans="1:18" hidden="1" x14ac:dyDescent="0.25">
      <c r="A314" t="s">
        <v>2149</v>
      </c>
      <c r="B314" t="s">
        <v>882</v>
      </c>
      <c r="C314" t="s">
        <v>10820</v>
      </c>
      <c r="D314">
        <v>4</v>
      </c>
      <c r="E314">
        <v>20</v>
      </c>
      <c r="F314">
        <v>15</v>
      </c>
      <c r="O314" t="s">
        <v>2147</v>
      </c>
      <c r="P314">
        <v>2</v>
      </c>
      <c r="Q314" t="s">
        <v>885</v>
      </c>
      <c r="R314" t="str">
        <f>IFERROR(INDEX(tbl_Lookup_Exercises[Category],MATCH(tbl_Exercises[[#This Row],[ExerciseName]],tbl_Lookup_Exercises[ExerciseName],0)),"Unknown")</f>
        <v>Arms_Triceps</v>
      </c>
    </row>
    <row r="315" spans="1:18" hidden="1" x14ac:dyDescent="0.25">
      <c r="A315" t="s">
        <v>2150</v>
      </c>
      <c r="B315" t="s">
        <v>886</v>
      </c>
      <c r="C315" t="s">
        <v>41</v>
      </c>
      <c r="D315">
        <v>1</v>
      </c>
      <c r="E315">
        <v>50</v>
      </c>
      <c r="F315">
        <v>12</v>
      </c>
      <c r="J315">
        <v>2</v>
      </c>
      <c r="K315">
        <v>1</v>
      </c>
      <c r="L315">
        <v>2</v>
      </c>
      <c r="M315" t="s">
        <v>2151</v>
      </c>
      <c r="O315" t="s">
        <v>2152</v>
      </c>
      <c r="P315">
        <v>2</v>
      </c>
      <c r="Q315" t="s">
        <v>888</v>
      </c>
      <c r="R315" t="str">
        <f>IFERROR(INDEX(tbl_Lookup_Exercises[Category],MATCH(tbl_Exercises[[#This Row],[ExerciseName]],tbl_Lookup_Exercises[ExerciseName],0)),"Unknown")</f>
        <v>Pull</v>
      </c>
    </row>
    <row r="316" spans="1:18" hidden="1" x14ac:dyDescent="0.25">
      <c r="A316" t="s">
        <v>2153</v>
      </c>
      <c r="B316" t="s">
        <v>886</v>
      </c>
      <c r="C316" t="s">
        <v>41</v>
      </c>
      <c r="D316">
        <v>2</v>
      </c>
      <c r="E316">
        <v>55</v>
      </c>
      <c r="F316">
        <v>12</v>
      </c>
      <c r="J316">
        <v>2</v>
      </c>
      <c r="K316">
        <v>1</v>
      </c>
      <c r="L316">
        <v>2</v>
      </c>
      <c r="M316" t="s">
        <v>618</v>
      </c>
      <c r="O316" t="s">
        <v>2154</v>
      </c>
      <c r="P316">
        <v>2</v>
      </c>
      <c r="Q316" t="s">
        <v>2155</v>
      </c>
      <c r="R316" t="str">
        <f>IFERROR(INDEX(tbl_Lookup_Exercises[Category],MATCH(tbl_Exercises[[#This Row],[ExerciseName]],tbl_Lookup_Exercises[ExerciseName],0)),"Unknown")</f>
        <v>Pull</v>
      </c>
    </row>
    <row r="317" spans="1:18" hidden="1" x14ac:dyDescent="0.25">
      <c r="A317" t="s">
        <v>2156</v>
      </c>
      <c r="B317" t="s">
        <v>886</v>
      </c>
      <c r="C317" t="s">
        <v>41</v>
      </c>
      <c r="D317">
        <v>3</v>
      </c>
      <c r="E317">
        <v>55</v>
      </c>
      <c r="F317">
        <v>12</v>
      </c>
      <c r="J317">
        <v>2</v>
      </c>
      <c r="K317">
        <v>1</v>
      </c>
      <c r="L317">
        <v>2</v>
      </c>
      <c r="M317" t="s">
        <v>618</v>
      </c>
      <c r="O317" t="s">
        <v>2154</v>
      </c>
      <c r="P317">
        <v>2</v>
      </c>
      <c r="Q317" t="s">
        <v>2157</v>
      </c>
      <c r="R317" t="str">
        <f>IFERROR(INDEX(tbl_Lookup_Exercises[Category],MATCH(tbl_Exercises[[#This Row],[ExerciseName]],tbl_Lookup_Exercises[ExerciseName],0)),"Unknown")</f>
        <v>Pull</v>
      </c>
    </row>
    <row r="318" spans="1:18" hidden="1" x14ac:dyDescent="0.25">
      <c r="A318" t="s">
        <v>2158</v>
      </c>
      <c r="B318" t="s">
        <v>886</v>
      </c>
      <c r="C318" t="s">
        <v>41</v>
      </c>
      <c r="D318">
        <v>4</v>
      </c>
      <c r="E318">
        <v>60</v>
      </c>
      <c r="F318">
        <v>12</v>
      </c>
      <c r="J318">
        <v>2</v>
      </c>
      <c r="K318">
        <v>1</v>
      </c>
      <c r="L318">
        <v>2</v>
      </c>
      <c r="M318" t="s">
        <v>1745</v>
      </c>
      <c r="O318" t="s">
        <v>1932</v>
      </c>
      <c r="P318">
        <v>2</v>
      </c>
      <c r="Q318" t="s">
        <v>2159</v>
      </c>
      <c r="R318" t="str">
        <f>IFERROR(INDEX(tbl_Lookup_Exercises[Category],MATCH(tbl_Exercises[[#This Row],[ExerciseName]],tbl_Lookup_Exercises[ExerciseName],0)),"Unknown")</f>
        <v>Pull</v>
      </c>
    </row>
    <row r="319" spans="1:18" hidden="1" x14ac:dyDescent="0.25">
      <c r="A319" t="s">
        <v>2160</v>
      </c>
      <c r="B319" t="s">
        <v>886</v>
      </c>
      <c r="C319" t="s">
        <v>45</v>
      </c>
      <c r="D319">
        <v>1</v>
      </c>
      <c r="E319">
        <v>80</v>
      </c>
      <c r="F319">
        <v>10</v>
      </c>
      <c r="J319">
        <v>2</v>
      </c>
      <c r="K319">
        <v>1</v>
      </c>
      <c r="L319">
        <v>2</v>
      </c>
      <c r="M319" t="s">
        <v>2151</v>
      </c>
      <c r="O319" t="s">
        <v>2161</v>
      </c>
      <c r="P319">
        <v>2</v>
      </c>
      <c r="Q319" t="s">
        <v>2162</v>
      </c>
      <c r="R319" t="str">
        <f>IFERROR(INDEX(tbl_Lookup_Exercises[Category],MATCH(tbl_Exercises[[#This Row],[ExerciseName]],tbl_Lookup_Exercises[ExerciseName],0)),"Unknown")</f>
        <v>Pull</v>
      </c>
    </row>
    <row r="320" spans="1:18" hidden="1" x14ac:dyDescent="0.25">
      <c r="A320" t="s">
        <v>2163</v>
      </c>
      <c r="B320" t="s">
        <v>886</v>
      </c>
      <c r="C320" t="s">
        <v>45</v>
      </c>
      <c r="D320">
        <v>2</v>
      </c>
      <c r="E320">
        <v>100</v>
      </c>
      <c r="F320">
        <v>10</v>
      </c>
      <c r="J320">
        <v>2</v>
      </c>
      <c r="K320">
        <v>1</v>
      </c>
      <c r="L320">
        <v>2</v>
      </c>
      <c r="M320" t="s">
        <v>2164</v>
      </c>
      <c r="O320" t="s">
        <v>2165</v>
      </c>
      <c r="P320">
        <v>2</v>
      </c>
      <c r="Q320" t="s">
        <v>2166</v>
      </c>
      <c r="R320" t="str">
        <f>IFERROR(INDEX(tbl_Lookup_Exercises[Category],MATCH(tbl_Exercises[[#This Row],[ExerciseName]],tbl_Lookup_Exercises[ExerciseName],0)),"Unknown")</f>
        <v>Pull</v>
      </c>
    </row>
    <row r="321" spans="1:18" hidden="1" x14ac:dyDescent="0.25">
      <c r="A321" t="s">
        <v>2167</v>
      </c>
      <c r="B321" t="s">
        <v>886</v>
      </c>
      <c r="C321" t="s">
        <v>45</v>
      </c>
      <c r="D321">
        <v>3</v>
      </c>
      <c r="E321">
        <v>120</v>
      </c>
      <c r="F321">
        <v>10</v>
      </c>
      <c r="J321">
        <v>2</v>
      </c>
      <c r="K321">
        <v>1</v>
      </c>
      <c r="L321">
        <v>2</v>
      </c>
      <c r="M321" t="s">
        <v>2164</v>
      </c>
      <c r="O321" t="s">
        <v>2165</v>
      </c>
      <c r="P321">
        <v>2</v>
      </c>
      <c r="Q321" t="s">
        <v>2168</v>
      </c>
      <c r="R321" t="str">
        <f>IFERROR(INDEX(tbl_Lookup_Exercises[Category],MATCH(tbl_Exercises[[#This Row],[ExerciseName]],tbl_Lookup_Exercises[ExerciseName],0)),"Unknown")</f>
        <v>Pull</v>
      </c>
    </row>
    <row r="322" spans="1:18" hidden="1" x14ac:dyDescent="0.25">
      <c r="A322" t="s">
        <v>2169</v>
      </c>
      <c r="B322" t="s">
        <v>886</v>
      </c>
      <c r="C322" t="s">
        <v>45</v>
      </c>
      <c r="D322">
        <v>4</v>
      </c>
      <c r="E322">
        <v>150</v>
      </c>
      <c r="F322">
        <v>10</v>
      </c>
      <c r="J322">
        <v>2</v>
      </c>
      <c r="K322">
        <v>1</v>
      </c>
      <c r="L322">
        <v>3</v>
      </c>
      <c r="M322" t="s">
        <v>610</v>
      </c>
      <c r="O322" t="s">
        <v>2170</v>
      </c>
      <c r="P322">
        <v>2</v>
      </c>
      <c r="Q322" t="s">
        <v>2171</v>
      </c>
      <c r="R322" t="str">
        <f>IFERROR(INDEX(tbl_Lookup_Exercises[Category],MATCH(tbl_Exercises[[#This Row],[ExerciseName]],tbl_Lookup_Exercises[ExerciseName],0)),"Unknown")</f>
        <v>Pull</v>
      </c>
    </row>
    <row r="323" spans="1:18" hidden="1" x14ac:dyDescent="0.25">
      <c r="A323" t="s">
        <v>2172</v>
      </c>
      <c r="B323" t="s">
        <v>886</v>
      </c>
      <c r="C323" t="s">
        <v>63</v>
      </c>
      <c r="D323">
        <v>1</v>
      </c>
      <c r="E323">
        <v>50</v>
      </c>
      <c r="F323">
        <v>10</v>
      </c>
      <c r="J323">
        <v>2</v>
      </c>
      <c r="K323">
        <v>1</v>
      </c>
      <c r="L323">
        <v>2</v>
      </c>
      <c r="M323" t="s">
        <v>2151</v>
      </c>
      <c r="O323" t="s">
        <v>2152</v>
      </c>
      <c r="P323">
        <v>2</v>
      </c>
      <c r="Q323" t="s">
        <v>2173</v>
      </c>
      <c r="R323" t="str">
        <f>IFERROR(INDEX(tbl_Lookup_Exercises[Category],MATCH(tbl_Exercises[[#This Row],[ExerciseName]],tbl_Lookup_Exercises[ExerciseName],0)),"Unknown")</f>
        <v>Pull</v>
      </c>
    </row>
    <row r="324" spans="1:18" hidden="1" x14ac:dyDescent="0.25">
      <c r="A324" t="s">
        <v>2174</v>
      </c>
      <c r="B324" t="s">
        <v>886</v>
      </c>
      <c r="C324" t="s">
        <v>63</v>
      </c>
      <c r="D324">
        <v>2</v>
      </c>
      <c r="E324">
        <v>70</v>
      </c>
      <c r="F324">
        <v>10</v>
      </c>
      <c r="J324">
        <v>2</v>
      </c>
      <c r="K324">
        <v>1</v>
      </c>
      <c r="L324">
        <v>2</v>
      </c>
      <c r="M324" t="s">
        <v>622</v>
      </c>
      <c r="O324" t="s">
        <v>2066</v>
      </c>
      <c r="P324">
        <v>2</v>
      </c>
      <c r="Q324" t="s">
        <v>2175</v>
      </c>
      <c r="R324" t="str">
        <f>IFERROR(INDEX(tbl_Lookup_Exercises[Category],MATCH(tbl_Exercises[[#This Row],[ExerciseName]],tbl_Lookup_Exercises[ExerciseName],0)),"Unknown")</f>
        <v>Pull</v>
      </c>
    </row>
    <row r="325" spans="1:18" hidden="1" x14ac:dyDescent="0.25">
      <c r="A325" t="s">
        <v>2176</v>
      </c>
      <c r="B325" t="s">
        <v>886</v>
      </c>
      <c r="C325" t="s">
        <v>63</v>
      </c>
      <c r="D325">
        <v>3</v>
      </c>
      <c r="E325">
        <v>80</v>
      </c>
      <c r="F325">
        <v>10</v>
      </c>
      <c r="J325">
        <v>2</v>
      </c>
      <c r="K325">
        <v>1</v>
      </c>
      <c r="L325">
        <v>2</v>
      </c>
      <c r="M325" t="s">
        <v>618</v>
      </c>
      <c r="O325" t="s">
        <v>2154</v>
      </c>
      <c r="P325">
        <v>2</v>
      </c>
      <c r="Q325" t="s">
        <v>2177</v>
      </c>
      <c r="R325" t="str">
        <f>IFERROR(INDEX(tbl_Lookup_Exercises[Category],MATCH(tbl_Exercises[[#This Row],[ExerciseName]],tbl_Lookup_Exercises[ExerciseName],0)),"Unknown")</f>
        <v>Pull</v>
      </c>
    </row>
    <row r="326" spans="1:18" hidden="1" x14ac:dyDescent="0.25">
      <c r="A326" t="s">
        <v>2178</v>
      </c>
      <c r="B326" t="s">
        <v>886</v>
      </c>
      <c r="C326" t="s">
        <v>91</v>
      </c>
      <c r="D326">
        <v>1</v>
      </c>
      <c r="E326">
        <v>25</v>
      </c>
      <c r="F326">
        <v>10</v>
      </c>
      <c r="J326">
        <v>2</v>
      </c>
      <c r="K326">
        <v>1</v>
      </c>
      <c r="L326">
        <v>2</v>
      </c>
      <c r="M326" t="s">
        <v>618</v>
      </c>
      <c r="O326" t="s">
        <v>2154</v>
      </c>
      <c r="P326">
        <v>2</v>
      </c>
      <c r="Q326" t="s">
        <v>2179</v>
      </c>
      <c r="R326" t="str">
        <f>IFERROR(INDEX(tbl_Lookup_Exercises[Category],MATCH(tbl_Exercises[[#This Row],[ExerciseName]],tbl_Lookup_Exercises[ExerciseName],0)),"Unknown")</f>
        <v>Arms_Biceps</v>
      </c>
    </row>
    <row r="327" spans="1:18" hidden="1" x14ac:dyDescent="0.25">
      <c r="A327" t="s">
        <v>2180</v>
      </c>
      <c r="B327" t="s">
        <v>886</v>
      </c>
      <c r="C327" t="s">
        <v>91</v>
      </c>
      <c r="D327">
        <v>2</v>
      </c>
      <c r="E327">
        <v>25</v>
      </c>
      <c r="F327">
        <v>10</v>
      </c>
      <c r="J327">
        <v>2</v>
      </c>
      <c r="K327">
        <v>1</v>
      </c>
      <c r="L327">
        <v>3</v>
      </c>
      <c r="M327" t="s">
        <v>1745</v>
      </c>
      <c r="O327" t="s">
        <v>2181</v>
      </c>
      <c r="P327">
        <v>2</v>
      </c>
      <c r="Q327" t="s">
        <v>2182</v>
      </c>
      <c r="R327" t="str">
        <f>IFERROR(INDEX(tbl_Lookup_Exercises[Category],MATCH(tbl_Exercises[[#This Row],[ExerciseName]],tbl_Lookup_Exercises[ExerciseName],0)),"Unknown")</f>
        <v>Arms_Biceps</v>
      </c>
    </row>
    <row r="328" spans="1:18" hidden="1" x14ac:dyDescent="0.25">
      <c r="A328" t="s">
        <v>2183</v>
      </c>
      <c r="B328" t="s">
        <v>886</v>
      </c>
      <c r="C328" t="s">
        <v>91</v>
      </c>
      <c r="D328">
        <v>3</v>
      </c>
      <c r="E328">
        <v>30</v>
      </c>
      <c r="F328">
        <v>10</v>
      </c>
      <c r="J328">
        <v>2</v>
      </c>
      <c r="K328">
        <v>1</v>
      </c>
      <c r="L328">
        <v>3</v>
      </c>
      <c r="M328" t="s">
        <v>1646</v>
      </c>
      <c r="O328" t="s">
        <v>2184</v>
      </c>
      <c r="P328">
        <v>2</v>
      </c>
      <c r="Q328" t="s">
        <v>2185</v>
      </c>
      <c r="R328" t="str">
        <f>IFERROR(INDEX(tbl_Lookup_Exercises[Category],MATCH(tbl_Exercises[[#This Row],[ExerciseName]],tbl_Lookup_Exercises[ExerciseName],0)),"Unknown")</f>
        <v>Arms_Biceps</v>
      </c>
    </row>
    <row r="329" spans="1:18" hidden="1" x14ac:dyDescent="0.25">
      <c r="A329" t="s">
        <v>2186</v>
      </c>
      <c r="B329" t="s">
        <v>886</v>
      </c>
      <c r="C329" t="s">
        <v>108</v>
      </c>
      <c r="D329">
        <v>1</v>
      </c>
      <c r="E329">
        <v>15</v>
      </c>
      <c r="F329">
        <v>15</v>
      </c>
      <c r="J329">
        <v>3</v>
      </c>
      <c r="K329">
        <v>1</v>
      </c>
      <c r="L329">
        <v>3</v>
      </c>
      <c r="M329" t="s">
        <v>2187</v>
      </c>
      <c r="O329" t="s">
        <v>2188</v>
      </c>
      <c r="P329">
        <v>2</v>
      </c>
      <c r="Q329" t="s">
        <v>2189</v>
      </c>
      <c r="R329" t="str">
        <f>IFERROR(INDEX(tbl_Lookup_Exercises[Category],MATCH(tbl_Exercises[[#This Row],[ExerciseName]],tbl_Lookup_Exercises[ExerciseName],0)),"Unknown")</f>
        <v>Arms_Biceps</v>
      </c>
    </row>
    <row r="330" spans="1:18" hidden="1" x14ac:dyDescent="0.25">
      <c r="A330" t="s">
        <v>2190</v>
      </c>
      <c r="B330" t="s">
        <v>886</v>
      </c>
      <c r="C330" t="s">
        <v>108</v>
      </c>
      <c r="D330">
        <v>2</v>
      </c>
      <c r="E330">
        <v>15</v>
      </c>
      <c r="F330">
        <v>15</v>
      </c>
      <c r="J330">
        <v>3</v>
      </c>
      <c r="K330">
        <v>1</v>
      </c>
      <c r="L330">
        <v>3</v>
      </c>
      <c r="M330" t="s">
        <v>2191</v>
      </c>
      <c r="O330" t="s">
        <v>2192</v>
      </c>
      <c r="P330">
        <v>2</v>
      </c>
      <c r="Q330" t="s">
        <v>889</v>
      </c>
      <c r="R330" t="str">
        <f>IFERROR(INDEX(tbl_Lookup_Exercises[Category],MATCH(tbl_Exercises[[#This Row],[ExerciseName]],tbl_Lookup_Exercises[ExerciseName],0)),"Unknown")</f>
        <v>Arms_Biceps</v>
      </c>
    </row>
    <row r="331" spans="1:18" hidden="1" x14ac:dyDescent="0.25">
      <c r="A331" t="s">
        <v>2193</v>
      </c>
      <c r="B331" t="s">
        <v>890</v>
      </c>
      <c r="C331" t="s">
        <v>112</v>
      </c>
      <c r="D331">
        <v>1</v>
      </c>
      <c r="E331">
        <v>45</v>
      </c>
      <c r="F331">
        <v>15</v>
      </c>
      <c r="J331">
        <v>1</v>
      </c>
      <c r="K331">
        <v>1</v>
      </c>
      <c r="L331">
        <v>3</v>
      </c>
      <c r="M331" t="s">
        <v>618</v>
      </c>
      <c r="O331" t="s">
        <v>2194</v>
      </c>
      <c r="P331">
        <v>2</v>
      </c>
      <c r="Q331" t="s">
        <v>891</v>
      </c>
      <c r="R331" t="str">
        <f>IFERROR(INDEX(tbl_Lookup_Exercises[Category],MATCH(tbl_Exercises[[#This Row],[ExerciseName]],tbl_Lookup_Exercises[ExerciseName],0)),"Unknown")</f>
        <v>Arms_Biceps</v>
      </c>
    </row>
    <row r="332" spans="1:18" hidden="1" x14ac:dyDescent="0.25">
      <c r="A332" t="s">
        <v>2195</v>
      </c>
      <c r="B332" t="s">
        <v>890</v>
      </c>
      <c r="C332" t="s">
        <v>112</v>
      </c>
      <c r="D332">
        <v>2</v>
      </c>
      <c r="E332">
        <v>35</v>
      </c>
      <c r="F332">
        <v>13</v>
      </c>
      <c r="J332">
        <v>3</v>
      </c>
      <c r="K332">
        <v>1</v>
      </c>
      <c r="L332">
        <v>3</v>
      </c>
      <c r="M332" t="s">
        <v>618</v>
      </c>
      <c r="O332" t="s">
        <v>2196</v>
      </c>
      <c r="P332">
        <v>2</v>
      </c>
      <c r="Q332" t="s">
        <v>2197</v>
      </c>
      <c r="R332" t="str">
        <f>IFERROR(INDEX(tbl_Lookup_Exercises[Category],MATCH(tbl_Exercises[[#This Row],[ExerciseName]],tbl_Lookup_Exercises[ExerciseName],0)),"Unknown")</f>
        <v>Arms_Biceps</v>
      </c>
    </row>
    <row r="333" spans="1:18" hidden="1" x14ac:dyDescent="0.25">
      <c r="A333" t="s">
        <v>2198</v>
      </c>
      <c r="B333" t="s">
        <v>890</v>
      </c>
      <c r="C333" t="s">
        <v>112</v>
      </c>
      <c r="D333">
        <v>3</v>
      </c>
      <c r="E333">
        <v>35</v>
      </c>
      <c r="F333">
        <v>12</v>
      </c>
      <c r="J333">
        <v>3</v>
      </c>
      <c r="K333">
        <v>1</v>
      </c>
      <c r="L333">
        <v>3</v>
      </c>
      <c r="M333" t="s">
        <v>610</v>
      </c>
      <c r="O333" t="s">
        <v>2199</v>
      </c>
      <c r="P333">
        <v>2</v>
      </c>
      <c r="Q333" t="s">
        <v>2200</v>
      </c>
      <c r="R333" t="str">
        <f>IFERROR(INDEX(tbl_Lookup_Exercises[Category],MATCH(tbl_Exercises[[#This Row],[ExerciseName]],tbl_Lookup_Exercises[ExerciseName],0)),"Unknown")</f>
        <v>Arms_Biceps</v>
      </c>
    </row>
    <row r="334" spans="1:18" hidden="1" x14ac:dyDescent="0.25">
      <c r="A334" t="s">
        <v>2201</v>
      </c>
      <c r="B334" t="s">
        <v>890</v>
      </c>
      <c r="C334" t="s">
        <v>112</v>
      </c>
      <c r="D334">
        <v>4</v>
      </c>
      <c r="E334">
        <v>35</v>
      </c>
      <c r="F334">
        <v>12</v>
      </c>
      <c r="J334">
        <v>3</v>
      </c>
      <c r="K334">
        <v>1</v>
      </c>
      <c r="L334">
        <v>3</v>
      </c>
      <c r="M334" t="s">
        <v>1646</v>
      </c>
      <c r="O334" t="s">
        <v>2202</v>
      </c>
      <c r="P334">
        <v>2</v>
      </c>
      <c r="Q334" t="s">
        <v>2203</v>
      </c>
      <c r="R334" t="str">
        <f>IFERROR(INDEX(tbl_Lookup_Exercises[Category],MATCH(tbl_Exercises[[#This Row],[ExerciseName]],tbl_Lookup_Exercises[ExerciseName],0)),"Unknown")</f>
        <v>Arms_Biceps</v>
      </c>
    </row>
    <row r="335" spans="1:18" hidden="1" x14ac:dyDescent="0.25">
      <c r="A335" t="s">
        <v>2204</v>
      </c>
      <c r="B335" t="s">
        <v>890</v>
      </c>
      <c r="C335" t="s">
        <v>214</v>
      </c>
      <c r="D335">
        <v>1</v>
      </c>
      <c r="E335">
        <v>50</v>
      </c>
      <c r="F335">
        <v>12</v>
      </c>
      <c r="J335">
        <v>2</v>
      </c>
      <c r="K335">
        <v>1</v>
      </c>
      <c r="L335">
        <v>2</v>
      </c>
      <c r="M335" t="s">
        <v>1745</v>
      </c>
      <c r="O335" t="s">
        <v>2205</v>
      </c>
      <c r="P335">
        <v>2</v>
      </c>
      <c r="Q335" t="s">
        <v>2206</v>
      </c>
      <c r="R335" t="str">
        <f>IFERROR(INDEX(tbl_Lookup_Exercises[Category],MATCH(tbl_Exercises[[#This Row],[ExerciseName]],tbl_Lookup_Exercises[ExerciseName],0)),"Unknown")</f>
        <v>Arms_Triceps</v>
      </c>
    </row>
    <row r="336" spans="1:18" hidden="1" x14ac:dyDescent="0.25">
      <c r="A336" t="s">
        <v>2207</v>
      </c>
      <c r="B336" t="s">
        <v>890</v>
      </c>
      <c r="C336" t="s">
        <v>214</v>
      </c>
      <c r="D336">
        <v>2</v>
      </c>
      <c r="E336">
        <v>50</v>
      </c>
      <c r="F336">
        <v>10</v>
      </c>
      <c r="J336">
        <v>2</v>
      </c>
      <c r="K336">
        <v>1</v>
      </c>
      <c r="L336">
        <v>2</v>
      </c>
      <c r="M336" t="s">
        <v>1646</v>
      </c>
      <c r="O336" t="s">
        <v>2208</v>
      </c>
      <c r="P336">
        <v>2</v>
      </c>
      <c r="Q336" t="s">
        <v>2209</v>
      </c>
      <c r="R336" t="str">
        <f>IFERROR(INDEX(tbl_Lookup_Exercises[Category],MATCH(tbl_Exercises[[#This Row],[ExerciseName]],tbl_Lookup_Exercises[ExerciseName],0)),"Unknown")</f>
        <v>Arms_Triceps</v>
      </c>
    </row>
    <row r="337" spans="1:18" hidden="1" x14ac:dyDescent="0.25">
      <c r="A337" t="s">
        <v>2210</v>
      </c>
      <c r="B337" t="s">
        <v>890</v>
      </c>
      <c r="C337" t="s">
        <v>214</v>
      </c>
      <c r="D337">
        <v>3</v>
      </c>
      <c r="E337">
        <v>40</v>
      </c>
      <c r="F337">
        <v>10</v>
      </c>
      <c r="J337">
        <v>2</v>
      </c>
      <c r="K337">
        <v>1</v>
      </c>
      <c r="L337">
        <v>2</v>
      </c>
      <c r="M337" t="s">
        <v>610</v>
      </c>
      <c r="O337" t="s">
        <v>2211</v>
      </c>
      <c r="P337">
        <v>2</v>
      </c>
      <c r="Q337" t="s">
        <v>2212</v>
      </c>
      <c r="R337" t="str">
        <f>IFERROR(INDEX(tbl_Lookup_Exercises[Category],MATCH(tbl_Exercises[[#This Row],[ExerciseName]],tbl_Lookup_Exercises[ExerciseName],0)),"Unknown")</f>
        <v>Arms_Triceps</v>
      </c>
    </row>
    <row r="338" spans="1:18" hidden="1" x14ac:dyDescent="0.25">
      <c r="A338" t="s">
        <v>2213</v>
      </c>
      <c r="B338" t="s">
        <v>890</v>
      </c>
      <c r="C338" t="s">
        <v>214</v>
      </c>
      <c r="D338">
        <v>4</v>
      </c>
      <c r="E338">
        <v>40</v>
      </c>
      <c r="F338">
        <v>10</v>
      </c>
      <c r="J338">
        <v>2</v>
      </c>
      <c r="K338">
        <v>1</v>
      </c>
      <c r="L338">
        <v>2</v>
      </c>
      <c r="M338" t="s">
        <v>610</v>
      </c>
      <c r="O338" t="s">
        <v>2214</v>
      </c>
      <c r="P338">
        <v>2</v>
      </c>
      <c r="Q338" t="s">
        <v>2215</v>
      </c>
      <c r="R338" t="str">
        <f>IFERROR(INDEX(tbl_Lookup_Exercises[Category],MATCH(tbl_Exercises[[#This Row],[ExerciseName]],tbl_Lookup_Exercises[ExerciseName],0)),"Unknown")</f>
        <v>Arms_Triceps</v>
      </c>
    </row>
    <row r="339" spans="1:18" hidden="1" x14ac:dyDescent="0.25">
      <c r="A339" t="s">
        <v>2216</v>
      </c>
      <c r="B339" t="s">
        <v>890</v>
      </c>
      <c r="C339" t="s">
        <v>235</v>
      </c>
      <c r="D339">
        <v>1</v>
      </c>
      <c r="E339">
        <v>10</v>
      </c>
      <c r="F339">
        <v>12</v>
      </c>
      <c r="O339" t="s">
        <v>2217</v>
      </c>
      <c r="P339">
        <v>2</v>
      </c>
      <c r="Q339" t="s">
        <v>2218</v>
      </c>
      <c r="R339" t="str">
        <f>IFERROR(INDEX(tbl_Lookup_Exercises[Category],MATCH(tbl_Exercises[[#This Row],[ExerciseName]],tbl_Lookup_Exercises[ExerciseName],0)),"Unknown")</f>
        <v>Arms_Triceps</v>
      </c>
    </row>
    <row r="340" spans="1:18" hidden="1" x14ac:dyDescent="0.25">
      <c r="A340" t="s">
        <v>2219</v>
      </c>
      <c r="B340" t="s">
        <v>890</v>
      </c>
      <c r="C340" t="s">
        <v>235</v>
      </c>
      <c r="D340">
        <v>2</v>
      </c>
      <c r="E340">
        <v>10</v>
      </c>
      <c r="F340">
        <v>10</v>
      </c>
      <c r="O340" t="s">
        <v>2217</v>
      </c>
      <c r="P340">
        <v>2</v>
      </c>
      <c r="Q340" t="s">
        <v>2220</v>
      </c>
      <c r="R340" t="str">
        <f>IFERROR(INDEX(tbl_Lookup_Exercises[Category],MATCH(tbl_Exercises[[#This Row],[ExerciseName]],tbl_Lookup_Exercises[ExerciseName],0)),"Unknown")</f>
        <v>Arms_Triceps</v>
      </c>
    </row>
    <row r="341" spans="1:18" hidden="1" x14ac:dyDescent="0.25">
      <c r="A341" t="s">
        <v>2221</v>
      </c>
      <c r="B341" t="s">
        <v>890</v>
      </c>
      <c r="C341" t="s">
        <v>235</v>
      </c>
      <c r="D341">
        <v>3</v>
      </c>
      <c r="E341">
        <v>10</v>
      </c>
      <c r="F341">
        <v>11</v>
      </c>
      <c r="M341" t="s">
        <v>610</v>
      </c>
      <c r="O341" t="s">
        <v>2222</v>
      </c>
      <c r="P341">
        <v>2</v>
      </c>
      <c r="Q341" t="s">
        <v>2223</v>
      </c>
      <c r="R341" t="str">
        <f>IFERROR(INDEX(tbl_Lookup_Exercises[Category],MATCH(tbl_Exercises[[#This Row],[ExerciseName]],tbl_Lookup_Exercises[ExerciseName],0)),"Unknown")</f>
        <v>Arms_Triceps</v>
      </c>
    </row>
    <row r="342" spans="1:18" hidden="1" x14ac:dyDescent="0.25">
      <c r="A342" t="s">
        <v>2224</v>
      </c>
      <c r="B342" t="s">
        <v>890</v>
      </c>
      <c r="C342" t="s">
        <v>8734</v>
      </c>
      <c r="D342">
        <v>1</v>
      </c>
      <c r="E342">
        <v>25</v>
      </c>
      <c r="F342">
        <v>12</v>
      </c>
      <c r="J342">
        <v>1</v>
      </c>
      <c r="K342">
        <v>1</v>
      </c>
      <c r="L342">
        <v>3</v>
      </c>
      <c r="M342" t="s">
        <v>610</v>
      </c>
      <c r="O342" t="s">
        <v>2225</v>
      </c>
      <c r="P342">
        <v>2</v>
      </c>
      <c r="Q342" t="s">
        <v>2226</v>
      </c>
      <c r="R342" t="str">
        <f>IFERROR(INDEX(tbl_Lookup_Exercises[Category],MATCH(tbl_Exercises[[#This Row],[ExerciseName]],tbl_Lookup_Exercises[ExerciseName],0)),"Unknown")</f>
        <v>Arms_Biceps</v>
      </c>
    </row>
    <row r="343" spans="1:18" hidden="1" x14ac:dyDescent="0.25">
      <c r="A343" t="s">
        <v>2227</v>
      </c>
      <c r="B343" t="s">
        <v>890</v>
      </c>
      <c r="C343" t="s">
        <v>8734</v>
      </c>
      <c r="D343">
        <v>2</v>
      </c>
      <c r="E343">
        <v>25</v>
      </c>
      <c r="F343">
        <v>11</v>
      </c>
      <c r="J343">
        <v>1</v>
      </c>
      <c r="K343">
        <v>1</v>
      </c>
      <c r="L343">
        <v>3</v>
      </c>
      <c r="M343" t="s">
        <v>610</v>
      </c>
      <c r="O343" t="s">
        <v>2225</v>
      </c>
      <c r="P343">
        <v>2</v>
      </c>
      <c r="Q343" t="s">
        <v>2228</v>
      </c>
      <c r="R343" t="str">
        <f>IFERROR(INDEX(tbl_Lookup_Exercises[Category],MATCH(tbl_Exercises[[#This Row],[ExerciseName]],tbl_Lookup_Exercises[ExerciseName],0)),"Unknown")</f>
        <v>Arms_Biceps</v>
      </c>
    </row>
    <row r="344" spans="1:18" hidden="1" x14ac:dyDescent="0.25">
      <c r="A344" t="s">
        <v>2229</v>
      </c>
      <c r="B344" t="s">
        <v>890</v>
      </c>
      <c r="C344" t="s">
        <v>8734</v>
      </c>
      <c r="D344">
        <v>3</v>
      </c>
      <c r="E344">
        <v>25</v>
      </c>
      <c r="F344">
        <v>11</v>
      </c>
      <c r="J344">
        <v>1</v>
      </c>
      <c r="K344">
        <v>1</v>
      </c>
      <c r="L344">
        <v>3</v>
      </c>
      <c r="M344" t="s">
        <v>610</v>
      </c>
      <c r="O344" t="s">
        <v>2225</v>
      </c>
      <c r="P344">
        <v>2</v>
      </c>
      <c r="Q344" t="s">
        <v>2230</v>
      </c>
      <c r="R344" t="str">
        <f>IFERROR(INDEX(tbl_Lookup_Exercises[Category],MATCH(tbl_Exercises[[#This Row],[ExerciseName]],tbl_Lookup_Exercises[ExerciseName],0)),"Unknown")</f>
        <v>Arms_Biceps</v>
      </c>
    </row>
    <row r="345" spans="1:18" hidden="1" x14ac:dyDescent="0.25">
      <c r="A345" t="s">
        <v>2231</v>
      </c>
      <c r="B345" t="s">
        <v>890</v>
      </c>
      <c r="C345" t="s">
        <v>1534</v>
      </c>
      <c r="D345">
        <v>1</v>
      </c>
      <c r="E345">
        <v>75</v>
      </c>
      <c r="G345">
        <v>60</v>
      </c>
      <c r="P345">
        <v>2</v>
      </c>
      <c r="Q345" t="s">
        <v>2232</v>
      </c>
      <c r="R345" t="str">
        <f>IFERROR(INDEX(tbl_Lookup_Exercises[Category],MATCH(tbl_Exercises[[#This Row],[ExerciseName]],tbl_Lookup_Exercises[ExerciseName],0)),"Unknown")</f>
        <v>Carry</v>
      </c>
    </row>
    <row r="346" spans="1:18" hidden="1" x14ac:dyDescent="0.25">
      <c r="A346" t="s">
        <v>2233</v>
      </c>
      <c r="B346" t="s">
        <v>890</v>
      </c>
      <c r="C346" t="s">
        <v>1534</v>
      </c>
      <c r="D346">
        <v>2</v>
      </c>
      <c r="E346">
        <v>75</v>
      </c>
      <c r="G346">
        <v>60</v>
      </c>
      <c r="P346">
        <v>2</v>
      </c>
      <c r="Q346" t="s">
        <v>2234</v>
      </c>
      <c r="R346" t="str">
        <f>IFERROR(INDEX(tbl_Lookup_Exercises[Category],MATCH(tbl_Exercises[[#This Row],[ExerciseName]],tbl_Lookup_Exercises[ExerciseName],0)),"Unknown")</f>
        <v>Carry</v>
      </c>
    </row>
    <row r="347" spans="1:18" hidden="1" x14ac:dyDescent="0.25">
      <c r="A347" t="s">
        <v>2235</v>
      </c>
      <c r="B347" t="s">
        <v>890</v>
      </c>
      <c r="C347" t="s">
        <v>1534</v>
      </c>
      <c r="D347">
        <v>3</v>
      </c>
      <c r="E347">
        <v>75</v>
      </c>
      <c r="G347">
        <v>55.800000000000004</v>
      </c>
      <c r="P347">
        <v>2</v>
      </c>
      <c r="Q347" t="s">
        <v>2236</v>
      </c>
      <c r="R347" t="str">
        <f>IFERROR(INDEX(tbl_Lookup_Exercises[Category],MATCH(tbl_Exercises[[#This Row],[ExerciseName]],tbl_Lookup_Exercises[ExerciseName],0)),"Unknown")</f>
        <v>Carry</v>
      </c>
    </row>
    <row r="348" spans="1:18" hidden="1" x14ac:dyDescent="0.25">
      <c r="A348" t="s">
        <v>2237</v>
      </c>
      <c r="B348" t="s">
        <v>890</v>
      </c>
      <c r="C348" t="s">
        <v>356</v>
      </c>
      <c r="D348">
        <v>1</v>
      </c>
      <c r="G348">
        <v>460</v>
      </c>
      <c r="H348">
        <v>2000</v>
      </c>
      <c r="I348" t="s">
        <v>2238</v>
      </c>
      <c r="O348" t="s">
        <v>2239</v>
      </c>
      <c r="P348">
        <v>2</v>
      </c>
      <c r="Q348" t="s">
        <v>892</v>
      </c>
      <c r="R348" t="str">
        <f>IFERROR(INDEX(tbl_Lookup_Exercises[Category],MATCH(tbl_Exercises[[#This Row],[ExerciseName]],tbl_Lookup_Exercises[ExerciseName],0)),"Unknown")</f>
        <v>Pull</v>
      </c>
    </row>
    <row r="349" spans="1:18" hidden="1" x14ac:dyDescent="0.25">
      <c r="A349" t="s">
        <v>2240</v>
      </c>
      <c r="B349" t="s">
        <v>893</v>
      </c>
      <c r="C349" t="s">
        <v>262</v>
      </c>
      <c r="D349">
        <v>1</v>
      </c>
      <c r="E349">
        <v>25</v>
      </c>
      <c r="F349">
        <v>6</v>
      </c>
      <c r="O349" t="s">
        <v>2241</v>
      </c>
      <c r="P349">
        <v>3</v>
      </c>
      <c r="Q349" t="s">
        <v>895</v>
      </c>
      <c r="R349" t="str">
        <f>IFERROR(INDEX(tbl_Lookup_Exercises[Category],MATCH(tbl_Exercises[[#This Row],[ExerciseName]],tbl_Lookup_Exercises[ExerciseName],0)),"Unknown")</f>
        <v>Legs</v>
      </c>
    </row>
    <row r="350" spans="1:18" hidden="1" x14ac:dyDescent="0.25">
      <c r="A350" t="s">
        <v>2242</v>
      </c>
      <c r="B350" t="s">
        <v>893</v>
      </c>
      <c r="C350" t="s">
        <v>262</v>
      </c>
      <c r="D350">
        <v>2</v>
      </c>
      <c r="E350">
        <v>45</v>
      </c>
      <c r="F350">
        <v>6</v>
      </c>
      <c r="O350" t="s">
        <v>2243</v>
      </c>
      <c r="P350">
        <v>3</v>
      </c>
      <c r="Q350" t="s">
        <v>2244</v>
      </c>
      <c r="R350" t="str">
        <f>IFERROR(INDEX(tbl_Lookup_Exercises[Category],MATCH(tbl_Exercises[[#This Row],[ExerciseName]],tbl_Lookup_Exercises[ExerciseName],0)),"Unknown")</f>
        <v>Legs</v>
      </c>
    </row>
    <row r="351" spans="1:18" hidden="1" x14ac:dyDescent="0.25">
      <c r="A351" t="s">
        <v>2245</v>
      </c>
      <c r="B351" t="s">
        <v>893</v>
      </c>
      <c r="C351" t="s">
        <v>262</v>
      </c>
      <c r="D351">
        <v>3</v>
      </c>
      <c r="E351">
        <v>25</v>
      </c>
      <c r="F351">
        <v>6</v>
      </c>
      <c r="O351" t="s">
        <v>2246</v>
      </c>
      <c r="P351">
        <v>3</v>
      </c>
      <c r="Q351" t="s">
        <v>2247</v>
      </c>
      <c r="R351" t="str">
        <f>IFERROR(INDEX(tbl_Lookup_Exercises[Category],MATCH(tbl_Exercises[[#This Row],[ExerciseName]],tbl_Lookup_Exercises[ExerciseName],0)),"Unknown")</f>
        <v>Legs</v>
      </c>
    </row>
    <row r="352" spans="1:18" hidden="1" x14ac:dyDescent="0.25">
      <c r="A352" t="s">
        <v>2248</v>
      </c>
      <c r="B352" t="s">
        <v>893</v>
      </c>
      <c r="C352" t="s">
        <v>262</v>
      </c>
      <c r="D352">
        <v>4</v>
      </c>
      <c r="E352">
        <v>25</v>
      </c>
      <c r="F352">
        <v>6</v>
      </c>
      <c r="O352" t="s">
        <v>2249</v>
      </c>
      <c r="P352">
        <v>3</v>
      </c>
      <c r="Q352" t="s">
        <v>2250</v>
      </c>
      <c r="R352" t="str">
        <f>IFERROR(INDEX(tbl_Lookup_Exercises[Category],MATCH(tbl_Exercises[[#This Row],[ExerciseName]],tbl_Lookup_Exercises[ExerciseName],0)),"Unknown")</f>
        <v>Legs</v>
      </c>
    </row>
    <row r="353" spans="1:18" hidden="1" x14ac:dyDescent="0.25">
      <c r="A353" t="s">
        <v>2251</v>
      </c>
      <c r="B353" t="s">
        <v>893</v>
      </c>
      <c r="C353" t="s">
        <v>249</v>
      </c>
      <c r="D353">
        <v>1</v>
      </c>
      <c r="E353">
        <v>60</v>
      </c>
      <c r="F353">
        <v>6</v>
      </c>
      <c r="O353" t="s">
        <v>2252</v>
      </c>
      <c r="P353">
        <v>3</v>
      </c>
      <c r="Q353" t="s">
        <v>2253</v>
      </c>
      <c r="R353" t="str">
        <f>IFERROR(INDEX(tbl_Lookup_Exercises[Category],MATCH(tbl_Exercises[[#This Row],[ExerciseName]],tbl_Lookup_Exercises[ExerciseName],0)),"Unknown")</f>
        <v>Legs</v>
      </c>
    </row>
    <row r="354" spans="1:18" hidden="1" x14ac:dyDescent="0.25">
      <c r="A354" t="s">
        <v>2254</v>
      </c>
      <c r="B354" t="s">
        <v>893</v>
      </c>
      <c r="C354" t="s">
        <v>249</v>
      </c>
      <c r="D354">
        <v>2</v>
      </c>
      <c r="E354">
        <v>60</v>
      </c>
      <c r="F354">
        <v>6</v>
      </c>
      <c r="O354" t="s">
        <v>2252</v>
      </c>
      <c r="P354">
        <v>3</v>
      </c>
      <c r="Q354" t="s">
        <v>2255</v>
      </c>
      <c r="R354" t="str">
        <f>IFERROR(INDEX(tbl_Lookup_Exercises[Category],MATCH(tbl_Exercises[[#This Row],[ExerciseName]],tbl_Lookup_Exercises[ExerciseName],0)),"Unknown")</f>
        <v>Legs</v>
      </c>
    </row>
    <row r="355" spans="1:18" hidden="1" x14ac:dyDescent="0.25">
      <c r="A355" t="s">
        <v>2256</v>
      </c>
      <c r="B355" t="s">
        <v>893</v>
      </c>
      <c r="C355" t="s">
        <v>249</v>
      </c>
      <c r="D355">
        <v>3</v>
      </c>
      <c r="E355">
        <v>80</v>
      </c>
      <c r="F355">
        <v>6</v>
      </c>
      <c r="J355">
        <v>2</v>
      </c>
      <c r="K355">
        <v>0</v>
      </c>
      <c r="L355">
        <v>1</v>
      </c>
      <c r="O355" t="s">
        <v>2257</v>
      </c>
      <c r="P355">
        <v>3</v>
      </c>
      <c r="Q355" t="s">
        <v>2258</v>
      </c>
      <c r="R355" t="str">
        <f>IFERROR(INDEX(tbl_Lookup_Exercises[Category],MATCH(tbl_Exercises[[#This Row],[ExerciseName]],tbl_Lookup_Exercises[ExerciseName],0)),"Unknown")</f>
        <v>Legs</v>
      </c>
    </row>
    <row r="356" spans="1:18" hidden="1" x14ac:dyDescent="0.25">
      <c r="A356" t="s">
        <v>2259</v>
      </c>
      <c r="B356" t="s">
        <v>893</v>
      </c>
      <c r="C356" t="s">
        <v>249</v>
      </c>
      <c r="D356">
        <v>4</v>
      </c>
      <c r="E356">
        <v>100</v>
      </c>
      <c r="F356">
        <v>6</v>
      </c>
      <c r="J356">
        <v>2</v>
      </c>
      <c r="K356">
        <v>0</v>
      </c>
      <c r="L356">
        <v>1</v>
      </c>
      <c r="M356" t="s">
        <v>1745</v>
      </c>
      <c r="O356" t="s">
        <v>2260</v>
      </c>
      <c r="P356">
        <v>3</v>
      </c>
      <c r="Q356" t="s">
        <v>2261</v>
      </c>
      <c r="R356" t="str">
        <f>IFERROR(INDEX(tbl_Lookup_Exercises[Category],MATCH(tbl_Exercises[[#This Row],[ExerciseName]],tbl_Lookup_Exercises[ExerciseName],0)),"Unknown")</f>
        <v>Legs</v>
      </c>
    </row>
    <row r="357" spans="1:18" hidden="1" x14ac:dyDescent="0.25">
      <c r="A357" t="s">
        <v>2262</v>
      </c>
      <c r="B357" t="s">
        <v>893</v>
      </c>
      <c r="C357" t="s">
        <v>1</v>
      </c>
      <c r="D357">
        <v>1</v>
      </c>
      <c r="E357">
        <v>150</v>
      </c>
      <c r="G357">
        <v>60</v>
      </c>
      <c r="O357" t="s">
        <v>2263</v>
      </c>
      <c r="P357">
        <v>3</v>
      </c>
      <c r="Q357" t="s">
        <v>2264</v>
      </c>
      <c r="R357" t="str">
        <f>IFERROR(INDEX(tbl_Lookup_Exercises[Category],MATCH(tbl_Exercises[[#This Row],[ExerciseName]],tbl_Lookup_Exercises[ExerciseName],0)),"Unknown")</f>
        <v>Carry</v>
      </c>
    </row>
    <row r="358" spans="1:18" hidden="1" x14ac:dyDescent="0.25">
      <c r="A358" t="s">
        <v>2265</v>
      </c>
      <c r="B358" t="s">
        <v>893</v>
      </c>
      <c r="C358" t="s">
        <v>1</v>
      </c>
      <c r="D358">
        <v>2</v>
      </c>
      <c r="E358">
        <v>150</v>
      </c>
      <c r="G358">
        <v>49.8</v>
      </c>
      <c r="O358" t="s">
        <v>2266</v>
      </c>
      <c r="P358">
        <v>3</v>
      </c>
      <c r="Q358" t="s">
        <v>2267</v>
      </c>
      <c r="R358" t="str">
        <f>IFERROR(INDEX(tbl_Lookup_Exercises[Category],MATCH(tbl_Exercises[[#This Row],[ExerciseName]],tbl_Lookup_Exercises[ExerciseName],0)),"Unknown")</f>
        <v>Carry</v>
      </c>
    </row>
    <row r="359" spans="1:18" hidden="1" x14ac:dyDescent="0.25">
      <c r="A359" t="s">
        <v>2268</v>
      </c>
      <c r="B359" t="s">
        <v>893</v>
      </c>
      <c r="C359" t="s">
        <v>1</v>
      </c>
      <c r="D359">
        <v>3</v>
      </c>
      <c r="E359">
        <v>150</v>
      </c>
      <c r="G359">
        <v>45</v>
      </c>
      <c r="O359" t="s">
        <v>2266</v>
      </c>
      <c r="P359">
        <v>3</v>
      </c>
      <c r="Q359" t="s">
        <v>2269</v>
      </c>
      <c r="R359" t="str">
        <f>IFERROR(INDEX(tbl_Lookup_Exercises[Category],MATCH(tbl_Exercises[[#This Row],[ExerciseName]],tbl_Lookup_Exercises[ExerciseName],0)),"Unknown")</f>
        <v>Carry</v>
      </c>
    </row>
    <row r="360" spans="1:18" hidden="1" x14ac:dyDescent="0.25">
      <c r="A360" t="s">
        <v>2270</v>
      </c>
      <c r="B360" t="s">
        <v>893</v>
      </c>
      <c r="C360" t="s">
        <v>293</v>
      </c>
      <c r="D360">
        <v>1</v>
      </c>
      <c r="E360">
        <v>50</v>
      </c>
      <c r="F360">
        <v>12</v>
      </c>
      <c r="J360">
        <v>2</v>
      </c>
      <c r="K360">
        <v>1</v>
      </c>
      <c r="L360">
        <v>2</v>
      </c>
      <c r="M360" t="s">
        <v>2271</v>
      </c>
      <c r="O360" t="s">
        <v>2272</v>
      </c>
      <c r="P360">
        <v>3</v>
      </c>
      <c r="Q360" t="s">
        <v>2273</v>
      </c>
      <c r="R360" t="str">
        <f>IFERROR(INDEX(tbl_Lookup_Exercises[Category],MATCH(tbl_Exercises[[#This Row],[ExerciseName]],tbl_Lookup_Exercises[ExerciseName],0)),"Unknown")</f>
        <v>Legs</v>
      </c>
    </row>
    <row r="361" spans="1:18" hidden="1" x14ac:dyDescent="0.25">
      <c r="A361" t="s">
        <v>2274</v>
      </c>
      <c r="B361" t="s">
        <v>893</v>
      </c>
      <c r="C361" t="s">
        <v>293</v>
      </c>
      <c r="D361">
        <v>2</v>
      </c>
      <c r="E361">
        <v>90</v>
      </c>
      <c r="F361">
        <v>12</v>
      </c>
      <c r="J361">
        <v>2</v>
      </c>
      <c r="K361">
        <v>1</v>
      </c>
      <c r="L361">
        <v>2</v>
      </c>
      <c r="M361" t="s">
        <v>610</v>
      </c>
      <c r="O361" t="s">
        <v>1937</v>
      </c>
      <c r="P361">
        <v>3</v>
      </c>
      <c r="Q361" t="s">
        <v>896</v>
      </c>
      <c r="R361" t="str">
        <f>IFERROR(INDEX(tbl_Lookup_Exercises[Category],MATCH(tbl_Exercises[[#This Row],[ExerciseName]],tbl_Lookup_Exercises[ExerciseName],0)),"Unknown")</f>
        <v>Legs</v>
      </c>
    </row>
    <row r="362" spans="1:18" hidden="1" x14ac:dyDescent="0.25">
      <c r="A362" t="s">
        <v>2275</v>
      </c>
      <c r="B362" t="s">
        <v>897</v>
      </c>
      <c r="C362" t="s">
        <v>154</v>
      </c>
      <c r="D362">
        <v>1</v>
      </c>
      <c r="E362">
        <v>135</v>
      </c>
      <c r="F362">
        <v>5</v>
      </c>
      <c r="M362" t="s">
        <v>2271</v>
      </c>
      <c r="O362" t="s">
        <v>2276</v>
      </c>
      <c r="P362">
        <v>3</v>
      </c>
      <c r="Q362" t="s">
        <v>900</v>
      </c>
      <c r="R362" t="str">
        <f>IFERROR(INDEX(tbl_Lookup_Exercises[Category],MATCH(tbl_Exercises[[#This Row],[ExerciseName]],tbl_Lookup_Exercises[ExerciseName],0)),"Unknown")</f>
        <v>Push</v>
      </c>
    </row>
    <row r="363" spans="1:18" hidden="1" x14ac:dyDescent="0.25">
      <c r="A363" t="s">
        <v>2277</v>
      </c>
      <c r="B363" t="s">
        <v>897</v>
      </c>
      <c r="C363" t="s">
        <v>154</v>
      </c>
      <c r="D363">
        <v>2</v>
      </c>
      <c r="E363">
        <v>155</v>
      </c>
      <c r="F363">
        <v>5</v>
      </c>
      <c r="M363" t="s">
        <v>1745</v>
      </c>
      <c r="O363" t="s">
        <v>2278</v>
      </c>
      <c r="P363">
        <v>3</v>
      </c>
      <c r="Q363" t="s">
        <v>2279</v>
      </c>
      <c r="R363" t="str">
        <f>IFERROR(INDEX(tbl_Lookup_Exercises[Category],MATCH(tbl_Exercises[[#This Row],[ExerciseName]],tbl_Lookup_Exercises[ExerciseName],0)),"Unknown")</f>
        <v>Push</v>
      </c>
    </row>
    <row r="364" spans="1:18" hidden="1" x14ac:dyDescent="0.25">
      <c r="A364" t="s">
        <v>2280</v>
      </c>
      <c r="B364" t="s">
        <v>897</v>
      </c>
      <c r="C364" t="s">
        <v>154</v>
      </c>
      <c r="D364">
        <v>3</v>
      </c>
      <c r="E364">
        <v>175</v>
      </c>
      <c r="F364">
        <v>4</v>
      </c>
      <c r="M364" t="s">
        <v>610</v>
      </c>
      <c r="O364" t="s">
        <v>2281</v>
      </c>
      <c r="P364">
        <v>3</v>
      </c>
      <c r="Q364" t="s">
        <v>2282</v>
      </c>
      <c r="R364" t="str">
        <f>IFERROR(INDEX(tbl_Lookup_Exercises[Category],MATCH(tbl_Exercises[[#This Row],[ExerciseName]],tbl_Lookup_Exercises[ExerciseName],0)),"Unknown")</f>
        <v>Push</v>
      </c>
    </row>
    <row r="365" spans="1:18" hidden="1" x14ac:dyDescent="0.25">
      <c r="A365" t="s">
        <v>2283</v>
      </c>
      <c r="B365" t="s">
        <v>897</v>
      </c>
      <c r="C365" t="s">
        <v>154</v>
      </c>
      <c r="D365">
        <v>4</v>
      </c>
      <c r="E365">
        <v>175</v>
      </c>
      <c r="F365">
        <v>4</v>
      </c>
      <c r="M365" t="s">
        <v>610</v>
      </c>
      <c r="O365" t="s">
        <v>2281</v>
      </c>
      <c r="P365">
        <v>3</v>
      </c>
      <c r="Q365" t="s">
        <v>2284</v>
      </c>
      <c r="R365" t="str">
        <f>IFERROR(INDEX(tbl_Lookup_Exercises[Category],MATCH(tbl_Exercises[[#This Row],[ExerciseName]],tbl_Lookup_Exercises[ExerciseName],0)),"Unknown")</f>
        <v>Push</v>
      </c>
    </row>
    <row r="366" spans="1:18" hidden="1" x14ac:dyDescent="0.25">
      <c r="A366" t="s">
        <v>2285</v>
      </c>
      <c r="B366" t="s">
        <v>897</v>
      </c>
      <c r="C366" t="s">
        <v>319</v>
      </c>
      <c r="D366">
        <v>1</v>
      </c>
      <c r="E366">
        <v>10</v>
      </c>
      <c r="F366">
        <v>8</v>
      </c>
      <c r="J366">
        <v>1</v>
      </c>
      <c r="M366" t="s">
        <v>2271</v>
      </c>
      <c r="O366" t="s">
        <v>2286</v>
      </c>
      <c r="P366">
        <v>3</v>
      </c>
      <c r="Q366" t="s">
        <v>2287</v>
      </c>
      <c r="R366" t="str">
        <f>IFERROR(INDEX(tbl_Lookup_Exercises[Category],MATCH(tbl_Exercises[[#This Row],[ExerciseName]],tbl_Lookup_Exercises[ExerciseName],0)),"Unknown")</f>
        <v>Other</v>
      </c>
    </row>
    <row r="367" spans="1:18" hidden="1" x14ac:dyDescent="0.25">
      <c r="A367" t="s">
        <v>2288</v>
      </c>
      <c r="B367" t="s">
        <v>897</v>
      </c>
      <c r="C367" t="s">
        <v>319</v>
      </c>
      <c r="D367">
        <v>2</v>
      </c>
      <c r="E367">
        <v>25</v>
      </c>
      <c r="F367">
        <v>8</v>
      </c>
      <c r="J367">
        <v>2</v>
      </c>
      <c r="K367">
        <v>0</v>
      </c>
      <c r="L367">
        <v>1</v>
      </c>
      <c r="M367" t="s">
        <v>2289</v>
      </c>
      <c r="O367" t="s">
        <v>2290</v>
      </c>
      <c r="P367">
        <v>3</v>
      </c>
      <c r="Q367" t="s">
        <v>2291</v>
      </c>
      <c r="R367" t="str">
        <f>IFERROR(INDEX(tbl_Lookup_Exercises[Category],MATCH(tbl_Exercises[[#This Row],[ExerciseName]],tbl_Lookup_Exercises[ExerciseName],0)),"Unknown")</f>
        <v>Other</v>
      </c>
    </row>
    <row r="368" spans="1:18" hidden="1" x14ac:dyDescent="0.25">
      <c r="A368" t="s">
        <v>2292</v>
      </c>
      <c r="B368" t="s">
        <v>897</v>
      </c>
      <c r="C368" t="s">
        <v>319</v>
      </c>
      <c r="D368">
        <v>3</v>
      </c>
      <c r="E368">
        <v>25</v>
      </c>
      <c r="F368">
        <v>8</v>
      </c>
      <c r="J368">
        <v>2</v>
      </c>
      <c r="K368">
        <v>0</v>
      </c>
      <c r="L368">
        <v>1</v>
      </c>
      <c r="M368" t="s">
        <v>2289</v>
      </c>
      <c r="O368" t="s">
        <v>2290</v>
      </c>
      <c r="P368">
        <v>3</v>
      </c>
      <c r="Q368" t="s">
        <v>2293</v>
      </c>
      <c r="R368" t="str">
        <f>IFERROR(INDEX(tbl_Lookup_Exercises[Category],MATCH(tbl_Exercises[[#This Row],[ExerciseName]],tbl_Lookup_Exercises[ExerciseName],0)),"Unknown")</f>
        <v>Other</v>
      </c>
    </row>
    <row r="369" spans="1:18" hidden="1" x14ac:dyDescent="0.25">
      <c r="A369" t="s">
        <v>2294</v>
      </c>
      <c r="B369" t="s">
        <v>897</v>
      </c>
      <c r="C369" t="s">
        <v>2295</v>
      </c>
      <c r="D369">
        <v>1</v>
      </c>
      <c r="E369">
        <v>50</v>
      </c>
      <c r="F369">
        <v>8</v>
      </c>
      <c r="J369">
        <v>3</v>
      </c>
      <c r="K369">
        <v>1</v>
      </c>
      <c r="L369">
        <v>3</v>
      </c>
      <c r="M369" t="s">
        <v>2289</v>
      </c>
      <c r="O369" t="s">
        <v>2296</v>
      </c>
      <c r="P369">
        <v>3</v>
      </c>
      <c r="Q369" t="s">
        <v>2297</v>
      </c>
      <c r="R369" t="str">
        <f>IFERROR(INDEX(tbl_Lookup_Exercises[Category],MATCH(tbl_Exercises[[#This Row],[ExerciseName]],tbl_Lookup_Exercises[ExerciseName],0)),"Unknown")</f>
        <v>Push</v>
      </c>
    </row>
    <row r="370" spans="1:18" hidden="1" x14ac:dyDescent="0.25">
      <c r="A370" t="s">
        <v>2298</v>
      </c>
      <c r="B370" t="s">
        <v>897</v>
      </c>
      <c r="C370" t="s">
        <v>2295</v>
      </c>
      <c r="D370">
        <v>2</v>
      </c>
      <c r="E370">
        <v>80</v>
      </c>
      <c r="F370">
        <v>8</v>
      </c>
      <c r="J370">
        <v>3</v>
      </c>
      <c r="K370">
        <v>1</v>
      </c>
      <c r="L370">
        <v>3</v>
      </c>
      <c r="M370" t="s">
        <v>2289</v>
      </c>
      <c r="O370" t="s">
        <v>2296</v>
      </c>
      <c r="P370">
        <v>3</v>
      </c>
      <c r="Q370" t="s">
        <v>2299</v>
      </c>
      <c r="R370" t="str">
        <f>IFERROR(INDEX(tbl_Lookup_Exercises[Category],MATCH(tbl_Exercises[[#This Row],[ExerciseName]],tbl_Lookup_Exercises[ExerciseName],0)),"Unknown")</f>
        <v>Push</v>
      </c>
    </row>
    <row r="371" spans="1:18" hidden="1" x14ac:dyDescent="0.25">
      <c r="A371" t="s">
        <v>2300</v>
      </c>
      <c r="B371" t="s">
        <v>897</v>
      </c>
      <c r="C371" t="s">
        <v>2295</v>
      </c>
      <c r="D371">
        <v>3</v>
      </c>
      <c r="E371">
        <v>90</v>
      </c>
      <c r="F371">
        <v>7</v>
      </c>
      <c r="J371">
        <v>3</v>
      </c>
      <c r="K371">
        <v>1</v>
      </c>
      <c r="L371">
        <v>3</v>
      </c>
      <c r="M371" t="s">
        <v>610</v>
      </c>
      <c r="O371" t="s">
        <v>2301</v>
      </c>
      <c r="P371">
        <v>3</v>
      </c>
      <c r="Q371" t="s">
        <v>2302</v>
      </c>
      <c r="R371" t="str">
        <f>IFERROR(INDEX(tbl_Lookup_Exercises[Category],MATCH(tbl_Exercises[[#This Row],[ExerciseName]],tbl_Lookup_Exercises[ExerciseName],0)),"Unknown")</f>
        <v>Push</v>
      </c>
    </row>
    <row r="372" spans="1:18" hidden="1" x14ac:dyDescent="0.25">
      <c r="A372" t="s">
        <v>2303</v>
      </c>
      <c r="B372" t="s">
        <v>897</v>
      </c>
      <c r="C372" t="s">
        <v>238</v>
      </c>
      <c r="D372">
        <v>1</v>
      </c>
      <c r="E372">
        <v>50</v>
      </c>
      <c r="F372">
        <v>10</v>
      </c>
      <c r="J372">
        <v>3</v>
      </c>
      <c r="K372">
        <v>1</v>
      </c>
      <c r="L372">
        <v>2</v>
      </c>
      <c r="M372" t="s">
        <v>618</v>
      </c>
      <c r="O372" t="s">
        <v>2304</v>
      </c>
      <c r="P372">
        <v>3</v>
      </c>
      <c r="Q372" t="s">
        <v>2305</v>
      </c>
      <c r="R372" t="str">
        <f>IFERROR(INDEX(tbl_Lookup_Exercises[Category],MATCH(tbl_Exercises[[#This Row],[ExerciseName]],tbl_Lookup_Exercises[ExerciseName],0)),"Unknown")</f>
        <v>Arms_Triceps</v>
      </c>
    </row>
    <row r="373" spans="1:18" hidden="1" x14ac:dyDescent="0.25">
      <c r="A373" t="s">
        <v>2306</v>
      </c>
      <c r="B373" t="s">
        <v>897</v>
      </c>
      <c r="C373" t="s">
        <v>238</v>
      </c>
      <c r="D373">
        <v>2</v>
      </c>
      <c r="E373">
        <v>57.5</v>
      </c>
      <c r="F373">
        <v>9</v>
      </c>
      <c r="J373">
        <v>2</v>
      </c>
      <c r="K373">
        <v>1</v>
      </c>
      <c r="L373">
        <v>3</v>
      </c>
      <c r="M373" t="s">
        <v>1888</v>
      </c>
      <c r="O373" t="s">
        <v>2307</v>
      </c>
      <c r="P373">
        <v>3</v>
      </c>
      <c r="Q373" t="s">
        <v>2308</v>
      </c>
      <c r="R373" t="str">
        <f>IFERROR(INDEX(tbl_Lookup_Exercises[Category],MATCH(tbl_Exercises[[#This Row],[ExerciseName]],tbl_Lookup_Exercises[ExerciseName],0)),"Unknown")</f>
        <v>Arms_Triceps</v>
      </c>
    </row>
    <row r="374" spans="1:18" hidden="1" x14ac:dyDescent="0.25">
      <c r="A374" t="s">
        <v>2309</v>
      </c>
      <c r="B374" t="s">
        <v>897</v>
      </c>
      <c r="C374" t="s">
        <v>238</v>
      </c>
      <c r="D374">
        <v>3</v>
      </c>
      <c r="E374">
        <v>50</v>
      </c>
      <c r="F374">
        <v>10</v>
      </c>
      <c r="J374">
        <v>2</v>
      </c>
      <c r="K374">
        <v>1</v>
      </c>
      <c r="L374">
        <v>3</v>
      </c>
      <c r="M374" t="s">
        <v>1888</v>
      </c>
      <c r="O374" t="s">
        <v>2307</v>
      </c>
      <c r="P374">
        <v>3</v>
      </c>
      <c r="Q374" t="s">
        <v>2310</v>
      </c>
      <c r="R374" t="str">
        <f>IFERROR(INDEX(tbl_Lookup_Exercises[Category],MATCH(tbl_Exercises[[#This Row],[ExerciseName]],tbl_Lookup_Exercises[ExerciseName],0)),"Unknown")</f>
        <v>Arms_Triceps</v>
      </c>
    </row>
    <row r="375" spans="1:18" hidden="1" x14ac:dyDescent="0.25">
      <c r="A375" t="s">
        <v>2311</v>
      </c>
      <c r="B375" t="s">
        <v>897</v>
      </c>
      <c r="C375" t="s">
        <v>238</v>
      </c>
      <c r="D375">
        <v>4</v>
      </c>
      <c r="E375">
        <v>52.5</v>
      </c>
      <c r="F375">
        <v>10</v>
      </c>
      <c r="J375">
        <v>2</v>
      </c>
      <c r="K375">
        <v>1</v>
      </c>
      <c r="L375">
        <v>3</v>
      </c>
      <c r="M375" t="s">
        <v>1888</v>
      </c>
      <c r="O375" t="s">
        <v>2307</v>
      </c>
      <c r="P375">
        <v>3</v>
      </c>
      <c r="Q375" t="s">
        <v>2312</v>
      </c>
      <c r="R375" t="str">
        <f>IFERROR(INDEX(tbl_Lookup_Exercises[Category],MATCH(tbl_Exercises[[#This Row],[ExerciseName]],tbl_Lookup_Exercises[ExerciseName],0)),"Unknown")</f>
        <v>Arms_Triceps</v>
      </c>
    </row>
    <row r="376" spans="1:18" hidden="1" x14ac:dyDescent="0.25">
      <c r="A376" t="s">
        <v>2313</v>
      </c>
      <c r="B376" t="s">
        <v>897</v>
      </c>
      <c r="C376" t="s">
        <v>217</v>
      </c>
      <c r="D376">
        <v>1</v>
      </c>
      <c r="E376">
        <v>10</v>
      </c>
      <c r="F376">
        <v>12</v>
      </c>
      <c r="J376">
        <v>1</v>
      </c>
      <c r="K376">
        <v>1</v>
      </c>
      <c r="L376">
        <v>3</v>
      </c>
      <c r="M376" t="s">
        <v>2289</v>
      </c>
      <c r="O376" t="s">
        <v>2314</v>
      </c>
      <c r="P376">
        <v>3</v>
      </c>
      <c r="Q376" t="s">
        <v>2315</v>
      </c>
      <c r="R376" t="str">
        <f>IFERROR(INDEX(tbl_Lookup_Exercises[Category],MATCH(tbl_Exercises[[#This Row],[ExerciseName]],tbl_Lookup_Exercises[ExerciseName],0)),"Unknown")</f>
        <v>Arms_Triceps</v>
      </c>
    </row>
    <row r="377" spans="1:18" hidden="1" x14ac:dyDescent="0.25">
      <c r="A377" t="s">
        <v>2316</v>
      </c>
      <c r="B377" t="s">
        <v>897</v>
      </c>
      <c r="C377" t="s">
        <v>217</v>
      </c>
      <c r="D377">
        <v>2</v>
      </c>
      <c r="E377">
        <v>12.5</v>
      </c>
      <c r="F377">
        <v>12</v>
      </c>
      <c r="J377">
        <v>1</v>
      </c>
      <c r="K377">
        <v>1</v>
      </c>
      <c r="L377">
        <v>3</v>
      </c>
      <c r="M377" t="s">
        <v>1888</v>
      </c>
      <c r="O377" t="s">
        <v>2317</v>
      </c>
      <c r="P377">
        <v>3</v>
      </c>
      <c r="Q377" t="s">
        <v>901</v>
      </c>
      <c r="R377" t="str">
        <f>IFERROR(INDEX(tbl_Lookup_Exercises[Category],MATCH(tbl_Exercises[[#This Row],[ExerciseName]],tbl_Lookup_Exercises[ExerciseName],0)),"Unknown")</f>
        <v>Arms_Triceps</v>
      </c>
    </row>
    <row r="378" spans="1:18" hidden="1" x14ac:dyDescent="0.25">
      <c r="A378" t="s">
        <v>2318</v>
      </c>
      <c r="B378" t="s">
        <v>902</v>
      </c>
      <c r="C378" t="s">
        <v>41</v>
      </c>
      <c r="D378">
        <v>1</v>
      </c>
      <c r="E378">
        <v>60</v>
      </c>
      <c r="F378">
        <v>10</v>
      </c>
      <c r="J378">
        <v>2</v>
      </c>
      <c r="K378">
        <v>1</v>
      </c>
      <c r="L378">
        <v>2</v>
      </c>
      <c r="M378" t="s">
        <v>1745</v>
      </c>
      <c r="O378" t="s">
        <v>2319</v>
      </c>
      <c r="P378">
        <v>3</v>
      </c>
      <c r="Q378" t="s">
        <v>905</v>
      </c>
      <c r="R378" t="str">
        <f>IFERROR(INDEX(tbl_Lookup_Exercises[Category],MATCH(tbl_Exercises[[#This Row],[ExerciseName]],tbl_Lookup_Exercises[ExerciseName],0)),"Unknown")</f>
        <v>Pull</v>
      </c>
    </row>
    <row r="379" spans="1:18" hidden="1" x14ac:dyDescent="0.25">
      <c r="A379" t="s">
        <v>2320</v>
      </c>
      <c r="B379" t="s">
        <v>902</v>
      </c>
      <c r="C379" t="s">
        <v>41</v>
      </c>
      <c r="D379">
        <v>2</v>
      </c>
      <c r="E379">
        <v>60</v>
      </c>
      <c r="F379">
        <v>10</v>
      </c>
      <c r="J379">
        <v>2</v>
      </c>
      <c r="K379">
        <v>1</v>
      </c>
      <c r="L379">
        <v>2</v>
      </c>
      <c r="M379" t="s">
        <v>1745</v>
      </c>
      <c r="O379" t="s">
        <v>1932</v>
      </c>
      <c r="P379">
        <v>3</v>
      </c>
      <c r="Q379" t="s">
        <v>2321</v>
      </c>
      <c r="R379" t="str">
        <f>IFERROR(INDEX(tbl_Lookup_Exercises[Category],MATCH(tbl_Exercises[[#This Row],[ExerciseName]],tbl_Lookup_Exercises[ExerciseName],0)),"Unknown")</f>
        <v>Pull</v>
      </c>
    </row>
    <row r="380" spans="1:18" hidden="1" x14ac:dyDescent="0.25">
      <c r="A380" t="s">
        <v>2322</v>
      </c>
      <c r="B380" t="s">
        <v>902</v>
      </c>
      <c r="C380" t="s">
        <v>41</v>
      </c>
      <c r="D380">
        <v>3</v>
      </c>
      <c r="E380">
        <v>60</v>
      </c>
      <c r="F380">
        <v>10</v>
      </c>
      <c r="J380">
        <v>2</v>
      </c>
      <c r="K380">
        <v>1</v>
      </c>
      <c r="L380">
        <v>2</v>
      </c>
      <c r="M380" t="s">
        <v>1745</v>
      </c>
      <c r="O380" t="s">
        <v>1932</v>
      </c>
      <c r="P380">
        <v>3</v>
      </c>
      <c r="Q380" t="s">
        <v>2323</v>
      </c>
      <c r="R380" t="str">
        <f>IFERROR(INDEX(tbl_Lookup_Exercises[Category],MATCH(tbl_Exercises[[#This Row],[ExerciseName]],tbl_Lookup_Exercises[ExerciseName],0)),"Unknown")</f>
        <v>Pull</v>
      </c>
    </row>
    <row r="381" spans="1:18" hidden="1" x14ac:dyDescent="0.25">
      <c r="A381" t="s">
        <v>2324</v>
      </c>
      <c r="B381" t="s">
        <v>902</v>
      </c>
      <c r="C381" t="s">
        <v>41</v>
      </c>
      <c r="D381">
        <v>4</v>
      </c>
      <c r="E381">
        <v>60</v>
      </c>
      <c r="F381">
        <v>10</v>
      </c>
      <c r="J381">
        <v>2</v>
      </c>
      <c r="K381">
        <v>1</v>
      </c>
      <c r="L381">
        <v>2</v>
      </c>
      <c r="M381" t="s">
        <v>1745</v>
      </c>
      <c r="O381" t="s">
        <v>2325</v>
      </c>
      <c r="P381">
        <v>3</v>
      </c>
      <c r="Q381" t="s">
        <v>2326</v>
      </c>
      <c r="R381" t="str">
        <f>IFERROR(INDEX(tbl_Lookup_Exercises[Category],MATCH(tbl_Exercises[[#This Row],[ExerciseName]],tbl_Lookup_Exercises[ExerciseName],0)),"Unknown")</f>
        <v>Pull</v>
      </c>
    </row>
    <row r="382" spans="1:18" hidden="1" x14ac:dyDescent="0.25">
      <c r="A382" t="s">
        <v>2327</v>
      </c>
      <c r="B382" t="s">
        <v>902</v>
      </c>
      <c r="C382" t="s">
        <v>45</v>
      </c>
      <c r="D382">
        <v>1</v>
      </c>
      <c r="E382">
        <v>150</v>
      </c>
      <c r="F382">
        <v>10</v>
      </c>
      <c r="J382">
        <v>2</v>
      </c>
      <c r="K382">
        <v>1</v>
      </c>
      <c r="L382">
        <v>2</v>
      </c>
      <c r="M382" t="s">
        <v>1745</v>
      </c>
      <c r="O382" t="s">
        <v>2328</v>
      </c>
      <c r="P382">
        <v>3</v>
      </c>
      <c r="Q382" t="s">
        <v>2329</v>
      </c>
      <c r="R382" t="str">
        <f>IFERROR(INDEX(tbl_Lookup_Exercises[Category],MATCH(tbl_Exercises[[#This Row],[ExerciseName]],tbl_Lookup_Exercises[ExerciseName],0)),"Unknown")</f>
        <v>Pull</v>
      </c>
    </row>
    <row r="383" spans="1:18" hidden="1" x14ac:dyDescent="0.25">
      <c r="A383" t="s">
        <v>2330</v>
      </c>
      <c r="B383" t="s">
        <v>902</v>
      </c>
      <c r="C383" t="s">
        <v>45</v>
      </c>
      <c r="D383">
        <v>2</v>
      </c>
      <c r="E383">
        <v>160</v>
      </c>
      <c r="F383">
        <v>10</v>
      </c>
      <c r="J383">
        <v>2</v>
      </c>
      <c r="K383">
        <v>1</v>
      </c>
      <c r="L383">
        <v>2</v>
      </c>
      <c r="M383" t="s">
        <v>1745</v>
      </c>
      <c r="O383" t="s">
        <v>2328</v>
      </c>
      <c r="P383">
        <v>3</v>
      </c>
      <c r="Q383" t="s">
        <v>2331</v>
      </c>
      <c r="R383" t="str">
        <f>IFERROR(INDEX(tbl_Lookup_Exercises[Category],MATCH(tbl_Exercises[[#This Row],[ExerciseName]],tbl_Lookup_Exercises[ExerciseName],0)),"Unknown")</f>
        <v>Pull</v>
      </c>
    </row>
    <row r="384" spans="1:18" hidden="1" x14ac:dyDescent="0.25">
      <c r="A384" t="s">
        <v>2332</v>
      </c>
      <c r="B384" t="s">
        <v>902</v>
      </c>
      <c r="C384" t="s">
        <v>45</v>
      </c>
      <c r="D384">
        <v>3</v>
      </c>
      <c r="E384">
        <v>160</v>
      </c>
      <c r="F384">
        <v>8</v>
      </c>
      <c r="J384">
        <v>2</v>
      </c>
      <c r="K384">
        <v>1</v>
      </c>
      <c r="L384">
        <v>3</v>
      </c>
      <c r="M384" t="s">
        <v>1745</v>
      </c>
      <c r="O384" t="s">
        <v>2333</v>
      </c>
      <c r="P384">
        <v>3</v>
      </c>
      <c r="Q384" t="s">
        <v>2334</v>
      </c>
      <c r="R384" t="str">
        <f>IFERROR(INDEX(tbl_Lookup_Exercises[Category],MATCH(tbl_Exercises[[#This Row],[ExerciseName]],tbl_Lookup_Exercises[ExerciseName],0)),"Unknown")</f>
        <v>Pull</v>
      </c>
    </row>
    <row r="385" spans="1:18" hidden="1" x14ac:dyDescent="0.25">
      <c r="A385" t="s">
        <v>2335</v>
      </c>
      <c r="B385" t="s">
        <v>902</v>
      </c>
      <c r="C385" t="s">
        <v>45</v>
      </c>
      <c r="D385">
        <v>4</v>
      </c>
      <c r="E385">
        <v>170</v>
      </c>
      <c r="F385">
        <v>8</v>
      </c>
      <c r="J385">
        <v>2</v>
      </c>
      <c r="K385">
        <v>1</v>
      </c>
      <c r="L385">
        <v>3</v>
      </c>
      <c r="M385" t="s">
        <v>1888</v>
      </c>
      <c r="O385" t="s">
        <v>2336</v>
      </c>
      <c r="P385">
        <v>3</v>
      </c>
      <c r="Q385" t="s">
        <v>2337</v>
      </c>
      <c r="R385" t="str">
        <f>IFERROR(INDEX(tbl_Lookup_Exercises[Category],MATCH(tbl_Exercises[[#This Row],[ExerciseName]],tbl_Lookup_Exercises[ExerciseName],0)),"Unknown")</f>
        <v>Pull</v>
      </c>
    </row>
    <row r="386" spans="1:18" hidden="1" x14ac:dyDescent="0.25">
      <c r="A386" t="s">
        <v>2338</v>
      </c>
      <c r="B386" t="s">
        <v>902</v>
      </c>
      <c r="C386" t="s">
        <v>63</v>
      </c>
      <c r="D386">
        <v>1</v>
      </c>
      <c r="E386">
        <v>70</v>
      </c>
      <c r="F386">
        <v>10</v>
      </c>
      <c r="J386">
        <v>2</v>
      </c>
      <c r="K386">
        <v>1</v>
      </c>
      <c r="L386">
        <v>3</v>
      </c>
      <c r="M386" t="s">
        <v>618</v>
      </c>
      <c r="O386" t="s">
        <v>2339</v>
      </c>
      <c r="P386">
        <v>3</v>
      </c>
      <c r="Q386" t="s">
        <v>2340</v>
      </c>
      <c r="R386" t="str">
        <f>IFERROR(INDEX(tbl_Lookup_Exercises[Category],MATCH(tbl_Exercises[[#This Row],[ExerciseName]],tbl_Lookup_Exercises[ExerciseName],0)),"Unknown")</f>
        <v>Pull</v>
      </c>
    </row>
    <row r="387" spans="1:18" hidden="1" x14ac:dyDescent="0.25">
      <c r="A387" t="s">
        <v>2341</v>
      </c>
      <c r="B387" t="s">
        <v>902</v>
      </c>
      <c r="C387" t="s">
        <v>63</v>
      </c>
      <c r="D387">
        <v>2</v>
      </c>
      <c r="E387">
        <v>80</v>
      </c>
      <c r="F387">
        <v>10</v>
      </c>
      <c r="J387">
        <v>2</v>
      </c>
      <c r="K387">
        <v>1</v>
      </c>
      <c r="L387">
        <v>3</v>
      </c>
      <c r="M387" t="s">
        <v>618</v>
      </c>
      <c r="O387" t="s">
        <v>2342</v>
      </c>
      <c r="P387">
        <v>3</v>
      </c>
      <c r="Q387" t="s">
        <v>2343</v>
      </c>
      <c r="R387" t="str">
        <f>IFERROR(INDEX(tbl_Lookup_Exercises[Category],MATCH(tbl_Exercises[[#This Row],[ExerciseName]],tbl_Lookup_Exercises[ExerciseName],0)),"Unknown")</f>
        <v>Pull</v>
      </c>
    </row>
    <row r="388" spans="1:18" hidden="1" x14ac:dyDescent="0.25">
      <c r="A388" t="s">
        <v>2344</v>
      </c>
      <c r="B388" t="s">
        <v>902</v>
      </c>
      <c r="C388" t="s">
        <v>63</v>
      </c>
      <c r="D388">
        <v>3</v>
      </c>
      <c r="E388">
        <v>90</v>
      </c>
      <c r="F388">
        <v>9</v>
      </c>
      <c r="J388">
        <v>2</v>
      </c>
      <c r="K388">
        <v>1</v>
      </c>
      <c r="L388">
        <v>3</v>
      </c>
      <c r="M388" t="s">
        <v>610</v>
      </c>
      <c r="O388" t="s">
        <v>2345</v>
      </c>
      <c r="P388">
        <v>3</v>
      </c>
      <c r="Q388" t="s">
        <v>2346</v>
      </c>
      <c r="R388" t="str">
        <f>IFERROR(INDEX(tbl_Lookup_Exercises[Category],MATCH(tbl_Exercises[[#This Row],[ExerciseName]],tbl_Lookup_Exercises[ExerciseName],0)),"Unknown")</f>
        <v>Pull</v>
      </c>
    </row>
    <row r="389" spans="1:18" hidden="1" x14ac:dyDescent="0.25">
      <c r="A389" t="s">
        <v>2347</v>
      </c>
      <c r="B389" t="s">
        <v>902</v>
      </c>
      <c r="C389" t="s">
        <v>91</v>
      </c>
      <c r="D389">
        <v>1</v>
      </c>
      <c r="E389">
        <v>25</v>
      </c>
      <c r="F389">
        <v>10</v>
      </c>
      <c r="J389">
        <v>2</v>
      </c>
      <c r="K389">
        <v>1</v>
      </c>
      <c r="L389">
        <v>2</v>
      </c>
      <c r="M389" t="s">
        <v>1745</v>
      </c>
      <c r="O389" t="s">
        <v>1932</v>
      </c>
      <c r="P389">
        <v>3</v>
      </c>
      <c r="Q389" t="s">
        <v>2348</v>
      </c>
      <c r="R389" t="str">
        <f>IFERROR(INDEX(tbl_Lookup_Exercises[Category],MATCH(tbl_Exercises[[#This Row],[ExerciseName]],tbl_Lookup_Exercises[ExerciseName],0)),"Unknown")</f>
        <v>Arms_Biceps</v>
      </c>
    </row>
    <row r="390" spans="1:18" hidden="1" x14ac:dyDescent="0.25">
      <c r="A390" t="s">
        <v>2349</v>
      </c>
      <c r="B390" t="s">
        <v>902</v>
      </c>
      <c r="C390" t="s">
        <v>91</v>
      </c>
      <c r="D390">
        <v>2</v>
      </c>
      <c r="E390">
        <v>25</v>
      </c>
      <c r="F390">
        <v>10</v>
      </c>
      <c r="J390">
        <v>2</v>
      </c>
      <c r="K390">
        <v>1</v>
      </c>
      <c r="L390">
        <v>3</v>
      </c>
      <c r="M390" t="s">
        <v>610</v>
      </c>
      <c r="O390" t="s">
        <v>2350</v>
      </c>
      <c r="P390">
        <v>3</v>
      </c>
      <c r="Q390" t="s">
        <v>2351</v>
      </c>
      <c r="R390" t="str">
        <f>IFERROR(INDEX(tbl_Lookup_Exercises[Category],MATCH(tbl_Exercises[[#This Row],[ExerciseName]],tbl_Lookup_Exercises[ExerciseName],0)),"Unknown")</f>
        <v>Arms_Biceps</v>
      </c>
    </row>
    <row r="391" spans="1:18" hidden="1" x14ac:dyDescent="0.25">
      <c r="A391" t="s">
        <v>2352</v>
      </c>
      <c r="B391" t="s">
        <v>902</v>
      </c>
      <c r="C391" t="s">
        <v>91</v>
      </c>
      <c r="D391">
        <v>3</v>
      </c>
      <c r="E391">
        <v>25</v>
      </c>
      <c r="F391">
        <v>10</v>
      </c>
      <c r="J391">
        <v>2</v>
      </c>
      <c r="K391">
        <v>1</v>
      </c>
      <c r="L391">
        <v>3</v>
      </c>
      <c r="M391" t="s">
        <v>610</v>
      </c>
      <c r="O391" t="s">
        <v>2350</v>
      </c>
      <c r="P391">
        <v>3</v>
      </c>
      <c r="Q391" t="s">
        <v>2353</v>
      </c>
      <c r="R391" t="str">
        <f>IFERROR(INDEX(tbl_Lookup_Exercises[Category],MATCH(tbl_Exercises[[#This Row],[ExerciseName]],tbl_Lookup_Exercises[ExerciseName],0)),"Unknown")</f>
        <v>Arms_Biceps</v>
      </c>
    </row>
    <row r="392" spans="1:18" hidden="1" x14ac:dyDescent="0.25">
      <c r="A392" t="s">
        <v>2354</v>
      </c>
      <c r="B392" t="s">
        <v>902</v>
      </c>
      <c r="C392" t="s">
        <v>108</v>
      </c>
      <c r="D392">
        <v>1</v>
      </c>
      <c r="E392">
        <v>15</v>
      </c>
      <c r="F392">
        <v>15</v>
      </c>
      <c r="J392">
        <v>3</v>
      </c>
      <c r="K392">
        <v>1</v>
      </c>
      <c r="L392">
        <v>3</v>
      </c>
      <c r="M392" t="s">
        <v>1745</v>
      </c>
      <c r="O392" t="s">
        <v>2355</v>
      </c>
      <c r="P392">
        <v>3</v>
      </c>
      <c r="Q392" t="s">
        <v>2356</v>
      </c>
      <c r="R392" t="str">
        <f>IFERROR(INDEX(tbl_Lookup_Exercises[Category],MATCH(tbl_Exercises[[#This Row],[ExerciseName]],tbl_Lookup_Exercises[ExerciseName],0)),"Unknown")</f>
        <v>Arms_Biceps</v>
      </c>
    </row>
    <row r="393" spans="1:18" hidden="1" x14ac:dyDescent="0.25">
      <c r="A393" t="s">
        <v>2357</v>
      </c>
      <c r="B393" t="s">
        <v>902</v>
      </c>
      <c r="C393" t="s">
        <v>108</v>
      </c>
      <c r="D393">
        <v>2</v>
      </c>
      <c r="E393">
        <v>15</v>
      </c>
      <c r="F393">
        <v>15</v>
      </c>
      <c r="J393">
        <v>3</v>
      </c>
      <c r="K393">
        <v>1</v>
      </c>
      <c r="L393">
        <v>3</v>
      </c>
      <c r="M393" t="s">
        <v>1745</v>
      </c>
      <c r="O393" t="s">
        <v>2358</v>
      </c>
      <c r="P393">
        <v>3</v>
      </c>
      <c r="Q393" t="s">
        <v>2359</v>
      </c>
      <c r="R393" t="str">
        <f>IFERROR(INDEX(tbl_Lookup_Exercises[Category],MATCH(tbl_Exercises[[#This Row],[ExerciseName]],tbl_Lookup_Exercises[ExerciseName],0)),"Unknown")</f>
        <v>Arms_Biceps</v>
      </c>
    </row>
    <row r="394" spans="1:18" hidden="1" x14ac:dyDescent="0.25">
      <c r="A394" t="s">
        <v>2360</v>
      </c>
      <c r="B394" t="s">
        <v>902</v>
      </c>
      <c r="C394" t="s">
        <v>15</v>
      </c>
      <c r="D394">
        <v>1</v>
      </c>
      <c r="E394">
        <v>50</v>
      </c>
      <c r="G394">
        <v>60</v>
      </c>
      <c r="N394" t="s">
        <v>2361</v>
      </c>
      <c r="O394" t="s">
        <v>2362</v>
      </c>
      <c r="P394">
        <v>3</v>
      </c>
      <c r="Q394" t="s">
        <v>2363</v>
      </c>
      <c r="R394" t="str">
        <f>IFERROR(INDEX(tbl_Lookup_Exercises[Category],MATCH(tbl_Exercises[[#This Row],[ExerciseName]],tbl_Lookup_Exercises[ExerciseName],0)),"Unknown")</f>
        <v>Carry</v>
      </c>
    </row>
    <row r="395" spans="1:18" hidden="1" x14ac:dyDescent="0.25">
      <c r="A395" t="s">
        <v>2364</v>
      </c>
      <c r="B395" t="s">
        <v>902</v>
      </c>
      <c r="C395" t="s">
        <v>15</v>
      </c>
      <c r="D395">
        <v>2</v>
      </c>
      <c r="E395">
        <v>50</v>
      </c>
      <c r="G395">
        <v>60</v>
      </c>
      <c r="N395" t="s">
        <v>2361</v>
      </c>
      <c r="O395" t="s">
        <v>2365</v>
      </c>
      <c r="P395">
        <v>3</v>
      </c>
      <c r="Q395" t="s">
        <v>2366</v>
      </c>
      <c r="R395" t="str">
        <f>IFERROR(INDEX(tbl_Lookup_Exercises[Category],MATCH(tbl_Exercises[[#This Row],[ExerciseName]],tbl_Lookup_Exercises[ExerciseName],0)),"Unknown")</f>
        <v>Carry</v>
      </c>
    </row>
    <row r="396" spans="1:18" hidden="1" x14ac:dyDescent="0.25">
      <c r="A396" t="s">
        <v>2367</v>
      </c>
      <c r="B396" t="s">
        <v>902</v>
      </c>
      <c r="C396" t="s">
        <v>15</v>
      </c>
      <c r="D396">
        <v>3</v>
      </c>
      <c r="E396">
        <v>50</v>
      </c>
      <c r="G396">
        <v>60</v>
      </c>
      <c r="N396" t="s">
        <v>2368</v>
      </c>
      <c r="O396" t="s">
        <v>2369</v>
      </c>
      <c r="P396">
        <v>3</v>
      </c>
      <c r="Q396" t="s">
        <v>2370</v>
      </c>
      <c r="R396" t="str">
        <f>IFERROR(INDEX(tbl_Lookup_Exercises[Category],MATCH(tbl_Exercises[[#This Row],[ExerciseName]],tbl_Lookup_Exercises[ExerciseName],0)),"Unknown")</f>
        <v>Carry</v>
      </c>
    </row>
    <row r="397" spans="1:18" hidden="1" x14ac:dyDescent="0.25">
      <c r="A397" t="s">
        <v>2371</v>
      </c>
      <c r="B397" t="s">
        <v>902</v>
      </c>
      <c r="C397" t="s">
        <v>15</v>
      </c>
      <c r="D397">
        <v>4</v>
      </c>
      <c r="E397">
        <v>50</v>
      </c>
      <c r="G397">
        <v>60</v>
      </c>
      <c r="N397" t="s">
        <v>2368</v>
      </c>
      <c r="O397" t="s">
        <v>2372</v>
      </c>
      <c r="P397">
        <v>3</v>
      </c>
      <c r="Q397" t="s">
        <v>2373</v>
      </c>
      <c r="R397" t="str">
        <f>IFERROR(INDEX(tbl_Lookup_Exercises[Category],MATCH(tbl_Exercises[[#This Row],[ExerciseName]],tbl_Lookup_Exercises[ExerciseName],0)),"Unknown")</f>
        <v>Carry</v>
      </c>
    </row>
    <row r="398" spans="1:18" hidden="1" x14ac:dyDescent="0.25">
      <c r="A398" t="s">
        <v>2374</v>
      </c>
      <c r="B398" t="s">
        <v>902</v>
      </c>
      <c r="C398" t="s">
        <v>15</v>
      </c>
      <c r="D398">
        <v>5</v>
      </c>
      <c r="E398">
        <v>50</v>
      </c>
      <c r="G398">
        <v>57.599999999999994</v>
      </c>
      <c r="N398" t="s">
        <v>2375</v>
      </c>
      <c r="O398" t="s">
        <v>2376</v>
      </c>
      <c r="P398">
        <v>3</v>
      </c>
      <c r="Q398" t="s">
        <v>2377</v>
      </c>
      <c r="R398" t="str">
        <f>IFERROR(INDEX(tbl_Lookup_Exercises[Category],MATCH(tbl_Exercises[[#This Row],[ExerciseName]],tbl_Lookup_Exercises[ExerciseName],0)),"Unknown")</f>
        <v>Carry</v>
      </c>
    </row>
    <row r="399" spans="1:18" hidden="1" x14ac:dyDescent="0.25">
      <c r="A399" t="s">
        <v>2378</v>
      </c>
      <c r="B399" t="s">
        <v>902</v>
      </c>
      <c r="C399" t="s">
        <v>15</v>
      </c>
      <c r="D399">
        <v>6</v>
      </c>
      <c r="E399">
        <v>50</v>
      </c>
      <c r="G399">
        <v>60</v>
      </c>
      <c r="N399" t="s">
        <v>2375</v>
      </c>
      <c r="O399" t="s">
        <v>1435</v>
      </c>
      <c r="P399">
        <v>3</v>
      </c>
      <c r="Q399" t="s">
        <v>906</v>
      </c>
      <c r="R399" t="str">
        <f>IFERROR(INDEX(tbl_Lookup_Exercises[Category],MATCH(tbl_Exercises[[#This Row],[ExerciseName]],tbl_Lookup_Exercises[ExerciseName],0)),"Unknown")</f>
        <v>Carry</v>
      </c>
    </row>
    <row r="400" spans="1:18" hidden="1" x14ac:dyDescent="0.25">
      <c r="A400" t="s">
        <v>2379</v>
      </c>
      <c r="B400" t="s">
        <v>907</v>
      </c>
      <c r="C400" t="s">
        <v>112</v>
      </c>
      <c r="D400">
        <v>1</v>
      </c>
      <c r="E400">
        <v>40</v>
      </c>
      <c r="F400">
        <v>13</v>
      </c>
      <c r="J400">
        <v>2</v>
      </c>
      <c r="K400">
        <v>1</v>
      </c>
      <c r="L400">
        <v>3</v>
      </c>
      <c r="M400" t="s">
        <v>1745</v>
      </c>
      <c r="O400" t="s">
        <v>2380</v>
      </c>
      <c r="P400">
        <v>3</v>
      </c>
      <c r="Q400" t="s">
        <v>910</v>
      </c>
      <c r="R400" t="str">
        <f>IFERROR(INDEX(tbl_Lookup_Exercises[Category],MATCH(tbl_Exercises[[#This Row],[ExerciseName]],tbl_Lookup_Exercises[ExerciseName],0)),"Unknown")</f>
        <v>Arms_Biceps</v>
      </c>
    </row>
    <row r="401" spans="1:18" hidden="1" x14ac:dyDescent="0.25">
      <c r="A401" t="s">
        <v>2381</v>
      </c>
      <c r="B401" t="s">
        <v>907</v>
      </c>
      <c r="C401" t="s">
        <v>112</v>
      </c>
      <c r="D401">
        <v>2</v>
      </c>
      <c r="E401">
        <v>40</v>
      </c>
      <c r="F401">
        <v>12</v>
      </c>
      <c r="J401">
        <v>1</v>
      </c>
      <c r="K401">
        <v>1</v>
      </c>
      <c r="L401">
        <v>3</v>
      </c>
      <c r="M401" t="s">
        <v>610</v>
      </c>
      <c r="O401" t="s">
        <v>2382</v>
      </c>
      <c r="P401">
        <v>3</v>
      </c>
      <c r="Q401" t="s">
        <v>2383</v>
      </c>
      <c r="R401" t="str">
        <f>IFERROR(INDEX(tbl_Lookup_Exercises[Category],MATCH(tbl_Exercises[[#This Row],[ExerciseName]],tbl_Lookup_Exercises[ExerciseName],0)),"Unknown")</f>
        <v>Arms_Biceps</v>
      </c>
    </row>
    <row r="402" spans="1:18" hidden="1" x14ac:dyDescent="0.25">
      <c r="A402" t="s">
        <v>2384</v>
      </c>
      <c r="B402" t="s">
        <v>907</v>
      </c>
      <c r="C402" t="s">
        <v>112</v>
      </c>
      <c r="D402">
        <v>3</v>
      </c>
      <c r="E402">
        <v>40</v>
      </c>
      <c r="F402">
        <v>11</v>
      </c>
      <c r="K402">
        <v>1</v>
      </c>
      <c r="L402">
        <v>3</v>
      </c>
      <c r="M402" t="s">
        <v>1888</v>
      </c>
      <c r="O402" t="s">
        <v>2385</v>
      </c>
      <c r="P402">
        <v>3</v>
      </c>
      <c r="Q402" t="s">
        <v>2386</v>
      </c>
      <c r="R402" t="str">
        <f>IFERROR(INDEX(tbl_Lookup_Exercises[Category],MATCH(tbl_Exercises[[#This Row],[ExerciseName]],tbl_Lookup_Exercises[ExerciseName],0)),"Unknown")</f>
        <v>Arms_Biceps</v>
      </c>
    </row>
    <row r="403" spans="1:18" hidden="1" x14ac:dyDescent="0.25">
      <c r="A403" t="s">
        <v>2387</v>
      </c>
      <c r="B403" t="s">
        <v>907</v>
      </c>
      <c r="C403" t="s">
        <v>112</v>
      </c>
      <c r="D403">
        <v>4</v>
      </c>
      <c r="E403">
        <v>40</v>
      </c>
      <c r="F403">
        <v>10</v>
      </c>
      <c r="K403">
        <v>1</v>
      </c>
      <c r="L403">
        <v>3</v>
      </c>
      <c r="M403" t="s">
        <v>1888</v>
      </c>
      <c r="O403" t="s">
        <v>2385</v>
      </c>
      <c r="P403">
        <v>3</v>
      </c>
      <c r="Q403" t="s">
        <v>2388</v>
      </c>
      <c r="R403" t="str">
        <f>IFERROR(INDEX(tbl_Lookup_Exercises[Category],MATCH(tbl_Exercises[[#This Row],[ExerciseName]],tbl_Lookup_Exercises[ExerciseName],0)),"Unknown")</f>
        <v>Arms_Biceps</v>
      </c>
    </row>
    <row r="404" spans="1:18" hidden="1" x14ac:dyDescent="0.25">
      <c r="A404" t="s">
        <v>2389</v>
      </c>
      <c r="B404" t="s">
        <v>907</v>
      </c>
      <c r="C404" t="s">
        <v>214</v>
      </c>
      <c r="D404">
        <v>1</v>
      </c>
      <c r="E404">
        <v>42.5</v>
      </c>
      <c r="F404">
        <v>12</v>
      </c>
      <c r="J404">
        <v>2</v>
      </c>
      <c r="K404">
        <v>1</v>
      </c>
      <c r="L404">
        <v>2</v>
      </c>
      <c r="M404" t="s">
        <v>1745</v>
      </c>
      <c r="O404" t="s">
        <v>2390</v>
      </c>
      <c r="P404">
        <v>3</v>
      </c>
      <c r="Q404" t="s">
        <v>2391</v>
      </c>
      <c r="R404" t="str">
        <f>IFERROR(INDEX(tbl_Lookup_Exercises[Category],MATCH(tbl_Exercises[[#This Row],[ExerciseName]],tbl_Lookup_Exercises[ExerciseName],0)),"Unknown")</f>
        <v>Arms_Triceps</v>
      </c>
    </row>
    <row r="405" spans="1:18" hidden="1" x14ac:dyDescent="0.25">
      <c r="A405" t="s">
        <v>2392</v>
      </c>
      <c r="B405" t="s">
        <v>907</v>
      </c>
      <c r="C405" t="s">
        <v>214</v>
      </c>
      <c r="D405">
        <v>2</v>
      </c>
      <c r="E405">
        <v>42.5</v>
      </c>
      <c r="F405">
        <v>11</v>
      </c>
      <c r="J405">
        <v>2</v>
      </c>
      <c r="K405">
        <v>1</v>
      </c>
      <c r="L405">
        <v>2</v>
      </c>
      <c r="M405" t="s">
        <v>610</v>
      </c>
      <c r="O405" t="s">
        <v>2393</v>
      </c>
      <c r="P405">
        <v>3</v>
      </c>
      <c r="Q405" t="s">
        <v>2394</v>
      </c>
      <c r="R405" t="str">
        <f>IFERROR(INDEX(tbl_Lookup_Exercises[Category],MATCH(tbl_Exercises[[#This Row],[ExerciseName]],tbl_Lookup_Exercises[ExerciseName],0)),"Unknown")</f>
        <v>Arms_Triceps</v>
      </c>
    </row>
    <row r="406" spans="1:18" hidden="1" x14ac:dyDescent="0.25">
      <c r="A406" t="s">
        <v>2395</v>
      </c>
      <c r="B406" t="s">
        <v>907</v>
      </c>
      <c r="C406" t="s">
        <v>214</v>
      </c>
      <c r="D406">
        <v>3</v>
      </c>
      <c r="E406">
        <v>42.5</v>
      </c>
      <c r="F406">
        <v>9</v>
      </c>
      <c r="J406">
        <v>2</v>
      </c>
      <c r="K406">
        <v>1</v>
      </c>
      <c r="L406">
        <v>2</v>
      </c>
      <c r="M406" t="s">
        <v>1646</v>
      </c>
      <c r="O406" t="s">
        <v>2396</v>
      </c>
      <c r="P406">
        <v>3</v>
      </c>
      <c r="Q406" t="s">
        <v>2397</v>
      </c>
      <c r="R406" t="str">
        <f>IFERROR(INDEX(tbl_Lookup_Exercises[Category],MATCH(tbl_Exercises[[#This Row],[ExerciseName]],tbl_Lookup_Exercises[ExerciseName],0)),"Unknown")</f>
        <v>Arms_Triceps</v>
      </c>
    </row>
    <row r="407" spans="1:18" hidden="1" x14ac:dyDescent="0.25">
      <c r="A407" t="s">
        <v>2398</v>
      </c>
      <c r="B407" t="s">
        <v>907</v>
      </c>
      <c r="C407" t="s">
        <v>214</v>
      </c>
      <c r="D407">
        <v>4</v>
      </c>
      <c r="E407">
        <v>42.5</v>
      </c>
      <c r="F407">
        <v>8</v>
      </c>
      <c r="J407">
        <v>2</v>
      </c>
      <c r="K407">
        <v>1</v>
      </c>
      <c r="L407">
        <v>2</v>
      </c>
      <c r="M407" t="s">
        <v>1646</v>
      </c>
      <c r="O407" t="s">
        <v>2396</v>
      </c>
      <c r="P407">
        <v>3</v>
      </c>
      <c r="Q407" t="s">
        <v>2399</v>
      </c>
      <c r="R407" t="str">
        <f>IFERROR(INDEX(tbl_Lookup_Exercises[Category],MATCH(tbl_Exercises[[#This Row],[ExerciseName]],tbl_Lookup_Exercises[ExerciseName],0)),"Unknown")</f>
        <v>Arms_Triceps</v>
      </c>
    </row>
    <row r="408" spans="1:18" hidden="1" x14ac:dyDescent="0.25">
      <c r="A408" t="s">
        <v>2400</v>
      </c>
      <c r="B408" t="s">
        <v>907</v>
      </c>
      <c r="C408" t="s">
        <v>235</v>
      </c>
      <c r="D408">
        <v>1</v>
      </c>
      <c r="E408">
        <v>10</v>
      </c>
      <c r="F408">
        <v>12</v>
      </c>
      <c r="P408">
        <v>3</v>
      </c>
      <c r="Q408" t="s">
        <v>2401</v>
      </c>
      <c r="R408" t="str">
        <f>IFERROR(INDEX(tbl_Lookup_Exercises[Category],MATCH(tbl_Exercises[[#This Row],[ExerciseName]],tbl_Lookup_Exercises[ExerciseName],0)),"Unknown")</f>
        <v>Arms_Triceps</v>
      </c>
    </row>
    <row r="409" spans="1:18" hidden="1" x14ac:dyDescent="0.25">
      <c r="A409" t="s">
        <v>2402</v>
      </c>
      <c r="B409" t="s">
        <v>907</v>
      </c>
      <c r="C409" t="s">
        <v>235</v>
      </c>
      <c r="D409">
        <v>2</v>
      </c>
      <c r="E409">
        <v>10</v>
      </c>
      <c r="F409">
        <v>12</v>
      </c>
      <c r="J409">
        <v>1</v>
      </c>
      <c r="K409">
        <v>1</v>
      </c>
      <c r="L409">
        <v>3</v>
      </c>
      <c r="M409" t="s">
        <v>1745</v>
      </c>
      <c r="O409" t="s">
        <v>2403</v>
      </c>
      <c r="P409">
        <v>3</v>
      </c>
      <c r="Q409" t="s">
        <v>2404</v>
      </c>
      <c r="R409" t="str">
        <f>IFERROR(INDEX(tbl_Lookup_Exercises[Category],MATCH(tbl_Exercises[[#This Row],[ExerciseName]],tbl_Lookup_Exercises[ExerciseName],0)),"Unknown")</f>
        <v>Arms_Triceps</v>
      </c>
    </row>
    <row r="410" spans="1:18" hidden="1" x14ac:dyDescent="0.25">
      <c r="A410" t="s">
        <v>2405</v>
      </c>
      <c r="B410" t="s">
        <v>907</v>
      </c>
      <c r="C410" t="s">
        <v>235</v>
      </c>
      <c r="D410">
        <v>3</v>
      </c>
      <c r="E410">
        <v>10</v>
      </c>
      <c r="F410">
        <v>12</v>
      </c>
      <c r="J410">
        <v>1</v>
      </c>
      <c r="K410">
        <v>1</v>
      </c>
      <c r="L410">
        <v>3</v>
      </c>
      <c r="M410" t="s">
        <v>610</v>
      </c>
      <c r="O410" t="s">
        <v>2406</v>
      </c>
      <c r="P410">
        <v>3</v>
      </c>
      <c r="Q410" t="s">
        <v>2407</v>
      </c>
      <c r="R410" t="str">
        <f>IFERROR(INDEX(tbl_Lookup_Exercises[Category],MATCH(tbl_Exercises[[#This Row],[ExerciseName]],tbl_Lookup_Exercises[ExerciseName],0)),"Unknown")</f>
        <v>Arms_Triceps</v>
      </c>
    </row>
    <row r="411" spans="1:18" hidden="1" x14ac:dyDescent="0.25">
      <c r="A411" t="s">
        <v>2408</v>
      </c>
      <c r="B411" t="s">
        <v>907</v>
      </c>
      <c r="C411" t="s">
        <v>8734</v>
      </c>
      <c r="D411">
        <v>1</v>
      </c>
      <c r="E411">
        <v>25</v>
      </c>
      <c r="F411">
        <v>13</v>
      </c>
      <c r="J411">
        <v>1</v>
      </c>
      <c r="K411">
        <v>1</v>
      </c>
      <c r="L411">
        <v>3</v>
      </c>
      <c r="M411" t="s">
        <v>2409</v>
      </c>
      <c r="O411" t="s">
        <v>2410</v>
      </c>
      <c r="P411">
        <v>3</v>
      </c>
      <c r="Q411" t="s">
        <v>2411</v>
      </c>
      <c r="R411" t="str">
        <f>IFERROR(INDEX(tbl_Lookup_Exercises[Category],MATCH(tbl_Exercises[[#This Row],[ExerciseName]],tbl_Lookup_Exercises[ExerciseName],0)),"Unknown")</f>
        <v>Arms_Biceps</v>
      </c>
    </row>
    <row r="412" spans="1:18" hidden="1" x14ac:dyDescent="0.25">
      <c r="A412" t="s">
        <v>2412</v>
      </c>
      <c r="B412" t="s">
        <v>907</v>
      </c>
      <c r="C412" t="s">
        <v>8734</v>
      </c>
      <c r="D412">
        <v>2</v>
      </c>
      <c r="E412">
        <v>25</v>
      </c>
      <c r="F412">
        <v>13</v>
      </c>
      <c r="J412">
        <v>1</v>
      </c>
      <c r="K412">
        <v>1</v>
      </c>
      <c r="L412">
        <v>3</v>
      </c>
      <c r="M412" t="s">
        <v>610</v>
      </c>
      <c r="O412" t="s">
        <v>2413</v>
      </c>
      <c r="P412">
        <v>3</v>
      </c>
      <c r="Q412" t="s">
        <v>2414</v>
      </c>
      <c r="R412" t="str">
        <f>IFERROR(INDEX(tbl_Lookup_Exercises[Category],MATCH(tbl_Exercises[[#This Row],[ExerciseName]],tbl_Lookup_Exercises[ExerciseName],0)),"Unknown")</f>
        <v>Arms_Biceps</v>
      </c>
    </row>
    <row r="413" spans="1:18" hidden="1" x14ac:dyDescent="0.25">
      <c r="A413" t="s">
        <v>2415</v>
      </c>
      <c r="B413" t="s">
        <v>907</v>
      </c>
      <c r="C413" t="s">
        <v>8734</v>
      </c>
      <c r="D413">
        <v>3</v>
      </c>
      <c r="E413">
        <v>25</v>
      </c>
      <c r="F413">
        <v>12</v>
      </c>
      <c r="J413">
        <v>1</v>
      </c>
      <c r="K413">
        <v>1</v>
      </c>
      <c r="L413">
        <v>3</v>
      </c>
      <c r="M413" t="s">
        <v>610</v>
      </c>
      <c r="O413" t="s">
        <v>2413</v>
      </c>
      <c r="P413">
        <v>3</v>
      </c>
      <c r="Q413" t="s">
        <v>2416</v>
      </c>
      <c r="R413" t="str">
        <f>IFERROR(INDEX(tbl_Lookup_Exercises[Category],MATCH(tbl_Exercises[[#This Row],[ExerciseName]],tbl_Lookup_Exercises[ExerciseName],0)),"Unknown")</f>
        <v>Arms_Biceps</v>
      </c>
    </row>
    <row r="414" spans="1:18" hidden="1" x14ac:dyDescent="0.25">
      <c r="A414" t="s">
        <v>2417</v>
      </c>
      <c r="B414" t="s">
        <v>907</v>
      </c>
      <c r="C414" t="s">
        <v>1534</v>
      </c>
      <c r="D414">
        <v>1</v>
      </c>
      <c r="E414">
        <v>75</v>
      </c>
      <c r="G414">
        <v>60</v>
      </c>
      <c r="P414">
        <v>3</v>
      </c>
      <c r="Q414" t="s">
        <v>2418</v>
      </c>
      <c r="R414" t="str">
        <f>IFERROR(INDEX(tbl_Lookup_Exercises[Category],MATCH(tbl_Exercises[[#This Row],[ExerciseName]],tbl_Lookup_Exercises[ExerciseName],0)),"Unknown")</f>
        <v>Carry</v>
      </c>
    </row>
    <row r="415" spans="1:18" hidden="1" x14ac:dyDescent="0.25">
      <c r="A415" t="s">
        <v>2419</v>
      </c>
      <c r="B415" t="s">
        <v>907</v>
      </c>
      <c r="C415" t="s">
        <v>1534</v>
      </c>
      <c r="D415">
        <v>2</v>
      </c>
      <c r="E415">
        <v>75</v>
      </c>
      <c r="G415">
        <v>60</v>
      </c>
      <c r="P415">
        <v>3</v>
      </c>
      <c r="Q415" t="s">
        <v>2420</v>
      </c>
      <c r="R415" t="str">
        <f>IFERROR(INDEX(tbl_Lookup_Exercises[Category],MATCH(tbl_Exercises[[#This Row],[ExerciseName]],tbl_Lookup_Exercises[ExerciseName],0)),"Unknown")</f>
        <v>Carry</v>
      </c>
    </row>
    <row r="416" spans="1:18" hidden="1" x14ac:dyDescent="0.25">
      <c r="A416" t="s">
        <v>2421</v>
      </c>
      <c r="B416" t="s">
        <v>907</v>
      </c>
      <c r="C416" t="s">
        <v>1534</v>
      </c>
      <c r="D416">
        <v>3</v>
      </c>
      <c r="E416">
        <v>75</v>
      </c>
      <c r="G416">
        <v>60</v>
      </c>
      <c r="P416">
        <v>3</v>
      </c>
      <c r="Q416" t="s">
        <v>2422</v>
      </c>
      <c r="R416" t="str">
        <f>IFERROR(INDEX(tbl_Lookup_Exercises[Category],MATCH(tbl_Exercises[[#This Row],[ExerciseName]],tbl_Lookup_Exercises[ExerciseName],0)),"Unknown")</f>
        <v>Carry</v>
      </c>
    </row>
    <row r="417" spans="1:18" hidden="1" x14ac:dyDescent="0.25">
      <c r="A417" t="s">
        <v>2423</v>
      </c>
      <c r="B417" t="s">
        <v>907</v>
      </c>
      <c r="C417" t="s">
        <v>356</v>
      </c>
      <c r="D417">
        <v>1</v>
      </c>
      <c r="G417">
        <v>480</v>
      </c>
      <c r="H417">
        <v>2000</v>
      </c>
      <c r="I417" t="s">
        <v>2238</v>
      </c>
      <c r="P417">
        <v>3</v>
      </c>
      <c r="Q417" t="s">
        <v>911</v>
      </c>
      <c r="R417" t="str">
        <f>IFERROR(INDEX(tbl_Lookup_Exercises[Category],MATCH(tbl_Exercises[[#This Row],[ExerciseName]],tbl_Lookup_Exercises[ExerciseName],0)),"Unknown")</f>
        <v>Pull</v>
      </c>
    </row>
    <row r="418" spans="1:18" hidden="1" x14ac:dyDescent="0.25">
      <c r="A418" t="s">
        <v>2424</v>
      </c>
      <c r="B418" t="s">
        <v>912</v>
      </c>
      <c r="C418" t="s">
        <v>262</v>
      </c>
      <c r="D418">
        <v>1</v>
      </c>
      <c r="E418">
        <v>25</v>
      </c>
      <c r="F418">
        <v>8</v>
      </c>
      <c r="J418">
        <v>2</v>
      </c>
      <c r="K418">
        <v>1</v>
      </c>
      <c r="L418">
        <v>2</v>
      </c>
      <c r="M418" t="s">
        <v>2289</v>
      </c>
      <c r="O418" t="s">
        <v>2425</v>
      </c>
      <c r="P418">
        <v>3</v>
      </c>
      <c r="Q418" t="s">
        <v>914</v>
      </c>
      <c r="R418" t="str">
        <f>IFERROR(INDEX(tbl_Lookup_Exercises[Category],MATCH(tbl_Exercises[[#This Row],[ExerciseName]],tbl_Lookup_Exercises[ExerciseName],0)),"Unknown")</f>
        <v>Legs</v>
      </c>
    </row>
    <row r="419" spans="1:18" hidden="1" x14ac:dyDescent="0.25">
      <c r="A419" t="s">
        <v>2426</v>
      </c>
      <c r="B419" t="s">
        <v>912</v>
      </c>
      <c r="C419" t="s">
        <v>262</v>
      </c>
      <c r="D419">
        <v>2</v>
      </c>
      <c r="E419">
        <v>35</v>
      </c>
      <c r="F419">
        <v>10</v>
      </c>
      <c r="J419">
        <v>2</v>
      </c>
      <c r="K419">
        <v>1</v>
      </c>
      <c r="L419">
        <v>2</v>
      </c>
      <c r="M419" t="s">
        <v>618</v>
      </c>
      <c r="O419" t="s">
        <v>2427</v>
      </c>
      <c r="P419">
        <v>3</v>
      </c>
      <c r="Q419" t="s">
        <v>2428</v>
      </c>
      <c r="R419" t="str">
        <f>IFERROR(INDEX(tbl_Lookup_Exercises[Category],MATCH(tbl_Exercises[[#This Row],[ExerciseName]],tbl_Lookup_Exercises[ExerciseName],0)),"Unknown")</f>
        <v>Legs</v>
      </c>
    </row>
    <row r="420" spans="1:18" hidden="1" x14ac:dyDescent="0.25">
      <c r="A420" t="s">
        <v>2429</v>
      </c>
      <c r="B420" t="s">
        <v>912</v>
      </c>
      <c r="C420" t="s">
        <v>262</v>
      </c>
      <c r="D420">
        <v>3</v>
      </c>
      <c r="E420">
        <v>35</v>
      </c>
      <c r="F420">
        <v>10</v>
      </c>
      <c r="J420">
        <v>2</v>
      </c>
      <c r="K420">
        <v>1</v>
      </c>
      <c r="L420">
        <v>2</v>
      </c>
      <c r="M420" t="s">
        <v>1745</v>
      </c>
      <c r="O420" t="s">
        <v>2430</v>
      </c>
      <c r="P420">
        <v>3</v>
      </c>
      <c r="Q420" t="s">
        <v>2431</v>
      </c>
      <c r="R420" t="str">
        <f>IFERROR(INDEX(tbl_Lookup_Exercises[Category],MATCH(tbl_Exercises[[#This Row],[ExerciseName]],tbl_Lookup_Exercises[ExerciseName],0)),"Unknown")</f>
        <v>Legs</v>
      </c>
    </row>
    <row r="421" spans="1:18" hidden="1" x14ac:dyDescent="0.25">
      <c r="A421" t="s">
        <v>2432</v>
      </c>
      <c r="B421" t="s">
        <v>912</v>
      </c>
      <c r="C421" t="s">
        <v>262</v>
      </c>
      <c r="D421">
        <v>4</v>
      </c>
      <c r="E421">
        <v>35</v>
      </c>
      <c r="F421">
        <v>8</v>
      </c>
      <c r="J421">
        <v>2</v>
      </c>
      <c r="K421">
        <v>1</v>
      </c>
      <c r="L421">
        <v>2</v>
      </c>
      <c r="M421" t="s">
        <v>610</v>
      </c>
      <c r="O421" t="s">
        <v>2433</v>
      </c>
      <c r="P421">
        <v>3</v>
      </c>
      <c r="Q421" t="s">
        <v>2434</v>
      </c>
      <c r="R421" t="str">
        <f>IFERROR(INDEX(tbl_Lookup_Exercises[Category],MATCH(tbl_Exercises[[#This Row],[ExerciseName]],tbl_Lookup_Exercises[ExerciseName],0)),"Unknown")</f>
        <v>Legs</v>
      </c>
    </row>
    <row r="422" spans="1:18" hidden="1" x14ac:dyDescent="0.25">
      <c r="A422" t="s">
        <v>2435</v>
      </c>
      <c r="B422" t="s">
        <v>912</v>
      </c>
      <c r="C422" t="s">
        <v>249</v>
      </c>
      <c r="D422">
        <v>1</v>
      </c>
      <c r="E422">
        <v>110</v>
      </c>
      <c r="F422">
        <v>8</v>
      </c>
      <c r="J422">
        <v>2</v>
      </c>
      <c r="K422">
        <v>1</v>
      </c>
      <c r="L422">
        <v>2</v>
      </c>
      <c r="O422" t="s">
        <v>2436</v>
      </c>
      <c r="P422">
        <v>3</v>
      </c>
      <c r="Q422" t="s">
        <v>2437</v>
      </c>
      <c r="R422" t="str">
        <f>IFERROR(INDEX(tbl_Lookup_Exercises[Category],MATCH(tbl_Exercises[[#This Row],[ExerciseName]],tbl_Lookup_Exercises[ExerciseName],0)),"Unknown")</f>
        <v>Legs</v>
      </c>
    </row>
    <row r="423" spans="1:18" hidden="1" x14ac:dyDescent="0.25">
      <c r="A423" t="s">
        <v>2438</v>
      </c>
      <c r="B423" t="s">
        <v>912</v>
      </c>
      <c r="C423" t="s">
        <v>249</v>
      </c>
      <c r="D423">
        <v>2</v>
      </c>
      <c r="E423">
        <v>110</v>
      </c>
      <c r="F423">
        <v>8</v>
      </c>
      <c r="J423">
        <v>2</v>
      </c>
      <c r="K423">
        <v>1</v>
      </c>
      <c r="L423">
        <v>2</v>
      </c>
      <c r="O423" t="s">
        <v>2439</v>
      </c>
      <c r="P423">
        <v>3</v>
      </c>
      <c r="Q423" t="s">
        <v>2440</v>
      </c>
      <c r="R423" t="str">
        <f>IFERROR(INDEX(tbl_Lookup_Exercises[Category],MATCH(tbl_Exercises[[#This Row],[ExerciseName]],tbl_Lookup_Exercises[ExerciseName],0)),"Unknown")</f>
        <v>Legs</v>
      </c>
    </row>
    <row r="424" spans="1:18" hidden="1" x14ac:dyDescent="0.25">
      <c r="A424" t="s">
        <v>2441</v>
      </c>
      <c r="B424" t="s">
        <v>912</v>
      </c>
      <c r="C424" t="s">
        <v>249</v>
      </c>
      <c r="D424">
        <v>3</v>
      </c>
      <c r="E424">
        <v>110</v>
      </c>
      <c r="F424">
        <v>8</v>
      </c>
      <c r="J424">
        <v>2</v>
      </c>
      <c r="K424">
        <v>1</v>
      </c>
      <c r="L424">
        <v>2</v>
      </c>
      <c r="O424" t="s">
        <v>2439</v>
      </c>
      <c r="P424">
        <v>3</v>
      </c>
      <c r="Q424" t="s">
        <v>2442</v>
      </c>
      <c r="R424" t="str">
        <f>IFERROR(INDEX(tbl_Lookup_Exercises[Category],MATCH(tbl_Exercises[[#This Row],[ExerciseName]],tbl_Lookup_Exercises[ExerciseName],0)),"Unknown")</f>
        <v>Legs</v>
      </c>
    </row>
    <row r="425" spans="1:18" hidden="1" x14ac:dyDescent="0.25">
      <c r="A425" t="s">
        <v>2443</v>
      </c>
      <c r="B425" t="s">
        <v>912</v>
      </c>
      <c r="C425" t="s">
        <v>275</v>
      </c>
      <c r="D425">
        <v>1</v>
      </c>
      <c r="E425">
        <v>0</v>
      </c>
      <c r="G425">
        <v>10</v>
      </c>
      <c r="O425" t="s">
        <v>2444</v>
      </c>
      <c r="P425">
        <v>3</v>
      </c>
      <c r="Q425" t="s">
        <v>2445</v>
      </c>
      <c r="R425" t="str">
        <f>IFERROR(INDEX(tbl_Lookup_Exercises[Category],MATCH(tbl_Exercises[[#This Row],[ExerciseName]],tbl_Lookup_Exercises[ExerciseName],0)),"Unknown")</f>
        <v>Legs</v>
      </c>
    </row>
    <row r="426" spans="1:18" hidden="1" x14ac:dyDescent="0.25">
      <c r="A426" t="s">
        <v>2446</v>
      </c>
      <c r="B426" t="s">
        <v>912</v>
      </c>
      <c r="C426" t="s">
        <v>275</v>
      </c>
      <c r="D426">
        <v>2</v>
      </c>
      <c r="E426">
        <v>20</v>
      </c>
      <c r="G426">
        <v>10</v>
      </c>
      <c r="O426" t="s">
        <v>2447</v>
      </c>
      <c r="P426">
        <v>3</v>
      </c>
      <c r="Q426" t="s">
        <v>2448</v>
      </c>
      <c r="R426" t="str">
        <f>IFERROR(INDEX(tbl_Lookup_Exercises[Category],MATCH(tbl_Exercises[[#This Row],[ExerciseName]],tbl_Lookup_Exercises[ExerciseName],0)),"Unknown")</f>
        <v>Legs</v>
      </c>
    </row>
    <row r="427" spans="1:18" hidden="1" x14ac:dyDescent="0.25">
      <c r="A427" t="s">
        <v>2449</v>
      </c>
      <c r="B427" t="s">
        <v>912</v>
      </c>
      <c r="C427" t="s">
        <v>296</v>
      </c>
      <c r="D427">
        <v>1</v>
      </c>
      <c r="E427">
        <v>200</v>
      </c>
      <c r="F427">
        <v>10</v>
      </c>
      <c r="J427">
        <v>2</v>
      </c>
      <c r="K427">
        <v>1</v>
      </c>
      <c r="L427">
        <v>2</v>
      </c>
      <c r="M427" t="s">
        <v>1745</v>
      </c>
      <c r="O427" t="s">
        <v>1932</v>
      </c>
      <c r="P427">
        <v>3</v>
      </c>
      <c r="Q427" t="s">
        <v>2450</v>
      </c>
      <c r="R427" t="str">
        <f>IFERROR(INDEX(tbl_Lookup_Exercises[Category],MATCH(tbl_Exercises[[#This Row],[ExerciseName]],tbl_Lookup_Exercises[ExerciseName],0)),"Unknown")</f>
        <v>Legs</v>
      </c>
    </row>
    <row r="428" spans="1:18" hidden="1" x14ac:dyDescent="0.25">
      <c r="A428" t="s">
        <v>2451</v>
      </c>
      <c r="B428" t="s">
        <v>912</v>
      </c>
      <c r="C428" t="s">
        <v>296</v>
      </c>
      <c r="D428">
        <v>2</v>
      </c>
      <c r="E428">
        <v>200</v>
      </c>
      <c r="F428">
        <v>12</v>
      </c>
      <c r="J428">
        <v>1</v>
      </c>
      <c r="K428">
        <v>1</v>
      </c>
      <c r="L428">
        <v>3</v>
      </c>
      <c r="M428" t="s">
        <v>610</v>
      </c>
      <c r="O428" t="s">
        <v>2452</v>
      </c>
      <c r="P428">
        <v>3</v>
      </c>
      <c r="Q428" t="s">
        <v>2453</v>
      </c>
      <c r="R428" t="str">
        <f>IFERROR(INDEX(tbl_Lookup_Exercises[Category],MATCH(tbl_Exercises[[#This Row],[ExerciseName]],tbl_Lookup_Exercises[ExerciseName],0)),"Unknown")</f>
        <v>Legs</v>
      </c>
    </row>
    <row r="429" spans="1:18" hidden="1" x14ac:dyDescent="0.25">
      <c r="A429" t="s">
        <v>2454</v>
      </c>
      <c r="B429" t="s">
        <v>912</v>
      </c>
      <c r="C429" t="s">
        <v>296</v>
      </c>
      <c r="D429">
        <v>3</v>
      </c>
      <c r="E429">
        <v>200</v>
      </c>
      <c r="F429">
        <v>9</v>
      </c>
      <c r="J429">
        <v>1</v>
      </c>
      <c r="K429">
        <v>1</v>
      </c>
      <c r="L429">
        <v>3</v>
      </c>
      <c r="M429" t="s">
        <v>1646</v>
      </c>
      <c r="O429" t="s">
        <v>2455</v>
      </c>
      <c r="P429">
        <v>3</v>
      </c>
      <c r="Q429" t="s">
        <v>2456</v>
      </c>
      <c r="R429" t="str">
        <f>IFERROR(INDEX(tbl_Lookup_Exercises[Category],MATCH(tbl_Exercises[[#This Row],[ExerciseName]],tbl_Lookup_Exercises[ExerciseName],0)),"Unknown")</f>
        <v>Legs</v>
      </c>
    </row>
    <row r="430" spans="1:18" hidden="1" x14ac:dyDescent="0.25">
      <c r="A430" t="s">
        <v>2457</v>
      </c>
      <c r="B430" t="s">
        <v>912</v>
      </c>
      <c r="C430" t="s">
        <v>15</v>
      </c>
      <c r="D430">
        <v>1</v>
      </c>
      <c r="E430">
        <v>60</v>
      </c>
      <c r="G430">
        <v>64.800000000000011</v>
      </c>
      <c r="P430">
        <v>3</v>
      </c>
      <c r="Q430" t="s">
        <v>2458</v>
      </c>
      <c r="R430" t="str">
        <f>IFERROR(INDEX(tbl_Lookup_Exercises[Category],MATCH(tbl_Exercises[[#This Row],[ExerciseName]],tbl_Lookup_Exercises[ExerciseName],0)),"Unknown")</f>
        <v>Carry</v>
      </c>
    </row>
    <row r="431" spans="1:18" hidden="1" x14ac:dyDescent="0.25">
      <c r="A431" t="s">
        <v>2459</v>
      </c>
      <c r="B431" t="s">
        <v>912</v>
      </c>
      <c r="C431" t="s">
        <v>15</v>
      </c>
      <c r="D431">
        <v>2</v>
      </c>
      <c r="E431">
        <v>60</v>
      </c>
      <c r="G431">
        <v>64.800000000000011</v>
      </c>
      <c r="P431">
        <v>3</v>
      </c>
      <c r="Q431" t="s">
        <v>2460</v>
      </c>
      <c r="R431" t="str">
        <f>IFERROR(INDEX(tbl_Lookup_Exercises[Category],MATCH(tbl_Exercises[[#This Row],[ExerciseName]],tbl_Lookup_Exercises[ExerciseName],0)),"Unknown")</f>
        <v>Carry</v>
      </c>
    </row>
    <row r="432" spans="1:18" hidden="1" x14ac:dyDescent="0.25">
      <c r="A432" t="s">
        <v>2461</v>
      </c>
      <c r="B432" t="s">
        <v>912</v>
      </c>
      <c r="C432" t="s">
        <v>15</v>
      </c>
      <c r="D432">
        <v>3</v>
      </c>
      <c r="E432">
        <v>60</v>
      </c>
      <c r="G432">
        <v>64.800000000000011</v>
      </c>
      <c r="P432">
        <v>3</v>
      </c>
      <c r="Q432" t="s">
        <v>915</v>
      </c>
      <c r="R432" t="str">
        <f>IFERROR(INDEX(tbl_Lookup_Exercises[Category],MATCH(tbl_Exercises[[#This Row],[ExerciseName]],tbl_Lookup_Exercises[ExerciseName],0)),"Unknown")</f>
        <v>Carry</v>
      </c>
    </row>
    <row r="433" spans="1:18" hidden="1" x14ac:dyDescent="0.25">
      <c r="A433" t="s">
        <v>2462</v>
      </c>
      <c r="B433" t="s">
        <v>916</v>
      </c>
      <c r="C433" t="s">
        <v>154</v>
      </c>
      <c r="D433">
        <v>1</v>
      </c>
      <c r="E433">
        <v>185</v>
      </c>
      <c r="F433">
        <v>5</v>
      </c>
      <c r="J433">
        <v>1</v>
      </c>
      <c r="K433">
        <v>1</v>
      </c>
      <c r="L433">
        <v>2</v>
      </c>
      <c r="M433" t="s">
        <v>610</v>
      </c>
      <c r="O433" t="s">
        <v>2463</v>
      </c>
      <c r="P433">
        <v>3</v>
      </c>
      <c r="Q433" t="s">
        <v>918</v>
      </c>
      <c r="R433" t="str">
        <f>IFERROR(INDEX(tbl_Lookup_Exercises[Category],MATCH(tbl_Exercises[[#This Row],[ExerciseName]],tbl_Lookup_Exercises[ExerciseName],0)),"Unknown")</f>
        <v>Push</v>
      </c>
    </row>
    <row r="434" spans="1:18" hidden="1" x14ac:dyDescent="0.25">
      <c r="A434" t="s">
        <v>2464</v>
      </c>
      <c r="B434" t="s">
        <v>916</v>
      </c>
      <c r="C434" t="s">
        <v>154</v>
      </c>
      <c r="D434">
        <v>2</v>
      </c>
      <c r="E434">
        <v>185</v>
      </c>
      <c r="F434">
        <v>4</v>
      </c>
      <c r="J434">
        <v>1</v>
      </c>
      <c r="K434">
        <v>1</v>
      </c>
      <c r="L434">
        <v>2</v>
      </c>
      <c r="M434" t="s">
        <v>610</v>
      </c>
      <c r="O434" t="s">
        <v>2465</v>
      </c>
      <c r="P434">
        <v>3</v>
      </c>
      <c r="Q434" t="s">
        <v>2466</v>
      </c>
      <c r="R434" t="str">
        <f>IFERROR(INDEX(tbl_Lookup_Exercises[Category],MATCH(tbl_Exercises[[#This Row],[ExerciseName]],tbl_Lookup_Exercises[ExerciseName],0)),"Unknown")</f>
        <v>Push</v>
      </c>
    </row>
    <row r="435" spans="1:18" hidden="1" x14ac:dyDescent="0.25">
      <c r="A435" t="s">
        <v>2467</v>
      </c>
      <c r="B435" t="s">
        <v>916</v>
      </c>
      <c r="C435" t="s">
        <v>2295</v>
      </c>
      <c r="D435">
        <v>1</v>
      </c>
      <c r="E435">
        <v>90</v>
      </c>
      <c r="F435">
        <v>10</v>
      </c>
      <c r="J435">
        <v>2</v>
      </c>
      <c r="K435">
        <v>1</v>
      </c>
      <c r="L435">
        <v>2</v>
      </c>
      <c r="M435" t="s">
        <v>2468</v>
      </c>
      <c r="O435" t="s">
        <v>2469</v>
      </c>
      <c r="P435">
        <v>3</v>
      </c>
      <c r="Q435" t="s">
        <v>2470</v>
      </c>
      <c r="R435" t="str">
        <f>IFERROR(INDEX(tbl_Lookup_Exercises[Category],MATCH(tbl_Exercises[[#This Row],[ExerciseName]],tbl_Lookup_Exercises[ExerciseName],0)),"Unknown")</f>
        <v>Push</v>
      </c>
    </row>
    <row r="436" spans="1:18" hidden="1" x14ac:dyDescent="0.25">
      <c r="A436" t="s">
        <v>2471</v>
      </c>
      <c r="B436" t="s">
        <v>916</v>
      </c>
      <c r="C436" t="s">
        <v>2295</v>
      </c>
      <c r="D436">
        <v>2</v>
      </c>
      <c r="E436">
        <v>90</v>
      </c>
      <c r="F436">
        <v>8</v>
      </c>
      <c r="J436">
        <v>2</v>
      </c>
      <c r="K436">
        <v>1</v>
      </c>
      <c r="L436">
        <v>2</v>
      </c>
      <c r="M436" t="s">
        <v>2468</v>
      </c>
      <c r="O436" t="s">
        <v>2472</v>
      </c>
      <c r="P436">
        <v>3</v>
      </c>
      <c r="Q436" t="s">
        <v>2473</v>
      </c>
      <c r="R436" t="str">
        <f>IFERROR(INDEX(tbl_Lookup_Exercises[Category],MATCH(tbl_Exercises[[#This Row],[ExerciseName]],tbl_Lookup_Exercises[ExerciseName],0)),"Unknown")</f>
        <v>Push</v>
      </c>
    </row>
    <row r="437" spans="1:18" hidden="1" x14ac:dyDescent="0.25">
      <c r="A437" t="s">
        <v>2474</v>
      </c>
      <c r="B437" t="s">
        <v>916</v>
      </c>
      <c r="C437" t="s">
        <v>2295</v>
      </c>
      <c r="D437">
        <v>3</v>
      </c>
      <c r="E437">
        <v>90</v>
      </c>
      <c r="F437">
        <v>8</v>
      </c>
      <c r="J437">
        <v>2</v>
      </c>
      <c r="K437">
        <v>1</v>
      </c>
      <c r="L437">
        <v>2</v>
      </c>
      <c r="M437" t="s">
        <v>2468</v>
      </c>
      <c r="O437" t="s">
        <v>2472</v>
      </c>
      <c r="P437">
        <v>3</v>
      </c>
      <c r="Q437" t="s">
        <v>2475</v>
      </c>
      <c r="R437" t="str">
        <f>IFERROR(INDEX(tbl_Lookup_Exercises[Category],MATCH(tbl_Exercises[[#This Row],[ExerciseName]],tbl_Lookup_Exercises[ExerciseName],0)),"Unknown")</f>
        <v>Push</v>
      </c>
    </row>
    <row r="438" spans="1:18" hidden="1" x14ac:dyDescent="0.25">
      <c r="A438" t="s">
        <v>2476</v>
      </c>
      <c r="B438" t="s">
        <v>916</v>
      </c>
      <c r="C438" t="s">
        <v>204</v>
      </c>
      <c r="D438">
        <v>1</v>
      </c>
      <c r="E438">
        <v>70</v>
      </c>
      <c r="F438">
        <v>15</v>
      </c>
      <c r="J438">
        <v>2</v>
      </c>
      <c r="K438">
        <v>1</v>
      </c>
      <c r="L438">
        <v>2</v>
      </c>
      <c r="M438" t="s">
        <v>2468</v>
      </c>
      <c r="O438" t="s">
        <v>2477</v>
      </c>
      <c r="P438">
        <v>3</v>
      </c>
      <c r="Q438" t="s">
        <v>2478</v>
      </c>
      <c r="R438" t="str">
        <f>IFERROR(INDEX(tbl_Lookup_Exercises[Category],MATCH(tbl_Exercises[[#This Row],[ExerciseName]],tbl_Lookup_Exercises[ExerciseName],0)),"Unknown")</f>
        <v>Push</v>
      </c>
    </row>
    <row r="439" spans="1:18" hidden="1" x14ac:dyDescent="0.25">
      <c r="A439" t="s">
        <v>2479</v>
      </c>
      <c r="B439" t="s">
        <v>916</v>
      </c>
      <c r="C439" t="s">
        <v>204</v>
      </c>
      <c r="D439">
        <v>2</v>
      </c>
      <c r="E439">
        <v>70</v>
      </c>
      <c r="F439">
        <v>15</v>
      </c>
      <c r="J439">
        <v>2</v>
      </c>
      <c r="K439">
        <v>1</v>
      </c>
      <c r="L439">
        <v>2</v>
      </c>
      <c r="M439" t="s">
        <v>2468</v>
      </c>
      <c r="O439" t="s">
        <v>2477</v>
      </c>
      <c r="P439">
        <v>3</v>
      </c>
      <c r="Q439" t="s">
        <v>2480</v>
      </c>
      <c r="R439" t="str">
        <f>IFERROR(INDEX(tbl_Lookup_Exercises[Category],MATCH(tbl_Exercises[[#This Row],[ExerciseName]],tbl_Lookup_Exercises[ExerciseName],0)),"Unknown")</f>
        <v>Push</v>
      </c>
    </row>
    <row r="440" spans="1:18" hidden="1" x14ac:dyDescent="0.25">
      <c r="A440" t="s">
        <v>2481</v>
      </c>
      <c r="B440" t="s">
        <v>916</v>
      </c>
      <c r="C440" t="s">
        <v>204</v>
      </c>
      <c r="D440">
        <v>3</v>
      </c>
      <c r="E440">
        <v>80</v>
      </c>
      <c r="F440">
        <v>15</v>
      </c>
      <c r="J440">
        <v>2</v>
      </c>
      <c r="K440">
        <v>1</v>
      </c>
      <c r="L440">
        <v>2</v>
      </c>
      <c r="M440" t="s">
        <v>1888</v>
      </c>
      <c r="O440" t="s">
        <v>2482</v>
      </c>
      <c r="P440">
        <v>3</v>
      </c>
      <c r="Q440" t="s">
        <v>2483</v>
      </c>
      <c r="R440" t="str">
        <f>IFERROR(INDEX(tbl_Lookup_Exercises[Category],MATCH(tbl_Exercises[[#This Row],[ExerciseName]],tbl_Lookup_Exercises[ExerciseName],0)),"Unknown")</f>
        <v>Push</v>
      </c>
    </row>
    <row r="441" spans="1:18" hidden="1" x14ac:dyDescent="0.25">
      <c r="A441" t="s">
        <v>2484</v>
      </c>
      <c r="B441" t="s">
        <v>916</v>
      </c>
      <c r="C441" t="s">
        <v>214</v>
      </c>
      <c r="D441">
        <v>1</v>
      </c>
      <c r="E441">
        <v>42.5</v>
      </c>
      <c r="F441">
        <v>12</v>
      </c>
      <c r="J441">
        <v>2</v>
      </c>
      <c r="K441">
        <v>1</v>
      </c>
      <c r="L441">
        <v>2</v>
      </c>
      <c r="M441" t="s">
        <v>1745</v>
      </c>
      <c r="O441" t="s">
        <v>1932</v>
      </c>
      <c r="P441">
        <v>3</v>
      </c>
      <c r="Q441" t="s">
        <v>2485</v>
      </c>
      <c r="R441" t="str">
        <f>IFERROR(INDEX(tbl_Lookup_Exercises[Category],MATCH(tbl_Exercises[[#This Row],[ExerciseName]],tbl_Lookup_Exercises[ExerciseName],0)),"Unknown")</f>
        <v>Arms_Triceps</v>
      </c>
    </row>
    <row r="442" spans="1:18" hidden="1" x14ac:dyDescent="0.25">
      <c r="A442" t="s">
        <v>2486</v>
      </c>
      <c r="B442" t="s">
        <v>916</v>
      </c>
      <c r="C442" t="s">
        <v>214</v>
      </c>
      <c r="D442">
        <v>2</v>
      </c>
      <c r="E442">
        <v>42.5</v>
      </c>
      <c r="F442">
        <v>12</v>
      </c>
      <c r="J442">
        <v>2</v>
      </c>
      <c r="K442">
        <v>1</v>
      </c>
      <c r="L442">
        <v>2</v>
      </c>
      <c r="M442" t="s">
        <v>1888</v>
      </c>
      <c r="O442" t="s">
        <v>2487</v>
      </c>
      <c r="P442">
        <v>3</v>
      </c>
      <c r="Q442" t="s">
        <v>2488</v>
      </c>
      <c r="R442" t="str">
        <f>IFERROR(INDEX(tbl_Lookup_Exercises[Category],MATCH(tbl_Exercises[[#This Row],[ExerciseName]],tbl_Lookup_Exercises[ExerciseName],0)),"Unknown")</f>
        <v>Arms_Triceps</v>
      </c>
    </row>
    <row r="443" spans="1:18" hidden="1" x14ac:dyDescent="0.25">
      <c r="A443" t="s">
        <v>2489</v>
      </c>
      <c r="B443" t="s">
        <v>916</v>
      </c>
      <c r="C443" t="s">
        <v>214</v>
      </c>
      <c r="D443">
        <v>3</v>
      </c>
      <c r="E443">
        <v>42.5</v>
      </c>
      <c r="F443">
        <v>10</v>
      </c>
      <c r="J443">
        <v>2</v>
      </c>
      <c r="K443">
        <v>1</v>
      </c>
      <c r="L443">
        <v>2</v>
      </c>
      <c r="M443" t="s">
        <v>610</v>
      </c>
      <c r="O443" t="s">
        <v>1937</v>
      </c>
      <c r="P443">
        <v>3</v>
      </c>
      <c r="Q443" t="s">
        <v>2490</v>
      </c>
      <c r="R443" t="str">
        <f>IFERROR(INDEX(tbl_Lookup_Exercises[Category],MATCH(tbl_Exercises[[#This Row],[ExerciseName]],tbl_Lookup_Exercises[ExerciseName],0)),"Unknown")</f>
        <v>Arms_Triceps</v>
      </c>
    </row>
    <row r="444" spans="1:18" hidden="1" x14ac:dyDescent="0.25">
      <c r="A444" t="s">
        <v>2491</v>
      </c>
      <c r="B444" t="s">
        <v>916</v>
      </c>
      <c r="C444" t="s">
        <v>214</v>
      </c>
      <c r="D444">
        <v>4</v>
      </c>
      <c r="E444">
        <v>42.5</v>
      </c>
      <c r="F444">
        <v>9</v>
      </c>
      <c r="J444">
        <v>2</v>
      </c>
      <c r="K444">
        <v>1</v>
      </c>
      <c r="L444">
        <v>2</v>
      </c>
      <c r="M444" t="s">
        <v>1888</v>
      </c>
      <c r="O444" t="s">
        <v>2492</v>
      </c>
      <c r="P444">
        <v>3</v>
      </c>
      <c r="Q444" t="s">
        <v>2493</v>
      </c>
      <c r="R444" t="str">
        <f>IFERROR(INDEX(tbl_Lookup_Exercises[Category],MATCH(tbl_Exercises[[#This Row],[ExerciseName]],tbl_Lookup_Exercises[ExerciseName],0)),"Unknown")</f>
        <v>Arms_Triceps</v>
      </c>
    </row>
    <row r="445" spans="1:18" hidden="1" x14ac:dyDescent="0.25">
      <c r="A445" t="s">
        <v>2494</v>
      </c>
      <c r="B445" t="s">
        <v>916</v>
      </c>
      <c r="C445" t="s">
        <v>217</v>
      </c>
      <c r="D445">
        <v>1</v>
      </c>
      <c r="E445">
        <v>10</v>
      </c>
      <c r="F445">
        <v>12</v>
      </c>
      <c r="J445">
        <v>1</v>
      </c>
      <c r="K445">
        <v>1</v>
      </c>
      <c r="L445">
        <v>3</v>
      </c>
      <c r="M445" t="s">
        <v>610</v>
      </c>
      <c r="O445" t="s">
        <v>2495</v>
      </c>
      <c r="P445">
        <v>3</v>
      </c>
      <c r="Q445" t="s">
        <v>2496</v>
      </c>
      <c r="R445" t="str">
        <f>IFERROR(INDEX(tbl_Lookup_Exercises[Category],MATCH(tbl_Exercises[[#This Row],[ExerciseName]],tbl_Lookup_Exercises[ExerciseName],0)),"Unknown")</f>
        <v>Arms_Triceps</v>
      </c>
    </row>
    <row r="446" spans="1:18" hidden="1" x14ac:dyDescent="0.25">
      <c r="A446" t="s">
        <v>2497</v>
      </c>
      <c r="B446" t="s">
        <v>916</v>
      </c>
      <c r="C446" t="s">
        <v>217</v>
      </c>
      <c r="D446">
        <v>2</v>
      </c>
      <c r="E446">
        <v>10</v>
      </c>
      <c r="F446">
        <v>12</v>
      </c>
      <c r="J446">
        <v>1</v>
      </c>
      <c r="K446">
        <v>1</v>
      </c>
      <c r="L446">
        <v>3</v>
      </c>
      <c r="M446" t="s">
        <v>610</v>
      </c>
      <c r="O446" t="s">
        <v>2498</v>
      </c>
      <c r="P446">
        <v>3</v>
      </c>
      <c r="Q446" t="s">
        <v>2499</v>
      </c>
      <c r="R446" t="str">
        <f>IFERROR(INDEX(tbl_Lookup_Exercises[Category],MATCH(tbl_Exercises[[#This Row],[ExerciseName]],tbl_Lookup_Exercises[ExerciseName],0)),"Unknown")</f>
        <v>Arms_Triceps</v>
      </c>
    </row>
    <row r="447" spans="1:18" hidden="1" x14ac:dyDescent="0.25">
      <c r="A447" t="s">
        <v>2500</v>
      </c>
      <c r="B447" t="s">
        <v>916</v>
      </c>
      <c r="C447" t="s">
        <v>217</v>
      </c>
      <c r="D447">
        <v>3</v>
      </c>
      <c r="E447">
        <v>10</v>
      </c>
      <c r="F447">
        <v>12</v>
      </c>
      <c r="J447">
        <v>1</v>
      </c>
      <c r="K447">
        <v>1</v>
      </c>
      <c r="L447">
        <v>3</v>
      </c>
      <c r="M447" t="s">
        <v>610</v>
      </c>
      <c r="O447" t="s">
        <v>2498</v>
      </c>
      <c r="P447">
        <v>3</v>
      </c>
      <c r="Q447" t="s">
        <v>2501</v>
      </c>
      <c r="R447" t="str">
        <f>IFERROR(INDEX(tbl_Lookup_Exercises[Category],MATCH(tbl_Exercises[[#This Row],[ExerciseName]],tbl_Lookup_Exercises[ExerciseName],0)),"Unknown")</f>
        <v>Arms_Triceps</v>
      </c>
    </row>
    <row r="448" spans="1:18" hidden="1" x14ac:dyDescent="0.25">
      <c r="A448" t="s">
        <v>2502</v>
      </c>
      <c r="B448" t="s">
        <v>916</v>
      </c>
      <c r="C448" t="s">
        <v>303</v>
      </c>
      <c r="D448">
        <v>1</v>
      </c>
      <c r="E448">
        <v>10</v>
      </c>
      <c r="F448">
        <v>15</v>
      </c>
      <c r="J448">
        <v>1</v>
      </c>
      <c r="K448">
        <v>1</v>
      </c>
      <c r="L448">
        <v>2</v>
      </c>
      <c r="O448" t="s">
        <v>2503</v>
      </c>
      <c r="P448">
        <v>3</v>
      </c>
      <c r="Q448" t="s">
        <v>2504</v>
      </c>
      <c r="R448" t="str">
        <f>IFERROR(INDEX(tbl_Lookup_Exercises[Category],MATCH(tbl_Exercises[[#This Row],[ExerciseName]],tbl_Lookup_Exercises[ExerciseName],0)),"Unknown")</f>
        <v>Push</v>
      </c>
    </row>
    <row r="449" spans="1:18" hidden="1" x14ac:dyDescent="0.25">
      <c r="A449" t="s">
        <v>2505</v>
      </c>
      <c r="B449" t="s">
        <v>916</v>
      </c>
      <c r="C449" t="s">
        <v>303</v>
      </c>
      <c r="D449">
        <v>2</v>
      </c>
      <c r="E449">
        <v>10</v>
      </c>
      <c r="F449">
        <v>15</v>
      </c>
      <c r="J449">
        <v>2</v>
      </c>
      <c r="K449">
        <v>1</v>
      </c>
      <c r="L449">
        <v>2</v>
      </c>
      <c r="O449" t="s">
        <v>2506</v>
      </c>
      <c r="P449">
        <v>3</v>
      </c>
      <c r="Q449" t="s">
        <v>919</v>
      </c>
      <c r="R449" t="str">
        <f>IFERROR(INDEX(tbl_Lookup_Exercises[Category],MATCH(tbl_Exercises[[#This Row],[ExerciseName]],tbl_Lookup_Exercises[ExerciseName],0)),"Unknown")</f>
        <v>Push</v>
      </c>
    </row>
    <row r="450" spans="1:18" hidden="1" x14ac:dyDescent="0.25">
      <c r="A450" t="s">
        <v>2507</v>
      </c>
      <c r="B450" t="s">
        <v>920</v>
      </c>
      <c r="C450" t="s">
        <v>41</v>
      </c>
      <c r="D450">
        <v>1</v>
      </c>
      <c r="E450">
        <v>60</v>
      </c>
      <c r="F450">
        <v>10</v>
      </c>
      <c r="J450">
        <v>2</v>
      </c>
      <c r="K450">
        <v>1</v>
      </c>
      <c r="L450">
        <v>2</v>
      </c>
      <c r="M450" t="s">
        <v>2289</v>
      </c>
      <c r="O450" t="s">
        <v>2508</v>
      </c>
      <c r="P450">
        <v>3</v>
      </c>
      <c r="Q450" t="s">
        <v>922</v>
      </c>
      <c r="R450" t="str">
        <f>IFERROR(INDEX(tbl_Lookup_Exercises[Category],MATCH(tbl_Exercises[[#This Row],[ExerciseName]],tbl_Lookup_Exercises[ExerciseName],0)),"Unknown")</f>
        <v>Pull</v>
      </c>
    </row>
    <row r="451" spans="1:18" hidden="1" x14ac:dyDescent="0.25">
      <c r="A451" t="s">
        <v>2509</v>
      </c>
      <c r="B451" t="s">
        <v>920</v>
      </c>
      <c r="C451" t="s">
        <v>41</v>
      </c>
      <c r="D451">
        <v>2</v>
      </c>
      <c r="E451">
        <v>65</v>
      </c>
      <c r="F451">
        <v>10</v>
      </c>
      <c r="J451">
        <v>2</v>
      </c>
      <c r="K451">
        <v>1</v>
      </c>
      <c r="L451">
        <v>2</v>
      </c>
      <c r="M451" t="s">
        <v>1745</v>
      </c>
      <c r="O451" t="s">
        <v>2510</v>
      </c>
      <c r="P451">
        <v>3</v>
      </c>
      <c r="Q451" t="s">
        <v>2511</v>
      </c>
      <c r="R451" t="str">
        <f>IFERROR(INDEX(tbl_Lookup_Exercises[Category],MATCH(tbl_Exercises[[#This Row],[ExerciseName]],tbl_Lookup_Exercises[ExerciseName],0)),"Unknown")</f>
        <v>Pull</v>
      </c>
    </row>
    <row r="452" spans="1:18" hidden="1" x14ac:dyDescent="0.25">
      <c r="A452" t="s">
        <v>2512</v>
      </c>
      <c r="B452" t="s">
        <v>920</v>
      </c>
      <c r="C452" t="s">
        <v>41</v>
      </c>
      <c r="D452">
        <v>3</v>
      </c>
      <c r="E452">
        <v>65</v>
      </c>
      <c r="F452">
        <v>10</v>
      </c>
      <c r="J452">
        <v>2</v>
      </c>
      <c r="K452">
        <v>1</v>
      </c>
      <c r="L452">
        <v>2</v>
      </c>
      <c r="M452" t="s">
        <v>610</v>
      </c>
      <c r="O452" t="s">
        <v>2513</v>
      </c>
      <c r="P452">
        <v>3</v>
      </c>
      <c r="Q452" t="s">
        <v>2514</v>
      </c>
      <c r="R452" t="str">
        <f>IFERROR(INDEX(tbl_Lookup_Exercises[Category],MATCH(tbl_Exercises[[#This Row],[ExerciseName]],tbl_Lookup_Exercises[ExerciseName],0)),"Unknown")</f>
        <v>Pull</v>
      </c>
    </row>
    <row r="453" spans="1:18" hidden="1" x14ac:dyDescent="0.25">
      <c r="A453" t="s">
        <v>2515</v>
      </c>
      <c r="B453" t="s">
        <v>920</v>
      </c>
      <c r="C453" t="s">
        <v>41</v>
      </c>
      <c r="D453">
        <v>4</v>
      </c>
      <c r="E453">
        <v>65</v>
      </c>
      <c r="F453">
        <v>10</v>
      </c>
      <c r="J453">
        <v>2</v>
      </c>
      <c r="K453">
        <v>1</v>
      </c>
      <c r="L453">
        <v>2</v>
      </c>
      <c r="M453" t="s">
        <v>610</v>
      </c>
      <c r="O453" t="s">
        <v>2513</v>
      </c>
      <c r="P453">
        <v>3</v>
      </c>
      <c r="Q453" t="s">
        <v>2516</v>
      </c>
      <c r="R453" t="str">
        <f>IFERROR(INDEX(tbl_Lookup_Exercises[Category],MATCH(tbl_Exercises[[#This Row],[ExerciseName]],tbl_Lookup_Exercises[ExerciseName],0)),"Unknown")</f>
        <v>Pull</v>
      </c>
    </row>
    <row r="454" spans="1:18" hidden="1" x14ac:dyDescent="0.25">
      <c r="A454" t="s">
        <v>2517</v>
      </c>
      <c r="B454" t="s">
        <v>920</v>
      </c>
      <c r="C454" t="s">
        <v>45</v>
      </c>
      <c r="D454">
        <v>1</v>
      </c>
      <c r="E454">
        <v>160</v>
      </c>
      <c r="F454">
        <v>9</v>
      </c>
      <c r="J454">
        <v>2</v>
      </c>
      <c r="K454">
        <v>1</v>
      </c>
      <c r="L454">
        <v>1</v>
      </c>
      <c r="M454" t="s">
        <v>618</v>
      </c>
      <c r="O454" t="s">
        <v>2518</v>
      </c>
      <c r="P454">
        <v>3</v>
      </c>
      <c r="Q454" t="s">
        <v>2519</v>
      </c>
      <c r="R454" t="str">
        <f>IFERROR(INDEX(tbl_Lookup_Exercises[Category],MATCH(tbl_Exercises[[#This Row],[ExerciseName]],tbl_Lookup_Exercises[ExerciseName],0)),"Unknown")</f>
        <v>Pull</v>
      </c>
    </row>
    <row r="455" spans="1:18" hidden="1" x14ac:dyDescent="0.25">
      <c r="A455" t="s">
        <v>2520</v>
      </c>
      <c r="B455" t="s">
        <v>920</v>
      </c>
      <c r="C455" t="s">
        <v>45</v>
      </c>
      <c r="D455">
        <v>2</v>
      </c>
      <c r="E455">
        <v>160</v>
      </c>
      <c r="F455">
        <v>9</v>
      </c>
      <c r="J455">
        <v>2</v>
      </c>
      <c r="K455">
        <v>1</v>
      </c>
      <c r="L455">
        <v>1</v>
      </c>
      <c r="M455" t="s">
        <v>618</v>
      </c>
      <c r="O455" t="s">
        <v>2521</v>
      </c>
      <c r="P455">
        <v>3</v>
      </c>
      <c r="Q455" t="s">
        <v>2522</v>
      </c>
      <c r="R455" t="str">
        <f>IFERROR(INDEX(tbl_Lookup_Exercises[Category],MATCH(tbl_Exercises[[#This Row],[ExerciseName]],tbl_Lookup_Exercises[ExerciseName],0)),"Unknown")</f>
        <v>Pull</v>
      </c>
    </row>
    <row r="456" spans="1:18" hidden="1" x14ac:dyDescent="0.25">
      <c r="A456" t="s">
        <v>2523</v>
      </c>
      <c r="B456" t="s">
        <v>920</v>
      </c>
      <c r="C456" t="s">
        <v>45</v>
      </c>
      <c r="D456">
        <v>3</v>
      </c>
      <c r="E456">
        <v>160</v>
      </c>
      <c r="F456">
        <v>8</v>
      </c>
      <c r="J456">
        <v>2</v>
      </c>
      <c r="K456">
        <v>1</v>
      </c>
      <c r="L456">
        <v>1</v>
      </c>
      <c r="M456" t="s">
        <v>610</v>
      </c>
      <c r="O456" t="s">
        <v>2524</v>
      </c>
      <c r="P456">
        <v>3</v>
      </c>
      <c r="Q456" t="s">
        <v>2525</v>
      </c>
      <c r="R456" t="str">
        <f>IFERROR(INDEX(tbl_Lookup_Exercises[Category],MATCH(tbl_Exercises[[#This Row],[ExerciseName]],tbl_Lookup_Exercises[ExerciseName],0)),"Unknown")</f>
        <v>Pull</v>
      </c>
    </row>
    <row r="457" spans="1:18" hidden="1" x14ac:dyDescent="0.25">
      <c r="A457" t="s">
        <v>2526</v>
      </c>
      <c r="B457" t="s">
        <v>920</v>
      </c>
      <c r="C457" t="s">
        <v>66</v>
      </c>
      <c r="D457">
        <v>1</v>
      </c>
      <c r="E457">
        <v>100</v>
      </c>
      <c r="F457">
        <v>10</v>
      </c>
      <c r="J457">
        <v>2</v>
      </c>
      <c r="K457">
        <v>1</v>
      </c>
      <c r="L457">
        <v>2</v>
      </c>
      <c r="M457" t="s">
        <v>2289</v>
      </c>
      <c r="O457" t="s">
        <v>2527</v>
      </c>
      <c r="P457">
        <v>3</v>
      </c>
      <c r="Q457" t="s">
        <v>2528</v>
      </c>
      <c r="R457" t="str">
        <f>IFERROR(INDEX(tbl_Lookup_Exercises[Category],MATCH(tbl_Exercises[[#This Row],[ExerciseName]],tbl_Lookup_Exercises[ExerciseName],0)),"Unknown")</f>
        <v>Pull</v>
      </c>
    </row>
    <row r="458" spans="1:18" hidden="1" x14ac:dyDescent="0.25">
      <c r="A458" t="s">
        <v>2529</v>
      </c>
      <c r="B458" t="s">
        <v>920</v>
      </c>
      <c r="C458" t="s">
        <v>66</v>
      </c>
      <c r="D458">
        <v>2</v>
      </c>
      <c r="E458">
        <v>120</v>
      </c>
      <c r="F458">
        <v>10</v>
      </c>
      <c r="J458">
        <v>2</v>
      </c>
      <c r="K458">
        <v>1</v>
      </c>
      <c r="L458">
        <v>2</v>
      </c>
      <c r="M458" t="s">
        <v>618</v>
      </c>
      <c r="O458" t="s">
        <v>2154</v>
      </c>
      <c r="P458">
        <v>3</v>
      </c>
      <c r="Q458" t="s">
        <v>2530</v>
      </c>
      <c r="R458" t="str">
        <f>IFERROR(INDEX(tbl_Lookup_Exercises[Category],MATCH(tbl_Exercises[[#This Row],[ExerciseName]],tbl_Lookup_Exercises[ExerciseName],0)),"Unknown")</f>
        <v>Pull</v>
      </c>
    </row>
    <row r="459" spans="1:18" hidden="1" x14ac:dyDescent="0.25">
      <c r="A459" t="s">
        <v>2531</v>
      </c>
      <c r="B459" t="s">
        <v>920</v>
      </c>
      <c r="C459" t="s">
        <v>66</v>
      </c>
      <c r="D459">
        <v>3</v>
      </c>
      <c r="E459">
        <v>120</v>
      </c>
      <c r="F459">
        <v>9</v>
      </c>
      <c r="J459">
        <v>2</v>
      </c>
      <c r="K459">
        <v>1</v>
      </c>
      <c r="L459">
        <v>2</v>
      </c>
      <c r="M459" t="s">
        <v>610</v>
      </c>
      <c r="O459" t="s">
        <v>1937</v>
      </c>
      <c r="P459">
        <v>3</v>
      </c>
      <c r="Q459" t="s">
        <v>2532</v>
      </c>
      <c r="R459" t="str">
        <f>IFERROR(INDEX(tbl_Lookup_Exercises[Category],MATCH(tbl_Exercises[[#This Row],[ExerciseName]],tbl_Lookup_Exercises[ExerciseName],0)),"Unknown")</f>
        <v>Pull</v>
      </c>
    </row>
    <row r="460" spans="1:18" hidden="1" x14ac:dyDescent="0.25">
      <c r="A460" t="s">
        <v>2533</v>
      </c>
      <c r="B460" t="s">
        <v>920</v>
      </c>
      <c r="C460" t="s">
        <v>108</v>
      </c>
      <c r="D460">
        <v>1</v>
      </c>
      <c r="E460">
        <v>20</v>
      </c>
      <c r="F460">
        <v>13</v>
      </c>
      <c r="J460">
        <v>3</v>
      </c>
      <c r="K460">
        <v>1</v>
      </c>
      <c r="L460">
        <v>3</v>
      </c>
      <c r="M460" t="s">
        <v>618</v>
      </c>
      <c r="O460" t="s">
        <v>2534</v>
      </c>
      <c r="P460">
        <v>3</v>
      </c>
      <c r="Q460" t="s">
        <v>2535</v>
      </c>
      <c r="R460" t="str">
        <f>IFERROR(INDEX(tbl_Lookup_Exercises[Category],MATCH(tbl_Exercises[[#This Row],[ExerciseName]],tbl_Lookup_Exercises[ExerciseName],0)),"Unknown")</f>
        <v>Arms_Biceps</v>
      </c>
    </row>
    <row r="461" spans="1:18" hidden="1" x14ac:dyDescent="0.25">
      <c r="A461" t="s">
        <v>2536</v>
      </c>
      <c r="B461" t="s">
        <v>920</v>
      </c>
      <c r="C461" t="s">
        <v>108</v>
      </c>
      <c r="D461">
        <v>2</v>
      </c>
      <c r="E461">
        <v>20</v>
      </c>
      <c r="F461">
        <v>12</v>
      </c>
      <c r="J461">
        <v>3</v>
      </c>
      <c r="K461">
        <v>1</v>
      </c>
      <c r="L461">
        <v>3</v>
      </c>
      <c r="M461" t="s">
        <v>618</v>
      </c>
      <c r="O461" t="s">
        <v>2534</v>
      </c>
      <c r="P461">
        <v>3</v>
      </c>
      <c r="Q461" t="s">
        <v>2537</v>
      </c>
      <c r="R461" t="str">
        <f>IFERROR(INDEX(tbl_Lookup_Exercises[Category],MATCH(tbl_Exercises[[#This Row],[ExerciseName]],tbl_Lookup_Exercises[ExerciseName],0)),"Unknown")</f>
        <v>Arms_Biceps</v>
      </c>
    </row>
    <row r="462" spans="1:18" hidden="1" x14ac:dyDescent="0.25">
      <c r="A462" t="s">
        <v>2538</v>
      </c>
      <c r="B462" t="s">
        <v>920</v>
      </c>
      <c r="C462" t="s">
        <v>108</v>
      </c>
      <c r="D462">
        <v>3</v>
      </c>
      <c r="E462">
        <v>20</v>
      </c>
      <c r="F462">
        <v>11</v>
      </c>
      <c r="J462">
        <v>3</v>
      </c>
      <c r="K462">
        <v>1</v>
      </c>
      <c r="L462">
        <v>3</v>
      </c>
      <c r="M462" t="s">
        <v>610</v>
      </c>
      <c r="O462" t="s">
        <v>2199</v>
      </c>
      <c r="P462">
        <v>3</v>
      </c>
      <c r="Q462" t="s">
        <v>2539</v>
      </c>
      <c r="R462" t="str">
        <f>IFERROR(INDEX(tbl_Lookup_Exercises[Category],MATCH(tbl_Exercises[[#This Row],[ExerciseName]],tbl_Lookup_Exercises[ExerciseName],0)),"Unknown")</f>
        <v>Arms_Biceps</v>
      </c>
    </row>
    <row r="463" spans="1:18" hidden="1" x14ac:dyDescent="0.25">
      <c r="A463" t="s">
        <v>2540</v>
      </c>
      <c r="B463" t="s">
        <v>920</v>
      </c>
      <c r="C463" t="s">
        <v>84</v>
      </c>
      <c r="D463">
        <v>1</v>
      </c>
      <c r="E463">
        <v>15</v>
      </c>
      <c r="F463">
        <v>12</v>
      </c>
      <c r="J463">
        <v>2</v>
      </c>
      <c r="K463">
        <v>1</v>
      </c>
      <c r="L463">
        <v>2</v>
      </c>
      <c r="M463" t="s">
        <v>1745</v>
      </c>
      <c r="O463" t="s">
        <v>2541</v>
      </c>
      <c r="P463">
        <v>3</v>
      </c>
      <c r="Q463" t="s">
        <v>2542</v>
      </c>
      <c r="R463" t="str">
        <f>IFERROR(INDEX(tbl_Lookup_Exercises[Category],MATCH(tbl_Exercises[[#This Row],[ExerciseName]],tbl_Lookup_Exercises[ExerciseName],0)),"Unknown")</f>
        <v>Pull</v>
      </c>
    </row>
    <row r="464" spans="1:18" hidden="1" x14ac:dyDescent="0.25">
      <c r="A464" t="s">
        <v>2543</v>
      </c>
      <c r="B464" t="s">
        <v>920</v>
      </c>
      <c r="C464" t="s">
        <v>84</v>
      </c>
      <c r="D464">
        <v>2</v>
      </c>
      <c r="E464">
        <v>20</v>
      </c>
      <c r="F464">
        <v>12</v>
      </c>
      <c r="J464">
        <v>2</v>
      </c>
      <c r="K464">
        <v>1</v>
      </c>
      <c r="L464">
        <v>2</v>
      </c>
      <c r="M464" t="s">
        <v>610</v>
      </c>
      <c r="O464" t="s">
        <v>1937</v>
      </c>
      <c r="P464">
        <v>3</v>
      </c>
      <c r="Q464" t="s">
        <v>2544</v>
      </c>
      <c r="R464" t="str">
        <f>IFERROR(INDEX(tbl_Lookup_Exercises[Category],MATCH(tbl_Exercises[[#This Row],[ExerciseName]],tbl_Lookup_Exercises[ExerciseName],0)),"Unknown")</f>
        <v>Pull</v>
      </c>
    </row>
    <row r="465" spans="1:18" hidden="1" x14ac:dyDescent="0.25">
      <c r="A465" t="s">
        <v>2545</v>
      </c>
      <c r="B465" t="s">
        <v>920</v>
      </c>
      <c r="C465" t="s">
        <v>84</v>
      </c>
      <c r="D465">
        <v>3</v>
      </c>
      <c r="E465">
        <v>20</v>
      </c>
      <c r="F465">
        <v>11</v>
      </c>
      <c r="J465">
        <v>2</v>
      </c>
      <c r="K465">
        <v>1</v>
      </c>
      <c r="L465">
        <v>2</v>
      </c>
      <c r="M465" t="s">
        <v>610</v>
      </c>
      <c r="O465" t="s">
        <v>2546</v>
      </c>
      <c r="P465">
        <v>3</v>
      </c>
      <c r="Q465" t="s">
        <v>2547</v>
      </c>
      <c r="R465" t="str">
        <f>IFERROR(INDEX(tbl_Lookup_Exercises[Category],MATCH(tbl_Exercises[[#This Row],[ExerciseName]],tbl_Lookup_Exercises[ExerciseName],0)),"Unknown")</f>
        <v>Pull</v>
      </c>
    </row>
    <row r="466" spans="1:18" hidden="1" x14ac:dyDescent="0.25">
      <c r="A466" t="s">
        <v>2548</v>
      </c>
      <c r="B466" t="s">
        <v>920</v>
      </c>
      <c r="C466" t="s">
        <v>1534</v>
      </c>
      <c r="D466">
        <v>1</v>
      </c>
      <c r="E466">
        <v>75</v>
      </c>
      <c r="G466">
        <v>70.199999999999989</v>
      </c>
      <c r="O466" t="s">
        <v>2549</v>
      </c>
      <c r="P466">
        <v>3</v>
      </c>
      <c r="Q466" t="s">
        <v>2550</v>
      </c>
      <c r="R466" t="str">
        <f>IFERROR(INDEX(tbl_Lookup_Exercises[Category],MATCH(tbl_Exercises[[#This Row],[ExerciseName]],tbl_Lookup_Exercises[ExerciseName],0)),"Unknown")</f>
        <v>Carry</v>
      </c>
    </row>
    <row r="467" spans="1:18" hidden="1" x14ac:dyDescent="0.25">
      <c r="A467" t="s">
        <v>2551</v>
      </c>
      <c r="B467" t="s">
        <v>920</v>
      </c>
      <c r="C467" t="s">
        <v>1534</v>
      </c>
      <c r="D467">
        <v>2</v>
      </c>
      <c r="E467">
        <v>75</v>
      </c>
      <c r="G467">
        <v>60</v>
      </c>
      <c r="O467" t="s">
        <v>2549</v>
      </c>
      <c r="P467">
        <v>3</v>
      </c>
      <c r="Q467" t="s">
        <v>2552</v>
      </c>
      <c r="R467" t="str">
        <f>IFERROR(INDEX(tbl_Lookup_Exercises[Category],MATCH(tbl_Exercises[[#This Row],[ExerciseName]],tbl_Lookup_Exercises[ExerciseName],0)),"Unknown")</f>
        <v>Carry</v>
      </c>
    </row>
    <row r="468" spans="1:18" hidden="1" x14ac:dyDescent="0.25">
      <c r="A468" t="s">
        <v>2553</v>
      </c>
      <c r="B468" t="s">
        <v>920</v>
      </c>
      <c r="C468" t="s">
        <v>1534</v>
      </c>
      <c r="D468">
        <v>3</v>
      </c>
      <c r="E468">
        <v>75</v>
      </c>
      <c r="G468">
        <v>49.8</v>
      </c>
      <c r="O468" t="s">
        <v>2549</v>
      </c>
      <c r="P468">
        <v>3</v>
      </c>
      <c r="Q468" t="s">
        <v>923</v>
      </c>
      <c r="R468" t="str">
        <f>IFERROR(INDEX(tbl_Lookup_Exercises[Category],MATCH(tbl_Exercises[[#This Row],[ExerciseName]],tbl_Lookup_Exercises[ExerciseName],0)),"Unknown")</f>
        <v>Carry</v>
      </c>
    </row>
    <row r="469" spans="1:18" hidden="1" x14ac:dyDescent="0.25">
      <c r="A469" t="s">
        <v>2554</v>
      </c>
      <c r="B469" t="s">
        <v>924</v>
      </c>
      <c r="C469" t="s">
        <v>112</v>
      </c>
      <c r="D469">
        <v>1</v>
      </c>
      <c r="E469">
        <v>40</v>
      </c>
      <c r="F469">
        <v>10</v>
      </c>
      <c r="J469">
        <v>3</v>
      </c>
      <c r="K469">
        <v>1</v>
      </c>
      <c r="L469">
        <v>2</v>
      </c>
      <c r="M469" t="s">
        <v>610</v>
      </c>
      <c r="O469" t="s">
        <v>2555</v>
      </c>
      <c r="P469">
        <v>3</v>
      </c>
      <c r="Q469" t="s">
        <v>926</v>
      </c>
      <c r="R469" t="str">
        <f>IFERROR(INDEX(tbl_Lookup_Exercises[Category],MATCH(tbl_Exercises[[#This Row],[ExerciseName]],tbl_Lookup_Exercises[ExerciseName],0)),"Unknown")</f>
        <v>Arms_Biceps</v>
      </c>
    </row>
    <row r="470" spans="1:18" hidden="1" x14ac:dyDescent="0.25">
      <c r="A470" t="s">
        <v>2556</v>
      </c>
      <c r="B470" t="s">
        <v>924</v>
      </c>
      <c r="C470" t="s">
        <v>112</v>
      </c>
      <c r="D470">
        <v>2</v>
      </c>
      <c r="E470">
        <v>40</v>
      </c>
      <c r="F470">
        <v>8</v>
      </c>
      <c r="J470">
        <v>3</v>
      </c>
      <c r="K470">
        <v>1</v>
      </c>
      <c r="L470">
        <v>2</v>
      </c>
      <c r="M470" t="s">
        <v>610</v>
      </c>
      <c r="O470" t="s">
        <v>2555</v>
      </c>
      <c r="P470">
        <v>3</v>
      </c>
      <c r="Q470" t="s">
        <v>2557</v>
      </c>
      <c r="R470" t="str">
        <f>IFERROR(INDEX(tbl_Lookup_Exercises[Category],MATCH(tbl_Exercises[[#This Row],[ExerciseName]],tbl_Lookup_Exercises[ExerciseName],0)),"Unknown")</f>
        <v>Arms_Biceps</v>
      </c>
    </row>
    <row r="471" spans="1:18" hidden="1" x14ac:dyDescent="0.25">
      <c r="A471" t="s">
        <v>2558</v>
      </c>
      <c r="B471" t="s">
        <v>924</v>
      </c>
      <c r="C471" t="s">
        <v>112</v>
      </c>
      <c r="D471">
        <v>3</v>
      </c>
      <c r="E471">
        <v>40</v>
      </c>
      <c r="F471">
        <v>8</v>
      </c>
      <c r="J471">
        <v>3</v>
      </c>
      <c r="K471">
        <v>1</v>
      </c>
      <c r="L471">
        <v>2</v>
      </c>
      <c r="M471" t="s">
        <v>1646</v>
      </c>
      <c r="O471" t="s">
        <v>2559</v>
      </c>
      <c r="P471">
        <v>3</v>
      </c>
      <c r="Q471" t="s">
        <v>2560</v>
      </c>
      <c r="R471" t="str">
        <f>IFERROR(INDEX(tbl_Lookup_Exercises[Category],MATCH(tbl_Exercises[[#This Row],[ExerciseName]],tbl_Lookup_Exercises[ExerciseName],0)),"Unknown")</f>
        <v>Arms_Biceps</v>
      </c>
    </row>
    <row r="472" spans="1:18" hidden="1" x14ac:dyDescent="0.25">
      <c r="A472" t="s">
        <v>2561</v>
      </c>
      <c r="B472" t="s">
        <v>924</v>
      </c>
      <c r="C472" t="s">
        <v>112</v>
      </c>
      <c r="D472">
        <v>4</v>
      </c>
      <c r="E472">
        <v>40</v>
      </c>
      <c r="F472">
        <v>7</v>
      </c>
      <c r="J472">
        <v>3</v>
      </c>
      <c r="K472">
        <v>1</v>
      </c>
      <c r="L472">
        <v>2</v>
      </c>
      <c r="M472" t="s">
        <v>1646</v>
      </c>
      <c r="O472" t="s">
        <v>2562</v>
      </c>
      <c r="P472">
        <v>3</v>
      </c>
      <c r="Q472" t="s">
        <v>2563</v>
      </c>
      <c r="R472" t="str">
        <f>IFERROR(INDEX(tbl_Lookup_Exercises[Category],MATCH(tbl_Exercises[[#This Row],[ExerciseName]],tbl_Lookup_Exercises[ExerciseName],0)),"Unknown")</f>
        <v>Arms_Biceps</v>
      </c>
    </row>
    <row r="473" spans="1:18" hidden="1" x14ac:dyDescent="0.25">
      <c r="A473" t="s">
        <v>2564</v>
      </c>
      <c r="B473" t="s">
        <v>924</v>
      </c>
      <c r="C473" t="s">
        <v>126</v>
      </c>
      <c r="D473">
        <v>1</v>
      </c>
      <c r="E473">
        <v>10</v>
      </c>
      <c r="F473">
        <v>10</v>
      </c>
      <c r="J473">
        <v>2</v>
      </c>
      <c r="K473">
        <v>1</v>
      </c>
      <c r="L473">
        <v>2</v>
      </c>
      <c r="M473" t="s">
        <v>2289</v>
      </c>
      <c r="O473" t="s">
        <v>2527</v>
      </c>
      <c r="P473">
        <v>3</v>
      </c>
      <c r="Q473" t="s">
        <v>2565</v>
      </c>
      <c r="R473" t="str">
        <f>IFERROR(INDEX(tbl_Lookup_Exercises[Category],MATCH(tbl_Exercises[[#This Row],[ExerciseName]],tbl_Lookup_Exercises[ExerciseName],0)),"Unknown")</f>
        <v>Arms_Biceps</v>
      </c>
    </row>
    <row r="474" spans="1:18" hidden="1" x14ac:dyDescent="0.25">
      <c r="A474" t="s">
        <v>2566</v>
      </c>
      <c r="B474" t="s">
        <v>924</v>
      </c>
      <c r="C474" t="s">
        <v>126</v>
      </c>
      <c r="D474">
        <v>2</v>
      </c>
      <c r="E474">
        <v>10</v>
      </c>
      <c r="F474">
        <v>13</v>
      </c>
      <c r="J474">
        <v>2</v>
      </c>
      <c r="K474">
        <v>1</v>
      </c>
      <c r="L474">
        <v>2</v>
      </c>
      <c r="M474" t="s">
        <v>1745</v>
      </c>
      <c r="O474" t="s">
        <v>1932</v>
      </c>
      <c r="P474">
        <v>3</v>
      </c>
      <c r="Q474" t="s">
        <v>2567</v>
      </c>
      <c r="R474" t="str">
        <f>IFERROR(INDEX(tbl_Lookup_Exercises[Category],MATCH(tbl_Exercises[[#This Row],[ExerciseName]],tbl_Lookup_Exercises[ExerciseName],0)),"Unknown")</f>
        <v>Arms_Biceps</v>
      </c>
    </row>
    <row r="475" spans="1:18" hidden="1" x14ac:dyDescent="0.25">
      <c r="A475" t="s">
        <v>2568</v>
      </c>
      <c r="B475" t="s">
        <v>924</v>
      </c>
      <c r="C475" t="s">
        <v>126</v>
      </c>
      <c r="D475">
        <v>3</v>
      </c>
      <c r="E475">
        <v>15</v>
      </c>
      <c r="F475">
        <v>12</v>
      </c>
      <c r="J475">
        <v>2</v>
      </c>
      <c r="K475">
        <v>1</v>
      </c>
      <c r="L475">
        <v>2</v>
      </c>
      <c r="M475" t="s">
        <v>1745</v>
      </c>
      <c r="O475" t="s">
        <v>1932</v>
      </c>
      <c r="P475">
        <v>3</v>
      </c>
      <c r="Q475" t="s">
        <v>2569</v>
      </c>
      <c r="R475" t="str">
        <f>IFERROR(INDEX(tbl_Lookup_Exercises[Category],MATCH(tbl_Exercises[[#This Row],[ExerciseName]],tbl_Lookup_Exercises[ExerciseName],0)),"Unknown")</f>
        <v>Arms_Biceps</v>
      </c>
    </row>
    <row r="476" spans="1:18" hidden="1" x14ac:dyDescent="0.25">
      <c r="A476" t="s">
        <v>2570</v>
      </c>
      <c r="B476" t="s">
        <v>924</v>
      </c>
      <c r="C476" t="s">
        <v>214</v>
      </c>
      <c r="D476">
        <v>1</v>
      </c>
      <c r="E476">
        <v>42.5</v>
      </c>
      <c r="F476">
        <v>12</v>
      </c>
      <c r="J476">
        <v>2</v>
      </c>
      <c r="K476">
        <v>1</v>
      </c>
      <c r="L476">
        <v>2</v>
      </c>
      <c r="M476" t="s">
        <v>1745</v>
      </c>
      <c r="O476" t="s">
        <v>1932</v>
      </c>
      <c r="P476">
        <v>3</v>
      </c>
      <c r="Q476" t="s">
        <v>2571</v>
      </c>
      <c r="R476" t="str">
        <f>IFERROR(INDEX(tbl_Lookup_Exercises[Category],MATCH(tbl_Exercises[[#This Row],[ExerciseName]],tbl_Lookup_Exercises[ExerciseName],0)),"Unknown")</f>
        <v>Arms_Triceps</v>
      </c>
    </row>
    <row r="477" spans="1:18" hidden="1" x14ac:dyDescent="0.25">
      <c r="A477" t="s">
        <v>2572</v>
      </c>
      <c r="B477" t="s">
        <v>924</v>
      </c>
      <c r="C477" t="s">
        <v>214</v>
      </c>
      <c r="D477">
        <v>2</v>
      </c>
      <c r="E477">
        <v>42.5</v>
      </c>
      <c r="F477">
        <v>12</v>
      </c>
      <c r="J477">
        <v>2</v>
      </c>
      <c r="K477">
        <v>1</v>
      </c>
      <c r="L477">
        <v>2</v>
      </c>
      <c r="M477" t="s">
        <v>1888</v>
      </c>
      <c r="O477" t="s">
        <v>2487</v>
      </c>
      <c r="P477">
        <v>3</v>
      </c>
      <c r="Q477" t="s">
        <v>2573</v>
      </c>
      <c r="R477" t="str">
        <f>IFERROR(INDEX(tbl_Lookup_Exercises[Category],MATCH(tbl_Exercises[[#This Row],[ExerciseName]],tbl_Lookup_Exercises[ExerciseName],0)),"Unknown")</f>
        <v>Arms_Triceps</v>
      </c>
    </row>
    <row r="478" spans="1:18" hidden="1" x14ac:dyDescent="0.25">
      <c r="A478" t="s">
        <v>2574</v>
      </c>
      <c r="B478" t="s">
        <v>924</v>
      </c>
      <c r="C478" t="s">
        <v>214</v>
      </c>
      <c r="D478">
        <v>3</v>
      </c>
      <c r="E478">
        <v>42.5</v>
      </c>
      <c r="F478">
        <v>10</v>
      </c>
      <c r="J478">
        <v>2</v>
      </c>
      <c r="K478">
        <v>1</v>
      </c>
      <c r="L478">
        <v>2</v>
      </c>
      <c r="M478" t="s">
        <v>1888</v>
      </c>
      <c r="O478" t="s">
        <v>2487</v>
      </c>
      <c r="P478">
        <v>3</v>
      </c>
      <c r="Q478" t="s">
        <v>2575</v>
      </c>
      <c r="R478" t="str">
        <f>IFERROR(INDEX(tbl_Lookup_Exercises[Category],MATCH(tbl_Exercises[[#This Row],[ExerciseName]],tbl_Lookup_Exercises[ExerciseName],0)),"Unknown")</f>
        <v>Arms_Triceps</v>
      </c>
    </row>
    <row r="479" spans="1:18" hidden="1" x14ac:dyDescent="0.25">
      <c r="A479" t="s">
        <v>2576</v>
      </c>
      <c r="B479" t="s">
        <v>924</v>
      </c>
      <c r="C479" t="s">
        <v>214</v>
      </c>
      <c r="D479">
        <v>4</v>
      </c>
      <c r="E479">
        <v>42.5</v>
      </c>
      <c r="F479">
        <v>8</v>
      </c>
      <c r="J479">
        <v>2</v>
      </c>
      <c r="K479">
        <v>1</v>
      </c>
      <c r="L479">
        <v>2</v>
      </c>
      <c r="M479" t="s">
        <v>1646</v>
      </c>
      <c r="O479" t="s">
        <v>2577</v>
      </c>
      <c r="P479">
        <v>3</v>
      </c>
      <c r="Q479" t="s">
        <v>2578</v>
      </c>
      <c r="R479" t="str">
        <f>IFERROR(INDEX(tbl_Lookup_Exercises[Category],MATCH(tbl_Exercises[[#This Row],[ExerciseName]],tbl_Lookup_Exercises[ExerciseName],0)),"Unknown")</f>
        <v>Arms_Triceps</v>
      </c>
    </row>
    <row r="480" spans="1:18" hidden="1" x14ac:dyDescent="0.25">
      <c r="A480" t="s">
        <v>2579</v>
      </c>
      <c r="B480" t="s">
        <v>924</v>
      </c>
      <c r="C480" t="s">
        <v>235</v>
      </c>
      <c r="D480">
        <v>1</v>
      </c>
      <c r="E480">
        <v>10</v>
      </c>
      <c r="F480">
        <v>11</v>
      </c>
      <c r="J480">
        <v>1</v>
      </c>
      <c r="K480">
        <v>1</v>
      </c>
      <c r="L480">
        <v>3</v>
      </c>
      <c r="M480" t="s">
        <v>610</v>
      </c>
      <c r="O480" t="s">
        <v>2406</v>
      </c>
      <c r="P480">
        <v>3</v>
      </c>
      <c r="Q480" t="s">
        <v>2580</v>
      </c>
      <c r="R480" t="str">
        <f>IFERROR(INDEX(tbl_Lookup_Exercises[Category],MATCH(tbl_Exercises[[#This Row],[ExerciseName]],tbl_Lookup_Exercises[ExerciseName],0)),"Unknown")</f>
        <v>Arms_Triceps</v>
      </c>
    </row>
    <row r="481" spans="1:18" hidden="1" x14ac:dyDescent="0.25">
      <c r="A481" t="s">
        <v>2581</v>
      </c>
      <c r="B481" t="s">
        <v>924</v>
      </c>
      <c r="C481" t="s">
        <v>235</v>
      </c>
      <c r="D481">
        <v>2</v>
      </c>
      <c r="E481">
        <v>10</v>
      </c>
      <c r="F481">
        <v>11</v>
      </c>
      <c r="J481">
        <v>1</v>
      </c>
      <c r="K481">
        <v>1</v>
      </c>
      <c r="L481">
        <v>3</v>
      </c>
      <c r="M481" t="s">
        <v>610</v>
      </c>
      <c r="O481" t="s">
        <v>2406</v>
      </c>
      <c r="P481">
        <v>3</v>
      </c>
      <c r="Q481" t="s">
        <v>2582</v>
      </c>
      <c r="R481" t="str">
        <f>IFERROR(INDEX(tbl_Lookup_Exercises[Category],MATCH(tbl_Exercises[[#This Row],[ExerciseName]],tbl_Lookup_Exercises[ExerciseName],0)),"Unknown")</f>
        <v>Arms_Triceps</v>
      </c>
    </row>
    <row r="482" spans="1:18" hidden="1" x14ac:dyDescent="0.25">
      <c r="A482" t="s">
        <v>2583</v>
      </c>
      <c r="B482" t="s">
        <v>924</v>
      </c>
      <c r="C482" t="s">
        <v>235</v>
      </c>
      <c r="D482">
        <v>3</v>
      </c>
      <c r="E482">
        <v>12.5</v>
      </c>
      <c r="F482">
        <v>10</v>
      </c>
      <c r="J482">
        <v>1</v>
      </c>
      <c r="K482">
        <v>1</v>
      </c>
      <c r="L482">
        <v>3</v>
      </c>
      <c r="M482" t="s">
        <v>610</v>
      </c>
      <c r="O482" t="s">
        <v>2406</v>
      </c>
      <c r="P482">
        <v>3</v>
      </c>
      <c r="Q482" t="s">
        <v>2584</v>
      </c>
      <c r="R482" t="str">
        <f>IFERROR(INDEX(tbl_Lookup_Exercises[Category],MATCH(tbl_Exercises[[#This Row],[ExerciseName]],tbl_Lookup_Exercises[ExerciseName],0)),"Unknown")</f>
        <v>Arms_Triceps</v>
      </c>
    </row>
    <row r="483" spans="1:18" hidden="1" x14ac:dyDescent="0.25">
      <c r="A483" t="s">
        <v>2585</v>
      </c>
      <c r="B483" t="s">
        <v>924</v>
      </c>
      <c r="C483" t="s">
        <v>303</v>
      </c>
      <c r="D483">
        <v>1</v>
      </c>
      <c r="E483">
        <v>6</v>
      </c>
      <c r="F483">
        <v>15</v>
      </c>
      <c r="J483">
        <v>2</v>
      </c>
      <c r="K483">
        <v>1</v>
      </c>
      <c r="L483">
        <v>2</v>
      </c>
      <c r="M483" t="s">
        <v>1745</v>
      </c>
      <c r="O483" t="s">
        <v>1932</v>
      </c>
      <c r="P483">
        <v>3</v>
      </c>
      <c r="Q483" t="s">
        <v>2586</v>
      </c>
      <c r="R483" t="str">
        <f>IFERROR(INDEX(tbl_Lookup_Exercises[Category],MATCH(tbl_Exercises[[#This Row],[ExerciseName]],tbl_Lookup_Exercises[ExerciseName],0)),"Unknown")</f>
        <v>Push</v>
      </c>
    </row>
    <row r="484" spans="1:18" hidden="1" x14ac:dyDescent="0.25">
      <c r="A484" t="s">
        <v>2587</v>
      </c>
      <c r="B484" t="s">
        <v>924</v>
      </c>
      <c r="C484" t="s">
        <v>303</v>
      </c>
      <c r="D484">
        <v>2</v>
      </c>
      <c r="E484">
        <v>10</v>
      </c>
      <c r="F484">
        <v>14</v>
      </c>
      <c r="J484">
        <v>2</v>
      </c>
      <c r="K484">
        <v>1</v>
      </c>
      <c r="L484">
        <v>2</v>
      </c>
      <c r="M484" t="s">
        <v>610</v>
      </c>
      <c r="O484" t="s">
        <v>2588</v>
      </c>
      <c r="P484">
        <v>3</v>
      </c>
      <c r="Q484" t="s">
        <v>2589</v>
      </c>
      <c r="R484" t="str">
        <f>IFERROR(INDEX(tbl_Lookup_Exercises[Category],MATCH(tbl_Exercises[[#This Row],[ExerciseName]],tbl_Lookup_Exercises[ExerciseName],0)),"Unknown")</f>
        <v>Push</v>
      </c>
    </row>
    <row r="485" spans="1:18" hidden="1" x14ac:dyDescent="0.25">
      <c r="A485" t="s">
        <v>2590</v>
      </c>
      <c r="B485" t="s">
        <v>924</v>
      </c>
      <c r="C485" t="s">
        <v>303</v>
      </c>
      <c r="D485">
        <v>3</v>
      </c>
      <c r="E485">
        <v>10</v>
      </c>
      <c r="F485">
        <v>10</v>
      </c>
      <c r="J485">
        <v>2</v>
      </c>
      <c r="K485">
        <v>1</v>
      </c>
      <c r="L485">
        <v>2</v>
      </c>
      <c r="M485" t="s">
        <v>610</v>
      </c>
      <c r="O485" t="s">
        <v>2591</v>
      </c>
      <c r="P485">
        <v>3</v>
      </c>
      <c r="Q485" t="s">
        <v>927</v>
      </c>
      <c r="R485" t="str">
        <f>IFERROR(INDEX(tbl_Lookup_Exercises[Category],MATCH(tbl_Exercises[[#This Row],[ExerciseName]],tbl_Lookup_Exercises[ExerciseName],0)),"Unknown")</f>
        <v>Push</v>
      </c>
    </row>
    <row r="486" spans="1:18" hidden="1" x14ac:dyDescent="0.25">
      <c r="A486" t="s">
        <v>2592</v>
      </c>
      <c r="B486" t="s">
        <v>928</v>
      </c>
      <c r="C486" t="s">
        <v>262</v>
      </c>
      <c r="D486">
        <v>1</v>
      </c>
      <c r="E486">
        <v>0</v>
      </c>
      <c r="F486">
        <v>8</v>
      </c>
      <c r="J486">
        <v>3</v>
      </c>
      <c r="K486">
        <v>2</v>
      </c>
      <c r="L486">
        <v>1</v>
      </c>
      <c r="O486" t="s">
        <v>2593</v>
      </c>
      <c r="P486">
        <v>3</v>
      </c>
      <c r="Q486" t="s">
        <v>930</v>
      </c>
      <c r="R486" t="str">
        <f>IFERROR(INDEX(tbl_Lookup_Exercises[Category],MATCH(tbl_Exercises[[#This Row],[ExerciseName]],tbl_Lookup_Exercises[ExerciseName],0)),"Unknown")</f>
        <v>Legs</v>
      </c>
    </row>
    <row r="487" spans="1:18" hidden="1" x14ac:dyDescent="0.25">
      <c r="A487" t="s">
        <v>2594</v>
      </c>
      <c r="B487" t="s">
        <v>928</v>
      </c>
      <c r="C487" t="s">
        <v>262</v>
      </c>
      <c r="D487">
        <v>2</v>
      </c>
      <c r="E487">
        <v>0</v>
      </c>
      <c r="F487">
        <v>8</v>
      </c>
      <c r="J487">
        <v>3</v>
      </c>
      <c r="K487">
        <v>2</v>
      </c>
      <c r="L487">
        <v>1</v>
      </c>
      <c r="O487" t="s">
        <v>2595</v>
      </c>
      <c r="P487">
        <v>3</v>
      </c>
      <c r="Q487" t="s">
        <v>2596</v>
      </c>
      <c r="R487" t="str">
        <f>IFERROR(INDEX(tbl_Lookup_Exercises[Category],MATCH(tbl_Exercises[[#This Row],[ExerciseName]],tbl_Lookup_Exercises[ExerciseName],0)),"Unknown")</f>
        <v>Legs</v>
      </c>
    </row>
    <row r="488" spans="1:18" hidden="1" x14ac:dyDescent="0.25">
      <c r="A488" t="s">
        <v>2597</v>
      </c>
      <c r="B488" t="s">
        <v>928</v>
      </c>
      <c r="C488" t="s">
        <v>249</v>
      </c>
      <c r="D488">
        <v>1</v>
      </c>
      <c r="E488">
        <v>110</v>
      </c>
      <c r="F488">
        <v>8</v>
      </c>
      <c r="J488">
        <v>3</v>
      </c>
      <c r="K488">
        <v>1</v>
      </c>
      <c r="L488">
        <v>1</v>
      </c>
      <c r="M488" t="s">
        <v>618</v>
      </c>
      <c r="O488" t="s">
        <v>2598</v>
      </c>
      <c r="P488">
        <v>3</v>
      </c>
      <c r="Q488" t="s">
        <v>2599</v>
      </c>
      <c r="R488" t="str">
        <f>IFERROR(INDEX(tbl_Lookup_Exercises[Category],MATCH(tbl_Exercises[[#This Row],[ExerciseName]],tbl_Lookup_Exercises[ExerciseName],0)),"Unknown")</f>
        <v>Legs</v>
      </c>
    </row>
    <row r="489" spans="1:18" hidden="1" x14ac:dyDescent="0.25">
      <c r="A489" t="s">
        <v>2600</v>
      </c>
      <c r="B489" t="s">
        <v>928</v>
      </c>
      <c r="C489" t="s">
        <v>249</v>
      </c>
      <c r="D489">
        <v>2</v>
      </c>
      <c r="E489">
        <v>110</v>
      </c>
      <c r="F489">
        <v>8</v>
      </c>
      <c r="J489">
        <v>3</v>
      </c>
      <c r="K489">
        <v>1</v>
      </c>
      <c r="L489">
        <v>1</v>
      </c>
      <c r="M489" t="s">
        <v>618</v>
      </c>
      <c r="O489" t="s">
        <v>2601</v>
      </c>
      <c r="P489">
        <v>3</v>
      </c>
      <c r="Q489" t="s">
        <v>2602</v>
      </c>
      <c r="R489" t="str">
        <f>IFERROR(INDEX(tbl_Lookup_Exercises[Category],MATCH(tbl_Exercises[[#This Row],[ExerciseName]],tbl_Lookup_Exercises[ExerciseName],0)),"Unknown")</f>
        <v>Legs</v>
      </c>
    </row>
    <row r="490" spans="1:18" hidden="1" x14ac:dyDescent="0.25">
      <c r="A490" t="s">
        <v>2603</v>
      </c>
      <c r="B490" t="s">
        <v>928</v>
      </c>
      <c r="C490" t="s">
        <v>249</v>
      </c>
      <c r="D490">
        <v>3</v>
      </c>
      <c r="E490">
        <v>110</v>
      </c>
      <c r="F490">
        <v>8</v>
      </c>
      <c r="J490">
        <v>3</v>
      </c>
      <c r="K490">
        <v>1</v>
      </c>
      <c r="L490">
        <v>1</v>
      </c>
      <c r="M490" t="s">
        <v>618</v>
      </c>
      <c r="O490" t="s">
        <v>2601</v>
      </c>
      <c r="P490">
        <v>3</v>
      </c>
      <c r="Q490" t="s">
        <v>2604</v>
      </c>
      <c r="R490" t="str">
        <f>IFERROR(INDEX(tbl_Lookup_Exercises[Category],MATCH(tbl_Exercises[[#This Row],[ExerciseName]],tbl_Lookup_Exercises[ExerciseName],0)),"Unknown")</f>
        <v>Legs</v>
      </c>
    </row>
    <row r="491" spans="1:18" hidden="1" x14ac:dyDescent="0.25">
      <c r="A491" t="s">
        <v>2605</v>
      </c>
      <c r="B491" t="s">
        <v>928</v>
      </c>
      <c r="C491" t="s">
        <v>256</v>
      </c>
      <c r="D491">
        <v>1</v>
      </c>
      <c r="E491">
        <v>0</v>
      </c>
      <c r="F491">
        <v>8</v>
      </c>
      <c r="J491">
        <v>2</v>
      </c>
      <c r="K491">
        <v>1</v>
      </c>
      <c r="L491">
        <v>1</v>
      </c>
      <c r="M491" t="s">
        <v>1745</v>
      </c>
      <c r="O491" t="s">
        <v>2606</v>
      </c>
      <c r="P491">
        <v>3</v>
      </c>
      <c r="Q491" t="s">
        <v>2607</v>
      </c>
      <c r="R491" t="str">
        <f>IFERROR(INDEX(tbl_Lookup_Exercises[Category],MATCH(tbl_Exercises[[#This Row],[ExerciseName]],tbl_Lookup_Exercises[ExerciseName],0)),"Unknown")</f>
        <v>Legs</v>
      </c>
    </row>
    <row r="492" spans="1:18" hidden="1" x14ac:dyDescent="0.25">
      <c r="A492" t="s">
        <v>2608</v>
      </c>
      <c r="B492" t="s">
        <v>928</v>
      </c>
      <c r="C492" t="s">
        <v>256</v>
      </c>
      <c r="D492">
        <v>2</v>
      </c>
      <c r="E492">
        <v>10</v>
      </c>
      <c r="F492">
        <v>8</v>
      </c>
      <c r="J492">
        <v>2</v>
      </c>
      <c r="K492">
        <v>1</v>
      </c>
      <c r="L492">
        <v>2</v>
      </c>
      <c r="M492" t="s">
        <v>1745</v>
      </c>
      <c r="O492" t="s">
        <v>2609</v>
      </c>
      <c r="P492">
        <v>3</v>
      </c>
      <c r="Q492" t="s">
        <v>2610</v>
      </c>
      <c r="R492" t="str">
        <f>IFERROR(INDEX(tbl_Lookup_Exercises[Category],MATCH(tbl_Exercises[[#This Row],[ExerciseName]],tbl_Lookup_Exercises[ExerciseName],0)),"Unknown")</f>
        <v>Legs</v>
      </c>
    </row>
    <row r="493" spans="1:18" hidden="1" x14ac:dyDescent="0.25">
      <c r="A493" t="s">
        <v>2611</v>
      </c>
      <c r="B493" t="s">
        <v>928</v>
      </c>
      <c r="C493" t="s">
        <v>256</v>
      </c>
      <c r="D493">
        <v>3</v>
      </c>
      <c r="E493">
        <v>15</v>
      </c>
      <c r="F493">
        <v>8</v>
      </c>
      <c r="J493">
        <v>2</v>
      </c>
      <c r="K493">
        <v>1</v>
      </c>
      <c r="L493">
        <v>2</v>
      </c>
      <c r="M493" t="s">
        <v>1745</v>
      </c>
      <c r="O493" t="s">
        <v>2612</v>
      </c>
      <c r="P493">
        <v>3</v>
      </c>
      <c r="Q493" t="s">
        <v>2613</v>
      </c>
      <c r="R493" t="str">
        <f>IFERROR(INDEX(tbl_Lookup_Exercises[Category],MATCH(tbl_Exercises[[#This Row],[ExerciseName]],tbl_Lookup_Exercises[ExerciseName],0)),"Unknown")</f>
        <v>Legs</v>
      </c>
    </row>
    <row r="494" spans="1:18" hidden="1" x14ac:dyDescent="0.25">
      <c r="A494" t="s">
        <v>2614</v>
      </c>
      <c r="B494" t="s">
        <v>928</v>
      </c>
      <c r="C494" t="s">
        <v>275</v>
      </c>
      <c r="D494">
        <v>1</v>
      </c>
      <c r="E494">
        <v>20</v>
      </c>
      <c r="G494">
        <v>10</v>
      </c>
      <c r="P494">
        <v>3</v>
      </c>
      <c r="Q494" t="s">
        <v>2615</v>
      </c>
      <c r="R494" t="str">
        <f>IFERROR(INDEX(tbl_Lookup_Exercises[Category],MATCH(tbl_Exercises[[#This Row],[ExerciseName]],tbl_Lookup_Exercises[ExerciseName],0)),"Unknown")</f>
        <v>Legs</v>
      </c>
    </row>
    <row r="495" spans="1:18" hidden="1" x14ac:dyDescent="0.25">
      <c r="A495" t="s">
        <v>2616</v>
      </c>
      <c r="B495" t="s">
        <v>928</v>
      </c>
      <c r="C495" t="s">
        <v>275</v>
      </c>
      <c r="D495">
        <v>2</v>
      </c>
      <c r="E495">
        <v>20</v>
      </c>
      <c r="G495">
        <v>10</v>
      </c>
      <c r="P495">
        <v>3</v>
      </c>
      <c r="Q495" t="s">
        <v>2617</v>
      </c>
      <c r="R495" t="str">
        <f>IFERROR(INDEX(tbl_Lookup_Exercises[Category],MATCH(tbl_Exercises[[#This Row],[ExerciseName]],tbl_Lookup_Exercises[ExerciseName],0)),"Unknown")</f>
        <v>Legs</v>
      </c>
    </row>
    <row r="496" spans="1:18" hidden="1" x14ac:dyDescent="0.25">
      <c r="A496" t="s">
        <v>2618</v>
      </c>
      <c r="B496" t="s">
        <v>928</v>
      </c>
      <c r="C496" t="s">
        <v>286</v>
      </c>
      <c r="D496">
        <v>1</v>
      </c>
      <c r="E496">
        <v>25</v>
      </c>
      <c r="F496">
        <v>12</v>
      </c>
      <c r="J496">
        <v>2</v>
      </c>
      <c r="K496">
        <v>1</v>
      </c>
      <c r="L496">
        <v>2</v>
      </c>
      <c r="M496" t="s">
        <v>618</v>
      </c>
      <c r="O496" t="s">
        <v>2619</v>
      </c>
      <c r="P496">
        <v>3</v>
      </c>
      <c r="Q496" t="s">
        <v>2620</v>
      </c>
      <c r="R496" t="str">
        <f>IFERROR(INDEX(tbl_Lookup_Exercises[Category],MATCH(tbl_Exercises[[#This Row],[ExerciseName]],tbl_Lookup_Exercises[ExerciseName],0)),"Unknown")</f>
        <v>Legs</v>
      </c>
    </row>
    <row r="497" spans="1:18" hidden="1" x14ac:dyDescent="0.25">
      <c r="A497" t="s">
        <v>2621</v>
      </c>
      <c r="B497" t="s">
        <v>928</v>
      </c>
      <c r="C497" t="s">
        <v>286</v>
      </c>
      <c r="D497">
        <v>2</v>
      </c>
      <c r="E497">
        <v>75</v>
      </c>
      <c r="F497">
        <v>12</v>
      </c>
      <c r="J497">
        <v>2</v>
      </c>
      <c r="K497">
        <v>1</v>
      </c>
      <c r="L497">
        <v>2</v>
      </c>
      <c r="M497" t="s">
        <v>618</v>
      </c>
      <c r="O497" t="s">
        <v>2619</v>
      </c>
      <c r="P497">
        <v>3</v>
      </c>
      <c r="Q497" t="s">
        <v>2622</v>
      </c>
      <c r="R497" t="str">
        <f>IFERROR(INDEX(tbl_Lookup_Exercises[Category],MATCH(tbl_Exercises[[#This Row],[ExerciseName]],tbl_Lookup_Exercises[ExerciseName],0)),"Unknown")</f>
        <v>Legs</v>
      </c>
    </row>
    <row r="498" spans="1:18" hidden="1" x14ac:dyDescent="0.25">
      <c r="A498" t="s">
        <v>2623</v>
      </c>
      <c r="B498" t="s">
        <v>928</v>
      </c>
      <c r="C498" t="s">
        <v>286</v>
      </c>
      <c r="D498">
        <v>3</v>
      </c>
      <c r="E498">
        <v>95</v>
      </c>
      <c r="F498">
        <v>12</v>
      </c>
      <c r="J498">
        <v>2</v>
      </c>
      <c r="K498">
        <v>1</v>
      </c>
      <c r="L498">
        <v>2</v>
      </c>
      <c r="M498" t="s">
        <v>618</v>
      </c>
      <c r="O498" t="s">
        <v>2619</v>
      </c>
      <c r="P498">
        <v>3</v>
      </c>
      <c r="Q498" t="s">
        <v>2624</v>
      </c>
      <c r="R498" t="str">
        <f>IFERROR(INDEX(tbl_Lookup_Exercises[Category],MATCH(tbl_Exercises[[#This Row],[ExerciseName]],tbl_Lookup_Exercises[ExerciseName],0)),"Unknown")</f>
        <v>Legs</v>
      </c>
    </row>
    <row r="499" spans="1:18" hidden="1" x14ac:dyDescent="0.25">
      <c r="A499" t="s">
        <v>2625</v>
      </c>
      <c r="B499" t="s">
        <v>928</v>
      </c>
      <c r="C499" t="s">
        <v>352</v>
      </c>
      <c r="D499">
        <v>1</v>
      </c>
      <c r="E499">
        <v>45</v>
      </c>
      <c r="F499">
        <v>12</v>
      </c>
      <c r="O499" t="s">
        <v>2626</v>
      </c>
      <c r="P499">
        <v>3</v>
      </c>
      <c r="Q499" t="s">
        <v>2627</v>
      </c>
      <c r="R499" t="str">
        <f>IFERROR(INDEX(tbl_Lookup_Exercises[Category],MATCH(tbl_Exercises[[#This Row],[ExerciseName]],tbl_Lookup_Exercises[ExerciseName],0)),"Unknown")</f>
        <v>Legs</v>
      </c>
    </row>
    <row r="500" spans="1:18" hidden="1" x14ac:dyDescent="0.25">
      <c r="A500" t="s">
        <v>2628</v>
      </c>
      <c r="B500" t="s">
        <v>928</v>
      </c>
      <c r="C500" t="s">
        <v>352</v>
      </c>
      <c r="D500">
        <v>2</v>
      </c>
      <c r="E500">
        <v>45</v>
      </c>
      <c r="F500">
        <v>12</v>
      </c>
      <c r="O500" t="s">
        <v>2626</v>
      </c>
      <c r="P500">
        <v>3</v>
      </c>
      <c r="Q500" t="s">
        <v>2629</v>
      </c>
      <c r="R500" t="str">
        <f>IFERROR(INDEX(tbl_Lookup_Exercises[Category],MATCH(tbl_Exercises[[#This Row],[ExerciseName]],tbl_Lookup_Exercises[ExerciseName],0)),"Unknown")</f>
        <v>Legs</v>
      </c>
    </row>
    <row r="501" spans="1:18" hidden="1" x14ac:dyDescent="0.25">
      <c r="A501" t="s">
        <v>2630</v>
      </c>
      <c r="B501" t="s">
        <v>928</v>
      </c>
      <c r="C501" t="s">
        <v>329</v>
      </c>
      <c r="D501">
        <v>1</v>
      </c>
      <c r="E501">
        <v>0</v>
      </c>
      <c r="G501">
        <v>30</v>
      </c>
      <c r="O501" t="s">
        <v>2631</v>
      </c>
      <c r="P501">
        <v>3</v>
      </c>
      <c r="Q501" t="s">
        <v>2632</v>
      </c>
      <c r="R501" t="str">
        <f>IFERROR(INDEX(tbl_Lookup_Exercises[Category],MATCH(tbl_Exercises[[#This Row],[ExerciseName]],tbl_Lookup_Exercises[ExerciseName],0)),"Unknown")</f>
        <v>Core</v>
      </c>
    </row>
    <row r="502" spans="1:18" hidden="1" x14ac:dyDescent="0.25">
      <c r="A502" t="s">
        <v>2633</v>
      </c>
      <c r="B502" t="s">
        <v>928</v>
      </c>
      <c r="C502" t="s">
        <v>329</v>
      </c>
      <c r="D502">
        <v>2</v>
      </c>
      <c r="E502">
        <v>0</v>
      </c>
      <c r="G502">
        <v>30</v>
      </c>
      <c r="O502" t="s">
        <v>2634</v>
      </c>
      <c r="P502">
        <v>3</v>
      </c>
      <c r="Q502" t="s">
        <v>931</v>
      </c>
      <c r="R502" t="str">
        <f>IFERROR(INDEX(tbl_Lookup_Exercises[Category],MATCH(tbl_Exercises[[#This Row],[ExerciseName]],tbl_Lookup_Exercises[ExerciseName],0)),"Unknown")</f>
        <v>Core</v>
      </c>
    </row>
    <row r="503" spans="1:18" hidden="1" x14ac:dyDescent="0.25">
      <c r="A503" t="s">
        <v>2635</v>
      </c>
      <c r="B503" t="s">
        <v>932</v>
      </c>
      <c r="C503" t="s">
        <v>389</v>
      </c>
      <c r="D503">
        <v>1</v>
      </c>
      <c r="E503">
        <v>0</v>
      </c>
      <c r="F503">
        <v>12</v>
      </c>
      <c r="P503">
        <v>3</v>
      </c>
      <c r="Q503" t="s">
        <v>934</v>
      </c>
      <c r="R503" t="str">
        <f>IFERROR(INDEX(tbl_Lookup_Exercises[Category],MATCH(tbl_Exercises[[#This Row],[ExerciseName]],tbl_Lookup_Exercises[ExerciseName],0)),"Unknown")</f>
        <v>Push</v>
      </c>
    </row>
    <row r="504" spans="1:18" hidden="1" x14ac:dyDescent="0.25">
      <c r="A504" t="s">
        <v>2636</v>
      </c>
      <c r="B504" t="s">
        <v>932</v>
      </c>
      <c r="C504" t="s">
        <v>389</v>
      </c>
      <c r="D504">
        <v>2</v>
      </c>
      <c r="E504">
        <v>0</v>
      </c>
      <c r="F504">
        <v>12</v>
      </c>
      <c r="P504">
        <v>3</v>
      </c>
      <c r="Q504" t="s">
        <v>2637</v>
      </c>
      <c r="R504" t="str">
        <f>IFERROR(INDEX(tbl_Lookup_Exercises[Category],MATCH(tbl_Exercises[[#This Row],[ExerciseName]],tbl_Lookup_Exercises[ExerciseName],0)),"Unknown")</f>
        <v>Push</v>
      </c>
    </row>
    <row r="505" spans="1:18" hidden="1" x14ac:dyDescent="0.25">
      <c r="A505" t="s">
        <v>2638</v>
      </c>
      <c r="B505" t="s">
        <v>932</v>
      </c>
      <c r="C505" t="s">
        <v>411</v>
      </c>
      <c r="D505">
        <v>1</v>
      </c>
      <c r="E505">
        <v>5</v>
      </c>
      <c r="F505">
        <v>10</v>
      </c>
      <c r="O505" t="s">
        <v>2639</v>
      </c>
      <c r="P505">
        <v>3</v>
      </c>
      <c r="Q505" t="s">
        <v>2640</v>
      </c>
      <c r="R505" t="str">
        <f>IFERROR(INDEX(tbl_Lookup_Exercises[Category],MATCH(tbl_Exercises[[#This Row],[ExerciseName]],tbl_Lookup_Exercises[ExerciseName],0)),"Unknown")</f>
        <v>Warmup</v>
      </c>
    </row>
    <row r="506" spans="1:18" hidden="1" x14ac:dyDescent="0.25">
      <c r="A506" t="s">
        <v>2641</v>
      </c>
      <c r="B506" t="s">
        <v>932</v>
      </c>
      <c r="C506" t="s">
        <v>411</v>
      </c>
      <c r="D506">
        <v>2</v>
      </c>
      <c r="E506">
        <v>5</v>
      </c>
      <c r="F506">
        <v>12</v>
      </c>
      <c r="O506" t="s">
        <v>2639</v>
      </c>
      <c r="P506">
        <v>3</v>
      </c>
      <c r="Q506" t="s">
        <v>2642</v>
      </c>
      <c r="R506" t="str">
        <f>IFERROR(INDEX(tbl_Lookup_Exercises[Category],MATCH(tbl_Exercises[[#This Row],[ExerciseName]],tbl_Lookup_Exercises[ExerciseName],0)),"Unknown")</f>
        <v>Warmup</v>
      </c>
    </row>
    <row r="507" spans="1:18" hidden="1" x14ac:dyDescent="0.25">
      <c r="A507" t="s">
        <v>2643</v>
      </c>
      <c r="B507" t="s">
        <v>932</v>
      </c>
      <c r="C507" t="s">
        <v>403</v>
      </c>
      <c r="D507">
        <v>1</v>
      </c>
      <c r="E507">
        <v>0</v>
      </c>
      <c r="F507">
        <v>8</v>
      </c>
      <c r="O507" t="s">
        <v>2644</v>
      </c>
      <c r="P507">
        <v>3</v>
      </c>
      <c r="Q507" t="s">
        <v>2645</v>
      </c>
      <c r="R507" t="str">
        <f>IFERROR(INDEX(tbl_Lookup_Exercises[Category],MATCH(tbl_Exercises[[#This Row],[ExerciseName]],tbl_Lookup_Exercises[ExerciseName],0)),"Unknown")</f>
        <v>Warmup</v>
      </c>
    </row>
    <row r="508" spans="1:18" hidden="1" x14ac:dyDescent="0.25">
      <c r="A508" t="s">
        <v>2646</v>
      </c>
      <c r="B508" t="s">
        <v>932</v>
      </c>
      <c r="C508" t="s">
        <v>154</v>
      </c>
      <c r="D508">
        <v>1</v>
      </c>
      <c r="E508">
        <v>115</v>
      </c>
      <c r="F508">
        <v>8</v>
      </c>
      <c r="J508">
        <v>3</v>
      </c>
      <c r="K508">
        <v>1</v>
      </c>
      <c r="L508">
        <v>1</v>
      </c>
      <c r="M508" t="s">
        <v>1745</v>
      </c>
      <c r="O508" t="s">
        <v>2647</v>
      </c>
      <c r="P508">
        <v>3</v>
      </c>
      <c r="Q508" t="s">
        <v>2648</v>
      </c>
      <c r="R508" t="str">
        <f>IFERROR(INDEX(tbl_Lookup_Exercises[Category],MATCH(tbl_Exercises[[#This Row],[ExerciseName]],tbl_Lookup_Exercises[ExerciseName],0)),"Unknown")</f>
        <v>Push</v>
      </c>
    </row>
    <row r="509" spans="1:18" hidden="1" x14ac:dyDescent="0.25">
      <c r="A509" t="s">
        <v>2649</v>
      </c>
      <c r="B509" t="s">
        <v>932</v>
      </c>
      <c r="C509" t="s">
        <v>154</v>
      </c>
      <c r="D509">
        <v>2</v>
      </c>
      <c r="E509">
        <v>115</v>
      </c>
      <c r="F509">
        <v>6</v>
      </c>
      <c r="J509">
        <v>3</v>
      </c>
      <c r="K509">
        <v>1</v>
      </c>
      <c r="L509">
        <v>1</v>
      </c>
      <c r="M509" t="s">
        <v>610</v>
      </c>
      <c r="O509" t="s">
        <v>2650</v>
      </c>
      <c r="P509">
        <v>3</v>
      </c>
      <c r="Q509" t="s">
        <v>2651</v>
      </c>
      <c r="R509" t="str">
        <f>IFERROR(INDEX(tbl_Lookup_Exercises[Category],MATCH(tbl_Exercises[[#This Row],[ExerciseName]],tbl_Lookup_Exercises[ExerciseName],0)),"Unknown")</f>
        <v>Push</v>
      </c>
    </row>
    <row r="510" spans="1:18" hidden="1" x14ac:dyDescent="0.25">
      <c r="A510" t="s">
        <v>2652</v>
      </c>
      <c r="B510" t="s">
        <v>932</v>
      </c>
      <c r="C510" t="s">
        <v>154</v>
      </c>
      <c r="D510">
        <v>3</v>
      </c>
      <c r="E510">
        <v>115</v>
      </c>
      <c r="F510">
        <v>7</v>
      </c>
      <c r="J510">
        <v>3</v>
      </c>
      <c r="K510">
        <v>1</v>
      </c>
      <c r="L510">
        <v>1</v>
      </c>
      <c r="M510" t="s">
        <v>610</v>
      </c>
      <c r="O510" t="s">
        <v>2650</v>
      </c>
      <c r="P510">
        <v>3</v>
      </c>
      <c r="Q510" t="s">
        <v>2653</v>
      </c>
      <c r="R510" t="str">
        <f>IFERROR(INDEX(tbl_Lookup_Exercises[Category],MATCH(tbl_Exercises[[#This Row],[ExerciseName]],tbl_Lookup_Exercises[ExerciseName],0)),"Unknown")</f>
        <v>Push</v>
      </c>
    </row>
    <row r="511" spans="1:18" hidden="1" x14ac:dyDescent="0.25">
      <c r="A511" t="s">
        <v>2654</v>
      </c>
      <c r="B511" t="s">
        <v>932</v>
      </c>
      <c r="C511" t="s">
        <v>154</v>
      </c>
      <c r="D511">
        <v>4</v>
      </c>
      <c r="E511">
        <v>115</v>
      </c>
      <c r="F511">
        <v>7</v>
      </c>
      <c r="J511">
        <v>3</v>
      </c>
      <c r="K511">
        <v>1</v>
      </c>
      <c r="L511">
        <v>1</v>
      </c>
      <c r="M511" t="s">
        <v>610</v>
      </c>
      <c r="O511" t="s">
        <v>2650</v>
      </c>
      <c r="P511">
        <v>3</v>
      </c>
      <c r="Q511" t="s">
        <v>2655</v>
      </c>
      <c r="R511" t="str">
        <f>IFERROR(INDEX(tbl_Lookup_Exercises[Category],MATCH(tbl_Exercises[[#This Row],[ExerciseName]],tbl_Lookup_Exercises[ExerciseName],0)),"Unknown")</f>
        <v>Push</v>
      </c>
    </row>
    <row r="512" spans="1:18" hidden="1" x14ac:dyDescent="0.25">
      <c r="A512" t="s">
        <v>2656</v>
      </c>
      <c r="B512" t="s">
        <v>932</v>
      </c>
      <c r="C512" t="s">
        <v>2295</v>
      </c>
      <c r="D512">
        <v>1</v>
      </c>
      <c r="E512">
        <v>90</v>
      </c>
      <c r="F512">
        <v>8</v>
      </c>
      <c r="J512">
        <v>2</v>
      </c>
      <c r="K512">
        <v>1</v>
      </c>
      <c r="L512">
        <v>2</v>
      </c>
      <c r="M512" t="s">
        <v>1745</v>
      </c>
      <c r="O512" t="s">
        <v>2657</v>
      </c>
      <c r="P512">
        <v>3</v>
      </c>
      <c r="Q512" t="s">
        <v>2658</v>
      </c>
      <c r="R512" t="str">
        <f>IFERROR(INDEX(tbl_Lookup_Exercises[Category],MATCH(tbl_Exercises[[#This Row],[ExerciseName]],tbl_Lookup_Exercises[ExerciseName],0)),"Unknown")</f>
        <v>Push</v>
      </c>
    </row>
    <row r="513" spans="1:18" hidden="1" x14ac:dyDescent="0.25">
      <c r="A513" t="s">
        <v>2659</v>
      </c>
      <c r="B513" t="s">
        <v>932</v>
      </c>
      <c r="C513" t="s">
        <v>2295</v>
      </c>
      <c r="D513">
        <v>2</v>
      </c>
      <c r="E513">
        <v>90</v>
      </c>
      <c r="F513">
        <v>8.5</v>
      </c>
      <c r="J513">
        <v>2</v>
      </c>
      <c r="K513">
        <v>1</v>
      </c>
      <c r="L513">
        <v>2</v>
      </c>
      <c r="M513" t="s">
        <v>1745</v>
      </c>
      <c r="O513" t="s">
        <v>2657</v>
      </c>
      <c r="P513">
        <v>3</v>
      </c>
      <c r="Q513" t="s">
        <v>2660</v>
      </c>
      <c r="R513" t="str">
        <f>IFERROR(INDEX(tbl_Lookup_Exercises[Category],MATCH(tbl_Exercises[[#This Row],[ExerciseName]],tbl_Lookup_Exercises[ExerciseName],0)),"Unknown")</f>
        <v>Push</v>
      </c>
    </row>
    <row r="514" spans="1:18" hidden="1" x14ac:dyDescent="0.25">
      <c r="A514" t="s">
        <v>2661</v>
      </c>
      <c r="B514" t="s">
        <v>932</v>
      </c>
      <c r="C514" t="s">
        <v>2295</v>
      </c>
      <c r="D514">
        <v>3</v>
      </c>
      <c r="E514">
        <v>90</v>
      </c>
      <c r="F514">
        <v>7</v>
      </c>
      <c r="J514">
        <v>2</v>
      </c>
      <c r="K514">
        <v>1</v>
      </c>
      <c r="L514">
        <v>2</v>
      </c>
      <c r="M514" t="s">
        <v>1745</v>
      </c>
      <c r="O514" t="s">
        <v>2657</v>
      </c>
      <c r="P514">
        <v>3</v>
      </c>
      <c r="Q514" t="s">
        <v>2662</v>
      </c>
      <c r="R514" t="str">
        <f>IFERROR(INDEX(tbl_Lookup_Exercises[Category],MATCH(tbl_Exercises[[#This Row],[ExerciseName]],tbl_Lookup_Exercises[ExerciseName],0)),"Unknown")</f>
        <v>Push</v>
      </c>
    </row>
    <row r="515" spans="1:18" hidden="1" x14ac:dyDescent="0.25">
      <c r="A515" t="s">
        <v>2663</v>
      </c>
      <c r="B515" t="s">
        <v>932</v>
      </c>
      <c r="C515" t="s">
        <v>204</v>
      </c>
      <c r="D515">
        <v>1</v>
      </c>
      <c r="E515">
        <v>70</v>
      </c>
      <c r="F515">
        <v>12</v>
      </c>
      <c r="J515">
        <v>2</v>
      </c>
      <c r="K515">
        <v>2</v>
      </c>
      <c r="L515">
        <v>2</v>
      </c>
      <c r="M515" t="s">
        <v>1745</v>
      </c>
      <c r="O515" t="s">
        <v>2664</v>
      </c>
      <c r="P515">
        <v>3</v>
      </c>
      <c r="Q515" t="s">
        <v>2665</v>
      </c>
      <c r="R515" t="str">
        <f>IFERROR(INDEX(tbl_Lookup_Exercises[Category],MATCH(tbl_Exercises[[#This Row],[ExerciseName]],tbl_Lookup_Exercises[ExerciseName],0)),"Unknown")</f>
        <v>Push</v>
      </c>
    </row>
    <row r="516" spans="1:18" hidden="1" x14ac:dyDescent="0.25">
      <c r="A516" t="s">
        <v>2666</v>
      </c>
      <c r="B516" t="s">
        <v>932</v>
      </c>
      <c r="C516" t="s">
        <v>204</v>
      </c>
      <c r="D516">
        <v>2</v>
      </c>
      <c r="E516">
        <v>70</v>
      </c>
      <c r="F516">
        <v>12</v>
      </c>
      <c r="J516">
        <v>2</v>
      </c>
      <c r="K516">
        <v>2</v>
      </c>
      <c r="L516">
        <v>2</v>
      </c>
      <c r="M516" t="s">
        <v>1745</v>
      </c>
      <c r="O516" t="s">
        <v>2664</v>
      </c>
      <c r="P516">
        <v>3</v>
      </c>
      <c r="Q516" t="s">
        <v>2667</v>
      </c>
      <c r="R516" t="str">
        <f>IFERROR(INDEX(tbl_Lookup_Exercises[Category],MATCH(tbl_Exercises[[#This Row],[ExerciseName]],tbl_Lookup_Exercises[ExerciseName],0)),"Unknown")</f>
        <v>Push</v>
      </c>
    </row>
    <row r="517" spans="1:18" hidden="1" x14ac:dyDescent="0.25">
      <c r="A517" t="s">
        <v>2668</v>
      </c>
      <c r="B517" t="s">
        <v>932</v>
      </c>
      <c r="C517" t="s">
        <v>204</v>
      </c>
      <c r="D517">
        <v>3</v>
      </c>
      <c r="E517">
        <v>70</v>
      </c>
      <c r="F517">
        <v>12</v>
      </c>
      <c r="J517">
        <v>2</v>
      </c>
      <c r="K517">
        <v>2</v>
      </c>
      <c r="L517">
        <v>2</v>
      </c>
      <c r="M517" t="s">
        <v>1745</v>
      </c>
      <c r="O517" t="s">
        <v>2664</v>
      </c>
      <c r="P517">
        <v>3</v>
      </c>
      <c r="Q517" t="s">
        <v>2669</v>
      </c>
      <c r="R517" t="str">
        <f>IFERROR(INDEX(tbl_Lookup_Exercises[Category],MATCH(tbl_Exercises[[#This Row],[ExerciseName]],tbl_Lookup_Exercises[ExerciseName],0)),"Unknown")</f>
        <v>Push</v>
      </c>
    </row>
    <row r="518" spans="1:18" hidden="1" x14ac:dyDescent="0.25">
      <c r="A518" t="s">
        <v>2670</v>
      </c>
      <c r="B518" t="s">
        <v>932</v>
      </c>
      <c r="C518" t="s">
        <v>303</v>
      </c>
      <c r="D518">
        <v>1</v>
      </c>
      <c r="E518">
        <v>6</v>
      </c>
      <c r="F518">
        <v>15</v>
      </c>
      <c r="J518">
        <v>2</v>
      </c>
      <c r="K518">
        <v>1</v>
      </c>
      <c r="L518">
        <v>2</v>
      </c>
      <c r="M518" t="s">
        <v>1745</v>
      </c>
      <c r="O518" t="s">
        <v>2671</v>
      </c>
      <c r="P518">
        <v>3</v>
      </c>
      <c r="Q518" t="s">
        <v>2672</v>
      </c>
      <c r="R518" t="str">
        <f>IFERROR(INDEX(tbl_Lookup_Exercises[Category],MATCH(tbl_Exercises[[#This Row],[ExerciseName]],tbl_Lookup_Exercises[ExerciseName],0)),"Unknown")</f>
        <v>Push</v>
      </c>
    </row>
    <row r="519" spans="1:18" hidden="1" x14ac:dyDescent="0.25">
      <c r="A519" t="s">
        <v>2673</v>
      </c>
      <c r="B519" t="s">
        <v>932</v>
      </c>
      <c r="C519" t="s">
        <v>303</v>
      </c>
      <c r="D519">
        <v>2</v>
      </c>
      <c r="E519">
        <v>6</v>
      </c>
      <c r="F519">
        <v>15</v>
      </c>
      <c r="J519">
        <v>2</v>
      </c>
      <c r="K519">
        <v>1</v>
      </c>
      <c r="L519">
        <v>2</v>
      </c>
      <c r="M519" t="s">
        <v>1745</v>
      </c>
      <c r="O519" t="s">
        <v>2674</v>
      </c>
      <c r="P519">
        <v>3</v>
      </c>
      <c r="Q519" t="s">
        <v>2675</v>
      </c>
      <c r="R519" t="str">
        <f>IFERROR(INDEX(tbl_Lookup_Exercises[Category],MATCH(tbl_Exercises[[#This Row],[ExerciseName]],tbl_Lookup_Exercises[ExerciseName],0)),"Unknown")</f>
        <v>Push</v>
      </c>
    </row>
    <row r="520" spans="1:18" hidden="1" x14ac:dyDescent="0.25">
      <c r="A520" t="s">
        <v>2676</v>
      </c>
      <c r="B520" t="s">
        <v>932</v>
      </c>
      <c r="C520" t="s">
        <v>303</v>
      </c>
      <c r="D520">
        <v>3</v>
      </c>
      <c r="E520">
        <v>6</v>
      </c>
      <c r="F520">
        <v>15</v>
      </c>
      <c r="J520">
        <v>2</v>
      </c>
      <c r="K520">
        <v>1</v>
      </c>
      <c r="L520">
        <v>2</v>
      </c>
      <c r="M520" t="s">
        <v>1745</v>
      </c>
      <c r="O520" t="s">
        <v>2677</v>
      </c>
      <c r="P520">
        <v>3</v>
      </c>
      <c r="Q520" t="s">
        <v>2678</v>
      </c>
      <c r="R520" t="str">
        <f>IFERROR(INDEX(tbl_Lookup_Exercises[Category],MATCH(tbl_Exercises[[#This Row],[ExerciseName]],tbl_Lookup_Exercises[ExerciseName],0)),"Unknown")</f>
        <v>Push</v>
      </c>
    </row>
    <row r="521" spans="1:18" hidden="1" x14ac:dyDescent="0.25">
      <c r="A521" t="s">
        <v>2679</v>
      </c>
      <c r="B521" t="s">
        <v>932</v>
      </c>
      <c r="C521" t="s">
        <v>383</v>
      </c>
      <c r="D521">
        <v>1</v>
      </c>
      <c r="E521">
        <v>0</v>
      </c>
      <c r="F521">
        <v>8</v>
      </c>
      <c r="J521">
        <v>1</v>
      </c>
      <c r="K521">
        <v>1</v>
      </c>
      <c r="L521">
        <v>1</v>
      </c>
      <c r="M521" t="s">
        <v>1745</v>
      </c>
      <c r="N521" t="s">
        <v>2680</v>
      </c>
      <c r="O521" t="s">
        <v>2681</v>
      </c>
      <c r="P521">
        <v>3</v>
      </c>
      <c r="Q521" t="s">
        <v>2682</v>
      </c>
      <c r="R521" t="str">
        <f>IFERROR(INDEX(tbl_Lookup_Exercises[Category],MATCH(tbl_Exercises[[#This Row],[ExerciseName]],tbl_Lookup_Exercises[ExerciseName],0)),"Unknown")</f>
        <v>Push</v>
      </c>
    </row>
    <row r="522" spans="1:18" hidden="1" x14ac:dyDescent="0.25">
      <c r="A522" t="s">
        <v>2683</v>
      </c>
      <c r="B522" t="s">
        <v>932</v>
      </c>
      <c r="C522" t="s">
        <v>379</v>
      </c>
      <c r="D522">
        <v>1</v>
      </c>
      <c r="E522">
        <v>0</v>
      </c>
      <c r="F522">
        <v>7</v>
      </c>
      <c r="N522" t="s">
        <v>2684</v>
      </c>
      <c r="O522" t="s">
        <v>2685</v>
      </c>
      <c r="P522">
        <v>3</v>
      </c>
      <c r="Q522" t="s">
        <v>2686</v>
      </c>
      <c r="R522" t="str">
        <f>IFERROR(INDEX(tbl_Lookup_Exercises[Category],MATCH(tbl_Exercises[[#This Row],[ExerciseName]],tbl_Lookup_Exercises[ExerciseName],0)),"Unknown")</f>
        <v>Push</v>
      </c>
    </row>
    <row r="523" spans="1:18" hidden="1" x14ac:dyDescent="0.25">
      <c r="A523" t="s">
        <v>2687</v>
      </c>
      <c r="B523" t="s">
        <v>932</v>
      </c>
      <c r="C523" t="s">
        <v>383</v>
      </c>
      <c r="D523">
        <v>2</v>
      </c>
      <c r="E523">
        <v>0</v>
      </c>
      <c r="F523">
        <v>6</v>
      </c>
      <c r="J523">
        <v>1</v>
      </c>
      <c r="K523">
        <v>1</v>
      </c>
      <c r="L523">
        <v>1</v>
      </c>
      <c r="M523" t="s">
        <v>1745</v>
      </c>
      <c r="N523" t="s">
        <v>2684</v>
      </c>
      <c r="O523" t="s">
        <v>2681</v>
      </c>
      <c r="P523">
        <v>3</v>
      </c>
      <c r="Q523" t="s">
        <v>2688</v>
      </c>
      <c r="R523" t="str">
        <f>IFERROR(INDEX(tbl_Lookup_Exercises[Category],MATCH(tbl_Exercises[[#This Row],[ExerciseName]],tbl_Lookup_Exercises[ExerciseName],0)),"Unknown")</f>
        <v>Push</v>
      </c>
    </row>
    <row r="524" spans="1:18" hidden="1" x14ac:dyDescent="0.25">
      <c r="A524" t="s">
        <v>2689</v>
      </c>
      <c r="B524" t="s">
        <v>932</v>
      </c>
      <c r="C524" t="s">
        <v>356</v>
      </c>
      <c r="D524">
        <v>1</v>
      </c>
      <c r="G524">
        <v>720</v>
      </c>
      <c r="H524">
        <v>3000</v>
      </c>
      <c r="I524" t="s">
        <v>2238</v>
      </c>
      <c r="O524" t="s">
        <v>2690</v>
      </c>
      <c r="P524">
        <v>3</v>
      </c>
      <c r="Q524" t="s">
        <v>935</v>
      </c>
      <c r="R524" t="str">
        <f>IFERROR(INDEX(tbl_Lookup_Exercises[Category],MATCH(tbl_Exercises[[#This Row],[ExerciseName]],tbl_Lookup_Exercises[ExerciseName],0)),"Unknown")</f>
        <v>Pull</v>
      </c>
    </row>
    <row r="525" spans="1:18" hidden="1" x14ac:dyDescent="0.25">
      <c r="A525" t="s">
        <v>2691</v>
      </c>
      <c r="B525" t="s">
        <v>936</v>
      </c>
      <c r="C525" t="s">
        <v>41</v>
      </c>
      <c r="D525">
        <v>1</v>
      </c>
      <c r="E525">
        <v>70</v>
      </c>
      <c r="F525">
        <v>10</v>
      </c>
      <c r="J525">
        <v>2</v>
      </c>
      <c r="K525">
        <v>1</v>
      </c>
      <c r="L525">
        <v>2</v>
      </c>
      <c r="M525" t="s">
        <v>1745</v>
      </c>
      <c r="O525" t="s">
        <v>1932</v>
      </c>
      <c r="P525">
        <v>3</v>
      </c>
      <c r="Q525" t="s">
        <v>938</v>
      </c>
      <c r="R525" t="str">
        <f>IFERROR(INDEX(tbl_Lookup_Exercises[Category],MATCH(tbl_Exercises[[#This Row],[ExerciseName]],tbl_Lookup_Exercises[ExerciseName],0)),"Unknown")</f>
        <v>Pull</v>
      </c>
    </row>
    <row r="526" spans="1:18" hidden="1" x14ac:dyDescent="0.25">
      <c r="A526" t="s">
        <v>2692</v>
      </c>
      <c r="B526" t="s">
        <v>936</v>
      </c>
      <c r="C526" t="s">
        <v>41</v>
      </c>
      <c r="D526">
        <v>2</v>
      </c>
      <c r="E526">
        <v>70</v>
      </c>
      <c r="F526">
        <v>9</v>
      </c>
      <c r="J526">
        <v>2</v>
      </c>
      <c r="K526">
        <v>1</v>
      </c>
      <c r="L526">
        <v>2</v>
      </c>
      <c r="M526" t="s">
        <v>610</v>
      </c>
      <c r="O526" t="s">
        <v>1937</v>
      </c>
      <c r="P526">
        <v>3</v>
      </c>
      <c r="Q526" t="s">
        <v>2693</v>
      </c>
      <c r="R526" t="str">
        <f>IFERROR(INDEX(tbl_Lookup_Exercises[Category],MATCH(tbl_Exercises[[#This Row],[ExerciseName]],tbl_Lookup_Exercises[ExerciseName],0)),"Unknown")</f>
        <v>Pull</v>
      </c>
    </row>
    <row r="527" spans="1:18" hidden="1" x14ac:dyDescent="0.25">
      <c r="A527" t="s">
        <v>2694</v>
      </c>
      <c r="B527" t="s">
        <v>936</v>
      </c>
      <c r="C527" t="s">
        <v>41</v>
      </c>
      <c r="D527">
        <v>3</v>
      </c>
      <c r="E527">
        <v>70</v>
      </c>
      <c r="F527">
        <v>8</v>
      </c>
      <c r="J527">
        <v>2</v>
      </c>
      <c r="K527">
        <v>1</v>
      </c>
      <c r="L527">
        <v>2</v>
      </c>
      <c r="M527" t="s">
        <v>610</v>
      </c>
      <c r="O527" t="s">
        <v>2695</v>
      </c>
      <c r="P527">
        <v>3</v>
      </c>
      <c r="Q527" t="s">
        <v>2696</v>
      </c>
      <c r="R527" t="str">
        <f>IFERROR(INDEX(tbl_Lookup_Exercises[Category],MATCH(tbl_Exercises[[#This Row],[ExerciseName]],tbl_Lookup_Exercises[ExerciseName],0)),"Unknown")</f>
        <v>Pull</v>
      </c>
    </row>
    <row r="528" spans="1:18" hidden="1" x14ac:dyDescent="0.25">
      <c r="A528" t="s">
        <v>2697</v>
      </c>
      <c r="B528" t="s">
        <v>936</v>
      </c>
      <c r="C528" t="s">
        <v>45</v>
      </c>
      <c r="D528">
        <v>1</v>
      </c>
      <c r="E528">
        <v>145</v>
      </c>
      <c r="F528">
        <v>10</v>
      </c>
      <c r="J528">
        <v>2</v>
      </c>
      <c r="K528">
        <v>1</v>
      </c>
      <c r="L528">
        <v>2</v>
      </c>
      <c r="M528" t="s">
        <v>1745</v>
      </c>
      <c r="O528" t="s">
        <v>2698</v>
      </c>
      <c r="P528">
        <v>3</v>
      </c>
      <c r="Q528" t="s">
        <v>2699</v>
      </c>
      <c r="R528" t="str">
        <f>IFERROR(INDEX(tbl_Lookup_Exercises[Category],MATCH(tbl_Exercises[[#This Row],[ExerciseName]],tbl_Lookup_Exercises[ExerciseName],0)),"Unknown")</f>
        <v>Pull</v>
      </c>
    </row>
    <row r="529" spans="1:18" hidden="1" x14ac:dyDescent="0.25">
      <c r="A529" t="s">
        <v>2700</v>
      </c>
      <c r="B529" t="s">
        <v>936</v>
      </c>
      <c r="C529" t="s">
        <v>45</v>
      </c>
      <c r="D529">
        <v>2</v>
      </c>
      <c r="E529">
        <v>150</v>
      </c>
      <c r="F529">
        <v>10</v>
      </c>
      <c r="J529">
        <v>2</v>
      </c>
      <c r="K529">
        <v>1</v>
      </c>
      <c r="L529">
        <v>2</v>
      </c>
      <c r="M529" t="s">
        <v>1745</v>
      </c>
      <c r="O529" t="s">
        <v>2701</v>
      </c>
      <c r="P529">
        <v>3</v>
      </c>
      <c r="Q529" t="s">
        <v>2702</v>
      </c>
      <c r="R529" t="str">
        <f>IFERROR(INDEX(tbl_Lookup_Exercises[Category],MATCH(tbl_Exercises[[#This Row],[ExerciseName]],tbl_Lookup_Exercises[ExerciseName],0)),"Unknown")</f>
        <v>Pull</v>
      </c>
    </row>
    <row r="530" spans="1:18" hidden="1" x14ac:dyDescent="0.25">
      <c r="A530" t="s">
        <v>2703</v>
      </c>
      <c r="B530" t="s">
        <v>936</v>
      </c>
      <c r="C530" t="s">
        <v>45</v>
      </c>
      <c r="D530">
        <v>3</v>
      </c>
      <c r="E530">
        <v>150</v>
      </c>
      <c r="F530">
        <v>10</v>
      </c>
      <c r="J530">
        <v>2</v>
      </c>
      <c r="K530">
        <v>1</v>
      </c>
      <c r="L530">
        <v>2</v>
      </c>
      <c r="M530" t="s">
        <v>610</v>
      </c>
      <c r="O530" t="s">
        <v>1937</v>
      </c>
      <c r="P530">
        <v>3</v>
      </c>
      <c r="Q530" t="s">
        <v>2704</v>
      </c>
      <c r="R530" t="str">
        <f>IFERROR(INDEX(tbl_Lookup_Exercises[Category],MATCH(tbl_Exercises[[#This Row],[ExerciseName]],tbl_Lookup_Exercises[ExerciseName],0)),"Unknown")</f>
        <v>Pull</v>
      </c>
    </row>
    <row r="531" spans="1:18" hidden="1" x14ac:dyDescent="0.25">
      <c r="A531" t="s">
        <v>2705</v>
      </c>
      <c r="B531" t="s">
        <v>936</v>
      </c>
      <c r="C531" t="s">
        <v>66</v>
      </c>
      <c r="D531">
        <v>1</v>
      </c>
      <c r="E531">
        <v>120</v>
      </c>
      <c r="F531">
        <v>10</v>
      </c>
      <c r="J531">
        <v>2</v>
      </c>
      <c r="K531">
        <v>1</v>
      </c>
      <c r="L531">
        <v>2</v>
      </c>
      <c r="M531" t="s">
        <v>618</v>
      </c>
      <c r="O531" t="s">
        <v>2706</v>
      </c>
      <c r="P531">
        <v>3</v>
      </c>
      <c r="Q531" t="s">
        <v>2707</v>
      </c>
      <c r="R531" t="str">
        <f>IFERROR(INDEX(tbl_Lookup_Exercises[Category],MATCH(tbl_Exercises[[#This Row],[ExerciseName]],tbl_Lookup_Exercises[ExerciseName],0)),"Unknown")</f>
        <v>Pull</v>
      </c>
    </row>
    <row r="532" spans="1:18" hidden="1" x14ac:dyDescent="0.25">
      <c r="A532" t="s">
        <v>2708</v>
      </c>
      <c r="B532" t="s">
        <v>936</v>
      </c>
      <c r="C532" t="s">
        <v>66</v>
      </c>
      <c r="D532">
        <v>2</v>
      </c>
      <c r="E532">
        <v>140</v>
      </c>
      <c r="F532">
        <v>10</v>
      </c>
      <c r="J532">
        <v>2</v>
      </c>
      <c r="K532">
        <v>1</v>
      </c>
      <c r="L532">
        <v>2</v>
      </c>
      <c r="M532" t="s">
        <v>610</v>
      </c>
      <c r="O532" t="s">
        <v>2709</v>
      </c>
      <c r="P532">
        <v>3</v>
      </c>
      <c r="Q532" t="s">
        <v>2710</v>
      </c>
      <c r="R532" t="str">
        <f>IFERROR(INDEX(tbl_Lookup_Exercises[Category],MATCH(tbl_Exercises[[#This Row],[ExerciseName]],tbl_Lookup_Exercises[ExerciseName],0)),"Unknown")</f>
        <v>Pull</v>
      </c>
    </row>
    <row r="533" spans="1:18" hidden="1" x14ac:dyDescent="0.25">
      <c r="A533" t="s">
        <v>2711</v>
      </c>
      <c r="B533" t="s">
        <v>936</v>
      </c>
      <c r="C533" t="s">
        <v>66</v>
      </c>
      <c r="D533">
        <v>3</v>
      </c>
      <c r="E533">
        <v>140</v>
      </c>
      <c r="F533">
        <v>8</v>
      </c>
      <c r="J533">
        <v>2</v>
      </c>
      <c r="K533">
        <v>1</v>
      </c>
      <c r="L533">
        <v>2</v>
      </c>
      <c r="M533" t="s">
        <v>610</v>
      </c>
      <c r="O533" t="s">
        <v>2712</v>
      </c>
      <c r="P533">
        <v>3</v>
      </c>
      <c r="Q533" t="s">
        <v>2713</v>
      </c>
      <c r="R533" t="str">
        <f>IFERROR(INDEX(tbl_Lookup_Exercises[Category],MATCH(tbl_Exercises[[#This Row],[ExerciseName]],tbl_Lookup_Exercises[ExerciseName],0)),"Unknown")</f>
        <v>Pull</v>
      </c>
    </row>
    <row r="534" spans="1:18" hidden="1" x14ac:dyDescent="0.25">
      <c r="A534" t="s">
        <v>2714</v>
      </c>
      <c r="B534" t="s">
        <v>936</v>
      </c>
      <c r="C534" t="s">
        <v>84</v>
      </c>
      <c r="D534">
        <v>1</v>
      </c>
      <c r="E534">
        <v>15</v>
      </c>
      <c r="F534">
        <v>15</v>
      </c>
      <c r="J534">
        <v>2</v>
      </c>
      <c r="K534">
        <v>1</v>
      </c>
      <c r="L534">
        <v>2</v>
      </c>
      <c r="M534" t="s">
        <v>1745</v>
      </c>
      <c r="O534" t="s">
        <v>1932</v>
      </c>
      <c r="P534">
        <v>3</v>
      </c>
      <c r="Q534" t="s">
        <v>2715</v>
      </c>
      <c r="R534" t="str">
        <f>IFERROR(INDEX(tbl_Lookup_Exercises[Category],MATCH(tbl_Exercises[[#This Row],[ExerciseName]],tbl_Lookup_Exercises[ExerciseName],0)),"Unknown")</f>
        <v>Pull</v>
      </c>
    </row>
    <row r="535" spans="1:18" hidden="1" x14ac:dyDescent="0.25">
      <c r="A535" t="s">
        <v>2716</v>
      </c>
      <c r="B535" t="s">
        <v>936</v>
      </c>
      <c r="C535" t="s">
        <v>84</v>
      </c>
      <c r="D535">
        <v>2</v>
      </c>
      <c r="E535">
        <v>15</v>
      </c>
      <c r="F535">
        <v>12</v>
      </c>
      <c r="J535">
        <v>2</v>
      </c>
      <c r="K535">
        <v>1</v>
      </c>
      <c r="L535">
        <v>2</v>
      </c>
      <c r="M535" t="s">
        <v>610</v>
      </c>
      <c r="O535" t="s">
        <v>2717</v>
      </c>
      <c r="P535">
        <v>3</v>
      </c>
      <c r="Q535" t="s">
        <v>2718</v>
      </c>
      <c r="R535" t="str">
        <f>IFERROR(INDEX(tbl_Lookup_Exercises[Category],MATCH(tbl_Exercises[[#This Row],[ExerciseName]],tbl_Lookup_Exercises[ExerciseName],0)),"Unknown")</f>
        <v>Pull</v>
      </c>
    </row>
    <row r="536" spans="1:18" hidden="1" x14ac:dyDescent="0.25">
      <c r="A536" t="s">
        <v>2719</v>
      </c>
      <c r="B536" t="s">
        <v>936</v>
      </c>
      <c r="C536" t="s">
        <v>84</v>
      </c>
      <c r="D536">
        <v>3</v>
      </c>
      <c r="E536">
        <v>15</v>
      </c>
      <c r="F536">
        <v>11</v>
      </c>
      <c r="J536">
        <v>2</v>
      </c>
      <c r="K536">
        <v>1</v>
      </c>
      <c r="L536">
        <v>2</v>
      </c>
      <c r="M536" t="s">
        <v>610</v>
      </c>
      <c r="O536" t="s">
        <v>2717</v>
      </c>
      <c r="P536">
        <v>3</v>
      </c>
      <c r="Q536" t="s">
        <v>2720</v>
      </c>
      <c r="R536" t="str">
        <f>IFERROR(INDEX(tbl_Lookup_Exercises[Category],MATCH(tbl_Exercises[[#This Row],[ExerciseName]],tbl_Lookup_Exercises[ExerciseName],0)),"Unknown")</f>
        <v>Pull</v>
      </c>
    </row>
    <row r="537" spans="1:18" hidden="1" x14ac:dyDescent="0.25">
      <c r="A537" t="s">
        <v>2721</v>
      </c>
      <c r="B537" t="s">
        <v>936</v>
      </c>
      <c r="C537" t="s">
        <v>1534</v>
      </c>
      <c r="D537">
        <v>1</v>
      </c>
      <c r="E537">
        <v>75</v>
      </c>
      <c r="G537">
        <v>70.199999999999989</v>
      </c>
      <c r="P537">
        <v>3</v>
      </c>
      <c r="Q537" t="s">
        <v>2722</v>
      </c>
      <c r="R537" t="str">
        <f>IFERROR(INDEX(tbl_Lookup_Exercises[Category],MATCH(tbl_Exercises[[#This Row],[ExerciseName]],tbl_Lookup_Exercises[ExerciseName],0)),"Unknown")</f>
        <v>Carry</v>
      </c>
    </row>
    <row r="538" spans="1:18" hidden="1" x14ac:dyDescent="0.25">
      <c r="A538" t="s">
        <v>2723</v>
      </c>
      <c r="B538" t="s">
        <v>936</v>
      </c>
      <c r="C538" t="s">
        <v>1534</v>
      </c>
      <c r="D538">
        <v>2</v>
      </c>
      <c r="E538">
        <v>75</v>
      </c>
      <c r="G538">
        <v>49.8</v>
      </c>
      <c r="P538">
        <v>3</v>
      </c>
      <c r="Q538" t="s">
        <v>2724</v>
      </c>
      <c r="R538" t="str">
        <f>IFERROR(INDEX(tbl_Lookup_Exercises[Category],MATCH(tbl_Exercises[[#This Row],[ExerciseName]],tbl_Lookup_Exercises[ExerciseName],0)),"Unknown")</f>
        <v>Carry</v>
      </c>
    </row>
    <row r="539" spans="1:18" hidden="1" x14ac:dyDescent="0.25">
      <c r="A539" t="s">
        <v>2725</v>
      </c>
      <c r="B539" t="s">
        <v>936</v>
      </c>
      <c r="C539" t="s">
        <v>1534</v>
      </c>
      <c r="D539">
        <v>3</v>
      </c>
      <c r="E539">
        <v>75</v>
      </c>
      <c r="G539">
        <v>45</v>
      </c>
      <c r="P539">
        <v>3</v>
      </c>
      <c r="Q539" t="s">
        <v>939</v>
      </c>
      <c r="R539" t="str">
        <f>IFERROR(INDEX(tbl_Lookup_Exercises[Category],MATCH(tbl_Exercises[[#This Row],[ExerciseName]],tbl_Lookup_Exercises[ExerciseName],0)),"Unknown")</f>
        <v>Carry</v>
      </c>
    </row>
    <row r="540" spans="1:18" hidden="1" x14ac:dyDescent="0.25">
      <c r="A540" t="s">
        <v>2726</v>
      </c>
      <c r="B540" t="s">
        <v>940</v>
      </c>
      <c r="C540" t="s">
        <v>112</v>
      </c>
      <c r="D540">
        <v>1</v>
      </c>
      <c r="E540">
        <v>40</v>
      </c>
      <c r="F540">
        <v>10</v>
      </c>
      <c r="J540">
        <v>3</v>
      </c>
      <c r="K540">
        <v>1</v>
      </c>
      <c r="L540">
        <v>2</v>
      </c>
      <c r="M540" t="s">
        <v>1745</v>
      </c>
      <c r="O540" t="s">
        <v>2727</v>
      </c>
      <c r="P540">
        <v>3</v>
      </c>
      <c r="Q540" t="s">
        <v>942</v>
      </c>
      <c r="R540" t="str">
        <f>IFERROR(INDEX(tbl_Lookup_Exercises[Category],MATCH(tbl_Exercises[[#This Row],[ExerciseName]],tbl_Lookup_Exercises[ExerciseName],0)),"Unknown")</f>
        <v>Arms_Biceps</v>
      </c>
    </row>
    <row r="541" spans="1:18" hidden="1" x14ac:dyDescent="0.25">
      <c r="A541" t="s">
        <v>2728</v>
      </c>
      <c r="B541" t="s">
        <v>940</v>
      </c>
      <c r="C541" t="s">
        <v>112</v>
      </c>
      <c r="D541">
        <v>2</v>
      </c>
      <c r="E541">
        <v>40</v>
      </c>
      <c r="F541">
        <v>10</v>
      </c>
      <c r="J541">
        <v>3</v>
      </c>
      <c r="K541">
        <v>1</v>
      </c>
      <c r="L541">
        <v>2</v>
      </c>
      <c r="M541" t="s">
        <v>1745</v>
      </c>
      <c r="O541" t="s">
        <v>2729</v>
      </c>
      <c r="P541">
        <v>3</v>
      </c>
      <c r="Q541" t="s">
        <v>2730</v>
      </c>
      <c r="R541" t="str">
        <f>IFERROR(INDEX(tbl_Lookup_Exercises[Category],MATCH(tbl_Exercises[[#This Row],[ExerciseName]],tbl_Lookup_Exercises[ExerciseName],0)),"Unknown")</f>
        <v>Arms_Biceps</v>
      </c>
    </row>
    <row r="542" spans="1:18" hidden="1" x14ac:dyDescent="0.25">
      <c r="A542" t="s">
        <v>2731</v>
      </c>
      <c r="B542" t="s">
        <v>940</v>
      </c>
      <c r="C542" t="s">
        <v>112</v>
      </c>
      <c r="D542">
        <v>3</v>
      </c>
      <c r="E542">
        <v>40</v>
      </c>
      <c r="F542">
        <v>8.5</v>
      </c>
      <c r="J542">
        <v>3</v>
      </c>
      <c r="K542">
        <v>1</v>
      </c>
      <c r="L542">
        <v>2</v>
      </c>
      <c r="M542" t="s">
        <v>1745</v>
      </c>
      <c r="O542" t="s">
        <v>2729</v>
      </c>
      <c r="P542">
        <v>3</v>
      </c>
      <c r="Q542" t="s">
        <v>2732</v>
      </c>
      <c r="R542" t="str">
        <f>IFERROR(INDEX(tbl_Lookup_Exercises[Category],MATCH(tbl_Exercises[[#This Row],[ExerciseName]],tbl_Lookup_Exercises[ExerciseName],0)),"Unknown")</f>
        <v>Arms_Biceps</v>
      </c>
    </row>
    <row r="543" spans="1:18" hidden="1" x14ac:dyDescent="0.25">
      <c r="A543" t="s">
        <v>2733</v>
      </c>
      <c r="B543" t="s">
        <v>940</v>
      </c>
      <c r="C543" t="s">
        <v>112</v>
      </c>
      <c r="D543">
        <v>4</v>
      </c>
      <c r="E543">
        <v>40</v>
      </c>
      <c r="F543">
        <v>8</v>
      </c>
      <c r="J543">
        <v>3</v>
      </c>
      <c r="K543">
        <v>1</v>
      </c>
      <c r="L543">
        <v>2</v>
      </c>
      <c r="M543" t="s">
        <v>1888</v>
      </c>
      <c r="O543" t="s">
        <v>2734</v>
      </c>
      <c r="P543">
        <v>3</v>
      </c>
      <c r="Q543" t="s">
        <v>2735</v>
      </c>
      <c r="R543" t="str">
        <f>IFERROR(INDEX(tbl_Lookup_Exercises[Category],MATCH(tbl_Exercises[[#This Row],[ExerciseName]],tbl_Lookup_Exercises[ExerciseName],0)),"Unknown")</f>
        <v>Arms_Biceps</v>
      </c>
    </row>
    <row r="544" spans="1:18" hidden="1" x14ac:dyDescent="0.25">
      <c r="A544" t="s">
        <v>2736</v>
      </c>
      <c r="B544" t="s">
        <v>940</v>
      </c>
      <c r="C544" t="s">
        <v>126</v>
      </c>
      <c r="D544">
        <v>1</v>
      </c>
      <c r="E544">
        <v>15</v>
      </c>
      <c r="F544">
        <v>15</v>
      </c>
      <c r="J544">
        <v>2</v>
      </c>
      <c r="K544">
        <v>1</v>
      </c>
      <c r="L544">
        <v>2</v>
      </c>
      <c r="M544" t="s">
        <v>1745</v>
      </c>
      <c r="O544" t="s">
        <v>1932</v>
      </c>
      <c r="P544">
        <v>3</v>
      </c>
      <c r="Q544" t="s">
        <v>2737</v>
      </c>
      <c r="R544" t="str">
        <f>IFERROR(INDEX(tbl_Lookup_Exercises[Category],MATCH(tbl_Exercises[[#This Row],[ExerciseName]],tbl_Lookup_Exercises[ExerciseName],0)),"Unknown")</f>
        <v>Arms_Biceps</v>
      </c>
    </row>
    <row r="545" spans="1:18" hidden="1" x14ac:dyDescent="0.25">
      <c r="A545" t="s">
        <v>2738</v>
      </c>
      <c r="B545" t="s">
        <v>940</v>
      </c>
      <c r="C545" t="s">
        <v>126</v>
      </c>
      <c r="D545">
        <v>2</v>
      </c>
      <c r="E545">
        <v>15</v>
      </c>
      <c r="F545">
        <v>12</v>
      </c>
      <c r="J545">
        <v>2</v>
      </c>
      <c r="K545">
        <v>1</v>
      </c>
      <c r="L545">
        <v>2</v>
      </c>
      <c r="M545" t="s">
        <v>618</v>
      </c>
      <c r="O545" t="s">
        <v>2154</v>
      </c>
      <c r="P545">
        <v>3</v>
      </c>
      <c r="Q545" t="s">
        <v>2739</v>
      </c>
      <c r="R545" t="str">
        <f>IFERROR(INDEX(tbl_Lookup_Exercises[Category],MATCH(tbl_Exercises[[#This Row],[ExerciseName]],tbl_Lookup_Exercises[ExerciseName],0)),"Unknown")</f>
        <v>Arms_Biceps</v>
      </c>
    </row>
    <row r="546" spans="1:18" hidden="1" x14ac:dyDescent="0.25">
      <c r="A546" t="s">
        <v>2740</v>
      </c>
      <c r="B546" t="s">
        <v>940</v>
      </c>
      <c r="C546" t="s">
        <v>126</v>
      </c>
      <c r="D546">
        <v>3</v>
      </c>
      <c r="E546">
        <v>15</v>
      </c>
      <c r="F546">
        <v>12</v>
      </c>
      <c r="J546">
        <v>2</v>
      </c>
      <c r="K546">
        <v>1</v>
      </c>
      <c r="L546">
        <v>2</v>
      </c>
      <c r="M546" t="s">
        <v>1888</v>
      </c>
      <c r="O546" t="s">
        <v>2487</v>
      </c>
      <c r="P546">
        <v>3</v>
      </c>
      <c r="Q546" t="s">
        <v>2741</v>
      </c>
      <c r="R546" t="str">
        <f>IFERROR(INDEX(tbl_Lookup_Exercises[Category],MATCH(tbl_Exercises[[#This Row],[ExerciseName]],tbl_Lookup_Exercises[ExerciseName],0)),"Unknown")</f>
        <v>Arms_Biceps</v>
      </c>
    </row>
    <row r="547" spans="1:18" hidden="1" x14ac:dyDescent="0.25">
      <c r="A547" t="s">
        <v>2742</v>
      </c>
      <c r="B547" t="s">
        <v>940</v>
      </c>
      <c r="C547" t="s">
        <v>214</v>
      </c>
      <c r="D547">
        <v>1</v>
      </c>
      <c r="E547">
        <v>42.5</v>
      </c>
      <c r="F547">
        <v>12</v>
      </c>
      <c r="J547">
        <v>2</v>
      </c>
      <c r="K547">
        <v>1</v>
      </c>
      <c r="L547">
        <v>2</v>
      </c>
      <c r="M547" t="s">
        <v>610</v>
      </c>
      <c r="O547" t="s">
        <v>2743</v>
      </c>
      <c r="P547">
        <v>3</v>
      </c>
      <c r="Q547" t="s">
        <v>2744</v>
      </c>
      <c r="R547" t="str">
        <f>IFERROR(INDEX(tbl_Lookup_Exercises[Category],MATCH(tbl_Exercises[[#This Row],[ExerciseName]],tbl_Lookup_Exercises[ExerciseName],0)),"Unknown")</f>
        <v>Arms_Triceps</v>
      </c>
    </row>
    <row r="548" spans="1:18" hidden="1" x14ac:dyDescent="0.25">
      <c r="A548" t="s">
        <v>2745</v>
      </c>
      <c r="B548" t="s">
        <v>940</v>
      </c>
      <c r="C548" t="s">
        <v>214</v>
      </c>
      <c r="D548">
        <v>2</v>
      </c>
      <c r="E548">
        <v>42.5</v>
      </c>
      <c r="F548">
        <v>12</v>
      </c>
      <c r="J548">
        <v>2</v>
      </c>
      <c r="K548">
        <v>1</v>
      </c>
      <c r="L548">
        <v>2</v>
      </c>
      <c r="M548" t="s">
        <v>1646</v>
      </c>
      <c r="O548" t="s">
        <v>2746</v>
      </c>
      <c r="P548">
        <v>3</v>
      </c>
      <c r="Q548" t="s">
        <v>2747</v>
      </c>
      <c r="R548" t="str">
        <f>IFERROR(INDEX(tbl_Lookup_Exercises[Category],MATCH(tbl_Exercises[[#This Row],[ExerciseName]],tbl_Lookup_Exercises[ExerciseName],0)),"Unknown")</f>
        <v>Arms_Triceps</v>
      </c>
    </row>
    <row r="549" spans="1:18" hidden="1" x14ac:dyDescent="0.25">
      <c r="A549" t="s">
        <v>2748</v>
      </c>
      <c r="B549" t="s">
        <v>940</v>
      </c>
      <c r="C549" t="s">
        <v>214</v>
      </c>
      <c r="D549">
        <v>3</v>
      </c>
      <c r="E549">
        <v>42.5</v>
      </c>
      <c r="F549">
        <v>12</v>
      </c>
      <c r="J549">
        <v>2</v>
      </c>
      <c r="K549">
        <v>1</v>
      </c>
      <c r="L549">
        <v>2</v>
      </c>
      <c r="M549" t="s">
        <v>610</v>
      </c>
      <c r="O549" t="s">
        <v>2749</v>
      </c>
      <c r="P549">
        <v>3</v>
      </c>
      <c r="Q549" t="s">
        <v>2750</v>
      </c>
      <c r="R549" t="str">
        <f>IFERROR(INDEX(tbl_Lookup_Exercises[Category],MATCH(tbl_Exercises[[#This Row],[ExerciseName]],tbl_Lookup_Exercises[ExerciseName],0)),"Unknown")</f>
        <v>Arms_Triceps</v>
      </c>
    </row>
    <row r="550" spans="1:18" hidden="1" x14ac:dyDescent="0.25">
      <c r="A550" t="s">
        <v>2751</v>
      </c>
      <c r="B550" t="s">
        <v>940</v>
      </c>
      <c r="C550" t="s">
        <v>214</v>
      </c>
      <c r="D550">
        <v>4</v>
      </c>
      <c r="E550">
        <v>42.5</v>
      </c>
      <c r="F550">
        <v>9</v>
      </c>
      <c r="J550">
        <v>2</v>
      </c>
      <c r="K550">
        <v>1</v>
      </c>
      <c r="L550">
        <v>2</v>
      </c>
      <c r="M550" t="s">
        <v>610</v>
      </c>
      <c r="O550" t="s">
        <v>2749</v>
      </c>
      <c r="P550">
        <v>3</v>
      </c>
      <c r="Q550" t="s">
        <v>2752</v>
      </c>
      <c r="R550" t="str">
        <f>IFERROR(INDEX(tbl_Lookup_Exercises[Category],MATCH(tbl_Exercises[[#This Row],[ExerciseName]],tbl_Lookup_Exercises[ExerciseName],0)),"Unknown")</f>
        <v>Arms_Triceps</v>
      </c>
    </row>
    <row r="551" spans="1:18" hidden="1" x14ac:dyDescent="0.25">
      <c r="A551" t="s">
        <v>2753</v>
      </c>
      <c r="B551" t="s">
        <v>940</v>
      </c>
      <c r="C551" t="s">
        <v>235</v>
      </c>
      <c r="D551">
        <v>1</v>
      </c>
      <c r="E551">
        <v>12.5</v>
      </c>
      <c r="F551">
        <v>12</v>
      </c>
      <c r="J551">
        <v>1</v>
      </c>
      <c r="K551">
        <v>1</v>
      </c>
      <c r="L551">
        <v>3</v>
      </c>
      <c r="M551" t="s">
        <v>1745</v>
      </c>
      <c r="O551" t="s">
        <v>2403</v>
      </c>
      <c r="P551">
        <v>3</v>
      </c>
      <c r="Q551" t="s">
        <v>2754</v>
      </c>
      <c r="R551" t="str">
        <f>IFERROR(INDEX(tbl_Lookup_Exercises[Category],MATCH(tbl_Exercises[[#This Row],[ExerciseName]],tbl_Lookup_Exercises[ExerciseName],0)),"Unknown")</f>
        <v>Arms_Triceps</v>
      </c>
    </row>
    <row r="552" spans="1:18" hidden="1" x14ac:dyDescent="0.25">
      <c r="A552" t="s">
        <v>2755</v>
      </c>
      <c r="B552" t="s">
        <v>940</v>
      </c>
      <c r="C552" t="s">
        <v>235</v>
      </c>
      <c r="D552">
        <v>2</v>
      </c>
      <c r="E552">
        <v>12.5</v>
      </c>
      <c r="F552">
        <v>12</v>
      </c>
      <c r="J552">
        <v>1</v>
      </c>
      <c r="K552">
        <v>1</v>
      </c>
      <c r="L552">
        <v>3</v>
      </c>
      <c r="M552" t="s">
        <v>1745</v>
      </c>
      <c r="O552" t="s">
        <v>2403</v>
      </c>
      <c r="P552">
        <v>3</v>
      </c>
      <c r="Q552" t="s">
        <v>2756</v>
      </c>
      <c r="R552" t="str">
        <f>IFERROR(INDEX(tbl_Lookup_Exercises[Category],MATCH(tbl_Exercises[[#This Row],[ExerciseName]],tbl_Lookup_Exercises[ExerciseName],0)),"Unknown")</f>
        <v>Arms_Triceps</v>
      </c>
    </row>
    <row r="553" spans="1:18" hidden="1" x14ac:dyDescent="0.25">
      <c r="A553" t="s">
        <v>2757</v>
      </c>
      <c r="B553" t="s">
        <v>940</v>
      </c>
      <c r="C553" t="s">
        <v>235</v>
      </c>
      <c r="D553">
        <v>3</v>
      </c>
      <c r="E553">
        <v>12.5</v>
      </c>
      <c r="F553">
        <v>10</v>
      </c>
      <c r="J553">
        <v>1</v>
      </c>
      <c r="K553">
        <v>1</v>
      </c>
      <c r="L553">
        <v>3</v>
      </c>
      <c r="M553" t="s">
        <v>610</v>
      </c>
      <c r="O553" t="s">
        <v>2406</v>
      </c>
      <c r="P553">
        <v>3</v>
      </c>
      <c r="Q553" t="s">
        <v>2758</v>
      </c>
      <c r="R553" t="str">
        <f>IFERROR(INDEX(tbl_Lookup_Exercises[Category],MATCH(tbl_Exercises[[#This Row],[ExerciseName]],tbl_Lookup_Exercises[ExerciseName],0)),"Unknown")</f>
        <v>Arms_Triceps</v>
      </c>
    </row>
    <row r="554" spans="1:18" hidden="1" x14ac:dyDescent="0.25">
      <c r="A554" t="s">
        <v>2759</v>
      </c>
      <c r="B554" t="s">
        <v>940</v>
      </c>
      <c r="C554" t="s">
        <v>303</v>
      </c>
      <c r="D554">
        <v>1</v>
      </c>
      <c r="E554">
        <v>6</v>
      </c>
      <c r="F554">
        <v>15</v>
      </c>
      <c r="J554">
        <v>2</v>
      </c>
      <c r="K554">
        <v>1</v>
      </c>
      <c r="L554">
        <v>2</v>
      </c>
      <c r="M554" t="s">
        <v>618</v>
      </c>
      <c r="O554" t="s">
        <v>2154</v>
      </c>
      <c r="P554">
        <v>3</v>
      </c>
      <c r="Q554" t="s">
        <v>2760</v>
      </c>
      <c r="R554" t="str">
        <f>IFERROR(INDEX(tbl_Lookup_Exercises[Category],MATCH(tbl_Exercises[[#This Row],[ExerciseName]],tbl_Lookup_Exercises[ExerciseName],0)),"Unknown")</f>
        <v>Push</v>
      </c>
    </row>
    <row r="555" spans="1:18" hidden="1" x14ac:dyDescent="0.25">
      <c r="A555" t="s">
        <v>2761</v>
      </c>
      <c r="B555" t="s">
        <v>940</v>
      </c>
      <c r="C555" t="s">
        <v>303</v>
      </c>
      <c r="D555">
        <v>2</v>
      </c>
      <c r="E555">
        <v>6</v>
      </c>
      <c r="F555">
        <v>15</v>
      </c>
      <c r="J555">
        <v>2</v>
      </c>
      <c r="K555">
        <v>2</v>
      </c>
      <c r="L555">
        <v>2</v>
      </c>
      <c r="M555" t="s">
        <v>1745</v>
      </c>
      <c r="O555" t="s">
        <v>2762</v>
      </c>
      <c r="P555">
        <v>3</v>
      </c>
      <c r="Q555" t="s">
        <v>2763</v>
      </c>
      <c r="R555" t="str">
        <f>IFERROR(INDEX(tbl_Lookup_Exercises[Category],MATCH(tbl_Exercises[[#This Row],[ExerciseName]],tbl_Lookup_Exercises[ExerciseName],0)),"Unknown")</f>
        <v>Push</v>
      </c>
    </row>
    <row r="556" spans="1:18" hidden="1" x14ac:dyDescent="0.25">
      <c r="A556" t="s">
        <v>2764</v>
      </c>
      <c r="B556" t="s">
        <v>940</v>
      </c>
      <c r="C556" t="s">
        <v>303</v>
      </c>
      <c r="D556">
        <v>3</v>
      </c>
      <c r="E556">
        <v>6</v>
      </c>
      <c r="F556">
        <v>15</v>
      </c>
      <c r="J556">
        <v>2</v>
      </c>
      <c r="K556">
        <v>2</v>
      </c>
      <c r="L556">
        <v>2</v>
      </c>
      <c r="M556" t="s">
        <v>1745</v>
      </c>
      <c r="O556" t="s">
        <v>2762</v>
      </c>
      <c r="P556">
        <v>3</v>
      </c>
      <c r="Q556" t="s">
        <v>2765</v>
      </c>
      <c r="R556" t="str">
        <f>IFERROR(INDEX(tbl_Lookup_Exercises[Category],MATCH(tbl_Exercises[[#This Row],[ExerciseName]],tbl_Lookup_Exercises[ExerciseName],0)),"Unknown")</f>
        <v>Push</v>
      </c>
    </row>
    <row r="557" spans="1:18" hidden="1" x14ac:dyDescent="0.25">
      <c r="A557" t="s">
        <v>2766</v>
      </c>
      <c r="B557" t="s">
        <v>940</v>
      </c>
      <c r="C557" t="s">
        <v>368</v>
      </c>
      <c r="D557">
        <v>1</v>
      </c>
      <c r="G557">
        <v>600</v>
      </c>
      <c r="H557">
        <v>3.25</v>
      </c>
      <c r="I557" t="s">
        <v>2238</v>
      </c>
      <c r="P557">
        <v>3</v>
      </c>
      <c r="Q557" t="s">
        <v>943</v>
      </c>
      <c r="R557" t="str">
        <f>IFERROR(INDEX(tbl_Lookup_Exercises[Category],MATCH(tbl_Exercises[[#This Row],[ExerciseName]],tbl_Lookup_Exercises[ExerciseName],0)),"Unknown")</f>
        <v>Cardio</v>
      </c>
    </row>
    <row r="558" spans="1:18" hidden="1" x14ac:dyDescent="0.25">
      <c r="A558" t="s">
        <v>2767</v>
      </c>
      <c r="B558" t="s">
        <v>944</v>
      </c>
      <c r="C558" t="s">
        <v>262</v>
      </c>
      <c r="D558">
        <v>1</v>
      </c>
      <c r="E558">
        <v>0</v>
      </c>
      <c r="F558">
        <v>8</v>
      </c>
      <c r="J558">
        <v>3</v>
      </c>
      <c r="K558">
        <v>2</v>
      </c>
      <c r="L558">
        <v>1</v>
      </c>
      <c r="O558" t="s">
        <v>2768</v>
      </c>
      <c r="P558">
        <v>3</v>
      </c>
      <c r="Q558" t="s">
        <v>946</v>
      </c>
      <c r="R558" t="str">
        <f>IFERROR(INDEX(tbl_Lookup_Exercises[Category],MATCH(tbl_Exercises[[#This Row],[ExerciseName]],tbl_Lookup_Exercises[ExerciseName],0)),"Unknown")</f>
        <v>Legs</v>
      </c>
    </row>
    <row r="559" spans="1:18" hidden="1" x14ac:dyDescent="0.25">
      <c r="A559" t="s">
        <v>2769</v>
      </c>
      <c r="B559" t="s">
        <v>944</v>
      </c>
      <c r="C559" t="s">
        <v>262</v>
      </c>
      <c r="D559">
        <v>2</v>
      </c>
      <c r="E559">
        <v>0</v>
      </c>
      <c r="F559">
        <v>8</v>
      </c>
      <c r="J559">
        <v>3</v>
      </c>
      <c r="K559">
        <v>2</v>
      </c>
      <c r="L559">
        <v>1</v>
      </c>
      <c r="O559" t="s">
        <v>2768</v>
      </c>
      <c r="P559">
        <v>3</v>
      </c>
      <c r="Q559" t="s">
        <v>2770</v>
      </c>
      <c r="R559" t="str">
        <f>IFERROR(INDEX(tbl_Lookup_Exercises[Category],MATCH(tbl_Exercises[[#This Row],[ExerciseName]],tbl_Lookup_Exercises[ExerciseName],0)),"Unknown")</f>
        <v>Legs</v>
      </c>
    </row>
    <row r="560" spans="1:18" hidden="1" x14ac:dyDescent="0.25">
      <c r="A560" t="s">
        <v>2771</v>
      </c>
      <c r="B560" t="s">
        <v>944</v>
      </c>
      <c r="C560" t="s">
        <v>352</v>
      </c>
      <c r="D560">
        <v>1</v>
      </c>
      <c r="E560">
        <v>45</v>
      </c>
      <c r="F560">
        <v>15</v>
      </c>
      <c r="O560" t="s">
        <v>2772</v>
      </c>
      <c r="P560">
        <v>3</v>
      </c>
      <c r="Q560" t="s">
        <v>2773</v>
      </c>
      <c r="R560" t="str">
        <f>IFERROR(INDEX(tbl_Lookup_Exercises[Category],MATCH(tbl_Exercises[[#This Row],[ExerciseName]],tbl_Lookup_Exercises[ExerciseName],0)),"Unknown")</f>
        <v>Legs</v>
      </c>
    </row>
    <row r="561" spans="1:18" hidden="1" x14ac:dyDescent="0.25">
      <c r="A561" t="s">
        <v>2774</v>
      </c>
      <c r="B561" t="s">
        <v>944</v>
      </c>
      <c r="C561" t="s">
        <v>352</v>
      </c>
      <c r="D561">
        <v>2</v>
      </c>
      <c r="E561">
        <v>45</v>
      </c>
      <c r="F561">
        <v>15</v>
      </c>
      <c r="O561" t="s">
        <v>2772</v>
      </c>
      <c r="P561">
        <v>3</v>
      </c>
      <c r="Q561" t="s">
        <v>2775</v>
      </c>
      <c r="R561" t="str">
        <f>IFERROR(INDEX(tbl_Lookup_Exercises[Category],MATCH(tbl_Exercises[[#This Row],[ExerciseName]],tbl_Lookup_Exercises[ExerciseName],0)),"Unknown")</f>
        <v>Legs</v>
      </c>
    </row>
    <row r="562" spans="1:18" hidden="1" x14ac:dyDescent="0.25">
      <c r="A562" t="s">
        <v>2776</v>
      </c>
      <c r="B562" t="s">
        <v>944</v>
      </c>
      <c r="C562" t="s">
        <v>249</v>
      </c>
      <c r="D562">
        <v>1</v>
      </c>
      <c r="E562">
        <v>120</v>
      </c>
      <c r="F562">
        <v>8</v>
      </c>
      <c r="J562">
        <v>3</v>
      </c>
      <c r="K562">
        <v>1</v>
      </c>
      <c r="L562">
        <v>1</v>
      </c>
      <c r="M562" t="s">
        <v>1745</v>
      </c>
      <c r="O562" t="s">
        <v>2777</v>
      </c>
      <c r="P562">
        <v>3</v>
      </c>
      <c r="Q562" t="s">
        <v>2778</v>
      </c>
      <c r="R562" t="str">
        <f>IFERROR(INDEX(tbl_Lookup_Exercises[Category],MATCH(tbl_Exercises[[#This Row],[ExerciseName]],tbl_Lookup_Exercises[ExerciseName],0)),"Unknown")</f>
        <v>Legs</v>
      </c>
    </row>
    <row r="563" spans="1:18" hidden="1" x14ac:dyDescent="0.25">
      <c r="A563" t="s">
        <v>2779</v>
      </c>
      <c r="B563" t="s">
        <v>944</v>
      </c>
      <c r="C563" t="s">
        <v>249</v>
      </c>
      <c r="D563">
        <v>2</v>
      </c>
      <c r="E563">
        <v>120</v>
      </c>
      <c r="F563">
        <v>8</v>
      </c>
      <c r="J563">
        <v>3</v>
      </c>
      <c r="K563">
        <v>1</v>
      </c>
      <c r="L563">
        <v>1</v>
      </c>
      <c r="M563" t="s">
        <v>1745</v>
      </c>
      <c r="O563" t="s">
        <v>2777</v>
      </c>
      <c r="P563">
        <v>3</v>
      </c>
      <c r="Q563" t="s">
        <v>2780</v>
      </c>
      <c r="R563" t="str">
        <f>IFERROR(INDEX(tbl_Lookup_Exercises[Category],MATCH(tbl_Exercises[[#This Row],[ExerciseName]],tbl_Lookup_Exercises[ExerciseName],0)),"Unknown")</f>
        <v>Legs</v>
      </c>
    </row>
    <row r="564" spans="1:18" hidden="1" x14ac:dyDescent="0.25">
      <c r="A564" t="s">
        <v>2781</v>
      </c>
      <c r="B564" t="s">
        <v>944</v>
      </c>
      <c r="C564" t="s">
        <v>249</v>
      </c>
      <c r="D564">
        <v>3</v>
      </c>
      <c r="E564">
        <v>120</v>
      </c>
      <c r="F564">
        <v>8</v>
      </c>
      <c r="J564">
        <v>3</v>
      </c>
      <c r="K564">
        <v>1</v>
      </c>
      <c r="L564">
        <v>1</v>
      </c>
      <c r="M564" t="s">
        <v>1745</v>
      </c>
      <c r="O564" t="s">
        <v>2777</v>
      </c>
      <c r="P564">
        <v>3</v>
      </c>
      <c r="Q564" t="s">
        <v>2782</v>
      </c>
      <c r="R564" t="str">
        <f>IFERROR(INDEX(tbl_Lookup_Exercises[Category],MATCH(tbl_Exercises[[#This Row],[ExerciseName]],tbl_Lookup_Exercises[ExerciseName],0)),"Unknown")</f>
        <v>Legs</v>
      </c>
    </row>
    <row r="565" spans="1:18" hidden="1" x14ac:dyDescent="0.25">
      <c r="A565" t="s">
        <v>2783</v>
      </c>
      <c r="B565" t="s">
        <v>944</v>
      </c>
      <c r="C565" t="s">
        <v>256</v>
      </c>
      <c r="D565">
        <v>1</v>
      </c>
      <c r="E565">
        <v>15</v>
      </c>
      <c r="F565">
        <v>8</v>
      </c>
      <c r="J565">
        <v>2</v>
      </c>
      <c r="K565">
        <v>1</v>
      </c>
      <c r="L565">
        <v>2</v>
      </c>
      <c r="M565" t="s">
        <v>610</v>
      </c>
      <c r="O565" t="s">
        <v>2784</v>
      </c>
      <c r="P565">
        <v>3</v>
      </c>
      <c r="Q565" t="s">
        <v>2785</v>
      </c>
      <c r="R565" t="str">
        <f>IFERROR(INDEX(tbl_Lookup_Exercises[Category],MATCH(tbl_Exercises[[#This Row],[ExerciseName]],tbl_Lookup_Exercises[ExerciseName],0)),"Unknown")</f>
        <v>Legs</v>
      </c>
    </row>
    <row r="566" spans="1:18" hidden="1" x14ac:dyDescent="0.25">
      <c r="A566" t="s">
        <v>2786</v>
      </c>
      <c r="B566" t="s">
        <v>944</v>
      </c>
      <c r="C566" t="s">
        <v>256</v>
      </c>
      <c r="D566">
        <v>2</v>
      </c>
      <c r="E566">
        <v>15</v>
      </c>
      <c r="F566">
        <v>8</v>
      </c>
      <c r="J566">
        <v>2</v>
      </c>
      <c r="K566">
        <v>1</v>
      </c>
      <c r="L566">
        <v>2</v>
      </c>
      <c r="M566" t="s">
        <v>610</v>
      </c>
      <c r="O566" t="s">
        <v>2784</v>
      </c>
      <c r="P566">
        <v>3</v>
      </c>
      <c r="Q566" t="s">
        <v>2787</v>
      </c>
      <c r="R566" t="str">
        <f>IFERROR(INDEX(tbl_Lookup_Exercises[Category],MATCH(tbl_Exercises[[#This Row],[ExerciseName]],tbl_Lookup_Exercises[ExerciseName],0)),"Unknown")</f>
        <v>Legs</v>
      </c>
    </row>
    <row r="567" spans="1:18" hidden="1" x14ac:dyDescent="0.25">
      <c r="A567" t="s">
        <v>2788</v>
      </c>
      <c r="B567" t="s">
        <v>944</v>
      </c>
      <c r="C567" t="s">
        <v>256</v>
      </c>
      <c r="D567">
        <v>3</v>
      </c>
      <c r="E567">
        <v>20</v>
      </c>
      <c r="F567">
        <v>8</v>
      </c>
      <c r="J567">
        <v>2</v>
      </c>
      <c r="K567">
        <v>1</v>
      </c>
      <c r="L567">
        <v>2</v>
      </c>
      <c r="M567" t="s">
        <v>584</v>
      </c>
      <c r="O567" t="s">
        <v>2789</v>
      </c>
      <c r="P567">
        <v>3</v>
      </c>
      <c r="Q567" t="s">
        <v>2790</v>
      </c>
      <c r="R567" t="str">
        <f>IFERROR(INDEX(tbl_Lookup_Exercises[Category],MATCH(tbl_Exercises[[#This Row],[ExerciseName]],tbl_Lookup_Exercises[ExerciseName],0)),"Unknown")</f>
        <v>Legs</v>
      </c>
    </row>
    <row r="568" spans="1:18" hidden="1" x14ac:dyDescent="0.25">
      <c r="A568" t="s">
        <v>2791</v>
      </c>
      <c r="B568" t="s">
        <v>944</v>
      </c>
      <c r="C568" t="s">
        <v>275</v>
      </c>
      <c r="D568">
        <v>1</v>
      </c>
      <c r="E568">
        <v>20</v>
      </c>
      <c r="G568">
        <v>10</v>
      </c>
      <c r="J568">
        <v>2</v>
      </c>
      <c r="K568">
        <v>1</v>
      </c>
      <c r="L568">
        <v>1</v>
      </c>
      <c r="O568" t="s">
        <v>2792</v>
      </c>
      <c r="P568">
        <v>3</v>
      </c>
      <c r="Q568" t="s">
        <v>2793</v>
      </c>
      <c r="R568" t="str">
        <f>IFERROR(INDEX(tbl_Lookup_Exercises[Category],MATCH(tbl_Exercises[[#This Row],[ExerciseName]],tbl_Lookup_Exercises[ExerciseName],0)),"Unknown")</f>
        <v>Legs</v>
      </c>
    </row>
    <row r="569" spans="1:18" hidden="1" x14ac:dyDescent="0.25">
      <c r="A569" t="s">
        <v>2794</v>
      </c>
      <c r="B569" t="s">
        <v>944</v>
      </c>
      <c r="C569" t="s">
        <v>275</v>
      </c>
      <c r="D569">
        <v>2</v>
      </c>
      <c r="E569">
        <v>20</v>
      </c>
      <c r="G569">
        <v>10</v>
      </c>
      <c r="J569">
        <v>2</v>
      </c>
      <c r="K569">
        <v>1</v>
      </c>
      <c r="L569">
        <v>1</v>
      </c>
      <c r="O569" t="s">
        <v>2792</v>
      </c>
      <c r="P569">
        <v>3</v>
      </c>
      <c r="Q569" t="s">
        <v>2795</v>
      </c>
      <c r="R569" t="str">
        <f>IFERROR(INDEX(tbl_Lookup_Exercises[Category],MATCH(tbl_Exercises[[#This Row],[ExerciseName]],tbl_Lookup_Exercises[ExerciseName],0)),"Unknown")</f>
        <v>Legs</v>
      </c>
    </row>
    <row r="570" spans="1:18" hidden="1" x14ac:dyDescent="0.25">
      <c r="A570" t="s">
        <v>2796</v>
      </c>
      <c r="B570" t="s">
        <v>944</v>
      </c>
      <c r="C570" t="s">
        <v>286</v>
      </c>
      <c r="D570">
        <v>1</v>
      </c>
      <c r="E570">
        <v>75</v>
      </c>
      <c r="F570">
        <v>12</v>
      </c>
      <c r="J570">
        <v>2</v>
      </c>
      <c r="K570">
        <v>1</v>
      </c>
      <c r="L570">
        <v>2</v>
      </c>
      <c r="M570" t="s">
        <v>618</v>
      </c>
      <c r="O570" t="s">
        <v>2154</v>
      </c>
      <c r="P570">
        <v>3</v>
      </c>
      <c r="Q570" t="s">
        <v>2797</v>
      </c>
      <c r="R570" t="str">
        <f>IFERROR(INDEX(tbl_Lookup_Exercises[Category],MATCH(tbl_Exercises[[#This Row],[ExerciseName]],tbl_Lookup_Exercises[ExerciseName],0)),"Unknown")</f>
        <v>Legs</v>
      </c>
    </row>
    <row r="571" spans="1:18" hidden="1" x14ac:dyDescent="0.25">
      <c r="A571" t="s">
        <v>2798</v>
      </c>
      <c r="B571" t="s">
        <v>944</v>
      </c>
      <c r="C571" t="s">
        <v>286</v>
      </c>
      <c r="D571">
        <v>2</v>
      </c>
      <c r="E571">
        <v>95</v>
      </c>
      <c r="F571">
        <v>12</v>
      </c>
      <c r="J571">
        <v>2</v>
      </c>
      <c r="K571">
        <v>1</v>
      </c>
      <c r="L571">
        <v>2</v>
      </c>
      <c r="M571" t="s">
        <v>1745</v>
      </c>
      <c r="O571" t="s">
        <v>1932</v>
      </c>
      <c r="P571">
        <v>3</v>
      </c>
      <c r="Q571" t="s">
        <v>2799</v>
      </c>
      <c r="R571" t="str">
        <f>IFERROR(INDEX(tbl_Lookup_Exercises[Category],MATCH(tbl_Exercises[[#This Row],[ExerciseName]],tbl_Lookup_Exercises[ExerciseName],0)),"Unknown")</f>
        <v>Legs</v>
      </c>
    </row>
    <row r="572" spans="1:18" hidden="1" x14ac:dyDescent="0.25">
      <c r="A572" t="s">
        <v>2800</v>
      </c>
      <c r="B572" t="s">
        <v>944</v>
      </c>
      <c r="C572" t="s">
        <v>286</v>
      </c>
      <c r="D572">
        <v>3</v>
      </c>
      <c r="E572">
        <v>95</v>
      </c>
      <c r="F572">
        <v>12</v>
      </c>
      <c r="J572">
        <v>2</v>
      </c>
      <c r="K572">
        <v>1</v>
      </c>
      <c r="L572">
        <v>2</v>
      </c>
      <c r="M572" t="s">
        <v>1888</v>
      </c>
      <c r="O572" t="s">
        <v>2487</v>
      </c>
      <c r="P572">
        <v>3</v>
      </c>
      <c r="Q572" t="s">
        <v>2801</v>
      </c>
      <c r="R572" t="str">
        <f>IFERROR(INDEX(tbl_Lookup_Exercises[Category],MATCH(tbl_Exercises[[#This Row],[ExerciseName]],tbl_Lookup_Exercises[ExerciseName],0)),"Unknown")</f>
        <v>Legs</v>
      </c>
    </row>
    <row r="573" spans="1:18" hidden="1" x14ac:dyDescent="0.25">
      <c r="A573" t="s">
        <v>2802</v>
      </c>
      <c r="B573" t="s">
        <v>944</v>
      </c>
      <c r="C573" t="s">
        <v>329</v>
      </c>
      <c r="D573">
        <v>1</v>
      </c>
      <c r="E573">
        <v>0</v>
      </c>
      <c r="G573">
        <v>30</v>
      </c>
      <c r="O573" t="s">
        <v>2803</v>
      </c>
      <c r="P573">
        <v>3</v>
      </c>
      <c r="Q573" t="s">
        <v>2804</v>
      </c>
      <c r="R573" t="str">
        <f>IFERROR(INDEX(tbl_Lookup_Exercises[Category],MATCH(tbl_Exercises[[#This Row],[ExerciseName]],tbl_Lookup_Exercises[ExerciseName],0)),"Unknown")</f>
        <v>Core</v>
      </c>
    </row>
    <row r="574" spans="1:18" hidden="1" x14ac:dyDescent="0.25">
      <c r="A574" t="s">
        <v>2805</v>
      </c>
      <c r="B574" t="s">
        <v>944</v>
      </c>
      <c r="C574" t="s">
        <v>329</v>
      </c>
      <c r="D574">
        <v>2</v>
      </c>
      <c r="E574">
        <v>0</v>
      </c>
      <c r="G574">
        <v>36</v>
      </c>
      <c r="O574" t="s">
        <v>2806</v>
      </c>
      <c r="P574">
        <v>3</v>
      </c>
      <c r="Q574" t="s">
        <v>2807</v>
      </c>
      <c r="R574" t="str">
        <f>IFERROR(INDEX(tbl_Lookup_Exercises[Category],MATCH(tbl_Exercises[[#This Row],[ExerciseName]],tbl_Lookup_Exercises[ExerciseName],0)),"Unknown")</f>
        <v>Core</v>
      </c>
    </row>
    <row r="575" spans="1:18" hidden="1" x14ac:dyDescent="0.25">
      <c r="A575" t="s">
        <v>2808</v>
      </c>
      <c r="B575" t="s">
        <v>944</v>
      </c>
      <c r="C575" t="s">
        <v>356</v>
      </c>
      <c r="D575">
        <v>1</v>
      </c>
      <c r="G575">
        <v>300</v>
      </c>
      <c r="H575">
        <v>0.78</v>
      </c>
      <c r="I575" t="s">
        <v>2238</v>
      </c>
      <c r="N575" t="s">
        <v>2809</v>
      </c>
      <c r="O575" t="s">
        <v>2810</v>
      </c>
      <c r="P575">
        <v>3</v>
      </c>
      <c r="Q575" t="s">
        <v>2811</v>
      </c>
      <c r="R575" t="str">
        <f>IFERROR(INDEX(tbl_Lookup_Exercises[Category],MATCH(tbl_Exercises[[#This Row],[ExerciseName]],tbl_Lookup_Exercises[ExerciseName],0)),"Unknown")</f>
        <v>Pull</v>
      </c>
    </row>
    <row r="576" spans="1:18" hidden="1" x14ac:dyDescent="0.25">
      <c r="A576" t="s">
        <v>2812</v>
      </c>
      <c r="B576" t="s">
        <v>944</v>
      </c>
      <c r="C576" t="s">
        <v>356</v>
      </c>
      <c r="D576">
        <v>2</v>
      </c>
      <c r="G576">
        <v>240</v>
      </c>
      <c r="H576">
        <v>0.62</v>
      </c>
      <c r="I576" t="s">
        <v>2238</v>
      </c>
      <c r="N576" t="s">
        <v>2809</v>
      </c>
      <c r="O576" t="s">
        <v>2810</v>
      </c>
      <c r="P576">
        <v>3</v>
      </c>
      <c r="Q576" t="s">
        <v>2813</v>
      </c>
      <c r="R576" t="str">
        <f>IFERROR(INDEX(tbl_Lookup_Exercises[Category],MATCH(tbl_Exercises[[#This Row],[ExerciseName]],tbl_Lookup_Exercises[ExerciseName],0)),"Unknown")</f>
        <v>Pull</v>
      </c>
    </row>
    <row r="577" spans="1:18" hidden="1" x14ac:dyDescent="0.25">
      <c r="A577" t="s">
        <v>2814</v>
      </c>
      <c r="B577" t="s">
        <v>944</v>
      </c>
      <c r="C577" t="s">
        <v>356</v>
      </c>
      <c r="D577">
        <v>3</v>
      </c>
      <c r="G577">
        <v>60</v>
      </c>
      <c r="H577">
        <v>0.16</v>
      </c>
      <c r="I577" t="s">
        <v>2238</v>
      </c>
      <c r="N577" t="s">
        <v>2809</v>
      </c>
      <c r="O577" t="s">
        <v>2810</v>
      </c>
      <c r="P577">
        <v>3</v>
      </c>
      <c r="Q577" t="s">
        <v>947</v>
      </c>
      <c r="R577" t="str">
        <f>IFERROR(INDEX(tbl_Lookup_Exercises[Category],MATCH(tbl_Exercises[[#This Row],[ExerciseName]],tbl_Lookup_Exercises[ExerciseName],0)),"Unknown")</f>
        <v>Pull</v>
      </c>
    </row>
    <row r="578" spans="1:18" hidden="1" x14ac:dyDescent="0.25">
      <c r="A578" t="s">
        <v>2815</v>
      </c>
      <c r="B578" t="s">
        <v>948</v>
      </c>
      <c r="C578" t="s">
        <v>356</v>
      </c>
      <c r="D578">
        <v>1</v>
      </c>
      <c r="G578">
        <v>300</v>
      </c>
      <c r="H578">
        <v>0.81</v>
      </c>
      <c r="I578" t="s">
        <v>2238</v>
      </c>
      <c r="O578" t="s">
        <v>2816</v>
      </c>
      <c r="P578">
        <v>3</v>
      </c>
      <c r="Q578" t="s">
        <v>950</v>
      </c>
      <c r="R578" t="str">
        <f>IFERROR(INDEX(tbl_Lookup_Exercises[Category],MATCH(tbl_Exercises[[#This Row],[ExerciseName]],tbl_Lookup_Exercises[ExerciseName],0)),"Unknown")</f>
        <v>Pull</v>
      </c>
    </row>
    <row r="579" spans="1:18" hidden="1" x14ac:dyDescent="0.25">
      <c r="A579" t="s">
        <v>2817</v>
      </c>
      <c r="B579" t="s">
        <v>948</v>
      </c>
      <c r="C579" t="s">
        <v>398</v>
      </c>
      <c r="D579">
        <v>1</v>
      </c>
      <c r="E579">
        <v>0</v>
      </c>
      <c r="F579">
        <v>15</v>
      </c>
      <c r="O579" t="s">
        <v>2818</v>
      </c>
      <c r="P579">
        <v>3</v>
      </c>
      <c r="Q579" t="s">
        <v>2819</v>
      </c>
      <c r="R579" t="str">
        <f>IFERROR(INDEX(tbl_Lookup_Exercises[Category],MATCH(tbl_Exercises[[#This Row],[ExerciseName]],tbl_Lookup_Exercises[ExerciseName],0)),"Unknown")</f>
        <v>Warmup</v>
      </c>
    </row>
    <row r="580" spans="1:18" hidden="1" x14ac:dyDescent="0.25">
      <c r="A580" t="s">
        <v>2820</v>
      </c>
      <c r="B580" t="s">
        <v>948</v>
      </c>
      <c r="C580" t="s">
        <v>398</v>
      </c>
      <c r="D580">
        <v>2</v>
      </c>
      <c r="E580">
        <v>0</v>
      </c>
      <c r="F580">
        <v>15</v>
      </c>
      <c r="O580" t="s">
        <v>2818</v>
      </c>
      <c r="P580">
        <v>3</v>
      </c>
      <c r="Q580" t="s">
        <v>2821</v>
      </c>
      <c r="R580" t="str">
        <f>IFERROR(INDEX(tbl_Lookup_Exercises[Category],MATCH(tbl_Exercises[[#This Row],[ExerciseName]],tbl_Lookup_Exercises[ExerciseName],0)),"Unknown")</f>
        <v>Warmup</v>
      </c>
    </row>
    <row r="581" spans="1:18" hidden="1" x14ac:dyDescent="0.25">
      <c r="A581" t="s">
        <v>2822</v>
      </c>
      <c r="B581" t="s">
        <v>948</v>
      </c>
      <c r="C581" t="s">
        <v>403</v>
      </c>
      <c r="D581">
        <v>1</v>
      </c>
      <c r="E581">
        <v>0</v>
      </c>
      <c r="F581">
        <v>12</v>
      </c>
      <c r="O581" t="s">
        <v>2823</v>
      </c>
      <c r="P581">
        <v>3</v>
      </c>
      <c r="Q581" t="s">
        <v>2824</v>
      </c>
      <c r="R581" t="str">
        <f>IFERROR(INDEX(tbl_Lookup_Exercises[Category],MATCH(tbl_Exercises[[#This Row],[ExerciseName]],tbl_Lookup_Exercises[ExerciseName],0)),"Unknown")</f>
        <v>Warmup</v>
      </c>
    </row>
    <row r="582" spans="1:18" hidden="1" x14ac:dyDescent="0.25">
      <c r="A582" t="s">
        <v>2825</v>
      </c>
      <c r="B582" t="s">
        <v>948</v>
      </c>
      <c r="C582" t="s">
        <v>403</v>
      </c>
      <c r="D582">
        <v>2</v>
      </c>
      <c r="E582">
        <v>0</v>
      </c>
      <c r="F582">
        <v>12</v>
      </c>
      <c r="O582" t="s">
        <v>2823</v>
      </c>
      <c r="P582">
        <v>3</v>
      </c>
      <c r="Q582" t="s">
        <v>2826</v>
      </c>
      <c r="R582" t="str">
        <f>IFERROR(INDEX(tbl_Lookup_Exercises[Category],MATCH(tbl_Exercises[[#This Row],[ExerciseName]],tbl_Lookup_Exercises[ExerciseName],0)),"Unknown")</f>
        <v>Warmup</v>
      </c>
    </row>
    <row r="583" spans="1:18" hidden="1" x14ac:dyDescent="0.25">
      <c r="A583" t="s">
        <v>2827</v>
      </c>
      <c r="B583" t="s">
        <v>948</v>
      </c>
      <c r="C583" t="s">
        <v>386</v>
      </c>
      <c r="D583">
        <v>1</v>
      </c>
      <c r="E583">
        <v>0</v>
      </c>
      <c r="F583">
        <v>10</v>
      </c>
      <c r="J583">
        <v>4</v>
      </c>
      <c r="K583">
        <v>1</v>
      </c>
      <c r="L583">
        <v>1</v>
      </c>
      <c r="O583" t="s">
        <v>2828</v>
      </c>
      <c r="P583">
        <v>3</v>
      </c>
      <c r="Q583" t="s">
        <v>2829</v>
      </c>
      <c r="R583" t="str">
        <f>IFERROR(INDEX(tbl_Lookup_Exercises[Category],MATCH(tbl_Exercises[[#This Row],[ExerciseName]],tbl_Lookup_Exercises[ExerciseName],0)),"Unknown")</f>
        <v>Push</v>
      </c>
    </row>
    <row r="584" spans="1:18" hidden="1" x14ac:dyDescent="0.25">
      <c r="A584" t="s">
        <v>2830</v>
      </c>
      <c r="B584" t="s">
        <v>948</v>
      </c>
      <c r="C584" t="s">
        <v>386</v>
      </c>
      <c r="D584">
        <v>2</v>
      </c>
      <c r="E584">
        <v>0</v>
      </c>
      <c r="F584">
        <v>6</v>
      </c>
      <c r="J584">
        <v>4</v>
      </c>
      <c r="K584">
        <v>1</v>
      </c>
      <c r="L584">
        <v>1</v>
      </c>
      <c r="O584" t="s">
        <v>2831</v>
      </c>
      <c r="P584">
        <v>3</v>
      </c>
      <c r="Q584" t="s">
        <v>2832</v>
      </c>
      <c r="R584" t="str">
        <f>IFERROR(INDEX(tbl_Lookup_Exercises[Category],MATCH(tbl_Exercises[[#This Row],[ExerciseName]],tbl_Lookup_Exercises[ExerciseName],0)),"Unknown")</f>
        <v>Push</v>
      </c>
    </row>
    <row r="585" spans="1:18" hidden="1" x14ac:dyDescent="0.25">
      <c r="A585" t="s">
        <v>2833</v>
      </c>
      <c r="B585" t="s">
        <v>948</v>
      </c>
      <c r="C585" t="s">
        <v>154</v>
      </c>
      <c r="D585">
        <v>1</v>
      </c>
      <c r="E585">
        <v>25</v>
      </c>
      <c r="F585">
        <v>10</v>
      </c>
      <c r="O585" t="s">
        <v>2816</v>
      </c>
      <c r="P585">
        <v>3</v>
      </c>
      <c r="Q585" t="s">
        <v>2834</v>
      </c>
      <c r="R585" t="str">
        <f>IFERROR(INDEX(tbl_Lookup_Exercises[Category],MATCH(tbl_Exercises[[#This Row],[ExerciseName]],tbl_Lookup_Exercises[ExerciseName],0)),"Unknown")</f>
        <v>Push</v>
      </c>
    </row>
    <row r="586" spans="1:18" hidden="1" x14ac:dyDescent="0.25">
      <c r="A586" t="s">
        <v>2835</v>
      </c>
      <c r="B586" t="s">
        <v>948</v>
      </c>
      <c r="C586" t="s">
        <v>154</v>
      </c>
      <c r="D586">
        <v>2</v>
      </c>
      <c r="E586">
        <v>115</v>
      </c>
      <c r="F586">
        <v>8</v>
      </c>
      <c r="J586">
        <v>3</v>
      </c>
      <c r="K586">
        <v>1</v>
      </c>
      <c r="L586">
        <v>1</v>
      </c>
      <c r="M586" t="s">
        <v>618</v>
      </c>
      <c r="O586" t="s">
        <v>2836</v>
      </c>
      <c r="P586">
        <v>3</v>
      </c>
      <c r="Q586" t="s">
        <v>2837</v>
      </c>
      <c r="R586" t="str">
        <f>IFERROR(INDEX(tbl_Lookup_Exercises[Category],MATCH(tbl_Exercises[[#This Row],[ExerciseName]],tbl_Lookup_Exercises[ExerciseName],0)),"Unknown")</f>
        <v>Push</v>
      </c>
    </row>
    <row r="587" spans="1:18" hidden="1" x14ac:dyDescent="0.25">
      <c r="A587" t="s">
        <v>2838</v>
      </c>
      <c r="B587" t="s">
        <v>948</v>
      </c>
      <c r="C587" t="s">
        <v>154</v>
      </c>
      <c r="D587">
        <v>3</v>
      </c>
      <c r="E587">
        <v>115</v>
      </c>
      <c r="F587">
        <v>8</v>
      </c>
      <c r="J587">
        <v>3</v>
      </c>
      <c r="K587">
        <v>1</v>
      </c>
      <c r="L587">
        <v>1</v>
      </c>
      <c r="M587" t="s">
        <v>618</v>
      </c>
      <c r="O587" t="s">
        <v>2836</v>
      </c>
      <c r="P587">
        <v>3</v>
      </c>
      <c r="Q587" t="s">
        <v>2839</v>
      </c>
      <c r="R587" t="str">
        <f>IFERROR(INDEX(tbl_Lookup_Exercises[Category],MATCH(tbl_Exercises[[#This Row],[ExerciseName]],tbl_Lookup_Exercises[ExerciseName],0)),"Unknown")</f>
        <v>Push</v>
      </c>
    </row>
    <row r="588" spans="1:18" hidden="1" x14ac:dyDescent="0.25">
      <c r="A588" t="s">
        <v>2840</v>
      </c>
      <c r="B588" t="s">
        <v>948</v>
      </c>
      <c r="C588" t="s">
        <v>154</v>
      </c>
      <c r="D588">
        <v>4</v>
      </c>
      <c r="E588">
        <v>115</v>
      </c>
      <c r="F588">
        <v>8</v>
      </c>
      <c r="J588">
        <v>3</v>
      </c>
      <c r="K588">
        <v>1</v>
      </c>
      <c r="L588">
        <v>1</v>
      </c>
      <c r="M588" t="s">
        <v>1745</v>
      </c>
      <c r="O588" t="s">
        <v>2841</v>
      </c>
      <c r="P588">
        <v>3</v>
      </c>
      <c r="Q588" t="s">
        <v>2842</v>
      </c>
      <c r="R588" t="str">
        <f>IFERROR(INDEX(tbl_Lookup_Exercises[Category],MATCH(tbl_Exercises[[#This Row],[ExerciseName]],tbl_Lookup_Exercises[ExerciseName],0)),"Unknown")</f>
        <v>Push</v>
      </c>
    </row>
    <row r="589" spans="1:18" hidden="1" x14ac:dyDescent="0.25">
      <c r="A589" t="s">
        <v>2843</v>
      </c>
      <c r="B589" t="s">
        <v>948</v>
      </c>
      <c r="C589" t="s">
        <v>154</v>
      </c>
      <c r="D589">
        <v>5</v>
      </c>
      <c r="E589">
        <v>120</v>
      </c>
      <c r="F589">
        <v>7</v>
      </c>
      <c r="J589">
        <v>3</v>
      </c>
      <c r="K589">
        <v>1</v>
      </c>
      <c r="L589">
        <v>1</v>
      </c>
      <c r="M589" t="s">
        <v>610</v>
      </c>
      <c r="O589" t="s">
        <v>2844</v>
      </c>
      <c r="P589">
        <v>3</v>
      </c>
      <c r="Q589" t="s">
        <v>2845</v>
      </c>
      <c r="R589" t="str">
        <f>IFERROR(INDEX(tbl_Lookup_Exercises[Category],MATCH(tbl_Exercises[[#This Row],[ExerciseName]],tbl_Lookup_Exercises[ExerciseName],0)),"Unknown")</f>
        <v>Push</v>
      </c>
    </row>
    <row r="590" spans="1:18" hidden="1" x14ac:dyDescent="0.25">
      <c r="A590" t="s">
        <v>2846</v>
      </c>
      <c r="B590" t="s">
        <v>948</v>
      </c>
      <c r="C590" t="s">
        <v>1404</v>
      </c>
      <c r="D590">
        <v>1</v>
      </c>
      <c r="E590">
        <v>50</v>
      </c>
      <c r="F590">
        <v>7</v>
      </c>
      <c r="J590">
        <v>2</v>
      </c>
      <c r="K590">
        <v>1</v>
      </c>
      <c r="L590">
        <v>1</v>
      </c>
      <c r="M590" t="s">
        <v>610</v>
      </c>
      <c r="O590" t="s">
        <v>2847</v>
      </c>
      <c r="P590">
        <v>3</v>
      </c>
      <c r="Q590" t="s">
        <v>2848</v>
      </c>
      <c r="R590" t="str">
        <f>IFERROR(INDEX(tbl_Lookup_Exercises[Category],MATCH(tbl_Exercises[[#This Row],[ExerciseName]],tbl_Lookup_Exercises[ExerciseName],0)),"Unknown")</f>
        <v>Push</v>
      </c>
    </row>
    <row r="591" spans="1:18" hidden="1" x14ac:dyDescent="0.25">
      <c r="A591" t="s">
        <v>2849</v>
      </c>
      <c r="B591" t="s">
        <v>948</v>
      </c>
      <c r="C591" t="s">
        <v>1404</v>
      </c>
      <c r="D591">
        <v>2</v>
      </c>
      <c r="E591">
        <v>50</v>
      </c>
      <c r="F591">
        <v>5</v>
      </c>
      <c r="J591">
        <v>2</v>
      </c>
      <c r="K591">
        <v>1</v>
      </c>
      <c r="L591">
        <v>1</v>
      </c>
      <c r="M591" t="s">
        <v>610</v>
      </c>
      <c r="O591" t="s">
        <v>2850</v>
      </c>
      <c r="P591">
        <v>3</v>
      </c>
      <c r="Q591" t="s">
        <v>2851</v>
      </c>
      <c r="R591" t="str">
        <f>IFERROR(INDEX(tbl_Lookup_Exercises[Category],MATCH(tbl_Exercises[[#This Row],[ExerciseName]],tbl_Lookup_Exercises[ExerciseName],0)),"Unknown")</f>
        <v>Push</v>
      </c>
    </row>
    <row r="592" spans="1:18" hidden="1" x14ac:dyDescent="0.25">
      <c r="A592" t="s">
        <v>2852</v>
      </c>
      <c r="B592" t="s">
        <v>948</v>
      </c>
      <c r="C592" t="s">
        <v>1404</v>
      </c>
      <c r="D592">
        <v>3</v>
      </c>
      <c r="E592">
        <v>45</v>
      </c>
      <c r="F592">
        <v>6</v>
      </c>
      <c r="J592">
        <v>2</v>
      </c>
      <c r="K592">
        <v>1</v>
      </c>
      <c r="L592">
        <v>2</v>
      </c>
      <c r="M592" t="s">
        <v>1745</v>
      </c>
      <c r="O592" t="s">
        <v>2853</v>
      </c>
      <c r="P592">
        <v>3</v>
      </c>
      <c r="Q592" t="s">
        <v>2854</v>
      </c>
      <c r="R592" t="str">
        <f>IFERROR(INDEX(tbl_Lookup_Exercises[Category],MATCH(tbl_Exercises[[#This Row],[ExerciseName]],tbl_Lookup_Exercises[ExerciseName],0)),"Unknown")</f>
        <v>Push</v>
      </c>
    </row>
    <row r="593" spans="1:18" hidden="1" x14ac:dyDescent="0.25">
      <c r="A593" t="s">
        <v>2855</v>
      </c>
      <c r="B593" t="s">
        <v>948</v>
      </c>
      <c r="C593" t="s">
        <v>172</v>
      </c>
      <c r="D593">
        <v>1</v>
      </c>
      <c r="E593">
        <v>15</v>
      </c>
      <c r="F593">
        <v>10</v>
      </c>
      <c r="J593">
        <v>2</v>
      </c>
      <c r="K593">
        <v>2</v>
      </c>
      <c r="L593">
        <v>1</v>
      </c>
      <c r="M593" t="s">
        <v>1745</v>
      </c>
      <c r="O593" t="s">
        <v>2856</v>
      </c>
      <c r="P593">
        <v>3</v>
      </c>
      <c r="Q593" t="s">
        <v>2857</v>
      </c>
      <c r="R593" t="str">
        <f>IFERROR(INDEX(tbl_Lookup_Exercises[Category],MATCH(tbl_Exercises[[#This Row],[ExerciseName]],tbl_Lookup_Exercises[ExerciseName],0)),"Unknown")</f>
        <v>Push</v>
      </c>
    </row>
    <row r="594" spans="1:18" hidden="1" x14ac:dyDescent="0.25">
      <c r="A594" t="s">
        <v>2858</v>
      </c>
      <c r="B594" t="s">
        <v>948</v>
      </c>
      <c r="C594" t="s">
        <v>172</v>
      </c>
      <c r="D594">
        <v>2</v>
      </c>
      <c r="E594">
        <v>15</v>
      </c>
      <c r="F594">
        <v>10</v>
      </c>
      <c r="J594">
        <v>2</v>
      </c>
      <c r="K594">
        <v>2</v>
      </c>
      <c r="L594">
        <v>1</v>
      </c>
      <c r="M594" t="s">
        <v>1745</v>
      </c>
      <c r="O594" t="s">
        <v>2856</v>
      </c>
      <c r="P594">
        <v>3</v>
      </c>
      <c r="Q594" t="s">
        <v>2859</v>
      </c>
      <c r="R594" t="str">
        <f>IFERROR(INDEX(tbl_Lookup_Exercises[Category],MATCH(tbl_Exercises[[#This Row],[ExerciseName]],tbl_Lookup_Exercises[ExerciseName],0)),"Unknown")</f>
        <v>Push</v>
      </c>
    </row>
    <row r="595" spans="1:18" hidden="1" x14ac:dyDescent="0.25">
      <c r="A595" t="s">
        <v>2860</v>
      </c>
      <c r="B595" t="s">
        <v>948</v>
      </c>
      <c r="C595" t="s">
        <v>172</v>
      </c>
      <c r="D595">
        <v>3</v>
      </c>
      <c r="E595">
        <v>15</v>
      </c>
      <c r="F595">
        <v>10</v>
      </c>
      <c r="J595">
        <v>2</v>
      </c>
      <c r="K595">
        <v>2</v>
      </c>
      <c r="L595">
        <v>1</v>
      </c>
      <c r="M595" t="s">
        <v>1888</v>
      </c>
      <c r="O595" t="s">
        <v>2861</v>
      </c>
      <c r="P595">
        <v>3</v>
      </c>
      <c r="Q595" t="s">
        <v>2862</v>
      </c>
      <c r="R595" t="str">
        <f>IFERROR(INDEX(tbl_Lookup_Exercises[Category],MATCH(tbl_Exercises[[#This Row],[ExerciseName]],tbl_Lookup_Exercises[ExerciseName],0)),"Unknown")</f>
        <v>Push</v>
      </c>
    </row>
    <row r="596" spans="1:18" hidden="1" x14ac:dyDescent="0.25">
      <c r="A596" t="s">
        <v>2863</v>
      </c>
      <c r="B596" t="s">
        <v>948</v>
      </c>
      <c r="C596" t="s">
        <v>195</v>
      </c>
      <c r="D596">
        <v>1</v>
      </c>
      <c r="E596">
        <v>20</v>
      </c>
      <c r="F596">
        <v>10</v>
      </c>
      <c r="J596">
        <v>2</v>
      </c>
      <c r="L596">
        <v>2</v>
      </c>
      <c r="M596" t="s">
        <v>1745</v>
      </c>
      <c r="O596" t="s">
        <v>2864</v>
      </c>
      <c r="P596">
        <v>3</v>
      </c>
      <c r="Q596" t="s">
        <v>2865</v>
      </c>
      <c r="R596" t="str">
        <f>IFERROR(INDEX(tbl_Lookup_Exercises[Category],MATCH(tbl_Exercises[[#This Row],[ExerciseName]],tbl_Lookup_Exercises[ExerciseName],0)),"Unknown")</f>
        <v>Push</v>
      </c>
    </row>
    <row r="597" spans="1:18" hidden="1" x14ac:dyDescent="0.25">
      <c r="A597" t="s">
        <v>2866</v>
      </c>
      <c r="B597" t="s">
        <v>948</v>
      </c>
      <c r="C597" t="s">
        <v>195</v>
      </c>
      <c r="D597">
        <v>2</v>
      </c>
      <c r="E597">
        <v>20</v>
      </c>
      <c r="F597">
        <v>12</v>
      </c>
      <c r="J597">
        <v>2</v>
      </c>
      <c r="K597">
        <v>2</v>
      </c>
      <c r="L597">
        <v>2</v>
      </c>
      <c r="M597" t="s">
        <v>1745</v>
      </c>
      <c r="O597" t="s">
        <v>2664</v>
      </c>
      <c r="P597">
        <v>3</v>
      </c>
      <c r="Q597" t="s">
        <v>2867</v>
      </c>
      <c r="R597" t="str">
        <f>IFERROR(INDEX(tbl_Lookup_Exercises[Category],MATCH(tbl_Exercises[[#This Row],[ExerciseName]],tbl_Lookup_Exercises[ExerciseName],0)),"Unknown")</f>
        <v>Push</v>
      </c>
    </row>
    <row r="598" spans="1:18" hidden="1" x14ac:dyDescent="0.25">
      <c r="A598" t="s">
        <v>2868</v>
      </c>
      <c r="B598" t="s">
        <v>948</v>
      </c>
      <c r="C598" t="s">
        <v>195</v>
      </c>
      <c r="D598">
        <v>3</v>
      </c>
      <c r="E598">
        <v>20</v>
      </c>
      <c r="F598">
        <v>12</v>
      </c>
      <c r="J598">
        <v>2</v>
      </c>
      <c r="K598">
        <v>2</v>
      </c>
      <c r="L598">
        <v>2</v>
      </c>
      <c r="M598" t="s">
        <v>1745</v>
      </c>
      <c r="O598" t="s">
        <v>2664</v>
      </c>
      <c r="P598">
        <v>3</v>
      </c>
      <c r="Q598" t="s">
        <v>2869</v>
      </c>
      <c r="R598" t="str">
        <f>IFERROR(INDEX(tbl_Lookup_Exercises[Category],MATCH(tbl_Exercises[[#This Row],[ExerciseName]],tbl_Lookup_Exercises[ExerciseName],0)),"Unknown")</f>
        <v>Push</v>
      </c>
    </row>
    <row r="599" spans="1:18" hidden="1" x14ac:dyDescent="0.25">
      <c r="A599" t="s">
        <v>2870</v>
      </c>
      <c r="B599" t="s">
        <v>948</v>
      </c>
      <c r="C599" t="s">
        <v>214</v>
      </c>
      <c r="D599">
        <v>1</v>
      </c>
      <c r="E599">
        <v>42.5</v>
      </c>
      <c r="F599">
        <v>12</v>
      </c>
      <c r="J599">
        <v>2</v>
      </c>
      <c r="K599">
        <v>1</v>
      </c>
      <c r="L599">
        <v>2</v>
      </c>
      <c r="M599" t="s">
        <v>1745</v>
      </c>
      <c r="O599" t="s">
        <v>2871</v>
      </c>
      <c r="P599">
        <v>3</v>
      </c>
      <c r="Q599" t="s">
        <v>2872</v>
      </c>
      <c r="R599" t="str">
        <f>IFERROR(INDEX(tbl_Lookup_Exercises[Category],MATCH(tbl_Exercises[[#This Row],[ExerciseName]],tbl_Lookup_Exercises[ExerciseName],0)),"Unknown")</f>
        <v>Arms_Triceps</v>
      </c>
    </row>
    <row r="600" spans="1:18" hidden="1" x14ac:dyDescent="0.25">
      <c r="A600" t="s">
        <v>2873</v>
      </c>
      <c r="B600" t="s">
        <v>948</v>
      </c>
      <c r="C600" t="s">
        <v>214</v>
      </c>
      <c r="D600">
        <v>2</v>
      </c>
      <c r="E600">
        <v>42.5</v>
      </c>
      <c r="F600">
        <v>9</v>
      </c>
      <c r="J600">
        <v>2</v>
      </c>
      <c r="K600">
        <v>1</v>
      </c>
      <c r="L600">
        <v>2</v>
      </c>
      <c r="M600" t="s">
        <v>610</v>
      </c>
      <c r="O600" t="s">
        <v>2874</v>
      </c>
      <c r="P600">
        <v>3</v>
      </c>
      <c r="Q600" t="s">
        <v>2875</v>
      </c>
      <c r="R600" t="str">
        <f>IFERROR(INDEX(tbl_Lookup_Exercises[Category],MATCH(tbl_Exercises[[#This Row],[ExerciseName]],tbl_Lookup_Exercises[ExerciseName],0)),"Unknown")</f>
        <v>Arms_Triceps</v>
      </c>
    </row>
    <row r="601" spans="1:18" hidden="1" x14ac:dyDescent="0.25">
      <c r="A601" t="s">
        <v>2876</v>
      </c>
      <c r="B601" t="s">
        <v>948</v>
      </c>
      <c r="C601" t="s">
        <v>214</v>
      </c>
      <c r="D601">
        <v>3</v>
      </c>
      <c r="E601">
        <v>42.5</v>
      </c>
      <c r="F601">
        <v>9</v>
      </c>
      <c r="J601">
        <v>2</v>
      </c>
      <c r="K601">
        <v>1</v>
      </c>
      <c r="L601">
        <v>2</v>
      </c>
      <c r="M601" t="s">
        <v>1646</v>
      </c>
      <c r="O601" t="s">
        <v>2877</v>
      </c>
      <c r="P601">
        <v>3</v>
      </c>
      <c r="Q601" t="s">
        <v>2878</v>
      </c>
      <c r="R601" t="str">
        <f>IFERROR(INDEX(tbl_Lookup_Exercises[Category],MATCH(tbl_Exercises[[#This Row],[ExerciseName]],tbl_Lookup_Exercises[ExerciseName],0)),"Unknown")</f>
        <v>Arms_Triceps</v>
      </c>
    </row>
    <row r="602" spans="1:18" hidden="1" x14ac:dyDescent="0.25">
      <c r="A602" t="s">
        <v>2879</v>
      </c>
      <c r="B602" t="s">
        <v>948</v>
      </c>
      <c r="C602" t="s">
        <v>217</v>
      </c>
      <c r="D602">
        <v>1</v>
      </c>
      <c r="E602">
        <v>12.5</v>
      </c>
      <c r="F602">
        <v>9</v>
      </c>
      <c r="J602">
        <v>3</v>
      </c>
      <c r="K602">
        <v>1</v>
      </c>
      <c r="L602">
        <v>2</v>
      </c>
      <c r="M602" t="s">
        <v>1745</v>
      </c>
      <c r="N602" t="s">
        <v>2880</v>
      </c>
      <c r="O602" t="s">
        <v>2881</v>
      </c>
      <c r="P602">
        <v>3</v>
      </c>
      <c r="Q602" t="s">
        <v>2882</v>
      </c>
      <c r="R602" t="str">
        <f>IFERROR(INDEX(tbl_Lookup_Exercises[Category],MATCH(tbl_Exercises[[#This Row],[ExerciseName]],tbl_Lookup_Exercises[ExerciseName],0)),"Unknown")</f>
        <v>Arms_Triceps</v>
      </c>
    </row>
    <row r="603" spans="1:18" hidden="1" x14ac:dyDescent="0.25">
      <c r="A603" t="s">
        <v>2883</v>
      </c>
      <c r="B603" t="s">
        <v>948</v>
      </c>
      <c r="C603" t="s">
        <v>217</v>
      </c>
      <c r="D603">
        <v>2</v>
      </c>
      <c r="E603">
        <v>12.5</v>
      </c>
      <c r="F603">
        <v>5</v>
      </c>
      <c r="J603">
        <v>3</v>
      </c>
      <c r="K603">
        <v>1</v>
      </c>
      <c r="L603">
        <v>2</v>
      </c>
      <c r="M603" t="s">
        <v>1745</v>
      </c>
      <c r="N603" t="s">
        <v>2880</v>
      </c>
      <c r="O603" t="s">
        <v>2881</v>
      </c>
      <c r="P603">
        <v>3</v>
      </c>
      <c r="Q603" t="s">
        <v>2884</v>
      </c>
      <c r="R603" t="str">
        <f>IFERROR(INDEX(tbl_Lookup_Exercises[Category],MATCH(tbl_Exercises[[#This Row],[ExerciseName]],tbl_Lookup_Exercises[ExerciseName],0)),"Unknown")</f>
        <v>Arms_Triceps</v>
      </c>
    </row>
    <row r="604" spans="1:18" hidden="1" x14ac:dyDescent="0.25">
      <c r="A604" t="s">
        <v>2885</v>
      </c>
      <c r="B604" t="s">
        <v>948</v>
      </c>
      <c r="C604" t="s">
        <v>217</v>
      </c>
      <c r="D604">
        <v>3</v>
      </c>
      <c r="E604">
        <v>12.5</v>
      </c>
      <c r="F604">
        <v>9</v>
      </c>
      <c r="J604">
        <v>3</v>
      </c>
      <c r="K604">
        <v>1</v>
      </c>
      <c r="L604">
        <v>2</v>
      </c>
      <c r="M604" t="s">
        <v>1745</v>
      </c>
      <c r="N604" t="s">
        <v>2886</v>
      </c>
      <c r="O604" t="s">
        <v>2881</v>
      </c>
      <c r="P604">
        <v>3</v>
      </c>
      <c r="Q604" t="s">
        <v>2887</v>
      </c>
      <c r="R604" t="str">
        <f>IFERROR(INDEX(tbl_Lookup_Exercises[Category],MATCH(tbl_Exercises[[#This Row],[ExerciseName]],tbl_Lookup_Exercises[ExerciseName],0)),"Unknown")</f>
        <v>Arms_Triceps</v>
      </c>
    </row>
    <row r="605" spans="1:18" hidden="1" x14ac:dyDescent="0.25">
      <c r="A605" t="s">
        <v>2888</v>
      </c>
      <c r="B605" t="s">
        <v>948</v>
      </c>
      <c r="C605" t="s">
        <v>217</v>
      </c>
      <c r="D605">
        <v>4</v>
      </c>
      <c r="E605">
        <v>12.5</v>
      </c>
      <c r="F605">
        <v>3</v>
      </c>
      <c r="J605">
        <v>3</v>
      </c>
      <c r="K605">
        <v>1</v>
      </c>
      <c r="L605">
        <v>2</v>
      </c>
      <c r="M605" t="s">
        <v>1745</v>
      </c>
      <c r="N605" t="s">
        <v>2886</v>
      </c>
      <c r="O605" t="s">
        <v>2881</v>
      </c>
      <c r="P605">
        <v>3</v>
      </c>
      <c r="Q605" t="s">
        <v>2889</v>
      </c>
      <c r="R605" t="str">
        <f>IFERROR(INDEX(tbl_Lookup_Exercises[Category],MATCH(tbl_Exercises[[#This Row],[ExerciseName]],tbl_Lookup_Exercises[ExerciseName],0)),"Unknown")</f>
        <v>Arms_Triceps</v>
      </c>
    </row>
    <row r="606" spans="1:18" hidden="1" x14ac:dyDescent="0.25">
      <c r="A606" t="s">
        <v>2890</v>
      </c>
      <c r="B606" t="s">
        <v>948</v>
      </c>
      <c r="C606" t="s">
        <v>217</v>
      </c>
      <c r="D606">
        <v>5</v>
      </c>
      <c r="E606">
        <v>12.5</v>
      </c>
      <c r="F606">
        <v>6</v>
      </c>
      <c r="J606">
        <v>3</v>
      </c>
      <c r="K606">
        <v>1</v>
      </c>
      <c r="L606">
        <v>2</v>
      </c>
      <c r="M606" t="s">
        <v>1888</v>
      </c>
      <c r="N606" t="s">
        <v>2891</v>
      </c>
      <c r="O606" t="s">
        <v>2892</v>
      </c>
      <c r="P606">
        <v>3</v>
      </c>
      <c r="Q606" t="s">
        <v>2893</v>
      </c>
      <c r="R606" t="str">
        <f>IFERROR(INDEX(tbl_Lookup_Exercises[Category],MATCH(tbl_Exercises[[#This Row],[ExerciseName]],tbl_Lookup_Exercises[ExerciseName],0)),"Unknown")</f>
        <v>Arms_Triceps</v>
      </c>
    </row>
    <row r="607" spans="1:18" hidden="1" x14ac:dyDescent="0.25">
      <c r="A607" t="s">
        <v>2894</v>
      </c>
      <c r="B607" t="s">
        <v>948</v>
      </c>
      <c r="C607" t="s">
        <v>217</v>
      </c>
      <c r="D607">
        <v>6</v>
      </c>
      <c r="E607">
        <v>12.5</v>
      </c>
      <c r="F607">
        <v>4</v>
      </c>
      <c r="J607">
        <v>3</v>
      </c>
      <c r="K607">
        <v>1</v>
      </c>
      <c r="L607">
        <v>2</v>
      </c>
      <c r="M607" t="s">
        <v>1888</v>
      </c>
      <c r="N607" t="s">
        <v>2891</v>
      </c>
      <c r="O607" t="s">
        <v>2892</v>
      </c>
      <c r="P607">
        <v>3</v>
      </c>
      <c r="Q607" t="s">
        <v>2895</v>
      </c>
      <c r="R607" t="str">
        <f>IFERROR(INDEX(tbl_Lookup_Exercises[Category],MATCH(tbl_Exercises[[#This Row],[ExerciseName]],tbl_Lookup_Exercises[ExerciseName],0)),"Unknown")</f>
        <v>Arms_Triceps</v>
      </c>
    </row>
    <row r="608" spans="1:18" hidden="1" x14ac:dyDescent="0.25">
      <c r="A608" t="s">
        <v>2896</v>
      </c>
      <c r="B608" t="s">
        <v>948</v>
      </c>
      <c r="C608" t="s">
        <v>1534</v>
      </c>
      <c r="D608">
        <v>1</v>
      </c>
      <c r="E608">
        <v>150</v>
      </c>
      <c r="G608">
        <v>75</v>
      </c>
      <c r="P608">
        <v>3</v>
      </c>
      <c r="Q608" t="s">
        <v>2897</v>
      </c>
      <c r="R608" t="str">
        <f>IFERROR(INDEX(tbl_Lookup_Exercises[Category],MATCH(tbl_Exercises[[#This Row],[ExerciseName]],tbl_Lookup_Exercises[ExerciseName],0)),"Unknown")</f>
        <v>Carry</v>
      </c>
    </row>
    <row r="609" spans="1:18" hidden="1" x14ac:dyDescent="0.25">
      <c r="A609" t="s">
        <v>2898</v>
      </c>
      <c r="B609" t="s">
        <v>948</v>
      </c>
      <c r="C609" t="s">
        <v>1534</v>
      </c>
      <c r="D609">
        <v>2</v>
      </c>
      <c r="E609">
        <v>150</v>
      </c>
      <c r="G609">
        <v>70.199999999999989</v>
      </c>
      <c r="O609" t="s">
        <v>2899</v>
      </c>
      <c r="P609">
        <v>3</v>
      </c>
      <c r="Q609" t="s">
        <v>951</v>
      </c>
      <c r="R609" t="str">
        <f>IFERROR(INDEX(tbl_Lookup_Exercises[Category],MATCH(tbl_Exercises[[#This Row],[ExerciseName]],tbl_Lookup_Exercises[ExerciseName],0)),"Unknown")</f>
        <v>Carry</v>
      </c>
    </row>
    <row r="610" spans="1:18" hidden="1" x14ac:dyDescent="0.25">
      <c r="A610" t="s">
        <v>2900</v>
      </c>
      <c r="B610" t="s">
        <v>952</v>
      </c>
      <c r="C610" t="s">
        <v>368</v>
      </c>
      <c r="D610">
        <v>1</v>
      </c>
      <c r="G610">
        <v>300</v>
      </c>
      <c r="H610">
        <v>1.1000000000000001</v>
      </c>
      <c r="I610" t="s">
        <v>2238</v>
      </c>
      <c r="O610" t="s">
        <v>2901</v>
      </c>
      <c r="P610">
        <v>3</v>
      </c>
      <c r="Q610" t="s">
        <v>954</v>
      </c>
      <c r="R610" t="str">
        <f>IFERROR(INDEX(tbl_Lookup_Exercises[Category],MATCH(tbl_Exercises[[#This Row],[ExerciseName]],tbl_Lookup_Exercises[ExerciseName],0)),"Unknown")</f>
        <v>Cardio</v>
      </c>
    </row>
    <row r="611" spans="1:18" hidden="1" x14ac:dyDescent="0.25">
      <c r="A611" t="s">
        <v>2902</v>
      </c>
      <c r="B611" t="s">
        <v>952</v>
      </c>
      <c r="C611" t="s">
        <v>73</v>
      </c>
      <c r="D611">
        <v>1</v>
      </c>
      <c r="E611">
        <v>15</v>
      </c>
      <c r="F611">
        <v>12</v>
      </c>
      <c r="O611" t="s">
        <v>2816</v>
      </c>
      <c r="P611">
        <v>3</v>
      </c>
      <c r="Q611" t="s">
        <v>2903</v>
      </c>
      <c r="R611" t="str">
        <f>IFERROR(INDEX(tbl_Lookup_Exercises[Category],MATCH(tbl_Exercises[[#This Row],[ExerciseName]],tbl_Lookup_Exercises[ExerciseName],0)),"Unknown")</f>
        <v>Pull</v>
      </c>
    </row>
    <row r="612" spans="1:18" hidden="1" x14ac:dyDescent="0.25">
      <c r="A612" t="s">
        <v>2904</v>
      </c>
      <c r="B612" t="s">
        <v>952</v>
      </c>
      <c r="C612" t="s">
        <v>411</v>
      </c>
      <c r="D612">
        <v>1</v>
      </c>
      <c r="E612">
        <v>15</v>
      </c>
      <c r="F612">
        <v>12</v>
      </c>
      <c r="O612" t="s">
        <v>2905</v>
      </c>
      <c r="P612">
        <v>3</v>
      </c>
      <c r="Q612" t="s">
        <v>2906</v>
      </c>
      <c r="R612" t="str">
        <f>IFERROR(INDEX(tbl_Lookup_Exercises[Category],MATCH(tbl_Exercises[[#This Row],[ExerciseName]],tbl_Lookup_Exercises[ExerciseName],0)),"Unknown")</f>
        <v>Warmup</v>
      </c>
    </row>
    <row r="613" spans="1:18" hidden="1" x14ac:dyDescent="0.25">
      <c r="A613" t="s">
        <v>2907</v>
      </c>
      <c r="B613" t="s">
        <v>952</v>
      </c>
      <c r="C613" t="s">
        <v>411</v>
      </c>
      <c r="D613">
        <v>2</v>
      </c>
      <c r="E613">
        <v>15</v>
      </c>
      <c r="F613">
        <v>12</v>
      </c>
      <c r="O613" t="s">
        <v>2905</v>
      </c>
      <c r="P613">
        <v>3</v>
      </c>
      <c r="Q613" t="s">
        <v>2908</v>
      </c>
      <c r="R613" t="str">
        <f>IFERROR(INDEX(tbl_Lookup_Exercises[Category],MATCH(tbl_Exercises[[#This Row],[ExerciseName]],tbl_Lookup_Exercises[ExerciseName],0)),"Unknown")</f>
        <v>Warmup</v>
      </c>
    </row>
    <row r="614" spans="1:18" hidden="1" x14ac:dyDescent="0.25">
      <c r="A614" t="s">
        <v>2909</v>
      </c>
      <c r="B614" t="s">
        <v>952</v>
      </c>
      <c r="C614" t="s">
        <v>73</v>
      </c>
      <c r="D614">
        <v>2</v>
      </c>
      <c r="E614">
        <v>15</v>
      </c>
      <c r="F614">
        <v>12</v>
      </c>
      <c r="P614">
        <v>3</v>
      </c>
      <c r="Q614" t="s">
        <v>2910</v>
      </c>
      <c r="R614" t="str">
        <f>IFERROR(INDEX(tbl_Lookup_Exercises[Category],MATCH(tbl_Exercises[[#This Row],[ExerciseName]],tbl_Lookup_Exercises[ExerciseName],0)),"Unknown")</f>
        <v>Pull</v>
      </c>
    </row>
    <row r="615" spans="1:18" hidden="1" x14ac:dyDescent="0.25">
      <c r="A615" t="s">
        <v>2911</v>
      </c>
      <c r="B615" t="s">
        <v>952</v>
      </c>
      <c r="C615" t="s">
        <v>15</v>
      </c>
      <c r="D615">
        <v>1</v>
      </c>
      <c r="E615">
        <v>60</v>
      </c>
      <c r="G615">
        <v>60</v>
      </c>
      <c r="N615" t="s">
        <v>2912</v>
      </c>
      <c r="O615" t="s">
        <v>2913</v>
      </c>
      <c r="P615">
        <v>3</v>
      </c>
      <c r="Q615" t="s">
        <v>2914</v>
      </c>
      <c r="R615" t="str">
        <f>IFERROR(INDEX(tbl_Lookup_Exercises[Category],MATCH(tbl_Exercises[[#This Row],[ExerciseName]],tbl_Lookup_Exercises[ExerciseName],0)),"Unknown")</f>
        <v>Carry</v>
      </c>
    </row>
    <row r="616" spans="1:18" hidden="1" x14ac:dyDescent="0.25">
      <c r="A616" t="s">
        <v>2915</v>
      </c>
      <c r="B616" t="s">
        <v>952</v>
      </c>
      <c r="C616" t="s">
        <v>15</v>
      </c>
      <c r="D616">
        <v>2</v>
      </c>
      <c r="E616">
        <v>60</v>
      </c>
      <c r="G616">
        <v>60</v>
      </c>
      <c r="N616" t="s">
        <v>2912</v>
      </c>
      <c r="O616" t="s">
        <v>2913</v>
      </c>
      <c r="P616">
        <v>3</v>
      </c>
      <c r="Q616" t="s">
        <v>2916</v>
      </c>
      <c r="R616" t="str">
        <f>IFERROR(INDEX(tbl_Lookup_Exercises[Category],MATCH(tbl_Exercises[[#This Row],[ExerciseName]],tbl_Lookup_Exercises[ExerciseName],0)),"Unknown")</f>
        <v>Carry</v>
      </c>
    </row>
    <row r="617" spans="1:18" hidden="1" x14ac:dyDescent="0.25">
      <c r="A617" t="s">
        <v>2917</v>
      </c>
      <c r="B617" t="s">
        <v>952</v>
      </c>
      <c r="C617" t="s">
        <v>15</v>
      </c>
      <c r="D617">
        <v>3</v>
      </c>
      <c r="E617">
        <v>60</v>
      </c>
      <c r="G617">
        <v>60</v>
      </c>
      <c r="N617" t="s">
        <v>2918</v>
      </c>
      <c r="O617" t="s">
        <v>2913</v>
      </c>
      <c r="P617">
        <v>3</v>
      </c>
      <c r="Q617" t="s">
        <v>2919</v>
      </c>
      <c r="R617" t="str">
        <f>IFERROR(INDEX(tbl_Lookup_Exercises[Category],MATCH(tbl_Exercises[[#This Row],[ExerciseName]],tbl_Lookup_Exercises[ExerciseName],0)),"Unknown")</f>
        <v>Carry</v>
      </c>
    </row>
    <row r="618" spans="1:18" hidden="1" x14ac:dyDescent="0.25">
      <c r="A618" t="s">
        <v>2920</v>
      </c>
      <c r="B618" t="s">
        <v>952</v>
      </c>
      <c r="C618" t="s">
        <v>15</v>
      </c>
      <c r="D618">
        <v>4</v>
      </c>
      <c r="E618">
        <v>60</v>
      </c>
      <c r="G618">
        <v>60</v>
      </c>
      <c r="N618" t="s">
        <v>2918</v>
      </c>
      <c r="O618" t="s">
        <v>2913</v>
      </c>
      <c r="P618">
        <v>3</v>
      </c>
      <c r="Q618" t="s">
        <v>2921</v>
      </c>
      <c r="R618" t="str">
        <f>IFERROR(INDEX(tbl_Lookup_Exercises[Category],MATCH(tbl_Exercises[[#This Row],[ExerciseName]],tbl_Lookup_Exercises[ExerciseName],0)),"Unknown")</f>
        <v>Carry</v>
      </c>
    </row>
    <row r="619" spans="1:18" hidden="1" x14ac:dyDescent="0.25">
      <c r="A619" t="s">
        <v>2922</v>
      </c>
      <c r="B619" t="s">
        <v>952</v>
      </c>
      <c r="C619" t="s">
        <v>15</v>
      </c>
      <c r="D619">
        <v>5</v>
      </c>
      <c r="E619">
        <v>60</v>
      </c>
      <c r="G619">
        <v>60</v>
      </c>
      <c r="N619" t="s">
        <v>2923</v>
      </c>
      <c r="O619" t="s">
        <v>2913</v>
      </c>
      <c r="P619">
        <v>3</v>
      </c>
      <c r="Q619" t="s">
        <v>2924</v>
      </c>
      <c r="R619" t="str">
        <f>IFERROR(INDEX(tbl_Lookup_Exercises[Category],MATCH(tbl_Exercises[[#This Row],[ExerciseName]],tbl_Lookup_Exercises[ExerciseName],0)),"Unknown")</f>
        <v>Carry</v>
      </c>
    </row>
    <row r="620" spans="1:18" hidden="1" x14ac:dyDescent="0.25">
      <c r="A620" t="s">
        <v>2925</v>
      </c>
      <c r="B620" t="s">
        <v>952</v>
      </c>
      <c r="C620" t="s">
        <v>15</v>
      </c>
      <c r="D620">
        <v>6</v>
      </c>
      <c r="E620">
        <v>60</v>
      </c>
      <c r="G620">
        <v>60</v>
      </c>
      <c r="N620" t="s">
        <v>2923</v>
      </c>
      <c r="O620" t="s">
        <v>2913</v>
      </c>
      <c r="P620">
        <v>3</v>
      </c>
      <c r="Q620" t="s">
        <v>2926</v>
      </c>
      <c r="R620" t="str">
        <f>IFERROR(INDEX(tbl_Lookup_Exercises[Category],MATCH(tbl_Exercises[[#This Row],[ExerciseName]],tbl_Lookup_Exercises[ExerciseName],0)),"Unknown")</f>
        <v>Carry</v>
      </c>
    </row>
    <row r="621" spans="1:18" hidden="1" x14ac:dyDescent="0.25">
      <c r="A621" t="s">
        <v>2927</v>
      </c>
      <c r="B621" t="s">
        <v>952</v>
      </c>
      <c r="C621" t="s">
        <v>15</v>
      </c>
      <c r="D621">
        <v>7</v>
      </c>
      <c r="E621">
        <v>60</v>
      </c>
      <c r="G621">
        <v>30</v>
      </c>
      <c r="N621" t="s">
        <v>2928</v>
      </c>
      <c r="O621" t="s">
        <v>2913</v>
      </c>
      <c r="P621">
        <v>3</v>
      </c>
      <c r="Q621" t="s">
        <v>2929</v>
      </c>
      <c r="R621" t="str">
        <f>IFERROR(INDEX(tbl_Lookup_Exercises[Category],MATCH(tbl_Exercises[[#This Row],[ExerciseName]],tbl_Lookup_Exercises[ExerciseName],0)),"Unknown")</f>
        <v>Carry</v>
      </c>
    </row>
    <row r="622" spans="1:18" hidden="1" x14ac:dyDescent="0.25">
      <c r="A622" t="s">
        <v>2930</v>
      </c>
      <c r="B622" t="s">
        <v>952</v>
      </c>
      <c r="C622" t="s">
        <v>15</v>
      </c>
      <c r="D622">
        <v>8</v>
      </c>
      <c r="E622">
        <v>60</v>
      </c>
      <c r="G622">
        <v>30</v>
      </c>
      <c r="N622" t="s">
        <v>2928</v>
      </c>
      <c r="O622" t="s">
        <v>2913</v>
      </c>
      <c r="P622">
        <v>3</v>
      </c>
      <c r="Q622" t="s">
        <v>2931</v>
      </c>
      <c r="R622" t="str">
        <f>IFERROR(INDEX(tbl_Lookup_Exercises[Category],MATCH(tbl_Exercises[[#This Row],[ExerciseName]],tbl_Lookup_Exercises[ExerciseName],0)),"Unknown")</f>
        <v>Carry</v>
      </c>
    </row>
    <row r="623" spans="1:18" hidden="1" x14ac:dyDescent="0.25">
      <c r="A623" t="s">
        <v>2932</v>
      </c>
      <c r="B623" t="s">
        <v>952</v>
      </c>
      <c r="C623" t="s">
        <v>15</v>
      </c>
      <c r="D623">
        <v>9</v>
      </c>
      <c r="E623">
        <v>60</v>
      </c>
      <c r="G623">
        <v>30</v>
      </c>
      <c r="N623" t="s">
        <v>2928</v>
      </c>
      <c r="O623" t="s">
        <v>2913</v>
      </c>
      <c r="P623">
        <v>3</v>
      </c>
      <c r="Q623" t="s">
        <v>2933</v>
      </c>
      <c r="R623" t="str">
        <f>IFERROR(INDEX(tbl_Lookup_Exercises[Category],MATCH(tbl_Exercises[[#This Row],[ExerciseName]],tbl_Lookup_Exercises[ExerciseName],0)),"Unknown")</f>
        <v>Carry</v>
      </c>
    </row>
    <row r="624" spans="1:18" hidden="1" x14ac:dyDescent="0.25">
      <c r="A624" t="s">
        <v>2934</v>
      </c>
      <c r="B624" t="s">
        <v>952</v>
      </c>
      <c r="C624" t="s">
        <v>15</v>
      </c>
      <c r="D624">
        <v>10</v>
      </c>
      <c r="E624">
        <v>60</v>
      </c>
      <c r="G624">
        <v>30</v>
      </c>
      <c r="N624" t="s">
        <v>2928</v>
      </c>
      <c r="O624" t="s">
        <v>2913</v>
      </c>
      <c r="P624">
        <v>3</v>
      </c>
      <c r="Q624" t="s">
        <v>2935</v>
      </c>
      <c r="R624" t="str">
        <f>IFERROR(INDEX(tbl_Lookup_Exercises[Category],MATCH(tbl_Exercises[[#This Row],[ExerciseName]],tbl_Lookup_Exercises[ExerciseName],0)),"Unknown")</f>
        <v>Carry</v>
      </c>
    </row>
    <row r="625" spans="1:18" hidden="1" x14ac:dyDescent="0.25">
      <c r="A625" t="s">
        <v>2936</v>
      </c>
      <c r="B625" t="s">
        <v>952</v>
      </c>
      <c r="C625" t="s">
        <v>51</v>
      </c>
      <c r="D625">
        <v>1</v>
      </c>
      <c r="E625">
        <v>150</v>
      </c>
      <c r="F625">
        <v>11</v>
      </c>
      <c r="J625">
        <v>2</v>
      </c>
      <c r="K625">
        <v>1</v>
      </c>
      <c r="L625">
        <v>2</v>
      </c>
      <c r="M625" t="s">
        <v>1745</v>
      </c>
      <c r="O625" t="s">
        <v>2937</v>
      </c>
      <c r="P625">
        <v>3</v>
      </c>
      <c r="Q625" t="s">
        <v>2938</v>
      </c>
      <c r="R625" t="str">
        <f>IFERROR(INDEX(tbl_Lookup_Exercises[Category],MATCH(tbl_Exercises[[#This Row],[ExerciseName]],tbl_Lookup_Exercises[ExerciseName],0)),"Unknown")</f>
        <v>Pull</v>
      </c>
    </row>
    <row r="626" spans="1:18" hidden="1" x14ac:dyDescent="0.25">
      <c r="A626" t="s">
        <v>2939</v>
      </c>
      <c r="B626" t="s">
        <v>952</v>
      </c>
      <c r="C626" t="s">
        <v>51</v>
      </c>
      <c r="D626">
        <v>2</v>
      </c>
      <c r="E626">
        <v>150</v>
      </c>
      <c r="F626">
        <v>9</v>
      </c>
      <c r="J626">
        <v>2</v>
      </c>
      <c r="K626">
        <v>1</v>
      </c>
      <c r="L626">
        <v>2</v>
      </c>
      <c r="M626" t="s">
        <v>610</v>
      </c>
      <c r="O626" t="s">
        <v>2940</v>
      </c>
      <c r="P626">
        <v>3</v>
      </c>
      <c r="Q626" t="s">
        <v>2941</v>
      </c>
      <c r="R626" t="str">
        <f>IFERROR(INDEX(tbl_Lookup_Exercises[Category],MATCH(tbl_Exercises[[#This Row],[ExerciseName]],tbl_Lookup_Exercises[ExerciseName],0)),"Unknown")</f>
        <v>Pull</v>
      </c>
    </row>
    <row r="627" spans="1:18" hidden="1" x14ac:dyDescent="0.25">
      <c r="A627" t="s">
        <v>2942</v>
      </c>
      <c r="B627" t="s">
        <v>952</v>
      </c>
      <c r="C627" t="s">
        <v>51</v>
      </c>
      <c r="D627">
        <v>3</v>
      </c>
      <c r="E627">
        <v>150</v>
      </c>
      <c r="F627">
        <v>9</v>
      </c>
      <c r="J627">
        <v>2</v>
      </c>
      <c r="K627">
        <v>1</v>
      </c>
      <c r="L627">
        <v>2</v>
      </c>
      <c r="M627" t="s">
        <v>610</v>
      </c>
      <c r="O627" t="s">
        <v>2940</v>
      </c>
      <c r="P627">
        <v>3</v>
      </c>
      <c r="Q627" t="s">
        <v>2943</v>
      </c>
      <c r="R627" t="str">
        <f>IFERROR(INDEX(tbl_Lookup_Exercises[Category],MATCH(tbl_Exercises[[#This Row],[ExerciseName]],tbl_Lookup_Exercises[ExerciseName],0)),"Unknown")</f>
        <v>Pull</v>
      </c>
    </row>
    <row r="628" spans="1:18" hidden="1" x14ac:dyDescent="0.25">
      <c r="A628" t="s">
        <v>2944</v>
      </c>
      <c r="B628" t="s">
        <v>952</v>
      </c>
      <c r="C628" t="s">
        <v>51</v>
      </c>
      <c r="D628">
        <v>4</v>
      </c>
      <c r="E628">
        <v>150</v>
      </c>
      <c r="F628">
        <v>9</v>
      </c>
      <c r="J628">
        <v>2</v>
      </c>
      <c r="K628">
        <v>1</v>
      </c>
      <c r="L628">
        <v>2</v>
      </c>
      <c r="M628" t="s">
        <v>610</v>
      </c>
      <c r="O628" t="s">
        <v>2940</v>
      </c>
      <c r="P628">
        <v>3</v>
      </c>
      <c r="Q628" t="s">
        <v>2945</v>
      </c>
      <c r="R628" t="str">
        <f>IFERROR(INDEX(tbl_Lookup_Exercises[Category],MATCH(tbl_Exercises[[#This Row],[ExerciseName]],tbl_Lookup_Exercises[ExerciseName],0)),"Unknown")</f>
        <v>Pull</v>
      </c>
    </row>
    <row r="629" spans="1:18" hidden="1" x14ac:dyDescent="0.25">
      <c r="A629" t="s">
        <v>2946</v>
      </c>
      <c r="B629" t="s">
        <v>952</v>
      </c>
      <c r="C629" t="s">
        <v>41</v>
      </c>
      <c r="D629">
        <v>1</v>
      </c>
      <c r="E629">
        <v>60</v>
      </c>
      <c r="F629">
        <v>11</v>
      </c>
      <c r="M629" t="s">
        <v>1745</v>
      </c>
      <c r="O629" t="s">
        <v>2947</v>
      </c>
      <c r="P629">
        <v>3</v>
      </c>
      <c r="Q629" t="s">
        <v>2948</v>
      </c>
      <c r="R629" t="str">
        <f>IFERROR(INDEX(tbl_Lookup_Exercises[Category],MATCH(tbl_Exercises[[#This Row],[ExerciseName]],tbl_Lookup_Exercises[ExerciseName],0)),"Unknown")</f>
        <v>Pull</v>
      </c>
    </row>
    <row r="630" spans="1:18" hidden="1" x14ac:dyDescent="0.25">
      <c r="A630" t="s">
        <v>2949</v>
      </c>
      <c r="B630" t="s">
        <v>952</v>
      </c>
      <c r="C630" t="s">
        <v>41</v>
      </c>
      <c r="D630">
        <v>2</v>
      </c>
      <c r="E630">
        <v>60</v>
      </c>
      <c r="F630">
        <v>10</v>
      </c>
      <c r="M630" t="s">
        <v>610</v>
      </c>
      <c r="O630" t="s">
        <v>2950</v>
      </c>
      <c r="P630">
        <v>3</v>
      </c>
      <c r="Q630" t="s">
        <v>2951</v>
      </c>
      <c r="R630" t="str">
        <f>IFERROR(INDEX(tbl_Lookup_Exercises[Category],MATCH(tbl_Exercises[[#This Row],[ExerciseName]],tbl_Lookup_Exercises[ExerciseName],0)),"Unknown")</f>
        <v>Pull</v>
      </c>
    </row>
    <row r="631" spans="1:18" hidden="1" x14ac:dyDescent="0.25">
      <c r="A631" t="s">
        <v>2952</v>
      </c>
      <c r="B631" t="s">
        <v>952</v>
      </c>
      <c r="C631" t="s">
        <v>41</v>
      </c>
      <c r="D631">
        <v>3</v>
      </c>
      <c r="E631">
        <v>60</v>
      </c>
      <c r="F631">
        <v>8.5</v>
      </c>
      <c r="J631">
        <v>2</v>
      </c>
      <c r="K631">
        <v>1</v>
      </c>
      <c r="L631">
        <v>2</v>
      </c>
      <c r="M631" t="s">
        <v>610</v>
      </c>
      <c r="O631" t="s">
        <v>2953</v>
      </c>
      <c r="P631">
        <v>3</v>
      </c>
      <c r="Q631" t="s">
        <v>2954</v>
      </c>
      <c r="R631" t="str">
        <f>IFERROR(INDEX(tbl_Lookup_Exercises[Category],MATCH(tbl_Exercises[[#This Row],[ExerciseName]],tbl_Lookup_Exercises[ExerciseName],0)),"Unknown")</f>
        <v>Pull</v>
      </c>
    </row>
    <row r="632" spans="1:18" hidden="1" x14ac:dyDescent="0.25">
      <c r="A632" t="s">
        <v>2955</v>
      </c>
      <c r="B632" t="s">
        <v>952</v>
      </c>
      <c r="C632" t="s">
        <v>73</v>
      </c>
      <c r="D632">
        <v>3</v>
      </c>
      <c r="E632">
        <v>30</v>
      </c>
      <c r="F632">
        <v>15</v>
      </c>
      <c r="O632" t="s">
        <v>2956</v>
      </c>
      <c r="P632">
        <v>3</v>
      </c>
      <c r="Q632" t="s">
        <v>2957</v>
      </c>
      <c r="R632" t="str">
        <f>IFERROR(INDEX(tbl_Lookup_Exercises[Category],MATCH(tbl_Exercises[[#This Row],[ExerciseName]],tbl_Lookup_Exercises[ExerciseName],0)),"Unknown")</f>
        <v>Pull</v>
      </c>
    </row>
    <row r="633" spans="1:18" hidden="1" x14ac:dyDescent="0.25">
      <c r="A633" t="s">
        <v>2958</v>
      </c>
      <c r="B633" t="s">
        <v>952</v>
      </c>
      <c r="C633" t="s">
        <v>73</v>
      </c>
      <c r="D633">
        <v>4</v>
      </c>
      <c r="E633">
        <v>35</v>
      </c>
      <c r="F633">
        <v>15</v>
      </c>
      <c r="O633" t="s">
        <v>2956</v>
      </c>
      <c r="P633">
        <v>3</v>
      </c>
      <c r="Q633" t="s">
        <v>2959</v>
      </c>
      <c r="R633" t="str">
        <f>IFERROR(INDEX(tbl_Lookup_Exercises[Category],MATCH(tbl_Exercises[[#This Row],[ExerciseName]],tbl_Lookup_Exercises[ExerciseName],0)),"Unknown")</f>
        <v>Pull</v>
      </c>
    </row>
    <row r="634" spans="1:18" hidden="1" x14ac:dyDescent="0.25">
      <c r="A634" t="s">
        <v>2960</v>
      </c>
      <c r="B634" t="s">
        <v>952</v>
      </c>
      <c r="C634" t="s">
        <v>73</v>
      </c>
      <c r="D634">
        <v>5</v>
      </c>
      <c r="E634">
        <v>35</v>
      </c>
      <c r="F634">
        <v>20</v>
      </c>
      <c r="M634" t="s">
        <v>1745</v>
      </c>
      <c r="O634" t="s">
        <v>2961</v>
      </c>
      <c r="P634">
        <v>3</v>
      </c>
      <c r="Q634" t="s">
        <v>2962</v>
      </c>
      <c r="R634" t="str">
        <f>IFERROR(INDEX(tbl_Lookup_Exercises[Category],MATCH(tbl_Exercises[[#This Row],[ExerciseName]],tbl_Lookup_Exercises[ExerciseName],0)),"Unknown")</f>
        <v>Pull</v>
      </c>
    </row>
    <row r="635" spans="1:18" hidden="1" x14ac:dyDescent="0.25">
      <c r="A635" t="s">
        <v>2963</v>
      </c>
      <c r="B635" t="s">
        <v>952</v>
      </c>
      <c r="C635" t="s">
        <v>102</v>
      </c>
      <c r="D635">
        <v>1</v>
      </c>
      <c r="E635">
        <v>20</v>
      </c>
      <c r="F635">
        <v>15</v>
      </c>
      <c r="J635">
        <v>2</v>
      </c>
      <c r="K635">
        <v>1</v>
      </c>
      <c r="L635">
        <v>2</v>
      </c>
      <c r="M635" t="s">
        <v>2289</v>
      </c>
      <c r="O635" t="s">
        <v>2527</v>
      </c>
      <c r="P635">
        <v>3</v>
      </c>
      <c r="Q635" t="s">
        <v>2964</v>
      </c>
      <c r="R635" t="str">
        <f>IFERROR(INDEX(tbl_Lookup_Exercises[Category],MATCH(tbl_Exercises[[#This Row],[ExerciseName]],tbl_Lookup_Exercises[ExerciseName],0)),"Unknown")</f>
        <v>Arms_Biceps</v>
      </c>
    </row>
    <row r="636" spans="1:18" hidden="1" x14ac:dyDescent="0.25">
      <c r="A636" t="s">
        <v>2965</v>
      </c>
      <c r="B636" t="s">
        <v>952</v>
      </c>
      <c r="C636" t="s">
        <v>102</v>
      </c>
      <c r="D636">
        <v>2</v>
      </c>
      <c r="E636">
        <v>25</v>
      </c>
      <c r="F636">
        <v>15</v>
      </c>
      <c r="J636">
        <v>2</v>
      </c>
      <c r="K636">
        <v>2</v>
      </c>
      <c r="L636">
        <v>2</v>
      </c>
      <c r="M636" t="s">
        <v>618</v>
      </c>
      <c r="O636" t="s">
        <v>2966</v>
      </c>
      <c r="P636">
        <v>3</v>
      </c>
      <c r="Q636" t="s">
        <v>2967</v>
      </c>
      <c r="R636" t="str">
        <f>IFERROR(INDEX(tbl_Lookup_Exercises[Category],MATCH(tbl_Exercises[[#This Row],[ExerciseName]],tbl_Lookup_Exercises[ExerciseName],0)),"Unknown")</f>
        <v>Arms_Biceps</v>
      </c>
    </row>
    <row r="637" spans="1:18" hidden="1" x14ac:dyDescent="0.25">
      <c r="A637" t="s">
        <v>2968</v>
      </c>
      <c r="B637" t="s">
        <v>952</v>
      </c>
      <c r="C637" t="s">
        <v>102</v>
      </c>
      <c r="D637">
        <v>3</v>
      </c>
      <c r="E637">
        <v>25</v>
      </c>
      <c r="F637">
        <v>12</v>
      </c>
      <c r="J637">
        <v>2</v>
      </c>
      <c r="K637">
        <v>2</v>
      </c>
      <c r="L637">
        <v>2</v>
      </c>
      <c r="M637" t="s">
        <v>618</v>
      </c>
      <c r="O637" t="s">
        <v>2966</v>
      </c>
      <c r="P637">
        <v>3</v>
      </c>
      <c r="Q637" t="s">
        <v>2969</v>
      </c>
      <c r="R637" t="str">
        <f>IFERROR(INDEX(tbl_Lookup_Exercises[Category],MATCH(tbl_Exercises[[#This Row],[ExerciseName]],tbl_Lookup_Exercises[ExerciseName],0)),"Unknown")</f>
        <v>Arms_Biceps</v>
      </c>
    </row>
    <row r="638" spans="1:18" hidden="1" x14ac:dyDescent="0.25">
      <c r="A638" t="s">
        <v>2970</v>
      </c>
      <c r="B638" t="s">
        <v>952</v>
      </c>
      <c r="C638" t="s">
        <v>323</v>
      </c>
      <c r="D638">
        <v>1</v>
      </c>
      <c r="E638">
        <v>30</v>
      </c>
      <c r="F638">
        <v>10</v>
      </c>
      <c r="J638">
        <v>2</v>
      </c>
      <c r="K638">
        <v>1</v>
      </c>
      <c r="L638">
        <v>2</v>
      </c>
      <c r="M638" t="s">
        <v>1745</v>
      </c>
      <c r="O638" t="s">
        <v>2971</v>
      </c>
      <c r="P638">
        <v>3</v>
      </c>
      <c r="Q638" t="s">
        <v>2972</v>
      </c>
      <c r="R638" t="str">
        <f>IFERROR(INDEX(tbl_Lookup_Exercises[Category],MATCH(tbl_Exercises[[#This Row],[ExerciseName]],tbl_Lookup_Exercises[ExerciseName],0)),"Unknown")</f>
        <v>Core</v>
      </c>
    </row>
    <row r="639" spans="1:18" hidden="1" x14ac:dyDescent="0.25">
      <c r="A639" t="s">
        <v>2973</v>
      </c>
      <c r="B639" t="s">
        <v>952</v>
      </c>
      <c r="C639" t="s">
        <v>323</v>
      </c>
      <c r="D639">
        <v>2</v>
      </c>
      <c r="E639">
        <v>30</v>
      </c>
      <c r="F639">
        <v>10</v>
      </c>
      <c r="J639">
        <v>2</v>
      </c>
      <c r="K639">
        <v>1</v>
      </c>
      <c r="L639">
        <v>2</v>
      </c>
      <c r="M639" t="s">
        <v>1745</v>
      </c>
      <c r="O639" t="s">
        <v>2974</v>
      </c>
      <c r="P639">
        <v>3</v>
      </c>
      <c r="Q639" t="s">
        <v>2975</v>
      </c>
      <c r="R639" t="str">
        <f>IFERROR(INDEX(tbl_Lookup_Exercises[Category],MATCH(tbl_Exercises[[#This Row],[ExerciseName]],tbl_Lookup_Exercises[ExerciseName],0)),"Unknown")</f>
        <v>Core</v>
      </c>
    </row>
    <row r="640" spans="1:18" hidden="1" x14ac:dyDescent="0.25">
      <c r="A640" t="s">
        <v>2976</v>
      </c>
      <c r="B640" t="s">
        <v>952</v>
      </c>
      <c r="C640" t="s">
        <v>323</v>
      </c>
      <c r="D640">
        <v>3</v>
      </c>
      <c r="E640">
        <v>40</v>
      </c>
      <c r="F640">
        <v>10</v>
      </c>
      <c r="J640">
        <v>2</v>
      </c>
      <c r="K640">
        <v>1</v>
      </c>
      <c r="L640">
        <v>2</v>
      </c>
      <c r="M640" t="s">
        <v>1745</v>
      </c>
      <c r="O640" t="s">
        <v>2974</v>
      </c>
      <c r="P640">
        <v>3</v>
      </c>
      <c r="Q640" t="s">
        <v>2977</v>
      </c>
      <c r="R640" t="str">
        <f>IFERROR(INDEX(tbl_Lookup_Exercises[Category],MATCH(tbl_Exercises[[#This Row],[ExerciseName]],tbl_Lookup_Exercises[ExerciseName],0)),"Unknown")</f>
        <v>Core</v>
      </c>
    </row>
    <row r="641" spans="1:18" hidden="1" x14ac:dyDescent="0.25">
      <c r="A641" t="s">
        <v>2978</v>
      </c>
      <c r="B641" t="s">
        <v>952</v>
      </c>
      <c r="C641" t="s">
        <v>1</v>
      </c>
      <c r="D641">
        <v>1</v>
      </c>
      <c r="E641">
        <v>150</v>
      </c>
      <c r="G641">
        <v>45</v>
      </c>
      <c r="P641">
        <v>3</v>
      </c>
      <c r="Q641" t="s">
        <v>2979</v>
      </c>
      <c r="R641" t="str">
        <f>IFERROR(INDEX(tbl_Lookup_Exercises[Category],MATCH(tbl_Exercises[[#This Row],[ExerciseName]],tbl_Lookup_Exercises[ExerciseName],0)),"Unknown")</f>
        <v>Carry</v>
      </c>
    </row>
    <row r="642" spans="1:18" hidden="1" x14ac:dyDescent="0.25">
      <c r="A642" t="s">
        <v>2980</v>
      </c>
      <c r="B642" t="s">
        <v>952</v>
      </c>
      <c r="C642" t="s">
        <v>1</v>
      </c>
      <c r="D642">
        <v>2</v>
      </c>
      <c r="E642">
        <v>150</v>
      </c>
      <c r="G642">
        <v>39.6</v>
      </c>
      <c r="P642">
        <v>3</v>
      </c>
      <c r="Q642" t="s">
        <v>955</v>
      </c>
      <c r="R642" t="str">
        <f>IFERROR(INDEX(tbl_Lookup_Exercises[Category],MATCH(tbl_Exercises[[#This Row],[ExerciseName]],tbl_Lookup_Exercises[ExerciseName],0)),"Unknown")</f>
        <v>Carry</v>
      </c>
    </row>
    <row r="643" spans="1:18" hidden="1" x14ac:dyDescent="0.25">
      <c r="A643" t="s">
        <v>2981</v>
      </c>
      <c r="B643" t="s">
        <v>956</v>
      </c>
      <c r="C643" t="s">
        <v>112</v>
      </c>
      <c r="D643">
        <v>1</v>
      </c>
      <c r="E643">
        <v>40</v>
      </c>
      <c r="F643">
        <v>12</v>
      </c>
      <c r="J643">
        <v>3</v>
      </c>
      <c r="K643">
        <v>1</v>
      </c>
      <c r="L643">
        <v>2</v>
      </c>
      <c r="M643" t="s">
        <v>1745</v>
      </c>
      <c r="O643" t="s">
        <v>2982</v>
      </c>
      <c r="P643">
        <v>3</v>
      </c>
      <c r="Q643" t="s">
        <v>958</v>
      </c>
      <c r="R643" t="str">
        <f>IFERROR(INDEX(tbl_Lookup_Exercises[Category],MATCH(tbl_Exercises[[#This Row],[ExerciseName]],tbl_Lookup_Exercises[ExerciseName],0)),"Unknown")</f>
        <v>Arms_Biceps</v>
      </c>
    </row>
    <row r="644" spans="1:18" hidden="1" x14ac:dyDescent="0.25">
      <c r="A644" t="s">
        <v>2983</v>
      </c>
      <c r="B644" t="s">
        <v>956</v>
      </c>
      <c r="C644" t="s">
        <v>112</v>
      </c>
      <c r="D644">
        <v>2</v>
      </c>
      <c r="E644">
        <v>40</v>
      </c>
      <c r="F644">
        <v>12</v>
      </c>
      <c r="J644">
        <v>3</v>
      </c>
      <c r="K644">
        <v>1</v>
      </c>
      <c r="L644">
        <v>2</v>
      </c>
      <c r="M644" t="s">
        <v>1745</v>
      </c>
      <c r="O644" t="s">
        <v>2982</v>
      </c>
      <c r="P644">
        <v>3</v>
      </c>
      <c r="Q644" t="s">
        <v>2984</v>
      </c>
      <c r="R644" t="str">
        <f>IFERROR(INDEX(tbl_Lookup_Exercises[Category],MATCH(tbl_Exercises[[#This Row],[ExerciseName]],tbl_Lookup_Exercises[ExerciseName],0)),"Unknown")</f>
        <v>Arms_Biceps</v>
      </c>
    </row>
    <row r="645" spans="1:18" hidden="1" x14ac:dyDescent="0.25">
      <c r="A645" t="s">
        <v>2985</v>
      </c>
      <c r="B645" t="s">
        <v>956</v>
      </c>
      <c r="C645" t="s">
        <v>112</v>
      </c>
      <c r="D645">
        <v>3</v>
      </c>
      <c r="E645">
        <v>40</v>
      </c>
      <c r="F645">
        <v>9</v>
      </c>
      <c r="J645">
        <v>3</v>
      </c>
      <c r="K645">
        <v>1</v>
      </c>
      <c r="L645">
        <v>2</v>
      </c>
      <c r="M645" t="s">
        <v>610</v>
      </c>
      <c r="O645" t="s">
        <v>2986</v>
      </c>
      <c r="P645">
        <v>3</v>
      </c>
      <c r="Q645" t="s">
        <v>2987</v>
      </c>
      <c r="R645" t="str">
        <f>IFERROR(INDEX(tbl_Lookup_Exercises[Category],MATCH(tbl_Exercises[[#This Row],[ExerciseName]],tbl_Lookup_Exercises[ExerciseName],0)),"Unknown")</f>
        <v>Arms_Biceps</v>
      </c>
    </row>
    <row r="646" spans="1:18" hidden="1" x14ac:dyDescent="0.25">
      <c r="A646" t="s">
        <v>2988</v>
      </c>
      <c r="B646" t="s">
        <v>956</v>
      </c>
      <c r="C646" t="s">
        <v>112</v>
      </c>
      <c r="D646">
        <v>4</v>
      </c>
      <c r="E646">
        <v>40</v>
      </c>
      <c r="F646">
        <v>9</v>
      </c>
      <c r="J646">
        <v>3</v>
      </c>
      <c r="K646">
        <v>1</v>
      </c>
      <c r="L646">
        <v>2</v>
      </c>
      <c r="M646" t="s">
        <v>610</v>
      </c>
      <c r="O646" t="s">
        <v>2986</v>
      </c>
      <c r="P646">
        <v>3</v>
      </c>
      <c r="Q646" t="s">
        <v>2989</v>
      </c>
      <c r="R646" t="str">
        <f>IFERROR(INDEX(tbl_Lookup_Exercises[Category],MATCH(tbl_Exercises[[#This Row],[ExerciseName]],tbl_Lookup_Exercises[ExerciseName],0)),"Unknown")</f>
        <v>Arms_Biceps</v>
      </c>
    </row>
    <row r="647" spans="1:18" hidden="1" x14ac:dyDescent="0.25">
      <c r="A647" t="s">
        <v>2990</v>
      </c>
      <c r="B647" t="s">
        <v>956</v>
      </c>
      <c r="C647" t="s">
        <v>126</v>
      </c>
      <c r="D647">
        <v>1</v>
      </c>
      <c r="E647">
        <v>20</v>
      </c>
      <c r="F647">
        <v>15</v>
      </c>
      <c r="J647">
        <v>2</v>
      </c>
      <c r="K647">
        <v>3</v>
      </c>
      <c r="L647">
        <v>2</v>
      </c>
      <c r="M647" t="s">
        <v>1745</v>
      </c>
      <c r="O647" t="s">
        <v>2991</v>
      </c>
      <c r="P647">
        <v>3</v>
      </c>
      <c r="Q647" t="s">
        <v>2992</v>
      </c>
      <c r="R647" t="str">
        <f>IFERROR(INDEX(tbl_Lookup_Exercises[Category],MATCH(tbl_Exercises[[#This Row],[ExerciseName]],tbl_Lookup_Exercises[ExerciseName],0)),"Unknown")</f>
        <v>Arms_Biceps</v>
      </c>
    </row>
    <row r="648" spans="1:18" hidden="1" x14ac:dyDescent="0.25">
      <c r="A648" t="s">
        <v>2993</v>
      </c>
      <c r="B648" t="s">
        <v>956</v>
      </c>
      <c r="C648" t="s">
        <v>126</v>
      </c>
      <c r="D648">
        <v>2</v>
      </c>
      <c r="E648">
        <v>20</v>
      </c>
      <c r="F648">
        <v>15</v>
      </c>
      <c r="J648">
        <v>2</v>
      </c>
      <c r="K648">
        <v>1</v>
      </c>
      <c r="L648">
        <v>2</v>
      </c>
      <c r="M648" t="s">
        <v>2994</v>
      </c>
      <c r="O648" t="s">
        <v>2995</v>
      </c>
      <c r="P648">
        <v>3</v>
      </c>
      <c r="Q648" t="s">
        <v>2996</v>
      </c>
      <c r="R648" t="str">
        <f>IFERROR(INDEX(tbl_Lookup_Exercises[Category],MATCH(tbl_Exercises[[#This Row],[ExerciseName]],tbl_Lookup_Exercises[ExerciseName],0)),"Unknown")</f>
        <v>Arms_Biceps</v>
      </c>
    </row>
    <row r="649" spans="1:18" hidden="1" x14ac:dyDescent="0.25">
      <c r="A649" t="s">
        <v>2997</v>
      </c>
      <c r="B649" t="s">
        <v>956</v>
      </c>
      <c r="C649" t="s">
        <v>126</v>
      </c>
      <c r="D649">
        <v>3</v>
      </c>
      <c r="E649">
        <v>20</v>
      </c>
      <c r="F649">
        <v>15</v>
      </c>
      <c r="J649">
        <v>2</v>
      </c>
      <c r="K649">
        <v>1</v>
      </c>
      <c r="L649">
        <v>2</v>
      </c>
      <c r="M649" t="s">
        <v>2994</v>
      </c>
      <c r="O649" t="s">
        <v>2995</v>
      </c>
      <c r="P649">
        <v>3</v>
      </c>
      <c r="Q649" t="s">
        <v>2998</v>
      </c>
      <c r="R649" t="str">
        <f>IFERROR(INDEX(tbl_Lookup_Exercises[Category],MATCH(tbl_Exercises[[#This Row],[ExerciseName]],tbl_Lookup_Exercises[ExerciseName],0)),"Unknown")</f>
        <v>Arms_Biceps</v>
      </c>
    </row>
    <row r="650" spans="1:18" hidden="1" x14ac:dyDescent="0.25">
      <c r="A650" t="s">
        <v>2999</v>
      </c>
      <c r="B650" t="s">
        <v>956</v>
      </c>
      <c r="C650" t="s">
        <v>214</v>
      </c>
      <c r="D650">
        <v>1</v>
      </c>
      <c r="E650">
        <v>47.5</v>
      </c>
      <c r="F650">
        <v>12</v>
      </c>
      <c r="J650">
        <v>2</v>
      </c>
      <c r="K650">
        <v>1</v>
      </c>
      <c r="L650">
        <v>2</v>
      </c>
      <c r="M650" t="s">
        <v>1745</v>
      </c>
      <c r="O650" t="s">
        <v>3000</v>
      </c>
      <c r="P650">
        <v>3</v>
      </c>
      <c r="Q650" t="s">
        <v>3001</v>
      </c>
      <c r="R650" t="str">
        <f>IFERROR(INDEX(tbl_Lookup_Exercises[Category],MATCH(tbl_Exercises[[#This Row],[ExerciseName]],tbl_Lookup_Exercises[ExerciseName],0)),"Unknown")</f>
        <v>Arms_Triceps</v>
      </c>
    </row>
    <row r="651" spans="1:18" hidden="1" x14ac:dyDescent="0.25">
      <c r="A651" t="s">
        <v>3002</v>
      </c>
      <c r="B651" t="s">
        <v>956</v>
      </c>
      <c r="C651" t="s">
        <v>214</v>
      </c>
      <c r="D651">
        <v>2</v>
      </c>
      <c r="E651">
        <v>47.5</v>
      </c>
      <c r="F651">
        <v>10</v>
      </c>
      <c r="J651">
        <v>2</v>
      </c>
      <c r="K651">
        <v>1</v>
      </c>
      <c r="L651">
        <v>2</v>
      </c>
      <c r="M651" t="s">
        <v>610</v>
      </c>
      <c r="O651" t="s">
        <v>3003</v>
      </c>
      <c r="P651">
        <v>3</v>
      </c>
      <c r="Q651" t="s">
        <v>3004</v>
      </c>
      <c r="R651" t="str">
        <f>IFERROR(INDEX(tbl_Lookup_Exercises[Category],MATCH(tbl_Exercises[[#This Row],[ExerciseName]],tbl_Lookup_Exercises[ExerciseName],0)),"Unknown")</f>
        <v>Arms_Triceps</v>
      </c>
    </row>
    <row r="652" spans="1:18" hidden="1" x14ac:dyDescent="0.25">
      <c r="A652" t="s">
        <v>3005</v>
      </c>
      <c r="B652" t="s">
        <v>956</v>
      </c>
      <c r="C652" t="s">
        <v>214</v>
      </c>
      <c r="D652">
        <v>3</v>
      </c>
      <c r="E652">
        <v>47.5</v>
      </c>
      <c r="F652">
        <v>8</v>
      </c>
      <c r="J652">
        <v>2</v>
      </c>
      <c r="K652">
        <v>1</v>
      </c>
      <c r="L652">
        <v>2</v>
      </c>
      <c r="M652" t="s">
        <v>610</v>
      </c>
      <c r="O652" t="s">
        <v>3003</v>
      </c>
      <c r="P652">
        <v>3</v>
      </c>
      <c r="Q652" t="s">
        <v>3006</v>
      </c>
      <c r="R652" t="str">
        <f>IFERROR(INDEX(tbl_Lookup_Exercises[Category],MATCH(tbl_Exercises[[#This Row],[ExerciseName]],tbl_Lookup_Exercises[ExerciseName],0)),"Unknown")</f>
        <v>Arms_Triceps</v>
      </c>
    </row>
    <row r="653" spans="1:18" hidden="1" x14ac:dyDescent="0.25">
      <c r="A653" t="s">
        <v>3007</v>
      </c>
      <c r="B653" t="s">
        <v>956</v>
      </c>
      <c r="C653" t="s">
        <v>214</v>
      </c>
      <c r="D653">
        <v>4</v>
      </c>
      <c r="E653">
        <v>47.5</v>
      </c>
      <c r="F653">
        <v>8</v>
      </c>
      <c r="J653">
        <v>2</v>
      </c>
      <c r="K653">
        <v>1</v>
      </c>
      <c r="L653">
        <v>2</v>
      </c>
      <c r="M653" t="s">
        <v>610</v>
      </c>
      <c r="O653" t="s">
        <v>3003</v>
      </c>
      <c r="P653">
        <v>3</v>
      </c>
      <c r="Q653" t="s">
        <v>3008</v>
      </c>
      <c r="R653" t="str">
        <f>IFERROR(INDEX(tbl_Lookup_Exercises[Category],MATCH(tbl_Exercises[[#This Row],[ExerciseName]],tbl_Lookup_Exercises[ExerciseName],0)),"Unknown")</f>
        <v>Arms_Triceps</v>
      </c>
    </row>
    <row r="654" spans="1:18" hidden="1" x14ac:dyDescent="0.25">
      <c r="A654" t="s">
        <v>3009</v>
      </c>
      <c r="B654" t="s">
        <v>956</v>
      </c>
      <c r="C654" t="s">
        <v>235</v>
      </c>
      <c r="D654">
        <v>1</v>
      </c>
      <c r="E654">
        <v>12.5</v>
      </c>
      <c r="F654">
        <v>12</v>
      </c>
      <c r="J654">
        <v>1</v>
      </c>
      <c r="K654">
        <v>1</v>
      </c>
      <c r="L654">
        <v>3</v>
      </c>
      <c r="O654" t="s">
        <v>3010</v>
      </c>
      <c r="P654">
        <v>3</v>
      </c>
      <c r="Q654" t="s">
        <v>3011</v>
      </c>
      <c r="R654" t="str">
        <f>IFERROR(INDEX(tbl_Lookup_Exercises[Category],MATCH(tbl_Exercises[[#This Row],[ExerciseName]],tbl_Lookup_Exercises[ExerciseName],0)),"Unknown")</f>
        <v>Arms_Triceps</v>
      </c>
    </row>
    <row r="655" spans="1:18" hidden="1" x14ac:dyDescent="0.25">
      <c r="A655" t="s">
        <v>3012</v>
      </c>
      <c r="B655" t="s">
        <v>956</v>
      </c>
      <c r="C655" t="s">
        <v>235</v>
      </c>
      <c r="D655">
        <v>2</v>
      </c>
      <c r="E655">
        <v>12.5</v>
      </c>
      <c r="F655">
        <v>11</v>
      </c>
      <c r="J655">
        <v>1</v>
      </c>
      <c r="K655">
        <v>1</v>
      </c>
      <c r="L655">
        <v>3</v>
      </c>
      <c r="M655" t="s">
        <v>1745</v>
      </c>
      <c r="O655" t="s">
        <v>2403</v>
      </c>
      <c r="P655">
        <v>3</v>
      </c>
      <c r="Q655" t="s">
        <v>3013</v>
      </c>
      <c r="R655" t="str">
        <f>IFERROR(INDEX(tbl_Lookup_Exercises[Category],MATCH(tbl_Exercises[[#This Row],[ExerciseName]],tbl_Lookup_Exercises[ExerciseName],0)),"Unknown")</f>
        <v>Arms_Triceps</v>
      </c>
    </row>
    <row r="656" spans="1:18" hidden="1" x14ac:dyDescent="0.25">
      <c r="A656" t="s">
        <v>3014</v>
      </c>
      <c r="B656" t="s">
        <v>956</v>
      </c>
      <c r="C656" t="s">
        <v>235</v>
      </c>
      <c r="D656">
        <v>3</v>
      </c>
      <c r="E656">
        <v>12.5</v>
      </c>
      <c r="F656">
        <v>12</v>
      </c>
      <c r="J656">
        <v>1</v>
      </c>
      <c r="K656">
        <v>1</v>
      </c>
      <c r="L656">
        <v>3</v>
      </c>
      <c r="M656" t="s">
        <v>610</v>
      </c>
      <c r="O656" t="s">
        <v>2406</v>
      </c>
      <c r="P656">
        <v>3</v>
      </c>
      <c r="Q656" t="s">
        <v>3015</v>
      </c>
      <c r="R656" t="str">
        <f>IFERROR(INDEX(tbl_Lookup_Exercises[Category],MATCH(tbl_Exercises[[#This Row],[ExerciseName]],tbl_Lookup_Exercises[ExerciseName],0)),"Unknown")</f>
        <v>Arms_Triceps</v>
      </c>
    </row>
    <row r="657" spans="1:18" hidden="1" x14ac:dyDescent="0.25">
      <c r="A657" t="s">
        <v>3016</v>
      </c>
      <c r="B657" t="s">
        <v>956</v>
      </c>
      <c r="C657" t="s">
        <v>303</v>
      </c>
      <c r="D657">
        <v>1</v>
      </c>
      <c r="E657">
        <v>6</v>
      </c>
      <c r="F657">
        <v>12</v>
      </c>
      <c r="J657">
        <v>2</v>
      </c>
      <c r="K657">
        <v>2</v>
      </c>
      <c r="L657">
        <v>2</v>
      </c>
      <c r="M657" t="s">
        <v>1745</v>
      </c>
      <c r="O657" t="s">
        <v>2664</v>
      </c>
      <c r="P657">
        <v>3</v>
      </c>
      <c r="Q657" t="s">
        <v>3017</v>
      </c>
      <c r="R657" t="str">
        <f>IFERROR(INDEX(tbl_Lookup_Exercises[Category],MATCH(tbl_Exercises[[#This Row],[ExerciseName]],tbl_Lookup_Exercises[ExerciseName],0)),"Unknown")</f>
        <v>Push</v>
      </c>
    </row>
    <row r="658" spans="1:18" hidden="1" x14ac:dyDescent="0.25">
      <c r="A658" t="s">
        <v>3018</v>
      </c>
      <c r="B658" t="s">
        <v>956</v>
      </c>
      <c r="C658" t="s">
        <v>303</v>
      </c>
      <c r="D658">
        <v>2</v>
      </c>
      <c r="E658">
        <v>6</v>
      </c>
      <c r="F658">
        <v>15</v>
      </c>
      <c r="J658">
        <v>2</v>
      </c>
      <c r="K658">
        <v>2</v>
      </c>
      <c r="L658">
        <v>2</v>
      </c>
      <c r="M658" t="s">
        <v>1745</v>
      </c>
      <c r="O658" t="s">
        <v>2664</v>
      </c>
      <c r="P658">
        <v>3</v>
      </c>
      <c r="Q658" t="s">
        <v>3019</v>
      </c>
      <c r="R658" t="str">
        <f>IFERROR(INDEX(tbl_Lookup_Exercises[Category],MATCH(tbl_Exercises[[#This Row],[ExerciseName]],tbl_Lookup_Exercises[ExerciseName],0)),"Unknown")</f>
        <v>Push</v>
      </c>
    </row>
    <row r="659" spans="1:18" hidden="1" x14ac:dyDescent="0.25">
      <c r="A659" t="s">
        <v>3020</v>
      </c>
      <c r="B659" t="s">
        <v>956</v>
      </c>
      <c r="C659" t="s">
        <v>303</v>
      </c>
      <c r="D659">
        <v>3</v>
      </c>
      <c r="E659">
        <v>6</v>
      </c>
      <c r="F659">
        <v>15</v>
      </c>
      <c r="J659">
        <v>2</v>
      </c>
      <c r="K659">
        <v>2</v>
      </c>
      <c r="L659">
        <v>2</v>
      </c>
      <c r="M659" t="s">
        <v>1745</v>
      </c>
      <c r="O659" t="s">
        <v>2664</v>
      </c>
      <c r="P659">
        <v>3</v>
      </c>
      <c r="Q659" t="s">
        <v>959</v>
      </c>
      <c r="R659" t="str">
        <f>IFERROR(INDEX(tbl_Lookup_Exercises[Category],MATCH(tbl_Exercises[[#This Row],[ExerciseName]],tbl_Lookup_Exercises[ExerciseName],0)),"Unknown")</f>
        <v>Push</v>
      </c>
    </row>
    <row r="660" spans="1:18" hidden="1" x14ac:dyDescent="0.25">
      <c r="A660" t="s">
        <v>3021</v>
      </c>
      <c r="B660" t="s">
        <v>960</v>
      </c>
      <c r="C660" t="s">
        <v>356</v>
      </c>
      <c r="D660">
        <v>1</v>
      </c>
      <c r="G660">
        <v>300</v>
      </c>
      <c r="H660">
        <v>0.81</v>
      </c>
      <c r="I660" t="s">
        <v>2238</v>
      </c>
      <c r="O660" t="s">
        <v>2905</v>
      </c>
      <c r="P660">
        <v>3</v>
      </c>
      <c r="Q660" t="s">
        <v>962</v>
      </c>
      <c r="R660" t="str">
        <f>IFERROR(INDEX(tbl_Lookup_Exercises[Category],MATCH(tbl_Exercises[[#This Row],[ExerciseName]],tbl_Lookup_Exercises[ExerciseName],0)),"Unknown")</f>
        <v>Pull</v>
      </c>
    </row>
    <row r="661" spans="1:18" hidden="1" x14ac:dyDescent="0.25">
      <c r="A661" t="s">
        <v>3022</v>
      </c>
      <c r="B661" t="s">
        <v>960</v>
      </c>
      <c r="C661" t="s">
        <v>249</v>
      </c>
      <c r="D661">
        <v>1</v>
      </c>
      <c r="E661">
        <v>130</v>
      </c>
      <c r="F661">
        <v>8</v>
      </c>
      <c r="J661">
        <v>3</v>
      </c>
      <c r="K661">
        <v>1</v>
      </c>
      <c r="L661">
        <v>1</v>
      </c>
      <c r="M661" t="s">
        <v>618</v>
      </c>
      <c r="O661" t="s">
        <v>2598</v>
      </c>
      <c r="P661">
        <v>3</v>
      </c>
      <c r="Q661" t="s">
        <v>3023</v>
      </c>
      <c r="R661" t="str">
        <f>IFERROR(INDEX(tbl_Lookup_Exercises[Category],MATCH(tbl_Exercises[[#This Row],[ExerciseName]],tbl_Lookup_Exercises[ExerciseName],0)),"Unknown")</f>
        <v>Legs</v>
      </c>
    </row>
    <row r="662" spans="1:18" hidden="1" x14ac:dyDescent="0.25">
      <c r="A662" t="s">
        <v>3024</v>
      </c>
      <c r="B662" t="s">
        <v>960</v>
      </c>
      <c r="C662" t="s">
        <v>249</v>
      </c>
      <c r="D662">
        <v>2</v>
      </c>
      <c r="E662">
        <v>130</v>
      </c>
      <c r="F662">
        <v>8</v>
      </c>
      <c r="J662">
        <v>3</v>
      </c>
      <c r="K662">
        <v>1</v>
      </c>
      <c r="L662">
        <v>1</v>
      </c>
      <c r="M662" t="s">
        <v>618</v>
      </c>
      <c r="O662" t="s">
        <v>2598</v>
      </c>
      <c r="P662">
        <v>3</v>
      </c>
      <c r="Q662" t="s">
        <v>3025</v>
      </c>
      <c r="R662" t="str">
        <f>IFERROR(INDEX(tbl_Lookup_Exercises[Category],MATCH(tbl_Exercises[[#This Row],[ExerciseName]],tbl_Lookup_Exercises[ExerciseName],0)),"Unknown")</f>
        <v>Legs</v>
      </c>
    </row>
    <row r="663" spans="1:18" hidden="1" x14ac:dyDescent="0.25">
      <c r="A663" t="s">
        <v>3026</v>
      </c>
      <c r="B663" t="s">
        <v>960</v>
      </c>
      <c r="C663" t="s">
        <v>249</v>
      </c>
      <c r="D663">
        <v>3</v>
      </c>
      <c r="E663">
        <v>130</v>
      </c>
      <c r="F663">
        <v>8</v>
      </c>
      <c r="J663">
        <v>3</v>
      </c>
      <c r="K663">
        <v>1</v>
      </c>
      <c r="L663">
        <v>1</v>
      </c>
      <c r="M663" t="s">
        <v>618</v>
      </c>
      <c r="O663" t="s">
        <v>3027</v>
      </c>
      <c r="P663">
        <v>3</v>
      </c>
      <c r="Q663" t="s">
        <v>3028</v>
      </c>
      <c r="R663" t="str">
        <f>IFERROR(INDEX(tbl_Lookup_Exercises[Category],MATCH(tbl_Exercises[[#This Row],[ExerciseName]],tbl_Lookup_Exercises[ExerciseName],0)),"Unknown")</f>
        <v>Legs</v>
      </c>
    </row>
    <row r="664" spans="1:18" hidden="1" x14ac:dyDescent="0.25">
      <c r="A664" t="s">
        <v>3029</v>
      </c>
      <c r="B664" t="s">
        <v>960</v>
      </c>
      <c r="C664" t="s">
        <v>249</v>
      </c>
      <c r="D664">
        <v>4</v>
      </c>
      <c r="E664">
        <v>130</v>
      </c>
      <c r="F664">
        <v>8</v>
      </c>
      <c r="J664">
        <v>3</v>
      </c>
      <c r="K664">
        <v>1</v>
      </c>
      <c r="L664">
        <v>1</v>
      </c>
      <c r="M664" t="s">
        <v>1745</v>
      </c>
      <c r="O664" t="s">
        <v>3030</v>
      </c>
      <c r="P664">
        <v>3</v>
      </c>
      <c r="Q664" t="s">
        <v>3031</v>
      </c>
      <c r="R664" t="str">
        <f>IFERROR(INDEX(tbl_Lookup_Exercises[Category],MATCH(tbl_Exercises[[#This Row],[ExerciseName]],tbl_Lookup_Exercises[ExerciseName],0)),"Unknown")</f>
        <v>Legs</v>
      </c>
    </row>
    <row r="665" spans="1:18" hidden="1" x14ac:dyDescent="0.25">
      <c r="A665" t="s">
        <v>3032</v>
      </c>
      <c r="B665" t="s">
        <v>960</v>
      </c>
      <c r="C665" t="s">
        <v>256</v>
      </c>
      <c r="D665">
        <v>1</v>
      </c>
      <c r="E665">
        <v>30</v>
      </c>
      <c r="F665">
        <v>8</v>
      </c>
      <c r="J665">
        <v>2</v>
      </c>
      <c r="K665">
        <v>1</v>
      </c>
      <c r="L665">
        <v>2</v>
      </c>
      <c r="M665" t="s">
        <v>1745</v>
      </c>
      <c r="O665" t="s">
        <v>1932</v>
      </c>
      <c r="P665">
        <v>3</v>
      </c>
      <c r="Q665" t="s">
        <v>3033</v>
      </c>
      <c r="R665" t="str">
        <f>IFERROR(INDEX(tbl_Lookup_Exercises[Category],MATCH(tbl_Exercises[[#This Row],[ExerciseName]],tbl_Lookup_Exercises[ExerciseName],0)),"Unknown")</f>
        <v>Legs</v>
      </c>
    </row>
    <row r="666" spans="1:18" hidden="1" x14ac:dyDescent="0.25">
      <c r="A666" t="s">
        <v>3034</v>
      </c>
      <c r="B666" t="s">
        <v>960</v>
      </c>
      <c r="C666" t="s">
        <v>256</v>
      </c>
      <c r="D666">
        <v>2</v>
      </c>
      <c r="E666">
        <v>30</v>
      </c>
      <c r="F666">
        <v>8</v>
      </c>
      <c r="J666">
        <v>2</v>
      </c>
      <c r="K666">
        <v>1</v>
      </c>
      <c r="L666">
        <v>2</v>
      </c>
      <c r="M666" t="s">
        <v>1745</v>
      </c>
      <c r="O666" t="s">
        <v>1932</v>
      </c>
      <c r="P666">
        <v>3</v>
      </c>
      <c r="Q666" t="s">
        <v>3035</v>
      </c>
      <c r="R666" t="str">
        <f>IFERROR(INDEX(tbl_Lookup_Exercises[Category],MATCH(tbl_Exercises[[#This Row],[ExerciseName]],tbl_Lookup_Exercises[ExerciseName],0)),"Unknown")</f>
        <v>Legs</v>
      </c>
    </row>
    <row r="667" spans="1:18" hidden="1" x14ac:dyDescent="0.25">
      <c r="A667" t="s">
        <v>3036</v>
      </c>
      <c r="B667" t="s">
        <v>960</v>
      </c>
      <c r="C667" t="s">
        <v>256</v>
      </c>
      <c r="D667">
        <v>3</v>
      </c>
      <c r="E667">
        <v>40</v>
      </c>
      <c r="F667">
        <v>9</v>
      </c>
      <c r="J667">
        <v>2</v>
      </c>
      <c r="K667">
        <v>1</v>
      </c>
      <c r="L667">
        <v>2</v>
      </c>
      <c r="M667" t="s">
        <v>1745</v>
      </c>
      <c r="O667" t="s">
        <v>3037</v>
      </c>
      <c r="P667">
        <v>3</v>
      </c>
      <c r="Q667" t="s">
        <v>3038</v>
      </c>
      <c r="R667" t="str">
        <f>IFERROR(INDEX(tbl_Lookup_Exercises[Category],MATCH(tbl_Exercises[[#This Row],[ExerciseName]],tbl_Lookup_Exercises[ExerciseName],0)),"Unknown")</f>
        <v>Legs</v>
      </c>
    </row>
    <row r="668" spans="1:18" hidden="1" x14ac:dyDescent="0.25">
      <c r="A668" t="s">
        <v>3039</v>
      </c>
      <c r="B668" t="s">
        <v>960</v>
      </c>
      <c r="C668" t="s">
        <v>286</v>
      </c>
      <c r="D668">
        <v>1</v>
      </c>
      <c r="E668">
        <v>95</v>
      </c>
      <c r="F668">
        <v>12</v>
      </c>
      <c r="J668">
        <v>2</v>
      </c>
      <c r="K668">
        <v>1</v>
      </c>
      <c r="L668">
        <v>2</v>
      </c>
      <c r="M668" t="s">
        <v>618</v>
      </c>
      <c r="O668" t="s">
        <v>3040</v>
      </c>
      <c r="P668">
        <v>3</v>
      </c>
      <c r="Q668" t="s">
        <v>3041</v>
      </c>
      <c r="R668" t="str">
        <f>IFERROR(INDEX(tbl_Lookup_Exercises[Category],MATCH(tbl_Exercises[[#This Row],[ExerciseName]],tbl_Lookup_Exercises[ExerciseName],0)),"Unknown")</f>
        <v>Legs</v>
      </c>
    </row>
    <row r="669" spans="1:18" hidden="1" x14ac:dyDescent="0.25">
      <c r="A669" t="s">
        <v>3042</v>
      </c>
      <c r="B669" t="s">
        <v>960</v>
      </c>
      <c r="C669" t="s">
        <v>286</v>
      </c>
      <c r="D669">
        <v>2</v>
      </c>
      <c r="E669">
        <v>95</v>
      </c>
      <c r="F669">
        <v>12</v>
      </c>
      <c r="J669">
        <v>2</v>
      </c>
      <c r="K669">
        <v>1</v>
      </c>
      <c r="L669">
        <v>2</v>
      </c>
      <c r="M669" t="s">
        <v>610</v>
      </c>
      <c r="O669" t="s">
        <v>3043</v>
      </c>
      <c r="P669">
        <v>3</v>
      </c>
      <c r="Q669" t="s">
        <v>3044</v>
      </c>
      <c r="R669" t="str">
        <f>IFERROR(INDEX(tbl_Lookup_Exercises[Category],MATCH(tbl_Exercises[[#This Row],[ExerciseName]],tbl_Lookup_Exercises[ExerciseName],0)),"Unknown")</f>
        <v>Legs</v>
      </c>
    </row>
    <row r="670" spans="1:18" hidden="1" x14ac:dyDescent="0.25">
      <c r="A670" t="s">
        <v>3045</v>
      </c>
      <c r="B670" t="s">
        <v>960</v>
      </c>
      <c r="C670" t="s">
        <v>286</v>
      </c>
      <c r="D670">
        <v>3</v>
      </c>
      <c r="E670">
        <v>95</v>
      </c>
      <c r="F670">
        <v>12</v>
      </c>
      <c r="J670">
        <v>2</v>
      </c>
      <c r="K670">
        <v>1</v>
      </c>
      <c r="L670">
        <v>2</v>
      </c>
      <c r="M670" t="s">
        <v>610</v>
      </c>
      <c r="O670" t="s">
        <v>3043</v>
      </c>
      <c r="P670">
        <v>3</v>
      </c>
      <c r="Q670" t="s">
        <v>3046</v>
      </c>
      <c r="R670" t="str">
        <f>IFERROR(INDEX(tbl_Lookup_Exercises[Category],MATCH(tbl_Exercises[[#This Row],[ExerciseName]],tbl_Lookup_Exercises[ExerciseName],0)),"Unknown")</f>
        <v>Legs</v>
      </c>
    </row>
    <row r="671" spans="1:18" hidden="1" x14ac:dyDescent="0.25">
      <c r="A671" t="s">
        <v>3047</v>
      </c>
      <c r="B671" t="s">
        <v>960</v>
      </c>
      <c r="C671" t="s">
        <v>299</v>
      </c>
      <c r="D671">
        <v>1</v>
      </c>
      <c r="E671">
        <v>40</v>
      </c>
      <c r="F671">
        <v>12</v>
      </c>
      <c r="J671">
        <v>2</v>
      </c>
      <c r="K671">
        <v>1</v>
      </c>
      <c r="L671">
        <v>2</v>
      </c>
      <c r="M671" t="s">
        <v>618</v>
      </c>
      <c r="O671" t="s">
        <v>2154</v>
      </c>
      <c r="P671">
        <v>3</v>
      </c>
      <c r="Q671" t="s">
        <v>3048</v>
      </c>
      <c r="R671" t="str">
        <f>IFERROR(INDEX(tbl_Lookup_Exercises[Category],MATCH(tbl_Exercises[[#This Row],[ExerciseName]],tbl_Lookup_Exercises[ExerciseName],0)),"Unknown")</f>
        <v>Legs</v>
      </c>
    </row>
    <row r="672" spans="1:18" hidden="1" x14ac:dyDescent="0.25">
      <c r="A672" t="s">
        <v>3049</v>
      </c>
      <c r="B672" t="s">
        <v>960</v>
      </c>
      <c r="C672" t="s">
        <v>299</v>
      </c>
      <c r="D672">
        <v>2</v>
      </c>
      <c r="E672">
        <v>55</v>
      </c>
      <c r="F672">
        <v>10</v>
      </c>
      <c r="J672">
        <v>2</v>
      </c>
      <c r="K672">
        <v>1</v>
      </c>
      <c r="L672">
        <v>2</v>
      </c>
      <c r="M672" t="s">
        <v>618</v>
      </c>
      <c r="O672" t="s">
        <v>2154</v>
      </c>
      <c r="P672">
        <v>3</v>
      </c>
      <c r="Q672" t="s">
        <v>3050</v>
      </c>
      <c r="R672" t="str">
        <f>IFERROR(INDEX(tbl_Lookup_Exercises[Category],MATCH(tbl_Exercises[[#This Row],[ExerciseName]],tbl_Lookup_Exercises[ExerciseName],0)),"Unknown")</f>
        <v>Legs</v>
      </c>
    </row>
    <row r="673" spans="1:18" hidden="1" x14ac:dyDescent="0.25">
      <c r="A673" t="s">
        <v>3051</v>
      </c>
      <c r="B673" t="s">
        <v>960</v>
      </c>
      <c r="C673" t="s">
        <v>299</v>
      </c>
      <c r="D673">
        <v>3</v>
      </c>
      <c r="E673">
        <v>70</v>
      </c>
      <c r="F673">
        <v>10</v>
      </c>
      <c r="J673">
        <v>2</v>
      </c>
      <c r="K673">
        <v>1</v>
      </c>
      <c r="L673">
        <v>2</v>
      </c>
      <c r="M673" t="s">
        <v>618</v>
      </c>
      <c r="O673" t="s">
        <v>2154</v>
      </c>
      <c r="P673">
        <v>3</v>
      </c>
      <c r="Q673" t="s">
        <v>3052</v>
      </c>
      <c r="R673" t="str">
        <f>IFERROR(INDEX(tbl_Lookup_Exercises[Category],MATCH(tbl_Exercises[[#This Row],[ExerciseName]],tbl_Lookup_Exercises[ExerciseName],0)),"Unknown")</f>
        <v>Legs</v>
      </c>
    </row>
    <row r="674" spans="1:18" hidden="1" x14ac:dyDescent="0.25">
      <c r="A674" t="s">
        <v>3053</v>
      </c>
      <c r="B674" t="s">
        <v>960</v>
      </c>
      <c r="C674" t="s">
        <v>323</v>
      </c>
      <c r="D674">
        <v>1</v>
      </c>
      <c r="E674">
        <v>15</v>
      </c>
      <c r="F674">
        <v>10</v>
      </c>
      <c r="J674">
        <v>2</v>
      </c>
      <c r="K674">
        <v>2</v>
      </c>
      <c r="L674">
        <v>1</v>
      </c>
      <c r="M674" t="s">
        <v>1745</v>
      </c>
      <c r="O674" t="s">
        <v>3054</v>
      </c>
      <c r="P674">
        <v>3</v>
      </c>
      <c r="Q674" t="s">
        <v>3055</v>
      </c>
      <c r="R674" t="str">
        <f>IFERROR(INDEX(tbl_Lookup_Exercises[Category],MATCH(tbl_Exercises[[#This Row],[ExerciseName]],tbl_Lookup_Exercises[ExerciseName],0)),"Unknown")</f>
        <v>Core</v>
      </c>
    </row>
    <row r="675" spans="1:18" hidden="1" x14ac:dyDescent="0.25">
      <c r="A675" t="s">
        <v>3056</v>
      </c>
      <c r="B675" t="s">
        <v>960</v>
      </c>
      <c r="C675" t="s">
        <v>323</v>
      </c>
      <c r="D675">
        <v>2</v>
      </c>
      <c r="E675">
        <v>20</v>
      </c>
      <c r="F675">
        <v>10</v>
      </c>
      <c r="J675">
        <v>2</v>
      </c>
      <c r="K675">
        <v>2</v>
      </c>
      <c r="L675">
        <v>1</v>
      </c>
      <c r="M675" t="s">
        <v>1745</v>
      </c>
      <c r="O675" t="s">
        <v>3054</v>
      </c>
      <c r="P675">
        <v>3</v>
      </c>
      <c r="Q675" t="s">
        <v>3057</v>
      </c>
      <c r="R675" t="str">
        <f>IFERROR(INDEX(tbl_Lookup_Exercises[Category],MATCH(tbl_Exercises[[#This Row],[ExerciseName]],tbl_Lookup_Exercises[ExerciseName],0)),"Unknown")</f>
        <v>Core</v>
      </c>
    </row>
    <row r="676" spans="1:18" hidden="1" x14ac:dyDescent="0.25">
      <c r="A676" t="s">
        <v>3058</v>
      </c>
      <c r="B676" t="s">
        <v>960</v>
      </c>
      <c r="C676" t="s">
        <v>323</v>
      </c>
      <c r="D676">
        <v>3</v>
      </c>
      <c r="E676">
        <v>20</v>
      </c>
      <c r="F676">
        <v>10</v>
      </c>
      <c r="J676">
        <v>2</v>
      </c>
      <c r="K676">
        <v>2</v>
      </c>
      <c r="L676">
        <v>1</v>
      </c>
      <c r="M676" t="s">
        <v>1745</v>
      </c>
      <c r="O676" t="s">
        <v>3059</v>
      </c>
      <c r="P676">
        <v>3</v>
      </c>
      <c r="Q676" t="s">
        <v>3060</v>
      </c>
      <c r="R676" t="str">
        <f>IFERROR(INDEX(tbl_Lookup_Exercises[Category],MATCH(tbl_Exercises[[#This Row],[ExerciseName]],tbl_Lookup_Exercises[ExerciseName],0)),"Unknown")</f>
        <v>Core</v>
      </c>
    </row>
    <row r="677" spans="1:18" hidden="1" x14ac:dyDescent="0.25">
      <c r="A677" t="s">
        <v>3061</v>
      </c>
      <c r="B677" t="s">
        <v>960</v>
      </c>
      <c r="C677" t="s">
        <v>15</v>
      </c>
      <c r="D677">
        <v>1</v>
      </c>
      <c r="E677">
        <v>65</v>
      </c>
      <c r="G677">
        <v>60</v>
      </c>
      <c r="O677" t="s">
        <v>3062</v>
      </c>
      <c r="P677">
        <v>3</v>
      </c>
      <c r="Q677" t="s">
        <v>3063</v>
      </c>
      <c r="R677" t="str">
        <f>IFERROR(INDEX(tbl_Lookup_Exercises[Category],MATCH(tbl_Exercises[[#This Row],[ExerciseName]],tbl_Lookup_Exercises[ExerciseName],0)),"Unknown")</f>
        <v>Carry</v>
      </c>
    </row>
    <row r="678" spans="1:18" hidden="1" x14ac:dyDescent="0.25">
      <c r="A678" t="s">
        <v>3064</v>
      </c>
      <c r="B678" t="s">
        <v>960</v>
      </c>
      <c r="C678" t="s">
        <v>15</v>
      </c>
      <c r="D678">
        <v>2</v>
      </c>
      <c r="E678">
        <v>65</v>
      </c>
      <c r="G678">
        <v>60</v>
      </c>
      <c r="O678" t="s">
        <v>3062</v>
      </c>
      <c r="P678">
        <v>3</v>
      </c>
      <c r="Q678" t="s">
        <v>3065</v>
      </c>
      <c r="R678" t="str">
        <f>IFERROR(INDEX(tbl_Lookup_Exercises[Category],MATCH(tbl_Exercises[[#This Row],[ExerciseName]],tbl_Lookup_Exercises[ExerciseName],0)),"Unknown")</f>
        <v>Carry</v>
      </c>
    </row>
    <row r="679" spans="1:18" hidden="1" x14ac:dyDescent="0.25">
      <c r="A679" t="s">
        <v>3066</v>
      </c>
      <c r="B679" t="s">
        <v>960</v>
      </c>
      <c r="C679" t="s">
        <v>15</v>
      </c>
      <c r="D679">
        <v>3</v>
      </c>
      <c r="E679">
        <v>65</v>
      </c>
      <c r="G679">
        <v>60</v>
      </c>
      <c r="O679" t="s">
        <v>3062</v>
      </c>
      <c r="P679">
        <v>3</v>
      </c>
      <c r="Q679" t="s">
        <v>963</v>
      </c>
      <c r="R679" t="str">
        <f>IFERROR(INDEX(tbl_Lookup_Exercises[Category],MATCH(tbl_Exercises[[#This Row],[ExerciseName]],tbl_Lookup_Exercises[ExerciseName],0)),"Unknown")</f>
        <v>Carry</v>
      </c>
    </row>
    <row r="680" spans="1:18" hidden="1" x14ac:dyDescent="0.25">
      <c r="A680" t="s">
        <v>3067</v>
      </c>
      <c r="B680" t="s">
        <v>964</v>
      </c>
      <c r="C680" t="s">
        <v>356</v>
      </c>
      <c r="D680">
        <v>1</v>
      </c>
      <c r="G680">
        <v>300</v>
      </c>
      <c r="H680">
        <v>0.83</v>
      </c>
      <c r="I680" t="s">
        <v>2238</v>
      </c>
      <c r="O680" t="s">
        <v>272</v>
      </c>
      <c r="P680">
        <v>3</v>
      </c>
      <c r="Q680" t="s">
        <v>966</v>
      </c>
      <c r="R680" t="str">
        <f>IFERROR(INDEX(tbl_Lookup_Exercises[Category],MATCH(tbl_Exercises[[#This Row],[ExerciseName]],tbl_Lookup_Exercises[ExerciseName],0)),"Unknown")</f>
        <v>Pull</v>
      </c>
    </row>
    <row r="681" spans="1:18" hidden="1" x14ac:dyDescent="0.25">
      <c r="A681" t="s">
        <v>3068</v>
      </c>
      <c r="B681" t="s">
        <v>964</v>
      </c>
      <c r="C681" t="s">
        <v>398</v>
      </c>
      <c r="D681">
        <v>1</v>
      </c>
      <c r="E681">
        <v>0</v>
      </c>
      <c r="F681">
        <v>12</v>
      </c>
      <c r="O681" t="s">
        <v>2818</v>
      </c>
      <c r="P681">
        <v>3</v>
      </c>
      <c r="Q681" t="s">
        <v>3069</v>
      </c>
      <c r="R681" t="str">
        <f>IFERROR(INDEX(tbl_Lookup_Exercises[Category],MATCH(tbl_Exercises[[#This Row],[ExerciseName]],tbl_Lookup_Exercises[ExerciseName],0)),"Unknown")</f>
        <v>Warmup</v>
      </c>
    </row>
    <row r="682" spans="1:18" hidden="1" x14ac:dyDescent="0.25">
      <c r="A682" t="s">
        <v>3070</v>
      </c>
      <c r="B682" t="s">
        <v>964</v>
      </c>
      <c r="C682" t="s">
        <v>398</v>
      </c>
      <c r="D682">
        <v>2</v>
      </c>
      <c r="E682">
        <v>0</v>
      </c>
      <c r="F682">
        <v>12</v>
      </c>
      <c r="O682" t="s">
        <v>2818</v>
      </c>
      <c r="P682">
        <v>3</v>
      </c>
      <c r="Q682" t="s">
        <v>3071</v>
      </c>
      <c r="R682" t="str">
        <f>IFERROR(INDEX(tbl_Lookup_Exercises[Category],MATCH(tbl_Exercises[[#This Row],[ExerciseName]],tbl_Lookup_Exercises[ExerciseName],0)),"Unknown")</f>
        <v>Warmup</v>
      </c>
    </row>
    <row r="683" spans="1:18" hidden="1" x14ac:dyDescent="0.25">
      <c r="A683" t="s">
        <v>3072</v>
      </c>
      <c r="B683" t="s">
        <v>964</v>
      </c>
      <c r="C683" t="s">
        <v>403</v>
      </c>
      <c r="D683">
        <v>1</v>
      </c>
      <c r="E683">
        <v>0</v>
      </c>
      <c r="F683">
        <v>12</v>
      </c>
      <c r="O683" t="s">
        <v>3073</v>
      </c>
      <c r="P683">
        <v>3</v>
      </c>
      <c r="Q683" t="s">
        <v>3074</v>
      </c>
      <c r="R683" t="str">
        <f>IFERROR(INDEX(tbl_Lookup_Exercises[Category],MATCH(tbl_Exercises[[#This Row],[ExerciseName]],tbl_Lookup_Exercises[ExerciseName],0)),"Unknown")</f>
        <v>Warmup</v>
      </c>
    </row>
    <row r="684" spans="1:18" hidden="1" x14ac:dyDescent="0.25">
      <c r="A684" t="s">
        <v>3075</v>
      </c>
      <c r="B684" t="s">
        <v>964</v>
      </c>
      <c r="C684" t="s">
        <v>403</v>
      </c>
      <c r="D684">
        <v>2</v>
      </c>
      <c r="E684">
        <v>0</v>
      </c>
      <c r="F684">
        <v>12</v>
      </c>
      <c r="O684" t="s">
        <v>3073</v>
      </c>
      <c r="P684">
        <v>3</v>
      </c>
      <c r="Q684" t="s">
        <v>3076</v>
      </c>
      <c r="R684" t="str">
        <f>IFERROR(INDEX(tbl_Lookup_Exercises[Category],MATCH(tbl_Exercises[[#This Row],[ExerciseName]],tbl_Lookup_Exercises[ExerciseName],0)),"Unknown")</f>
        <v>Warmup</v>
      </c>
    </row>
    <row r="685" spans="1:18" hidden="1" x14ac:dyDescent="0.25">
      <c r="A685" t="s">
        <v>3077</v>
      </c>
      <c r="B685" t="s">
        <v>964</v>
      </c>
      <c r="C685" t="s">
        <v>386</v>
      </c>
      <c r="D685">
        <v>1</v>
      </c>
      <c r="E685">
        <v>0</v>
      </c>
      <c r="F685">
        <v>10</v>
      </c>
      <c r="J685">
        <v>4</v>
      </c>
      <c r="K685">
        <v>1</v>
      </c>
      <c r="L685">
        <v>1</v>
      </c>
      <c r="O685" t="s">
        <v>3078</v>
      </c>
      <c r="P685">
        <v>3</v>
      </c>
      <c r="Q685" t="s">
        <v>3079</v>
      </c>
      <c r="R685" t="str">
        <f>IFERROR(INDEX(tbl_Lookup_Exercises[Category],MATCH(tbl_Exercises[[#This Row],[ExerciseName]],tbl_Lookup_Exercises[ExerciseName],0)),"Unknown")</f>
        <v>Push</v>
      </c>
    </row>
    <row r="686" spans="1:18" hidden="1" x14ac:dyDescent="0.25">
      <c r="A686" t="s">
        <v>3080</v>
      </c>
      <c r="B686" t="s">
        <v>964</v>
      </c>
      <c r="C686" t="s">
        <v>386</v>
      </c>
      <c r="D686">
        <v>2</v>
      </c>
      <c r="E686">
        <v>0</v>
      </c>
      <c r="F686">
        <v>9</v>
      </c>
      <c r="J686">
        <v>4</v>
      </c>
      <c r="K686">
        <v>1</v>
      </c>
      <c r="L686">
        <v>1</v>
      </c>
      <c r="O686" t="s">
        <v>3078</v>
      </c>
      <c r="P686">
        <v>3</v>
      </c>
      <c r="Q686" t="s">
        <v>3081</v>
      </c>
      <c r="R686" t="str">
        <f>IFERROR(INDEX(tbl_Lookup_Exercises[Category],MATCH(tbl_Exercises[[#This Row],[ExerciseName]],tbl_Lookup_Exercises[ExerciseName],0)),"Unknown")</f>
        <v>Push</v>
      </c>
    </row>
    <row r="687" spans="1:18" hidden="1" x14ac:dyDescent="0.25">
      <c r="A687" t="s">
        <v>3082</v>
      </c>
      <c r="B687" t="s">
        <v>964</v>
      </c>
      <c r="C687" t="s">
        <v>154</v>
      </c>
      <c r="D687">
        <v>1</v>
      </c>
      <c r="E687">
        <v>115</v>
      </c>
      <c r="F687">
        <v>8</v>
      </c>
      <c r="J687">
        <v>3</v>
      </c>
      <c r="K687">
        <v>1</v>
      </c>
      <c r="L687">
        <v>1</v>
      </c>
      <c r="M687" t="s">
        <v>1745</v>
      </c>
      <c r="O687" t="s">
        <v>3083</v>
      </c>
      <c r="P687">
        <v>3</v>
      </c>
      <c r="Q687" t="s">
        <v>3084</v>
      </c>
      <c r="R687" t="str">
        <f>IFERROR(INDEX(tbl_Lookup_Exercises[Category],MATCH(tbl_Exercises[[#This Row],[ExerciseName]],tbl_Lookup_Exercises[ExerciseName],0)),"Unknown")</f>
        <v>Push</v>
      </c>
    </row>
    <row r="688" spans="1:18" hidden="1" x14ac:dyDescent="0.25">
      <c r="A688" t="s">
        <v>3085</v>
      </c>
      <c r="B688" t="s">
        <v>964</v>
      </c>
      <c r="C688" t="s">
        <v>154</v>
      </c>
      <c r="D688">
        <v>2</v>
      </c>
      <c r="E688">
        <v>115</v>
      </c>
      <c r="F688">
        <v>8</v>
      </c>
      <c r="J688">
        <v>3</v>
      </c>
      <c r="K688">
        <v>1</v>
      </c>
      <c r="L688">
        <v>1</v>
      </c>
      <c r="M688" t="s">
        <v>1745</v>
      </c>
      <c r="O688" t="s">
        <v>3083</v>
      </c>
      <c r="P688">
        <v>3</v>
      </c>
      <c r="Q688" t="s">
        <v>3086</v>
      </c>
      <c r="R688" t="str">
        <f>IFERROR(INDEX(tbl_Lookup_Exercises[Category],MATCH(tbl_Exercises[[#This Row],[ExerciseName]],tbl_Lookup_Exercises[ExerciseName],0)),"Unknown")</f>
        <v>Push</v>
      </c>
    </row>
    <row r="689" spans="1:18" hidden="1" x14ac:dyDescent="0.25">
      <c r="A689" t="s">
        <v>3087</v>
      </c>
      <c r="B689" t="s">
        <v>964</v>
      </c>
      <c r="C689" t="s">
        <v>154</v>
      </c>
      <c r="D689">
        <v>3</v>
      </c>
      <c r="E689">
        <v>115</v>
      </c>
      <c r="F689">
        <v>8</v>
      </c>
      <c r="J689">
        <v>3</v>
      </c>
      <c r="K689">
        <v>1</v>
      </c>
      <c r="L689">
        <v>1</v>
      </c>
      <c r="M689" t="s">
        <v>1745</v>
      </c>
      <c r="O689" t="s">
        <v>3083</v>
      </c>
      <c r="P689">
        <v>3</v>
      </c>
      <c r="Q689" t="s">
        <v>3088</v>
      </c>
      <c r="R689" t="str">
        <f>IFERROR(INDEX(tbl_Lookup_Exercises[Category],MATCH(tbl_Exercises[[#This Row],[ExerciseName]],tbl_Lookup_Exercises[ExerciseName],0)),"Unknown")</f>
        <v>Push</v>
      </c>
    </row>
    <row r="690" spans="1:18" hidden="1" x14ac:dyDescent="0.25">
      <c r="A690" t="s">
        <v>3089</v>
      </c>
      <c r="B690" t="s">
        <v>964</v>
      </c>
      <c r="C690" t="s">
        <v>154</v>
      </c>
      <c r="D690">
        <v>4</v>
      </c>
      <c r="E690">
        <v>125</v>
      </c>
      <c r="F690">
        <v>6</v>
      </c>
      <c r="J690">
        <v>3</v>
      </c>
      <c r="K690">
        <v>1</v>
      </c>
      <c r="L690">
        <v>1</v>
      </c>
      <c r="M690" t="s">
        <v>610</v>
      </c>
      <c r="O690" t="s">
        <v>3090</v>
      </c>
      <c r="P690">
        <v>3</v>
      </c>
      <c r="Q690" t="s">
        <v>3091</v>
      </c>
      <c r="R690" t="str">
        <f>IFERROR(INDEX(tbl_Lookup_Exercises[Category],MATCH(tbl_Exercises[[#This Row],[ExerciseName]],tbl_Lookup_Exercises[ExerciseName],0)),"Unknown")</f>
        <v>Push</v>
      </c>
    </row>
    <row r="691" spans="1:18" hidden="1" x14ac:dyDescent="0.25">
      <c r="A691" t="s">
        <v>3092</v>
      </c>
      <c r="B691" t="s">
        <v>964</v>
      </c>
      <c r="C691" t="s">
        <v>2295</v>
      </c>
      <c r="D691">
        <v>1</v>
      </c>
      <c r="E691">
        <v>90</v>
      </c>
      <c r="F691">
        <v>8</v>
      </c>
      <c r="J691">
        <v>2</v>
      </c>
      <c r="K691">
        <v>1</v>
      </c>
      <c r="L691">
        <v>2</v>
      </c>
      <c r="M691" t="s">
        <v>618</v>
      </c>
      <c r="O691" t="s">
        <v>3093</v>
      </c>
      <c r="P691">
        <v>3</v>
      </c>
      <c r="Q691" t="s">
        <v>3094</v>
      </c>
      <c r="R691" t="str">
        <f>IFERROR(INDEX(tbl_Lookup_Exercises[Category],MATCH(tbl_Exercises[[#This Row],[ExerciseName]],tbl_Lookup_Exercises[ExerciseName],0)),"Unknown")</f>
        <v>Push</v>
      </c>
    </row>
    <row r="692" spans="1:18" hidden="1" x14ac:dyDescent="0.25">
      <c r="A692" t="s">
        <v>3095</v>
      </c>
      <c r="B692" t="s">
        <v>964</v>
      </c>
      <c r="C692" t="s">
        <v>2295</v>
      </c>
      <c r="D692">
        <v>2</v>
      </c>
      <c r="E692">
        <v>90</v>
      </c>
      <c r="F692">
        <v>8</v>
      </c>
      <c r="J692">
        <v>2</v>
      </c>
      <c r="K692">
        <v>1</v>
      </c>
      <c r="L692">
        <v>2</v>
      </c>
      <c r="M692" t="s">
        <v>618</v>
      </c>
      <c r="O692" t="s">
        <v>3093</v>
      </c>
      <c r="P692">
        <v>3</v>
      </c>
      <c r="Q692" t="s">
        <v>3096</v>
      </c>
      <c r="R692" t="str">
        <f>IFERROR(INDEX(tbl_Lookup_Exercises[Category],MATCH(tbl_Exercises[[#This Row],[ExerciseName]],tbl_Lookup_Exercises[ExerciseName],0)),"Unknown")</f>
        <v>Push</v>
      </c>
    </row>
    <row r="693" spans="1:18" hidden="1" x14ac:dyDescent="0.25">
      <c r="A693" t="s">
        <v>3097</v>
      </c>
      <c r="B693" t="s">
        <v>964</v>
      </c>
      <c r="C693" t="s">
        <v>2295</v>
      </c>
      <c r="D693">
        <v>3</v>
      </c>
      <c r="E693">
        <v>90</v>
      </c>
      <c r="F693">
        <v>7</v>
      </c>
      <c r="J693">
        <v>2</v>
      </c>
      <c r="K693">
        <v>1</v>
      </c>
      <c r="L693">
        <v>2</v>
      </c>
      <c r="M693" t="s">
        <v>610</v>
      </c>
      <c r="O693" t="s">
        <v>3098</v>
      </c>
      <c r="P693">
        <v>3</v>
      </c>
      <c r="Q693" t="s">
        <v>3099</v>
      </c>
      <c r="R693" t="str">
        <f>IFERROR(INDEX(tbl_Lookup_Exercises[Category],MATCH(tbl_Exercises[[#This Row],[ExerciseName]],tbl_Lookup_Exercises[ExerciseName],0)),"Unknown")</f>
        <v>Push</v>
      </c>
    </row>
    <row r="694" spans="1:18" hidden="1" x14ac:dyDescent="0.25">
      <c r="A694" t="s">
        <v>3100</v>
      </c>
      <c r="B694" t="s">
        <v>964</v>
      </c>
      <c r="C694" t="s">
        <v>172</v>
      </c>
      <c r="D694">
        <v>1</v>
      </c>
      <c r="E694">
        <v>15</v>
      </c>
      <c r="F694">
        <v>10</v>
      </c>
      <c r="J694">
        <v>2</v>
      </c>
      <c r="K694">
        <v>2</v>
      </c>
      <c r="L694">
        <v>1</v>
      </c>
      <c r="M694" t="s">
        <v>1745</v>
      </c>
      <c r="O694" t="s">
        <v>3101</v>
      </c>
      <c r="P694">
        <v>3</v>
      </c>
      <c r="Q694" t="s">
        <v>3102</v>
      </c>
      <c r="R694" t="str">
        <f>IFERROR(INDEX(tbl_Lookup_Exercises[Category],MATCH(tbl_Exercises[[#This Row],[ExerciseName]],tbl_Lookup_Exercises[ExerciseName],0)),"Unknown")</f>
        <v>Push</v>
      </c>
    </row>
    <row r="695" spans="1:18" hidden="1" x14ac:dyDescent="0.25">
      <c r="A695" t="s">
        <v>3103</v>
      </c>
      <c r="B695" t="s">
        <v>964</v>
      </c>
      <c r="C695" t="s">
        <v>172</v>
      </c>
      <c r="D695">
        <v>2</v>
      </c>
      <c r="E695">
        <v>15</v>
      </c>
      <c r="F695">
        <v>10</v>
      </c>
      <c r="J695">
        <v>2</v>
      </c>
      <c r="K695">
        <v>2</v>
      </c>
      <c r="L695">
        <v>1</v>
      </c>
      <c r="M695" t="s">
        <v>1745</v>
      </c>
      <c r="O695" t="s">
        <v>3104</v>
      </c>
      <c r="P695">
        <v>3</v>
      </c>
      <c r="Q695" t="s">
        <v>3105</v>
      </c>
      <c r="R695" t="str">
        <f>IFERROR(INDEX(tbl_Lookup_Exercises[Category],MATCH(tbl_Exercises[[#This Row],[ExerciseName]],tbl_Lookup_Exercises[ExerciseName],0)),"Unknown")</f>
        <v>Push</v>
      </c>
    </row>
    <row r="696" spans="1:18" hidden="1" x14ac:dyDescent="0.25">
      <c r="A696" t="s">
        <v>3106</v>
      </c>
      <c r="B696" t="s">
        <v>964</v>
      </c>
      <c r="C696" t="s">
        <v>172</v>
      </c>
      <c r="D696">
        <v>3</v>
      </c>
      <c r="E696">
        <v>15</v>
      </c>
      <c r="F696">
        <v>10</v>
      </c>
      <c r="J696">
        <v>2</v>
      </c>
      <c r="K696">
        <v>2</v>
      </c>
      <c r="L696">
        <v>1</v>
      </c>
      <c r="M696" t="s">
        <v>618</v>
      </c>
      <c r="O696" t="s">
        <v>3107</v>
      </c>
      <c r="P696">
        <v>3</v>
      </c>
      <c r="Q696" t="s">
        <v>3108</v>
      </c>
      <c r="R696" t="str">
        <f>IFERROR(INDEX(tbl_Lookup_Exercises[Category],MATCH(tbl_Exercises[[#This Row],[ExerciseName]],tbl_Lookup_Exercises[ExerciseName],0)),"Unknown")</f>
        <v>Push</v>
      </c>
    </row>
    <row r="697" spans="1:18" hidden="1" x14ac:dyDescent="0.25">
      <c r="A697" t="s">
        <v>3109</v>
      </c>
      <c r="B697" t="s">
        <v>964</v>
      </c>
      <c r="C697" t="s">
        <v>195</v>
      </c>
      <c r="D697">
        <v>1</v>
      </c>
      <c r="E697">
        <v>25</v>
      </c>
      <c r="F697">
        <v>10</v>
      </c>
      <c r="J697">
        <v>2</v>
      </c>
      <c r="K697">
        <v>2</v>
      </c>
      <c r="L697">
        <v>2</v>
      </c>
      <c r="M697" t="s">
        <v>1745</v>
      </c>
      <c r="O697" t="s">
        <v>2664</v>
      </c>
      <c r="P697">
        <v>3</v>
      </c>
      <c r="Q697" t="s">
        <v>3110</v>
      </c>
      <c r="R697" t="str">
        <f>IFERROR(INDEX(tbl_Lookup_Exercises[Category],MATCH(tbl_Exercises[[#This Row],[ExerciseName]],tbl_Lookup_Exercises[ExerciseName],0)),"Unknown")</f>
        <v>Push</v>
      </c>
    </row>
    <row r="698" spans="1:18" hidden="1" x14ac:dyDescent="0.25">
      <c r="A698" t="s">
        <v>3111</v>
      </c>
      <c r="B698" t="s">
        <v>964</v>
      </c>
      <c r="C698" t="s">
        <v>195</v>
      </c>
      <c r="D698">
        <v>2</v>
      </c>
      <c r="E698">
        <v>25</v>
      </c>
      <c r="F698">
        <v>10</v>
      </c>
      <c r="J698">
        <v>2</v>
      </c>
      <c r="K698">
        <v>2</v>
      </c>
      <c r="L698">
        <v>2</v>
      </c>
      <c r="M698" t="s">
        <v>1745</v>
      </c>
      <c r="O698" t="s">
        <v>2664</v>
      </c>
      <c r="P698">
        <v>3</v>
      </c>
      <c r="Q698" t="s">
        <v>3112</v>
      </c>
      <c r="R698" t="str">
        <f>IFERROR(INDEX(tbl_Lookup_Exercises[Category],MATCH(tbl_Exercises[[#This Row],[ExerciseName]],tbl_Lookup_Exercises[ExerciseName],0)),"Unknown")</f>
        <v>Push</v>
      </c>
    </row>
    <row r="699" spans="1:18" hidden="1" x14ac:dyDescent="0.25">
      <c r="A699" t="s">
        <v>3113</v>
      </c>
      <c r="B699" t="s">
        <v>964</v>
      </c>
      <c r="C699" t="s">
        <v>195</v>
      </c>
      <c r="D699">
        <v>3</v>
      </c>
      <c r="E699">
        <v>25</v>
      </c>
      <c r="F699">
        <v>12</v>
      </c>
      <c r="J699">
        <v>2</v>
      </c>
      <c r="K699">
        <v>2</v>
      </c>
      <c r="L699">
        <v>2</v>
      </c>
      <c r="M699" t="s">
        <v>1745</v>
      </c>
      <c r="O699" t="s">
        <v>2664</v>
      </c>
      <c r="P699">
        <v>3</v>
      </c>
      <c r="Q699" t="s">
        <v>3114</v>
      </c>
      <c r="R699" t="str">
        <f>IFERROR(INDEX(tbl_Lookup_Exercises[Category],MATCH(tbl_Exercises[[#This Row],[ExerciseName]],tbl_Lookup_Exercises[ExerciseName],0)),"Unknown")</f>
        <v>Push</v>
      </c>
    </row>
    <row r="700" spans="1:18" hidden="1" x14ac:dyDescent="0.25">
      <c r="A700" t="s">
        <v>3115</v>
      </c>
      <c r="B700" t="s">
        <v>964</v>
      </c>
      <c r="C700" t="s">
        <v>214</v>
      </c>
      <c r="D700">
        <v>1</v>
      </c>
      <c r="E700">
        <v>42.5</v>
      </c>
      <c r="F700">
        <v>12</v>
      </c>
      <c r="J700">
        <v>2</v>
      </c>
      <c r="K700">
        <v>1</v>
      </c>
      <c r="L700">
        <v>2</v>
      </c>
      <c r="M700" t="s">
        <v>1745</v>
      </c>
      <c r="O700" t="s">
        <v>3116</v>
      </c>
      <c r="P700">
        <v>3</v>
      </c>
      <c r="Q700" t="s">
        <v>3117</v>
      </c>
      <c r="R700" t="str">
        <f>IFERROR(INDEX(tbl_Lookup_Exercises[Category],MATCH(tbl_Exercises[[#This Row],[ExerciseName]],tbl_Lookup_Exercises[ExerciseName],0)),"Unknown")</f>
        <v>Arms_Triceps</v>
      </c>
    </row>
    <row r="701" spans="1:18" hidden="1" x14ac:dyDescent="0.25">
      <c r="A701" t="s">
        <v>3118</v>
      </c>
      <c r="B701" t="s">
        <v>964</v>
      </c>
      <c r="C701" t="s">
        <v>214</v>
      </c>
      <c r="D701">
        <v>2</v>
      </c>
      <c r="E701">
        <v>42.5</v>
      </c>
      <c r="F701">
        <v>12</v>
      </c>
      <c r="J701">
        <v>2</v>
      </c>
      <c r="K701">
        <v>1</v>
      </c>
      <c r="L701">
        <v>2</v>
      </c>
      <c r="M701" t="s">
        <v>610</v>
      </c>
      <c r="O701" t="s">
        <v>3119</v>
      </c>
      <c r="P701">
        <v>3</v>
      </c>
      <c r="Q701" t="s">
        <v>3120</v>
      </c>
      <c r="R701" t="str">
        <f>IFERROR(INDEX(tbl_Lookup_Exercises[Category],MATCH(tbl_Exercises[[#This Row],[ExerciseName]],tbl_Lookup_Exercises[ExerciseName],0)),"Unknown")</f>
        <v>Arms_Triceps</v>
      </c>
    </row>
    <row r="702" spans="1:18" hidden="1" x14ac:dyDescent="0.25">
      <c r="A702" t="s">
        <v>3121</v>
      </c>
      <c r="B702" t="s">
        <v>964</v>
      </c>
      <c r="C702" t="s">
        <v>214</v>
      </c>
      <c r="D702">
        <v>3</v>
      </c>
      <c r="E702">
        <v>42.5</v>
      </c>
      <c r="F702">
        <v>9</v>
      </c>
      <c r="J702">
        <v>2</v>
      </c>
      <c r="K702">
        <v>1</v>
      </c>
      <c r="L702">
        <v>2</v>
      </c>
      <c r="M702" t="s">
        <v>610</v>
      </c>
      <c r="O702" t="s">
        <v>3122</v>
      </c>
      <c r="P702">
        <v>3</v>
      </c>
      <c r="Q702" t="s">
        <v>3123</v>
      </c>
      <c r="R702" t="str">
        <f>IFERROR(INDEX(tbl_Lookup_Exercises[Category],MATCH(tbl_Exercises[[#This Row],[ExerciseName]],tbl_Lookup_Exercises[ExerciseName],0)),"Unknown")</f>
        <v>Arms_Triceps</v>
      </c>
    </row>
    <row r="703" spans="1:18" hidden="1" x14ac:dyDescent="0.25">
      <c r="A703" t="s">
        <v>3124</v>
      </c>
      <c r="B703" t="s">
        <v>964</v>
      </c>
      <c r="C703" t="s">
        <v>217</v>
      </c>
      <c r="D703">
        <v>1</v>
      </c>
      <c r="E703">
        <v>15</v>
      </c>
      <c r="F703">
        <v>8</v>
      </c>
      <c r="J703">
        <v>3</v>
      </c>
      <c r="K703">
        <v>1</v>
      </c>
      <c r="L703">
        <v>2</v>
      </c>
      <c r="M703" t="s">
        <v>610</v>
      </c>
      <c r="O703" t="s">
        <v>3125</v>
      </c>
      <c r="P703">
        <v>3</v>
      </c>
      <c r="Q703" t="s">
        <v>3126</v>
      </c>
      <c r="R703" t="str">
        <f>IFERROR(INDEX(tbl_Lookup_Exercises[Category],MATCH(tbl_Exercises[[#This Row],[ExerciseName]],tbl_Lookup_Exercises[ExerciseName],0)),"Unknown")</f>
        <v>Arms_Triceps</v>
      </c>
    </row>
    <row r="704" spans="1:18" hidden="1" x14ac:dyDescent="0.25">
      <c r="A704" t="s">
        <v>3127</v>
      </c>
      <c r="B704" t="s">
        <v>964</v>
      </c>
      <c r="C704" t="s">
        <v>217</v>
      </c>
      <c r="D704">
        <v>2</v>
      </c>
      <c r="E704">
        <v>15</v>
      </c>
      <c r="F704">
        <v>8</v>
      </c>
      <c r="J704">
        <v>3</v>
      </c>
      <c r="K704">
        <v>1</v>
      </c>
      <c r="L704">
        <v>2</v>
      </c>
      <c r="M704" t="s">
        <v>610</v>
      </c>
      <c r="O704" t="s">
        <v>3128</v>
      </c>
      <c r="P704">
        <v>3</v>
      </c>
      <c r="Q704" t="s">
        <v>3129</v>
      </c>
      <c r="R704" t="str">
        <f>IFERROR(INDEX(tbl_Lookup_Exercises[Category],MATCH(tbl_Exercises[[#This Row],[ExerciseName]],tbl_Lookup_Exercises[ExerciseName],0)),"Unknown")</f>
        <v>Arms_Triceps</v>
      </c>
    </row>
    <row r="705" spans="1:18" hidden="1" x14ac:dyDescent="0.25">
      <c r="A705" t="s">
        <v>3130</v>
      </c>
      <c r="B705" t="s">
        <v>964</v>
      </c>
      <c r="C705" t="s">
        <v>217</v>
      </c>
      <c r="D705">
        <v>3</v>
      </c>
      <c r="E705">
        <v>15</v>
      </c>
      <c r="F705">
        <v>8</v>
      </c>
      <c r="J705">
        <v>3</v>
      </c>
      <c r="K705">
        <v>1</v>
      </c>
      <c r="L705">
        <v>2</v>
      </c>
      <c r="M705" t="s">
        <v>610</v>
      </c>
      <c r="O705" t="s">
        <v>3128</v>
      </c>
      <c r="P705">
        <v>3</v>
      </c>
      <c r="Q705" t="s">
        <v>3131</v>
      </c>
      <c r="R705" t="str">
        <f>IFERROR(INDEX(tbl_Lookup_Exercises[Category],MATCH(tbl_Exercises[[#This Row],[ExerciseName]],tbl_Lookup_Exercises[ExerciseName],0)),"Unknown")</f>
        <v>Arms_Triceps</v>
      </c>
    </row>
    <row r="706" spans="1:18" hidden="1" x14ac:dyDescent="0.25">
      <c r="A706" t="s">
        <v>3132</v>
      </c>
      <c r="B706" t="s">
        <v>964</v>
      </c>
      <c r="C706" t="s">
        <v>1534</v>
      </c>
      <c r="D706">
        <v>1</v>
      </c>
      <c r="E706">
        <v>150</v>
      </c>
      <c r="G706">
        <v>85.199999999999989</v>
      </c>
      <c r="P706">
        <v>3</v>
      </c>
      <c r="Q706" t="s">
        <v>3133</v>
      </c>
      <c r="R706" t="str">
        <f>IFERROR(INDEX(tbl_Lookup_Exercises[Category],MATCH(tbl_Exercises[[#This Row],[ExerciseName]],tbl_Lookup_Exercises[ExerciseName],0)),"Unknown")</f>
        <v>Carry</v>
      </c>
    </row>
    <row r="707" spans="1:18" hidden="1" x14ac:dyDescent="0.25">
      <c r="A707" t="s">
        <v>3134</v>
      </c>
      <c r="B707" t="s">
        <v>964</v>
      </c>
      <c r="C707" t="s">
        <v>1534</v>
      </c>
      <c r="D707">
        <v>2</v>
      </c>
      <c r="E707">
        <v>150</v>
      </c>
      <c r="G707">
        <v>70.199999999999989</v>
      </c>
      <c r="P707">
        <v>3</v>
      </c>
      <c r="Q707" t="s">
        <v>967</v>
      </c>
      <c r="R707" t="str">
        <f>IFERROR(INDEX(tbl_Lookup_Exercises[Category],MATCH(tbl_Exercises[[#This Row],[ExerciseName]],tbl_Lookup_Exercises[ExerciseName],0)),"Unknown")</f>
        <v>Carry</v>
      </c>
    </row>
    <row r="708" spans="1:18" hidden="1" x14ac:dyDescent="0.25">
      <c r="A708" t="s">
        <v>3135</v>
      </c>
      <c r="B708" t="s">
        <v>968</v>
      </c>
      <c r="C708" t="s">
        <v>368</v>
      </c>
      <c r="D708">
        <v>1</v>
      </c>
      <c r="G708">
        <v>420</v>
      </c>
      <c r="H708">
        <v>1.7</v>
      </c>
      <c r="I708" t="s">
        <v>2238</v>
      </c>
      <c r="O708" t="s">
        <v>3136</v>
      </c>
      <c r="P708">
        <v>3</v>
      </c>
      <c r="Q708" t="s">
        <v>970</v>
      </c>
      <c r="R708" t="str">
        <f>IFERROR(INDEX(tbl_Lookup_Exercises[Category],MATCH(tbl_Exercises[[#This Row],[ExerciseName]],tbl_Lookup_Exercises[ExerciseName],0)),"Unknown")</f>
        <v>Cardio</v>
      </c>
    </row>
    <row r="709" spans="1:18" hidden="1" x14ac:dyDescent="0.25">
      <c r="A709" t="s">
        <v>3137</v>
      </c>
      <c r="B709" t="s">
        <v>968</v>
      </c>
      <c r="C709" t="s">
        <v>41</v>
      </c>
      <c r="D709">
        <v>1</v>
      </c>
      <c r="E709">
        <v>65</v>
      </c>
      <c r="F709">
        <v>10</v>
      </c>
      <c r="J709">
        <v>3</v>
      </c>
      <c r="K709">
        <v>1</v>
      </c>
      <c r="L709">
        <v>1</v>
      </c>
      <c r="M709" t="s">
        <v>618</v>
      </c>
      <c r="O709" t="s">
        <v>3138</v>
      </c>
      <c r="P709">
        <v>3</v>
      </c>
      <c r="Q709" t="s">
        <v>3139</v>
      </c>
      <c r="R709" t="str">
        <f>IFERROR(INDEX(tbl_Lookup_Exercises[Category],MATCH(tbl_Exercises[[#This Row],[ExerciseName]],tbl_Lookup_Exercises[ExerciseName],0)),"Unknown")</f>
        <v>Pull</v>
      </c>
    </row>
    <row r="710" spans="1:18" hidden="1" x14ac:dyDescent="0.25">
      <c r="A710" t="s">
        <v>3140</v>
      </c>
      <c r="B710" t="s">
        <v>968</v>
      </c>
      <c r="C710" t="s">
        <v>41</v>
      </c>
      <c r="D710">
        <v>2</v>
      </c>
      <c r="E710">
        <v>65</v>
      </c>
      <c r="F710">
        <v>10</v>
      </c>
      <c r="J710">
        <v>3</v>
      </c>
      <c r="K710">
        <v>1</v>
      </c>
      <c r="L710">
        <v>1</v>
      </c>
      <c r="M710" t="s">
        <v>618</v>
      </c>
      <c r="O710" t="s">
        <v>3138</v>
      </c>
      <c r="P710">
        <v>3</v>
      </c>
      <c r="Q710" t="s">
        <v>3141</v>
      </c>
      <c r="R710" t="str">
        <f>IFERROR(INDEX(tbl_Lookup_Exercises[Category],MATCH(tbl_Exercises[[#This Row],[ExerciseName]],tbl_Lookup_Exercises[ExerciseName],0)),"Unknown")</f>
        <v>Pull</v>
      </c>
    </row>
    <row r="711" spans="1:18" hidden="1" x14ac:dyDescent="0.25">
      <c r="A711" t="s">
        <v>3142</v>
      </c>
      <c r="B711" t="s">
        <v>968</v>
      </c>
      <c r="C711" t="s">
        <v>41</v>
      </c>
      <c r="D711">
        <v>3</v>
      </c>
      <c r="E711">
        <v>65</v>
      </c>
      <c r="F711">
        <v>9</v>
      </c>
      <c r="J711">
        <v>3</v>
      </c>
      <c r="K711">
        <v>1</v>
      </c>
      <c r="L711">
        <v>1</v>
      </c>
      <c r="M711" t="s">
        <v>610</v>
      </c>
      <c r="O711" t="s">
        <v>3143</v>
      </c>
      <c r="P711">
        <v>3</v>
      </c>
      <c r="Q711" t="s">
        <v>3144</v>
      </c>
      <c r="R711" t="str">
        <f>IFERROR(INDEX(tbl_Lookup_Exercises[Category],MATCH(tbl_Exercises[[#This Row],[ExerciseName]],tbl_Lookup_Exercises[ExerciseName],0)),"Unknown")</f>
        <v>Pull</v>
      </c>
    </row>
    <row r="712" spans="1:18" hidden="1" x14ac:dyDescent="0.25">
      <c r="A712" t="s">
        <v>3145</v>
      </c>
      <c r="B712" t="s">
        <v>968</v>
      </c>
      <c r="C712" t="s">
        <v>41</v>
      </c>
      <c r="D712">
        <v>4</v>
      </c>
      <c r="E712">
        <v>65</v>
      </c>
      <c r="F712">
        <v>9</v>
      </c>
      <c r="J712">
        <v>3</v>
      </c>
      <c r="K712">
        <v>1</v>
      </c>
      <c r="L712">
        <v>1</v>
      </c>
      <c r="M712" t="s">
        <v>610</v>
      </c>
      <c r="O712" t="s">
        <v>3143</v>
      </c>
      <c r="P712">
        <v>3</v>
      </c>
      <c r="Q712" t="s">
        <v>3146</v>
      </c>
      <c r="R712" t="str">
        <f>IFERROR(INDEX(tbl_Lookup_Exercises[Category],MATCH(tbl_Exercises[[#This Row],[ExerciseName]],tbl_Lookup_Exercises[ExerciseName],0)),"Unknown")</f>
        <v>Pull</v>
      </c>
    </row>
    <row r="713" spans="1:18" hidden="1" x14ac:dyDescent="0.25">
      <c r="A713" t="s">
        <v>3147</v>
      </c>
      <c r="B713" t="s">
        <v>968</v>
      </c>
      <c r="C713" t="s">
        <v>45</v>
      </c>
      <c r="D713">
        <v>1</v>
      </c>
      <c r="E713">
        <v>160</v>
      </c>
      <c r="F713">
        <v>10</v>
      </c>
      <c r="J713">
        <v>3</v>
      </c>
      <c r="K713">
        <v>1</v>
      </c>
      <c r="L713">
        <v>1</v>
      </c>
      <c r="M713" t="s">
        <v>1745</v>
      </c>
      <c r="O713" t="s">
        <v>3083</v>
      </c>
      <c r="P713">
        <v>3</v>
      </c>
      <c r="Q713" t="s">
        <v>3148</v>
      </c>
      <c r="R713" t="str">
        <f>IFERROR(INDEX(tbl_Lookup_Exercises[Category],MATCH(tbl_Exercises[[#This Row],[ExerciseName]],tbl_Lookup_Exercises[ExerciseName],0)),"Unknown")</f>
        <v>Pull</v>
      </c>
    </row>
    <row r="714" spans="1:18" hidden="1" x14ac:dyDescent="0.25">
      <c r="A714" t="s">
        <v>3149</v>
      </c>
      <c r="B714" t="s">
        <v>968</v>
      </c>
      <c r="C714" t="s">
        <v>45</v>
      </c>
      <c r="D714">
        <v>2</v>
      </c>
      <c r="E714">
        <v>160</v>
      </c>
      <c r="F714">
        <v>10</v>
      </c>
      <c r="J714">
        <v>3</v>
      </c>
      <c r="K714">
        <v>1</v>
      </c>
      <c r="L714">
        <v>1</v>
      </c>
      <c r="M714" t="s">
        <v>1745</v>
      </c>
      <c r="O714" t="s">
        <v>3083</v>
      </c>
      <c r="P714">
        <v>3</v>
      </c>
      <c r="Q714" t="s">
        <v>3150</v>
      </c>
      <c r="R714" t="str">
        <f>IFERROR(INDEX(tbl_Lookup_Exercises[Category],MATCH(tbl_Exercises[[#This Row],[ExerciseName]],tbl_Lookup_Exercises[ExerciseName],0)),"Unknown")</f>
        <v>Pull</v>
      </c>
    </row>
    <row r="715" spans="1:18" hidden="1" x14ac:dyDescent="0.25">
      <c r="A715" t="s">
        <v>3151</v>
      </c>
      <c r="B715" t="s">
        <v>968</v>
      </c>
      <c r="C715" t="s">
        <v>45</v>
      </c>
      <c r="D715">
        <v>3</v>
      </c>
      <c r="E715">
        <v>160</v>
      </c>
      <c r="F715">
        <v>8</v>
      </c>
      <c r="J715">
        <v>3</v>
      </c>
      <c r="K715">
        <v>1</v>
      </c>
      <c r="L715">
        <v>1</v>
      </c>
      <c r="M715" t="s">
        <v>610</v>
      </c>
      <c r="O715" t="s">
        <v>3090</v>
      </c>
      <c r="P715">
        <v>3</v>
      </c>
      <c r="Q715" t="s">
        <v>3152</v>
      </c>
      <c r="R715" t="str">
        <f>IFERROR(INDEX(tbl_Lookup_Exercises[Category],MATCH(tbl_Exercises[[#This Row],[ExerciseName]],tbl_Lookup_Exercises[ExerciseName],0)),"Unknown")</f>
        <v>Pull</v>
      </c>
    </row>
    <row r="716" spans="1:18" hidden="1" x14ac:dyDescent="0.25">
      <c r="A716" t="s">
        <v>3153</v>
      </c>
      <c r="B716" t="s">
        <v>968</v>
      </c>
      <c r="C716" t="s">
        <v>45</v>
      </c>
      <c r="D716">
        <v>4</v>
      </c>
      <c r="E716">
        <v>160</v>
      </c>
      <c r="F716">
        <v>8</v>
      </c>
      <c r="J716">
        <v>3</v>
      </c>
      <c r="K716">
        <v>1</v>
      </c>
      <c r="L716">
        <v>1</v>
      </c>
      <c r="M716" t="s">
        <v>610</v>
      </c>
      <c r="O716" t="s">
        <v>3090</v>
      </c>
      <c r="P716">
        <v>3</v>
      </c>
      <c r="Q716" t="s">
        <v>3154</v>
      </c>
      <c r="R716" t="str">
        <f>IFERROR(INDEX(tbl_Lookup_Exercises[Category],MATCH(tbl_Exercises[[#This Row],[ExerciseName]],tbl_Lookup_Exercises[ExerciseName],0)),"Unknown")</f>
        <v>Pull</v>
      </c>
    </row>
    <row r="717" spans="1:18" hidden="1" x14ac:dyDescent="0.25">
      <c r="A717" t="s">
        <v>3155</v>
      </c>
      <c r="B717" t="s">
        <v>968</v>
      </c>
      <c r="C717" t="s">
        <v>63</v>
      </c>
      <c r="D717">
        <v>1</v>
      </c>
      <c r="E717">
        <v>80</v>
      </c>
      <c r="F717">
        <v>10</v>
      </c>
      <c r="J717">
        <v>2</v>
      </c>
      <c r="K717">
        <v>1</v>
      </c>
      <c r="L717">
        <v>2</v>
      </c>
      <c r="M717" t="s">
        <v>618</v>
      </c>
      <c r="O717" t="s">
        <v>3156</v>
      </c>
      <c r="P717">
        <v>3</v>
      </c>
      <c r="Q717" t="s">
        <v>3157</v>
      </c>
      <c r="R717" t="str">
        <f>IFERROR(INDEX(tbl_Lookup_Exercises[Category],MATCH(tbl_Exercises[[#This Row],[ExerciseName]],tbl_Lookup_Exercises[ExerciseName],0)),"Unknown")</f>
        <v>Pull</v>
      </c>
    </row>
    <row r="718" spans="1:18" hidden="1" x14ac:dyDescent="0.25">
      <c r="A718" t="s">
        <v>3158</v>
      </c>
      <c r="B718" t="s">
        <v>968</v>
      </c>
      <c r="C718" t="s">
        <v>63</v>
      </c>
      <c r="D718">
        <v>2</v>
      </c>
      <c r="E718">
        <v>90</v>
      </c>
      <c r="F718">
        <v>10</v>
      </c>
      <c r="J718">
        <v>2</v>
      </c>
      <c r="K718">
        <v>1</v>
      </c>
      <c r="L718">
        <v>2</v>
      </c>
      <c r="M718" t="s">
        <v>618</v>
      </c>
      <c r="O718" t="s">
        <v>3156</v>
      </c>
      <c r="P718">
        <v>3</v>
      </c>
      <c r="Q718" t="s">
        <v>3159</v>
      </c>
      <c r="R718" t="str">
        <f>IFERROR(INDEX(tbl_Lookup_Exercises[Category],MATCH(tbl_Exercises[[#This Row],[ExerciseName]],tbl_Lookup_Exercises[ExerciseName],0)),"Unknown")</f>
        <v>Pull</v>
      </c>
    </row>
    <row r="719" spans="1:18" hidden="1" x14ac:dyDescent="0.25">
      <c r="A719" t="s">
        <v>3160</v>
      </c>
      <c r="B719" t="s">
        <v>968</v>
      </c>
      <c r="C719" t="s">
        <v>63</v>
      </c>
      <c r="D719">
        <v>3</v>
      </c>
      <c r="E719">
        <v>100</v>
      </c>
      <c r="F719">
        <v>8</v>
      </c>
      <c r="J719">
        <v>2</v>
      </c>
      <c r="K719">
        <v>1</v>
      </c>
      <c r="L719">
        <v>2</v>
      </c>
      <c r="M719" t="s">
        <v>618</v>
      </c>
      <c r="O719" t="s">
        <v>3156</v>
      </c>
      <c r="P719">
        <v>3</v>
      </c>
      <c r="Q719" t="s">
        <v>3161</v>
      </c>
      <c r="R719" t="str">
        <f>IFERROR(INDEX(tbl_Lookup_Exercises[Category],MATCH(tbl_Exercises[[#This Row],[ExerciseName]],tbl_Lookup_Exercises[ExerciseName],0)),"Unknown")</f>
        <v>Pull</v>
      </c>
    </row>
    <row r="720" spans="1:18" hidden="1" x14ac:dyDescent="0.25">
      <c r="A720" t="s">
        <v>3162</v>
      </c>
      <c r="B720" t="s">
        <v>968</v>
      </c>
      <c r="C720" t="s">
        <v>84</v>
      </c>
      <c r="D720">
        <v>1</v>
      </c>
      <c r="E720">
        <v>30</v>
      </c>
      <c r="F720">
        <v>12</v>
      </c>
      <c r="J720">
        <v>2</v>
      </c>
      <c r="K720">
        <v>2</v>
      </c>
      <c r="L720">
        <v>2</v>
      </c>
      <c r="M720" t="s">
        <v>1745</v>
      </c>
      <c r="O720" t="s">
        <v>3163</v>
      </c>
      <c r="P720">
        <v>3</v>
      </c>
      <c r="Q720" t="s">
        <v>3164</v>
      </c>
      <c r="R720" t="str">
        <f>IFERROR(INDEX(tbl_Lookup_Exercises[Category],MATCH(tbl_Exercises[[#This Row],[ExerciseName]],tbl_Lookup_Exercises[ExerciseName],0)),"Unknown")</f>
        <v>Pull</v>
      </c>
    </row>
    <row r="721" spans="1:18" hidden="1" x14ac:dyDescent="0.25">
      <c r="A721" t="s">
        <v>3165</v>
      </c>
      <c r="B721" t="s">
        <v>968</v>
      </c>
      <c r="C721" t="s">
        <v>84</v>
      </c>
      <c r="D721">
        <v>2</v>
      </c>
      <c r="E721">
        <v>40</v>
      </c>
      <c r="F721">
        <v>12</v>
      </c>
      <c r="J721">
        <v>2</v>
      </c>
      <c r="K721">
        <v>2</v>
      </c>
      <c r="L721">
        <v>2</v>
      </c>
      <c r="M721" t="s">
        <v>1745</v>
      </c>
      <c r="O721" t="s">
        <v>3166</v>
      </c>
      <c r="P721">
        <v>3</v>
      </c>
      <c r="Q721" t="s">
        <v>3167</v>
      </c>
      <c r="R721" t="str">
        <f>IFERROR(INDEX(tbl_Lookup_Exercises[Category],MATCH(tbl_Exercises[[#This Row],[ExerciseName]],tbl_Lookup_Exercises[ExerciseName],0)),"Unknown")</f>
        <v>Pull</v>
      </c>
    </row>
    <row r="722" spans="1:18" hidden="1" x14ac:dyDescent="0.25">
      <c r="A722" t="s">
        <v>3168</v>
      </c>
      <c r="B722" t="s">
        <v>968</v>
      </c>
      <c r="C722" t="s">
        <v>84</v>
      </c>
      <c r="D722">
        <v>3</v>
      </c>
      <c r="E722">
        <v>50</v>
      </c>
      <c r="F722">
        <v>10</v>
      </c>
      <c r="J722">
        <v>2</v>
      </c>
      <c r="K722">
        <v>2</v>
      </c>
      <c r="L722">
        <v>2</v>
      </c>
      <c r="M722" t="s">
        <v>1745</v>
      </c>
      <c r="O722" t="s">
        <v>3169</v>
      </c>
      <c r="P722">
        <v>3</v>
      </c>
      <c r="Q722" t="s">
        <v>3170</v>
      </c>
      <c r="R722" t="str">
        <f>IFERROR(INDEX(tbl_Lookup_Exercises[Category],MATCH(tbl_Exercises[[#This Row],[ExerciseName]],tbl_Lookup_Exercises[ExerciseName],0)),"Unknown")</f>
        <v>Pull</v>
      </c>
    </row>
    <row r="723" spans="1:18" hidden="1" x14ac:dyDescent="0.25">
      <c r="A723" t="s">
        <v>3171</v>
      </c>
      <c r="B723" t="s">
        <v>968</v>
      </c>
      <c r="C723" t="s">
        <v>108</v>
      </c>
      <c r="D723">
        <v>1</v>
      </c>
      <c r="E723">
        <v>25</v>
      </c>
      <c r="F723">
        <v>10</v>
      </c>
      <c r="J723">
        <v>3</v>
      </c>
      <c r="K723">
        <v>1</v>
      </c>
      <c r="L723">
        <v>3</v>
      </c>
      <c r="M723" t="s">
        <v>618</v>
      </c>
      <c r="O723" t="s">
        <v>3172</v>
      </c>
      <c r="P723">
        <v>3</v>
      </c>
      <c r="Q723" t="s">
        <v>3173</v>
      </c>
      <c r="R723" t="str">
        <f>IFERROR(INDEX(tbl_Lookup_Exercises[Category],MATCH(tbl_Exercises[[#This Row],[ExerciseName]],tbl_Lookup_Exercises[ExerciseName],0)),"Unknown")</f>
        <v>Arms_Biceps</v>
      </c>
    </row>
    <row r="724" spans="1:18" hidden="1" x14ac:dyDescent="0.25">
      <c r="A724" t="s">
        <v>3174</v>
      </c>
      <c r="B724" t="s">
        <v>968</v>
      </c>
      <c r="C724" t="s">
        <v>108</v>
      </c>
      <c r="D724">
        <v>2</v>
      </c>
      <c r="E724">
        <v>25</v>
      </c>
      <c r="F724">
        <v>10</v>
      </c>
      <c r="J724">
        <v>3</v>
      </c>
      <c r="K724">
        <v>1</v>
      </c>
      <c r="L724">
        <v>3</v>
      </c>
      <c r="M724" t="s">
        <v>618</v>
      </c>
      <c r="O724" t="s">
        <v>3172</v>
      </c>
      <c r="P724">
        <v>3</v>
      </c>
      <c r="Q724" t="s">
        <v>3175</v>
      </c>
      <c r="R724" t="str">
        <f>IFERROR(INDEX(tbl_Lookup_Exercises[Category],MATCH(tbl_Exercises[[#This Row],[ExerciseName]],tbl_Lookup_Exercises[ExerciseName],0)),"Unknown")</f>
        <v>Arms_Biceps</v>
      </c>
    </row>
    <row r="725" spans="1:18" hidden="1" x14ac:dyDescent="0.25">
      <c r="A725" t="s">
        <v>3176</v>
      </c>
      <c r="B725" t="s">
        <v>968</v>
      </c>
      <c r="C725" t="s">
        <v>108</v>
      </c>
      <c r="D725">
        <v>3</v>
      </c>
      <c r="E725">
        <v>25</v>
      </c>
      <c r="F725">
        <v>9</v>
      </c>
      <c r="J725">
        <v>3</v>
      </c>
      <c r="K725">
        <v>1</v>
      </c>
      <c r="L725">
        <v>3</v>
      </c>
      <c r="M725" t="s">
        <v>618</v>
      </c>
      <c r="O725" t="s">
        <v>3172</v>
      </c>
      <c r="P725">
        <v>3</v>
      </c>
      <c r="Q725" t="s">
        <v>3177</v>
      </c>
      <c r="R725" t="str">
        <f>IFERROR(INDEX(tbl_Lookup_Exercises[Category],MATCH(tbl_Exercises[[#This Row],[ExerciseName]],tbl_Lookup_Exercises[ExerciseName],0)),"Unknown")</f>
        <v>Arms_Biceps</v>
      </c>
    </row>
    <row r="726" spans="1:18" hidden="1" x14ac:dyDescent="0.25">
      <c r="A726" t="s">
        <v>3178</v>
      </c>
      <c r="B726" t="s">
        <v>968</v>
      </c>
      <c r="C726" t="s">
        <v>1534</v>
      </c>
      <c r="D726">
        <v>1</v>
      </c>
      <c r="E726">
        <v>75</v>
      </c>
      <c r="G726">
        <v>54</v>
      </c>
      <c r="O726" t="s">
        <v>3179</v>
      </c>
      <c r="P726">
        <v>3</v>
      </c>
      <c r="Q726" t="s">
        <v>3180</v>
      </c>
      <c r="R726" t="str">
        <f>IFERROR(INDEX(tbl_Lookup_Exercises[Category],MATCH(tbl_Exercises[[#This Row],[ExerciseName]],tbl_Lookup_Exercises[ExerciseName],0)),"Unknown")</f>
        <v>Carry</v>
      </c>
    </row>
    <row r="727" spans="1:18" hidden="1" x14ac:dyDescent="0.25">
      <c r="A727" t="s">
        <v>3181</v>
      </c>
      <c r="B727" t="s">
        <v>968</v>
      </c>
      <c r="C727" t="s">
        <v>1534</v>
      </c>
      <c r="D727">
        <v>2</v>
      </c>
      <c r="E727">
        <v>75</v>
      </c>
      <c r="G727">
        <v>60</v>
      </c>
      <c r="O727" t="s">
        <v>3179</v>
      </c>
      <c r="P727">
        <v>3</v>
      </c>
      <c r="Q727" t="s">
        <v>3182</v>
      </c>
      <c r="R727" t="str">
        <f>IFERROR(INDEX(tbl_Lookup_Exercises[Category],MATCH(tbl_Exercises[[#This Row],[ExerciseName]],tbl_Lookup_Exercises[ExerciseName],0)),"Unknown")</f>
        <v>Carry</v>
      </c>
    </row>
    <row r="728" spans="1:18" hidden="1" x14ac:dyDescent="0.25">
      <c r="A728" t="s">
        <v>3183</v>
      </c>
      <c r="B728" t="s">
        <v>968</v>
      </c>
      <c r="C728" t="s">
        <v>334</v>
      </c>
      <c r="D728">
        <v>1</v>
      </c>
      <c r="E728">
        <v>0</v>
      </c>
      <c r="G728">
        <v>30</v>
      </c>
      <c r="O728" t="s">
        <v>3184</v>
      </c>
      <c r="P728">
        <v>3</v>
      </c>
      <c r="Q728" t="s">
        <v>971</v>
      </c>
      <c r="R728" t="str">
        <f>IFERROR(INDEX(tbl_Lookup_Exercises[Category],MATCH(tbl_Exercises[[#This Row],[ExerciseName]],tbl_Lookup_Exercises[ExerciseName],0)),"Unknown")</f>
        <v>Carry</v>
      </c>
    </row>
    <row r="729" spans="1:18" hidden="1" x14ac:dyDescent="0.25">
      <c r="A729" t="s">
        <v>3185</v>
      </c>
      <c r="B729" t="s">
        <v>972</v>
      </c>
      <c r="C729" t="s">
        <v>8734</v>
      </c>
      <c r="D729">
        <v>1</v>
      </c>
      <c r="E729">
        <v>25</v>
      </c>
      <c r="F729">
        <v>12</v>
      </c>
      <c r="J729">
        <v>3</v>
      </c>
      <c r="K729">
        <v>1</v>
      </c>
      <c r="L729">
        <v>3</v>
      </c>
      <c r="M729" t="s">
        <v>618</v>
      </c>
      <c r="O729" t="s">
        <v>2196</v>
      </c>
      <c r="P729">
        <v>3</v>
      </c>
      <c r="Q729" t="s">
        <v>973</v>
      </c>
      <c r="R729" t="str">
        <f>IFERROR(INDEX(tbl_Lookup_Exercises[Category],MATCH(tbl_Exercises[[#This Row],[ExerciseName]],tbl_Lookup_Exercises[ExerciseName],0)),"Unknown")</f>
        <v>Arms_Biceps</v>
      </c>
    </row>
    <row r="730" spans="1:18" hidden="1" x14ac:dyDescent="0.25">
      <c r="A730" t="s">
        <v>3186</v>
      </c>
      <c r="B730" t="s">
        <v>972</v>
      </c>
      <c r="C730" t="s">
        <v>8734</v>
      </c>
      <c r="D730">
        <v>2</v>
      </c>
      <c r="E730">
        <v>25</v>
      </c>
      <c r="F730">
        <v>10</v>
      </c>
      <c r="J730">
        <v>3</v>
      </c>
      <c r="K730">
        <v>1</v>
      </c>
      <c r="L730">
        <v>3</v>
      </c>
      <c r="M730" t="s">
        <v>618</v>
      </c>
      <c r="O730" t="s">
        <v>2196</v>
      </c>
      <c r="P730">
        <v>3</v>
      </c>
      <c r="Q730" t="s">
        <v>3187</v>
      </c>
      <c r="R730" t="str">
        <f>IFERROR(INDEX(tbl_Lookup_Exercises[Category],MATCH(tbl_Exercises[[#This Row],[ExerciseName]],tbl_Lookup_Exercises[ExerciseName],0)),"Unknown")</f>
        <v>Arms_Biceps</v>
      </c>
    </row>
    <row r="731" spans="1:18" hidden="1" x14ac:dyDescent="0.25">
      <c r="A731" t="s">
        <v>3188</v>
      </c>
      <c r="B731" t="s">
        <v>972</v>
      </c>
      <c r="C731" t="s">
        <v>8734</v>
      </c>
      <c r="D731">
        <v>3</v>
      </c>
      <c r="E731">
        <v>25</v>
      </c>
      <c r="F731">
        <v>8</v>
      </c>
      <c r="J731">
        <v>2</v>
      </c>
      <c r="K731">
        <v>1</v>
      </c>
      <c r="L731">
        <v>3</v>
      </c>
      <c r="M731" t="s">
        <v>618</v>
      </c>
      <c r="O731" t="s">
        <v>3189</v>
      </c>
      <c r="P731">
        <v>3</v>
      </c>
      <c r="Q731" t="s">
        <v>3190</v>
      </c>
      <c r="R731" t="str">
        <f>IFERROR(INDEX(tbl_Lookup_Exercises[Category],MATCH(tbl_Exercises[[#This Row],[ExerciseName]],tbl_Lookup_Exercises[ExerciseName],0)),"Unknown")</f>
        <v>Arms_Biceps</v>
      </c>
    </row>
    <row r="732" spans="1:18" hidden="1" x14ac:dyDescent="0.25">
      <c r="A732" t="s">
        <v>3191</v>
      </c>
      <c r="B732" t="s">
        <v>972</v>
      </c>
      <c r="C732" t="s">
        <v>214</v>
      </c>
      <c r="D732">
        <v>1</v>
      </c>
      <c r="E732">
        <v>22.5</v>
      </c>
      <c r="F732">
        <v>10</v>
      </c>
      <c r="J732">
        <v>2</v>
      </c>
      <c r="K732">
        <v>1</v>
      </c>
      <c r="L732">
        <v>3</v>
      </c>
      <c r="M732" t="s">
        <v>2289</v>
      </c>
      <c r="O732" t="s">
        <v>3192</v>
      </c>
      <c r="P732">
        <v>3</v>
      </c>
      <c r="Q732" t="s">
        <v>3193</v>
      </c>
      <c r="R732" t="str">
        <f>IFERROR(INDEX(tbl_Lookup_Exercises[Category],MATCH(tbl_Exercises[[#This Row],[ExerciseName]],tbl_Lookup_Exercises[ExerciseName],0)),"Unknown")</f>
        <v>Arms_Triceps</v>
      </c>
    </row>
    <row r="733" spans="1:18" hidden="1" x14ac:dyDescent="0.25">
      <c r="A733" t="s">
        <v>3194</v>
      </c>
      <c r="B733" t="s">
        <v>972</v>
      </c>
      <c r="C733" t="s">
        <v>214</v>
      </c>
      <c r="D733">
        <v>2</v>
      </c>
      <c r="E733">
        <v>40</v>
      </c>
      <c r="F733">
        <v>12</v>
      </c>
      <c r="J733">
        <v>2</v>
      </c>
      <c r="K733">
        <v>1</v>
      </c>
      <c r="L733">
        <v>2</v>
      </c>
      <c r="M733" t="s">
        <v>2289</v>
      </c>
      <c r="O733" t="s">
        <v>3195</v>
      </c>
      <c r="P733">
        <v>3</v>
      </c>
      <c r="Q733" t="s">
        <v>3196</v>
      </c>
      <c r="R733" t="str">
        <f>IFERROR(INDEX(tbl_Lookup_Exercises[Category],MATCH(tbl_Exercises[[#This Row],[ExerciseName]],tbl_Lookup_Exercises[ExerciseName],0)),"Unknown")</f>
        <v>Arms_Triceps</v>
      </c>
    </row>
    <row r="734" spans="1:18" hidden="1" x14ac:dyDescent="0.25">
      <c r="A734" t="s">
        <v>3197</v>
      </c>
      <c r="B734" t="s">
        <v>972</v>
      </c>
      <c r="C734" t="s">
        <v>214</v>
      </c>
      <c r="D734">
        <v>3</v>
      </c>
      <c r="E734">
        <v>45</v>
      </c>
      <c r="F734">
        <v>12</v>
      </c>
      <c r="J734">
        <v>2</v>
      </c>
      <c r="K734">
        <v>1</v>
      </c>
      <c r="L734">
        <v>2</v>
      </c>
      <c r="M734" t="s">
        <v>618</v>
      </c>
      <c r="O734" t="s">
        <v>3198</v>
      </c>
      <c r="P734">
        <v>3</v>
      </c>
      <c r="Q734" t="s">
        <v>3199</v>
      </c>
      <c r="R734" t="str">
        <f>IFERROR(INDEX(tbl_Lookup_Exercises[Category],MATCH(tbl_Exercises[[#This Row],[ExerciseName]],tbl_Lookup_Exercises[ExerciseName],0)),"Unknown")</f>
        <v>Arms_Triceps</v>
      </c>
    </row>
    <row r="735" spans="1:18" hidden="1" x14ac:dyDescent="0.25">
      <c r="A735" t="s">
        <v>3200</v>
      </c>
      <c r="B735" t="s">
        <v>972</v>
      </c>
      <c r="C735" t="s">
        <v>214</v>
      </c>
      <c r="D735">
        <v>4</v>
      </c>
      <c r="E735">
        <v>50</v>
      </c>
      <c r="F735">
        <v>9</v>
      </c>
      <c r="J735">
        <v>2</v>
      </c>
      <c r="K735">
        <v>1</v>
      </c>
      <c r="L735">
        <v>2</v>
      </c>
      <c r="M735" t="s">
        <v>1888</v>
      </c>
      <c r="O735" t="s">
        <v>3201</v>
      </c>
      <c r="P735">
        <v>3</v>
      </c>
      <c r="Q735" t="s">
        <v>3202</v>
      </c>
      <c r="R735" t="str">
        <f>IFERROR(INDEX(tbl_Lookup_Exercises[Category],MATCH(tbl_Exercises[[#This Row],[ExerciseName]],tbl_Lookup_Exercises[ExerciseName],0)),"Unknown")</f>
        <v>Arms_Triceps</v>
      </c>
    </row>
    <row r="736" spans="1:18" hidden="1" x14ac:dyDescent="0.25">
      <c r="A736" t="s">
        <v>3203</v>
      </c>
      <c r="B736" t="s">
        <v>972</v>
      </c>
      <c r="C736" t="s">
        <v>144</v>
      </c>
      <c r="D736">
        <v>1</v>
      </c>
      <c r="E736">
        <v>20</v>
      </c>
      <c r="F736">
        <v>10</v>
      </c>
      <c r="J736">
        <v>2</v>
      </c>
      <c r="K736">
        <v>1</v>
      </c>
      <c r="L736">
        <v>2</v>
      </c>
      <c r="M736" t="s">
        <v>618</v>
      </c>
      <c r="O736" t="s">
        <v>2154</v>
      </c>
      <c r="P736">
        <v>3</v>
      </c>
      <c r="Q736" t="s">
        <v>3204</v>
      </c>
      <c r="R736" t="str">
        <f>IFERROR(INDEX(tbl_Lookup_Exercises[Category],MATCH(tbl_Exercises[[#This Row],[ExerciseName]],tbl_Lookup_Exercises[ExerciseName],0)),"Unknown")</f>
        <v>Arms_Biceps</v>
      </c>
    </row>
    <row r="737" spans="1:18" hidden="1" x14ac:dyDescent="0.25">
      <c r="A737" t="s">
        <v>3205</v>
      </c>
      <c r="B737" t="s">
        <v>972</v>
      </c>
      <c r="C737" t="s">
        <v>144</v>
      </c>
      <c r="D737">
        <v>2</v>
      </c>
      <c r="E737">
        <v>25</v>
      </c>
      <c r="F737">
        <v>10</v>
      </c>
      <c r="J737">
        <v>2</v>
      </c>
      <c r="K737">
        <v>1</v>
      </c>
      <c r="L737">
        <v>2</v>
      </c>
      <c r="M737" t="s">
        <v>1745</v>
      </c>
      <c r="O737" t="s">
        <v>1932</v>
      </c>
      <c r="P737">
        <v>3</v>
      </c>
      <c r="Q737" t="s">
        <v>3206</v>
      </c>
      <c r="R737" t="str">
        <f>IFERROR(INDEX(tbl_Lookup_Exercises[Category],MATCH(tbl_Exercises[[#This Row],[ExerciseName]],tbl_Lookup_Exercises[ExerciseName],0)),"Unknown")</f>
        <v>Arms_Biceps</v>
      </c>
    </row>
    <row r="738" spans="1:18" hidden="1" x14ac:dyDescent="0.25">
      <c r="A738" t="s">
        <v>3207</v>
      </c>
      <c r="B738" t="s">
        <v>972</v>
      </c>
      <c r="C738" t="s">
        <v>144</v>
      </c>
      <c r="D738">
        <v>3</v>
      </c>
      <c r="E738">
        <v>30</v>
      </c>
      <c r="F738">
        <v>10</v>
      </c>
      <c r="J738">
        <v>2</v>
      </c>
      <c r="K738">
        <v>1</v>
      </c>
      <c r="L738">
        <v>2</v>
      </c>
      <c r="M738" t="s">
        <v>610</v>
      </c>
      <c r="O738" t="s">
        <v>1937</v>
      </c>
      <c r="P738">
        <v>3</v>
      </c>
      <c r="Q738" t="s">
        <v>3208</v>
      </c>
      <c r="R738" t="str">
        <f>IFERROR(INDEX(tbl_Lookup_Exercises[Category],MATCH(tbl_Exercises[[#This Row],[ExerciseName]],tbl_Lookup_Exercises[ExerciseName],0)),"Unknown")</f>
        <v>Arms_Biceps</v>
      </c>
    </row>
    <row r="739" spans="1:18" hidden="1" x14ac:dyDescent="0.25">
      <c r="A739" t="s">
        <v>3209</v>
      </c>
      <c r="B739" t="s">
        <v>972</v>
      </c>
      <c r="C739" t="s">
        <v>222</v>
      </c>
      <c r="D739">
        <v>1</v>
      </c>
      <c r="E739">
        <v>15</v>
      </c>
      <c r="F739">
        <v>10</v>
      </c>
      <c r="J739">
        <v>3</v>
      </c>
      <c r="K739">
        <v>1</v>
      </c>
      <c r="L739">
        <v>2</v>
      </c>
      <c r="M739" t="s">
        <v>2289</v>
      </c>
      <c r="O739" t="s">
        <v>3210</v>
      </c>
      <c r="P739">
        <v>3</v>
      </c>
      <c r="Q739" t="s">
        <v>3211</v>
      </c>
      <c r="R739" t="str">
        <f>IFERROR(INDEX(tbl_Lookup_Exercises[Category],MATCH(tbl_Exercises[[#This Row],[ExerciseName]],tbl_Lookup_Exercises[ExerciseName],0)),"Unknown")</f>
        <v>Arms_Triceps</v>
      </c>
    </row>
    <row r="740" spans="1:18" hidden="1" x14ac:dyDescent="0.25">
      <c r="A740" t="s">
        <v>3212</v>
      </c>
      <c r="B740" t="s">
        <v>972</v>
      </c>
      <c r="C740" t="s">
        <v>222</v>
      </c>
      <c r="D740">
        <v>2</v>
      </c>
      <c r="E740">
        <v>17.5</v>
      </c>
      <c r="F740">
        <v>10</v>
      </c>
      <c r="J740">
        <v>3</v>
      </c>
      <c r="K740">
        <v>1</v>
      </c>
      <c r="L740">
        <v>2</v>
      </c>
      <c r="M740" t="s">
        <v>618</v>
      </c>
      <c r="O740" t="s">
        <v>3213</v>
      </c>
      <c r="P740">
        <v>3</v>
      </c>
      <c r="Q740" t="s">
        <v>3214</v>
      </c>
      <c r="R740" t="str">
        <f>IFERROR(INDEX(tbl_Lookup_Exercises[Category],MATCH(tbl_Exercises[[#This Row],[ExerciseName]],tbl_Lookup_Exercises[ExerciseName],0)),"Unknown")</f>
        <v>Arms_Triceps</v>
      </c>
    </row>
    <row r="741" spans="1:18" hidden="1" x14ac:dyDescent="0.25">
      <c r="A741" t="s">
        <v>3215</v>
      </c>
      <c r="B741" t="s">
        <v>972</v>
      </c>
      <c r="C741" t="s">
        <v>222</v>
      </c>
      <c r="D741">
        <v>3</v>
      </c>
      <c r="E741">
        <v>20</v>
      </c>
      <c r="F741">
        <v>10</v>
      </c>
      <c r="J741">
        <v>3</v>
      </c>
      <c r="K741">
        <v>1</v>
      </c>
      <c r="L741">
        <v>2</v>
      </c>
      <c r="M741" t="s">
        <v>610</v>
      </c>
      <c r="O741" t="s">
        <v>2986</v>
      </c>
      <c r="P741">
        <v>3</v>
      </c>
      <c r="Q741" t="s">
        <v>3216</v>
      </c>
      <c r="R741" t="str">
        <f>IFERROR(INDEX(tbl_Lookup_Exercises[Category],MATCH(tbl_Exercises[[#This Row],[ExerciseName]],tbl_Lookup_Exercises[ExerciseName],0)),"Unknown")</f>
        <v>Arms_Triceps</v>
      </c>
    </row>
    <row r="742" spans="1:18" hidden="1" x14ac:dyDescent="0.25">
      <c r="A742" t="s">
        <v>3217</v>
      </c>
      <c r="B742" t="s">
        <v>972</v>
      </c>
      <c r="C742" t="s">
        <v>73</v>
      </c>
      <c r="D742">
        <v>1</v>
      </c>
      <c r="E742">
        <v>40</v>
      </c>
      <c r="F742">
        <v>12</v>
      </c>
      <c r="J742">
        <v>2</v>
      </c>
      <c r="K742">
        <v>2</v>
      </c>
      <c r="L742">
        <v>2</v>
      </c>
      <c r="M742" t="s">
        <v>618</v>
      </c>
      <c r="O742" t="s">
        <v>3218</v>
      </c>
      <c r="P742">
        <v>3</v>
      </c>
      <c r="Q742" t="s">
        <v>3219</v>
      </c>
      <c r="R742" t="str">
        <f>IFERROR(INDEX(tbl_Lookup_Exercises[Category],MATCH(tbl_Exercises[[#This Row],[ExerciseName]],tbl_Lookup_Exercises[ExerciseName],0)),"Unknown")</f>
        <v>Pull</v>
      </c>
    </row>
    <row r="743" spans="1:18" hidden="1" x14ac:dyDescent="0.25">
      <c r="A743" t="s">
        <v>3220</v>
      </c>
      <c r="B743" t="s">
        <v>972</v>
      </c>
      <c r="C743" t="s">
        <v>73</v>
      </c>
      <c r="D743">
        <v>2</v>
      </c>
      <c r="E743">
        <v>50</v>
      </c>
      <c r="F743">
        <v>12</v>
      </c>
      <c r="J743">
        <v>2</v>
      </c>
      <c r="K743">
        <v>2</v>
      </c>
      <c r="L743">
        <v>2</v>
      </c>
      <c r="M743" t="s">
        <v>1745</v>
      </c>
      <c r="O743" t="s">
        <v>2664</v>
      </c>
      <c r="P743">
        <v>3</v>
      </c>
      <c r="Q743" t="s">
        <v>3221</v>
      </c>
      <c r="R743" t="str">
        <f>IFERROR(INDEX(tbl_Lookup_Exercises[Category],MATCH(tbl_Exercises[[#This Row],[ExerciseName]],tbl_Lookup_Exercises[ExerciseName],0)),"Unknown")</f>
        <v>Pull</v>
      </c>
    </row>
    <row r="744" spans="1:18" hidden="1" x14ac:dyDescent="0.25">
      <c r="A744" t="s">
        <v>3222</v>
      </c>
      <c r="B744" t="s">
        <v>972</v>
      </c>
      <c r="C744" t="s">
        <v>73</v>
      </c>
      <c r="D744">
        <v>3</v>
      </c>
      <c r="E744">
        <v>50</v>
      </c>
      <c r="F744">
        <v>12</v>
      </c>
      <c r="J744">
        <v>2</v>
      </c>
      <c r="K744">
        <v>2</v>
      </c>
      <c r="L744">
        <v>2</v>
      </c>
      <c r="M744" t="s">
        <v>1745</v>
      </c>
      <c r="O744" t="s">
        <v>2664</v>
      </c>
      <c r="P744">
        <v>3</v>
      </c>
      <c r="Q744" t="s">
        <v>3223</v>
      </c>
      <c r="R744" t="str">
        <f>IFERROR(INDEX(tbl_Lookup_Exercises[Category],MATCH(tbl_Exercises[[#This Row],[ExerciseName]],tbl_Lookup_Exercises[ExerciseName],0)),"Unknown")</f>
        <v>Pull</v>
      </c>
    </row>
    <row r="745" spans="1:18" hidden="1" x14ac:dyDescent="0.25">
      <c r="A745" t="s">
        <v>3224</v>
      </c>
      <c r="B745" t="s">
        <v>972</v>
      </c>
      <c r="C745" t="s">
        <v>15</v>
      </c>
      <c r="D745">
        <v>1</v>
      </c>
      <c r="E745">
        <v>65</v>
      </c>
      <c r="G745">
        <v>60</v>
      </c>
      <c r="O745" t="s">
        <v>3225</v>
      </c>
      <c r="P745">
        <v>3</v>
      </c>
      <c r="Q745" t="s">
        <v>3226</v>
      </c>
      <c r="R745" t="str">
        <f>IFERROR(INDEX(tbl_Lookup_Exercises[Category],MATCH(tbl_Exercises[[#This Row],[ExerciseName]],tbl_Lookup_Exercises[ExerciseName],0)),"Unknown")</f>
        <v>Carry</v>
      </c>
    </row>
    <row r="746" spans="1:18" hidden="1" x14ac:dyDescent="0.25">
      <c r="A746" t="s">
        <v>3227</v>
      </c>
      <c r="B746" t="s">
        <v>972</v>
      </c>
      <c r="C746" t="s">
        <v>15</v>
      </c>
      <c r="D746">
        <v>2</v>
      </c>
      <c r="E746">
        <v>65</v>
      </c>
      <c r="G746">
        <v>60</v>
      </c>
      <c r="O746" t="s">
        <v>3225</v>
      </c>
      <c r="P746">
        <v>3</v>
      </c>
      <c r="Q746" t="s">
        <v>3228</v>
      </c>
      <c r="R746" t="str">
        <f>IFERROR(INDEX(tbl_Lookup_Exercises[Category],MATCH(tbl_Exercises[[#This Row],[ExerciseName]],tbl_Lookup_Exercises[ExerciseName],0)),"Unknown")</f>
        <v>Carry</v>
      </c>
    </row>
    <row r="747" spans="1:18" hidden="1" x14ac:dyDescent="0.25">
      <c r="A747" t="s">
        <v>3229</v>
      </c>
      <c r="B747" t="s">
        <v>972</v>
      </c>
      <c r="C747" t="s">
        <v>15</v>
      </c>
      <c r="D747">
        <v>3</v>
      </c>
      <c r="E747">
        <v>65</v>
      </c>
      <c r="G747">
        <v>60</v>
      </c>
      <c r="O747" t="s">
        <v>3230</v>
      </c>
      <c r="P747">
        <v>3</v>
      </c>
      <c r="Q747" t="s">
        <v>3231</v>
      </c>
      <c r="R747" t="str">
        <f>IFERROR(INDEX(tbl_Lookup_Exercises[Category],MATCH(tbl_Exercises[[#This Row],[ExerciseName]],tbl_Lookup_Exercises[ExerciseName],0)),"Unknown")</f>
        <v>Carry</v>
      </c>
    </row>
    <row r="748" spans="1:18" hidden="1" x14ac:dyDescent="0.25">
      <c r="A748" t="s">
        <v>3232</v>
      </c>
      <c r="B748" t="s">
        <v>972</v>
      </c>
      <c r="C748" t="s">
        <v>1534</v>
      </c>
      <c r="D748">
        <v>1</v>
      </c>
      <c r="E748">
        <v>150</v>
      </c>
      <c r="G748">
        <v>60</v>
      </c>
      <c r="O748" t="s">
        <v>3233</v>
      </c>
      <c r="P748">
        <v>3</v>
      </c>
      <c r="Q748" t="s">
        <v>3234</v>
      </c>
      <c r="R748" t="str">
        <f>IFERROR(INDEX(tbl_Lookup_Exercises[Category],MATCH(tbl_Exercises[[#This Row],[ExerciseName]],tbl_Lookup_Exercises[ExerciseName],0)),"Unknown")</f>
        <v>Carry</v>
      </c>
    </row>
    <row r="749" spans="1:18" hidden="1" x14ac:dyDescent="0.25">
      <c r="A749" t="s">
        <v>3235</v>
      </c>
      <c r="B749" t="s">
        <v>972</v>
      </c>
      <c r="C749" t="s">
        <v>1534</v>
      </c>
      <c r="D749">
        <v>2</v>
      </c>
      <c r="E749">
        <v>150</v>
      </c>
      <c r="G749">
        <v>60</v>
      </c>
      <c r="O749" t="s">
        <v>3236</v>
      </c>
      <c r="P749">
        <v>3</v>
      </c>
      <c r="Q749" t="s">
        <v>3237</v>
      </c>
      <c r="R749" t="str">
        <f>IFERROR(INDEX(tbl_Lookup_Exercises[Category],MATCH(tbl_Exercises[[#This Row],[ExerciseName]],tbl_Lookup_Exercises[ExerciseName],0)),"Unknown")</f>
        <v>Carry</v>
      </c>
    </row>
    <row r="750" spans="1:18" hidden="1" x14ac:dyDescent="0.25">
      <c r="A750" t="s">
        <v>3238</v>
      </c>
      <c r="B750" t="s">
        <v>972</v>
      </c>
      <c r="C750" t="s">
        <v>334</v>
      </c>
      <c r="D750">
        <v>1</v>
      </c>
      <c r="E750">
        <v>0</v>
      </c>
      <c r="G750">
        <v>30</v>
      </c>
      <c r="O750" t="s">
        <v>3239</v>
      </c>
      <c r="P750">
        <v>3</v>
      </c>
      <c r="Q750" t="s">
        <v>974</v>
      </c>
      <c r="R750" t="str">
        <f>IFERROR(INDEX(tbl_Lookup_Exercises[Category],MATCH(tbl_Exercises[[#This Row],[ExerciseName]],tbl_Lookup_Exercises[ExerciseName],0)),"Unknown")</f>
        <v>Carry</v>
      </c>
    </row>
    <row r="751" spans="1:18" hidden="1" x14ac:dyDescent="0.25">
      <c r="A751" t="s">
        <v>3240</v>
      </c>
      <c r="B751" t="s">
        <v>975</v>
      </c>
      <c r="C751" t="s">
        <v>356</v>
      </c>
      <c r="D751">
        <v>1</v>
      </c>
      <c r="G751">
        <v>300</v>
      </c>
      <c r="H751">
        <v>0.79</v>
      </c>
      <c r="I751" t="s">
        <v>2238</v>
      </c>
      <c r="O751" t="s">
        <v>3241</v>
      </c>
      <c r="P751">
        <v>4</v>
      </c>
      <c r="Q751" t="s">
        <v>977</v>
      </c>
      <c r="R751" t="str">
        <f>IFERROR(INDEX(tbl_Lookup_Exercises[Category],MATCH(tbl_Exercises[[#This Row],[ExerciseName]],tbl_Lookup_Exercises[ExerciseName],0)),"Unknown")</f>
        <v>Pull</v>
      </c>
    </row>
    <row r="752" spans="1:18" hidden="1" x14ac:dyDescent="0.25">
      <c r="A752" t="s">
        <v>3242</v>
      </c>
      <c r="B752" t="s">
        <v>975</v>
      </c>
      <c r="C752" t="s">
        <v>15</v>
      </c>
      <c r="D752">
        <v>1</v>
      </c>
      <c r="E752">
        <v>70</v>
      </c>
      <c r="G752">
        <v>60</v>
      </c>
      <c r="O752" t="s">
        <v>3243</v>
      </c>
      <c r="P752">
        <v>4</v>
      </c>
      <c r="Q752" t="s">
        <v>3244</v>
      </c>
      <c r="R752" t="str">
        <f>IFERROR(INDEX(tbl_Lookup_Exercises[Category],MATCH(tbl_Exercises[[#This Row],[ExerciseName]],tbl_Lookup_Exercises[ExerciseName],0)),"Unknown")</f>
        <v>Carry</v>
      </c>
    </row>
    <row r="753" spans="1:18" hidden="1" x14ac:dyDescent="0.25">
      <c r="A753" t="s">
        <v>3245</v>
      </c>
      <c r="B753" t="s">
        <v>975</v>
      </c>
      <c r="C753" t="s">
        <v>15</v>
      </c>
      <c r="D753">
        <v>2</v>
      </c>
      <c r="E753">
        <v>70</v>
      </c>
      <c r="G753">
        <v>60</v>
      </c>
      <c r="O753" t="s">
        <v>3243</v>
      </c>
      <c r="P753">
        <v>4</v>
      </c>
      <c r="Q753" t="s">
        <v>3246</v>
      </c>
      <c r="R753" t="str">
        <f>IFERROR(INDEX(tbl_Lookup_Exercises[Category],MATCH(tbl_Exercises[[#This Row],[ExerciseName]],tbl_Lookup_Exercises[ExerciseName],0)),"Unknown")</f>
        <v>Carry</v>
      </c>
    </row>
    <row r="754" spans="1:18" hidden="1" x14ac:dyDescent="0.25">
      <c r="A754" t="s">
        <v>3247</v>
      </c>
      <c r="B754" t="s">
        <v>975</v>
      </c>
      <c r="C754" t="s">
        <v>15</v>
      </c>
      <c r="D754">
        <v>3</v>
      </c>
      <c r="E754">
        <v>70</v>
      </c>
      <c r="G754">
        <v>60</v>
      </c>
      <c r="O754" t="s">
        <v>3248</v>
      </c>
      <c r="P754">
        <v>4</v>
      </c>
      <c r="Q754" t="s">
        <v>3249</v>
      </c>
      <c r="R754" t="str">
        <f>IFERROR(INDEX(tbl_Lookup_Exercises[Category],MATCH(tbl_Exercises[[#This Row],[ExerciseName]],tbl_Lookup_Exercises[ExerciseName],0)),"Unknown")</f>
        <v>Carry</v>
      </c>
    </row>
    <row r="755" spans="1:18" hidden="1" x14ac:dyDescent="0.25">
      <c r="A755" t="s">
        <v>3250</v>
      </c>
      <c r="B755" t="s">
        <v>975</v>
      </c>
      <c r="C755" t="s">
        <v>249</v>
      </c>
      <c r="D755">
        <v>1</v>
      </c>
      <c r="E755">
        <v>130</v>
      </c>
      <c r="F755">
        <v>8</v>
      </c>
      <c r="J755">
        <v>3</v>
      </c>
      <c r="K755">
        <v>1</v>
      </c>
      <c r="L755">
        <v>1</v>
      </c>
      <c r="M755" t="s">
        <v>618</v>
      </c>
      <c r="O755" t="s">
        <v>3251</v>
      </c>
      <c r="P755">
        <v>4</v>
      </c>
      <c r="Q755" t="s">
        <v>3252</v>
      </c>
      <c r="R755" t="str">
        <f>IFERROR(INDEX(tbl_Lookup_Exercises[Category],MATCH(tbl_Exercises[[#This Row],[ExerciseName]],tbl_Lookup_Exercises[ExerciseName],0)),"Unknown")</f>
        <v>Legs</v>
      </c>
    </row>
    <row r="756" spans="1:18" hidden="1" x14ac:dyDescent="0.25">
      <c r="A756" t="s">
        <v>3253</v>
      </c>
      <c r="B756" t="s">
        <v>975</v>
      </c>
      <c r="C756" t="s">
        <v>249</v>
      </c>
      <c r="D756">
        <v>2</v>
      </c>
      <c r="E756">
        <v>130</v>
      </c>
      <c r="F756">
        <v>8</v>
      </c>
      <c r="J756">
        <v>3</v>
      </c>
      <c r="K756">
        <v>1</v>
      </c>
      <c r="L756">
        <v>1</v>
      </c>
      <c r="M756" t="s">
        <v>618</v>
      </c>
      <c r="O756" t="s">
        <v>3251</v>
      </c>
      <c r="P756">
        <v>4</v>
      </c>
      <c r="Q756" t="s">
        <v>3254</v>
      </c>
      <c r="R756" t="str">
        <f>IFERROR(INDEX(tbl_Lookup_Exercises[Category],MATCH(tbl_Exercises[[#This Row],[ExerciseName]],tbl_Lookup_Exercises[ExerciseName],0)),"Unknown")</f>
        <v>Legs</v>
      </c>
    </row>
    <row r="757" spans="1:18" hidden="1" x14ac:dyDescent="0.25">
      <c r="A757" t="s">
        <v>3255</v>
      </c>
      <c r="B757" t="s">
        <v>975</v>
      </c>
      <c r="C757" t="s">
        <v>249</v>
      </c>
      <c r="D757">
        <v>3</v>
      </c>
      <c r="E757">
        <v>140</v>
      </c>
      <c r="F757">
        <v>6</v>
      </c>
      <c r="J757">
        <v>3</v>
      </c>
      <c r="K757">
        <v>1</v>
      </c>
      <c r="L757">
        <v>1</v>
      </c>
      <c r="M757" t="s">
        <v>1745</v>
      </c>
      <c r="O757" t="s">
        <v>3256</v>
      </c>
      <c r="P757">
        <v>4</v>
      </c>
      <c r="Q757" t="s">
        <v>3257</v>
      </c>
      <c r="R757" t="str">
        <f>IFERROR(INDEX(tbl_Lookup_Exercises[Category],MATCH(tbl_Exercises[[#This Row],[ExerciseName]],tbl_Lookup_Exercises[ExerciseName],0)),"Unknown")</f>
        <v>Legs</v>
      </c>
    </row>
    <row r="758" spans="1:18" hidden="1" x14ac:dyDescent="0.25">
      <c r="A758" t="s">
        <v>3258</v>
      </c>
      <c r="B758" t="s">
        <v>975</v>
      </c>
      <c r="C758" t="s">
        <v>249</v>
      </c>
      <c r="D758">
        <v>4</v>
      </c>
      <c r="E758">
        <v>140</v>
      </c>
      <c r="F758">
        <v>8</v>
      </c>
      <c r="J758">
        <v>3</v>
      </c>
      <c r="K758">
        <v>1</v>
      </c>
      <c r="L758">
        <v>1</v>
      </c>
      <c r="M758" t="s">
        <v>1745</v>
      </c>
      <c r="O758" t="s">
        <v>3256</v>
      </c>
      <c r="P758">
        <v>4</v>
      </c>
      <c r="Q758" t="s">
        <v>3259</v>
      </c>
      <c r="R758" t="str">
        <f>IFERROR(INDEX(tbl_Lookup_Exercises[Category],MATCH(tbl_Exercises[[#This Row],[ExerciseName]],tbl_Lookup_Exercises[ExerciseName],0)),"Unknown")</f>
        <v>Legs</v>
      </c>
    </row>
    <row r="759" spans="1:18" hidden="1" x14ac:dyDescent="0.25">
      <c r="A759" t="s">
        <v>3260</v>
      </c>
      <c r="B759" t="s">
        <v>975</v>
      </c>
      <c r="C759" t="s">
        <v>41</v>
      </c>
      <c r="D759">
        <v>1</v>
      </c>
      <c r="E759">
        <v>60</v>
      </c>
      <c r="F759">
        <v>11</v>
      </c>
      <c r="M759" t="s">
        <v>618</v>
      </c>
      <c r="O759" t="s">
        <v>3261</v>
      </c>
      <c r="P759">
        <v>4</v>
      </c>
      <c r="Q759" t="s">
        <v>3262</v>
      </c>
      <c r="R759" t="str">
        <f>IFERROR(INDEX(tbl_Lookup_Exercises[Category],MATCH(tbl_Exercises[[#This Row],[ExerciseName]],tbl_Lookup_Exercises[ExerciseName],0)),"Unknown")</f>
        <v>Pull</v>
      </c>
    </row>
    <row r="760" spans="1:18" hidden="1" x14ac:dyDescent="0.25">
      <c r="A760" t="s">
        <v>3263</v>
      </c>
      <c r="B760" t="s">
        <v>975</v>
      </c>
      <c r="C760" t="s">
        <v>41</v>
      </c>
      <c r="D760">
        <v>2</v>
      </c>
      <c r="E760">
        <v>60</v>
      </c>
      <c r="F760">
        <v>10</v>
      </c>
      <c r="M760" t="s">
        <v>618</v>
      </c>
      <c r="O760" t="s">
        <v>3264</v>
      </c>
      <c r="P760">
        <v>4</v>
      </c>
      <c r="Q760" t="s">
        <v>3265</v>
      </c>
      <c r="R760" t="str">
        <f>IFERROR(INDEX(tbl_Lookup_Exercises[Category],MATCH(tbl_Exercises[[#This Row],[ExerciseName]],tbl_Lookup_Exercises[ExerciseName],0)),"Unknown")</f>
        <v>Pull</v>
      </c>
    </row>
    <row r="761" spans="1:18" hidden="1" x14ac:dyDescent="0.25">
      <c r="A761" t="s">
        <v>3266</v>
      </c>
      <c r="B761" t="s">
        <v>975</v>
      </c>
      <c r="C761" t="s">
        <v>41</v>
      </c>
      <c r="D761">
        <v>3</v>
      </c>
      <c r="E761">
        <v>60</v>
      </c>
      <c r="F761">
        <v>8</v>
      </c>
      <c r="M761" t="s">
        <v>618</v>
      </c>
      <c r="O761" t="s">
        <v>3264</v>
      </c>
      <c r="P761">
        <v>4</v>
      </c>
      <c r="Q761" t="s">
        <v>3267</v>
      </c>
      <c r="R761" t="str">
        <f>IFERROR(INDEX(tbl_Lookup_Exercises[Category],MATCH(tbl_Exercises[[#This Row],[ExerciseName]],tbl_Lookup_Exercises[ExerciseName],0)),"Unknown")</f>
        <v>Pull</v>
      </c>
    </row>
    <row r="762" spans="1:18" hidden="1" x14ac:dyDescent="0.25">
      <c r="A762" t="s">
        <v>3268</v>
      </c>
      <c r="B762" t="s">
        <v>975</v>
      </c>
      <c r="C762" t="s">
        <v>41</v>
      </c>
      <c r="D762">
        <v>4</v>
      </c>
      <c r="E762">
        <v>60</v>
      </c>
      <c r="F762">
        <v>8</v>
      </c>
      <c r="M762" t="s">
        <v>618</v>
      </c>
      <c r="O762" t="s">
        <v>3264</v>
      </c>
      <c r="P762">
        <v>4</v>
      </c>
      <c r="Q762" t="s">
        <v>3269</v>
      </c>
      <c r="R762" t="str">
        <f>IFERROR(INDEX(tbl_Lookup_Exercises[Category],MATCH(tbl_Exercises[[#This Row],[ExerciseName]],tbl_Lookup_Exercises[ExerciseName],0)),"Unknown")</f>
        <v>Pull</v>
      </c>
    </row>
    <row r="763" spans="1:18" hidden="1" x14ac:dyDescent="0.25">
      <c r="A763" t="s">
        <v>3270</v>
      </c>
      <c r="B763" t="s">
        <v>975</v>
      </c>
      <c r="C763" t="s">
        <v>73</v>
      </c>
      <c r="D763">
        <v>1</v>
      </c>
      <c r="E763">
        <v>20</v>
      </c>
      <c r="F763">
        <v>20</v>
      </c>
      <c r="J763">
        <v>2</v>
      </c>
      <c r="K763">
        <v>2</v>
      </c>
      <c r="L763">
        <v>2</v>
      </c>
      <c r="M763" t="s">
        <v>618</v>
      </c>
      <c r="O763" t="s">
        <v>3271</v>
      </c>
      <c r="P763">
        <v>4</v>
      </c>
      <c r="Q763" t="s">
        <v>3272</v>
      </c>
      <c r="R763" t="str">
        <f>IFERROR(INDEX(tbl_Lookup_Exercises[Category],MATCH(tbl_Exercises[[#This Row],[ExerciseName]],tbl_Lookup_Exercises[ExerciseName],0)),"Unknown")</f>
        <v>Pull</v>
      </c>
    </row>
    <row r="764" spans="1:18" hidden="1" x14ac:dyDescent="0.25">
      <c r="A764" t="s">
        <v>3273</v>
      </c>
      <c r="B764" t="s">
        <v>975</v>
      </c>
      <c r="C764" t="s">
        <v>73</v>
      </c>
      <c r="D764">
        <v>2</v>
      </c>
      <c r="E764">
        <v>25</v>
      </c>
      <c r="F764">
        <v>20</v>
      </c>
      <c r="J764">
        <v>2</v>
      </c>
      <c r="K764">
        <v>2</v>
      </c>
      <c r="L764">
        <v>2</v>
      </c>
      <c r="M764" t="s">
        <v>618</v>
      </c>
      <c r="O764" t="s">
        <v>3274</v>
      </c>
      <c r="P764">
        <v>4</v>
      </c>
      <c r="Q764" t="s">
        <v>3275</v>
      </c>
      <c r="R764" t="str">
        <f>IFERROR(INDEX(tbl_Lookup_Exercises[Category],MATCH(tbl_Exercises[[#This Row],[ExerciseName]],tbl_Lookup_Exercises[ExerciseName],0)),"Unknown")</f>
        <v>Pull</v>
      </c>
    </row>
    <row r="765" spans="1:18" hidden="1" x14ac:dyDescent="0.25">
      <c r="A765" t="s">
        <v>3276</v>
      </c>
      <c r="B765" t="s">
        <v>975</v>
      </c>
      <c r="C765" t="s">
        <v>73</v>
      </c>
      <c r="D765">
        <v>3</v>
      </c>
      <c r="E765">
        <v>30</v>
      </c>
      <c r="F765">
        <v>20</v>
      </c>
      <c r="J765">
        <v>2</v>
      </c>
      <c r="K765">
        <v>2</v>
      </c>
      <c r="L765">
        <v>2</v>
      </c>
      <c r="M765" t="s">
        <v>618</v>
      </c>
      <c r="O765" t="s">
        <v>3277</v>
      </c>
      <c r="P765">
        <v>4</v>
      </c>
      <c r="Q765" t="s">
        <v>3278</v>
      </c>
      <c r="R765" t="str">
        <f>IFERROR(INDEX(tbl_Lookup_Exercises[Category],MATCH(tbl_Exercises[[#This Row],[ExerciseName]],tbl_Lookup_Exercises[ExerciseName],0)),"Unknown")</f>
        <v>Pull</v>
      </c>
    </row>
    <row r="766" spans="1:18" hidden="1" x14ac:dyDescent="0.25">
      <c r="A766" t="s">
        <v>3279</v>
      </c>
      <c r="B766" t="s">
        <v>975</v>
      </c>
      <c r="C766" t="s">
        <v>8734</v>
      </c>
      <c r="D766">
        <v>1</v>
      </c>
      <c r="E766">
        <v>30</v>
      </c>
      <c r="F766">
        <v>11</v>
      </c>
      <c r="J766">
        <v>3</v>
      </c>
      <c r="K766">
        <v>1</v>
      </c>
      <c r="L766">
        <v>1</v>
      </c>
      <c r="M766" t="s">
        <v>1745</v>
      </c>
      <c r="O766" t="s">
        <v>3280</v>
      </c>
      <c r="P766">
        <v>4</v>
      </c>
      <c r="Q766" t="s">
        <v>3281</v>
      </c>
      <c r="R766" t="str">
        <f>IFERROR(INDEX(tbl_Lookup_Exercises[Category],MATCH(tbl_Exercises[[#This Row],[ExerciseName]],tbl_Lookup_Exercises[ExerciseName],0)),"Unknown")</f>
        <v>Arms_Biceps</v>
      </c>
    </row>
    <row r="767" spans="1:18" hidden="1" x14ac:dyDescent="0.25">
      <c r="A767" t="s">
        <v>3282</v>
      </c>
      <c r="B767" t="s">
        <v>975</v>
      </c>
      <c r="C767" t="s">
        <v>8734</v>
      </c>
      <c r="D767">
        <v>2</v>
      </c>
      <c r="E767">
        <v>30</v>
      </c>
      <c r="F767">
        <v>9</v>
      </c>
      <c r="J767">
        <v>3</v>
      </c>
      <c r="K767">
        <v>1</v>
      </c>
      <c r="L767">
        <v>1</v>
      </c>
      <c r="M767" t="s">
        <v>610</v>
      </c>
      <c r="O767" t="s">
        <v>3283</v>
      </c>
      <c r="P767">
        <v>4</v>
      </c>
      <c r="Q767" t="s">
        <v>3284</v>
      </c>
      <c r="R767" t="str">
        <f>IFERROR(INDEX(tbl_Lookup_Exercises[Category],MATCH(tbl_Exercises[[#This Row],[ExerciseName]],tbl_Lookup_Exercises[ExerciseName],0)),"Unknown")</f>
        <v>Arms_Biceps</v>
      </c>
    </row>
    <row r="768" spans="1:18" hidden="1" x14ac:dyDescent="0.25">
      <c r="A768" t="s">
        <v>3285</v>
      </c>
      <c r="B768" t="s">
        <v>975</v>
      </c>
      <c r="C768" t="s">
        <v>8734</v>
      </c>
      <c r="D768">
        <v>3</v>
      </c>
      <c r="E768">
        <v>30</v>
      </c>
      <c r="F768">
        <v>7</v>
      </c>
      <c r="J768">
        <v>3</v>
      </c>
      <c r="K768">
        <v>1</v>
      </c>
      <c r="L768">
        <v>1</v>
      </c>
      <c r="M768" t="s">
        <v>610</v>
      </c>
      <c r="O768" t="s">
        <v>3286</v>
      </c>
      <c r="P768">
        <v>4</v>
      </c>
      <c r="Q768" t="s">
        <v>978</v>
      </c>
      <c r="R768" t="str">
        <f>IFERROR(INDEX(tbl_Lookup_Exercises[Category],MATCH(tbl_Exercises[[#This Row],[ExerciseName]],tbl_Lookup_Exercises[ExerciseName],0)),"Unknown")</f>
        <v>Arms_Biceps</v>
      </c>
    </row>
    <row r="769" spans="1:18" hidden="1" x14ac:dyDescent="0.25">
      <c r="A769" t="s">
        <v>3287</v>
      </c>
      <c r="B769" t="s">
        <v>979</v>
      </c>
      <c r="C769" t="s">
        <v>356</v>
      </c>
      <c r="D769">
        <v>1</v>
      </c>
      <c r="G769">
        <v>300</v>
      </c>
      <c r="H769">
        <v>0.82</v>
      </c>
      <c r="I769" t="s">
        <v>2238</v>
      </c>
      <c r="O769" t="s">
        <v>272</v>
      </c>
      <c r="P769">
        <v>4</v>
      </c>
      <c r="Q769" t="s">
        <v>982</v>
      </c>
      <c r="R769" t="str">
        <f>IFERROR(INDEX(tbl_Lookup_Exercises[Category],MATCH(tbl_Exercises[[#This Row],[ExerciseName]],tbl_Lookup_Exercises[ExerciseName],0)),"Unknown")</f>
        <v>Pull</v>
      </c>
    </row>
    <row r="770" spans="1:18" hidden="1" x14ac:dyDescent="0.25">
      <c r="A770" t="s">
        <v>3288</v>
      </c>
      <c r="B770" t="s">
        <v>979</v>
      </c>
      <c r="C770" t="s">
        <v>154</v>
      </c>
      <c r="D770">
        <v>1</v>
      </c>
      <c r="E770">
        <v>115</v>
      </c>
      <c r="F770">
        <v>8</v>
      </c>
      <c r="J770">
        <v>3</v>
      </c>
      <c r="K770">
        <v>1</v>
      </c>
      <c r="L770">
        <v>1</v>
      </c>
      <c r="M770" t="s">
        <v>2289</v>
      </c>
      <c r="O770" t="s">
        <v>3289</v>
      </c>
      <c r="P770">
        <v>4</v>
      </c>
      <c r="Q770" t="s">
        <v>3290</v>
      </c>
      <c r="R770" t="str">
        <f>IFERROR(INDEX(tbl_Lookup_Exercises[Category],MATCH(tbl_Exercises[[#This Row],[ExerciseName]],tbl_Lookup_Exercises[ExerciseName],0)),"Unknown")</f>
        <v>Push</v>
      </c>
    </row>
    <row r="771" spans="1:18" hidden="1" x14ac:dyDescent="0.25">
      <c r="A771" t="s">
        <v>3291</v>
      </c>
      <c r="B771" t="s">
        <v>979</v>
      </c>
      <c r="C771" t="s">
        <v>154</v>
      </c>
      <c r="D771">
        <v>2</v>
      </c>
      <c r="E771">
        <v>125</v>
      </c>
      <c r="F771">
        <v>8</v>
      </c>
      <c r="J771">
        <v>3</v>
      </c>
      <c r="K771">
        <v>1</v>
      </c>
      <c r="L771">
        <v>1</v>
      </c>
      <c r="M771" t="s">
        <v>618</v>
      </c>
      <c r="O771" t="s">
        <v>3292</v>
      </c>
      <c r="P771">
        <v>4</v>
      </c>
      <c r="Q771" t="s">
        <v>3293</v>
      </c>
      <c r="R771" t="str">
        <f>IFERROR(INDEX(tbl_Lookup_Exercises[Category],MATCH(tbl_Exercises[[#This Row],[ExerciseName]],tbl_Lookup_Exercises[ExerciseName],0)),"Unknown")</f>
        <v>Push</v>
      </c>
    </row>
    <row r="772" spans="1:18" hidden="1" x14ac:dyDescent="0.25">
      <c r="A772" t="s">
        <v>3294</v>
      </c>
      <c r="B772" t="s">
        <v>979</v>
      </c>
      <c r="C772" t="s">
        <v>154</v>
      </c>
      <c r="D772">
        <v>3</v>
      </c>
      <c r="E772">
        <v>125</v>
      </c>
      <c r="F772">
        <v>7</v>
      </c>
      <c r="J772">
        <v>3</v>
      </c>
      <c r="K772">
        <v>1</v>
      </c>
      <c r="L772">
        <v>1</v>
      </c>
      <c r="M772" t="s">
        <v>1745</v>
      </c>
      <c r="O772" t="s">
        <v>3295</v>
      </c>
      <c r="P772">
        <v>4</v>
      </c>
      <c r="Q772" t="s">
        <v>3296</v>
      </c>
      <c r="R772" t="str">
        <f>IFERROR(INDEX(tbl_Lookup_Exercises[Category],MATCH(tbl_Exercises[[#This Row],[ExerciseName]],tbl_Lookup_Exercises[ExerciseName],0)),"Unknown")</f>
        <v>Push</v>
      </c>
    </row>
    <row r="773" spans="1:18" hidden="1" x14ac:dyDescent="0.25">
      <c r="A773" t="s">
        <v>3297</v>
      </c>
      <c r="B773" t="s">
        <v>979</v>
      </c>
      <c r="C773" t="s">
        <v>172</v>
      </c>
      <c r="D773">
        <v>1</v>
      </c>
      <c r="E773">
        <v>20</v>
      </c>
      <c r="F773">
        <v>10</v>
      </c>
      <c r="J773">
        <v>2</v>
      </c>
      <c r="K773">
        <v>2</v>
      </c>
      <c r="L773">
        <v>2</v>
      </c>
      <c r="M773" t="s">
        <v>618</v>
      </c>
      <c r="O773" t="s">
        <v>3298</v>
      </c>
      <c r="P773">
        <v>4</v>
      </c>
      <c r="Q773" t="s">
        <v>3299</v>
      </c>
      <c r="R773" t="str">
        <f>IFERROR(INDEX(tbl_Lookup_Exercises[Category],MATCH(tbl_Exercises[[#This Row],[ExerciseName]],tbl_Lookup_Exercises[ExerciseName],0)),"Unknown")</f>
        <v>Push</v>
      </c>
    </row>
    <row r="774" spans="1:18" hidden="1" x14ac:dyDescent="0.25">
      <c r="A774" t="s">
        <v>3300</v>
      </c>
      <c r="B774" t="s">
        <v>979</v>
      </c>
      <c r="C774" t="s">
        <v>172</v>
      </c>
      <c r="D774">
        <v>2</v>
      </c>
      <c r="E774">
        <v>20</v>
      </c>
      <c r="F774">
        <v>12</v>
      </c>
      <c r="J774">
        <v>2</v>
      </c>
      <c r="K774">
        <v>2</v>
      </c>
      <c r="L774">
        <v>2</v>
      </c>
      <c r="M774" t="s">
        <v>618</v>
      </c>
      <c r="O774" t="s">
        <v>3298</v>
      </c>
      <c r="P774">
        <v>4</v>
      </c>
      <c r="Q774" t="s">
        <v>3301</v>
      </c>
      <c r="R774" t="str">
        <f>IFERROR(INDEX(tbl_Lookup_Exercises[Category],MATCH(tbl_Exercises[[#This Row],[ExerciseName]],tbl_Lookup_Exercises[ExerciseName],0)),"Unknown")</f>
        <v>Push</v>
      </c>
    </row>
    <row r="775" spans="1:18" hidden="1" x14ac:dyDescent="0.25">
      <c r="A775" t="s">
        <v>3302</v>
      </c>
      <c r="B775" t="s">
        <v>979</v>
      </c>
      <c r="C775" t="s">
        <v>172</v>
      </c>
      <c r="D775">
        <v>3</v>
      </c>
      <c r="E775">
        <v>20</v>
      </c>
      <c r="F775">
        <v>12</v>
      </c>
      <c r="J775">
        <v>2</v>
      </c>
      <c r="K775">
        <v>2</v>
      </c>
      <c r="L775">
        <v>2</v>
      </c>
      <c r="M775" t="s">
        <v>618</v>
      </c>
      <c r="O775" t="s">
        <v>3303</v>
      </c>
      <c r="P775">
        <v>4</v>
      </c>
      <c r="Q775" t="s">
        <v>3304</v>
      </c>
      <c r="R775" t="str">
        <f>IFERROR(INDEX(tbl_Lookup_Exercises[Category],MATCH(tbl_Exercises[[#This Row],[ExerciseName]],tbl_Lookup_Exercises[ExerciseName],0)),"Unknown")</f>
        <v>Push</v>
      </c>
    </row>
    <row r="776" spans="1:18" hidden="1" x14ac:dyDescent="0.25">
      <c r="A776" t="s">
        <v>3305</v>
      </c>
      <c r="B776" t="s">
        <v>979</v>
      </c>
      <c r="C776" t="s">
        <v>214</v>
      </c>
      <c r="D776">
        <v>1</v>
      </c>
      <c r="E776">
        <v>42.5</v>
      </c>
      <c r="F776">
        <v>12</v>
      </c>
      <c r="J776">
        <v>2</v>
      </c>
      <c r="K776">
        <v>1</v>
      </c>
      <c r="L776">
        <v>2</v>
      </c>
      <c r="M776" t="s">
        <v>1745</v>
      </c>
      <c r="O776" t="s">
        <v>1932</v>
      </c>
      <c r="P776">
        <v>4</v>
      </c>
      <c r="Q776" t="s">
        <v>3306</v>
      </c>
      <c r="R776" t="str">
        <f>IFERROR(INDEX(tbl_Lookup_Exercises[Category],MATCH(tbl_Exercises[[#This Row],[ExerciseName]],tbl_Lookup_Exercises[ExerciseName],0)),"Unknown")</f>
        <v>Arms_Triceps</v>
      </c>
    </row>
    <row r="777" spans="1:18" hidden="1" x14ac:dyDescent="0.25">
      <c r="A777" t="s">
        <v>3307</v>
      </c>
      <c r="B777" t="s">
        <v>979</v>
      </c>
      <c r="C777" t="s">
        <v>214</v>
      </c>
      <c r="D777">
        <v>2</v>
      </c>
      <c r="E777">
        <v>45</v>
      </c>
      <c r="F777">
        <v>11</v>
      </c>
      <c r="J777">
        <v>2</v>
      </c>
      <c r="K777">
        <v>1</v>
      </c>
      <c r="L777">
        <v>2</v>
      </c>
      <c r="M777" t="s">
        <v>610</v>
      </c>
      <c r="O777" t="s">
        <v>1937</v>
      </c>
      <c r="P777">
        <v>4</v>
      </c>
      <c r="Q777" t="s">
        <v>3308</v>
      </c>
      <c r="R777" t="str">
        <f>IFERROR(INDEX(tbl_Lookup_Exercises[Category],MATCH(tbl_Exercises[[#This Row],[ExerciseName]],tbl_Lookup_Exercises[ExerciseName],0)),"Unknown")</f>
        <v>Arms_Triceps</v>
      </c>
    </row>
    <row r="778" spans="1:18" hidden="1" x14ac:dyDescent="0.25">
      <c r="A778" t="s">
        <v>3309</v>
      </c>
      <c r="B778" t="s">
        <v>979</v>
      </c>
      <c r="C778" t="s">
        <v>214</v>
      </c>
      <c r="D778">
        <v>3</v>
      </c>
      <c r="E778">
        <v>50</v>
      </c>
      <c r="F778">
        <v>8</v>
      </c>
      <c r="J778">
        <v>2</v>
      </c>
      <c r="K778">
        <v>1</v>
      </c>
      <c r="L778">
        <v>2</v>
      </c>
      <c r="M778" t="s">
        <v>610</v>
      </c>
      <c r="O778" t="s">
        <v>3310</v>
      </c>
      <c r="P778">
        <v>4</v>
      </c>
      <c r="Q778" t="s">
        <v>3311</v>
      </c>
      <c r="R778" t="str">
        <f>IFERROR(INDEX(tbl_Lookup_Exercises[Category],MATCH(tbl_Exercises[[#This Row],[ExerciseName]],tbl_Lookup_Exercises[ExerciseName],0)),"Unknown")</f>
        <v>Arms_Triceps</v>
      </c>
    </row>
    <row r="779" spans="1:18" hidden="1" x14ac:dyDescent="0.25">
      <c r="A779" t="s">
        <v>3312</v>
      </c>
      <c r="B779" t="s">
        <v>979</v>
      </c>
      <c r="C779" t="s">
        <v>214</v>
      </c>
      <c r="D779">
        <v>4</v>
      </c>
      <c r="E779">
        <v>50</v>
      </c>
      <c r="F779">
        <v>8</v>
      </c>
      <c r="J779">
        <v>2</v>
      </c>
      <c r="K779">
        <v>1</v>
      </c>
      <c r="L779">
        <v>2</v>
      </c>
      <c r="M779" t="s">
        <v>610</v>
      </c>
      <c r="O779" t="s">
        <v>3310</v>
      </c>
      <c r="P779">
        <v>4</v>
      </c>
      <c r="Q779" t="s">
        <v>3313</v>
      </c>
      <c r="R779" t="str">
        <f>IFERROR(INDEX(tbl_Lookup_Exercises[Category],MATCH(tbl_Exercises[[#This Row],[ExerciseName]],tbl_Lookup_Exercises[ExerciseName],0)),"Unknown")</f>
        <v>Arms_Triceps</v>
      </c>
    </row>
    <row r="780" spans="1:18" hidden="1" x14ac:dyDescent="0.25">
      <c r="A780" t="s">
        <v>3314</v>
      </c>
      <c r="B780" t="s">
        <v>979</v>
      </c>
      <c r="C780" t="s">
        <v>217</v>
      </c>
      <c r="D780">
        <v>1</v>
      </c>
      <c r="E780">
        <v>10</v>
      </c>
      <c r="F780">
        <v>10</v>
      </c>
      <c r="J780">
        <v>3</v>
      </c>
      <c r="K780">
        <v>1</v>
      </c>
      <c r="L780">
        <v>2</v>
      </c>
      <c r="M780" t="s">
        <v>618</v>
      </c>
      <c r="O780" t="s">
        <v>3315</v>
      </c>
      <c r="P780">
        <v>4</v>
      </c>
      <c r="Q780" t="s">
        <v>3316</v>
      </c>
      <c r="R780" t="str">
        <f>IFERROR(INDEX(tbl_Lookup_Exercises[Category],MATCH(tbl_Exercises[[#This Row],[ExerciseName]],tbl_Lookup_Exercises[ExerciseName],0)),"Unknown")</f>
        <v>Arms_Triceps</v>
      </c>
    </row>
    <row r="781" spans="1:18" hidden="1" x14ac:dyDescent="0.25">
      <c r="A781" t="s">
        <v>3317</v>
      </c>
      <c r="B781" t="s">
        <v>979</v>
      </c>
      <c r="C781" t="s">
        <v>217</v>
      </c>
      <c r="D781">
        <v>2</v>
      </c>
      <c r="E781">
        <v>12.5</v>
      </c>
      <c r="F781">
        <v>11</v>
      </c>
      <c r="J781">
        <v>3</v>
      </c>
      <c r="K781">
        <v>1</v>
      </c>
      <c r="L781">
        <v>2</v>
      </c>
      <c r="M781" t="s">
        <v>1745</v>
      </c>
      <c r="O781" t="s">
        <v>3318</v>
      </c>
      <c r="P781">
        <v>4</v>
      </c>
      <c r="Q781" t="s">
        <v>3319</v>
      </c>
      <c r="R781" t="str">
        <f>IFERROR(INDEX(tbl_Lookup_Exercises[Category],MATCH(tbl_Exercises[[#This Row],[ExerciseName]],tbl_Lookup_Exercises[ExerciseName],0)),"Unknown")</f>
        <v>Arms_Triceps</v>
      </c>
    </row>
    <row r="782" spans="1:18" hidden="1" x14ac:dyDescent="0.25">
      <c r="A782" t="s">
        <v>3320</v>
      </c>
      <c r="B782" t="s">
        <v>979</v>
      </c>
      <c r="C782" t="s">
        <v>217</v>
      </c>
      <c r="D782">
        <v>3</v>
      </c>
      <c r="E782">
        <v>12.5</v>
      </c>
      <c r="F782">
        <v>10</v>
      </c>
      <c r="J782">
        <v>3</v>
      </c>
      <c r="K782">
        <v>1</v>
      </c>
      <c r="L782">
        <v>2</v>
      </c>
      <c r="M782" t="s">
        <v>1745</v>
      </c>
      <c r="O782" t="s">
        <v>3321</v>
      </c>
      <c r="P782">
        <v>4</v>
      </c>
      <c r="Q782" t="s">
        <v>3322</v>
      </c>
      <c r="R782" t="str">
        <f>IFERROR(INDEX(tbl_Lookup_Exercises[Category],MATCH(tbl_Exercises[[#This Row],[ExerciseName]],tbl_Lookup_Exercises[ExerciseName],0)),"Unknown")</f>
        <v>Arms_Triceps</v>
      </c>
    </row>
    <row r="783" spans="1:18" hidden="1" x14ac:dyDescent="0.25">
      <c r="A783" t="s">
        <v>3323</v>
      </c>
      <c r="B783" t="s">
        <v>979</v>
      </c>
      <c r="C783" t="s">
        <v>303</v>
      </c>
      <c r="D783">
        <v>1</v>
      </c>
      <c r="E783">
        <v>6</v>
      </c>
      <c r="F783">
        <v>15</v>
      </c>
      <c r="J783">
        <v>2</v>
      </c>
      <c r="K783">
        <v>1</v>
      </c>
      <c r="L783">
        <v>2</v>
      </c>
      <c r="M783" t="s">
        <v>618</v>
      </c>
      <c r="O783" t="s">
        <v>2154</v>
      </c>
      <c r="P783">
        <v>4</v>
      </c>
      <c r="Q783" t="s">
        <v>3324</v>
      </c>
      <c r="R783" t="str">
        <f>IFERROR(INDEX(tbl_Lookup_Exercises[Category],MATCH(tbl_Exercises[[#This Row],[ExerciseName]],tbl_Lookup_Exercises[ExerciseName],0)),"Unknown")</f>
        <v>Push</v>
      </c>
    </row>
    <row r="784" spans="1:18" hidden="1" x14ac:dyDescent="0.25">
      <c r="A784" t="s">
        <v>3325</v>
      </c>
      <c r="B784" t="s">
        <v>979</v>
      </c>
      <c r="C784" t="s">
        <v>303</v>
      </c>
      <c r="D784">
        <v>2</v>
      </c>
      <c r="E784">
        <v>10</v>
      </c>
      <c r="F784">
        <v>10</v>
      </c>
      <c r="J784">
        <v>2</v>
      </c>
      <c r="K784">
        <v>1</v>
      </c>
      <c r="L784">
        <v>2</v>
      </c>
      <c r="M784" t="s">
        <v>1745</v>
      </c>
      <c r="O784" t="s">
        <v>3326</v>
      </c>
      <c r="P784">
        <v>4</v>
      </c>
      <c r="Q784" t="s">
        <v>3327</v>
      </c>
      <c r="R784" t="str">
        <f>IFERROR(INDEX(tbl_Lookup_Exercises[Category],MATCH(tbl_Exercises[[#This Row],[ExerciseName]],tbl_Lookup_Exercises[ExerciseName],0)),"Unknown")</f>
        <v>Push</v>
      </c>
    </row>
    <row r="785" spans="1:18" hidden="1" x14ac:dyDescent="0.25">
      <c r="A785" t="s">
        <v>3328</v>
      </c>
      <c r="B785" t="s">
        <v>979</v>
      </c>
      <c r="C785" t="s">
        <v>303</v>
      </c>
      <c r="D785">
        <v>3</v>
      </c>
      <c r="E785">
        <v>10</v>
      </c>
      <c r="F785">
        <v>12</v>
      </c>
      <c r="J785">
        <v>2</v>
      </c>
      <c r="K785">
        <v>1</v>
      </c>
      <c r="L785">
        <v>2</v>
      </c>
      <c r="M785" t="s">
        <v>610</v>
      </c>
      <c r="O785" t="s">
        <v>3329</v>
      </c>
      <c r="P785">
        <v>4</v>
      </c>
      <c r="Q785" t="s">
        <v>3330</v>
      </c>
      <c r="R785" t="str">
        <f>IFERROR(INDEX(tbl_Lookup_Exercises[Category],MATCH(tbl_Exercises[[#This Row],[ExerciseName]],tbl_Lookup_Exercises[ExerciseName],0)),"Unknown")</f>
        <v>Push</v>
      </c>
    </row>
    <row r="786" spans="1:18" hidden="1" x14ac:dyDescent="0.25">
      <c r="A786" t="s">
        <v>3331</v>
      </c>
      <c r="B786" t="s">
        <v>979</v>
      </c>
      <c r="C786" t="s">
        <v>356</v>
      </c>
      <c r="D786">
        <v>2</v>
      </c>
      <c r="G786">
        <v>460</v>
      </c>
      <c r="H786">
        <v>1.48</v>
      </c>
      <c r="I786" t="s">
        <v>2238</v>
      </c>
      <c r="O786" t="s">
        <v>3332</v>
      </c>
      <c r="P786">
        <v>4</v>
      </c>
      <c r="Q786" t="s">
        <v>3333</v>
      </c>
      <c r="R786" t="str">
        <f>IFERROR(INDEX(tbl_Lookup_Exercises[Category],MATCH(tbl_Exercises[[#This Row],[ExerciseName]],tbl_Lookup_Exercises[ExerciseName],0)),"Unknown")</f>
        <v>Pull</v>
      </c>
    </row>
    <row r="787" spans="1:18" hidden="1" x14ac:dyDescent="0.25">
      <c r="A787" t="s">
        <v>3334</v>
      </c>
      <c r="B787" t="s">
        <v>979</v>
      </c>
      <c r="C787" t="s">
        <v>154</v>
      </c>
      <c r="D787">
        <v>4</v>
      </c>
      <c r="E787">
        <v>125</v>
      </c>
      <c r="F787">
        <v>7</v>
      </c>
      <c r="P787">
        <v>4</v>
      </c>
      <c r="Q787" t="s">
        <v>983</v>
      </c>
      <c r="R787" t="str">
        <f>IFERROR(INDEX(tbl_Lookup_Exercises[Category],MATCH(tbl_Exercises[[#This Row],[ExerciseName]],tbl_Lookup_Exercises[ExerciseName],0)),"Unknown")</f>
        <v>Push</v>
      </c>
    </row>
    <row r="788" spans="1:18" hidden="1" x14ac:dyDescent="0.25">
      <c r="A788" t="s">
        <v>3335</v>
      </c>
      <c r="B788" t="s">
        <v>984</v>
      </c>
      <c r="C788" t="s">
        <v>356</v>
      </c>
      <c r="D788">
        <v>1</v>
      </c>
      <c r="G788">
        <v>300</v>
      </c>
      <c r="H788">
        <v>0.75</v>
      </c>
      <c r="I788" t="s">
        <v>2238</v>
      </c>
      <c r="O788" t="s">
        <v>3336</v>
      </c>
      <c r="P788">
        <v>4</v>
      </c>
      <c r="Q788" t="s">
        <v>987</v>
      </c>
      <c r="R788" t="str">
        <f>IFERROR(INDEX(tbl_Lookup_Exercises[Category],MATCH(tbl_Exercises[[#This Row],[ExerciseName]],tbl_Lookup_Exercises[ExerciseName],0)),"Unknown")</f>
        <v>Pull</v>
      </c>
    </row>
    <row r="789" spans="1:18" hidden="1" x14ac:dyDescent="0.25">
      <c r="A789" t="s">
        <v>3337</v>
      </c>
      <c r="B789" t="s">
        <v>984</v>
      </c>
      <c r="C789" t="s">
        <v>41</v>
      </c>
      <c r="D789">
        <v>1</v>
      </c>
      <c r="E789">
        <v>70</v>
      </c>
      <c r="F789">
        <v>10</v>
      </c>
      <c r="J789">
        <v>2</v>
      </c>
      <c r="K789">
        <v>1</v>
      </c>
      <c r="L789">
        <v>2</v>
      </c>
      <c r="M789" t="s">
        <v>618</v>
      </c>
      <c r="O789" t="s">
        <v>3338</v>
      </c>
      <c r="P789">
        <v>4</v>
      </c>
      <c r="Q789" t="s">
        <v>3339</v>
      </c>
      <c r="R789" t="str">
        <f>IFERROR(INDEX(tbl_Lookup_Exercises[Category],MATCH(tbl_Exercises[[#This Row],[ExerciseName]],tbl_Lookup_Exercises[ExerciseName],0)),"Unknown")</f>
        <v>Pull</v>
      </c>
    </row>
    <row r="790" spans="1:18" hidden="1" x14ac:dyDescent="0.25">
      <c r="A790" t="s">
        <v>3340</v>
      </c>
      <c r="B790" t="s">
        <v>984</v>
      </c>
      <c r="C790" t="s">
        <v>41</v>
      </c>
      <c r="D790">
        <v>2</v>
      </c>
      <c r="E790">
        <v>75</v>
      </c>
      <c r="F790">
        <v>9</v>
      </c>
      <c r="J790">
        <v>2</v>
      </c>
      <c r="K790">
        <v>1</v>
      </c>
      <c r="L790">
        <v>1</v>
      </c>
      <c r="M790" t="s">
        <v>610</v>
      </c>
      <c r="O790" t="s">
        <v>3341</v>
      </c>
      <c r="P790">
        <v>4</v>
      </c>
      <c r="Q790" t="s">
        <v>3342</v>
      </c>
      <c r="R790" t="str">
        <f>IFERROR(INDEX(tbl_Lookup_Exercises[Category],MATCH(tbl_Exercises[[#This Row],[ExerciseName]],tbl_Lookup_Exercises[ExerciseName],0)),"Unknown")</f>
        <v>Pull</v>
      </c>
    </row>
    <row r="791" spans="1:18" hidden="1" x14ac:dyDescent="0.25">
      <c r="A791" t="s">
        <v>3343</v>
      </c>
      <c r="B791" t="s">
        <v>984</v>
      </c>
      <c r="C791" t="s">
        <v>41</v>
      </c>
      <c r="D791">
        <v>3</v>
      </c>
      <c r="E791">
        <v>75</v>
      </c>
      <c r="F791">
        <v>8</v>
      </c>
      <c r="J791">
        <v>2</v>
      </c>
      <c r="K791">
        <v>1</v>
      </c>
      <c r="L791">
        <v>1</v>
      </c>
      <c r="M791" t="s">
        <v>610</v>
      </c>
      <c r="O791" t="s">
        <v>3341</v>
      </c>
      <c r="P791">
        <v>4</v>
      </c>
      <c r="Q791" t="s">
        <v>3344</v>
      </c>
      <c r="R791" t="str">
        <f>IFERROR(INDEX(tbl_Lookup_Exercises[Category],MATCH(tbl_Exercises[[#This Row],[ExerciseName]],tbl_Lookup_Exercises[ExerciseName],0)),"Unknown")</f>
        <v>Pull</v>
      </c>
    </row>
    <row r="792" spans="1:18" hidden="1" x14ac:dyDescent="0.25">
      <c r="A792" t="s">
        <v>3345</v>
      </c>
      <c r="B792" t="s">
        <v>984</v>
      </c>
      <c r="C792" t="s">
        <v>41</v>
      </c>
      <c r="D792">
        <v>4</v>
      </c>
      <c r="E792">
        <v>75</v>
      </c>
      <c r="F792">
        <v>6</v>
      </c>
      <c r="J792">
        <v>2</v>
      </c>
      <c r="K792">
        <v>1</v>
      </c>
      <c r="L792">
        <v>1</v>
      </c>
      <c r="M792" t="s">
        <v>1888</v>
      </c>
      <c r="O792" t="s">
        <v>3346</v>
      </c>
      <c r="P792">
        <v>4</v>
      </c>
      <c r="Q792" t="s">
        <v>3347</v>
      </c>
      <c r="R792" t="str">
        <f>IFERROR(INDEX(tbl_Lookup_Exercises[Category],MATCH(tbl_Exercises[[#This Row],[ExerciseName]],tbl_Lookup_Exercises[ExerciseName],0)),"Unknown")</f>
        <v>Pull</v>
      </c>
    </row>
    <row r="793" spans="1:18" hidden="1" x14ac:dyDescent="0.25">
      <c r="A793" t="s">
        <v>3348</v>
      </c>
      <c r="B793" t="s">
        <v>984</v>
      </c>
      <c r="C793" t="s">
        <v>45</v>
      </c>
      <c r="D793">
        <v>1</v>
      </c>
      <c r="E793">
        <v>145</v>
      </c>
      <c r="F793">
        <v>10</v>
      </c>
      <c r="J793">
        <v>2</v>
      </c>
      <c r="K793">
        <v>1</v>
      </c>
      <c r="L793">
        <v>2</v>
      </c>
      <c r="M793" t="s">
        <v>1745</v>
      </c>
      <c r="O793" t="s">
        <v>3349</v>
      </c>
      <c r="P793">
        <v>4</v>
      </c>
      <c r="Q793" t="s">
        <v>3350</v>
      </c>
      <c r="R793" t="str">
        <f>IFERROR(INDEX(tbl_Lookup_Exercises[Category],MATCH(tbl_Exercises[[#This Row],[ExerciseName]],tbl_Lookup_Exercises[ExerciseName],0)),"Unknown")</f>
        <v>Pull</v>
      </c>
    </row>
    <row r="794" spans="1:18" hidden="1" x14ac:dyDescent="0.25">
      <c r="A794" t="s">
        <v>3351</v>
      </c>
      <c r="B794" t="s">
        <v>984</v>
      </c>
      <c r="C794" t="s">
        <v>45</v>
      </c>
      <c r="D794">
        <v>2</v>
      </c>
      <c r="E794">
        <v>150</v>
      </c>
      <c r="F794">
        <v>10</v>
      </c>
      <c r="J794">
        <v>2</v>
      </c>
      <c r="K794">
        <v>1</v>
      </c>
      <c r="L794">
        <v>2</v>
      </c>
      <c r="M794" t="s">
        <v>1745</v>
      </c>
      <c r="O794" t="s">
        <v>3349</v>
      </c>
      <c r="P794">
        <v>4</v>
      </c>
      <c r="Q794" t="s">
        <v>3352</v>
      </c>
      <c r="R794" t="str">
        <f>IFERROR(INDEX(tbl_Lookup_Exercises[Category],MATCH(tbl_Exercises[[#This Row],[ExerciseName]],tbl_Lookup_Exercises[ExerciseName],0)),"Unknown")</f>
        <v>Pull</v>
      </c>
    </row>
    <row r="795" spans="1:18" hidden="1" x14ac:dyDescent="0.25">
      <c r="A795" t="s">
        <v>3353</v>
      </c>
      <c r="B795" t="s">
        <v>984</v>
      </c>
      <c r="C795" t="s">
        <v>45</v>
      </c>
      <c r="D795">
        <v>3</v>
      </c>
      <c r="E795">
        <v>155</v>
      </c>
      <c r="F795">
        <v>8</v>
      </c>
      <c r="J795">
        <v>2</v>
      </c>
      <c r="K795">
        <v>1</v>
      </c>
      <c r="L795">
        <v>2</v>
      </c>
      <c r="M795" t="s">
        <v>1888</v>
      </c>
      <c r="O795" t="s">
        <v>3354</v>
      </c>
      <c r="P795">
        <v>4</v>
      </c>
      <c r="Q795" t="s">
        <v>3355</v>
      </c>
      <c r="R795" t="str">
        <f>IFERROR(INDEX(tbl_Lookup_Exercises[Category],MATCH(tbl_Exercises[[#This Row],[ExerciseName]],tbl_Lookup_Exercises[ExerciseName],0)),"Unknown")</f>
        <v>Pull</v>
      </c>
    </row>
    <row r="796" spans="1:18" hidden="1" x14ac:dyDescent="0.25">
      <c r="A796" t="s">
        <v>3356</v>
      </c>
      <c r="B796" t="s">
        <v>984</v>
      </c>
      <c r="C796" t="s">
        <v>66</v>
      </c>
      <c r="D796">
        <v>1</v>
      </c>
      <c r="E796">
        <v>120</v>
      </c>
      <c r="F796">
        <v>10</v>
      </c>
      <c r="J796">
        <v>3</v>
      </c>
      <c r="K796">
        <v>2</v>
      </c>
      <c r="L796">
        <v>2</v>
      </c>
      <c r="M796" t="s">
        <v>618</v>
      </c>
      <c r="O796" t="s">
        <v>3357</v>
      </c>
      <c r="P796">
        <v>4</v>
      </c>
      <c r="Q796" t="s">
        <v>3358</v>
      </c>
      <c r="R796" t="str">
        <f>IFERROR(INDEX(tbl_Lookup_Exercises[Category],MATCH(tbl_Exercises[[#This Row],[ExerciseName]],tbl_Lookup_Exercises[ExerciseName],0)),"Unknown")</f>
        <v>Pull</v>
      </c>
    </row>
    <row r="797" spans="1:18" hidden="1" x14ac:dyDescent="0.25">
      <c r="A797" t="s">
        <v>3359</v>
      </c>
      <c r="B797" t="s">
        <v>984</v>
      </c>
      <c r="C797" t="s">
        <v>66</v>
      </c>
      <c r="D797">
        <v>2</v>
      </c>
      <c r="E797">
        <v>130</v>
      </c>
      <c r="F797">
        <v>10</v>
      </c>
      <c r="J797">
        <v>3</v>
      </c>
      <c r="K797">
        <v>2</v>
      </c>
      <c r="L797">
        <v>2</v>
      </c>
      <c r="M797" t="s">
        <v>1745</v>
      </c>
      <c r="O797" t="s">
        <v>3360</v>
      </c>
      <c r="P797">
        <v>4</v>
      </c>
      <c r="Q797" t="s">
        <v>3361</v>
      </c>
      <c r="R797" t="str">
        <f>IFERROR(INDEX(tbl_Lookup_Exercises[Category],MATCH(tbl_Exercises[[#This Row],[ExerciseName]],tbl_Lookup_Exercises[ExerciseName],0)),"Unknown")</f>
        <v>Pull</v>
      </c>
    </row>
    <row r="798" spans="1:18" hidden="1" x14ac:dyDescent="0.25">
      <c r="A798" t="s">
        <v>3362</v>
      </c>
      <c r="B798" t="s">
        <v>984</v>
      </c>
      <c r="C798" t="s">
        <v>66</v>
      </c>
      <c r="D798">
        <v>3</v>
      </c>
      <c r="E798">
        <v>140</v>
      </c>
      <c r="F798">
        <v>9</v>
      </c>
      <c r="J798">
        <v>3</v>
      </c>
      <c r="K798">
        <v>2</v>
      </c>
      <c r="L798">
        <v>1</v>
      </c>
      <c r="M798" t="s">
        <v>1745</v>
      </c>
      <c r="O798" t="s">
        <v>3363</v>
      </c>
      <c r="P798">
        <v>4</v>
      </c>
      <c r="Q798" t="s">
        <v>3364</v>
      </c>
      <c r="R798" t="str">
        <f>IFERROR(INDEX(tbl_Lookup_Exercises[Category],MATCH(tbl_Exercises[[#This Row],[ExerciseName]],tbl_Lookup_Exercises[ExerciseName],0)),"Unknown")</f>
        <v>Pull</v>
      </c>
    </row>
    <row r="799" spans="1:18" hidden="1" x14ac:dyDescent="0.25">
      <c r="A799" t="s">
        <v>3365</v>
      </c>
      <c r="B799" t="s">
        <v>984</v>
      </c>
      <c r="C799" t="s">
        <v>84</v>
      </c>
      <c r="D799">
        <v>1</v>
      </c>
      <c r="E799">
        <v>5</v>
      </c>
      <c r="F799">
        <v>15</v>
      </c>
      <c r="J799">
        <v>2</v>
      </c>
      <c r="K799">
        <v>2</v>
      </c>
      <c r="L799">
        <v>2</v>
      </c>
      <c r="M799" t="s">
        <v>618</v>
      </c>
      <c r="O799" t="s">
        <v>3366</v>
      </c>
      <c r="P799">
        <v>4</v>
      </c>
      <c r="Q799" t="s">
        <v>3367</v>
      </c>
      <c r="R799" t="str">
        <f>IFERROR(INDEX(tbl_Lookup_Exercises[Category],MATCH(tbl_Exercises[[#This Row],[ExerciseName]],tbl_Lookup_Exercises[ExerciseName],0)),"Unknown")</f>
        <v>Pull</v>
      </c>
    </row>
    <row r="800" spans="1:18" hidden="1" x14ac:dyDescent="0.25">
      <c r="A800" t="s">
        <v>3368</v>
      </c>
      <c r="B800" t="s">
        <v>984</v>
      </c>
      <c r="C800" t="s">
        <v>84</v>
      </c>
      <c r="D800">
        <v>2</v>
      </c>
      <c r="E800">
        <v>5</v>
      </c>
      <c r="F800">
        <v>15</v>
      </c>
      <c r="J800">
        <v>2</v>
      </c>
      <c r="K800">
        <v>2</v>
      </c>
      <c r="L800">
        <v>2</v>
      </c>
      <c r="M800" t="s">
        <v>618</v>
      </c>
      <c r="O800" t="s">
        <v>3369</v>
      </c>
      <c r="P800">
        <v>4</v>
      </c>
      <c r="Q800" t="s">
        <v>3370</v>
      </c>
      <c r="R800" t="str">
        <f>IFERROR(INDEX(tbl_Lookup_Exercises[Category],MATCH(tbl_Exercises[[#This Row],[ExerciseName]],tbl_Lookup_Exercises[ExerciseName],0)),"Unknown")</f>
        <v>Pull</v>
      </c>
    </row>
    <row r="801" spans="1:18" hidden="1" x14ac:dyDescent="0.25">
      <c r="A801" t="s">
        <v>3371</v>
      </c>
      <c r="B801" t="s">
        <v>984</v>
      </c>
      <c r="C801" t="s">
        <v>84</v>
      </c>
      <c r="D801">
        <v>3</v>
      </c>
      <c r="E801">
        <v>5</v>
      </c>
      <c r="F801">
        <v>15</v>
      </c>
      <c r="J801">
        <v>2</v>
      </c>
      <c r="K801">
        <v>2</v>
      </c>
      <c r="L801">
        <v>2</v>
      </c>
      <c r="M801" t="s">
        <v>618</v>
      </c>
      <c r="O801" t="s">
        <v>3369</v>
      </c>
      <c r="P801">
        <v>4</v>
      </c>
      <c r="Q801" t="s">
        <v>3372</v>
      </c>
      <c r="R801" t="str">
        <f>IFERROR(INDEX(tbl_Lookup_Exercises[Category],MATCH(tbl_Exercises[[#This Row],[ExerciseName]],tbl_Lookup_Exercises[ExerciseName],0)),"Unknown")</f>
        <v>Pull</v>
      </c>
    </row>
    <row r="802" spans="1:18" hidden="1" x14ac:dyDescent="0.25">
      <c r="A802" t="s">
        <v>3373</v>
      </c>
      <c r="B802" t="s">
        <v>984</v>
      </c>
      <c r="C802" t="s">
        <v>15</v>
      </c>
      <c r="D802">
        <v>1</v>
      </c>
      <c r="E802">
        <v>65</v>
      </c>
      <c r="G802">
        <v>60</v>
      </c>
      <c r="O802" t="s">
        <v>3374</v>
      </c>
      <c r="P802">
        <v>4</v>
      </c>
      <c r="Q802" t="s">
        <v>3375</v>
      </c>
      <c r="R802" t="str">
        <f>IFERROR(INDEX(tbl_Lookup_Exercises[Category],MATCH(tbl_Exercises[[#This Row],[ExerciseName]],tbl_Lookup_Exercises[ExerciseName],0)),"Unknown")</f>
        <v>Carry</v>
      </c>
    </row>
    <row r="803" spans="1:18" hidden="1" x14ac:dyDescent="0.25">
      <c r="A803" t="s">
        <v>3376</v>
      </c>
      <c r="B803" t="s">
        <v>984</v>
      </c>
      <c r="C803" t="s">
        <v>15</v>
      </c>
      <c r="D803">
        <v>2</v>
      </c>
      <c r="E803">
        <v>65</v>
      </c>
      <c r="G803">
        <v>60</v>
      </c>
      <c r="O803" t="s">
        <v>3377</v>
      </c>
      <c r="P803">
        <v>4</v>
      </c>
      <c r="Q803" t="s">
        <v>3378</v>
      </c>
      <c r="R803" t="str">
        <f>IFERROR(INDEX(tbl_Lookup_Exercises[Category],MATCH(tbl_Exercises[[#This Row],[ExerciseName]],tbl_Lookup_Exercises[ExerciseName],0)),"Unknown")</f>
        <v>Carry</v>
      </c>
    </row>
    <row r="804" spans="1:18" hidden="1" x14ac:dyDescent="0.25">
      <c r="A804" t="s">
        <v>3379</v>
      </c>
      <c r="B804" t="s">
        <v>984</v>
      </c>
      <c r="C804" t="s">
        <v>8734</v>
      </c>
      <c r="D804">
        <v>1</v>
      </c>
      <c r="E804">
        <v>25</v>
      </c>
      <c r="F804">
        <v>10</v>
      </c>
      <c r="J804">
        <v>3</v>
      </c>
      <c r="K804">
        <v>1</v>
      </c>
      <c r="L804">
        <v>2</v>
      </c>
      <c r="M804" t="s">
        <v>618</v>
      </c>
      <c r="O804" t="s">
        <v>3380</v>
      </c>
      <c r="P804">
        <v>4</v>
      </c>
      <c r="Q804" t="s">
        <v>3381</v>
      </c>
      <c r="R804" t="str">
        <f>IFERROR(INDEX(tbl_Lookup_Exercises[Category],MATCH(tbl_Exercises[[#This Row],[ExerciseName]],tbl_Lookup_Exercises[ExerciseName],0)),"Unknown")</f>
        <v>Arms_Biceps</v>
      </c>
    </row>
    <row r="805" spans="1:18" hidden="1" x14ac:dyDescent="0.25">
      <c r="A805" t="s">
        <v>3382</v>
      </c>
      <c r="B805" t="s">
        <v>984</v>
      </c>
      <c r="C805" t="s">
        <v>8734</v>
      </c>
      <c r="D805">
        <v>2</v>
      </c>
      <c r="E805">
        <v>25</v>
      </c>
      <c r="F805">
        <v>7</v>
      </c>
      <c r="J805">
        <v>3</v>
      </c>
      <c r="K805">
        <v>1</v>
      </c>
      <c r="L805">
        <v>2</v>
      </c>
      <c r="M805" t="s">
        <v>618</v>
      </c>
      <c r="O805" t="s">
        <v>3380</v>
      </c>
      <c r="P805">
        <v>4</v>
      </c>
      <c r="Q805" t="s">
        <v>3383</v>
      </c>
      <c r="R805" t="str">
        <f>IFERROR(INDEX(tbl_Lookup_Exercises[Category],MATCH(tbl_Exercises[[#This Row],[ExerciseName]],tbl_Lookup_Exercises[ExerciseName],0)),"Unknown")</f>
        <v>Arms_Biceps</v>
      </c>
    </row>
    <row r="806" spans="1:18" hidden="1" x14ac:dyDescent="0.25">
      <c r="A806" t="s">
        <v>3384</v>
      </c>
      <c r="B806" t="s">
        <v>984</v>
      </c>
      <c r="C806" t="s">
        <v>356</v>
      </c>
      <c r="D806">
        <v>2</v>
      </c>
      <c r="G806">
        <v>470</v>
      </c>
      <c r="H806">
        <v>1.24</v>
      </c>
      <c r="I806" t="s">
        <v>2238</v>
      </c>
      <c r="O806" t="s">
        <v>3385</v>
      </c>
      <c r="P806">
        <v>4</v>
      </c>
      <c r="Q806" t="s">
        <v>988</v>
      </c>
      <c r="R806" t="str">
        <f>IFERROR(INDEX(tbl_Lookup_Exercises[Category],MATCH(tbl_Exercises[[#This Row],[ExerciseName]],tbl_Lookup_Exercises[ExerciseName],0)),"Unknown")</f>
        <v>Pull</v>
      </c>
    </row>
    <row r="807" spans="1:18" hidden="1" x14ac:dyDescent="0.25">
      <c r="A807" t="s">
        <v>3386</v>
      </c>
      <c r="B807" t="s">
        <v>989</v>
      </c>
      <c r="C807" t="s">
        <v>356</v>
      </c>
      <c r="D807">
        <v>1</v>
      </c>
      <c r="G807">
        <v>300</v>
      </c>
      <c r="H807">
        <v>0.82</v>
      </c>
      <c r="I807" t="s">
        <v>2238</v>
      </c>
      <c r="P807">
        <v>4</v>
      </c>
      <c r="Q807" t="s">
        <v>992</v>
      </c>
      <c r="R807" t="str">
        <f>IFERROR(INDEX(tbl_Lookup_Exercises[Category],MATCH(tbl_Exercises[[#This Row],[ExerciseName]],tbl_Lookup_Exercises[ExerciseName],0)),"Unknown")</f>
        <v>Pull</v>
      </c>
    </row>
    <row r="808" spans="1:18" hidden="1" x14ac:dyDescent="0.25">
      <c r="A808" t="s">
        <v>3387</v>
      </c>
      <c r="B808" t="s">
        <v>989</v>
      </c>
      <c r="C808" t="s">
        <v>8734</v>
      </c>
      <c r="D808">
        <v>1</v>
      </c>
      <c r="E808">
        <v>25</v>
      </c>
      <c r="F808">
        <v>12</v>
      </c>
      <c r="J808">
        <v>3</v>
      </c>
      <c r="K808">
        <v>1</v>
      </c>
      <c r="L808">
        <v>2</v>
      </c>
      <c r="M808" t="s">
        <v>618</v>
      </c>
      <c r="O808" t="s">
        <v>3388</v>
      </c>
      <c r="P808">
        <v>4</v>
      </c>
      <c r="Q808" t="s">
        <v>3389</v>
      </c>
      <c r="R808" t="str">
        <f>IFERROR(INDEX(tbl_Lookup_Exercises[Category],MATCH(tbl_Exercises[[#This Row],[ExerciseName]],tbl_Lookup_Exercises[ExerciseName],0)),"Unknown")</f>
        <v>Arms_Biceps</v>
      </c>
    </row>
    <row r="809" spans="1:18" hidden="1" x14ac:dyDescent="0.25">
      <c r="A809" t="s">
        <v>3390</v>
      </c>
      <c r="B809" t="s">
        <v>989</v>
      </c>
      <c r="C809" t="s">
        <v>8734</v>
      </c>
      <c r="D809">
        <v>2</v>
      </c>
      <c r="E809">
        <v>30</v>
      </c>
      <c r="F809">
        <v>9</v>
      </c>
      <c r="J809">
        <v>3</v>
      </c>
      <c r="K809">
        <v>1</v>
      </c>
      <c r="L809">
        <v>2</v>
      </c>
      <c r="M809" t="s">
        <v>1745</v>
      </c>
      <c r="O809" t="s">
        <v>3391</v>
      </c>
      <c r="P809">
        <v>4</v>
      </c>
      <c r="Q809" t="s">
        <v>3392</v>
      </c>
      <c r="R809" t="str">
        <f>IFERROR(INDEX(tbl_Lookup_Exercises[Category],MATCH(tbl_Exercises[[#This Row],[ExerciseName]],tbl_Lookup_Exercises[ExerciseName],0)),"Unknown")</f>
        <v>Arms_Biceps</v>
      </c>
    </row>
    <row r="810" spans="1:18" hidden="1" x14ac:dyDescent="0.25">
      <c r="A810" t="s">
        <v>3393</v>
      </c>
      <c r="B810" t="s">
        <v>989</v>
      </c>
      <c r="C810" t="s">
        <v>8734</v>
      </c>
      <c r="D810">
        <v>3</v>
      </c>
      <c r="E810">
        <v>30</v>
      </c>
      <c r="F810">
        <v>7</v>
      </c>
      <c r="J810">
        <v>3</v>
      </c>
      <c r="K810">
        <v>1</v>
      </c>
      <c r="L810">
        <v>2</v>
      </c>
      <c r="M810" t="s">
        <v>1745</v>
      </c>
      <c r="O810" t="s">
        <v>3391</v>
      </c>
      <c r="P810">
        <v>4</v>
      </c>
      <c r="Q810" t="s">
        <v>3394</v>
      </c>
      <c r="R810" t="str">
        <f>IFERROR(INDEX(tbl_Lookup_Exercises[Category],MATCH(tbl_Exercises[[#This Row],[ExerciseName]],tbl_Lookup_Exercises[ExerciseName],0)),"Unknown")</f>
        <v>Arms_Biceps</v>
      </c>
    </row>
    <row r="811" spans="1:18" hidden="1" x14ac:dyDescent="0.25">
      <c r="A811" t="s">
        <v>3395</v>
      </c>
      <c r="B811" t="s">
        <v>989</v>
      </c>
      <c r="C811" t="s">
        <v>8734</v>
      </c>
      <c r="D811">
        <v>4</v>
      </c>
      <c r="E811">
        <v>30</v>
      </c>
      <c r="F811">
        <v>6</v>
      </c>
      <c r="J811">
        <v>3</v>
      </c>
      <c r="K811">
        <v>1</v>
      </c>
      <c r="L811">
        <v>2</v>
      </c>
      <c r="M811" t="s">
        <v>1745</v>
      </c>
      <c r="O811" t="s">
        <v>3391</v>
      </c>
      <c r="P811">
        <v>4</v>
      </c>
      <c r="Q811" t="s">
        <v>3396</v>
      </c>
      <c r="R811" t="str">
        <f>IFERROR(INDEX(tbl_Lookup_Exercises[Category],MATCH(tbl_Exercises[[#This Row],[ExerciseName]],tbl_Lookup_Exercises[ExerciseName],0)),"Unknown")</f>
        <v>Arms_Biceps</v>
      </c>
    </row>
    <row r="812" spans="1:18" hidden="1" x14ac:dyDescent="0.25">
      <c r="A812" t="s">
        <v>3397</v>
      </c>
      <c r="B812" t="s">
        <v>989</v>
      </c>
      <c r="C812" t="s">
        <v>112</v>
      </c>
      <c r="D812">
        <v>1</v>
      </c>
      <c r="E812">
        <v>35</v>
      </c>
      <c r="F812">
        <v>15</v>
      </c>
      <c r="J812">
        <v>2</v>
      </c>
      <c r="K812">
        <v>1</v>
      </c>
      <c r="L812">
        <v>1</v>
      </c>
      <c r="M812" t="s">
        <v>1745</v>
      </c>
      <c r="O812" t="s">
        <v>3398</v>
      </c>
      <c r="P812">
        <v>4</v>
      </c>
      <c r="Q812" t="s">
        <v>3399</v>
      </c>
      <c r="R812" t="str">
        <f>IFERROR(INDEX(tbl_Lookup_Exercises[Category],MATCH(tbl_Exercises[[#This Row],[ExerciseName]],tbl_Lookup_Exercises[ExerciseName],0)),"Unknown")</f>
        <v>Arms_Biceps</v>
      </c>
    </row>
    <row r="813" spans="1:18" hidden="1" x14ac:dyDescent="0.25">
      <c r="A813" t="s">
        <v>3400</v>
      </c>
      <c r="B813" t="s">
        <v>989</v>
      </c>
      <c r="C813" t="s">
        <v>112</v>
      </c>
      <c r="D813">
        <v>2</v>
      </c>
      <c r="E813">
        <v>35</v>
      </c>
      <c r="F813">
        <v>14</v>
      </c>
      <c r="J813">
        <v>2</v>
      </c>
      <c r="K813">
        <v>1</v>
      </c>
      <c r="L813">
        <v>1</v>
      </c>
      <c r="M813" t="s">
        <v>1745</v>
      </c>
      <c r="O813" t="s">
        <v>3401</v>
      </c>
      <c r="P813">
        <v>4</v>
      </c>
      <c r="Q813" t="s">
        <v>3402</v>
      </c>
      <c r="R813" t="str">
        <f>IFERROR(INDEX(tbl_Lookup_Exercises[Category],MATCH(tbl_Exercises[[#This Row],[ExerciseName]],tbl_Lookup_Exercises[ExerciseName],0)),"Unknown")</f>
        <v>Arms_Biceps</v>
      </c>
    </row>
    <row r="814" spans="1:18" hidden="1" x14ac:dyDescent="0.25">
      <c r="A814" t="s">
        <v>3403</v>
      </c>
      <c r="B814" t="s">
        <v>989</v>
      </c>
      <c r="C814" t="s">
        <v>112</v>
      </c>
      <c r="D814">
        <v>3</v>
      </c>
      <c r="E814">
        <v>35</v>
      </c>
      <c r="F814">
        <v>14</v>
      </c>
      <c r="J814">
        <v>2</v>
      </c>
      <c r="K814">
        <v>1</v>
      </c>
      <c r="L814">
        <v>1</v>
      </c>
      <c r="M814" t="s">
        <v>1745</v>
      </c>
      <c r="O814" t="s">
        <v>3401</v>
      </c>
      <c r="P814">
        <v>4</v>
      </c>
      <c r="Q814" t="s">
        <v>3404</v>
      </c>
      <c r="R814" t="str">
        <f>IFERROR(INDEX(tbl_Lookup_Exercises[Category],MATCH(tbl_Exercises[[#This Row],[ExerciseName]],tbl_Lookup_Exercises[ExerciseName],0)),"Unknown")</f>
        <v>Arms_Biceps</v>
      </c>
    </row>
    <row r="815" spans="1:18" hidden="1" x14ac:dyDescent="0.25">
      <c r="A815" t="s">
        <v>3405</v>
      </c>
      <c r="B815" t="s">
        <v>989</v>
      </c>
      <c r="C815" t="s">
        <v>214</v>
      </c>
      <c r="D815">
        <v>1</v>
      </c>
      <c r="E815">
        <v>45</v>
      </c>
      <c r="F815">
        <v>12</v>
      </c>
      <c r="J815">
        <v>2</v>
      </c>
      <c r="K815">
        <v>1</v>
      </c>
      <c r="L815">
        <v>2</v>
      </c>
      <c r="M815" t="s">
        <v>618</v>
      </c>
      <c r="O815" t="s">
        <v>2154</v>
      </c>
      <c r="P815">
        <v>4</v>
      </c>
      <c r="Q815" t="s">
        <v>3406</v>
      </c>
      <c r="R815" t="str">
        <f>IFERROR(INDEX(tbl_Lookup_Exercises[Category],MATCH(tbl_Exercises[[#This Row],[ExerciseName]],tbl_Lookup_Exercises[ExerciseName],0)),"Unknown")</f>
        <v>Arms_Triceps</v>
      </c>
    </row>
    <row r="816" spans="1:18" hidden="1" x14ac:dyDescent="0.25">
      <c r="A816" t="s">
        <v>3407</v>
      </c>
      <c r="B816" t="s">
        <v>989</v>
      </c>
      <c r="C816" t="s">
        <v>214</v>
      </c>
      <c r="D816">
        <v>2</v>
      </c>
      <c r="E816">
        <v>45</v>
      </c>
      <c r="F816">
        <v>11</v>
      </c>
      <c r="J816">
        <v>2</v>
      </c>
      <c r="K816">
        <v>1</v>
      </c>
      <c r="L816">
        <v>2</v>
      </c>
      <c r="M816" t="s">
        <v>618</v>
      </c>
      <c r="O816" t="s">
        <v>2154</v>
      </c>
      <c r="P816">
        <v>4</v>
      </c>
      <c r="Q816" t="s">
        <v>3408</v>
      </c>
      <c r="R816" t="str">
        <f>IFERROR(INDEX(tbl_Lookup_Exercises[Category],MATCH(tbl_Exercises[[#This Row],[ExerciseName]],tbl_Lookup_Exercises[ExerciseName],0)),"Unknown")</f>
        <v>Arms_Triceps</v>
      </c>
    </row>
    <row r="817" spans="1:18" hidden="1" x14ac:dyDescent="0.25">
      <c r="A817" t="s">
        <v>3409</v>
      </c>
      <c r="B817" t="s">
        <v>989</v>
      </c>
      <c r="C817" t="s">
        <v>214</v>
      </c>
      <c r="D817">
        <v>3</v>
      </c>
      <c r="E817">
        <v>45</v>
      </c>
      <c r="F817">
        <v>10</v>
      </c>
      <c r="J817">
        <v>2</v>
      </c>
      <c r="K817">
        <v>1</v>
      </c>
      <c r="L817">
        <v>2</v>
      </c>
      <c r="M817" t="s">
        <v>610</v>
      </c>
      <c r="O817" t="s">
        <v>1937</v>
      </c>
      <c r="P817">
        <v>4</v>
      </c>
      <c r="Q817" t="s">
        <v>3410</v>
      </c>
      <c r="R817" t="str">
        <f>IFERROR(INDEX(tbl_Lookup_Exercises[Category],MATCH(tbl_Exercises[[#This Row],[ExerciseName]],tbl_Lookup_Exercises[ExerciseName],0)),"Unknown")</f>
        <v>Arms_Triceps</v>
      </c>
    </row>
    <row r="818" spans="1:18" hidden="1" x14ac:dyDescent="0.25">
      <c r="A818" t="s">
        <v>3411</v>
      </c>
      <c r="B818" t="s">
        <v>989</v>
      </c>
      <c r="C818" t="s">
        <v>214</v>
      </c>
      <c r="D818">
        <v>4</v>
      </c>
      <c r="E818">
        <v>50</v>
      </c>
      <c r="F818">
        <v>9</v>
      </c>
      <c r="J818">
        <v>2</v>
      </c>
      <c r="K818">
        <v>1</v>
      </c>
      <c r="L818">
        <v>2</v>
      </c>
      <c r="M818" t="s">
        <v>610</v>
      </c>
      <c r="O818" t="s">
        <v>3412</v>
      </c>
      <c r="P818">
        <v>4</v>
      </c>
      <c r="Q818" t="s">
        <v>3413</v>
      </c>
      <c r="R818" t="str">
        <f>IFERROR(INDEX(tbl_Lookup_Exercises[Category],MATCH(tbl_Exercises[[#This Row],[ExerciseName]],tbl_Lookup_Exercises[ExerciseName],0)),"Unknown")</f>
        <v>Arms_Triceps</v>
      </c>
    </row>
    <row r="819" spans="1:18" hidden="1" x14ac:dyDescent="0.25">
      <c r="A819" t="s">
        <v>3414</v>
      </c>
      <c r="B819" t="s">
        <v>989</v>
      </c>
      <c r="C819" t="s">
        <v>356</v>
      </c>
      <c r="D819">
        <v>2</v>
      </c>
      <c r="G819">
        <v>480</v>
      </c>
      <c r="H819">
        <v>1.25</v>
      </c>
      <c r="I819" t="s">
        <v>2238</v>
      </c>
      <c r="O819" t="s">
        <v>3415</v>
      </c>
      <c r="P819">
        <v>4</v>
      </c>
      <c r="Q819" t="s">
        <v>3416</v>
      </c>
      <c r="R819" t="str">
        <f>IFERROR(INDEX(tbl_Lookup_Exercises[Category],MATCH(tbl_Exercises[[#This Row],[ExerciseName]],tbl_Lookup_Exercises[ExerciseName],0)),"Unknown")</f>
        <v>Pull</v>
      </c>
    </row>
    <row r="820" spans="1:18" hidden="1" x14ac:dyDescent="0.25">
      <c r="A820" t="s">
        <v>3417</v>
      </c>
      <c r="B820" t="s">
        <v>989</v>
      </c>
      <c r="C820" t="s">
        <v>222</v>
      </c>
      <c r="D820">
        <v>1</v>
      </c>
      <c r="E820">
        <v>10</v>
      </c>
      <c r="F820">
        <v>10</v>
      </c>
      <c r="J820">
        <v>3</v>
      </c>
      <c r="K820">
        <v>1</v>
      </c>
      <c r="L820">
        <v>2</v>
      </c>
      <c r="M820" t="s">
        <v>618</v>
      </c>
      <c r="O820" t="s">
        <v>3213</v>
      </c>
      <c r="P820">
        <v>4</v>
      </c>
      <c r="Q820" t="s">
        <v>3418</v>
      </c>
      <c r="R820" t="str">
        <f>IFERROR(INDEX(tbl_Lookup_Exercises[Category],MATCH(tbl_Exercises[[#This Row],[ExerciseName]],tbl_Lookup_Exercises[ExerciseName],0)),"Unknown")</f>
        <v>Arms_Triceps</v>
      </c>
    </row>
    <row r="821" spans="1:18" hidden="1" x14ac:dyDescent="0.25">
      <c r="A821" t="s">
        <v>3419</v>
      </c>
      <c r="B821" t="s">
        <v>989</v>
      </c>
      <c r="C821" t="s">
        <v>222</v>
      </c>
      <c r="D821">
        <v>2</v>
      </c>
      <c r="E821">
        <v>10</v>
      </c>
      <c r="F821">
        <v>11</v>
      </c>
      <c r="J821">
        <v>3</v>
      </c>
      <c r="K821">
        <v>1</v>
      </c>
      <c r="L821">
        <v>2</v>
      </c>
      <c r="M821" t="s">
        <v>618</v>
      </c>
      <c r="O821" t="s">
        <v>3213</v>
      </c>
      <c r="P821">
        <v>4</v>
      </c>
      <c r="Q821" t="s">
        <v>3420</v>
      </c>
      <c r="R821" t="str">
        <f>IFERROR(INDEX(tbl_Lookup_Exercises[Category],MATCH(tbl_Exercises[[#This Row],[ExerciseName]],tbl_Lookup_Exercises[ExerciseName],0)),"Unknown")</f>
        <v>Arms_Triceps</v>
      </c>
    </row>
    <row r="822" spans="1:18" hidden="1" x14ac:dyDescent="0.25">
      <c r="A822" t="s">
        <v>3421</v>
      </c>
      <c r="B822" t="s">
        <v>989</v>
      </c>
      <c r="C822" t="s">
        <v>222</v>
      </c>
      <c r="D822">
        <v>3</v>
      </c>
      <c r="E822">
        <v>12.5</v>
      </c>
      <c r="F822">
        <v>10</v>
      </c>
      <c r="J822">
        <v>3</v>
      </c>
      <c r="K822">
        <v>1</v>
      </c>
      <c r="L822">
        <v>2</v>
      </c>
      <c r="M822" t="s">
        <v>618</v>
      </c>
      <c r="O822" t="s">
        <v>3213</v>
      </c>
      <c r="P822">
        <v>4</v>
      </c>
      <c r="Q822" t="s">
        <v>3422</v>
      </c>
      <c r="R822" t="str">
        <f>IFERROR(INDEX(tbl_Lookup_Exercises[Category],MATCH(tbl_Exercises[[#This Row],[ExerciseName]],tbl_Lookup_Exercises[ExerciseName],0)),"Unknown")</f>
        <v>Arms_Triceps</v>
      </c>
    </row>
    <row r="823" spans="1:18" hidden="1" x14ac:dyDescent="0.25">
      <c r="A823" t="s">
        <v>3423</v>
      </c>
      <c r="B823" t="s">
        <v>989</v>
      </c>
      <c r="C823" t="s">
        <v>1</v>
      </c>
      <c r="D823">
        <v>1</v>
      </c>
      <c r="E823">
        <v>150</v>
      </c>
      <c r="G823">
        <v>60</v>
      </c>
      <c r="O823" t="s">
        <v>3424</v>
      </c>
      <c r="P823">
        <v>4</v>
      </c>
      <c r="Q823" t="s">
        <v>3425</v>
      </c>
      <c r="R823" t="str">
        <f>IFERROR(INDEX(tbl_Lookup_Exercises[Category],MATCH(tbl_Exercises[[#This Row],[ExerciseName]],tbl_Lookup_Exercises[ExerciseName],0)),"Unknown")</f>
        <v>Carry</v>
      </c>
    </row>
    <row r="824" spans="1:18" hidden="1" x14ac:dyDescent="0.25">
      <c r="A824" t="s">
        <v>3426</v>
      </c>
      <c r="B824" t="s">
        <v>989</v>
      </c>
      <c r="C824" t="s">
        <v>1</v>
      </c>
      <c r="D824">
        <v>2</v>
      </c>
      <c r="E824">
        <v>150</v>
      </c>
      <c r="G824">
        <v>51.6</v>
      </c>
      <c r="O824" t="s">
        <v>3424</v>
      </c>
      <c r="P824">
        <v>4</v>
      </c>
      <c r="Q824" t="s">
        <v>3427</v>
      </c>
      <c r="R824" t="str">
        <f>IFERROR(INDEX(tbl_Lookup_Exercises[Category],MATCH(tbl_Exercises[[#This Row],[ExerciseName]],tbl_Lookup_Exercises[ExerciseName],0)),"Unknown")</f>
        <v>Carry</v>
      </c>
    </row>
    <row r="825" spans="1:18" hidden="1" x14ac:dyDescent="0.25">
      <c r="A825" t="s">
        <v>3428</v>
      </c>
      <c r="B825" t="s">
        <v>989</v>
      </c>
      <c r="C825" t="s">
        <v>1</v>
      </c>
      <c r="D825">
        <v>3</v>
      </c>
      <c r="E825">
        <v>150</v>
      </c>
      <c r="G825">
        <v>39.6</v>
      </c>
      <c r="O825" t="s">
        <v>3424</v>
      </c>
      <c r="P825">
        <v>4</v>
      </c>
      <c r="Q825" t="s">
        <v>3429</v>
      </c>
      <c r="R825" t="str">
        <f>IFERROR(INDEX(tbl_Lookup_Exercises[Category],MATCH(tbl_Exercises[[#This Row],[ExerciseName]],tbl_Lookup_Exercises[ExerciseName],0)),"Unknown")</f>
        <v>Carry</v>
      </c>
    </row>
    <row r="826" spans="1:18" hidden="1" x14ac:dyDescent="0.25">
      <c r="A826" t="s">
        <v>3430</v>
      </c>
      <c r="B826" t="s">
        <v>989</v>
      </c>
      <c r="C826" t="s">
        <v>1</v>
      </c>
      <c r="D826">
        <v>4</v>
      </c>
      <c r="E826">
        <v>150</v>
      </c>
      <c r="G826">
        <v>30</v>
      </c>
      <c r="O826" t="s">
        <v>3424</v>
      </c>
      <c r="P826">
        <v>4</v>
      </c>
      <c r="Q826" t="s">
        <v>993</v>
      </c>
      <c r="R826" t="str">
        <f>IFERROR(INDEX(tbl_Lookup_Exercises[Category],MATCH(tbl_Exercises[[#This Row],[ExerciseName]],tbl_Lookup_Exercises[ExerciseName],0)),"Unknown")</f>
        <v>Carry</v>
      </c>
    </row>
    <row r="827" spans="1:18" hidden="1" x14ac:dyDescent="0.25">
      <c r="A827" t="s">
        <v>3431</v>
      </c>
      <c r="B827" t="s">
        <v>994</v>
      </c>
      <c r="C827" t="s">
        <v>356</v>
      </c>
      <c r="D827">
        <v>1</v>
      </c>
      <c r="G827">
        <v>300</v>
      </c>
      <c r="H827">
        <v>0.83</v>
      </c>
      <c r="I827" t="s">
        <v>2238</v>
      </c>
      <c r="O827" t="s">
        <v>272</v>
      </c>
      <c r="P827">
        <v>4</v>
      </c>
      <c r="Q827" t="s">
        <v>996</v>
      </c>
      <c r="R827" t="str">
        <f>IFERROR(INDEX(tbl_Lookup_Exercises[Category],MATCH(tbl_Exercises[[#This Row],[ExerciseName]],tbl_Lookup_Exercises[ExerciseName],0)),"Unknown")</f>
        <v>Pull</v>
      </c>
    </row>
    <row r="828" spans="1:18" hidden="1" x14ac:dyDescent="0.25">
      <c r="A828" t="s">
        <v>3432</v>
      </c>
      <c r="B828" t="s">
        <v>994</v>
      </c>
      <c r="C828" t="s">
        <v>15</v>
      </c>
      <c r="D828">
        <v>1</v>
      </c>
      <c r="E828">
        <v>70</v>
      </c>
      <c r="G828">
        <v>64.800000000000011</v>
      </c>
      <c r="O828" t="s">
        <v>3433</v>
      </c>
      <c r="P828">
        <v>4</v>
      </c>
      <c r="Q828" t="s">
        <v>3434</v>
      </c>
      <c r="R828" t="str">
        <f>IFERROR(INDEX(tbl_Lookup_Exercises[Category],MATCH(tbl_Exercises[[#This Row],[ExerciseName]],tbl_Lookup_Exercises[ExerciseName],0)),"Unknown")</f>
        <v>Carry</v>
      </c>
    </row>
    <row r="829" spans="1:18" hidden="1" x14ac:dyDescent="0.25">
      <c r="A829" t="s">
        <v>3435</v>
      </c>
      <c r="B829" t="s">
        <v>994</v>
      </c>
      <c r="C829" t="s">
        <v>15</v>
      </c>
      <c r="D829">
        <v>2</v>
      </c>
      <c r="E829">
        <v>70</v>
      </c>
      <c r="G829">
        <v>61.2</v>
      </c>
      <c r="O829" t="s">
        <v>3433</v>
      </c>
      <c r="P829">
        <v>4</v>
      </c>
      <c r="Q829" t="s">
        <v>3436</v>
      </c>
      <c r="R829" t="str">
        <f>IFERROR(INDEX(tbl_Lookup_Exercises[Category],MATCH(tbl_Exercises[[#This Row],[ExerciseName]],tbl_Lookup_Exercises[ExerciseName],0)),"Unknown")</f>
        <v>Carry</v>
      </c>
    </row>
    <row r="830" spans="1:18" hidden="1" x14ac:dyDescent="0.25">
      <c r="A830" t="s">
        <v>3437</v>
      </c>
      <c r="B830" t="s">
        <v>994</v>
      </c>
      <c r="C830" t="s">
        <v>15</v>
      </c>
      <c r="D830">
        <v>3</v>
      </c>
      <c r="E830">
        <v>70</v>
      </c>
      <c r="G830">
        <v>60</v>
      </c>
      <c r="O830" t="s">
        <v>3438</v>
      </c>
      <c r="P830">
        <v>4</v>
      </c>
      <c r="Q830" t="s">
        <v>3439</v>
      </c>
      <c r="R830" t="str">
        <f>IFERROR(INDEX(tbl_Lookup_Exercises[Category],MATCH(tbl_Exercises[[#This Row],[ExerciseName]],tbl_Lookup_Exercises[ExerciseName],0)),"Unknown")</f>
        <v>Carry</v>
      </c>
    </row>
    <row r="831" spans="1:18" hidden="1" x14ac:dyDescent="0.25">
      <c r="A831" t="s">
        <v>3440</v>
      </c>
      <c r="B831" t="s">
        <v>994</v>
      </c>
      <c r="C831" t="s">
        <v>249</v>
      </c>
      <c r="D831">
        <v>1</v>
      </c>
      <c r="E831">
        <v>140</v>
      </c>
      <c r="F831">
        <v>8</v>
      </c>
      <c r="J831">
        <v>3</v>
      </c>
      <c r="K831">
        <v>1</v>
      </c>
      <c r="L831">
        <v>1</v>
      </c>
      <c r="M831" t="s">
        <v>618</v>
      </c>
      <c r="O831" t="s">
        <v>2598</v>
      </c>
      <c r="P831">
        <v>4</v>
      </c>
      <c r="Q831" t="s">
        <v>3441</v>
      </c>
      <c r="R831" t="str">
        <f>IFERROR(INDEX(tbl_Lookup_Exercises[Category],MATCH(tbl_Exercises[[#This Row],[ExerciseName]],tbl_Lookup_Exercises[ExerciseName],0)),"Unknown")</f>
        <v>Legs</v>
      </c>
    </row>
    <row r="832" spans="1:18" hidden="1" x14ac:dyDescent="0.25">
      <c r="A832" t="s">
        <v>3442</v>
      </c>
      <c r="B832" t="s">
        <v>994</v>
      </c>
      <c r="C832" t="s">
        <v>249</v>
      </c>
      <c r="D832">
        <v>2</v>
      </c>
      <c r="E832">
        <v>140</v>
      </c>
      <c r="F832">
        <v>8</v>
      </c>
      <c r="J832">
        <v>3</v>
      </c>
      <c r="K832">
        <v>1</v>
      </c>
      <c r="L832">
        <v>1</v>
      </c>
      <c r="M832" t="s">
        <v>618</v>
      </c>
      <c r="O832" t="s">
        <v>2598</v>
      </c>
      <c r="P832">
        <v>4</v>
      </c>
      <c r="Q832" t="s">
        <v>3443</v>
      </c>
      <c r="R832" t="str">
        <f>IFERROR(INDEX(tbl_Lookup_Exercises[Category],MATCH(tbl_Exercises[[#This Row],[ExerciseName]],tbl_Lookup_Exercises[ExerciseName],0)),"Unknown")</f>
        <v>Legs</v>
      </c>
    </row>
    <row r="833" spans="1:18" hidden="1" x14ac:dyDescent="0.25">
      <c r="A833" t="s">
        <v>3444</v>
      </c>
      <c r="B833" t="s">
        <v>994</v>
      </c>
      <c r="C833" t="s">
        <v>249</v>
      </c>
      <c r="D833">
        <v>3</v>
      </c>
      <c r="E833">
        <v>140</v>
      </c>
      <c r="F833">
        <v>7</v>
      </c>
      <c r="J833">
        <v>3</v>
      </c>
      <c r="K833">
        <v>1</v>
      </c>
      <c r="L833">
        <v>1</v>
      </c>
      <c r="M833" t="s">
        <v>618</v>
      </c>
      <c r="O833" t="s">
        <v>3445</v>
      </c>
      <c r="P833">
        <v>4</v>
      </c>
      <c r="Q833" t="s">
        <v>3446</v>
      </c>
      <c r="R833" t="str">
        <f>IFERROR(INDEX(tbl_Lookup_Exercises[Category],MATCH(tbl_Exercises[[#This Row],[ExerciseName]],tbl_Lookup_Exercises[ExerciseName],0)),"Unknown")</f>
        <v>Legs</v>
      </c>
    </row>
    <row r="834" spans="1:18" hidden="1" x14ac:dyDescent="0.25">
      <c r="A834" t="s">
        <v>3447</v>
      </c>
      <c r="B834" t="s">
        <v>994</v>
      </c>
      <c r="C834" t="s">
        <v>249</v>
      </c>
      <c r="D834">
        <v>4</v>
      </c>
      <c r="E834">
        <v>150</v>
      </c>
      <c r="F834">
        <v>6</v>
      </c>
      <c r="J834">
        <v>3</v>
      </c>
      <c r="K834">
        <v>1</v>
      </c>
      <c r="L834">
        <v>1</v>
      </c>
      <c r="M834" t="s">
        <v>618</v>
      </c>
      <c r="O834" t="s">
        <v>3445</v>
      </c>
      <c r="P834">
        <v>4</v>
      </c>
      <c r="Q834" t="s">
        <v>3448</v>
      </c>
      <c r="R834" t="str">
        <f>IFERROR(INDEX(tbl_Lookup_Exercises[Category],MATCH(tbl_Exercises[[#This Row],[ExerciseName]],tbl_Lookup_Exercises[ExerciseName],0)),"Unknown")</f>
        <v>Legs</v>
      </c>
    </row>
    <row r="835" spans="1:18" hidden="1" x14ac:dyDescent="0.25">
      <c r="A835" t="s">
        <v>3449</v>
      </c>
      <c r="B835" t="s">
        <v>994</v>
      </c>
      <c r="C835" t="s">
        <v>41</v>
      </c>
      <c r="D835">
        <v>1</v>
      </c>
      <c r="E835">
        <v>70</v>
      </c>
      <c r="F835">
        <v>10</v>
      </c>
      <c r="J835">
        <v>2</v>
      </c>
      <c r="K835">
        <v>1</v>
      </c>
      <c r="L835">
        <v>2</v>
      </c>
      <c r="M835" t="s">
        <v>610</v>
      </c>
      <c r="O835" t="s">
        <v>3450</v>
      </c>
      <c r="P835">
        <v>4</v>
      </c>
      <c r="Q835" t="s">
        <v>3451</v>
      </c>
      <c r="R835" t="str">
        <f>IFERROR(INDEX(tbl_Lookup_Exercises[Category],MATCH(tbl_Exercises[[#This Row],[ExerciseName]],tbl_Lookup_Exercises[ExerciseName],0)),"Unknown")</f>
        <v>Pull</v>
      </c>
    </row>
    <row r="836" spans="1:18" hidden="1" x14ac:dyDescent="0.25">
      <c r="A836" t="s">
        <v>3452</v>
      </c>
      <c r="B836" t="s">
        <v>994</v>
      </c>
      <c r="C836" t="s">
        <v>41</v>
      </c>
      <c r="D836">
        <v>2</v>
      </c>
      <c r="E836">
        <v>70</v>
      </c>
      <c r="F836">
        <v>8</v>
      </c>
      <c r="J836">
        <v>2</v>
      </c>
      <c r="K836">
        <v>1</v>
      </c>
      <c r="L836">
        <v>2</v>
      </c>
      <c r="M836" t="s">
        <v>1745</v>
      </c>
      <c r="O836" t="s">
        <v>3453</v>
      </c>
      <c r="P836">
        <v>4</v>
      </c>
      <c r="Q836" t="s">
        <v>3454</v>
      </c>
      <c r="R836" t="str">
        <f>IFERROR(INDEX(tbl_Lookup_Exercises[Category],MATCH(tbl_Exercises[[#This Row],[ExerciseName]],tbl_Lookup_Exercises[ExerciseName],0)),"Unknown")</f>
        <v>Pull</v>
      </c>
    </row>
    <row r="837" spans="1:18" hidden="1" x14ac:dyDescent="0.25">
      <c r="A837" t="s">
        <v>3455</v>
      </c>
      <c r="B837" t="s">
        <v>994</v>
      </c>
      <c r="C837" t="s">
        <v>41</v>
      </c>
      <c r="D837">
        <v>3</v>
      </c>
      <c r="E837">
        <v>70</v>
      </c>
      <c r="F837">
        <v>7.5</v>
      </c>
      <c r="J837">
        <v>2</v>
      </c>
      <c r="K837">
        <v>1</v>
      </c>
      <c r="L837">
        <v>2</v>
      </c>
      <c r="M837" t="s">
        <v>610</v>
      </c>
      <c r="O837" t="s">
        <v>3456</v>
      </c>
      <c r="P837">
        <v>4</v>
      </c>
      <c r="Q837" t="s">
        <v>3457</v>
      </c>
      <c r="R837" t="str">
        <f>IFERROR(INDEX(tbl_Lookup_Exercises[Category],MATCH(tbl_Exercises[[#This Row],[ExerciseName]],tbl_Lookup_Exercises[ExerciseName],0)),"Unknown")</f>
        <v>Pull</v>
      </c>
    </row>
    <row r="838" spans="1:18" hidden="1" x14ac:dyDescent="0.25">
      <c r="A838" t="s">
        <v>3458</v>
      </c>
      <c r="B838" t="s">
        <v>994</v>
      </c>
      <c r="C838" t="s">
        <v>41</v>
      </c>
      <c r="D838">
        <v>4</v>
      </c>
      <c r="E838">
        <v>70</v>
      </c>
      <c r="F838">
        <v>7.5</v>
      </c>
      <c r="J838">
        <v>2</v>
      </c>
      <c r="K838">
        <v>1</v>
      </c>
      <c r="L838">
        <v>2</v>
      </c>
      <c r="M838" t="s">
        <v>610</v>
      </c>
      <c r="O838" t="s">
        <v>3456</v>
      </c>
      <c r="P838">
        <v>4</v>
      </c>
      <c r="Q838" t="s">
        <v>3459</v>
      </c>
      <c r="R838" t="str">
        <f>IFERROR(INDEX(tbl_Lookup_Exercises[Category],MATCH(tbl_Exercises[[#This Row],[ExerciseName]],tbl_Lookup_Exercises[ExerciseName],0)),"Unknown")</f>
        <v>Pull</v>
      </c>
    </row>
    <row r="839" spans="1:18" hidden="1" x14ac:dyDescent="0.25">
      <c r="A839" t="s">
        <v>3460</v>
      </c>
      <c r="B839" t="s">
        <v>994</v>
      </c>
      <c r="C839" t="s">
        <v>73</v>
      </c>
      <c r="D839">
        <v>1</v>
      </c>
      <c r="E839">
        <v>25</v>
      </c>
      <c r="F839">
        <v>20</v>
      </c>
      <c r="J839">
        <v>2</v>
      </c>
      <c r="K839">
        <v>2</v>
      </c>
      <c r="L839">
        <v>2</v>
      </c>
      <c r="M839" t="s">
        <v>618</v>
      </c>
      <c r="O839" t="s">
        <v>3461</v>
      </c>
      <c r="P839">
        <v>4</v>
      </c>
      <c r="Q839" t="s">
        <v>3462</v>
      </c>
      <c r="R839" t="str">
        <f>IFERROR(INDEX(tbl_Lookup_Exercises[Category],MATCH(tbl_Exercises[[#This Row],[ExerciseName]],tbl_Lookup_Exercises[ExerciseName],0)),"Unknown")</f>
        <v>Pull</v>
      </c>
    </row>
    <row r="840" spans="1:18" hidden="1" x14ac:dyDescent="0.25">
      <c r="A840" t="s">
        <v>3463</v>
      </c>
      <c r="B840" t="s">
        <v>994</v>
      </c>
      <c r="C840" t="s">
        <v>73</v>
      </c>
      <c r="D840">
        <v>2</v>
      </c>
      <c r="E840">
        <v>27.5</v>
      </c>
      <c r="F840">
        <v>20</v>
      </c>
      <c r="J840">
        <v>2</v>
      </c>
      <c r="K840">
        <v>2</v>
      </c>
      <c r="L840">
        <v>2</v>
      </c>
      <c r="M840" t="s">
        <v>618</v>
      </c>
      <c r="O840" t="s">
        <v>3461</v>
      </c>
      <c r="P840">
        <v>4</v>
      </c>
      <c r="Q840" t="s">
        <v>3464</v>
      </c>
      <c r="R840" t="str">
        <f>IFERROR(INDEX(tbl_Lookup_Exercises[Category],MATCH(tbl_Exercises[[#This Row],[ExerciseName]],tbl_Lookup_Exercises[ExerciseName],0)),"Unknown")</f>
        <v>Pull</v>
      </c>
    </row>
    <row r="841" spans="1:18" hidden="1" x14ac:dyDescent="0.25">
      <c r="A841" t="s">
        <v>3465</v>
      </c>
      <c r="B841" t="s">
        <v>994</v>
      </c>
      <c r="C841" t="s">
        <v>73</v>
      </c>
      <c r="D841">
        <v>3</v>
      </c>
      <c r="E841">
        <v>30</v>
      </c>
      <c r="F841">
        <v>20</v>
      </c>
      <c r="J841">
        <v>2</v>
      </c>
      <c r="K841">
        <v>2</v>
      </c>
      <c r="L841">
        <v>2</v>
      </c>
      <c r="M841" t="s">
        <v>618</v>
      </c>
      <c r="O841" t="s">
        <v>3461</v>
      </c>
      <c r="P841">
        <v>4</v>
      </c>
      <c r="Q841" t="s">
        <v>3466</v>
      </c>
      <c r="R841" t="str">
        <f>IFERROR(INDEX(tbl_Lookup_Exercises[Category],MATCH(tbl_Exercises[[#This Row],[ExerciseName]],tbl_Lookup_Exercises[ExerciseName],0)),"Unknown")</f>
        <v>Pull</v>
      </c>
    </row>
    <row r="842" spans="1:18" hidden="1" x14ac:dyDescent="0.25">
      <c r="A842" t="s">
        <v>3467</v>
      </c>
      <c r="B842" t="s">
        <v>994</v>
      </c>
      <c r="C842" t="s">
        <v>8734</v>
      </c>
      <c r="D842">
        <v>1</v>
      </c>
      <c r="E842">
        <v>30</v>
      </c>
      <c r="F842">
        <v>11</v>
      </c>
      <c r="J842">
        <v>3</v>
      </c>
      <c r="K842">
        <v>1</v>
      </c>
      <c r="L842">
        <v>2</v>
      </c>
      <c r="M842" t="s">
        <v>610</v>
      </c>
      <c r="O842" t="s">
        <v>3468</v>
      </c>
      <c r="P842">
        <v>4</v>
      </c>
      <c r="Q842" t="s">
        <v>3469</v>
      </c>
      <c r="R842" t="str">
        <f>IFERROR(INDEX(tbl_Lookup_Exercises[Category],MATCH(tbl_Exercises[[#This Row],[ExerciseName]],tbl_Lookup_Exercises[ExerciseName],0)),"Unknown")</f>
        <v>Arms_Biceps</v>
      </c>
    </row>
    <row r="843" spans="1:18" hidden="1" x14ac:dyDescent="0.25">
      <c r="A843" t="s">
        <v>3470</v>
      </c>
      <c r="B843" t="s">
        <v>994</v>
      </c>
      <c r="C843" t="s">
        <v>8734</v>
      </c>
      <c r="D843">
        <v>2</v>
      </c>
      <c r="E843">
        <v>30</v>
      </c>
      <c r="F843">
        <v>8</v>
      </c>
      <c r="J843">
        <v>3</v>
      </c>
      <c r="K843">
        <v>1</v>
      </c>
      <c r="L843">
        <v>2</v>
      </c>
      <c r="M843" t="s">
        <v>610</v>
      </c>
      <c r="O843" t="s">
        <v>3468</v>
      </c>
      <c r="P843">
        <v>4</v>
      </c>
      <c r="Q843" t="s">
        <v>3471</v>
      </c>
      <c r="R843" t="str">
        <f>IFERROR(INDEX(tbl_Lookup_Exercises[Category],MATCH(tbl_Exercises[[#This Row],[ExerciseName]],tbl_Lookup_Exercises[ExerciseName],0)),"Unknown")</f>
        <v>Arms_Biceps</v>
      </c>
    </row>
    <row r="844" spans="1:18" hidden="1" x14ac:dyDescent="0.25">
      <c r="A844" t="s">
        <v>3472</v>
      </c>
      <c r="B844" t="s">
        <v>994</v>
      </c>
      <c r="C844" t="s">
        <v>8734</v>
      </c>
      <c r="D844">
        <v>3</v>
      </c>
      <c r="E844">
        <v>30</v>
      </c>
      <c r="F844">
        <v>7</v>
      </c>
      <c r="J844">
        <v>3</v>
      </c>
      <c r="K844">
        <v>1</v>
      </c>
      <c r="L844">
        <v>2</v>
      </c>
      <c r="M844" t="s">
        <v>610</v>
      </c>
      <c r="O844" t="s">
        <v>3468</v>
      </c>
      <c r="P844">
        <v>4</v>
      </c>
      <c r="Q844" t="s">
        <v>997</v>
      </c>
      <c r="R844" t="str">
        <f>IFERROR(INDEX(tbl_Lookup_Exercises[Category],MATCH(tbl_Exercises[[#This Row],[ExerciseName]],tbl_Lookup_Exercises[ExerciseName],0)),"Unknown")</f>
        <v>Arms_Biceps</v>
      </c>
    </row>
    <row r="845" spans="1:18" hidden="1" x14ac:dyDescent="0.25">
      <c r="A845" t="s">
        <v>3473</v>
      </c>
      <c r="B845" t="s">
        <v>998</v>
      </c>
      <c r="C845" t="s">
        <v>356</v>
      </c>
      <c r="D845">
        <v>1</v>
      </c>
      <c r="G845">
        <v>300</v>
      </c>
      <c r="H845">
        <v>0.81</v>
      </c>
      <c r="I845" t="s">
        <v>2238</v>
      </c>
      <c r="O845" t="s">
        <v>272</v>
      </c>
      <c r="P845">
        <v>4</v>
      </c>
      <c r="Q845" t="s">
        <v>1000</v>
      </c>
      <c r="R845" t="str">
        <f>IFERROR(INDEX(tbl_Lookup_Exercises[Category],MATCH(tbl_Exercises[[#This Row],[ExerciseName]],tbl_Lookup_Exercises[ExerciseName],0)),"Unknown")</f>
        <v>Pull</v>
      </c>
    </row>
    <row r="846" spans="1:18" hidden="1" x14ac:dyDescent="0.25">
      <c r="A846" t="s">
        <v>3474</v>
      </c>
      <c r="B846" t="s">
        <v>998</v>
      </c>
      <c r="C846" t="s">
        <v>389</v>
      </c>
      <c r="D846">
        <v>1</v>
      </c>
      <c r="E846">
        <v>0</v>
      </c>
      <c r="F846">
        <v>12</v>
      </c>
      <c r="P846">
        <v>4</v>
      </c>
      <c r="Q846" t="s">
        <v>3475</v>
      </c>
      <c r="R846" t="str">
        <f>IFERROR(INDEX(tbl_Lookup_Exercises[Category],MATCH(tbl_Exercises[[#This Row],[ExerciseName]],tbl_Lookup_Exercises[ExerciseName],0)),"Unknown")</f>
        <v>Push</v>
      </c>
    </row>
    <row r="847" spans="1:18" hidden="1" x14ac:dyDescent="0.25">
      <c r="A847" t="s">
        <v>3476</v>
      </c>
      <c r="B847" t="s">
        <v>998</v>
      </c>
      <c r="C847" t="s">
        <v>154</v>
      </c>
      <c r="D847">
        <v>1</v>
      </c>
      <c r="E847">
        <v>125</v>
      </c>
      <c r="F847">
        <v>8</v>
      </c>
      <c r="J847">
        <v>3</v>
      </c>
      <c r="K847">
        <v>1</v>
      </c>
      <c r="L847">
        <v>1</v>
      </c>
      <c r="M847" t="s">
        <v>618</v>
      </c>
      <c r="O847" t="s">
        <v>2598</v>
      </c>
      <c r="P847">
        <v>4</v>
      </c>
      <c r="Q847" t="s">
        <v>3477</v>
      </c>
      <c r="R847" t="str">
        <f>IFERROR(INDEX(tbl_Lookup_Exercises[Category],MATCH(tbl_Exercises[[#This Row],[ExerciseName]],tbl_Lookup_Exercises[ExerciseName],0)),"Unknown")</f>
        <v>Push</v>
      </c>
    </row>
    <row r="848" spans="1:18" hidden="1" x14ac:dyDescent="0.25">
      <c r="A848" t="s">
        <v>3478</v>
      </c>
      <c r="B848" t="s">
        <v>998</v>
      </c>
      <c r="C848" t="s">
        <v>154</v>
      </c>
      <c r="D848">
        <v>2</v>
      </c>
      <c r="E848">
        <v>125</v>
      </c>
      <c r="F848">
        <v>7</v>
      </c>
      <c r="J848">
        <v>3</v>
      </c>
      <c r="K848">
        <v>1</v>
      </c>
      <c r="L848">
        <v>1</v>
      </c>
      <c r="M848" t="s">
        <v>1745</v>
      </c>
      <c r="O848" t="s">
        <v>3083</v>
      </c>
      <c r="P848">
        <v>4</v>
      </c>
      <c r="Q848" t="s">
        <v>3479</v>
      </c>
      <c r="R848" t="str">
        <f>IFERROR(INDEX(tbl_Lookup_Exercises[Category],MATCH(tbl_Exercises[[#This Row],[ExerciseName]],tbl_Lookup_Exercises[ExerciseName],0)),"Unknown")</f>
        <v>Push</v>
      </c>
    </row>
    <row r="849" spans="1:18" hidden="1" x14ac:dyDescent="0.25">
      <c r="A849" t="s">
        <v>3480</v>
      </c>
      <c r="B849" t="s">
        <v>998</v>
      </c>
      <c r="C849" t="s">
        <v>154</v>
      </c>
      <c r="D849">
        <v>3</v>
      </c>
      <c r="E849">
        <v>125</v>
      </c>
      <c r="F849">
        <v>6</v>
      </c>
      <c r="J849">
        <v>3</v>
      </c>
      <c r="K849">
        <v>1</v>
      </c>
      <c r="L849">
        <v>1</v>
      </c>
      <c r="M849" t="s">
        <v>1745</v>
      </c>
      <c r="O849" t="s">
        <v>3083</v>
      </c>
      <c r="P849">
        <v>4</v>
      </c>
      <c r="Q849" t="s">
        <v>3481</v>
      </c>
      <c r="R849" t="str">
        <f>IFERROR(INDEX(tbl_Lookup_Exercises[Category],MATCH(tbl_Exercises[[#This Row],[ExerciseName]],tbl_Lookup_Exercises[ExerciseName],0)),"Unknown")</f>
        <v>Push</v>
      </c>
    </row>
    <row r="850" spans="1:18" hidden="1" x14ac:dyDescent="0.25">
      <c r="A850" t="s">
        <v>3482</v>
      </c>
      <c r="B850" t="s">
        <v>998</v>
      </c>
      <c r="C850" t="s">
        <v>154</v>
      </c>
      <c r="D850">
        <v>4</v>
      </c>
      <c r="E850">
        <v>125</v>
      </c>
      <c r="F850">
        <v>5</v>
      </c>
      <c r="J850">
        <v>3</v>
      </c>
      <c r="K850">
        <v>1</v>
      </c>
      <c r="L850">
        <v>1</v>
      </c>
      <c r="M850" t="s">
        <v>1745</v>
      </c>
      <c r="O850" t="s">
        <v>3083</v>
      </c>
      <c r="P850">
        <v>4</v>
      </c>
      <c r="Q850" t="s">
        <v>3483</v>
      </c>
      <c r="R850" t="str">
        <f>IFERROR(INDEX(tbl_Lookup_Exercises[Category],MATCH(tbl_Exercises[[#This Row],[ExerciseName]],tbl_Lookup_Exercises[ExerciseName],0)),"Unknown")</f>
        <v>Push</v>
      </c>
    </row>
    <row r="851" spans="1:18" hidden="1" x14ac:dyDescent="0.25">
      <c r="A851" t="s">
        <v>3484</v>
      </c>
      <c r="B851" t="s">
        <v>998</v>
      </c>
      <c r="C851" t="s">
        <v>172</v>
      </c>
      <c r="D851">
        <v>1</v>
      </c>
      <c r="E851">
        <v>20</v>
      </c>
      <c r="F851">
        <v>12</v>
      </c>
      <c r="J851">
        <v>2</v>
      </c>
      <c r="K851">
        <v>1</v>
      </c>
      <c r="L851">
        <v>2</v>
      </c>
      <c r="M851" t="s">
        <v>618</v>
      </c>
      <c r="O851" t="s">
        <v>2154</v>
      </c>
      <c r="P851">
        <v>4</v>
      </c>
      <c r="Q851" t="s">
        <v>3485</v>
      </c>
      <c r="R851" t="str">
        <f>IFERROR(INDEX(tbl_Lookup_Exercises[Category],MATCH(tbl_Exercises[[#This Row],[ExerciseName]],tbl_Lookup_Exercises[ExerciseName],0)),"Unknown")</f>
        <v>Push</v>
      </c>
    </row>
    <row r="852" spans="1:18" hidden="1" x14ac:dyDescent="0.25">
      <c r="A852" t="s">
        <v>3486</v>
      </c>
      <c r="B852" t="s">
        <v>998</v>
      </c>
      <c r="C852" t="s">
        <v>172</v>
      </c>
      <c r="D852">
        <v>2</v>
      </c>
      <c r="E852">
        <v>20</v>
      </c>
      <c r="F852">
        <v>12</v>
      </c>
      <c r="J852">
        <v>2</v>
      </c>
      <c r="K852">
        <v>1</v>
      </c>
      <c r="L852">
        <v>2</v>
      </c>
      <c r="M852" t="s">
        <v>1745</v>
      </c>
      <c r="O852" t="s">
        <v>1932</v>
      </c>
      <c r="P852">
        <v>4</v>
      </c>
      <c r="Q852" t="s">
        <v>3487</v>
      </c>
      <c r="R852" t="str">
        <f>IFERROR(INDEX(tbl_Lookup_Exercises[Category],MATCH(tbl_Exercises[[#This Row],[ExerciseName]],tbl_Lookup_Exercises[ExerciseName],0)),"Unknown")</f>
        <v>Push</v>
      </c>
    </row>
    <row r="853" spans="1:18" hidden="1" x14ac:dyDescent="0.25">
      <c r="A853" t="s">
        <v>3488</v>
      </c>
      <c r="B853" t="s">
        <v>998</v>
      </c>
      <c r="C853" t="s">
        <v>172</v>
      </c>
      <c r="D853">
        <v>3</v>
      </c>
      <c r="E853">
        <v>22.5</v>
      </c>
      <c r="F853">
        <v>12</v>
      </c>
      <c r="J853">
        <v>2</v>
      </c>
      <c r="K853">
        <v>1</v>
      </c>
      <c r="L853">
        <v>2</v>
      </c>
      <c r="M853" t="s">
        <v>1745</v>
      </c>
      <c r="O853" t="s">
        <v>1932</v>
      </c>
      <c r="P853">
        <v>4</v>
      </c>
      <c r="Q853" t="s">
        <v>3489</v>
      </c>
      <c r="R853" t="str">
        <f>IFERROR(INDEX(tbl_Lookup_Exercises[Category],MATCH(tbl_Exercises[[#This Row],[ExerciseName]],tbl_Lookup_Exercises[ExerciseName],0)),"Unknown")</f>
        <v>Push</v>
      </c>
    </row>
    <row r="854" spans="1:18" hidden="1" x14ac:dyDescent="0.25">
      <c r="A854" t="s">
        <v>3490</v>
      </c>
      <c r="B854" t="s">
        <v>998</v>
      </c>
      <c r="C854" t="s">
        <v>214</v>
      </c>
      <c r="D854">
        <v>1</v>
      </c>
      <c r="E854">
        <v>45</v>
      </c>
      <c r="F854">
        <v>12</v>
      </c>
      <c r="J854">
        <v>2</v>
      </c>
      <c r="K854">
        <v>1</v>
      </c>
      <c r="L854">
        <v>2</v>
      </c>
      <c r="M854" t="s">
        <v>1745</v>
      </c>
      <c r="O854" t="s">
        <v>1932</v>
      </c>
      <c r="P854">
        <v>4</v>
      </c>
      <c r="Q854" t="s">
        <v>3491</v>
      </c>
      <c r="R854" t="str">
        <f>IFERROR(INDEX(tbl_Lookup_Exercises[Category],MATCH(tbl_Exercises[[#This Row],[ExerciseName]],tbl_Lookup_Exercises[ExerciseName],0)),"Unknown")</f>
        <v>Arms_Triceps</v>
      </c>
    </row>
    <row r="855" spans="1:18" hidden="1" x14ac:dyDescent="0.25">
      <c r="A855" t="s">
        <v>3492</v>
      </c>
      <c r="B855" t="s">
        <v>998</v>
      </c>
      <c r="C855" t="s">
        <v>214</v>
      </c>
      <c r="D855">
        <v>2</v>
      </c>
      <c r="E855">
        <v>45</v>
      </c>
      <c r="F855">
        <v>10</v>
      </c>
      <c r="J855">
        <v>2</v>
      </c>
      <c r="K855">
        <v>1</v>
      </c>
      <c r="L855">
        <v>2</v>
      </c>
      <c r="M855" t="s">
        <v>610</v>
      </c>
      <c r="O855" t="s">
        <v>1937</v>
      </c>
      <c r="P855">
        <v>4</v>
      </c>
      <c r="Q855" t="s">
        <v>3493</v>
      </c>
      <c r="R855" t="str">
        <f>IFERROR(INDEX(tbl_Lookup_Exercises[Category],MATCH(tbl_Exercises[[#This Row],[ExerciseName]],tbl_Lookup_Exercises[ExerciseName],0)),"Unknown")</f>
        <v>Arms_Triceps</v>
      </c>
    </row>
    <row r="856" spans="1:18" hidden="1" x14ac:dyDescent="0.25">
      <c r="A856" t="s">
        <v>3494</v>
      </c>
      <c r="B856" t="s">
        <v>998</v>
      </c>
      <c r="C856" t="s">
        <v>214</v>
      </c>
      <c r="D856">
        <v>3</v>
      </c>
      <c r="E856">
        <v>50</v>
      </c>
      <c r="F856">
        <v>9</v>
      </c>
      <c r="J856">
        <v>2</v>
      </c>
      <c r="K856">
        <v>1</v>
      </c>
      <c r="L856">
        <v>2</v>
      </c>
      <c r="M856" t="s">
        <v>610</v>
      </c>
      <c r="O856" t="s">
        <v>1937</v>
      </c>
      <c r="P856">
        <v>4</v>
      </c>
      <c r="Q856" t="s">
        <v>3495</v>
      </c>
      <c r="R856" t="str">
        <f>IFERROR(INDEX(tbl_Lookup_Exercises[Category],MATCH(tbl_Exercises[[#This Row],[ExerciseName]],tbl_Lookup_Exercises[ExerciseName],0)),"Unknown")</f>
        <v>Arms_Triceps</v>
      </c>
    </row>
    <row r="857" spans="1:18" hidden="1" x14ac:dyDescent="0.25">
      <c r="A857" t="s">
        <v>3496</v>
      </c>
      <c r="B857" t="s">
        <v>998</v>
      </c>
      <c r="C857" t="s">
        <v>214</v>
      </c>
      <c r="D857">
        <v>4</v>
      </c>
      <c r="E857">
        <v>50</v>
      </c>
      <c r="F857">
        <v>5.5</v>
      </c>
      <c r="J857">
        <v>2</v>
      </c>
      <c r="K857">
        <v>1</v>
      </c>
      <c r="L857">
        <v>2</v>
      </c>
      <c r="M857" t="s">
        <v>610</v>
      </c>
      <c r="N857" t="s">
        <v>3497</v>
      </c>
      <c r="O857" t="s">
        <v>1937</v>
      </c>
      <c r="P857">
        <v>4</v>
      </c>
      <c r="Q857" t="s">
        <v>3498</v>
      </c>
      <c r="R857" t="str">
        <f>IFERROR(INDEX(tbl_Lookup_Exercises[Category],MATCH(tbl_Exercises[[#This Row],[ExerciseName]],tbl_Lookup_Exercises[ExerciseName],0)),"Unknown")</f>
        <v>Arms_Triceps</v>
      </c>
    </row>
    <row r="858" spans="1:18" hidden="1" x14ac:dyDescent="0.25">
      <c r="A858" t="s">
        <v>3499</v>
      </c>
      <c r="B858" t="s">
        <v>998</v>
      </c>
      <c r="C858" t="s">
        <v>214</v>
      </c>
      <c r="D858">
        <v>5</v>
      </c>
      <c r="E858">
        <v>40</v>
      </c>
      <c r="F858">
        <v>3</v>
      </c>
      <c r="J858">
        <v>2</v>
      </c>
      <c r="K858">
        <v>1</v>
      </c>
      <c r="L858">
        <v>2</v>
      </c>
      <c r="M858" t="s">
        <v>610</v>
      </c>
      <c r="N858" t="s">
        <v>3497</v>
      </c>
      <c r="O858" t="s">
        <v>1937</v>
      </c>
      <c r="P858">
        <v>4</v>
      </c>
      <c r="Q858" t="s">
        <v>3500</v>
      </c>
      <c r="R858" t="str">
        <f>IFERROR(INDEX(tbl_Lookup_Exercises[Category],MATCH(tbl_Exercises[[#This Row],[ExerciseName]],tbl_Lookup_Exercises[ExerciseName],0)),"Unknown")</f>
        <v>Arms_Triceps</v>
      </c>
    </row>
    <row r="859" spans="1:18" hidden="1" x14ac:dyDescent="0.25">
      <c r="A859" t="s">
        <v>3501</v>
      </c>
      <c r="B859" t="s">
        <v>998</v>
      </c>
      <c r="C859" t="s">
        <v>217</v>
      </c>
      <c r="D859">
        <v>1</v>
      </c>
      <c r="E859">
        <v>10</v>
      </c>
      <c r="F859">
        <v>12</v>
      </c>
      <c r="J859">
        <v>3</v>
      </c>
      <c r="K859">
        <v>1</v>
      </c>
      <c r="L859">
        <v>2</v>
      </c>
      <c r="M859" t="s">
        <v>610</v>
      </c>
      <c r="O859" t="s">
        <v>3502</v>
      </c>
      <c r="P859">
        <v>4</v>
      </c>
      <c r="Q859" t="s">
        <v>3503</v>
      </c>
      <c r="R859" t="str">
        <f>IFERROR(INDEX(tbl_Lookup_Exercises[Category],MATCH(tbl_Exercises[[#This Row],[ExerciseName]],tbl_Lookup_Exercises[ExerciseName],0)),"Unknown")</f>
        <v>Arms_Triceps</v>
      </c>
    </row>
    <row r="860" spans="1:18" hidden="1" x14ac:dyDescent="0.25">
      <c r="A860" t="s">
        <v>3504</v>
      </c>
      <c r="B860" t="s">
        <v>998</v>
      </c>
      <c r="C860" t="s">
        <v>217</v>
      </c>
      <c r="D860">
        <v>2</v>
      </c>
      <c r="E860">
        <v>10</v>
      </c>
      <c r="F860">
        <v>12</v>
      </c>
      <c r="J860">
        <v>3</v>
      </c>
      <c r="K860">
        <v>1</v>
      </c>
      <c r="L860">
        <v>2</v>
      </c>
      <c r="M860" t="s">
        <v>610</v>
      </c>
      <c r="O860" t="s">
        <v>3502</v>
      </c>
      <c r="P860">
        <v>4</v>
      </c>
      <c r="Q860" t="s">
        <v>3505</v>
      </c>
      <c r="R860" t="str">
        <f>IFERROR(INDEX(tbl_Lookup_Exercises[Category],MATCH(tbl_Exercises[[#This Row],[ExerciseName]],tbl_Lookup_Exercises[ExerciseName],0)),"Unknown")</f>
        <v>Arms_Triceps</v>
      </c>
    </row>
    <row r="861" spans="1:18" hidden="1" x14ac:dyDescent="0.25">
      <c r="A861" t="s">
        <v>3506</v>
      </c>
      <c r="B861" t="s">
        <v>998</v>
      </c>
      <c r="C861" t="s">
        <v>217</v>
      </c>
      <c r="D861">
        <v>3</v>
      </c>
      <c r="E861">
        <v>10</v>
      </c>
      <c r="F861">
        <v>12</v>
      </c>
      <c r="J861">
        <v>3</v>
      </c>
      <c r="K861">
        <v>1</v>
      </c>
      <c r="L861">
        <v>2</v>
      </c>
      <c r="M861" t="s">
        <v>610</v>
      </c>
      <c r="O861" t="s">
        <v>3507</v>
      </c>
      <c r="P861">
        <v>4</v>
      </c>
      <c r="Q861" t="s">
        <v>3508</v>
      </c>
      <c r="R861" t="str">
        <f>IFERROR(INDEX(tbl_Lookup_Exercises[Category],MATCH(tbl_Exercises[[#This Row],[ExerciseName]],tbl_Lookup_Exercises[ExerciseName],0)),"Unknown")</f>
        <v>Arms_Triceps</v>
      </c>
    </row>
    <row r="862" spans="1:18" hidden="1" x14ac:dyDescent="0.25">
      <c r="A862" t="s">
        <v>3509</v>
      </c>
      <c r="B862" t="s">
        <v>998</v>
      </c>
      <c r="C862" t="s">
        <v>303</v>
      </c>
      <c r="D862">
        <v>1</v>
      </c>
      <c r="E862">
        <v>6</v>
      </c>
      <c r="F862">
        <v>15</v>
      </c>
      <c r="J862">
        <v>2</v>
      </c>
      <c r="K862">
        <v>2</v>
      </c>
      <c r="L862">
        <v>2</v>
      </c>
      <c r="M862" t="s">
        <v>1745</v>
      </c>
      <c r="O862" t="s">
        <v>3510</v>
      </c>
      <c r="P862">
        <v>4</v>
      </c>
      <c r="Q862" t="s">
        <v>3511</v>
      </c>
      <c r="R862" t="str">
        <f>IFERROR(INDEX(tbl_Lookup_Exercises[Category],MATCH(tbl_Exercises[[#This Row],[ExerciseName]],tbl_Lookup_Exercises[ExerciseName],0)),"Unknown")</f>
        <v>Push</v>
      </c>
    </row>
    <row r="863" spans="1:18" hidden="1" x14ac:dyDescent="0.25">
      <c r="A863" t="s">
        <v>3512</v>
      </c>
      <c r="B863" t="s">
        <v>998</v>
      </c>
      <c r="C863" t="s">
        <v>303</v>
      </c>
      <c r="D863">
        <v>2</v>
      </c>
      <c r="E863">
        <v>10</v>
      </c>
      <c r="F863">
        <v>13</v>
      </c>
      <c r="J863">
        <v>2</v>
      </c>
      <c r="K863">
        <v>2</v>
      </c>
      <c r="L863">
        <v>2</v>
      </c>
      <c r="M863" t="s">
        <v>1745</v>
      </c>
      <c r="O863" t="s">
        <v>3510</v>
      </c>
      <c r="P863">
        <v>4</v>
      </c>
      <c r="Q863" t="s">
        <v>3513</v>
      </c>
      <c r="R863" t="str">
        <f>IFERROR(INDEX(tbl_Lookup_Exercises[Category],MATCH(tbl_Exercises[[#This Row],[ExerciseName]],tbl_Lookup_Exercises[ExerciseName],0)),"Unknown")</f>
        <v>Push</v>
      </c>
    </row>
    <row r="864" spans="1:18" hidden="1" x14ac:dyDescent="0.25">
      <c r="A864" t="s">
        <v>3514</v>
      </c>
      <c r="B864" t="s">
        <v>998</v>
      </c>
      <c r="C864" t="s">
        <v>303</v>
      </c>
      <c r="D864">
        <v>3</v>
      </c>
      <c r="E864">
        <v>10</v>
      </c>
      <c r="F864">
        <v>10</v>
      </c>
      <c r="J864">
        <v>2</v>
      </c>
      <c r="K864">
        <v>2</v>
      </c>
      <c r="L864">
        <v>2</v>
      </c>
      <c r="M864" t="s">
        <v>1888</v>
      </c>
      <c r="O864" t="s">
        <v>3515</v>
      </c>
      <c r="P864">
        <v>4</v>
      </c>
      <c r="Q864" t="s">
        <v>1001</v>
      </c>
      <c r="R864" t="str">
        <f>IFERROR(INDEX(tbl_Lookup_Exercises[Category],MATCH(tbl_Exercises[[#This Row],[ExerciseName]],tbl_Lookup_Exercises[ExerciseName],0)),"Unknown")</f>
        <v>Push</v>
      </c>
    </row>
    <row r="865" spans="1:18" hidden="1" x14ac:dyDescent="0.25">
      <c r="A865" t="s">
        <v>3516</v>
      </c>
      <c r="B865" t="s">
        <v>1002</v>
      </c>
      <c r="C865" t="s">
        <v>356</v>
      </c>
      <c r="D865">
        <v>1</v>
      </c>
      <c r="G865">
        <v>300</v>
      </c>
      <c r="H865">
        <v>0.08</v>
      </c>
      <c r="I865" t="s">
        <v>2238</v>
      </c>
      <c r="O865" t="s">
        <v>3517</v>
      </c>
      <c r="P865">
        <v>4</v>
      </c>
      <c r="Q865" t="s">
        <v>1004</v>
      </c>
      <c r="R865" t="str">
        <f>IFERROR(INDEX(tbl_Lookup_Exercises[Category],MATCH(tbl_Exercises[[#This Row],[ExerciseName]],tbl_Lookup_Exercises[ExerciseName],0)),"Unknown")</f>
        <v>Pull</v>
      </c>
    </row>
    <row r="866" spans="1:18" hidden="1" x14ac:dyDescent="0.25">
      <c r="A866" t="s">
        <v>3518</v>
      </c>
      <c r="B866" t="s">
        <v>1002</v>
      </c>
      <c r="C866" t="s">
        <v>41</v>
      </c>
      <c r="D866">
        <v>1</v>
      </c>
      <c r="E866">
        <v>70</v>
      </c>
      <c r="F866">
        <v>10</v>
      </c>
      <c r="J866">
        <v>2</v>
      </c>
      <c r="K866">
        <v>1</v>
      </c>
      <c r="L866">
        <v>2</v>
      </c>
      <c r="M866" t="s">
        <v>618</v>
      </c>
      <c r="O866" t="s">
        <v>2154</v>
      </c>
      <c r="P866">
        <v>4</v>
      </c>
      <c r="Q866" t="s">
        <v>3519</v>
      </c>
      <c r="R866" t="str">
        <f>IFERROR(INDEX(tbl_Lookup_Exercises[Category],MATCH(tbl_Exercises[[#This Row],[ExerciseName]],tbl_Lookup_Exercises[ExerciseName],0)),"Unknown")</f>
        <v>Pull</v>
      </c>
    </row>
    <row r="867" spans="1:18" hidden="1" x14ac:dyDescent="0.25">
      <c r="A867" t="s">
        <v>3520</v>
      </c>
      <c r="B867" t="s">
        <v>1002</v>
      </c>
      <c r="C867" t="s">
        <v>41</v>
      </c>
      <c r="D867">
        <v>2</v>
      </c>
      <c r="E867">
        <v>70</v>
      </c>
      <c r="F867">
        <v>10</v>
      </c>
      <c r="J867">
        <v>2</v>
      </c>
      <c r="K867">
        <v>1</v>
      </c>
      <c r="L867">
        <v>2</v>
      </c>
      <c r="M867" t="s">
        <v>618</v>
      </c>
      <c r="O867" t="s">
        <v>2154</v>
      </c>
      <c r="P867">
        <v>4</v>
      </c>
      <c r="Q867" t="s">
        <v>3521</v>
      </c>
      <c r="R867" t="str">
        <f>IFERROR(INDEX(tbl_Lookup_Exercises[Category],MATCH(tbl_Exercises[[#This Row],[ExerciseName]],tbl_Lookup_Exercises[ExerciseName],0)),"Unknown")</f>
        <v>Pull</v>
      </c>
    </row>
    <row r="868" spans="1:18" hidden="1" x14ac:dyDescent="0.25">
      <c r="A868" t="s">
        <v>3522</v>
      </c>
      <c r="B868" t="s">
        <v>1002</v>
      </c>
      <c r="C868" t="s">
        <v>41</v>
      </c>
      <c r="D868">
        <v>3</v>
      </c>
      <c r="E868">
        <v>70</v>
      </c>
      <c r="F868">
        <v>8</v>
      </c>
      <c r="J868">
        <v>2</v>
      </c>
      <c r="K868">
        <v>1</v>
      </c>
      <c r="L868">
        <v>2</v>
      </c>
      <c r="M868" t="s">
        <v>1745</v>
      </c>
      <c r="O868" t="s">
        <v>1932</v>
      </c>
      <c r="P868">
        <v>4</v>
      </c>
      <c r="Q868" t="s">
        <v>3523</v>
      </c>
      <c r="R868" t="str">
        <f>IFERROR(INDEX(tbl_Lookup_Exercises[Category],MATCH(tbl_Exercises[[#This Row],[ExerciseName]],tbl_Lookup_Exercises[ExerciseName],0)),"Unknown")</f>
        <v>Pull</v>
      </c>
    </row>
    <row r="869" spans="1:18" hidden="1" x14ac:dyDescent="0.25">
      <c r="A869" t="s">
        <v>3524</v>
      </c>
      <c r="B869" t="s">
        <v>1002</v>
      </c>
      <c r="C869" t="s">
        <v>41</v>
      </c>
      <c r="D869">
        <v>4</v>
      </c>
      <c r="E869">
        <v>70</v>
      </c>
      <c r="F869">
        <v>8</v>
      </c>
      <c r="J869">
        <v>2</v>
      </c>
      <c r="K869">
        <v>1</v>
      </c>
      <c r="L869">
        <v>2</v>
      </c>
      <c r="M869" t="s">
        <v>610</v>
      </c>
      <c r="O869" t="s">
        <v>1937</v>
      </c>
      <c r="P869">
        <v>4</v>
      </c>
      <c r="Q869" t="s">
        <v>3525</v>
      </c>
      <c r="R869" t="str">
        <f>IFERROR(INDEX(tbl_Lookup_Exercises[Category],MATCH(tbl_Exercises[[#This Row],[ExerciseName]],tbl_Lookup_Exercises[ExerciseName],0)),"Unknown")</f>
        <v>Pull</v>
      </c>
    </row>
    <row r="870" spans="1:18" hidden="1" x14ac:dyDescent="0.25">
      <c r="A870" t="s">
        <v>3526</v>
      </c>
      <c r="B870" t="s">
        <v>1002</v>
      </c>
      <c r="C870" t="s">
        <v>45</v>
      </c>
      <c r="D870">
        <v>1</v>
      </c>
      <c r="E870">
        <v>145</v>
      </c>
      <c r="F870">
        <v>12</v>
      </c>
      <c r="J870">
        <v>2</v>
      </c>
      <c r="K870">
        <v>1</v>
      </c>
      <c r="L870">
        <v>2</v>
      </c>
      <c r="M870" t="s">
        <v>1745</v>
      </c>
      <c r="O870" t="s">
        <v>3527</v>
      </c>
      <c r="P870">
        <v>4</v>
      </c>
      <c r="Q870" t="s">
        <v>3528</v>
      </c>
      <c r="R870" t="str">
        <f>IFERROR(INDEX(tbl_Lookup_Exercises[Category],MATCH(tbl_Exercises[[#This Row],[ExerciseName]],tbl_Lookup_Exercises[ExerciseName],0)),"Unknown")</f>
        <v>Pull</v>
      </c>
    </row>
    <row r="871" spans="1:18" hidden="1" x14ac:dyDescent="0.25">
      <c r="A871" t="s">
        <v>3529</v>
      </c>
      <c r="B871" t="s">
        <v>1002</v>
      </c>
      <c r="C871" t="s">
        <v>45</v>
      </c>
      <c r="D871">
        <v>2</v>
      </c>
      <c r="E871">
        <v>150</v>
      </c>
      <c r="F871">
        <v>11</v>
      </c>
      <c r="J871">
        <v>2</v>
      </c>
      <c r="K871">
        <v>1</v>
      </c>
      <c r="L871">
        <v>2</v>
      </c>
      <c r="M871" t="s">
        <v>1745</v>
      </c>
      <c r="O871" t="s">
        <v>3530</v>
      </c>
      <c r="P871">
        <v>4</v>
      </c>
      <c r="Q871" t="s">
        <v>3531</v>
      </c>
      <c r="R871" t="str">
        <f>IFERROR(INDEX(tbl_Lookup_Exercises[Category],MATCH(tbl_Exercises[[#This Row],[ExerciseName]],tbl_Lookup_Exercises[ExerciseName],0)),"Unknown")</f>
        <v>Pull</v>
      </c>
    </row>
    <row r="872" spans="1:18" hidden="1" x14ac:dyDescent="0.25">
      <c r="A872" t="s">
        <v>3532</v>
      </c>
      <c r="B872" t="s">
        <v>1002</v>
      </c>
      <c r="C872" t="s">
        <v>45</v>
      </c>
      <c r="D872">
        <v>3</v>
      </c>
      <c r="E872">
        <v>170</v>
      </c>
      <c r="F872">
        <v>10</v>
      </c>
      <c r="J872">
        <v>2</v>
      </c>
      <c r="K872">
        <v>1</v>
      </c>
      <c r="L872">
        <v>2</v>
      </c>
      <c r="M872" t="s">
        <v>610</v>
      </c>
      <c r="O872" t="s">
        <v>3533</v>
      </c>
      <c r="P872">
        <v>4</v>
      </c>
      <c r="Q872" t="s">
        <v>3534</v>
      </c>
      <c r="R872" t="str">
        <f>IFERROR(INDEX(tbl_Lookup_Exercises[Category],MATCH(tbl_Exercises[[#This Row],[ExerciseName]],tbl_Lookup_Exercises[ExerciseName],0)),"Unknown")</f>
        <v>Pull</v>
      </c>
    </row>
    <row r="873" spans="1:18" hidden="1" x14ac:dyDescent="0.25">
      <c r="A873" t="s">
        <v>3535</v>
      </c>
      <c r="B873" t="s">
        <v>1002</v>
      </c>
      <c r="C873" t="s">
        <v>66</v>
      </c>
      <c r="D873">
        <v>1</v>
      </c>
      <c r="E873">
        <v>140</v>
      </c>
      <c r="F873">
        <v>10</v>
      </c>
      <c r="K873">
        <v>1</v>
      </c>
      <c r="L873">
        <v>2</v>
      </c>
      <c r="M873" t="s">
        <v>1745</v>
      </c>
      <c r="O873" t="s">
        <v>3536</v>
      </c>
      <c r="P873">
        <v>4</v>
      </c>
      <c r="Q873" t="s">
        <v>3537</v>
      </c>
      <c r="R873" t="str">
        <f>IFERROR(INDEX(tbl_Lookup_Exercises[Category],MATCH(tbl_Exercises[[#This Row],[ExerciseName]],tbl_Lookup_Exercises[ExerciseName],0)),"Unknown")</f>
        <v>Pull</v>
      </c>
    </row>
    <row r="874" spans="1:18" hidden="1" x14ac:dyDescent="0.25">
      <c r="A874" t="s">
        <v>3538</v>
      </c>
      <c r="B874" t="s">
        <v>1002</v>
      </c>
      <c r="C874" t="s">
        <v>66</v>
      </c>
      <c r="D874">
        <v>2</v>
      </c>
      <c r="E874">
        <v>140</v>
      </c>
      <c r="F874">
        <v>10</v>
      </c>
      <c r="L874">
        <v>1</v>
      </c>
      <c r="O874" t="s">
        <v>3539</v>
      </c>
      <c r="P874">
        <v>4</v>
      </c>
      <c r="Q874" t="s">
        <v>3540</v>
      </c>
      <c r="R874" t="str">
        <f>IFERROR(INDEX(tbl_Lookup_Exercises[Category],MATCH(tbl_Exercises[[#This Row],[ExerciseName]],tbl_Lookup_Exercises[ExerciseName],0)),"Unknown")</f>
        <v>Pull</v>
      </c>
    </row>
    <row r="875" spans="1:18" hidden="1" x14ac:dyDescent="0.25">
      <c r="A875" t="s">
        <v>3541</v>
      </c>
      <c r="B875" t="s">
        <v>1002</v>
      </c>
      <c r="C875" t="s">
        <v>66</v>
      </c>
      <c r="D875">
        <v>3</v>
      </c>
      <c r="E875">
        <v>140</v>
      </c>
      <c r="F875">
        <v>7.5</v>
      </c>
      <c r="L875">
        <v>1</v>
      </c>
      <c r="O875" t="s">
        <v>3542</v>
      </c>
      <c r="P875">
        <v>4</v>
      </c>
      <c r="Q875" t="s">
        <v>3543</v>
      </c>
      <c r="R875" t="str">
        <f>IFERROR(INDEX(tbl_Lookup_Exercises[Category],MATCH(tbl_Exercises[[#This Row],[ExerciseName]],tbl_Lookup_Exercises[ExerciseName],0)),"Unknown")</f>
        <v>Pull</v>
      </c>
    </row>
    <row r="876" spans="1:18" hidden="1" x14ac:dyDescent="0.25">
      <c r="A876" t="s">
        <v>3544</v>
      </c>
      <c r="B876" t="s">
        <v>1002</v>
      </c>
      <c r="C876" t="s">
        <v>84</v>
      </c>
      <c r="D876">
        <v>1</v>
      </c>
      <c r="E876">
        <v>5</v>
      </c>
      <c r="F876">
        <v>15</v>
      </c>
      <c r="J876">
        <v>2</v>
      </c>
      <c r="K876">
        <v>2</v>
      </c>
      <c r="L876">
        <v>2</v>
      </c>
      <c r="M876" t="s">
        <v>2289</v>
      </c>
      <c r="O876" t="s">
        <v>3545</v>
      </c>
      <c r="P876">
        <v>4</v>
      </c>
      <c r="Q876" t="s">
        <v>3546</v>
      </c>
      <c r="R876" t="str">
        <f>IFERROR(INDEX(tbl_Lookup_Exercises[Category],MATCH(tbl_Exercises[[#This Row],[ExerciseName]],tbl_Lookup_Exercises[ExerciseName],0)),"Unknown")</f>
        <v>Pull</v>
      </c>
    </row>
    <row r="877" spans="1:18" hidden="1" x14ac:dyDescent="0.25">
      <c r="A877" t="s">
        <v>3547</v>
      </c>
      <c r="B877" t="s">
        <v>1002</v>
      </c>
      <c r="C877" t="s">
        <v>84</v>
      </c>
      <c r="D877">
        <v>2</v>
      </c>
      <c r="E877">
        <v>7.5</v>
      </c>
      <c r="F877">
        <v>15</v>
      </c>
      <c r="J877">
        <v>2</v>
      </c>
      <c r="K877">
        <v>2</v>
      </c>
      <c r="L877">
        <v>2</v>
      </c>
      <c r="M877" t="s">
        <v>618</v>
      </c>
      <c r="O877" t="s">
        <v>3218</v>
      </c>
      <c r="P877">
        <v>4</v>
      </c>
      <c r="Q877" t="s">
        <v>3548</v>
      </c>
      <c r="R877" t="str">
        <f>IFERROR(INDEX(tbl_Lookup_Exercises[Category],MATCH(tbl_Exercises[[#This Row],[ExerciseName]],tbl_Lookup_Exercises[ExerciseName],0)),"Unknown")</f>
        <v>Pull</v>
      </c>
    </row>
    <row r="878" spans="1:18" hidden="1" x14ac:dyDescent="0.25">
      <c r="A878" t="s">
        <v>3549</v>
      </c>
      <c r="B878" t="s">
        <v>1002</v>
      </c>
      <c r="C878" t="s">
        <v>84</v>
      </c>
      <c r="D878">
        <v>3</v>
      </c>
      <c r="E878">
        <v>7.5</v>
      </c>
      <c r="F878">
        <v>15</v>
      </c>
      <c r="J878">
        <v>2</v>
      </c>
      <c r="K878">
        <v>2</v>
      </c>
      <c r="L878">
        <v>2</v>
      </c>
      <c r="M878" t="s">
        <v>618</v>
      </c>
      <c r="O878" t="s">
        <v>3218</v>
      </c>
      <c r="P878">
        <v>4</v>
      </c>
      <c r="Q878" t="s">
        <v>3550</v>
      </c>
      <c r="R878" t="str">
        <f>IFERROR(INDEX(tbl_Lookup_Exercises[Category],MATCH(tbl_Exercises[[#This Row],[ExerciseName]],tbl_Lookup_Exercises[ExerciseName],0)),"Unknown")</f>
        <v>Pull</v>
      </c>
    </row>
    <row r="879" spans="1:18" hidden="1" x14ac:dyDescent="0.25">
      <c r="A879" t="s">
        <v>3551</v>
      </c>
      <c r="B879" t="s">
        <v>1002</v>
      </c>
      <c r="C879" t="s">
        <v>15</v>
      </c>
      <c r="D879">
        <v>1</v>
      </c>
      <c r="E879">
        <v>75</v>
      </c>
      <c r="G879">
        <v>49.8</v>
      </c>
      <c r="O879" t="s">
        <v>3552</v>
      </c>
      <c r="P879">
        <v>4</v>
      </c>
      <c r="Q879" t="s">
        <v>3553</v>
      </c>
      <c r="R879" t="str">
        <f>IFERROR(INDEX(tbl_Lookup_Exercises[Category],MATCH(tbl_Exercises[[#This Row],[ExerciseName]],tbl_Lookup_Exercises[ExerciseName],0)),"Unknown")</f>
        <v>Carry</v>
      </c>
    </row>
    <row r="880" spans="1:18" hidden="1" x14ac:dyDescent="0.25">
      <c r="A880" t="s">
        <v>3554</v>
      </c>
      <c r="B880" t="s">
        <v>1002</v>
      </c>
      <c r="C880" t="s">
        <v>15</v>
      </c>
      <c r="D880">
        <v>2</v>
      </c>
      <c r="E880">
        <v>75</v>
      </c>
      <c r="G880">
        <v>45</v>
      </c>
      <c r="O880" t="s">
        <v>3555</v>
      </c>
      <c r="P880">
        <v>4</v>
      </c>
      <c r="Q880" t="s">
        <v>3556</v>
      </c>
      <c r="R880" t="str">
        <f>IFERROR(INDEX(tbl_Lookup_Exercises[Category],MATCH(tbl_Exercises[[#This Row],[ExerciseName]],tbl_Lookup_Exercises[ExerciseName],0)),"Unknown")</f>
        <v>Carry</v>
      </c>
    </row>
    <row r="881" spans="1:18" hidden="1" x14ac:dyDescent="0.25">
      <c r="A881" t="s">
        <v>3557</v>
      </c>
      <c r="B881" t="s">
        <v>1002</v>
      </c>
      <c r="C881" t="s">
        <v>15</v>
      </c>
      <c r="D881">
        <v>3</v>
      </c>
      <c r="E881">
        <v>75</v>
      </c>
      <c r="G881">
        <v>45</v>
      </c>
      <c r="O881" t="s">
        <v>3555</v>
      </c>
      <c r="P881">
        <v>4</v>
      </c>
      <c r="Q881" t="s">
        <v>3558</v>
      </c>
      <c r="R881" t="str">
        <f>IFERROR(INDEX(tbl_Lookup_Exercises[Category],MATCH(tbl_Exercises[[#This Row],[ExerciseName]],tbl_Lookup_Exercises[ExerciseName],0)),"Unknown")</f>
        <v>Carry</v>
      </c>
    </row>
    <row r="882" spans="1:18" hidden="1" x14ac:dyDescent="0.25">
      <c r="A882" t="s">
        <v>3559</v>
      </c>
      <c r="B882" t="s">
        <v>1002</v>
      </c>
      <c r="C882" t="s">
        <v>8734</v>
      </c>
      <c r="D882">
        <v>1</v>
      </c>
      <c r="E882">
        <v>30</v>
      </c>
      <c r="F882">
        <v>10</v>
      </c>
      <c r="J882">
        <v>2</v>
      </c>
      <c r="K882">
        <v>1</v>
      </c>
      <c r="L882">
        <v>2</v>
      </c>
      <c r="M882" t="s">
        <v>1745</v>
      </c>
      <c r="O882" t="s">
        <v>1932</v>
      </c>
      <c r="P882">
        <v>4</v>
      </c>
      <c r="Q882" t="s">
        <v>3560</v>
      </c>
      <c r="R882" t="str">
        <f>IFERROR(INDEX(tbl_Lookup_Exercises[Category],MATCH(tbl_Exercises[[#This Row],[ExerciseName]],tbl_Lookup_Exercises[ExerciseName],0)),"Unknown")</f>
        <v>Arms_Biceps</v>
      </c>
    </row>
    <row r="883" spans="1:18" hidden="1" x14ac:dyDescent="0.25">
      <c r="A883" t="s">
        <v>3561</v>
      </c>
      <c r="B883" t="s">
        <v>1002</v>
      </c>
      <c r="C883" t="s">
        <v>8734</v>
      </c>
      <c r="D883">
        <v>2</v>
      </c>
      <c r="E883">
        <v>30</v>
      </c>
      <c r="F883">
        <v>8</v>
      </c>
      <c r="J883">
        <v>2</v>
      </c>
      <c r="K883">
        <v>1</v>
      </c>
      <c r="L883">
        <v>2</v>
      </c>
      <c r="M883" t="s">
        <v>1745</v>
      </c>
      <c r="O883" t="s">
        <v>1932</v>
      </c>
      <c r="P883">
        <v>4</v>
      </c>
      <c r="Q883" t="s">
        <v>1005</v>
      </c>
      <c r="R883" t="str">
        <f>IFERROR(INDEX(tbl_Lookup_Exercises[Category],MATCH(tbl_Exercises[[#This Row],[ExerciseName]],tbl_Lookup_Exercises[ExerciseName],0)),"Unknown")</f>
        <v>Arms_Biceps</v>
      </c>
    </row>
    <row r="884" spans="1:18" hidden="1" x14ac:dyDescent="0.25">
      <c r="A884" t="s">
        <v>3562</v>
      </c>
      <c r="B884" t="s">
        <v>1006</v>
      </c>
      <c r="C884" t="s">
        <v>356</v>
      </c>
      <c r="D884">
        <v>1</v>
      </c>
      <c r="G884">
        <v>300</v>
      </c>
      <c r="H884">
        <v>0.83</v>
      </c>
      <c r="I884" t="s">
        <v>2238</v>
      </c>
      <c r="O884" t="s">
        <v>3563</v>
      </c>
      <c r="P884">
        <v>4</v>
      </c>
      <c r="Q884" t="s">
        <v>1008</v>
      </c>
      <c r="R884" t="str">
        <f>IFERROR(INDEX(tbl_Lookup_Exercises[Category],MATCH(tbl_Exercises[[#This Row],[ExerciseName]],tbl_Lookup_Exercises[ExerciseName],0)),"Unknown")</f>
        <v>Pull</v>
      </c>
    </row>
    <row r="885" spans="1:18" hidden="1" x14ac:dyDescent="0.25">
      <c r="A885" t="s">
        <v>3564</v>
      </c>
      <c r="B885" t="s">
        <v>1006</v>
      </c>
      <c r="C885" t="s">
        <v>8734</v>
      </c>
      <c r="D885">
        <v>1</v>
      </c>
      <c r="E885">
        <v>30</v>
      </c>
      <c r="F885">
        <v>10</v>
      </c>
      <c r="J885">
        <v>3</v>
      </c>
      <c r="K885">
        <v>1</v>
      </c>
      <c r="L885">
        <v>2</v>
      </c>
      <c r="M885" t="s">
        <v>618</v>
      </c>
      <c r="O885" t="s">
        <v>3213</v>
      </c>
      <c r="P885">
        <v>4</v>
      </c>
      <c r="Q885" t="s">
        <v>3565</v>
      </c>
      <c r="R885" t="str">
        <f>IFERROR(INDEX(tbl_Lookup_Exercises[Category],MATCH(tbl_Exercises[[#This Row],[ExerciseName]],tbl_Lookup_Exercises[ExerciseName],0)),"Unknown")</f>
        <v>Arms_Biceps</v>
      </c>
    </row>
    <row r="886" spans="1:18" hidden="1" x14ac:dyDescent="0.25">
      <c r="A886" t="s">
        <v>3566</v>
      </c>
      <c r="B886" t="s">
        <v>1006</v>
      </c>
      <c r="C886" t="s">
        <v>8734</v>
      </c>
      <c r="D886">
        <v>2</v>
      </c>
      <c r="E886">
        <v>30</v>
      </c>
      <c r="F886">
        <v>10</v>
      </c>
      <c r="J886">
        <v>3</v>
      </c>
      <c r="K886">
        <v>1</v>
      </c>
      <c r="L886">
        <v>2</v>
      </c>
      <c r="M886" t="s">
        <v>1745</v>
      </c>
      <c r="O886" t="s">
        <v>2982</v>
      </c>
      <c r="P886">
        <v>4</v>
      </c>
      <c r="Q886" t="s">
        <v>3567</v>
      </c>
      <c r="R886" t="str">
        <f>IFERROR(INDEX(tbl_Lookup_Exercises[Category],MATCH(tbl_Exercises[[#This Row],[ExerciseName]],tbl_Lookup_Exercises[ExerciseName],0)),"Unknown")</f>
        <v>Arms_Biceps</v>
      </c>
    </row>
    <row r="887" spans="1:18" hidden="1" x14ac:dyDescent="0.25">
      <c r="A887" t="s">
        <v>3568</v>
      </c>
      <c r="B887" t="s">
        <v>1006</v>
      </c>
      <c r="C887" t="s">
        <v>8734</v>
      </c>
      <c r="D887">
        <v>3</v>
      </c>
      <c r="E887">
        <v>30</v>
      </c>
      <c r="F887">
        <v>7</v>
      </c>
      <c r="J887">
        <v>3</v>
      </c>
      <c r="K887">
        <v>1</v>
      </c>
      <c r="L887">
        <v>2</v>
      </c>
      <c r="M887" t="s">
        <v>610</v>
      </c>
      <c r="O887" t="s">
        <v>2986</v>
      </c>
      <c r="P887">
        <v>4</v>
      </c>
      <c r="Q887" t="s">
        <v>3569</v>
      </c>
      <c r="R887" t="str">
        <f>IFERROR(INDEX(tbl_Lookup_Exercises[Category],MATCH(tbl_Exercises[[#This Row],[ExerciseName]],tbl_Lookup_Exercises[ExerciseName],0)),"Unknown")</f>
        <v>Arms_Biceps</v>
      </c>
    </row>
    <row r="888" spans="1:18" hidden="1" x14ac:dyDescent="0.25">
      <c r="A888" t="s">
        <v>3570</v>
      </c>
      <c r="B888" t="s">
        <v>1006</v>
      </c>
      <c r="C888" t="s">
        <v>8734</v>
      </c>
      <c r="D888">
        <v>4</v>
      </c>
      <c r="E888">
        <v>30</v>
      </c>
      <c r="F888">
        <v>6</v>
      </c>
      <c r="J888">
        <v>3</v>
      </c>
      <c r="K888">
        <v>1</v>
      </c>
      <c r="L888">
        <v>2</v>
      </c>
      <c r="M888" t="s">
        <v>610</v>
      </c>
      <c r="O888" t="s">
        <v>2986</v>
      </c>
      <c r="P888">
        <v>4</v>
      </c>
      <c r="Q888" t="s">
        <v>3571</v>
      </c>
      <c r="R888" t="str">
        <f>IFERROR(INDEX(tbl_Lookup_Exercises[Category],MATCH(tbl_Exercises[[#This Row],[ExerciseName]],tbl_Lookup_Exercises[ExerciseName],0)),"Unknown")</f>
        <v>Arms_Biceps</v>
      </c>
    </row>
    <row r="889" spans="1:18" hidden="1" x14ac:dyDescent="0.25">
      <c r="A889" t="s">
        <v>3572</v>
      </c>
      <c r="B889" t="s">
        <v>1006</v>
      </c>
      <c r="C889" t="s">
        <v>112</v>
      </c>
      <c r="D889">
        <v>1</v>
      </c>
      <c r="E889">
        <v>35</v>
      </c>
      <c r="F889">
        <v>15</v>
      </c>
      <c r="J889">
        <v>2</v>
      </c>
      <c r="K889">
        <v>1</v>
      </c>
      <c r="L889">
        <v>2</v>
      </c>
      <c r="M889" t="s">
        <v>1745</v>
      </c>
      <c r="O889" t="s">
        <v>3573</v>
      </c>
      <c r="P889">
        <v>4</v>
      </c>
      <c r="Q889" t="s">
        <v>3574</v>
      </c>
      <c r="R889" t="str">
        <f>IFERROR(INDEX(tbl_Lookup_Exercises[Category],MATCH(tbl_Exercises[[#This Row],[ExerciseName]],tbl_Lookup_Exercises[ExerciseName],0)),"Unknown")</f>
        <v>Arms_Biceps</v>
      </c>
    </row>
    <row r="890" spans="1:18" hidden="1" x14ac:dyDescent="0.25">
      <c r="A890" t="s">
        <v>3575</v>
      </c>
      <c r="B890" t="s">
        <v>1006</v>
      </c>
      <c r="C890" t="s">
        <v>112</v>
      </c>
      <c r="D890">
        <v>2</v>
      </c>
      <c r="E890">
        <v>35</v>
      </c>
      <c r="F890">
        <v>15</v>
      </c>
      <c r="J890">
        <v>2</v>
      </c>
      <c r="L890">
        <v>1</v>
      </c>
      <c r="M890" t="s">
        <v>1745</v>
      </c>
      <c r="O890" t="s">
        <v>3576</v>
      </c>
      <c r="P890">
        <v>4</v>
      </c>
      <c r="Q890" t="s">
        <v>3577</v>
      </c>
      <c r="R890" t="str">
        <f>IFERROR(INDEX(tbl_Lookup_Exercises[Category],MATCH(tbl_Exercises[[#This Row],[ExerciseName]],tbl_Lookup_Exercises[ExerciseName],0)),"Unknown")</f>
        <v>Arms_Biceps</v>
      </c>
    </row>
    <row r="891" spans="1:18" hidden="1" x14ac:dyDescent="0.25">
      <c r="A891" t="s">
        <v>3578</v>
      </c>
      <c r="B891" t="s">
        <v>1006</v>
      </c>
      <c r="C891" t="s">
        <v>112</v>
      </c>
      <c r="D891">
        <v>3</v>
      </c>
      <c r="E891">
        <v>35</v>
      </c>
      <c r="F891">
        <v>15</v>
      </c>
      <c r="J891">
        <v>2</v>
      </c>
      <c r="L891">
        <v>1</v>
      </c>
      <c r="M891" t="s">
        <v>1745</v>
      </c>
      <c r="O891" t="s">
        <v>3576</v>
      </c>
      <c r="P891">
        <v>4</v>
      </c>
      <c r="Q891" t="s">
        <v>3579</v>
      </c>
      <c r="R891" t="str">
        <f>IFERROR(INDEX(tbl_Lookup_Exercises[Category],MATCH(tbl_Exercises[[#This Row],[ExerciseName]],tbl_Lookup_Exercises[ExerciseName],0)),"Unknown")</f>
        <v>Arms_Biceps</v>
      </c>
    </row>
    <row r="892" spans="1:18" hidden="1" x14ac:dyDescent="0.25">
      <c r="A892" t="s">
        <v>3580</v>
      </c>
      <c r="B892" t="s">
        <v>1006</v>
      </c>
      <c r="C892" t="s">
        <v>214</v>
      </c>
      <c r="D892">
        <v>1</v>
      </c>
      <c r="E892">
        <v>45</v>
      </c>
      <c r="F892">
        <v>12</v>
      </c>
      <c r="J892">
        <v>2</v>
      </c>
      <c r="K892">
        <v>1</v>
      </c>
      <c r="L892">
        <v>2</v>
      </c>
      <c r="M892" t="s">
        <v>618</v>
      </c>
      <c r="O892" t="s">
        <v>2154</v>
      </c>
      <c r="P892">
        <v>4</v>
      </c>
      <c r="Q892" t="s">
        <v>3581</v>
      </c>
      <c r="R892" t="str">
        <f>IFERROR(INDEX(tbl_Lookup_Exercises[Category],MATCH(tbl_Exercises[[#This Row],[ExerciseName]],tbl_Lookup_Exercises[ExerciseName],0)),"Unknown")</f>
        <v>Arms_Triceps</v>
      </c>
    </row>
    <row r="893" spans="1:18" hidden="1" x14ac:dyDescent="0.25">
      <c r="A893" t="s">
        <v>3582</v>
      </c>
      <c r="B893" t="s">
        <v>1006</v>
      </c>
      <c r="C893" t="s">
        <v>214</v>
      </c>
      <c r="D893">
        <v>2</v>
      </c>
      <c r="E893">
        <v>45</v>
      </c>
      <c r="F893">
        <v>12</v>
      </c>
      <c r="J893">
        <v>2</v>
      </c>
      <c r="K893">
        <v>1</v>
      </c>
      <c r="L893">
        <v>2</v>
      </c>
      <c r="M893" t="s">
        <v>1745</v>
      </c>
      <c r="O893" t="s">
        <v>1932</v>
      </c>
      <c r="P893">
        <v>4</v>
      </c>
      <c r="Q893" t="s">
        <v>3583</v>
      </c>
      <c r="R893" t="str">
        <f>IFERROR(INDEX(tbl_Lookup_Exercises[Category],MATCH(tbl_Exercises[[#This Row],[ExerciseName]],tbl_Lookup_Exercises[ExerciseName],0)),"Unknown")</f>
        <v>Arms_Triceps</v>
      </c>
    </row>
    <row r="894" spans="1:18" hidden="1" x14ac:dyDescent="0.25">
      <c r="A894" t="s">
        <v>3584</v>
      </c>
      <c r="B894" t="s">
        <v>1006</v>
      </c>
      <c r="C894" t="s">
        <v>214</v>
      </c>
      <c r="D894">
        <v>3</v>
      </c>
      <c r="E894">
        <v>50</v>
      </c>
      <c r="F894">
        <v>9.5</v>
      </c>
      <c r="J894">
        <v>2</v>
      </c>
      <c r="K894">
        <v>1</v>
      </c>
      <c r="L894">
        <v>2</v>
      </c>
      <c r="M894" t="s">
        <v>610</v>
      </c>
      <c r="O894" t="s">
        <v>1937</v>
      </c>
      <c r="P894">
        <v>4</v>
      </c>
      <c r="Q894" t="s">
        <v>3585</v>
      </c>
      <c r="R894" t="str">
        <f>IFERROR(INDEX(tbl_Lookup_Exercises[Category],MATCH(tbl_Exercises[[#This Row],[ExerciseName]],tbl_Lookup_Exercises[ExerciseName],0)),"Unknown")</f>
        <v>Arms_Triceps</v>
      </c>
    </row>
    <row r="895" spans="1:18" hidden="1" x14ac:dyDescent="0.25">
      <c r="A895" t="s">
        <v>3586</v>
      </c>
      <c r="B895" t="s">
        <v>1006</v>
      </c>
      <c r="C895" t="s">
        <v>214</v>
      </c>
      <c r="D895">
        <v>4</v>
      </c>
      <c r="E895">
        <v>50</v>
      </c>
      <c r="F895">
        <v>8</v>
      </c>
      <c r="J895">
        <v>2</v>
      </c>
      <c r="K895">
        <v>1</v>
      </c>
      <c r="L895">
        <v>2</v>
      </c>
      <c r="M895" t="s">
        <v>610</v>
      </c>
      <c r="O895" t="s">
        <v>1937</v>
      </c>
      <c r="P895">
        <v>4</v>
      </c>
      <c r="Q895" t="s">
        <v>3587</v>
      </c>
      <c r="R895" t="str">
        <f>IFERROR(INDEX(tbl_Lookup_Exercises[Category],MATCH(tbl_Exercises[[#This Row],[ExerciseName]],tbl_Lookup_Exercises[ExerciseName],0)),"Unknown")</f>
        <v>Arms_Triceps</v>
      </c>
    </row>
    <row r="896" spans="1:18" hidden="1" x14ac:dyDescent="0.25">
      <c r="A896" t="s">
        <v>3588</v>
      </c>
      <c r="B896" t="s">
        <v>1006</v>
      </c>
      <c r="C896" t="s">
        <v>222</v>
      </c>
      <c r="D896">
        <v>1</v>
      </c>
      <c r="E896">
        <v>10</v>
      </c>
      <c r="F896">
        <v>12</v>
      </c>
      <c r="J896">
        <v>3</v>
      </c>
      <c r="K896">
        <v>1</v>
      </c>
      <c r="L896">
        <v>3</v>
      </c>
      <c r="M896" t="s">
        <v>1745</v>
      </c>
      <c r="O896" t="s">
        <v>2355</v>
      </c>
      <c r="P896">
        <v>4</v>
      </c>
      <c r="Q896" t="s">
        <v>3589</v>
      </c>
      <c r="R896" t="str">
        <f>IFERROR(INDEX(tbl_Lookup_Exercises[Category],MATCH(tbl_Exercises[[#This Row],[ExerciseName]],tbl_Lookup_Exercises[ExerciseName],0)),"Unknown")</f>
        <v>Arms_Triceps</v>
      </c>
    </row>
    <row r="897" spans="1:18" hidden="1" x14ac:dyDescent="0.25">
      <c r="A897" t="s">
        <v>3590</v>
      </c>
      <c r="B897" t="s">
        <v>1006</v>
      </c>
      <c r="C897" t="s">
        <v>222</v>
      </c>
      <c r="D897">
        <v>2</v>
      </c>
      <c r="E897">
        <v>12.5</v>
      </c>
      <c r="F897">
        <v>10</v>
      </c>
      <c r="J897">
        <v>3</v>
      </c>
      <c r="K897">
        <v>1</v>
      </c>
      <c r="L897">
        <v>3</v>
      </c>
      <c r="M897" t="s">
        <v>1745</v>
      </c>
      <c r="O897" t="s">
        <v>2355</v>
      </c>
      <c r="P897">
        <v>4</v>
      </c>
      <c r="Q897" t="s">
        <v>3591</v>
      </c>
      <c r="R897" t="str">
        <f>IFERROR(INDEX(tbl_Lookup_Exercises[Category],MATCH(tbl_Exercises[[#This Row],[ExerciseName]],tbl_Lookup_Exercises[ExerciseName],0)),"Unknown")</f>
        <v>Arms_Triceps</v>
      </c>
    </row>
    <row r="898" spans="1:18" hidden="1" x14ac:dyDescent="0.25">
      <c r="A898" t="s">
        <v>3592</v>
      </c>
      <c r="B898" t="s">
        <v>1006</v>
      </c>
      <c r="C898" t="s">
        <v>222</v>
      </c>
      <c r="D898">
        <v>3</v>
      </c>
      <c r="E898">
        <v>12.5</v>
      </c>
      <c r="F898">
        <v>10</v>
      </c>
      <c r="J898">
        <v>3</v>
      </c>
      <c r="K898">
        <v>1</v>
      </c>
      <c r="L898">
        <v>3</v>
      </c>
      <c r="M898" t="s">
        <v>1888</v>
      </c>
      <c r="O898" t="s">
        <v>3593</v>
      </c>
      <c r="P898">
        <v>4</v>
      </c>
      <c r="Q898" t="s">
        <v>3594</v>
      </c>
      <c r="R898" t="str">
        <f>IFERROR(INDEX(tbl_Lookup_Exercises[Category],MATCH(tbl_Exercises[[#This Row],[ExerciseName]],tbl_Lookup_Exercises[ExerciseName],0)),"Unknown")</f>
        <v>Arms_Triceps</v>
      </c>
    </row>
    <row r="899" spans="1:18" hidden="1" x14ac:dyDescent="0.25">
      <c r="A899" t="s">
        <v>3595</v>
      </c>
      <c r="B899" t="s">
        <v>1006</v>
      </c>
      <c r="C899" t="s">
        <v>303</v>
      </c>
      <c r="D899">
        <v>1</v>
      </c>
      <c r="E899">
        <v>6</v>
      </c>
      <c r="F899">
        <v>15</v>
      </c>
      <c r="J899">
        <v>2</v>
      </c>
      <c r="K899">
        <v>2</v>
      </c>
      <c r="L899">
        <v>2</v>
      </c>
      <c r="M899" t="s">
        <v>618</v>
      </c>
      <c r="O899" t="s">
        <v>3218</v>
      </c>
      <c r="P899">
        <v>4</v>
      </c>
      <c r="Q899" t="s">
        <v>3596</v>
      </c>
      <c r="R899" t="str">
        <f>IFERROR(INDEX(tbl_Lookup_Exercises[Category],MATCH(tbl_Exercises[[#This Row],[ExerciseName]],tbl_Lookup_Exercises[ExerciseName],0)),"Unknown")</f>
        <v>Push</v>
      </c>
    </row>
    <row r="900" spans="1:18" hidden="1" x14ac:dyDescent="0.25">
      <c r="A900" t="s">
        <v>3597</v>
      </c>
      <c r="B900" t="s">
        <v>1006</v>
      </c>
      <c r="C900" t="s">
        <v>303</v>
      </c>
      <c r="D900">
        <v>2</v>
      </c>
      <c r="E900">
        <v>10</v>
      </c>
      <c r="F900">
        <v>15</v>
      </c>
      <c r="J900">
        <v>2</v>
      </c>
      <c r="K900">
        <v>2</v>
      </c>
      <c r="L900">
        <v>2</v>
      </c>
      <c r="M900" t="s">
        <v>1745</v>
      </c>
      <c r="O900" t="s">
        <v>2664</v>
      </c>
      <c r="P900">
        <v>4</v>
      </c>
      <c r="Q900" t="s">
        <v>3598</v>
      </c>
      <c r="R900" t="str">
        <f>IFERROR(INDEX(tbl_Lookup_Exercises[Category],MATCH(tbl_Exercises[[#This Row],[ExerciseName]],tbl_Lookup_Exercises[ExerciseName],0)),"Unknown")</f>
        <v>Push</v>
      </c>
    </row>
    <row r="901" spans="1:18" hidden="1" x14ac:dyDescent="0.25">
      <c r="A901" t="s">
        <v>3599</v>
      </c>
      <c r="B901" t="s">
        <v>1006</v>
      </c>
      <c r="C901" t="s">
        <v>303</v>
      </c>
      <c r="D901">
        <v>3</v>
      </c>
      <c r="E901">
        <v>10</v>
      </c>
      <c r="F901">
        <v>15</v>
      </c>
      <c r="J901">
        <v>2</v>
      </c>
      <c r="K901">
        <v>2</v>
      </c>
      <c r="L901">
        <v>2</v>
      </c>
      <c r="M901" t="s">
        <v>610</v>
      </c>
      <c r="O901" t="s">
        <v>3600</v>
      </c>
      <c r="P901">
        <v>4</v>
      </c>
      <c r="Q901" t="s">
        <v>3601</v>
      </c>
      <c r="R901" t="str">
        <f>IFERROR(INDEX(tbl_Lookup_Exercises[Category],MATCH(tbl_Exercises[[#This Row],[ExerciseName]],tbl_Lookup_Exercises[ExerciseName],0)),"Unknown")</f>
        <v>Push</v>
      </c>
    </row>
    <row r="902" spans="1:18" hidden="1" x14ac:dyDescent="0.25">
      <c r="A902" t="s">
        <v>3602</v>
      </c>
      <c r="B902" t="s">
        <v>1006</v>
      </c>
      <c r="C902" t="s">
        <v>1</v>
      </c>
      <c r="D902">
        <v>1</v>
      </c>
      <c r="E902">
        <v>150</v>
      </c>
      <c r="G902">
        <v>60</v>
      </c>
      <c r="O902" t="s">
        <v>3603</v>
      </c>
      <c r="P902">
        <v>4</v>
      </c>
      <c r="Q902" t="s">
        <v>3604</v>
      </c>
      <c r="R902" t="str">
        <f>IFERROR(INDEX(tbl_Lookup_Exercises[Category],MATCH(tbl_Exercises[[#This Row],[ExerciseName]],tbl_Lookup_Exercises[ExerciseName],0)),"Unknown")</f>
        <v>Carry</v>
      </c>
    </row>
    <row r="903" spans="1:18" hidden="1" x14ac:dyDescent="0.25">
      <c r="A903" t="s">
        <v>3605</v>
      </c>
      <c r="B903" t="s">
        <v>1006</v>
      </c>
      <c r="C903" t="s">
        <v>1</v>
      </c>
      <c r="D903">
        <v>2</v>
      </c>
      <c r="E903">
        <v>150</v>
      </c>
      <c r="G903">
        <v>60</v>
      </c>
      <c r="O903" t="s">
        <v>3603</v>
      </c>
      <c r="P903">
        <v>4</v>
      </c>
      <c r="Q903" t="s">
        <v>3606</v>
      </c>
      <c r="R903" t="str">
        <f>IFERROR(INDEX(tbl_Lookup_Exercises[Category],MATCH(tbl_Exercises[[#This Row],[ExerciseName]],tbl_Lookup_Exercises[ExerciseName],0)),"Unknown")</f>
        <v>Carry</v>
      </c>
    </row>
    <row r="904" spans="1:18" hidden="1" x14ac:dyDescent="0.25">
      <c r="A904" t="s">
        <v>3607</v>
      </c>
      <c r="B904" t="s">
        <v>1006</v>
      </c>
      <c r="C904" t="s">
        <v>1</v>
      </c>
      <c r="D904">
        <v>3</v>
      </c>
      <c r="E904">
        <v>150</v>
      </c>
      <c r="G904">
        <v>39.6</v>
      </c>
      <c r="O904" t="s">
        <v>3603</v>
      </c>
      <c r="P904">
        <v>4</v>
      </c>
      <c r="Q904" t="s">
        <v>3608</v>
      </c>
      <c r="R904" t="str">
        <f>IFERROR(INDEX(tbl_Lookup_Exercises[Category],MATCH(tbl_Exercises[[#This Row],[ExerciseName]],tbl_Lookup_Exercises[ExerciseName],0)),"Unknown")</f>
        <v>Carry</v>
      </c>
    </row>
    <row r="905" spans="1:18" hidden="1" x14ac:dyDescent="0.25">
      <c r="A905" t="s">
        <v>3609</v>
      </c>
      <c r="B905" t="s">
        <v>1006</v>
      </c>
      <c r="C905" t="s">
        <v>356</v>
      </c>
      <c r="D905">
        <v>2</v>
      </c>
      <c r="G905">
        <v>480</v>
      </c>
      <c r="H905">
        <v>1.27</v>
      </c>
      <c r="I905" t="s">
        <v>2238</v>
      </c>
      <c r="O905" t="s">
        <v>3610</v>
      </c>
      <c r="P905">
        <v>4</v>
      </c>
      <c r="Q905" t="s">
        <v>1009</v>
      </c>
      <c r="R905" t="str">
        <f>IFERROR(INDEX(tbl_Lookup_Exercises[Category],MATCH(tbl_Exercises[[#This Row],[ExerciseName]],tbl_Lookup_Exercises[ExerciseName],0)),"Unknown")</f>
        <v>Pull</v>
      </c>
    </row>
    <row r="906" spans="1:18" hidden="1" x14ac:dyDescent="0.25">
      <c r="A906" t="s">
        <v>3611</v>
      </c>
      <c r="B906" t="s">
        <v>1010</v>
      </c>
      <c r="C906" t="s">
        <v>356</v>
      </c>
      <c r="D906">
        <v>1</v>
      </c>
      <c r="G906">
        <v>300</v>
      </c>
      <c r="H906">
        <v>0.83</v>
      </c>
      <c r="I906" t="s">
        <v>2238</v>
      </c>
      <c r="O906" t="s">
        <v>3612</v>
      </c>
      <c r="P906">
        <v>4</v>
      </c>
      <c r="Q906" t="s">
        <v>1012</v>
      </c>
      <c r="R906" t="str">
        <f>IFERROR(INDEX(tbl_Lookup_Exercises[Category],MATCH(tbl_Exercises[[#This Row],[ExerciseName]],tbl_Lookup_Exercises[ExerciseName],0)),"Unknown")</f>
        <v>Pull</v>
      </c>
    </row>
    <row r="907" spans="1:18" hidden="1" x14ac:dyDescent="0.25">
      <c r="A907" t="s">
        <v>3613</v>
      </c>
      <c r="B907" t="s">
        <v>1010</v>
      </c>
      <c r="C907" t="s">
        <v>15</v>
      </c>
      <c r="D907">
        <v>1</v>
      </c>
      <c r="E907">
        <v>75</v>
      </c>
      <c r="G907">
        <v>60</v>
      </c>
      <c r="O907" t="s">
        <v>3614</v>
      </c>
      <c r="P907">
        <v>4</v>
      </c>
      <c r="Q907" t="s">
        <v>3615</v>
      </c>
      <c r="R907" t="str">
        <f>IFERROR(INDEX(tbl_Lookup_Exercises[Category],MATCH(tbl_Exercises[[#This Row],[ExerciseName]],tbl_Lookup_Exercises[ExerciseName],0)),"Unknown")</f>
        <v>Carry</v>
      </c>
    </row>
    <row r="908" spans="1:18" hidden="1" x14ac:dyDescent="0.25">
      <c r="A908" t="s">
        <v>3616</v>
      </c>
      <c r="B908" t="s">
        <v>1010</v>
      </c>
      <c r="C908" t="s">
        <v>15</v>
      </c>
      <c r="D908">
        <v>2</v>
      </c>
      <c r="E908">
        <v>75</v>
      </c>
      <c r="G908">
        <v>60</v>
      </c>
      <c r="O908" t="s">
        <v>3614</v>
      </c>
      <c r="P908">
        <v>4</v>
      </c>
      <c r="Q908" t="s">
        <v>3617</v>
      </c>
      <c r="R908" t="str">
        <f>IFERROR(INDEX(tbl_Lookup_Exercises[Category],MATCH(tbl_Exercises[[#This Row],[ExerciseName]],tbl_Lookup_Exercises[ExerciseName],0)),"Unknown")</f>
        <v>Carry</v>
      </c>
    </row>
    <row r="909" spans="1:18" hidden="1" x14ac:dyDescent="0.25">
      <c r="A909" t="s">
        <v>3618</v>
      </c>
      <c r="B909" t="s">
        <v>1010</v>
      </c>
      <c r="C909" t="s">
        <v>15</v>
      </c>
      <c r="D909">
        <v>3</v>
      </c>
      <c r="E909">
        <v>75</v>
      </c>
      <c r="G909">
        <v>60</v>
      </c>
      <c r="O909" t="s">
        <v>3614</v>
      </c>
      <c r="P909">
        <v>4</v>
      </c>
      <c r="Q909" t="s">
        <v>3619</v>
      </c>
      <c r="R909" t="str">
        <f>IFERROR(INDEX(tbl_Lookup_Exercises[Category],MATCH(tbl_Exercises[[#This Row],[ExerciseName]],tbl_Lookup_Exercises[ExerciseName],0)),"Unknown")</f>
        <v>Carry</v>
      </c>
    </row>
    <row r="910" spans="1:18" hidden="1" x14ac:dyDescent="0.25">
      <c r="A910" t="s">
        <v>3620</v>
      </c>
      <c r="B910" t="s">
        <v>1010</v>
      </c>
      <c r="C910" t="s">
        <v>249</v>
      </c>
      <c r="D910">
        <v>1</v>
      </c>
      <c r="E910">
        <v>150</v>
      </c>
      <c r="F910">
        <v>8</v>
      </c>
      <c r="J910">
        <v>3</v>
      </c>
      <c r="K910">
        <v>1</v>
      </c>
      <c r="L910">
        <v>1</v>
      </c>
      <c r="M910" t="s">
        <v>618</v>
      </c>
      <c r="O910" t="s">
        <v>2598</v>
      </c>
      <c r="P910">
        <v>4</v>
      </c>
      <c r="Q910" t="s">
        <v>3621</v>
      </c>
      <c r="R910" t="str">
        <f>IFERROR(INDEX(tbl_Lookup_Exercises[Category],MATCH(tbl_Exercises[[#This Row],[ExerciseName]],tbl_Lookup_Exercises[ExerciseName],0)),"Unknown")</f>
        <v>Legs</v>
      </c>
    </row>
    <row r="911" spans="1:18" hidden="1" x14ac:dyDescent="0.25">
      <c r="A911" t="s">
        <v>3622</v>
      </c>
      <c r="B911" t="s">
        <v>1010</v>
      </c>
      <c r="C911" t="s">
        <v>249</v>
      </c>
      <c r="D911">
        <v>2</v>
      </c>
      <c r="E911">
        <v>150</v>
      </c>
      <c r="F911">
        <v>8</v>
      </c>
      <c r="J911">
        <v>3</v>
      </c>
      <c r="K911">
        <v>1</v>
      </c>
      <c r="L911">
        <v>1</v>
      </c>
      <c r="M911" t="s">
        <v>618</v>
      </c>
      <c r="O911" t="s">
        <v>2598</v>
      </c>
      <c r="P911">
        <v>4</v>
      </c>
      <c r="Q911" t="s">
        <v>3623</v>
      </c>
      <c r="R911" t="str">
        <f>IFERROR(INDEX(tbl_Lookup_Exercises[Category],MATCH(tbl_Exercises[[#This Row],[ExerciseName]],tbl_Lookup_Exercises[ExerciseName],0)),"Unknown")</f>
        <v>Legs</v>
      </c>
    </row>
    <row r="912" spans="1:18" hidden="1" x14ac:dyDescent="0.25">
      <c r="A912" t="s">
        <v>3624</v>
      </c>
      <c r="B912" t="s">
        <v>1010</v>
      </c>
      <c r="C912" t="s">
        <v>249</v>
      </c>
      <c r="D912">
        <v>3</v>
      </c>
      <c r="E912">
        <v>150</v>
      </c>
      <c r="F912">
        <v>8</v>
      </c>
      <c r="J912">
        <v>3</v>
      </c>
      <c r="K912">
        <v>1</v>
      </c>
      <c r="L912">
        <v>1</v>
      </c>
      <c r="M912" t="s">
        <v>618</v>
      </c>
      <c r="O912" t="s">
        <v>3625</v>
      </c>
      <c r="P912">
        <v>4</v>
      </c>
      <c r="Q912" t="s">
        <v>3626</v>
      </c>
      <c r="R912" t="str">
        <f>IFERROR(INDEX(tbl_Lookup_Exercises[Category],MATCH(tbl_Exercises[[#This Row],[ExerciseName]],tbl_Lookup_Exercises[ExerciseName],0)),"Unknown")</f>
        <v>Legs</v>
      </c>
    </row>
    <row r="913" spans="1:18" hidden="1" x14ac:dyDescent="0.25">
      <c r="A913" t="s">
        <v>3627</v>
      </c>
      <c r="B913" t="s">
        <v>1010</v>
      </c>
      <c r="C913" t="s">
        <v>249</v>
      </c>
      <c r="D913">
        <v>4</v>
      </c>
      <c r="E913">
        <v>150</v>
      </c>
      <c r="F913">
        <v>8</v>
      </c>
      <c r="J913">
        <v>3</v>
      </c>
      <c r="K913">
        <v>1</v>
      </c>
      <c r="L913">
        <v>1</v>
      </c>
      <c r="M913" t="s">
        <v>618</v>
      </c>
      <c r="O913" t="s">
        <v>3628</v>
      </c>
      <c r="P913">
        <v>4</v>
      </c>
      <c r="Q913" t="s">
        <v>3629</v>
      </c>
      <c r="R913" t="str">
        <f>IFERROR(INDEX(tbl_Lookup_Exercises[Category],MATCH(tbl_Exercises[[#This Row],[ExerciseName]],tbl_Lookup_Exercises[ExerciseName],0)),"Unknown")</f>
        <v>Legs</v>
      </c>
    </row>
    <row r="914" spans="1:18" hidden="1" x14ac:dyDescent="0.25">
      <c r="A914" t="s">
        <v>3630</v>
      </c>
      <c r="B914" t="s">
        <v>1010</v>
      </c>
      <c r="C914" t="s">
        <v>41</v>
      </c>
      <c r="D914">
        <v>1</v>
      </c>
      <c r="E914">
        <v>70</v>
      </c>
      <c r="F914">
        <v>7</v>
      </c>
      <c r="J914">
        <v>2</v>
      </c>
      <c r="K914">
        <v>1</v>
      </c>
      <c r="L914">
        <v>2</v>
      </c>
      <c r="M914" t="s">
        <v>618</v>
      </c>
      <c r="O914" t="s">
        <v>3631</v>
      </c>
      <c r="P914">
        <v>4</v>
      </c>
      <c r="Q914" t="s">
        <v>3632</v>
      </c>
      <c r="R914" t="str">
        <f>IFERROR(INDEX(tbl_Lookup_Exercises[Category],MATCH(tbl_Exercises[[#This Row],[ExerciseName]],tbl_Lookup_Exercises[ExerciseName],0)),"Unknown")</f>
        <v>Pull</v>
      </c>
    </row>
    <row r="915" spans="1:18" hidden="1" x14ac:dyDescent="0.25">
      <c r="A915" t="s">
        <v>3633</v>
      </c>
      <c r="B915" t="s">
        <v>1010</v>
      </c>
      <c r="C915" t="s">
        <v>41</v>
      </c>
      <c r="D915">
        <v>2</v>
      </c>
      <c r="E915">
        <v>70</v>
      </c>
      <c r="F915">
        <v>9</v>
      </c>
      <c r="J915">
        <v>2</v>
      </c>
      <c r="K915">
        <v>1</v>
      </c>
      <c r="L915">
        <v>2</v>
      </c>
      <c r="M915" t="s">
        <v>1745</v>
      </c>
      <c r="O915" t="s">
        <v>1932</v>
      </c>
      <c r="P915">
        <v>4</v>
      </c>
      <c r="Q915" t="s">
        <v>3634</v>
      </c>
      <c r="R915" t="str">
        <f>IFERROR(INDEX(tbl_Lookup_Exercises[Category],MATCH(tbl_Exercises[[#This Row],[ExerciseName]],tbl_Lookup_Exercises[ExerciseName],0)),"Unknown")</f>
        <v>Pull</v>
      </c>
    </row>
    <row r="916" spans="1:18" hidden="1" x14ac:dyDescent="0.25">
      <c r="A916" t="s">
        <v>3635</v>
      </c>
      <c r="B916" t="s">
        <v>1010</v>
      </c>
      <c r="C916" t="s">
        <v>41</v>
      </c>
      <c r="D916">
        <v>3</v>
      </c>
      <c r="E916">
        <v>70</v>
      </c>
      <c r="F916">
        <v>8.5</v>
      </c>
      <c r="J916">
        <v>2</v>
      </c>
      <c r="K916">
        <v>1</v>
      </c>
      <c r="L916">
        <v>2</v>
      </c>
      <c r="M916" t="s">
        <v>610</v>
      </c>
      <c r="O916" t="s">
        <v>1937</v>
      </c>
      <c r="P916">
        <v>4</v>
      </c>
      <c r="Q916" t="s">
        <v>3636</v>
      </c>
      <c r="R916" t="str">
        <f>IFERROR(INDEX(tbl_Lookup_Exercises[Category],MATCH(tbl_Exercises[[#This Row],[ExerciseName]],tbl_Lookup_Exercises[ExerciseName],0)),"Unknown")</f>
        <v>Pull</v>
      </c>
    </row>
    <row r="917" spans="1:18" hidden="1" x14ac:dyDescent="0.25">
      <c r="A917" t="s">
        <v>3637</v>
      </c>
      <c r="B917" t="s">
        <v>1010</v>
      </c>
      <c r="C917" t="s">
        <v>41</v>
      </c>
      <c r="D917">
        <v>4</v>
      </c>
      <c r="E917">
        <v>70</v>
      </c>
      <c r="F917">
        <v>8.5</v>
      </c>
      <c r="J917">
        <v>2</v>
      </c>
      <c r="K917">
        <v>1</v>
      </c>
      <c r="L917">
        <v>2</v>
      </c>
      <c r="M917" t="s">
        <v>610</v>
      </c>
      <c r="O917" t="s">
        <v>3638</v>
      </c>
      <c r="P917">
        <v>4</v>
      </c>
      <c r="Q917" t="s">
        <v>3639</v>
      </c>
      <c r="R917" t="str">
        <f>IFERROR(INDEX(tbl_Lookup_Exercises[Category],MATCH(tbl_Exercises[[#This Row],[ExerciseName]],tbl_Lookup_Exercises[ExerciseName],0)),"Unknown")</f>
        <v>Pull</v>
      </c>
    </row>
    <row r="918" spans="1:18" hidden="1" x14ac:dyDescent="0.25">
      <c r="A918" t="s">
        <v>3640</v>
      </c>
      <c r="B918" t="s">
        <v>1010</v>
      </c>
      <c r="C918" t="s">
        <v>73</v>
      </c>
      <c r="D918">
        <v>1</v>
      </c>
      <c r="E918">
        <v>30</v>
      </c>
      <c r="F918">
        <v>20</v>
      </c>
      <c r="J918">
        <v>2</v>
      </c>
      <c r="K918">
        <v>2</v>
      </c>
      <c r="L918">
        <v>2</v>
      </c>
      <c r="M918" t="s">
        <v>618</v>
      </c>
      <c r="O918" t="s">
        <v>3218</v>
      </c>
      <c r="P918">
        <v>4</v>
      </c>
      <c r="Q918" t="s">
        <v>3641</v>
      </c>
      <c r="R918" t="str">
        <f>IFERROR(INDEX(tbl_Lookup_Exercises[Category],MATCH(tbl_Exercises[[#This Row],[ExerciseName]],tbl_Lookup_Exercises[ExerciseName],0)),"Unknown")</f>
        <v>Pull</v>
      </c>
    </row>
    <row r="919" spans="1:18" hidden="1" x14ac:dyDescent="0.25">
      <c r="A919" t="s">
        <v>3642</v>
      </c>
      <c r="B919" t="s">
        <v>1010</v>
      </c>
      <c r="C919" t="s">
        <v>73</v>
      </c>
      <c r="D919">
        <v>2</v>
      </c>
      <c r="E919">
        <v>30</v>
      </c>
      <c r="F919">
        <v>20</v>
      </c>
      <c r="J919">
        <v>2</v>
      </c>
      <c r="K919">
        <v>2</v>
      </c>
      <c r="L919">
        <v>2</v>
      </c>
      <c r="M919" t="s">
        <v>618</v>
      </c>
      <c r="O919" t="s">
        <v>3218</v>
      </c>
      <c r="P919">
        <v>4</v>
      </c>
      <c r="Q919" t="s">
        <v>3643</v>
      </c>
      <c r="R919" t="str">
        <f>IFERROR(INDEX(tbl_Lookup_Exercises[Category],MATCH(tbl_Exercises[[#This Row],[ExerciseName]],tbl_Lookup_Exercises[ExerciseName],0)),"Unknown")</f>
        <v>Pull</v>
      </c>
    </row>
    <row r="920" spans="1:18" hidden="1" x14ac:dyDescent="0.25">
      <c r="A920" t="s">
        <v>3644</v>
      </c>
      <c r="B920" t="s">
        <v>1010</v>
      </c>
      <c r="C920" t="s">
        <v>73</v>
      </c>
      <c r="D920">
        <v>3</v>
      </c>
      <c r="E920">
        <v>30</v>
      </c>
      <c r="F920">
        <v>20</v>
      </c>
      <c r="J920">
        <v>2</v>
      </c>
      <c r="K920">
        <v>2</v>
      </c>
      <c r="L920">
        <v>2</v>
      </c>
      <c r="M920" t="s">
        <v>618</v>
      </c>
      <c r="O920" t="s">
        <v>3218</v>
      </c>
      <c r="P920">
        <v>4</v>
      </c>
      <c r="Q920" t="s">
        <v>3645</v>
      </c>
      <c r="R920" t="str">
        <f>IFERROR(INDEX(tbl_Lookup_Exercises[Category],MATCH(tbl_Exercises[[#This Row],[ExerciseName]],tbl_Lookup_Exercises[ExerciseName],0)),"Unknown")</f>
        <v>Pull</v>
      </c>
    </row>
    <row r="921" spans="1:18" hidden="1" x14ac:dyDescent="0.25">
      <c r="A921" t="s">
        <v>3646</v>
      </c>
      <c r="B921" t="s">
        <v>1010</v>
      </c>
      <c r="C921" t="s">
        <v>8734</v>
      </c>
      <c r="D921">
        <v>1</v>
      </c>
      <c r="E921">
        <v>30</v>
      </c>
      <c r="F921">
        <v>10</v>
      </c>
      <c r="J921">
        <v>3</v>
      </c>
      <c r="K921">
        <v>1</v>
      </c>
      <c r="L921">
        <v>3</v>
      </c>
      <c r="M921" t="s">
        <v>1745</v>
      </c>
      <c r="O921" t="s">
        <v>2355</v>
      </c>
      <c r="P921">
        <v>4</v>
      </c>
      <c r="Q921" t="s">
        <v>3647</v>
      </c>
      <c r="R921" t="str">
        <f>IFERROR(INDEX(tbl_Lookup_Exercises[Category],MATCH(tbl_Exercises[[#This Row],[ExerciseName]],tbl_Lookup_Exercises[ExerciseName],0)),"Unknown")</f>
        <v>Arms_Biceps</v>
      </c>
    </row>
    <row r="922" spans="1:18" hidden="1" x14ac:dyDescent="0.25">
      <c r="A922" t="s">
        <v>3648</v>
      </c>
      <c r="B922" t="s">
        <v>1010</v>
      </c>
      <c r="C922" t="s">
        <v>8734</v>
      </c>
      <c r="D922">
        <v>2</v>
      </c>
      <c r="E922">
        <v>30</v>
      </c>
      <c r="F922">
        <v>8</v>
      </c>
      <c r="J922">
        <v>3</v>
      </c>
      <c r="K922">
        <v>1</v>
      </c>
      <c r="L922">
        <v>3</v>
      </c>
      <c r="M922" t="s">
        <v>1745</v>
      </c>
      <c r="O922" t="s">
        <v>2355</v>
      </c>
      <c r="P922">
        <v>4</v>
      </c>
      <c r="Q922" t="s">
        <v>3649</v>
      </c>
      <c r="R922" t="str">
        <f>IFERROR(INDEX(tbl_Lookup_Exercises[Category],MATCH(tbl_Exercises[[#This Row],[ExerciseName]],tbl_Lookup_Exercises[ExerciseName],0)),"Unknown")</f>
        <v>Arms_Biceps</v>
      </c>
    </row>
    <row r="923" spans="1:18" hidden="1" x14ac:dyDescent="0.25">
      <c r="A923" t="s">
        <v>3650</v>
      </c>
      <c r="B923" t="s">
        <v>1010</v>
      </c>
      <c r="C923" t="s">
        <v>8734</v>
      </c>
      <c r="D923">
        <v>3</v>
      </c>
      <c r="E923">
        <v>30</v>
      </c>
      <c r="F923">
        <v>6</v>
      </c>
      <c r="J923">
        <v>3</v>
      </c>
      <c r="K923">
        <v>1</v>
      </c>
      <c r="L923">
        <v>3</v>
      </c>
      <c r="M923" t="s">
        <v>1745</v>
      </c>
      <c r="O923" t="s">
        <v>3651</v>
      </c>
      <c r="P923">
        <v>4</v>
      </c>
      <c r="Q923" t="s">
        <v>1013</v>
      </c>
      <c r="R923" t="str">
        <f>IFERROR(INDEX(tbl_Lookup_Exercises[Category],MATCH(tbl_Exercises[[#This Row],[ExerciseName]],tbl_Lookup_Exercises[ExerciseName],0)),"Unknown")</f>
        <v>Arms_Biceps</v>
      </c>
    </row>
    <row r="924" spans="1:18" hidden="1" x14ac:dyDescent="0.25">
      <c r="A924" t="s">
        <v>3652</v>
      </c>
      <c r="B924" t="s">
        <v>1014</v>
      </c>
      <c r="C924" t="s">
        <v>356</v>
      </c>
      <c r="D924">
        <v>1</v>
      </c>
      <c r="G924">
        <v>300</v>
      </c>
      <c r="H924">
        <v>0.82</v>
      </c>
      <c r="I924" t="s">
        <v>2238</v>
      </c>
      <c r="O924" t="s">
        <v>3653</v>
      </c>
      <c r="P924">
        <v>4</v>
      </c>
      <c r="Q924" t="s">
        <v>1016</v>
      </c>
      <c r="R924" t="str">
        <f>IFERROR(INDEX(tbl_Lookup_Exercises[Category],MATCH(tbl_Exercises[[#This Row],[ExerciseName]],tbl_Lookup_Exercises[ExerciseName],0)),"Unknown")</f>
        <v>Pull</v>
      </c>
    </row>
    <row r="925" spans="1:18" hidden="1" x14ac:dyDescent="0.25">
      <c r="A925" t="s">
        <v>3654</v>
      </c>
      <c r="B925" t="s">
        <v>1014</v>
      </c>
      <c r="C925" t="s">
        <v>389</v>
      </c>
      <c r="D925">
        <v>1</v>
      </c>
      <c r="E925">
        <v>0</v>
      </c>
      <c r="F925">
        <v>12</v>
      </c>
      <c r="P925">
        <v>4</v>
      </c>
      <c r="Q925" t="s">
        <v>3655</v>
      </c>
      <c r="R925" t="str">
        <f>IFERROR(INDEX(tbl_Lookup_Exercises[Category],MATCH(tbl_Exercises[[#This Row],[ExerciseName]],tbl_Lookup_Exercises[ExerciseName],0)),"Unknown")</f>
        <v>Push</v>
      </c>
    </row>
    <row r="926" spans="1:18" hidden="1" x14ac:dyDescent="0.25">
      <c r="A926" t="s">
        <v>3656</v>
      </c>
      <c r="B926" t="s">
        <v>1014</v>
      </c>
      <c r="C926" t="s">
        <v>154</v>
      </c>
      <c r="D926">
        <v>1</v>
      </c>
      <c r="E926">
        <v>125</v>
      </c>
      <c r="F926">
        <v>8</v>
      </c>
      <c r="J926">
        <v>3</v>
      </c>
      <c r="K926">
        <v>1</v>
      </c>
      <c r="L926">
        <v>1</v>
      </c>
      <c r="M926" t="s">
        <v>618</v>
      </c>
      <c r="O926" t="s">
        <v>2598</v>
      </c>
      <c r="P926">
        <v>4</v>
      </c>
      <c r="Q926" t="s">
        <v>3657</v>
      </c>
      <c r="R926" t="str">
        <f>IFERROR(INDEX(tbl_Lookup_Exercises[Category],MATCH(tbl_Exercises[[#This Row],[ExerciseName]],tbl_Lookup_Exercises[ExerciseName],0)),"Unknown")</f>
        <v>Push</v>
      </c>
    </row>
    <row r="927" spans="1:18" hidden="1" x14ac:dyDescent="0.25">
      <c r="A927" t="s">
        <v>3658</v>
      </c>
      <c r="B927" t="s">
        <v>1014</v>
      </c>
      <c r="C927" t="s">
        <v>154</v>
      </c>
      <c r="D927">
        <v>2</v>
      </c>
      <c r="E927">
        <v>125</v>
      </c>
      <c r="F927">
        <v>8</v>
      </c>
      <c r="J927">
        <v>3</v>
      </c>
      <c r="K927">
        <v>1</v>
      </c>
      <c r="L927">
        <v>1</v>
      </c>
      <c r="M927" t="s">
        <v>618</v>
      </c>
      <c r="O927" t="s">
        <v>2598</v>
      </c>
      <c r="P927">
        <v>4</v>
      </c>
      <c r="Q927" t="s">
        <v>3659</v>
      </c>
      <c r="R927" t="str">
        <f>IFERROR(INDEX(tbl_Lookup_Exercises[Category],MATCH(tbl_Exercises[[#This Row],[ExerciseName]],tbl_Lookup_Exercises[ExerciseName],0)),"Unknown")</f>
        <v>Push</v>
      </c>
    </row>
    <row r="928" spans="1:18" hidden="1" x14ac:dyDescent="0.25">
      <c r="A928" t="s">
        <v>3660</v>
      </c>
      <c r="B928" t="s">
        <v>1014</v>
      </c>
      <c r="C928" t="s">
        <v>154</v>
      </c>
      <c r="D928">
        <v>3</v>
      </c>
      <c r="E928">
        <v>125</v>
      </c>
      <c r="F928">
        <v>6</v>
      </c>
      <c r="J928">
        <v>3</v>
      </c>
      <c r="K928">
        <v>1</v>
      </c>
      <c r="L928">
        <v>1</v>
      </c>
      <c r="M928" t="s">
        <v>1745</v>
      </c>
      <c r="O928" t="s">
        <v>3083</v>
      </c>
      <c r="P928">
        <v>4</v>
      </c>
      <c r="Q928" t="s">
        <v>3661</v>
      </c>
      <c r="R928" t="str">
        <f>IFERROR(INDEX(tbl_Lookup_Exercises[Category],MATCH(tbl_Exercises[[#This Row],[ExerciseName]],tbl_Lookup_Exercises[ExerciseName],0)),"Unknown")</f>
        <v>Push</v>
      </c>
    </row>
    <row r="929" spans="1:18" hidden="1" x14ac:dyDescent="0.25">
      <c r="A929" t="s">
        <v>3662</v>
      </c>
      <c r="B929" t="s">
        <v>1014</v>
      </c>
      <c r="C929" t="s">
        <v>154</v>
      </c>
      <c r="D929">
        <v>4</v>
      </c>
      <c r="E929">
        <v>125</v>
      </c>
      <c r="F929">
        <v>6</v>
      </c>
      <c r="J929">
        <v>3</v>
      </c>
      <c r="K929">
        <v>1</v>
      </c>
      <c r="L929">
        <v>1</v>
      </c>
      <c r="M929" t="s">
        <v>610</v>
      </c>
      <c r="O929" t="s">
        <v>3090</v>
      </c>
      <c r="P929">
        <v>4</v>
      </c>
      <c r="Q929" t="s">
        <v>3663</v>
      </c>
      <c r="R929" t="str">
        <f>IFERROR(INDEX(tbl_Lookup_Exercises[Category],MATCH(tbl_Exercises[[#This Row],[ExerciseName]],tbl_Lookup_Exercises[ExerciseName],0)),"Unknown")</f>
        <v>Push</v>
      </c>
    </row>
    <row r="930" spans="1:18" hidden="1" x14ac:dyDescent="0.25">
      <c r="A930" t="s">
        <v>3664</v>
      </c>
      <c r="B930" t="s">
        <v>1014</v>
      </c>
      <c r="C930" t="s">
        <v>172</v>
      </c>
      <c r="D930">
        <v>1</v>
      </c>
      <c r="E930">
        <v>22.5</v>
      </c>
      <c r="F930">
        <v>12</v>
      </c>
      <c r="J930">
        <v>2</v>
      </c>
      <c r="K930">
        <v>2</v>
      </c>
      <c r="L930">
        <v>2</v>
      </c>
      <c r="M930" t="s">
        <v>618</v>
      </c>
      <c r="O930" t="s">
        <v>3218</v>
      </c>
      <c r="P930">
        <v>4</v>
      </c>
      <c r="Q930" t="s">
        <v>3665</v>
      </c>
      <c r="R930" t="str">
        <f>IFERROR(INDEX(tbl_Lookup_Exercises[Category],MATCH(tbl_Exercises[[#This Row],[ExerciseName]],tbl_Lookup_Exercises[ExerciseName],0)),"Unknown")</f>
        <v>Push</v>
      </c>
    </row>
    <row r="931" spans="1:18" hidden="1" x14ac:dyDescent="0.25">
      <c r="A931" t="s">
        <v>3666</v>
      </c>
      <c r="B931" t="s">
        <v>1014</v>
      </c>
      <c r="C931" t="s">
        <v>172</v>
      </c>
      <c r="D931">
        <v>2</v>
      </c>
      <c r="E931">
        <v>25</v>
      </c>
      <c r="F931">
        <v>12</v>
      </c>
      <c r="J931">
        <v>2</v>
      </c>
      <c r="K931">
        <v>2</v>
      </c>
      <c r="L931">
        <v>2</v>
      </c>
      <c r="M931" t="s">
        <v>618</v>
      </c>
      <c r="O931" t="s">
        <v>3218</v>
      </c>
      <c r="P931">
        <v>4</v>
      </c>
      <c r="Q931" t="s">
        <v>3667</v>
      </c>
      <c r="R931" t="str">
        <f>IFERROR(INDEX(tbl_Lookup_Exercises[Category],MATCH(tbl_Exercises[[#This Row],[ExerciseName]],tbl_Lookup_Exercises[ExerciseName],0)),"Unknown")</f>
        <v>Push</v>
      </c>
    </row>
    <row r="932" spans="1:18" hidden="1" x14ac:dyDescent="0.25">
      <c r="A932" t="s">
        <v>3668</v>
      </c>
      <c r="B932" t="s">
        <v>1014</v>
      </c>
      <c r="C932" t="s">
        <v>172</v>
      </c>
      <c r="D932">
        <v>3</v>
      </c>
      <c r="E932">
        <v>30</v>
      </c>
      <c r="F932">
        <v>12</v>
      </c>
      <c r="J932">
        <v>2</v>
      </c>
      <c r="K932">
        <v>2</v>
      </c>
      <c r="L932">
        <v>2</v>
      </c>
      <c r="M932" t="s">
        <v>610</v>
      </c>
      <c r="O932" t="s">
        <v>3600</v>
      </c>
      <c r="P932">
        <v>4</v>
      </c>
      <c r="Q932" t="s">
        <v>3669</v>
      </c>
      <c r="R932" t="str">
        <f>IFERROR(INDEX(tbl_Lookup_Exercises[Category],MATCH(tbl_Exercises[[#This Row],[ExerciseName]],tbl_Lookup_Exercises[ExerciseName],0)),"Unknown")</f>
        <v>Push</v>
      </c>
    </row>
    <row r="933" spans="1:18" hidden="1" x14ac:dyDescent="0.25">
      <c r="A933" t="s">
        <v>3670</v>
      </c>
      <c r="B933" t="s">
        <v>1014</v>
      </c>
      <c r="C933" t="s">
        <v>214</v>
      </c>
      <c r="D933">
        <v>1</v>
      </c>
      <c r="E933">
        <v>50</v>
      </c>
      <c r="F933">
        <v>12</v>
      </c>
      <c r="J933">
        <v>2</v>
      </c>
      <c r="K933">
        <v>1</v>
      </c>
      <c r="L933">
        <v>2</v>
      </c>
      <c r="M933" t="s">
        <v>1745</v>
      </c>
      <c r="O933" t="s">
        <v>1932</v>
      </c>
      <c r="P933">
        <v>4</v>
      </c>
      <c r="Q933" t="s">
        <v>3671</v>
      </c>
      <c r="R933" t="str">
        <f>IFERROR(INDEX(tbl_Lookup_Exercises[Category],MATCH(tbl_Exercises[[#This Row],[ExerciseName]],tbl_Lookup_Exercises[ExerciseName],0)),"Unknown")</f>
        <v>Arms_Triceps</v>
      </c>
    </row>
    <row r="934" spans="1:18" hidden="1" x14ac:dyDescent="0.25">
      <c r="A934" t="s">
        <v>3672</v>
      </c>
      <c r="B934" t="s">
        <v>1014</v>
      </c>
      <c r="C934" t="s">
        <v>214</v>
      </c>
      <c r="D934">
        <v>2</v>
      </c>
      <c r="E934">
        <v>50</v>
      </c>
      <c r="F934">
        <v>10</v>
      </c>
      <c r="J934">
        <v>2</v>
      </c>
      <c r="K934">
        <v>1</v>
      </c>
      <c r="L934">
        <v>2</v>
      </c>
      <c r="M934" t="s">
        <v>1745</v>
      </c>
      <c r="O934" t="s">
        <v>1932</v>
      </c>
      <c r="P934">
        <v>4</v>
      </c>
      <c r="Q934" t="s">
        <v>3673</v>
      </c>
      <c r="R934" t="str">
        <f>IFERROR(INDEX(tbl_Lookup_Exercises[Category],MATCH(tbl_Exercises[[#This Row],[ExerciseName]],tbl_Lookup_Exercises[ExerciseName],0)),"Unknown")</f>
        <v>Arms_Triceps</v>
      </c>
    </row>
    <row r="935" spans="1:18" hidden="1" x14ac:dyDescent="0.25">
      <c r="A935" t="s">
        <v>3674</v>
      </c>
      <c r="B935" t="s">
        <v>1014</v>
      </c>
      <c r="C935" t="s">
        <v>214</v>
      </c>
      <c r="D935">
        <v>3</v>
      </c>
      <c r="E935">
        <v>50</v>
      </c>
      <c r="F935">
        <v>8</v>
      </c>
      <c r="J935">
        <v>2</v>
      </c>
      <c r="K935">
        <v>1</v>
      </c>
      <c r="L935">
        <v>2</v>
      </c>
      <c r="M935" t="s">
        <v>1745</v>
      </c>
      <c r="N935" t="s">
        <v>3675</v>
      </c>
      <c r="O935" t="s">
        <v>3676</v>
      </c>
      <c r="P935">
        <v>4</v>
      </c>
      <c r="Q935" t="s">
        <v>3677</v>
      </c>
      <c r="R935" t="str">
        <f>IFERROR(INDEX(tbl_Lookup_Exercises[Category],MATCH(tbl_Exercises[[#This Row],[ExerciseName]],tbl_Lookup_Exercises[ExerciseName],0)),"Unknown")</f>
        <v>Arms_Triceps</v>
      </c>
    </row>
    <row r="936" spans="1:18" hidden="1" x14ac:dyDescent="0.25">
      <c r="A936" t="s">
        <v>3678</v>
      </c>
      <c r="B936" t="s">
        <v>1014</v>
      </c>
      <c r="C936" t="s">
        <v>214</v>
      </c>
      <c r="D936">
        <v>4</v>
      </c>
      <c r="E936">
        <v>50</v>
      </c>
      <c r="F936">
        <v>3</v>
      </c>
      <c r="J936">
        <v>2</v>
      </c>
      <c r="K936">
        <v>1</v>
      </c>
      <c r="L936">
        <v>2</v>
      </c>
      <c r="M936" t="s">
        <v>1745</v>
      </c>
      <c r="N936" t="s">
        <v>3675</v>
      </c>
      <c r="O936" t="s">
        <v>3676</v>
      </c>
      <c r="P936">
        <v>4</v>
      </c>
      <c r="Q936" t="s">
        <v>3679</v>
      </c>
      <c r="R936" t="str">
        <f>IFERROR(INDEX(tbl_Lookup_Exercises[Category],MATCH(tbl_Exercises[[#This Row],[ExerciseName]],tbl_Lookup_Exercises[ExerciseName],0)),"Unknown")</f>
        <v>Arms_Triceps</v>
      </c>
    </row>
    <row r="937" spans="1:18" hidden="1" x14ac:dyDescent="0.25">
      <c r="A937" t="s">
        <v>3680</v>
      </c>
      <c r="B937" t="s">
        <v>1014</v>
      </c>
      <c r="C937" t="s">
        <v>214</v>
      </c>
      <c r="D937">
        <v>5</v>
      </c>
      <c r="E937">
        <v>50</v>
      </c>
      <c r="F937">
        <v>7</v>
      </c>
      <c r="J937">
        <v>2</v>
      </c>
      <c r="K937">
        <v>1</v>
      </c>
      <c r="L937">
        <v>2</v>
      </c>
      <c r="M937" t="s">
        <v>1745</v>
      </c>
      <c r="N937" t="s">
        <v>3681</v>
      </c>
      <c r="O937" t="s">
        <v>3676</v>
      </c>
      <c r="P937">
        <v>4</v>
      </c>
      <c r="Q937" t="s">
        <v>3682</v>
      </c>
      <c r="R937" t="str">
        <f>IFERROR(INDEX(tbl_Lookup_Exercises[Category],MATCH(tbl_Exercises[[#This Row],[ExerciseName]],tbl_Lookup_Exercises[ExerciseName],0)),"Unknown")</f>
        <v>Arms_Triceps</v>
      </c>
    </row>
    <row r="938" spans="1:18" hidden="1" x14ac:dyDescent="0.25">
      <c r="A938" t="s">
        <v>3683</v>
      </c>
      <c r="B938" t="s">
        <v>1014</v>
      </c>
      <c r="C938" t="s">
        <v>214</v>
      </c>
      <c r="D938">
        <v>6</v>
      </c>
      <c r="E938">
        <v>50</v>
      </c>
      <c r="F938">
        <v>2.5</v>
      </c>
      <c r="J938">
        <v>2</v>
      </c>
      <c r="K938">
        <v>1</v>
      </c>
      <c r="L938">
        <v>2</v>
      </c>
      <c r="M938" t="s">
        <v>1745</v>
      </c>
      <c r="N938" t="s">
        <v>3681</v>
      </c>
      <c r="O938" t="s">
        <v>3676</v>
      </c>
      <c r="P938">
        <v>4</v>
      </c>
      <c r="Q938" t="s">
        <v>3684</v>
      </c>
      <c r="R938" t="str">
        <f>IFERROR(INDEX(tbl_Lookup_Exercises[Category],MATCH(tbl_Exercises[[#This Row],[ExerciseName]],tbl_Lookup_Exercises[ExerciseName],0)),"Unknown")</f>
        <v>Arms_Triceps</v>
      </c>
    </row>
    <row r="939" spans="1:18" hidden="1" x14ac:dyDescent="0.25">
      <c r="A939" t="s">
        <v>3685</v>
      </c>
      <c r="B939" t="s">
        <v>1014</v>
      </c>
      <c r="C939" t="s">
        <v>217</v>
      </c>
      <c r="D939">
        <v>1</v>
      </c>
      <c r="E939">
        <v>12.5</v>
      </c>
      <c r="F939">
        <v>10</v>
      </c>
      <c r="J939">
        <v>3</v>
      </c>
      <c r="K939">
        <v>1</v>
      </c>
      <c r="L939">
        <v>3</v>
      </c>
      <c r="M939" t="s">
        <v>610</v>
      </c>
      <c r="O939" t="s">
        <v>3686</v>
      </c>
      <c r="P939">
        <v>4</v>
      </c>
      <c r="Q939" t="s">
        <v>3687</v>
      </c>
      <c r="R939" t="str">
        <f>IFERROR(INDEX(tbl_Lookup_Exercises[Category],MATCH(tbl_Exercises[[#This Row],[ExerciseName]],tbl_Lookup_Exercises[ExerciseName],0)),"Unknown")</f>
        <v>Arms_Triceps</v>
      </c>
    </row>
    <row r="940" spans="1:18" hidden="1" x14ac:dyDescent="0.25">
      <c r="A940" t="s">
        <v>3688</v>
      </c>
      <c r="B940" t="s">
        <v>1014</v>
      </c>
      <c r="C940" t="s">
        <v>217</v>
      </c>
      <c r="D940">
        <v>2</v>
      </c>
      <c r="E940">
        <v>12.5</v>
      </c>
      <c r="F940">
        <v>10</v>
      </c>
      <c r="J940">
        <v>3</v>
      </c>
      <c r="K940">
        <v>1</v>
      </c>
      <c r="L940">
        <v>3</v>
      </c>
      <c r="M940" t="s">
        <v>610</v>
      </c>
      <c r="O940" t="s">
        <v>3686</v>
      </c>
      <c r="P940">
        <v>4</v>
      </c>
      <c r="Q940" t="s">
        <v>3689</v>
      </c>
      <c r="R940" t="str">
        <f>IFERROR(INDEX(tbl_Lookup_Exercises[Category],MATCH(tbl_Exercises[[#This Row],[ExerciseName]],tbl_Lookup_Exercises[ExerciseName],0)),"Unknown")</f>
        <v>Arms_Triceps</v>
      </c>
    </row>
    <row r="941" spans="1:18" hidden="1" x14ac:dyDescent="0.25">
      <c r="A941" t="s">
        <v>3690</v>
      </c>
      <c r="B941" t="s">
        <v>1014</v>
      </c>
      <c r="C941" t="s">
        <v>217</v>
      </c>
      <c r="D941">
        <v>3</v>
      </c>
      <c r="E941">
        <v>12.5</v>
      </c>
      <c r="F941">
        <v>10</v>
      </c>
      <c r="J941">
        <v>3</v>
      </c>
      <c r="K941">
        <v>1</v>
      </c>
      <c r="L941">
        <v>3</v>
      </c>
      <c r="M941" t="s">
        <v>610</v>
      </c>
      <c r="O941" t="s">
        <v>3686</v>
      </c>
      <c r="P941">
        <v>4</v>
      </c>
      <c r="Q941" t="s">
        <v>3691</v>
      </c>
      <c r="R941" t="str">
        <f>IFERROR(INDEX(tbl_Lookup_Exercises[Category],MATCH(tbl_Exercises[[#This Row],[ExerciseName]],tbl_Lookup_Exercises[ExerciseName],0)),"Unknown")</f>
        <v>Arms_Triceps</v>
      </c>
    </row>
    <row r="942" spans="1:18" hidden="1" x14ac:dyDescent="0.25">
      <c r="A942" t="s">
        <v>3692</v>
      </c>
      <c r="B942" t="s">
        <v>1014</v>
      </c>
      <c r="C942" t="s">
        <v>303</v>
      </c>
      <c r="D942">
        <v>1</v>
      </c>
      <c r="E942">
        <v>10</v>
      </c>
      <c r="F942">
        <v>12</v>
      </c>
      <c r="J942">
        <v>2</v>
      </c>
      <c r="K942">
        <v>2</v>
      </c>
      <c r="L942">
        <v>2</v>
      </c>
      <c r="M942" t="s">
        <v>1745</v>
      </c>
      <c r="O942" t="s">
        <v>2664</v>
      </c>
      <c r="P942">
        <v>4</v>
      </c>
      <c r="Q942" t="s">
        <v>3693</v>
      </c>
      <c r="R942" t="str">
        <f>IFERROR(INDEX(tbl_Lookup_Exercises[Category],MATCH(tbl_Exercises[[#This Row],[ExerciseName]],tbl_Lookup_Exercises[ExerciseName],0)),"Unknown")</f>
        <v>Push</v>
      </c>
    </row>
    <row r="943" spans="1:18" hidden="1" x14ac:dyDescent="0.25">
      <c r="A943" t="s">
        <v>3694</v>
      </c>
      <c r="B943" t="s">
        <v>1014</v>
      </c>
      <c r="C943" t="s">
        <v>303</v>
      </c>
      <c r="D943">
        <v>2</v>
      </c>
      <c r="E943">
        <v>10</v>
      </c>
      <c r="F943">
        <v>12</v>
      </c>
      <c r="J943">
        <v>2</v>
      </c>
      <c r="K943">
        <v>2</v>
      </c>
      <c r="L943">
        <v>2</v>
      </c>
      <c r="M943" t="s">
        <v>1745</v>
      </c>
      <c r="O943" t="s">
        <v>2664</v>
      </c>
      <c r="P943">
        <v>4</v>
      </c>
      <c r="Q943" t="s">
        <v>3695</v>
      </c>
      <c r="R943" t="str">
        <f>IFERROR(INDEX(tbl_Lookup_Exercises[Category],MATCH(tbl_Exercises[[#This Row],[ExerciseName]],tbl_Lookup_Exercises[ExerciseName],0)),"Unknown")</f>
        <v>Push</v>
      </c>
    </row>
    <row r="944" spans="1:18" hidden="1" x14ac:dyDescent="0.25">
      <c r="A944" t="s">
        <v>3696</v>
      </c>
      <c r="B944" t="s">
        <v>1014</v>
      </c>
      <c r="C944" t="s">
        <v>3697</v>
      </c>
      <c r="D944">
        <v>1</v>
      </c>
      <c r="E944">
        <v>30</v>
      </c>
      <c r="F944">
        <v>25</v>
      </c>
      <c r="J944">
        <v>2</v>
      </c>
      <c r="K944">
        <v>2</v>
      </c>
      <c r="L944">
        <v>2</v>
      </c>
      <c r="M944" t="s">
        <v>1745</v>
      </c>
      <c r="O944" t="s">
        <v>3698</v>
      </c>
      <c r="P944">
        <v>4</v>
      </c>
      <c r="Q944" t="s">
        <v>3699</v>
      </c>
      <c r="R944" t="str">
        <f>IFERROR(INDEX(tbl_Lookup_Exercises[Category],MATCH(tbl_Exercises[[#This Row],[ExerciseName]],tbl_Lookup_Exercises[ExerciseName],0)),"Unknown")</f>
        <v>Push</v>
      </c>
    </row>
    <row r="945" spans="1:18" hidden="1" x14ac:dyDescent="0.25">
      <c r="A945" t="s">
        <v>3700</v>
      </c>
      <c r="B945" t="s">
        <v>1014</v>
      </c>
      <c r="C945" t="s">
        <v>303</v>
      </c>
      <c r="D945">
        <v>3</v>
      </c>
      <c r="E945">
        <v>10</v>
      </c>
      <c r="F945">
        <v>12</v>
      </c>
      <c r="J945">
        <v>2</v>
      </c>
      <c r="K945">
        <v>2</v>
      </c>
      <c r="L945">
        <v>2</v>
      </c>
      <c r="M945" t="s">
        <v>610</v>
      </c>
      <c r="O945" t="s">
        <v>3600</v>
      </c>
      <c r="P945">
        <v>4</v>
      </c>
      <c r="Q945" t="s">
        <v>3701</v>
      </c>
      <c r="R945" t="str">
        <f>IFERROR(INDEX(tbl_Lookup_Exercises[Category],MATCH(tbl_Exercises[[#This Row],[ExerciseName]],tbl_Lookup_Exercises[ExerciseName],0)),"Unknown")</f>
        <v>Push</v>
      </c>
    </row>
    <row r="946" spans="1:18" hidden="1" x14ac:dyDescent="0.25">
      <c r="A946" t="s">
        <v>3702</v>
      </c>
      <c r="B946" t="s">
        <v>1014</v>
      </c>
      <c r="C946" t="s">
        <v>172</v>
      </c>
      <c r="D946">
        <v>4</v>
      </c>
      <c r="E946">
        <v>15</v>
      </c>
      <c r="F946">
        <v>17</v>
      </c>
      <c r="J946">
        <v>2</v>
      </c>
      <c r="K946">
        <v>2</v>
      </c>
      <c r="L946">
        <v>2</v>
      </c>
      <c r="M946" t="s">
        <v>610</v>
      </c>
      <c r="O946" t="s">
        <v>3703</v>
      </c>
      <c r="P946">
        <v>4</v>
      </c>
      <c r="Q946" t="s">
        <v>1017</v>
      </c>
      <c r="R946" t="str">
        <f>IFERROR(INDEX(tbl_Lookup_Exercises[Category],MATCH(tbl_Exercises[[#This Row],[ExerciseName]],tbl_Lookup_Exercises[ExerciseName],0)),"Unknown")</f>
        <v>Push</v>
      </c>
    </row>
    <row r="947" spans="1:18" hidden="1" x14ac:dyDescent="0.25">
      <c r="A947" t="s">
        <v>3704</v>
      </c>
      <c r="B947" t="s">
        <v>1018</v>
      </c>
      <c r="C947" t="s">
        <v>356</v>
      </c>
      <c r="D947">
        <v>1</v>
      </c>
      <c r="G947">
        <v>300</v>
      </c>
      <c r="H947">
        <v>0.84</v>
      </c>
      <c r="I947" t="s">
        <v>2238</v>
      </c>
      <c r="O947" t="s">
        <v>272</v>
      </c>
      <c r="P947">
        <v>4</v>
      </c>
      <c r="Q947" t="s">
        <v>1020</v>
      </c>
      <c r="R947" t="str">
        <f>IFERROR(INDEX(tbl_Lookup_Exercises[Category],MATCH(tbl_Exercises[[#This Row],[ExerciseName]],tbl_Lookup_Exercises[ExerciseName],0)),"Unknown")</f>
        <v>Pull</v>
      </c>
    </row>
    <row r="948" spans="1:18" hidden="1" x14ac:dyDescent="0.25">
      <c r="A948" t="s">
        <v>3705</v>
      </c>
      <c r="B948" t="s">
        <v>1018</v>
      </c>
      <c r="C948" t="s">
        <v>41</v>
      </c>
      <c r="D948">
        <v>1</v>
      </c>
      <c r="E948">
        <v>75</v>
      </c>
      <c r="F948">
        <v>10</v>
      </c>
      <c r="J948">
        <v>2</v>
      </c>
      <c r="K948">
        <v>1</v>
      </c>
      <c r="L948">
        <v>2</v>
      </c>
      <c r="M948" t="s">
        <v>1745</v>
      </c>
      <c r="O948" t="s">
        <v>1932</v>
      </c>
      <c r="P948">
        <v>4</v>
      </c>
      <c r="Q948" t="s">
        <v>3706</v>
      </c>
      <c r="R948" t="str">
        <f>IFERROR(INDEX(tbl_Lookup_Exercises[Category],MATCH(tbl_Exercises[[#This Row],[ExerciseName]],tbl_Lookup_Exercises[ExerciseName],0)),"Unknown")</f>
        <v>Pull</v>
      </c>
    </row>
    <row r="949" spans="1:18" hidden="1" x14ac:dyDescent="0.25">
      <c r="A949" t="s">
        <v>3707</v>
      </c>
      <c r="B949" t="s">
        <v>1018</v>
      </c>
      <c r="C949" t="s">
        <v>41</v>
      </c>
      <c r="D949">
        <v>2</v>
      </c>
      <c r="E949">
        <v>75</v>
      </c>
      <c r="F949">
        <v>9</v>
      </c>
      <c r="J949">
        <v>2</v>
      </c>
      <c r="K949">
        <v>1</v>
      </c>
      <c r="L949">
        <v>2</v>
      </c>
      <c r="M949" t="s">
        <v>1745</v>
      </c>
      <c r="O949" t="s">
        <v>3708</v>
      </c>
      <c r="P949">
        <v>4</v>
      </c>
      <c r="Q949" t="s">
        <v>3709</v>
      </c>
      <c r="R949" t="str">
        <f>IFERROR(INDEX(tbl_Lookup_Exercises[Category],MATCH(tbl_Exercises[[#This Row],[ExerciseName]],tbl_Lookup_Exercises[ExerciseName],0)),"Unknown")</f>
        <v>Pull</v>
      </c>
    </row>
    <row r="950" spans="1:18" hidden="1" x14ac:dyDescent="0.25">
      <c r="A950" t="s">
        <v>3710</v>
      </c>
      <c r="B950" t="s">
        <v>1018</v>
      </c>
      <c r="C950" t="s">
        <v>41</v>
      </c>
      <c r="D950">
        <v>3</v>
      </c>
      <c r="E950">
        <v>75</v>
      </c>
      <c r="F950">
        <v>7</v>
      </c>
      <c r="J950">
        <v>2</v>
      </c>
      <c r="K950">
        <v>1</v>
      </c>
      <c r="L950">
        <v>2</v>
      </c>
      <c r="M950" t="s">
        <v>610</v>
      </c>
      <c r="O950" t="s">
        <v>1937</v>
      </c>
      <c r="P950">
        <v>4</v>
      </c>
      <c r="Q950" t="s">
        <v>3711</v>
      </c>
      <c r="R950" t="str">
        <f>IFERROR(INDEX(tbl_Lookup_Exercises[Category],MATCH(tbl_Exercises[[#This Row],[ExerciseName]],tbl_Lookup_Exercises[ExerciseName],0)),"Unknown")</f>
        <v>Pull</v>
      </c>
    </row>
    <row r="951" spans="1:18" hidden="1" x14ac:dyDescent="0.25">
      <c r="A951" t="s">
        <v>3712</v>
      </c>
      <c r="B951" t="s">
        <v>1018</v>
      </c>
      <c r="C951" t="s">
        <v>41</v>
      </c>
      <c r="D951">
        <v>4</v>
      </c>
      <c r="E951">
        <v>75</v>
      </c>
      <c r="F951">
        <v>7</v>
      </c>
      <c r="J951">
        <v>2</v>
      </c>
      <c r="K951">
        <v>1</v>
      </c>
      <c r="L951">
        <v>2</v>
      </c>
      <c r="M951" t="s">
        <v>610</v>
      </c>
      <c r="O951" t="s">
        <v>3713</v>
      </c>
      <c r="P951">
        <v>4</v>
      </c>
      <c r="Q951" t="s">
        <v>3714</v>
      </c>
      <c r="R951" t="str">
        <f>IFERROR(INDEX(tbl_Lookup_Exercises[Category],MATCH(tbl_Exercises[[#This Row],[ExerciseName]],tbl_Lookup_Exercises[ExerciseName],0)),"Unknown")</f>
        <v>Pull</v>
      </c>
    </row>
    <row r="952" spans="1:18" hidden="1" x14ac:dyDescent="0.25">
      <c r="A952" t="s">
        <v>3715</v>
      </c>
      <c r="B952" t="s">
        <v>1018</v>
      </c>
      <c r="C952" t="s">
        <v>45</v>
      </c>
      <c r="D952">
        <v>1</v>
      </c>
      <c r="E952">
        <v>170</v>
      </c>
      <c r="F952">
        <v>10</v>
      </c>
      <c r="J952">
        <v>2</v>
      </c>
      <c r="K952">
        <v>2</v>
      </c>
      <c r="L952">
        <v>1</v>
      </c>
      <c r="M952" t="s">
        <v>1745</v>
      </c>
      <c r="O952" t="s">
        <v>3716</v>
      </c>
      <c r="P952">
        <v>4</v>
      </c>
      <c r="Q952" t="s">
        <v>3717</v>
      </c>
      <c r="R952" t="str">
        <f>IFERROR(INDEX(tbl_Lookup_Exercises[Category],MATCH(tbl_Exercises[[#This Row],[ExerciseName]],tbl_Lookup_Exercises[ExerciseName],0)),"Unknown")</f>
        <v>Pull</v>
      </c>
    </row>
    <row r="953" spans="1:18" hidden="1" x14ac:dyDescent="0.25">
      <c r="A953" t="s">
        <v>3718</v>
      </c>
      <c r="B953" t="s">
        <v>1018</v>
      </c>
      <c r="C953" t="s">
        <v>45</v>
      </c>
      <c r="D953">
        <v>2</v>
      </c>
      <c r="E953">
        <v>170</v>
      </c>
      <c r="F953">
        <v>10</v>
      </c>
      <c r="J953">
        <v>2</v>
      </c>
      <c r="K953">
        <v>2</v>
      </c>
      <c r="L953">
        <v>1</v>
      </c>
      <c r="M953" t="s">
        <v>1745</v>
      </c>
      <c r="O953" t="s">
        <v>3716</v>
      </c>
      <c r="P953">
        <v>4</v>
      </c>
      <c r="Q953" t="s">
        <v>3719</v>
      </c>
      <c r="R953" t="str">
        <f>IFERROR(INDEX(tbl_Lookup_Exercises[Category],MATCH(tbl_Exercises[[#This Row],[ExerciseName]],tbl_Lookup_Exercises[ExerciseName],0)),"Unknown")</f>
        <v>Pull</v>
      </c>
    </row>
    <row r="954" spans="1:18" hidden="1" x14ac:dyDescent="0.25">
      <c r="A954" t="s">
        <v>3720</v>
      </c>
      <c r="B954" t="s">
        <v>1018</v>
      </c>
      <c r="C954" t="s">
        <v>45</v>
      </c>
      <c r="D954">
        <v>3</v>
      </c>
      <c r="E954">
        <v>170</v>
      </c>
      <c r="F954">
        <v>10</v>
      </c>
      <c r="J954">
        <v>2</v>
      </c>
      <c r="K954">
        <v>2</v>
      </c>
      <c r="L954">
        <v>1</v>
      </c>
      <c r="M954" t="s">
        <v>1745</v>
      </c>
      <c r="O954" t="s">
        <v>3721</v>
      </c>
      <c r="P954">
        <v>4</v>
      </c>
      <c r="Q954" t="s">
        <v>3722</v>
      </c>
      <c r="R954" t="str">
        <f>IFERROR(INDEX(tbl_Lookup_Exercises[Category],MATCH(tbl_Exercises[[#This Row],[ExerciseName]],tbl_Lookup_Exercises[ExerciseName],0)),"Unknown")</f>
        <v>Pull</v>
      </c>
    </row>
    <row r="955" spans="1:18" hidden="1" x14ac:dyDescent="0.25">
      <c r="A955" t="s">
        <v>3723</v>
      </c>
      <c r="B955" t="s">
        <v>1018</v>
      </c>
      <c r="C955" t="s">
        <v>45</v>
      </c>
      <c r="D955">
        <v>4</v>
      </c>
      <c r="E955">
        <v>170</v>
      </c>
      <c r="F955">
        <v>8</v>
      </c>
      <c r="J955">
        <v>2</v>
      </c>
      <c r="K955">
        <v>2</v>
      </c>
      <c r="L955">
        <v>1</v>
      </c>
      <c r="M955" t="s">
        <v>1888</v>
      </c>
      <c r="O955" t="s">
        <v>3724</v>
      </c>
      <c r="P955">
        <v>4</v>
      </c>
      <c r="Q955" t="s">
        <v>3725</v>
      </c>
      <c r="R955" t="str">
        <f>IFERROR(INDEX(tbl_Lookup_Exercises[Category],MATCH(tbl_Exercises[[#This Row],[ExerciseName]],tbl_Lookup_Exercises[ExerciseName],0)),"Unknown")</f>
        <v>Pull</v>
      </c>
    </row>
    <row r="956" spans="1:18" hidden="1" x14ac:dyDescent="0.25">
      <c r="A956" t="s">
        <v>3726</v>
      </c>
      <c r="B956" t="s">
        <v>1018</v>
      </c>
      <c r="C956" t="s">
        <v>66</v>
      </c>
      <c r="D956">
        <v>1</v>
      </c>
      <c r="E956">
        <v>140</v>
      </c>
      <c r="F956">
        <v>12</v>
      </c>
      <c r="J956">
        <v>2</v>
      </c>
      <c r="K956">
        <v>2</v>
      </c>
      <c r="L956">
        <v>2</v>
      </c>
      <c r="M956" t="s">
        <v>618</v>
      </c>
      <c r="O956" t="s">
        <v>3727</v>
      </c>
      <c r="P956">
        <v>4</v>
      </c>
      <c r="Q956" t="s">
        <v>3728</v>
      </c>
      <c r="R956" t="str">
        <f>IFERROR(INDEX(tbl_Lookup_Exercises[Category],MATCH(tbl_Exercises[[#This Row],[ExerciseName]],tbl_Lookup_Exercises[ExerciseName],0)),"Unknown")</f>
        <v>Pull</v>
      </c>
    </row>
    <row r="957" spans="1:18" hidden="1" x14ac:dyDescent="0.25">
      <c r="A957" t="s">
        <v>3729</v>
      </c>
      <c r="B957" t="s">
        <v>1018</v>
      </c>
      <c r="C957" t="s">
        <v>66</v>
      </c>
      <c r="D957">
        <v>2</v>
      </c>
      <c r="E957">
        <v>170</v>
      </c>
      <c r="F957">
        <v>12</v>
      </c>
      <c r="J957">
        <v>2</v>
      </c>
      <c r="K957">
        <v>2</v>
      </c>
      <c r="L957">
        <v>2</v>
      </c>
      <c r="M957" t="s">
        <v>618</v>
      </c>
      <c r="O957" t="s">
        <v>3727</v>
      </c>
      <c r="P957">
        <v>4</v>
      </c>
      <c r="Q957" t="s">
        <v>3730</v>
      </c>
      <c r="R957" t="str">
        <f>IFERROR(INDEX(tbl_Lookup_Exercises[Category],MATCH(tbl_Exercises[[#This Row],[ExerciseName]],tbl_Lookup_Exercises[ExerciseName],0)),"Unknown")</f>
        <v>Pull</v>
      </c>
    </row>
    <row r="958" spans="1:18" hidden="1" x14ac:dyDescent="0.25">
      <c r="A958" t="s">
        <v>3731</v>
      </c>
      <c r="B958" t="s">
        <v>1018</v>
      </c>
      <c r="C958" t="s">
        <v>66</v>
      </c>
      <c r="D958">
        <v>3</v>
      </c>
      <c r="E958">
        <v>200</v>
      </c>
      <c r="F958">
        <v>12</v>
      </c>
      <c r="J958">
        <v>2</v>
      </c>
      <c r="K958">
        <v>2</v>
      </c>
      <c r="L958">
        <v>2</v>
      </c>
      <c r="M958" t="s">
        <v>618</v>
      </c>
      <c r="O958" t="s">
        <v>3732</v>
      </c>
      <c r="P958">
        <v>4</v>
      </c>
      <c r="Q958" t="s">
        <v>3733</v>
      </c>
      <c r="R958" t="str">
        <f>IFERROR(INDEX(tbl_Lookup_Exercises[Category],MATCH(tbl_Exercises[[#This Row],[ExerciseName]],tbl_Lookup_Exercises[ExerciseName],0)),"Unknown")</f>
        <v>Pull</v>
      </c>
    </row>
    <row r="959" spans="1:18" hidden="1" x14ac:dyDescent="0.25">
      <c r="A959" t="s">
        <v>3734</v>
      </c>
      <c r="B959" t="s">
        <v>1018</v>
      </c>
      <c r="C959" t="s">
        <v>84</v>
      </c>
      <c r="D959">
        <v>1</v>
      </c>
      <c r="E959">
        <v>10</v>
      </c>
      <c r="F959">
        <v>14</v>
      </c>
      <c r="J959">
        <v>2</v>
      </c>
      <c r="K959">
        <v>2</v>
      </c>
      <c r="L959">
        <v>2</v>
      </c>
      <c r="M959" t="s">
        <v>1745</v>
      </c>
      <c r="O959" t="s">
        <v>3735</v>
      </c>
      <c r="P959">
        <v>4</v>
      </c>
      <c r="Q959" t="s">
        <v>3736</v>
      </c>
      <c r="R959" t="str">
        <f>IFERROR(INDEX(tbl_Lookup_Exercises[Category],MATCH(tbl_Exercises[[#This Row],[ExerciseName]],tbl_Lookup_Exercises[ExerciseName],0)),"Unknown")</f>
        <v>Pull</v>
      </c>
    </row>
    <row r="960" spans="1:18" hidden="1" x14ac:dyDescent="0.25">
      <c r="A960" t="s">
        <v>3737</v>
      </c>
      <c r="B960" t="s">
        <v>1018</v>
      </c>
      <c r="C960" t="s">
        <v>84</v>
      </c>
      <c r="D960">
        <v>2</v>
      </c>
      <c r="E960">
        <v>7.5</v>
      </c>
      <c r="F960">
        <v>15</v>
      </c>
      <c r="J960">
        <v>2</v>
      </c>
      <c r="K960">
        <v>2</v>
      </c>
      <c r="L960">
        <v>2</v>
      </c>
      <c r="M960" t="s">
        <v>618</v>
      </c>
      <c r="O960" t="s">
        <v>3218</v>
      </c>
      <c r="P960">
        <v>4</v>
      </c>
      <c r="Q960" t="s">
        <v>3738</v>
      </c>
      <c r="R960" t="str">
        <f>IFERROR(INDEX(tbl_Lookup_Exercises[Category],MATCH(tbl_Exercises[[#This Row],[ExerciseName]],tbl_Lookup_Exercises[ExerciseName],0)),"Unknown")</f>
        <v>Pull</v>
      </c>
    </row>
    <row r="961" spans="1:18" hidden="1" x14ac:dyDescent="0.25">
      <c r="A961" t="s">
        <v>3739</v>
      </c>
      <c r="B961" t="s">
        <v>1018</v>
      </c>
      <c r="C961" t="s">
        <v>84</v>
      </c>
      <c r="D961">
        <v>3</v>
      </c>
      <c r="E961">
        <v>7.5</v>
      </c>
      <c r="F961">
        <v>15</v>
      </c>
      <c r="J961">
        <v>2</v>
      </c>
      <c r="K961">
        <v>2</v>
      </c>
      <c r="L961">
        <v>2</v>
      </c>
      <c r="M961" t="s">
        <v>618</v>
      </c>
      <c r="O961" t="s">
        <v>3218</v>
      </c>
      <c r="P961">
        <v>4</v>
      </c>
      <c r="Q961" t="s">
        <v>3740</v>
      </c>
      <c r="R961" t="str">
        <f>IFERROR(INDEX(tbl_Lookup_Exercises[Category],MATCH(tbl_Exercises[[#This Row],[ExerciseName]],tbl_Lookup_Exercises[ExerciseName],0)),"Unknown")</f>
        <v>Pull</v>
      </c>
    </row>
    <row r="962" spans="1:18" hidden="1" x14ac:dyDescent="0.25">
      <c r="A962" t="s">
        <v>3741</v>
      </c>
      <c r="B962" t="s">
        <v>1018</v>
      </c>
      <c r="C962" t="s">
        <v>15</v>
      </c>
      <c r="D962">
        <v>1</v>
      </c>
      <c r="E962">
        <v>75</v>
      </c>
      <c r="G962">
        <v>60</v>
      </c>
      <c r="O962" t="s">
        <v>3062</v>
      </c>
      <c r="P962">
        <v>4</v>
      </c>
      <c r="Q962" t="s">
        <v>3742</v>
      </c>
      <c r="R962" t="str">
        <f>IFERROR(INDEX(tbl_Lookup_Exercises[Category],MATCH(tbl_Exercises[[#This Row],[ExerciseName]],tbl_Lookup_Exercises[ExerciseName],0)),"Unknown")</f>
        <v>Carry</v>
      </c>
    </row>
    <row r="963" spans="1:18" hidden="1" x14ac:dyDescent="0.25">
      <c r="A963" t="s">
        <v>3743</v>
      </c>
      <c r="B963" t="s">
        <v>1018</v>
      </c>
      <c r="C963" t="s">
        <v>15</v>
      </c>
      <c r="D963">
        <v>2</v>
      </c>
      <c r="E963">
        <v>75</v>
      </c>
      <c r="G963">
        <v>57</v>
      </c>
      <c r="O963" t="s">
        <v>3062</v>
      </c>
      <c r="P963">
        <v>4</v>
      </c>
      <c r="Q963" t="s">
        <v>3744</v>
      </c>
      <c r="R963" t="str">
        <f>IFERROR(INDEX(tbl_Lookup_Exercises[Category],MATCH(tbl_Exercises[[#This Row],[ExerciseName]],tbl_Lookup_Exercises[ExerciseName],0)),"Unknown")</f>
        <v>Carry</v>
      </c>
    </row>
    <row r="964" spans="1:18" hidden="1" x14ac:dyDescent="0.25">
      <c r="A964" t="s">
        <v>3745</v>
      </c>
      <c r="B964" t="s">
        <v>1018</v>
      </c>
      <c r="C964" t="s">
        <v>15</v>
      </c>
      <c r="D964">
        <v>3</v>
      </c>
      <c r="E964">
        <v>75</v>
      </c>
      <c r="G964">
        <v>45</v>
      </c>
      <c r="O964" t="s">
        <v>3062</v>
      </c>
      <c r="P964">
        <v>4</v>
      </c>
      <c r="Q964" t="s">
        <v>3746</v>
      </c>
      <c r="R964" t="str">
        <f>IFERROR(INDEX(tbl_Lookup_Exercises[Category],MATCH(tbl_Exercises[[#This Row],[ExerciseName]],tbl_Lookup_Exercises[ExerciseName],0)),"Unknown")</f>
        <v>Carry</v>
      </c>
    </row>
    <row r="965" spans="1:18" hidden="1" x14ac:dyDescent="0.25">
      <c r="A965" t="s">
        <v>3747</v>
      </c>
      <c r="B965" t="s">
        <v>1018</v>
      </c>
      <c r="C965" t="s">
        <v>8734</v>
      </c>
      <c r="D965">
        <v>1</v>
      </c>
      <c r="E965">
        <v>30</v>
      </c>
      <c r="F965">
        <v>10</v>
      </c>
      <c r="J965">
        <v>2</v>
      </c>
      <c r="K965">
        <v>1</v>
      </c>
      <c r="L965">
        <v>2</v>
      </c>
      <c r="M965" t="s">
        <v>618</v>
      </c>
      <c r="O965" t="s">
        <v>2154</v>
      </c>
      <c r="P965">
        <v>4</v>
      </c>
      <c r="Q965" t="s">
        <v>3748</v>
      </c>
      <c r="R965" t="str">
        <f>IFERROR(INDEX(tbl_Lookup_Exercises[Category],MATCH(tbl_Exercises[[#This Row],[ExerciseName]],tbl_Lookup_Exercises[ExerciseName],0)),"Unknown")</f>
        <v>Arms_Biceps</v>
      </c>
    </row>
    <row r="966" spans="1:18" hidden="1" x14ac:dyDescent="0.25">
      <c r="A966" t="s">
        <v>3749</v>
      </c>
      <c r="B966" t="s">
        <v>1018</v>
      </c>
      <c r="C966" t="s">
        <v>8734</v>
      </c>
      <c r="D966">
        <v>2</v>
      </c>
      <c r="E966">
        <v>30</v>
      </c>
      <c r="F966">
        <v>7</v>
      </c>
      <c r="J966">
        <v>2</v>
      </c>
      <c r="K966">
        <v>1</v>
      </c>
      <c r="L966">
        <v>2</v>
      </c>
      <c r="M966" t="s">
        <v>618</v>
      </c>
      <c r="O966" t="s">
        <v>2154</v>
      </c>
      <c r="P966">
        <v>4</v>
      </c>
      <c r="Q966" t="s">
        <v>1021</v>
      </c>
      <c r="R966" t="str">
        <f>IFERROR(INDEX(tbl_Lookup_Exercises[Category],MATCH(tbl_Exercises[[#This Row],[ExerciseName]],tbl_Lookup_Exercises[ExerciseName],0)),"Unknown")</f>
        <v>Arms_Biceps</v>
      </c>
    </row>
    <row r="967" spans="1:18" hidden="1" x14ac:dyDescent="0.25">
      <c r="A967" t="s">
        <v>3750</v>
      </c>
      <c r="B967" t="s">
        <v>1022</v>
      </c>
      <c r="C967" t="s">
        <v>356</v>
      </c>
      <c r="D967">
        <v>1</v>
      </c>
      <c r="G967">
        <v>300</v>
      </c>
      <c r="H967">
        <v>0.83</v>
      </c>
      <c r="I967" t="s">
        <v>2238</v>
      </c>
      <c r="O967" t="s">
        <v>272</v>
      </c>
      <c r="P967">
        <v>4</v>
      </c>
      <c r="Q967" t="s">
        <v>1023</v>
      </c>
      <c r="R967" t="str">
        <f>IFERROR(INDEX(tbl_Lookup_Exercises[Category],MATCH(tbl_Exercises[[#This Row],[ExerciseName]],tbl_Lookup_Exercises[ExerciseName],0)),"Unknown")</f>
        <v>Pull</v>
      </c>
    </row>
    <row r="968" spans="1:18" hidden="1" x14ac:dyDescent="0.25">
      <c r="A968" t="s">
        <v>3751</v>
      </c>
      <c r="B968" t="s">
        <v>1022</v>
      </c>
      <c r="C968" t="s">
        <v>8734</v>
      </c>
      <c r="D968">
        <v>1</v>
      </c>
      <c r="E968">
        <v>30</v>
      </c>
      <c r="F968">
        <v>11</v>
      </c>
      <c r="J968">
        <v>3</v>
      </c>
      <c r="K968">
        <v>1</v>
      </c>
      <c r="L968">
        <v>2</v>
      </c>
      <c r="M968" t="s">
        <v>1745</v>
      </c>
      <c r="O968" t="s">
        <v>2982</v>
      </c>
      <c r="P968">
        <v>4</v>
      </c>
      <c r="Q968" t="s">
        <v>3752</v>
      </c>
      <c r="R968" t="str">
        <f>IFERROR(INDEX(tbl_Lookup_Exercises[Category],MATCH(tbl_Exercises[[#This Row],[ExerciseName]],tbl_Lookup_Exercises[ExerciseName],0)),"Unknown")</f>
        <v>Arms_Biceps</v>
      </c>
    </row>
    <row r="969" spans="1:18" hidden="1" x14ac:dyDescent="0.25">
      <c r="A969" t="s">
        <v>3753</v>
      </c>
      <c r="B969" t="s">
        <v>1022</v>
      </c>
      <c r="C969" t="s">
        <v>8734</v>
      </c>
      <c r="D969">
        <v>2</v>
      </c>
      <c r="E969">
        <v>30</v>
      </c>
      <c r="F969">
        <v>10</v>
      </c>
      <c r="J969">
        <v>3</v>
      </c>
      <c r="K969">
        <v>1</v>
      </c>
      <c r="L969">
        <v>2</v>
      </c>
      <c r="M969" t="s">
        <v>1745</v>
      </c>
      <c r="O969" t="s">
        <v>2982</v>
      </c>
      <c r="P969">
        <v>4</v>
      </c>
      <c r="Q969" t="s">
        <v>3754</v>
      </c>
      <c r="R969" t="str">
        <f>IFERROR(INDEX(tbl_Lookup_Exercises[Category],MATCH(tbl_Exercises[[#This Row],[ExerciseName]],tbl_Lookup_Exercises[ExerciseName],0)),"Unknown")</f>
        <v>Arms_Biceps</v>
      </c>
    </row>
    <row r="970" spans="1:18" hidden="1" x14ac:dyDescent="0.25">
      <c r="A970" t="s">
        <v>3755</v>
      </c>
      <c r="B970" t="s">
        <v>1022</v>
      </c>
      <c r="C970" t="s">
        <v>8734</v>
      </c>
      <c r="D970">
        <v>3</v>
      </c>
      <c r="E970">
        <v>30</v>
      </c>
      <c r="F970">
        <v>8</v>
      </c>
      <c r="J970">
        <v>3</v>
      </c>
      <c r="K970">
        <v>1</v>
      </c>
      <c r="L970">
        <v>2</v>
      </c>
      <c r="M970" t="s">
        <v>1745</v>
      </c>
      <c r="O970" t="s">
        <v>2982</v>
      </c>
      <c r="P970">
        <v>4</v>
      </c>
      <c r="Q970" t="s">
        <v>3756</v>
      </c>
      <c r="R970" t="str">
        <f>IFERROR(INDEX(tbl_Lookup_Exercises[Category],MATCH(tbl_Exercises[[#This Row],[ExerciseName]],tbl_Lookup_Exercises[ExerciseName],0)),"Unknown")</f>
        <v>Arms_Biceps</v>
      </c>
    </row>
    <row r="971" spans="1:18" hidden="1" x14ac:dyDescent="0.25">
      <c r="A971" t="s">
        <v>3757</v>
      </c>
      <c r="B971" t="s">
        <v>1022</v>
      </c>
      <c r="C971" t="s">
        <v>8734</v>
      </c>
      <c r="D971">
        <v>4</v>
      </c>
      <c r="E971">
        <v>30</v>
      </c>
      <c r="F971">
        <v>7</v>
      </c>
      <c r="J971">
        <v>3</v>
      </c>
      <c r="K971">
        <v>1</v>
      </c>
      <c r="L971">
        <v>2</v>
      </c>
      <c r="M971" t="s">
        <v>1745</v>
      </c>
      <c r="O971" t="s">
        <v>2982</v>
      </c>
      <c r="P971">
        <v>4</v>
      </c>
      <c r="Q971" t="s">
        <v>3758</v>
      </c>
      <c r="R971" t="str">
        <f>IFERROR(INDEX(tbl_Lookup_Exercises[Category],MATCH(tbl_Exercises[[#This Row],[ExerciseName]],tbl_Lookup_Exercises[ExerciseName],0)),"Unknown")</f>
        <v>Arms_Biceps</v>
      </c>
    </row>
    <row r="972" spans="1:18" hidden="1" x14ac:dyDescent="0.25">
      <c r="A972" t="s">
        <v>3759</v>
      </c>
      <c r="B972" t="s">
        <v>1022</v>
      </c>
      <c r="C972" t="s">
        <v>112</v>
      </c>
      <c r="D972">
        <v>1</v>
      </c>
      <c r="E972">
        <v>35</v>
      </c>
      <c r="F972">
        <v>15</v>
      </c>
      <c r="J972">
        <v>2</v>
      </c>
      <c r="K972">
        <v>1</v>
      </c>
      <c r="L972">
        <v>2</v>
      </c>
      <c r="M972" t="s">
        <v>1745</v>
      </c>
      <c r="O972" t="s">
        <v>3760</v>
      </c>
      <c r="P972">
        <v>4</v>
      </c>
      <c r="Q972" t="s">
        <v>3761</v>
      </c>
      <c r="R972" t="str">
        <f>IFERROR(INDEX(tbl_Lookup_Exercises[Category],MATCH(tbl_Exercises[[#This Row],[ExerciseName]],tbl_Lookup_Exercises[ExerciseName],0)),"Unknown")</f>
        <v>Arms_Biceps</v>
      </c>
    </row>
    <row r="973" spans="1:18" hidden="1" x14ac:dyDescent="0.25">
      <c r="A973" t="s">
        <v>3762</v>
      </c>
      <c r="B973" t="s">
        <v>1022</v>
      </c>
      <c r="C973" t="s">
        <v>112</v>
      </c>
      <c r="D973">
        <v>2</v>
      </c>
      <c r="E973">
        <v>40</v>
      </c>
      <c r="F973">
        <v>15</v>
      </c>
      <c r="J973">
        <v>2</v>
      </c>
      <c r="K973">
        <v>1</v>
      </c>
      <c r="L973">
        <v>1</v>
      </c>
      <c r="M973" t="s">
        <v>1745</v>
      </c>
      <c r="O973" t="s">
        <v>3763</v>
      </c>
      <c r="P973">
        <v>4</v>
      </c>
      <c r="Q973" t="s">
        <v>3764</v>
      </c>
      <c r="R973" t="str">
        <f>IFERROR(INDEX(tbl_Lookup_Exercises[Category],MATCH(tbl_Exercises[[#This Row],[ExerciseName]],tbl_Lookup_Exercises[ExerciseName],0)),"Unknown")</f>
        <v>Arms_Biceps</v>
      </c>
    </row>
    <row r="974" spans="1:18" hidden="1" x14ac:dyDescent="0.25">
      <c r="A974" t="s">
        <v>3765</v>
      </c>
      <c r="B974" t="s">
        <v>1022</v>
      </c>
      <c r="C974" t="s">
        <v>112</v>
      </c>
      <c r="D974">
        <v>3</v>
      </c>
      <c r="E974">
        <v>40</v>
      </c>
      <c r="F974">
        <v>14</v>
      </c>
      <c r="J974">
        <v>2</v>
      </c>
      <c r="K974">
        <v>1</v>
      </c>
      <c r="L974">
        <v>1</v>
      </c>
      <c r="M974" t="s">
        <v>1745</v>
      </c>
      <c r="O974" t="s">
        <v>3763</v>
      </c>
      <c r="P974">
        <v>4</v>
      </c>
      <c r="Q974" t="s">
        <v>3766</v>
      </c>
      <c r="R974" t="str">
        <f>IFERROR(INDEX(tbl_Lookup_Exercises[Category],MATCH(tbl_Exercises[[#This Row],[ExerciseName]],tbl_Lookup_Exercises[ExerciseName],0)),"Unknown")</f>
        <v>Arms_Biceps</v>
      </c>
    </row>
    <row r="975" spans="1:18" hidden="1" x14ac:dyDescent="0.25">
      <c r="A975" t="s">
        <v>3767</v>
      </c>
      <c r="B975" t="s">
        <v>1022</v>
      </c>
      <c r="C975" t="s">
        <v>214</v>
      </c>
      <c r="D975">
        <v>1</v>
      </c>
      <c r="E975">
        <v>50</v>
      </c>
      <c r="F975">
        <v>12</v>
      </c>
      <c r="J975">
        <v>2</v>
      </c>
      <c r="K975">
        <v>1</v>
      </c>
      <c r="L975">
        <v>2</v>
      </c>
      <c r="M975" t="s">
        <v>1745</v>
      </c>
      <c r="O975" t="s">
        <v>1932</v>
      </c>
      <c r="P975">
        <v>4</v>
      </c>
      <c r="Q975" t="s">
        <v>3768</v>
      </c>
      <c r="R975" t="str">
        <f>IFERROR(INDEX(tbl_Lookup_Exercises[Category],MATCH(tbl_Exercises[[#This Row],[ExerciseName]],tbl_Lookup_Exercises[ExerciseName],0)),"Unknown")</f>
        <v>Arms_Triceps</v>
      </c>
    </row>
    <row r="976" spans="1:18" hidden="1" x14ac:dyDescent="0.25">
      <c r="A976" t="s">
        <v>3769</v>
      </c>
      <c r="B976" t="s">
        <v>1022</v>
      </c>
      <c r="C976" t="s">
        <v>214</v>
      </c>
      <c r="D976">
        <v>2</v>
      </c>
      <c r="E976">
        <v>50</v>
      </c>
      <c r="F976">
        <v>12</v>
      </c>
      <c r="J976">
        <v>2</v>
      </c>
      <c r="K976">
        <v>1</v>
      </c>
      <c r="L976">
        <v>2</v>
      </c>
      <c r="M976" t="s">
        <v>1745</v>
      </c>
      <c r="O976" t="s">
        <v>1932</v>
      </c>
      <c r="P976">
        <v>4</v>
      </c>
      <c r="Q976" t="s">
        <v>3770</v>
      </c>
      <c r="R976" t="str">
        <f>IFERROR(INDEX(tbl_Lookup_Exercises[Category],MATCH(tbl_Exercises[[#This Row],[ExerciseName]],tbl_Lookup_Exercises[ExerciseName],0)),"Unknown")</f>
        <v>Arms_Triceps</v>
      </c>
    </row>
    <row r="977" spans="1:18" hidden="1" x14ac:dyDescent="0.25">
      <c r="A977" t="s">
        <v>3771</v>
      </c>
      <c r="B977" t="s">
        <v>1022</v>
      </c>
      <c r="C977" t="s">
        <v>214</v>
      </c>
      <c r="D977">
        <v>3</v>
      </c>
      <c r="E977">
        <v>50</v>
      </c>
      <c r="F977">
        <v>9</v>
      </c>
      <c r="J977">
        <v>2</v>
      </c>
      <c r="K977">
        <v>1</v>
      </c>
      <c r="L977">
        <v>2</v>
      </c>
      <c r="M977" t="s">
        <v>610</v>
      </c>
      <c r="O977" t="s">
        <v>1937</v>
      </c>
      <c r="P977">
        <v>4</v>
      </c>
      <c r="Q977" t="s">
        <v>3772</v>
      </c>
      <c r="R977" t="str">
        <f>IFERROR(INDEX(tbl_Lookup_Exercises[Category],MATCH(tbl_Exercises[[#This Row],[ExerciseName]],tbl_Lookup_Exercises[ExerciseName],0)),"Unknown")</f>
        <v>Arms_Triceps</v>
      </c>
    </row>
    <row r="978" spans="1:18" hidden="1" x14ac:dyDescent="0.25">
      <c r="A978" t="s">
        <v>3773</v>
      </c>
      <c r="B978" t="s">
        <v>1022</v>
      </c>
      <c r="C978" t="s">
        <v>214</v>
      </c>
      <c r="D978">
        <v>4</v>
      </c>
      <c r="E978">
        <v>50</v>
      </c>
      <c r="F978">
        <v>9</v>
      </c>
      <c r="J978">
        <v>2</v>
      </c>
      <c r="K978">
        <v>1</v>
      </c>
      <c r="L978">
        <v>2</v>
      </c>
      <c r="M978" t="s">
        <v>610</v>
      </c>
      <c r="O978" t="s">
        <v>1937</v>
      </c>
      <c r="P978">
        <v>4</v>
      </c>
      <c r="Q978" t="s">
        <v>3774</v>
      </c>
      <c r="R978" t="str">
        <f>IFERROR(INDEX(tbl_Lookup_Exercises[Category],MATCH(tbl_Exercises[[#This Row],[ExerciseName]],tbl_Lookup_Exercises[ExerciseName],0)),"Unknown")</f>
        <v>Arms_Triceps</v>
      </c>
    </row>
    <row r="979" spans="1:18" hidden="1" x14ac:dyDescent="0.25">
      <c r="A979" t="s">
        <v>3775</v>
      </c>
      <c r="B979" t="s">
        <v>1022</v>
      </c>
      <c r="C979" t="s">
        <v>303</v>
      </c>
      <c r="D979">
        <v>1</v>
      </c>
      <c r="E979">
        <v>10</v>
      </c>
      <c r="F979">
        <v>15</v>
      </c>
      <c r="J979">
        <v>2</v>
      </c>
      <c r="K979">
        <v>2</v>
      </c>
      <c r="L979">
        <v>2</v>
      </c>
      <c r="M979" t="s">
        <v>1745</v>
      </c>
      <c r="O979" t="s">
        <v>2664</v>
      </c>
      <c r="P979">
        <v>4</v>
      </c>
      <c r="Q979" t="s">
        <v>3776</v>
      </c>
      <c r="R979" t="str">
        <f>IFERROR(INDEX(tbl_Lookup_Exercises[Category],MATCH(tbl_Exercises[[#This Row],[ExerciseName]],tbl_Lookup_Exercises[ExerciseName],0)),"Unknown")</f>
        <v>Push</v>
      </c>
    </row>
    <row r="980" spans="1:18" hidden="1" x14ac:dyDescent="0.25">
      <c r="A980" t="s">
        <v>3777</v>
      </c>
      <c r="B980" t="s">
        <v>1022</v>
      </c>
      <c r="C980" t="s">
        <v>303</v>
      </c>
      <c r="D980">
        <v>2</v>
      </c>
      <c r="E980">
        <v>10</v>
      </c>
      <c r="F980">
        <v>15</v>
      </c>
      <c r="J980">
        <v>2</v>
      </c>
      <c r="K980">
        <v>2</v>
      </c>
      <c r="L980">
        <v>2</v>
      </c>
      <c r="M980" t="s">
        <v>1745</v>
      </c>
      <c r="O980" t="s">
        <v>2664</v>
      </c>
      <c r="P980">
        <v>4</v>
      </c>
      <c r="Q980" t="s">
        <v>3778</v>
      </c>
      <c r="R980" t="str">
        <f>IFERROR(INDEX(tbl_Lookup_Exercises[Category],MATCH(tbl_Exercises[[#This Row],[ExerciseName]],tbl_Lookup_Exercises[ExerciseName],0)),"Unknown")</f>
        <v>Push</v>
      </c>
    </row>
    <row r="981" spans="1:18" hidden="1" x14ac:dyDescent="0.25">
      <c r="A981" t="s">
        <v>3779</v>
      </c>
      <c r="B981" t="s">
        <v>1022</v>
      </c>
      <c r="C981" t="s">
        <v>222</v>
      </c>
      <c r="D981">
        <v>1</v>
      </c>
      <c r="E981">
        <v>12.5</v>
      </c>
      <c r="F981">
        <v>14</v>
      </c>
      <c r="J981">
        <v>3</v>
      </c>
      <c r="K981">
        <v>1</v>
      </c>
      <c r="L981">
        <v>2</v>
      </c>
      <c r="M981" t="s">
        <v>1745</v>
      </c>
      <c r="O981" t="s">
        <v>3780</v>
      </c>
      <c r="P981">
        <v>4</v>
      </c>
      <c r="Q981" t="s">
        <v>3781</v>
      </c>
      <c r="R981" t="str">
        <f>IFERROR(INDEX(tbl_Lookup_Exercises[Category],MATCH(tbl_Exercises[[#This Row],[ExerciseName]],tbl_Lookup_Exercises[ExerciseName],0)),"Unknown")</f>
        <v>Arms_Triceps</v>
      </c>
    </row>
    <row r="982" spans="1:18" hidden="1" x14ac:dyDescent="0.25">
      <c r="A982" t="s">
        <v>3782</v>
      </c>
      <c r="B982" t="s">
        <v>1022</v>
      </c>
      <c r="C982" t="s">
        <v>222</v>
      </c>
      <c r="D982">
        <v>2</v>
      </c>
      <c r="E982">
        <v>12.5</v>
      </c>
      <c r="F982">
        <v>12</v>
      </c>
      <c r="J982">
        <v>3</v>
      </c>
      <c r="K982">
        <v>1</v>
      </c>
      <c r="L982">
        <v>2</v>
      </c>
      <c r="M982" t="s">
        <v>1745</v>
      </c>
      <c r="O982" t="s">
        <v>3780</v>
      </c>
      <c r="P982">
        <v>4</v>
      </c>
      <c r="Q982" t="s">
        <v>3783</v>
      </c>
      <c r="R982" t="str">
        <f>IFERROR(INDEX(tbl_Lookup_Exercises[Category],MATCH(tbl_Exercises[[#This Row],[ExerciseName]],tbl_Lookup_Exercises[ExerciseName],0)),"Unknown")</f>
        <v>Arms_Triceps</v>
      </c>
    </row>
    <row r="983" spans="1:18" hidden="1" x14ac:dyDescent="0.25">
      <c r="A983" t="s">
        <v>3784</v>
      </c>
      <c r="B983" t="s">
        <v>1022</v>
      </c>
      <c r="C983" t="s">
        <v>222</v>
      </c>
      <c r="D983">
        <v>3</v>
      </c>
      <c r="E983">
        <v>15</v>
      </c>
      <c r="F983">
        <v>11</v>
      </c>
      <c r="J983">
        <v>3</v>
      </c>
      <c r="K983">
        <v>1</v>
      </c>
      <c r="L983">
        <v>2</v>
      </c>
      <c r="M983" t="s">
        <v>1745</v>
      </c>
      <c r="O983" t="s">
        <v>3780</v>
      </c>
      <c r="P983">
        <v>4</v>
      </c>
      <c r="Q983" t="s">
        <v>3785</v>
      </c>
      <c r="R983" t="str">
        <f>IFERROR(INDEX(tbl_Lookup_Exercises[Category],MATCH(tbl_Exercises[[#This Row],[ExerciseName]],tbl_Lookup_Exercises[ExerciseName],0)),"Unknown")</f>
        <v>Arms_Triceps</v>
      </c>
    </row>
    <row r="984" spans="1:18" hidden="1" x14ac:dyDescent="0.25">
      <c r="A984" t="s">
        <v>3786</v>
      </c>
      <c r="B984" t="s">
        <v>1022</v>
      </c>
      <c r="C984" t="s">
        <v>303</v>
      </c>
      <c r="D984">
        <v>3</v>
      </c>
      <c r="E984">
        <v>10</v>
      </c>
      <c r="F984">
        <v>14</v>
      </c>
      <c r="J984">
        <v>2</v>
      </c>
      <c r="K984">
        <v>2</v>
      </c>
      <c r="L984">
        <v>2</v>
      </c>
      <c r="M984" t="s">
        <v>1888</v>
      </c>
      <c r="O984" t="s">
        <v>3787</v>
      </c>
      <c r="P984">
        <v>4</v>
      </c>
      <c r="Q984" t="s">
        <v>3788</v>
      </c>
      <c r="R984" t="str">
        <f>IFERROR(INDEX(tbl_Lookup_Exercises[Category],MATCH(tbl_Exercises[[#This Row],[ExerciseName]],tbl_Lookup_Exercises[ExerciseName],0)),"Unknown")</f>
        <v>Push</v>
      </c>
    </row>
    <row r="985" spans="1:18" hidden="1" x14ac:dyDescent="0.25">
      <c r="A985" t="s">
        <v>3789</v>
      </c>
      <c r="B985" t="s">
        <v>1022</v>
      </c>
      <c r="C985" t="s">
        <v>1</v>
      </c>
      <c r="D985">
        <v>1</v>
      </c>
      <c r="E985">
        <v>150</v>
      </c>
      <c r="G985">
        <v>60</v>
      </c>
      <c r="O985" t="s">
        <v>3790</v>
      </c>
      <c r="P985">
        <v>4</v>
      </c>
      <c r="Q985" t="s">
        <v>3791</v>
      </c>
      <c r="R985" t="str">
        <f>IFERROR(INDEX(tbl_Lookup_Exercises[Category],MATCH(tbl_Exercises[[#This Row],[ExerciseName]],tbl_Lookup_Exercises[ExerciseName],0)),"Unknown")</f>
        <v>Carry</v>
      </c>
    </row>
    <row r="986" spans="1:18" hidden="1" x14ac:dyDescent="0.25">
      <c r="A986" t="s">
        <v>3792</v>
      </c>
      <c r="B986" t="s">
        <v>1022</v>
      </c>
      <c r="C986" t="s">
        <v>1</v>
      </c>
      <c r="D986">
        <v>2</v>
      </c>
      <c r="E986">
        <v>150</v>
      </c>
      <c r="G986">
        <v>60</v>
      </c>
      <c r="O986" t="s">
        <v>3793</v>
      </c>
      <c r="P986">
        <v>4</v>
      </c>
      <c r="Q986" t="s">
        <v>3794</v>
      </c>
      <c r="R986" t="str">
        <f>IFERROR(INDEX(tbl_Lookup_Exercises[Category],MATCH(tbl_Exercises[[#This Row],[ExerciseName]],tbl_Lookup_Exercises[ExerciseName],0)),"Unknown")</f>
        <v>Carry</v>
      </c>
    </row>
    <row r="987" spans="1:18" hidden="1" x14ac:dyDescent="0.25">
      <c r="A987" t="s">
        <v>3795</v>
      </c>
      <c r="B987" t="s">
        <v>1022</v>
      </c>
      <c r="C987" t="s">
        <v>1</v>
      </c>
      <c r="D987">
        <v>3</v>
      </c>
      <c r="E987">
        <v>150</v>
      </c>
      <c r="G987">
        <v>49.199999999999996</v>
      </c>
      <c r="O987" t="s">
        <v>3793</v>
      </c>
      <c r="P987">
        <v>4</v>
      </c>
      <c r="Q987" t="s">
        <v>3796</v>
      </c>
      <c r="R987" t="str">
        <f>IFERROR(INDEX(tbl_Lookup_Exercises[Category],MATCH(tbl_Exercises[[#This Row],[ExerciseName]],tbl_Lookup_Exercises[ExerciseName],0)),"Unknown")</f>
        <v>Carry</v>
      </c>
    </row>
    <row r="988" spans="1:18" hidden="1" x14ac:dyDescent="0.25">
      <c r="A988" t="s">
        <v>3797</v>
      </c>
      <c r="B988" t="s">
        <v>1022</v>
      </c>
      <c r="C988" t="s">
        <v>129</v>
      </c>
      <c r="D988">
        <v>1</v>
      </c>
      <c r="E988">
        <v>15</v>
      </c>
      <c r="F988">
        <v>18</v>
      </c>
      <c r="J988">
        <v>2</v>
      </c>
      <c r="K988">
        <v>1</v>
      </c>
      <c r="L988">
        <v>2</v>
      </c>
      <c r="M988" t="s">
        <v>1888</v>
      </c>
      <c r="O988" t="s">
        <v>3798</v>
      </c>
      <c r="P988">
        <v>4</v>
      </c>
      <c r="Q988" t="s">
        <v>1024</v>
      </c>
      <c r="R988" t="str">
        <f>IFERROR(INDEX(tbl_Lookup_Exercises[Category],MATCH(tbl_Exercises[[#This Row],[ExerciseName]],tbl_Lookup_Exercises[ExerciseName],0)),"Unknown")</f>
        <v>Arms_Biceps</v>
      </c>
    </row>
    <row r="989" spans="1:18" hidden="1" x14ac:dyDescent="0.25">
      <c r="A989" t="s">
        <v>3799</v>
      </c>
      <c r="B989" t="s">
        <v>1025</v>
      </c>
      <c r="C989" t="s">
        <v>249</v>
      </c>
      <c r="D989">
        <v>1</v>
      </c>
      <c r="E989">
        <v>130</v>
      </c>
      <c r="F989">
        <v>8</v>
      </c>
      <c r="J989">
        <v>3</v>
      </c>
      <c r="K989">
        <v>1</v>
      </c>
      <c r="L989">
        <v>1</v>
      </c>
      <c r="M989" t="s">
        <v>618</v>
      </c>
      <c r="O989" t="s">
        <v>2598</v>
      </c>
      <c r="P989">
        <v>5</v>
      </c>
      <c r="Q989" t="s">
        <v>1027</v>
      </c>
      <c r="R989" t="str">
        <f>IFERROR(INDEX(tbl_Lookup_Exercises[Category],MATCH(tbl_Exercises[[#This Row],[ExerciseName]],tbl_Lookup_Exercises[ExerciseName],0)),"Unknown")</f>
        <v>Legs</v>
      </c>
    </row>
    <row r="990" spans="1:18" hidden="1" x14ac:dyDescent="0.25">
      <c r="A990" t="s">
        <v>3800</v>
      </c>
      <c r="B990" t="s">
        <v>1025</v>
      </c>
      <c r="C990" t="s">
        <v>249</v>
      </c>
      <c r="D990">
        <v>2</v>
      </c>
      <c r="E990">
        <v>140</v>
      </c>
      <c r="F990">
        <v>8</v>
      </c>
      <c r="J990">
        <v>3</v>
      </c>
      <c r="K990">
        <v>1</v>
      </c>
      <c r="L990">
        <v>1</v>
      </c>
      <c r="M990" t="s">
        <v>618</v>
      </c>
      <c r="O990" t="s">
        <v>2598</v>
      </c>
      <c r="P990">
        <v>5</v>
      </c>
      <c r="Q990" t="s">
        <v>3801</v>
      </c>
      <c r="R990" t="str">
        <f>IFERROR(INDEX(tbl_Lookup_Exercises[Category],MATCH(tbl_Exercises[[#This Row],[ExerciseName]],tbl_Lookup_Exercises[ExerciseName],0)),"Unknown")</f>
        <v>Legs</v>
      </c>
    </row>
    <row r="991" spans="1:18" hidden="1" x14ac:dyDescent="0.25">
      <c r="A991" t="s">
        <v>3802</v>
      </c>
      <c r="B991" t="s">
        <v>1025</v>
      </c>
      <c r="C991" t="s">
        <v>249</v>
      </c>
      <c r="D991">
        <v>3</v>
      </c>
      <c r="E991">
        <v>140</v>
      </c>
      <c r="F991">
        <v>8</v>
      </c>
      <c r="J991">
        <v>3</v>
      </c>
      <c r="K991">
        <v>1</v>
      </c>
      <c r="L991">
        <v>1</v>
      </c>
      <c r="M991" t="s">
        <v>618</v>
      </c>
      <c r="O991" t="s">
        <v>2598</v>
      </c>
      <c r="P991">
        <v>5</v>
      </c>
      <c r="Q991" t="s">
        <v>3803</v>
      </c>
      <c r="R991" t="str">
        <f>IFERROR(INDEX(tbl_Lookup_Exercises[Category],MATCH(tbl_Exercises[[#This Row],[ExerciseName]],tbl_Lookup_Exercises[ExerciseName],0)),"Unknown")</f>
        <v>Legs</v>
      </c>
    </row>
    <row r="992" spans="1:18" hidden="1" x14ac:dyDescent="0.25">
      <c r="A992" t="s">
        <v>3804</v>
      </c>
      <c r="B992" t="s">
        <v>1025</v>
      </c>
      <c r="C992" t="s">
        <v>249</v>
      </c>
      <c r="D992">
        <v>4</v>
      </c>
      <c r="E992">
        <v>140</v>
      </c>
      <c r="F992">
        <v>8</v>
      </c>
      <c r="J992">
        <v>3</v>
      </c>
      <c r="K992">
        <v>1</v>
      </c>
      <c r="L992">
        <v>1</v>
      </c>
      <c r="M992" t="s">
        <v>618</v>
      </c>
      <c r="O992" t="s">
        <v>2598</v>
      </c>
      <c r="P992">
        <v>5</v>
      </c>
      <c r="Q992" t="s">
        <v>3805</v>
      </c>
      <c r="R992" t="str">
        <f>IFERROR(INDEX(tbl_Lookup_Exercises[Category],MATCH(tbl_Exercises[[#This Row],[ExerciseName]],tbl_Lookup_Exercises[ExerciseName],0)),"Unknown")</f>
        <v>Legs</v>
      </c>
    </row>
    <row r="993" spans="1:18" hidden="1" x14ac:dyDescent="0.25">
      <c r="A993" t="s">
        <v>3806</v>
      </c>
      <c r="B993" t="s">
        <v>1025</v>
      </c>
      <c r="C993" t="s">
        <v>256</v>
      </c>
      <c r="D993">
        <v>1</v>
      </c>
      <c r="E993">
        <v>30</v>
      </c>
      <c r="F993">
        <v>8</v>
      </c>
      <c r="J993">
        <v>2</v>
      </c>
      <c r="K993">
        <v>1</v>
      </c>
      <c r="L993">
        <v>2</v>
      </c>
      <c r="M993" t="s">
        <v>1745</v>
      </c>
      <c r="O993" t="s">
        <v>1932</v>
      </c>
      <c r="P993">
        <v>5</v>
      </c>
      <c r="Q993" t="s">
        <v>3807</v>
      </c>
      <c r="R993" t="str">
        <f>IFERROR(INDEX(tbl_Lookup_Exercises[Category],MATCH(tbl_Exercises[[#This Row],[ExerciseName]],tbl_Lookup_Exercises[ExerciseName],0)),"Unknown")</f>
        <v>Legs</v>
      </c>
    </row>
    <row r="994" spans="1:18" hidden="1" x14ac:dyDescent="0.25">
      <c r="A994" t="s">
        <v>3808</v>
      </c>
      <c r="B994" t="s">
        <v>1025</v>
      </c>
      <c r="C994" t="s">
        <v>256</v>
      </c>
      <c r="D994">
        <v>2</v>
      </c>
      <c r="E994">
        <v>40</v>
      </c>
      <c r="F994">
        <v>8</v>
      </c>
      <c r="J994">
        <v>2</v>
      </c>
      <c r="K994">
        <v>1</v>
      </c>
      <c r="L994">
        <v>2</v>
      </c>
      <c r="M994" t="s">
        <v>1745</v>
      </c>
      <c r="O994" t="s">
        <v>1932</v>
      </c>
      <c r="P994">
        <v>5</v>
      </c>
      <c r="Q994" t="s">
        <v>3809</v>
      </c>
      <c r="R994" t="str">
        <f>IFERROR(INDEX(tbl_Lookup_Exercises[Category],MATCH(tbl_Exercises[[#This Row],[ExerciseName]],tbl_Lookup_Exercises[ExerciseName],0)),"Unknown")</f>
        <v>Legs</v>
      </c>
    </row>
    <row r="995" spans="1:18" hidden="1" x14ac:dyDescent="0.25">
      <c r="A995" t="s">
        <v>3810</v>
      </c>
      <c r="B995" t="s">
        <v>1025</v>
      </c>
      <c r="C995" t="s">
        <v>256</v>
      </c>
      <c r="D995">
        <v>3</v>
      </c>
      <c r="E995">
        <v>40</v>
      </c>
      <c r="F995">
        <v>8</v>
      </c>
      <c r="J995">
        <v>2</v>
      </c>
      <c r="K995">
        <v>1</v>
      </c>
      <c r="L995">
        <v>2</v>
      </c>
      <c r="M995" t="s">
        <v>1745</v>
      </c>
      <c r="O995" t="s">
        <v>1932</v>
      </c>
      <c r="P995">
        <v>5</v>
      </c>
      <c r="Q995" t="s">
        <v>3811</v>
      </c>
      <c r="R995" t="str">
        <f>IFERROR(INDEX(tbl_Lookup_Exercises[Category],MATCH(tbl_Exercises[[#This Row],[ExerciseName]],tbl_Lookup_Exercises[ExerciseName],0)),"Unknown")</f>
        <v>Legs</v>
      </c>
    </row>
    <row r="996" spans="1:18" hidden="1" x14ac:dyDescent="0.25">
      <c r="A996" t="s">
        <v>3812</v>
      </c>
      <c r="B996" t="s">
        <v>1025</v>
      </c>
      <c r="C996" t="s">
        <v>41</v>
      </c>
      <c r="D996">
        <v>1</v>
      </c>
      <c r="E996">
        <v>70</v>
      </c>
      <c r="F996">
        <v>8</v>
      </c>
      <c r="J996">
        <v>2</v>
      </c>
      <c r="K996">
        <v>1</v>
      </c>
      <c r="L996">
        <v>2</v>
      </c>
      <c r="M996" t="s">
        <v>1745</v>
      </c>
      <c r="O996" t="s">
        <v>3813</v>
      </c>
      <c r="P996">
        <v>5</v>
      </c>
      <c r="Q996" t="s">
        <v>3814</v>
      </c>
      <c r="R996" t="str">
        <f>IFERROR(INDEX(tbl_Lookup_Exercises[Category],MATCH(tbl_Exercises[[#This Row],[ExerciseName]],tbl_Lookup_Exercises[ExerciseName],0)),"Unknown")</f>
        <v>Pull</v>
      </c>
    </row>
    <row r="997" spans="1:18" hidden="1" x14ac:dyDescent="0.25">
      <c r="A997" t="s">
        <v>3815</v>
      </c>
      <c r="B997" t="s">
        <v>1025</v>
      </c>
      <c r="C997" t="s">
        <v>41</v>
      </c>
      <c r="D997">
        <v>2</v>
      </c>
      <c r="E997">
        <v>70</v>
      </c>
      <c r="F997">
        <v>8</v>
      </c>
      <c r="J997">
        <v>2</v>
      </c>
      <c r="K997">
        <v>1</v>
      </c>
      <c r="L997">
        <v>2</v>
      </c>
      <c r="M997" t="s">
        <v>1745</v>
      </c>
      <c r="O997" t="s">
        <v>1932</v>
      </c>
      <c r="P997">
        <v>5</v>
      </c>
      <c r="Q997" t="s">
        <v>3816</v>
      </c>
      <c r="R997" t="str">
        <f>IFERROR(INDEX(tbl_Lookup_Exercises[Category],MATCH(tbl_Exercises[[#This Row],[ExerciseName]],tbl_Lookup_Exercises[ExerciseName],0)),"Unknown")</f>
        <v>Pull</v>
      </c>
    </row>
    <row r="998" spans="1:18" hidden="1" x14ac:dyDescent="0.25">
      <c r="A998" t="s">
        <v>3817</v>
      </c>
      <c r="B998" t="s">
        <v>1025</v>
      </c>
      <c r="C998" t="s">
        <v>41</v>
      </c>
      <c r="D998">
        <v>3</v>
      </c>
      <c r="E998">
        <v>70</v>
      </c>
      <c r="F998">
        <v>8</v>
      </c>
      <c r="J998">
        <v>2</v>
      </c>
      <c r="K998">
        <v>1</v>
      </c>
      <c r="L998">
        <v>2</v>
      </c>
      <c r="M998" t="s">
        <v>1745</v>
      </c>
      <c r="O998" t="s">
        <v>3813</v>
      </c>
      <c r="P998">
        <v>5</v>
      </c>
      <c r="Q998" t="s">
        <v>3818</v>
      </c>
      <c r="R998" t="str">
        <f>IFERROR(INDEX(tbl_Lookup_Exercises[Category],MATCH(tbl_Exercises[[#This Row],[ExerciseName]],tbl_Lookup_Exercises[ExerciseName],0)),"Unknown")</f>
        <v>Pull</v>
      </c>
    </row>
    <row r="999" spans="1:18" hidden="1" x14ac:dyDescent="0.25">
      <c r="A999" t="s">
        <v>3819</v>
      </c>
      <c r="B999" t="s">
        <v>1025</v>
      </c>
      <c r="C999" t="s">
        <v>41</v>
      </c>
      <c r="D999">
        <v>4</v>
      </c>
      <c r="E999">
        <v>70</v>
      </c>
      <c r="F999">
        <v>8</v>
      </c>
      <c r="J999">
        <v>2</v>
      </c>
      <c r="K999">
        <v>1</v>
      </c>
      <c r="L999">
        <v>2</v>
      </c>
      <c r="M999" t="s">
        <v>1745</v>
      </c>
      <c r="O999" t="s">
        <v>3813</v>
      </c>
      <c r="P999">
        <v>5</v>
      </c>
      <c r="Q999" t="s">
        <v>3820</v>
      </c>
      <c r="R999" t="str">
        <f>IFERROR(INDEX(tbl_Lookup_Exercises[Category],MATCH(tbl_Exercises[[#This Row],[ExerciseName]],tbl_Lookup_Exercises[ExerciseName],0)),"Unknown")</f>
        <v>Pull</v>
      </c>
    </row>
    <row r="1000" spans="1:18" hidden="1" x14ac:dyDescent="0.25">
      <c r="A1000" t="s">
        <v>3821</v>
      </c>
      <c r="B1000" t="s">
        <v>1025</v>
      </c>
      <c r="C1000" t="s">
        <v>45</v>
      </c>
      <c r="D1000">
        <v>1</v>
      </c>
      <c r="E1000">
        <v>130</v>
      </c>
      <c r="F1000">
        <v>10</v>
      </c>
      <c r="J1000">
        <v>2</v>
      </c>
      <c r="K1000">
        <v>2</v>
      </c>
      <c r="L1000">
        <v>2</v>
      </c>
      <c r="M1000" t="s">
        <v>1745</v>
      </c>
      <c r="O1000" t="s">
        <v>2664</v>
      </c>
      <c r="P1000">
        <v>5</v>
      </c>
      <c r="Q1000" t="s">
        <v>3822</v>
      </c>
      <c r="R1000" t="str">
        <f>IFERROR(INDEX(tbl_Lookup_Exercises[Category],MATCH(tbl_Exercises[[#This Row],[ExerciseName]],tbl_Lookup_Exercises[ExerciseName],0)),"Unknown")</f>
        <v>Pull</v>
      </c>
    </row>
    <row r="1001" spans="1:18" hidden="1" x14ac:dyDescent="0.25">
      <c r="A1001" t="s">
        <v>3823</v>
      </c>
      <c r="B1001" t="s">
        <v>1025</v>
      </c>
      <c r="C1001" t="s">
        <v>45</v>
      </c>
      <c r="D1001">
        <v>2</v>
      </c>
      <c r="E1001">
        <v>140</v>
      </c>
      <c r="F1001">
        <v>10</v>
      </c>
      <c r="J1001">
        <v>2</v>
      </c>
      <c r="K1001">
        <v>2</v>
      </c>
      <c r="L1001">
        <v>2</v>
      </c>
      <c r="M1001" t="s">
        <v>1745</v>
      </c>
      <c r="O1001" t="s">
        <v>2664</v>
      </c>
      <c r="P1001">
        <v>5</v>
      </c>
      <c r="Q1001" t="s">
        <v>3824</v>
      </c>
      <c r="R1001" t="str">
        <f>IFERROR(INDEX(tbl_Lookup_Exercises[Category],MATCH(tbl_Exercises[[#This Row],[ExerciseName]],tbl_Lookup_Exercises[ExerciseName],0)),"Unknown")</f>
        <v>Pull</v>
      </c>
    </row>
    <row r="1002" spans="1:18" hidden="1" x14ac:dyDescent="0.25">
      <c r="A1002" t="s">
        <v>3825</v>
      </c>
      <c r="B1002" t="s">
        <v>1025</v>
      </c>
      <c r="C1002" t="s">
        <v>45</v>
      </c>
      <c r="D1002">
        <v>3</v>
      </c>
      <c r="E1002">
        <v>150</v>
      </c>
      <c r="F1002">
        <v>10</v>
      </c>
      <c r="J1002">
        <v>2</v>
      </c>
      <c r="K1002">
        <v>2</v>
      </c>
      <c r="L1002">
        <v>2</v>
      </c>
      <c r="M1002" t="s">
        <v>1745</v>
      </c>
      <c r="O1002" t="s">
        <v>2664</v>
      </c>
      <c r="P1002">
        <v>5</v>
      </c>
      <c r="Q1002" t="s">
        <v>3826</v>
      </c>
      <c r="R1002" t="str">
        <f>IFERROR(INDEX(tbl_Lookup_Exercises[Category],MATCH(tbl_Exercises[[#This Row],[ExerciseName]],tbl_Lookup_Exercises[ExerciseName],0)),"Unknown")</f>
        <v>Pull</v>
      </c>
    </row>
    <row r="1003" spans="1:18" hidden="1" x14ac:dyDescent="0.25">
      <c r="A1003" t="s">
        <v>3827</v>
      </c>
      <c r="B1003" t="s">
        <v>1025</v>
      </c>
      <c r="C1003" t="s">
        <v>15</v>
      </c>
      <c r="D1003">
        <v>1</v>
      </c>
      <c r="E1003">
        <v>70</v>
      </c>
      <c r="G1003">
        <v>39.6</v>
      </c>
      <c r="O1003" t="s">
        <v>3828</v>
      </c>
      <c r="P1003">
        <v>5</v>
      </c>
      <c r="Q1003" t="s">
        <v>3829</v>
      </c>
      <c r="R1003" t="str">
        <f>IFERROR(INDEX(tbl_Lookup_Exercises[Category],MATCH(tbl_Exercises[[#This Row],[ExerciseName]],tbl_Lookup_Exercises[ExerciseName],0)),"Unknown")</f>
        <v>Carry</v>
      </c>
    </row>
    <row r="1004" spans="1:18" hidden="1" x14ac:dyDescent="0.25">
      <c r="A1004" t="s">
        <v>3830</v>
      </c>
      <c r="B1004" t="s">
        <v>1025</v>
      </c>
      <c r="C1004" t="s">
        <v>15</v>
      </c>
      <c r="D1004">
        <v>2</v>
      </c>
      <c r="E1004">
        <v>70</v>
      </c>
      <c r="G1004">
        <v>39.6</v>
      </c>
      <c r="O1004" t="s">
        <v>3828</v>
      </c>
      <c r="P1004">
        <v>5</v>
      </c>
      <c r="Q1004" t="s">
        <v>3831</v>
      </c>
      <c r="R1004" t="str">
        <f>IFERROR(INDEX(tbl_Lookup_Exercises[Category],MATCH(tbl_Exercises[[#This Row],[ExerciseName]],tbl_Lookup_Exercises[ExerciseName],0)),"Unknown")</f>
        <v>Carry</v>
      </c>
    </row>
    <row r="1005" spans="1:18" hidden="1" x14ac:dyDescent="0.25">
      <c r="A1005" t="s">
        <v>3832</v>
      </c>
      <c r="B1005" t="s">
        <v>1025</v>
      </c>
      <c r="C1005" t="s">
        <v>15</v>
      </c>
      <c r="D1005">
        <v>3</v>
      </c>
      <c r="E1005">
        <v>70</v>
      </c>
      <c r="G1005">
        <v>39.6</v>
      </c>
      <c r="O1005" t="s">
        <v>3828</v>
      </c>
      <c r="P1005">
        <v>5</v>
      </c>
      <c r="Q1005" t="s">
        <v>3833</v>
      </c>
      <c r="R1005" t="str">
        <f>IFERROR(INDEX(tbl_Lookup_Exercises[Category],MATCH(tbl_Exercises[[#This Row],[ExerciseName]],tbl_Lookup_Exercises[ExerciseName],0)),"Unknown")</f>
        <v>Carry</v>
      </c>
    </row>
    <row r="1006" spans="1:18" hidden="1" x14ac:dyDescent="0.25">
      <c r="A1006" t="s">
        <v>3834</v>
      </c>
      <c r="B1006" t="s">
        <v>1025</v>
      </c>
      <c r="C1006" t="s">
        <v>329</v>
      </c>
      <c r="D1006">
        <v>1</v>
      </c>
      <c r="E1006">
        <v>0</v>
      </c>
      <c r="G1006">
        <v>30</v>
      </c>
      <c r="P1006">
        <v>5</v>
      </c>
      <c r="Q1006" t="s">
        <v>3835</v>
      </c>
      <c r="R1006" t="str">
        <f>IFERROR(INDEX(tbl_Lookup_Exercises[Category],MATCH(tbl_Exercises[[#This Row],[ExerciseName]],tbl_Lookup_Exercises[ExerciseName],0)),"Unknown")</f>
        <v>Core</v>
      </c>
    </row>
    <row r="1007" spans="1:18" hidden="1" x14ac:dyDescent="0.25">
      <c r="A1007" t="s">
        <v>3836</v>
      </c>
      <c r="B1007" t="s">
        <v>1025</v>
      </c>
      <c r="C1007" t="s">
        <v>329</v>
      </c>
      <c r="D1007">
        <v>2</v>
      </c>
      <c r="E1007">
        <v>0</v>
      </c>
      <c r="G1007">
        <v>45</v>
      </c>
      <c r="P1007">
        <v>5</v>
      </c>
      <c r="Q1007" t="s">
        <v>3837</v>
      </c>
      <c r="R1007" t="str">
        <f>IFERROR(INDEX(tbl_Lookup_Exercises[Category],MATCH(tbl_Exercises[[#This Row],[ExerciseName]],tbl_Lookup_Exercises[ExerciseName],0)),"Unknown")</f>
        <v>Core</v>
      </c>
    </row>
    <row r="1008" spans="1:18" hidden="1" x14ac:dyDescent="0.25">
      <c r="A1008" t="s">
        <v>3838</v>
      </c>
      <c r="B1008" t="s">
        <v>1025</v>
      </c>
      <c r="C1008" t="s">
        <v>329</v>
      </c>
      <c r="D1008">
        <v>3</v>
      </c>
      <c r="E1008">
        <v>0</v>
      </c>
      <c r="G1008">
        <v>45</v>
      </c>
      <c r="O1008" t="s">
        <v>3839</v>
      </c>
      <c r="P1008">
        <v>5</v>
      </c>
      <c r="Q1008" t="s">
        <v>3840</v>
      </c>
      <c r="R1008" t="str">
        <f>IFERROR(INDEX(tbl_Lookup_Exercises[Category],MATCH(tbl_Exercises[[#This Row],[ExerciseName]],tbl_Lookup_Exercises[ExerciseName],0)),"Unknown")</f>
        <v>Core</v>
      </c>
    </row>
    <row r="1009" spans="1:18" hidden="1" x14ac:dyDescent="0.25">
      <c r="A1009" t="s">
        <v>3841</v>
      </c>
      <c r="B1009" t="s">
        <v>1025</v>
      </c>
      <c r="C1009" t="s">
        <v>368</v>
      </c>
      <c r="D1009">
        <v>1</v>
      </c>
      <c r="G1009">
        <v>240</v>
      </c>
      <c r="H1009">
        <v>1</v>
      </c>
      <c r="I1009" t="s">
        <v>2238</v>
      </c>
      <c r="O1009" t="s">
        <v>3842</v>
      </c>
      <c r="P1009">
        <v>5</v>
      </c>
      <c r="Q1009" t="s">
        <v>1028</v>
      </c>
      <c r="R1009" t="str">
        <f>IFERROR(INDEX(tbl_Lookup_Exercises[Category],MATCH(tbl_Exercises[[#This Row],[ExerciseName]],tbl_Lookup_Exercises[ExerciseName],0)),"Unknown")</f>
        <v>Cardio</v>
      </c>
    </row>
    <row r="1010" spans="1:18" hidden="1" x14ac:dyDescent="0.25">
      <c r="A1010" t="s">
        <v>3843</v>
      </c>
      <c r="B1010" t="s">
        <v>1029</v>
      </c>
      <c r="C1010" t="s">
        <v>389</v>
      </c>
      <c r="D1010">
        <v>1</v>
      </c>
      <c r="E1010">
        <v>0</v>
      </c>
      <c r="F1010">
        <v>12</v>
      </c>
      <c r="P1010">
        <v>5</v>
      </c>
      <c r="Q1010" t="s">
        <v>1032</v>
      </c>
      <c r="R1010" t="str">
        <f>IFERROR(INDEX(tbl_Lookup_Exercises[Category],MATCH(tbl_Exercises[[#This Row],[ExerciseName]],tbl_Lookup_Exercises[ExerciseName],0)),"Unknown")</f>
        <v>Push</v>
      </c>
    </row>
    <row r="1011" spans="1:18" hidden="1" x14ac:dyDescent="0.25">
      <c r="A1011" t="s">
        <v>3844</v>
      </c>
      <c r="B1011" t="s">
        <v>1029</v>
      </c>
      <c r="C1011" t="s">
        <v>389</v>
      </c>
      <c r="D1011">
        <v>2</v>
      </c>
      <c r="E1011">
        <v>0</v>
      </c>
      <c r="F1011">
        <v>12</v>
      </c>
      <c r="P1011">
        <v>5</v>
      </c>
      <c r="Q1011" t="s">
        <v>3845</v>
      </c>
      <c r="R1011" t="str">
        <f>IFERROR(INDEX(tbl_Lookup_Exercises[Category],MATCH(tbl_Exercises[[#This Row],[ExerciseName]],tbl_Lookup_Exercises[ExerciseName],0)),"Unknown")</f>
        <v>Push</v>
      </c>
    </row>
    <row r="1012" spans="1:18" hidden="1" x14ac:dyDescent="0.25">
      <c r="A1012" t="s">
        <v>3846</v>
      </c>
      <c r="B1012" t="s">
        <v>1029</v>
      </c>
      <c r="C1012" t="s">
        <v>411</v>
      </c>
      <c r="D1012">
        <v>1</v>
      </c>
      <c r="E1012">
        <v>5</v>
      </c>
      <c r="F1012">
        <v>10</v>
      </c>
      <c r="P1012">
        <v>5</v>
      </c>
      <c r="Q1012" t="s">
        <v>3847</v>
      </c>
      <c r="R1012" t="str">
        <f>IFERROR(INDEX(tbl_Lookup_Exercises[Category],MATCH(tbl_Exercises[[#This Row],[ExerciseName]],tbl_Lookup_Exercises[ExerciseName],0)),"Unknown")</f>
        <v>Warmup</v>
      </c>
    </row>
    <row r="1013" spans="1:18" hidden="1" x14ac:dyDescent="0.25">
      <c r="A1013" t="s">
        <v>3848</v>
      </c>
      <c r="B1013" t="s">
        <v>1029</v>
      </c>
      <c r="C1013" t="s">
        <v>411</v>
      </c>
      <c r="D1013">
        <v>2</v>
      </c>
      <c r="E1013">
        <v>5</v>
      </c>
      <c r="F1013">
        <v>10</v>
      </c>
      <c r="P1013">
        <v>5</v>
      </c>
      <c r="Q1013" t="s">
        <v>3849</v>
      </c>
      <c r="R1013" t="str">
        <f>IFERROR(INDEX(tbl_Lookup_Exercises[Category],MATCH(tbl_Exercises[[#This Row],[ExerciseName]],tbl_Lookup_Exercises[ExerciseName],0)),"Unknown")</f>
        <v>Warmup</v>
      </c>
    </row>
    <row r="1014" spans="1:18" hidden="1" x14ac:dyDescent="0.25">
      <c r="A1014" t="s">
        <v>3850</v>
      </c>
      <c r="B1014" t="s">
        <v>1029</v>
      </c>
      <c r="C1014" t="s">
        <v>403</v>
      </c>
      <c r="D1014">
        <v>1</v>
      </c>
      <c r="E1014">
        <v>0</v>
      </c>
      <c r="F1014">
        <v>8</v>
      </c>
      <c r="O1014" t="s">
        <v>3851</v>
      </c>
      <c r="P1014">
        <v>5</v>
      </c>
      <c r="Q1014" t="s">
        <v>3852</v>
      </c>
      <c r="R1014" t="str">
        <f>IFERROR(INDEX(tbl_Lookup_Exercises[Category],MATCH(tbl_Exercises[[#This Row],[ExerciseName]],tbl_Lookup_Exercises[ExerciseName],0)),"Unknown")</f>
        <v>Warmup</v>
      </c>
    </row>
    <row r="1015" spans="1:18" hidden="1" x14ac:dyDescent="0.25">
      <c r="A1015" t="s">
        <v>3853</v>
      </c>
      <c r="B1015" t="s">
        <v>1029</v>
      </c>
      <c r="C1015" t="s">
        <v>403</v>
      </c>
      <c r="D1015">
        <v>2</v>
      </c>
      <c r="E1015">
        <v>0</v>
      </c>
      <c r="F1015">
        <v>8</v>
      </c>
      <c r="O1015" t="s">
        <v>3851</v>
      </c>
      <c r="P1015">
        <v>5</v>
      </c>
      <c r="Q1015" t="s">
        <v>3854</v>
      </c>
      <c r="R1015" t="str">
        <f>IFERROR(INDEX(tbl_Lookup_Exercises[Category],MATCH(tbl_Exercises[[#This Row],[ExerciseName]],tbl_Lookup_Exercises[ExerciseName],0)),"Unknown")</f>
        <v>Warmup</v>
      </c>
    </row>
    <row r="1016" spans="1:18" hidden="1" x14ac:dyDescent="0.25">
      <c r="A1016" t="s">
        <v>3855</v>
      </c>
      <c r="B1016" t="s">
        <v>1029</v>
      </c>
      <c r="C1016" t="s">
        <v>1404</v>
      </c>
      <c r="D1016">
        <v>1</v>
      </c>
      <c r="E1016">
        <v>55</v>
      </c>
      <c r="F1016">
        <v>8</v>
      </c>
      <c r="J1016">
        <v>3</v>
      </c>
      <c r="K1016">
        <v>1</v>
      </c>
      <c r="L1016">
        <v>1</v>
      </c>
      <c r="M1016" t="s">
        <v>3856</v>
      </c>
      <c r="O1016" t="s">
        <v>3857</v>
      </c>
      <c r="P1016">
        <v>5</v>
      </c>
      <c r="Q1016" t="s">
        <v>3858</v>
      </c>
      <c r="R1016" t="str">
        <f>IFERROR(INDEX(tbl_Lookup_Exercises[Category],MATCH(tbl_Exercises[[#This Row],[ExerciseName]],tbl_Lookup_Exercises[ExerciseName],0)),"Unknown")</f>
        <v>Push</v>
      </c>
    </row>
    <row r="1017" spans="1:18" hidden="1" x14ac:dyDescent="0.25">
      <c r="A1017" t="s">
        <v>3859</v>
      </c>
      <c r="B1017" t="s">
        <v>1029</v>
      </c>
      <c r="C1017" t="s">
        <v>1404</v>
      </c>
      <c r="D1017">
        <v>2</v>
      </c>
      <c r="E1017">
        <v>55</v>
      </c>
      <c r="F1017">
        <v>8</v>
      </c>
      <c r="J1017">
        <v>3</v>
      </c>
      <c r="K1017">
        <v>1</v>
      </c>
      <c r="L1017">
        <v>1</v>
      </c>
      <c r="M1017" t="s">
        <v>3856</v>
      </c>
      <c r="O1017" t="s">
        <v>3857</v>
      </c>
      <c r="P1017">
        <v>5</v>
      </c>
      <c r="Q1017" t="s">
        <v>3860</v>
      </c>
      <c r="R1017" t="str">
        <f>IFERROR(INDEX(tbl_Lookup_Exercises[Category],MATCH(tbl_Exercises[[#This Row],[ExerciseName]],tbl_Lookup_Exercises[ExerciseName],0)),"Unknown")</f>
        <v>Push</v>
      </c>
    </row>
    <row r="1018" spans="1:18" hidden="1" x14ac:dyDescent="0.25">
      <c r="A1018" t="s">
        <v>3861</v>
      </c>
      <c r="B1018" t="s">
        <v>1029</v>
      </c>
      <c r="C1018" t="s">
        <v>1404</v>
      </c>
      <c r="D1018">
        <v>3</v>
      </c>
      <c r="E1018">
        <v>55</v>
      </c>
      <c r="F1018">
        <v>8</v>
      </c>
      <c r="J1018">
        <v>3</v>
      </c>
      <c r="K1018">
        <v>1</v>
      </c>
      <c r="L1018">
        <v>2</v>
      </c>
      <c r="M1018" t="s">
        <v>610</v>
      </c>
      <c r="O1018" t="s">
        <v>3862</v>
      </c>
      <c r="P1018">
        <v>5</v>
      </c>
      <c r="Q1018" t="s">
        <v>3863</v>
      </c>
      <c r="R1018" t="str">
        <f>IFERROR(INDEX(tbl_Lookup_Exercises[Category],MATCH(tbl_Exercises[[#This Row],[ExerciseName]],tbl_Lookup_Exercises[ExerciseName],0)),"Unknown")</f>
        <v>Push</v>
      </c>
    </row>
    <row r="1019" spans="1:18" hidden="1" x14ac:dyDescent="0.25">
      <c r="A1019" t="s">
        <v>3864</v>
      </c>
      <c r="B1019" t="s">
        <v>1029</v>
      </c>
      <c r="C1019" t="s">
        <v>1404</v>
      </c>
      <c r="D1019">
        <v>4</v>
      </c>
      <c r="E1019">
        <v>55</v>
      </c>
      <c r="F1019">
        <v>7</v>
      </c>
      <c r="J1019">
        <v>3</v>
      </c>
      <c r="K1019">
        <v>1</v>
      </c>
      <c r="L1019">
        <v>1</v>
      </c>
      <c r="M1019" t="s">
        <v>610</v>
      </c>
      <c r="O1019" t="s">
        <v>3865</v>
      </c>
      <c r="P1019">
        <v>5</v>
      </c>
      <c r="Q1019" t="s">
        <v>3866</v>
      </c>
      <c r="R1019" t="str">
        <f>IFERROR(INDEX(tbl_Lookup_Exercises[Category],MATCH(tbl_Exercises[[#This Row],[ExerciseName]],tbl_Lookup_Exercises[ExerciseName],0)),"Unknown")</f>
        <v>Push</v>
      </c>
    </row>
    <row r="1020" spans="1:18" hidden="1" x14ac:dyDescent="0.25">
      <c r="A1020" t="s">
        <v>3867</v>
      </c>
      <c r="B1020" t="s">
        <v>1029</v>
      </c>
      <c r="C1020" t="s">
        <v>2295</v>
      </c>
      <c r="D1020">
        <v>1</v>
      </c>
      <c r="E1020">
        <v>40</v>
      </c>
      <c r="F1020">
        <v>10</v>
      </c>
      <c r="J1020">
        <v>3</v>
      </c>
      <c r="K1020">
        <v>1</v>
      </c>
      <c r="L1020">
        <v>2</v>
      </c>
      <c r="M1020" t="s">
        <v>618</v>
      </c>
      <c r="O1020" t="s">
        <v>3868</v>
      </c>
      <c r="P1020">
        <v>5</v>
      </c>
      <c r="Q1020" t="s">
        <v>3869</v>
      </c>
      <c r="R1020" t="str">
        <f>IFERROR(INDEX(tbl_Lookup_Exercises[Category],MATCH(tbl_Exercises[[#This Row],[ExerciseName]],tbl_Lookup_Exercises[ExerciseName],0)),"Unknown")</f>
        <v>Push</v>
      </c>
    </row>
    <row r="1021" spans="1:18" hidden="1" x14ac:dyDescent="0.25">
      <c r="A1021" t="s">
        <v>3870</v>
      </c>
      <c r="B1021" t="s">
        <v>1029</v>
      </c>
      <c r="C1021" t="s">
        <v>2295</v>
      </c>
      <c r="D1021">
        <v>2</v>
      </c>
      <c r="E1021">
        <v>50</v>
      </c>
      <c r="F1021">
        <v>10</v>
      </c>
      <c r="J1021">
        <v>3</v>
      </c>
      <c r="K1021">
        <v>1</v>
      </c>
      <c r="L1021">
        <v>2</v>
      </c>
      <c r="M1021" t="s">
        <v>618</v>
      </c>
      <c r="O1021" t="s">
        <v>3868</v>
      </c>
      <c r="P1021">
        <v>5</v>
      </c>
      <c r="Q1021" t="s">
        <v>3871</v>
      </c>
      <c r="R1021" t="str">
        <f>IFERROR(INDEX(tbl_Lookup_Exercises[Category],MATCH(tbl_Exercises[[#This Row],[ExerciseName]],tbl_Lookup_Exercises[ExerciseName],0)),"Unknown")</f>
        <v>Push</v>
      </c>
    </row>
    <row r="1022" spans="1:18" hidden="1" x14ac:dyDescent="0.25">
      <c r="A1022" t="s">
        <v>3872</v>
      </c>
      <c r="B1022" t="s">
        <v>1029</v>
      </c>
      <c r="C1022" t="s">
        <v>2295</v>
      </c>
      <c r="D1022">
        <v>3</v>
      </c>
      <c r="E1022">
        <v>60</v>
      </c>
      <c r="F1022">
        <v>9</v>
      </c>
      <c r="J1022">
        <v>3</v>
      </c>
      <c r="K1022">
        <v>1</v>
      </c>
      <c r="L1022">
        <v>2</v>
      </c>
      <c r="M1022" t="s">
        <v>618</v>
      </c>
      <c r="O1022" t="s">
        <v>3868</v>
      </c>
      <c r="P1022">
        <v>5</v>
      </c>
      <c r="Q1022" t="s">
        <v>3873</v>
      </c>
      <c r="R1022" t="str">
        <f>IFERROR(INDEX(tbl_Lookup_Exercises[Category],MATCH(tbl_Exercises[[#This Row],[ExerciseName]],tbl_Lookup_Exercises[ExerciseName],0)),"Unknown")</f>
        <v>Push</v>
      </c>
    </row>
    <row r="1023" spans="1:18" hidden="1" x14ac:dyDescent="0.25">
      <c r="A1023" t="s">
        <v>3874</v>
      </c>
      <c r="B1023" t="s">
        <v>1029</v>
      </c>
      <c r="C1023" t="s">
        <v>192</v>
      </c>
      <c r="D1023">
        <v>1</v>
      </c>
      <c r="E1023">
        <v>20</v>
      </c>
      <c r="F1023">
        <v>10</v>
      </c>
      <c r="J1023">
        <v>3</v>
      </c>
      <c r="K1023">
        <v>1</v>
      </c>
      <c r="L1023">
        <v>2</v>
      </c>
      <c r="M1023" t="s">
        <v>3856</v>
      </c>
      <c r="O1023" t="s">
        <v>3875</v>
      </c>
      <c r="P1023">
        <v>5</v>
      </c>
      <c r="Q1023" t="s">
        <v>3876</v>
      </c>
      <c r="R1023" t="str">
        <f>IFERROR(INDEX(tbl_Lookup_Exercises[Category],MATCH(tbl_Exercises[[#This Row],[ExerciseName]],tbl_Lookup_Exercises[ExerciseName],0)),"Unknown")</f>
        <v>Push</v>
      </c>
    </row>
    <row r="1024" spans="1:18" hidden="1" x14ac:dyDescent="0.25">
      <c r="A1024" t="s">
        <v>3877</v>
      </c>
      <c r="B1024" t="s">
        <v>1029</v>
      </c>
      <c r="C1024" t="s">
        <v>192</v>
      </c>
      <c r="D1024">
        <v>2</v>
      </c>
      <c r="E1024">
        <v>30</v>
      </c>
      <c r="F1024">
        <v>10</v>
      </c>
      <c r="J1024">
        <v>3</v>
      </c>
      <c r="K1024">
        <v>1</v>
      </c>
      <c r="L1024">
        <v>2</v>
      </c>
      <c r="M1024" t="s">
        <v>3856</v>
      </c>
      <c r="O1024" t="s">
        <v>3875</v>
      </c>
      <c r="P1024">
        <v>5</v>
      </c>
      <c r="Q1024" t="s">
        <v>3878</v>
      </c>
      <c r="R1024" t="str">
        <f>IFERROR(INDEX(tbl_Lookup_Exercises[Category],MATCH(tbl_Exercises[[#This Row],[ExerciseName]],tbl_Lookup_Exercises[ExerciseName],0)),"Unknown")</f>
        <v>Push</v>
      </c>
    </row>
    <row r="1025" spans="1:18" hidden="1" x14ac:dyDescent="0.25">
      <c r="A1025" t="s">
        <v>3879</v>
      </c>
      <c r="B1025" t="s">
        <v>1029</v>
      </c>
      <c r="C1025" t="s">
        <v>192</v>
      </c>
      <c r="D1025">
        <v>3</v>
      </c>
      <c r="E1025">
        <v>40</v>
      </c>
      <c r="F1025">
        <v>5</v>
      </c>
      <c r="J1025">
        <v>3</v>
      </c>
      <c r="K1025">
        <v>1</v>
      </c>
      <c r="L1025">
        <v>2</v>
      </c>
      <c r="M1025" t="s">
        <v>3856</v>
      </c>
      <c r="O1025" t="s">
        <v>3875</v>
      </c>
      <c r="P1025">
        <v>5</v>
      </c>
      <c r="Q1025" t="s">
        <v>3880</v>
      </c>
      <c r="R1025" t="str">
        <f>IFERROR(INDEX(tbl_Lookup_Exercises[Category],MATCH(tbl_Exercises[[#This Row],[ExerciseName]],tbl_Lookup_Exercises[ExerciseName],0)),"Unknown")</f>
        <v>Push</v>
      </c>
    </row>
    <row r="1026" spans="1:18" hidden="1" x14ac:dyDescent="0.25">
      <c r="A1026" t="s">
        <v>3881</v>
      </c>
      <c r="B1026" t="s">
        <v>1029</v>
      </c>
      <c r="C1026" t="s">
        <v>214</v>
      </c>
      <c r="D1026">
        <v>1</v>
      </c>
      <c r="E1026">
        <v>45</v>
      </c>
      <c r="F1026">
        <v>10</v>
      </c>
      <c r="J1026">
        <v>2</v>
      </c>
      <c r="K1026">
        <v>1</v>
      </c>
      <c r="L1026">
        <v>2</v>
      </c>
      <c r="M1026" t="s">
        <v>3856</v>
      </c>
      <c r="O1026" t="s">
        <v>3882</v>
      </c>
      <c r="P1026">
        <v>5</v>
      </c>
      <c r="Q1026" t="s">
        <v>3883</v>
      </c>
      <c r="R1026" t="str">
        <f>IFERROR(INDEX(tbl_Lookup_Exercises[Category],MATCH(tbl_Exercises[[#This Row],[ExerciseName]],tbl_Lookup_Exercises[ExerciseName],0)),"Unknown")</f>
        <v>Arms_Triceps</v>
      </c>
    </row>
    <row r="1027" spans="1:18" hidden="1" x14ac:dyDescent="0.25">
      <c r="A1027" t="s">
        <v>3884</v>
      </c>
      <c r="B1027" t="s">
        <v>1029</v>
      </c>
      <c r="C1027" t="s">
        <v>214</v>
      </c>
      <c r="D1027">
        <v>2</v>
      </c>
      <c r="E1027">
        <v>45</v>
      </c>
      <c r="F1027">
        <v>9</v>
      </c>
      <c r="J1027">
        <v>2</v>
      </c>
      <c r="K1027">
        <v>1</v>
      </c>
      <c r="L1027">
        <v>2</v>
      </c>
      <c r="M1027" t="s">
        <v>3856</v>
      </c>
      <c r="O1027" t="s">
        <v>3885</v>
      </c>
      <c r="P1027">
        <v>5</v>
      </c>
      <c r="Q1027" t="s">
        <v>3886</v>
      </c>
      <c r="R1027" t="str">
        <f>IFERROR(INDEX(tbl_Lookup_Exercises[Category],MATCH(tbl_Exercises[[#This Row],[ExerciseName]],tbl_Lookup_Exercises[ExerciseName],0)),"Unknown")</f>
        <v>Arms_Triceps</v>
      </c>
    </row>
    <row r="1028" spans="1:18" hidden="1" x14ac:dyDescent="0.25">
      <c r="A1028" t="s">
        <v>3887</v>
      </c>
      <c r="B1028" t="s">
        <v>1029</v>
      </c>
      <c r="C1028" t="s">
        <v>214</v>
      </c>
      <c r="D1028">
        <v>3</v>
      </c>
      <c r="E1028">
        <v>50</v>
      </c>
      <c r="F1028">
        <v>7</v>
      </c>
      <c r="J1028">
        <v>2</v>
      </c>
      <c r="K1028">
        <v>1</v>
      </c>
      <c r="L1028">
        <v>2</v>
      </c>
      <c r="M1028" t="s">
        <v>610</v>
      </c>
      <c r="O1028" t="s">
        <v>3888</v>
      </c>
      <c r="P1028">
        <v>5</v>
      </c>
      <c r="Q1028" t="s">
        <v>3889</v>
      </c>
      <c r="R1028" t="str">
        <f>IFERROR(INDEX(tbl_Lookup_Exercises[Category],MATCH(tbl_Exercises[[#This Row],[ExerciseName]],tbl_Lookup_Exercises[ExerciseName],0)),"Unknown")</f>
        <v>Arms_Triceps</v>
      </c>
    </row>
    <row r="1029" spans="1:18" hidden="1" x14ac:dyDescent="0.25">
      <c r="A1029" t="s">
        <v>3890</v>
      </c>
      <c r="B1029" t="s">
        <v>1029</v>
      </c>
      <c r="C1029" t="s">
        <v>214</v>
      </c>
      <c r="D1029">
        <v>4</v>
      </c>
      <c r="E1029">
        <v>50</v>
      </c>
      <c r="F1029">
        <v>5</v>
      </c>
      <c r="J1029">
        <v>2</v>
      </c>
      <c r="K1029">
        <v>1</v>
      </c>
      <c r="L1029">
        <v>2</v>
      </c>
      <c r="M1029" t="s">
        <v>1646</v>
      </c>
      <c r="O1029" t="s">
        <v>3891</v>
      </c>
      <c r="P1029">
        <v>5</v>
      </c>
      <c r="Q1029" t="s">
        <v>3892</v>
      </c>
      <c r="R1029" t="str">
        <f>IFERROR(INDEX(tbl_Lookup_Exercises[Category],MATCH(tbl_Exercises[[#This Row],[ExerciseName]],tbl_Lookup_Exercises[ExerciseName],0)),"Unknown")</f>
        <v>Arms_Triceps</v>
      </c>
    </row>
    <row r="1030" spans="1:18" hidden="1" x14ac:dyDescent="0.25">
      <c r="A1030" t="s">
        <v>3893</v>
      </c>
      <c r="B1030" t="s">
        <v>1029</v>
      </c>
      <c r="C1030" t="s">
        <v>235</v>
      </c>
      <c r="D1030">
        <v>1</v>
      </c>
      <c r="E1030">
        <v>7.5</v>
      </c>
      <c r="F1030">
        <v>12</v>
      </c>
      <c r="J1030">
        <v>2</v>
      </c>
      <c r="K1030">
        <v>1</v>
      </c>
      <c r="L1030">
        <v>2</v>
      </c>
      <c r="M1030" t="s">
        <v>618</v>
      </c>
      <c r="O1030" t="s">
        <v>3894</v>
      </c>
      <c r="P1030">
        <v>5</v>
      </c>
      <c r="Q1030" t="s">
        <v>3895</v>
      </c>
      <c r="R1030" t="str">
        <f>IFERROR(INDEX(tbl_Lookup_Exercises[Category],MATCH(tbl_Exercises[[#This Row],[ExerciseName]],tbl_Lookup_Exercises[ExerciseName],0)),"Unknown")</f>
        <v>Arms_Triceps</v>
      </c>
    </row>
    <row r="1031" spans="1:18" hidden="1" x14ac:dyDescent="0.25">
      <c r="A1031" t="s">
        <v>3896</v>
      </c>
      <c r="B1031" t="s">
        <v>1029</v>
      </c>
      <c r="C1031" t="s">
        <v>235</v>
      </c>
      <c r="D1031">
        <v>2</v>
      </c>
      <c r="E1031">
        <v>12.5</v>
      </c>
      <c r="F1031">
        <v>12</v>
      </c>
      <c r="J1031">
        <v>2</v>
      </c>
      <c r="K1031">
        <v>1</v>
      </c>
      <c r="L1031">
        <v>2</v>
      </c>
      <c r="M1031" t="s">
        <v>618</v>
      </c>
      <c r="O1031" t="s">
        <v>2154</v>
      </c>
      <c r="P1031">
        <v>5</v>
      </c>
      <c r="Q1031" t="s">
        <v>3897</v>
      </c>
      <c r="R1031" t="str">
        <f>IFERROR(INDEX(tbl_Lookup_Exercises[Category],MATCH(tbl_Exercises[[#This Row],[ExerciseName]],tbl_Lookup_Exercises[ExerciseName],0)),"Unknown")</f>
        <v>Arms_Triceps</v>
      </c>
    </row>
    <row r="1032" spans="1:18" hidden="1" x14ac:dyDescent="0.25">
      <c r="A1032" t="s">
        <v>3898</v>
      </c>
      <c r="B1032" t="s">
        <v>1029</v>
      </c>
      <c r="C1032" t="s">
        <v>235</v>
      </c>
      <c r="D1032">
        <v>3</v>
      </c>
      <c r="E1032">
        <v>15</v>
      </c>
      <c r="F1032">
        <v>12</v>
      </c>
      <c r="J1032">
        <v>3</v>
      </c>
      <c r="K1032">
        <v>1</v>
      </c>
      <c r="L1032">
        <v>1</v>
      </c>
      <c r="M1032" t="s">
        <v>618</v>
      </c>
      <c r="O1032" t="s">
        <v>3899</v>
      </c>
      <c r="P1032">
        <v>5</v>
      </c>
      <c r="Q1032" t="s">
        <v>3900</v>
      </c>
      <c r="R1032" t="str">
        <f>IFERROR(INDEX(tbl_Lookup_Exercises[Category],MATCH(tbl_Exercises[[#This Row],[ExerciseName]],tbl_Lookup_Exercises[ExerciseName],0)),"Unknown")</f>
        <v>Arms_Triceps</v>
      </c>
    </row>
    <row r="1033" spans="1:18" hidden="1" x14ac:dyDescent="0.25">
      <c r="A1033" t="s">
        <v>3901</v>
      </c>
      <c r="B1033" t="s">
        <v>1029</v>
      </c>
      <c r="C1033" t="s">
        <v>235</v>
      </c>
      <c r="D1033">
        <v>4</v>
      </c>
      <c r="E1033">
        <v>15</v>
      </c>
      <c r="F1033">
        <v>12</v>
      </c>
      <c r="J1033">
        <v>3</v>
      </c>
      <c r="K1033">
        <v>1</v>
      </c>
      <c r="L1033">
        <v>1</v>
      </c>
      <c r="M1033" t="s">
        <v>618</v>
      </c>
      <c r="O1033" t="s">
        <v>3899</v>
      </c>
      <c r="P1033">
        <v>5</v>
      </c>
      <c r="Q1033" t="s">
        <v>3902</v>
      </c>
      <c r="R1033" t="str">
        <f>IFERROR(INDEX(tbl_Lookup_Exercises[Category],MATCH(tbl_Exercises[[#This Row],[ExerciseName]],tbl_Lookup_Exercises[ExerciseName],0)),"Unknown")</f>
        <v>Arms_Triceps</v>
      </c>
    </row>
    <row r="1034" spans="1:18" hidden="1" x14ac:dyDescent="0.25">
      <c r="A1034" t="s">
        <v>3903</v>
      </c>
      <c r="B1034" t="s">
        <v>1029</v>
      </c>
      <c r="C1034" t="s">
        <v>303</v>
      </c>
      <c r="D1034">
        <v>1</v>
      </c>
      <c r="E1034">
        <v>10</v>
      </c>
      <c r="F1034">
        <v>12</v>
      </c>
      <c r="J1034">
        <v>2</v>
      </c>
      <c r="K1034">
        <v>1</v>
      </c>
      <c r="L1034">
        <v>2</v>
      </c>
      <c r="M1034" t="s">
        <v>3856</v>
      </c>
      <c r="O1034" t="s">
        <v>3882</v>
      </c>
      <c r="P1034">
        <v>5</v>
      </c>
      <c r="Q1034" t="s">
        <v>3904</v>
      </c>
      <c r="R1034" t="str">
        <f>IFERROR(INDEX(tbl_Lookup_Exercises[Category],MATCH(tbl_Exercises[[#This Row],[ExerciseName]],tbl_Lookup_Exercises[ExerciseName],0)),"Unknown")</f>
        <v>Push</v>
      </c>
    </row>
    <row r="1035" spans="1:18" hidden="1" x14ac:dyDescent="0.25">
      <c r="A1035" t="s">
        <v>3905</v>
      </c>
      <c r="B1035" t="s">
        <v>1029</v>
      </c>
      <c r="C1035" t="s">
        <v>303</v>
      </c>
      <c r="D1035">
        <v>2</v>
      </c>
      <c r="E1035">
        <v>10</v>
      </c>
      <c r="F1035">
        <v>12</v>
      </c>
      <c r="J1035">
        <v>2</v>
      </c>
      <c r="K1035">
        <v>1</v>
      </c>
      <c r="L1035">
        <v>2</v>
      </c>
      <c r="M1035" t="s">
        <v>3856</v>
      </c>
      <c r="O1035" t="s">
        <v>3906</v>
      </c>
      <c r="P1035">
        <v>5</v>
      </c>
      <c r="Q1035" t="s">
        <v>3907</v>
      </c>
      <c r="R1035" t="str">
        <f>IFERROR(INDEX(tbl_Lookup_Exercises[Category],MATCH(tbl_Exercises[[#This Row],[ExerciseName]],tbl_Lookup_Exercises[ExerciseName],0)),"Unknown")</f>
        <v>Push</v>
      </c>
    </row>
    <row r="1036" spans="1:18" hidden="1" x14ac:dyDescent="0.25">
      <c r="A1036" t="s">
        <v>3908</v>
      </c>
      <c r="B1036" t="s">
        <v>1029</v>
      </c>
      <c r="C1036" t="s">
        <v>303</v>
      </c>
      <c r="D1036">
        <v>3</v>
      </c>
      <c r="E1036">
        <v>10</v>
      </c>
      <c r="F1036">
        <v>10</v>
      </c>
      <c r="J1036">
        <v>2</v>
      </c>
      <c r="K1036">
        <v>1</v>
      </c>
      <c r="L1036">
        <v>2</v>
      </c>
      <c r="M1036" t="s">
        <v>3856</v>
      </c>
      <c r="O1036" t="s">
        <v>3906</v>
      </c>
      <c r="P1036">
        <v>5</v>
      </c>
      <c r="Q1036" t="s">
        <v>1033</v>
      </c>
      <c r="R1036" t="str">
        <f>IFERROR(INDEX(tbl_Lookup_Exercises[Category],MATCH(tbl_Exercises[[#This Row],[ExerciseName]],tbl_Lookup_Exercises[ExerciseName],0)),"Unknown")</f>
        <v>Push</v>
      </c>
    </row>
    <row r="1037" spans="1:18" hidden="1" x14ac:dyDescent="0.25">
      <c r="A1037" t="s">
        <v>3909</v>
      </c>
      <c r="B1037" t="s">
        <v>1034</v>
      </c>
      <c r="C1037" t="s">
        <v>15</v>
      </c>
      <c r="D1037">
        <v>1</v>
      </c>
      <c r="E1037">
        <v>75</v>
      </c>
      <c r="G1037">
        <v>60</v>
      </c>
      <c r="O1037" t="s">
        <v>3790</v>
      </c>
      <c r="P1037">
        <v>5</v>
      </c>
      <c r="Q1037" t="s">
        <v>1037</v>
      </c>
      <c r="R1037" t="str">
        <f>IFERROR(INDEX(tbl_Lookup_Exercises[Category],MATCH(tbl_Exercises[[#This Row],[ExerciseName]],tbl_Lookup_Exercises[ExerciseName],0)),"Unknown")</f>
        <v>Carry</v>
      </c>
    </row>
    <row r="1038" spans="1:18" hidden="1" x14ac:dyDescent="0.25">
      <c r="A1038" t="s">
        <v>3910</v>
      </c>
      <c r="B1038" t="s">
        <v>1034</v>
      </c>
      <c r="C1038" t="s">
        <v>15</v>
      </c>
      <c r="D1038">
        <v>2</v>
      </c>
      <c r="E1038">
        <v>75</v>
      </c>
      <c r="G1038">
        <v>60</v>
      </c>
      <c r="O1038" t="s">
        <v>3790</v>
      </c>
      <c r="P1038">
        <v>5</v>
      </c>
      <c r="Q1038" t="s">
        <v>3911</v>
      </c>
      <c r="R1038" t="str">
        <f>IFERROR(INDEX(tbl_Lookup_Exercises[Category],MATCH(tbl_Exercises[[#This Row],[ExerciseName]],tbl_Lookup_Exercises[ExerciseName],0)),"Unknown")</f>
        <v>Carry</v>
      </c>
    </row>
    <row r="1039" spans="1:18" hidden="1" x14ac:dyDescent="0.25">
      <c r="A1039" t="s">
        <v>3912</v>
      </c>
      <c r="B1039" t="s">
        <v>1034</v>
      </c>
      <c r="C1039" t="s">
        <v>15</v>
      </c>
      <c r="D1039">
        <v>3</v>
      </c>
      <c r="E1039">
        <v>75</v>
      </c>
      <c r="G1039">
        <v>60</v>
      </c>
      <c r="O1039" t="s">
        <v>3790</v>
      </c>
      <c r="P1039">
        <v>5</v>
      </c>
      <c r="Q1039" t="s">
        <v>3913</v>
      </c>
      <c r="R1039" t="str">
        <f>IFERROR(INDEX(tbl_Lookup_Exercises[Category],MATCH(tbl_Exercises[[#This Row],[ExerciseName]],tbl_Lookup_Exercises[ExerciseName],0)),"Unknown")</f>
        <v>Carry</v>
      </c>
    </row>
    <row r="1040" spans="1:18" hidden="1" x14ac:dyDescent="0.25">
      <c r="A1040" t="s">
        <v>3914</v>
      </c>
      <c r="B1040" t="s">
        <v>1034</v>
      </c>
      <c r="C1040" t="s">
        <v>41</v>
      </c>
      <c r="D1040">
        <v>1</v>
      </c>
      <c r="E1040">
        <v>70</v>
      </c>
      <c r="F1040">
        <v>10</v>
      </c>
      <c r="J1040">
        <v>2</v>
      </c>
      <c r="K1040">
        <v>1</v>
      </c>
      <c r="L1040">
        <v>2</v>
      </c>
      <c r="M1040" t="s">
        <v>618</v>
      </c>
      <c r="O1040" t="s">
        <v>2154</v>
      </c>
      <c r="P1040">
        <v>5</v>
      </c>
      <c r="Q1040" t="s">
        <v>3915</v>
      </c>
      <c r="R1040" t="str">
        <f>IFERROR(INDEX(tbl_Lookup_Exercises[Category],MATCH(tbl_Exercises[[#This Row],[ExerciseName]],tbl_Lookup_Exercises[ExerciseName],0)),"Unknown")</f>
        <v>Pull</v>
      </c>
    </row>
    <row r="1041" spans="1:18" hidden="1" x14ac:dyDescent="0.25">
      <c r="A1041" t="s">
        <v>3916</v>
      </c>
      <c r="B1041" t="s">
        <v>1034</v>
      </c>
      <c r="C1041" t="s">
        <v>41</v>
      </c>
      <c r="D1041">
        <v>2</v>
      </c>
      <c r="E1041">
        <v>70</v>
      </c>
      <c r="F1041">
        <v>10</v>
      </c>
      <c r="J1041">
        <v>2</v>
      </c>
      <c r="K1041">
        <v>1</v>
      </c>
      <c r="L1041">
        <v>2</v>
      </c>
      <c r="M1041" t="s">
        <v>610</v>
      </c>
      <c r="O1041" t="s">
        <v>1937</v>
      </c>
      <c r="P1041">
        <v>5</v>
      </c>
      <c r="Q1041" t="s">
        <v>3917</v>
      </c>
      <c r="R1041" t="str">
        <f>IFERROR(INDEX(tbl_Lookup_Exercises[Category],MATCH(tbl_Exercises[[#This Row],[ExerciseName]],tbl_Lookup_Exercises[ExerciseName],0)),"Unknown")</f>
        <v>Pull</v>
      </c>
    </row>
    <row r="1042" spans="1:18" hidden="1" x14ac:dyDescent="0.25">
      <c r="A1042" t="s">
        <v>3918</v>
      </c>
      <c r="B1042" t="s">
        <v>1034</v>
      </c>
      <c r="C1042" t="s">
        <v>41</v>
      </c>
      <c r="D1042">
        <v>3</v>
      </c>
      <c r="E1042">
        <v>70</v>
      </c>
      <c r="F1042">
        <v>8.5</v>
      </c>
      <c r="J1042">
        <v>2</v>
      </c>
      <c r="K1042">
        <v>1</v>
      </c>
      <c r="L1042">
        <v>2</v>
      </c>
      <c r="M1042" t="s">
        <v>610</v>
      </c>
      <c r="O1042" t="s">
        <v>3919</v>
      </c>
      <c r="P1042">
        <v>5</v>
      </c>
      <c r="Q1042" t="s">
        <v>3920</v>
      </c>
      <c r="R1042" t="str">
        <f>IFERROR(INDEX(tbl_Lookup_Exercises[Category],MATCH(tbl_Exercises[[#This Row],[ExerciseName]],tbl_Lookup_Exercises[ExerciseName],0)),"Unknown")</f>
        <v>Pull</v>
      </c>
    </row>
    <row r="1043" spans="1:18" hidden="1" x14ac:dyDescent="0.25">
      <c r="A1043" t="s">
        <v>3921</v>
      </c>
      <c r="B1043" t="s">
        <v>1034</v>
      </c>
      <c r="C1043" t="s">
        <v>41</v>
      </c>
      <c r="D1043">
        <v>4</v>
      </c>
      <c r="E1043">
        <v>70</v>
      </c>
      <c r="F1043">
        <v>7.5</v>
      </c>
      <c r="J1043">
        <v>2</v>
      </c>
      <c r="K1043">
        <v>1</v>
      </c>
      <c r="L1043">
        <v>2</v>
      </c>
      <c r="M1043" t="s">
        <v>610</v>
      </c>
      <c r="O1043" t="s">
        <v>3922</v>
      </c>
      <c r="P1043">
        <v>5</v>
      </c>
      <c r="Q1043" t="s">
        <v>3923</v>
      </c>
      <c r="R1043" t="str">
        <f>IFERROR(INDEX(tbl_Lookup_Exercises[Category],MATCH(tbl_Exercises[[#This Row],[ExerciseName]],tbl_Lookup_Exercises[ExerciseName],0)),"Unknown")</f>
        <v>Pull</v>
      </c>
    </row>
    <row r="1044" spans="1:18" hidden="1" x14ac:dyDescent="0.25">
      <c r="A1044" t="s">
        <v>3924</v>
      </c>
      <c r="B1044" t="s">
        <v>1034</v>
      </c>
      <c r="C1044" t="s">
        <v>45</v>
      </c>
      <c r="D1044">
        <v>1</v>
      </c>
      <c r="E1044">
        <v>140</v>
      </c>
      <c r="F1044">
        <v>12</v>
      </c>
      <c r="J1044">
        <v>2</v>
      </c>
      <c r="K1044">
        <v>1</v>
      </c>
      <c r="L1044">
        <v>2</v>
      </c>
      <c r="M1044" t="s">
        <v>610</v>
      </c>
      <c r="O1044" t="s">
        <v>3925</v>
      </c>
      <c r="P1044">
        <v>5</v>
      </c>
      <c r="Q1044" t="s">
        <v>3926</v>
      </c>
      <c r="R1044" t="str">
        <f>IFERROR(INDEX(tbl_Lookup_Exercises[Category],MATCH(tbl_Exercises[[#This Row],[ExerciseName]],tbl_Lookup_Exercises[ExerciseName],0)),"Unknown")</f>
        <v>Pull</v>
      </c>
    </row>
    <row r="1045" spans="1:18" hidden="1" x14ac:dyDescent="0.25">
      <c r="A1045" t="s">
        <v>3927</v>
      </c>
      <c r="B1045" t="s">
        <v>1034</v>
      </c>
      <c r="C1045" t="s">
        <v>45</v>
      </c>
      <c r="D1045">
        <v>2</v>
      </c>
      <c r="E1045">
        <v>140</v>
      </c>
      <c r="F1045">
        <v>12</v>
      </c>
      <c r="J1045">
        <v>2</v>
      </c>
      <c r="K1045">
        <v>1</v>
      </c>
      <c r="L1045">
        <v>2</v>
      </c>
      <c r="M1045" t="s">
        <v>610</v>
      </c>
      <c r="O1045" t="s">
        <v>3925</v>
      </c>
      <c r="P1045">
        <v>5</v>
      </c>
      <c r="Q1045" t="s">
        <v>3928</v>
      </c>
      <c r="R1045" t="str">
        <f>IFERROR(INDEX(tbl_Lookup_Exercises[Category],MATCH(tbl_Exercises[[#This Row],[ExerciseName]],tbl_Lookup_Exercises[ExerciseName],0)),"Unknown")</f>
        <v>Pull</v>
      </c>
    </row>
    <row r="1046" spans="1:18" hidden="1" x14ac:dyDescent="0.25">
      <c r="A1046" t="s">
        <v>3929</v>
      </c>
      <c r="B1046" t="s">
        <v>1034</v>
      </c>
      <c r="C1046" t="s">
        <v>45</v>
      </c>
      <c r="D1046">
        <v>3</v>
      </c>
      <c r="E1046">
        <v>150</v>
      </c>
      <c r="F1046">
        <v>9</v>
      </c>
      <c r="J1046">
        <v>2</v>
      </c>
      <c r="K1046">
        <v>1</v>
      </c>
      <c r="L1046">
        <v>2</v>
      </c>
      <c r="M1046" t="s">
        <v>3930</v>
      </c>
      <c r="O1046" t="s">
        <v>3931</v>
      </c>
      <c r="P1046">
        <v>5</v>
      </c>
      <c r="Q1046" t="s">
        <v>3932</v>
      </c>
      <c r="R1046" t="str">
        <f>IFERROR(INDEX(tbl_Lookup_Exercises[Category],MATCH(tbl_Exercises[[#This Row],[ExerciseName]],tbl_Lookup_Exercises[ExerciseName],0)),"Unknown")</f>
        <v>Pull</v>
      </c>
    </row>
    <row r="1047" spans="1:18" hidden="1" x14ac:dyDescent="0.25">
      <c r="A1047" t="s">
        <v>3933</v>
      </c>
      <c r="B1047" t="s">
        <v>1034</v>
      </c>
      <c r="C1047" t="s">
        <v>73</v>
      </c>
      <c r="D1047">
        <v>1</v>
      </c>
      <c r="E1047">
        <v>30</v>
      </c>
      <c r="F1047">
        <v>15</v>
      </c>
      <c r="J1047">
        <v>1</v>
      </c>
      <c r="K1047">
        <v>2</v>
      </c>
      <c r="L1047">
        <v>1</v>
      </c>
      <c r="M1047" t="s">
        <v>2289</v>
      </c>
      <c r="O1047" t="s">
        <v>3934</v>
      </c>
      <c r="P1047">
        <v>5</v>
      </c>
      <c r="Q1047" t="s">
        <v>3935</v>
      </c>
      <c r="R1047" t="str">
        <f>IFERROR(INDEX(tbl_Lookup_Exercises[Category],MATCH(tbl_Exercises[[#This Row],[ExerciseName]],tbl_Lookup_Exercises[ExerciseName],0)),"Unknown")</f>
        <v>Pull</v>
      </c>
    </row>
    <row r="1048" spans="1:18" hidden="1" x14ac:dyDescent="0.25">
      <c r="A1048" t="s">
        <v>3936</v>
      </c>
      <c r="B1048" t="s">
        <v>1034</v>
      </c>
      <c r="C1048" t="s">
        <v>73</v>
      </c>
      <c r="D1048">
        <v>2</v>
      </c>
      <c r="E1048">
        <v>35</v>
      </c>
      <c r="F1048">
        <v>17</v>
      </c>
      <c r="J1048">
        <v>1</v>
      </c>
      <c r="K1048">
        <v>2</v>
      </c>
      <c r="L1048">
        <v>1</v>
      </c>
      <c r="M1048" t="s">
        <v>618</v>
      </c>
      <c r="O1048" t="s">
        <v>3937</v>
      </c>
      <c r="P1048">
        <v>5</v>
      </c>
      <c r="Q1048" t="s">
        <v>3938</v>
      </c>
      <c r="R1048" t="str">
        <f>IFERROR(INDEX(tbl_Lookup_Exercises[Category],MATCH(tbl_Exercises[[#This Row],[ExerciseName]],tbl_Lookup_Exercises[ExerciseName],0)),"Unknown")</f>
        <v>Pull</v>
      </c>
    </row>
    <row r="1049" spans="1:18" hidden="1" x14ac:dyDescent="0.25">
      <c r="A1049" t="s">
        <v>3939</v>
      </c>
      <c r="B1049" t="s">
        <v>1034</v>
      </c>
      <c r="C1049" t="s">
        <v>73</v>
      </c>
      <c r="D1049">
        <v>3</v>
      </c>
      <c r="E1049">
        <v>35</v>
      </c>
      <c r="F1049">
        <v>20</v>
      </c>
      <c r="J1049">
        <v>1</v>
      </c>
      <c r="K1049">
        <v>2</v>
      </c>
      <c r="L1049">
        <v>1</v>
      </c>
      <c r="M1049" t="s">
        <v>3856</v>
      </c>
      <c r="O1049" t="s">
        <v>3940</v>
      </c>
      <c r="P1049">
        <v>5</v>
      </c>
      <c r="Q1049" t="s">
        <v>3941</v>
      </c>
      <c r="R1049" t="str">
        <f>IFERROR(INDEX(tbl_Lookup_Exercises[Category],MATCH(tbl_Exercises[[#This Row],[ExerciseName]],tbl_Lookup_Exercises[ExerciseName],0)),"Unknown")</f>
        <v>Pull</v>
      </c>
    </row>
    <row r="1050" spans="1:18" hidden="1" x14ac:dyDescent="0.25">
      <c r="A1050" t="s">
        <v>3942</v>
      </c>
      <c r="B1050" t="s">
        <v>1034</v>
      </c>
      <c r="C1050" t="s">
        <v>8734</v>
      </c>
      <c r="D1050">
        <v>1</v>
      </c>
      <c r="E1050">
        <v>30</v>
      </c>
      <c r="F1050">
        <v>10</v>
      </c>
      <c r="J1050">
        <v>2</v>
      </c>
      <c r="K1050">
        <v>1</v>
      </c>
      <c r="L1050">
        <v>2</v>
      </c>
      <c r="M1050" t="s">
        <v>610</v>
      </c>
      <c r="O1050" t="s">
        <v>3943</v>
      </c>
      <c r="P1050">
        <v>5</v>
      </c>
      <c r="Q1050" t="s">
        <v>3944</v>
      </c>
      <c r="R1050" t="str">
        <f>IFERROR(INDEX(tbl_Lookup_Exercises[Category],MATCH(tbl_Exercises[[#This Row],[ExerciseName]],tbl_Lookup_Exercises[ExerciseName],0)),"Unknown")</f>
        <v>Arms_Biceps</v>
      </c>
    </row>
    <row r="1051" spans="1:18" hidden="1" x14ac:dyDescent="0.25">
      <c r="A1051" t="s">
        <v>3945</v>
      </c>
      <c r="B1051" t="s">
        <v>1034</v>
      </c>
      <c r="C1051" t="s">
        <v>8734</v>
      </c>
      <c r="D1051">
        <v>2</v>
      </c>
      <c r="E1051">
        <v>30</v>
      </c>
      <c r="F1051">
        <v>8</v>
      </c>
      <c r="J1051">
        <v>2</v>
      </c>
      <c r="K1051">
        <v>1</v>
      </c>
      <c r="L1051">
        <v>2</v>
      </c>
      <c r="M1051" t="s">
        <v>1646</v>
      </c>
      <c r="O1051" t="s">
        <v>2577</v>
      </c>
      <c r="P1051">
        <v>5</v>
      </c>
      <c r="Q1051" t="s">
        <v>3946</v>
      </c>
      <c r="R1051" t="str">
        <f>IFERROR(INDEX(tbl_Lookup_Exercises[Category],MATCH(tbl_Exercises[[#This Row],[ExerciseName]],tbl_Lookup_Exercises[ExerciseName],0)),"Unknown")</f>
        <v>Arms_Biceps</v>
      </c>
    </row>
    <row r="1052" spans="1:18" hidden="1" x14ac:dyDescent="0.25">
      <c r="A1052" t="s">
        <v>3947</v>
      </c>
      <c r="B1052" t="s">
        <v>1034</v>
      </c>
      <c r="C1052" t="s">
        <v>20</v>
      </c>
      <c r="D1052">
        <v>1</v>
      </c>
      <c r="E1052">
        <v>60</v>
      </c>
      <c r="G1052">
        <v>60</v>
      </c>
      <c r="O1052" t="s">
        <v>3948</v>
      </c>
      <c r="P1052">
        <v>5</v>
      </c>
      <c r="Q1052" t="s">
        <v>3949</v>
      </c>
      <c r="R1052" t="str">
        <f>IFERROR(INDEX(tbl_Lookup_Exercises[Category],MATCH(tbl_Exercises[[#This Row],[ExerciseName]],tbl_Lookup_Exercises[ExerciseName],0)),"Unknown")</f>
        <v>Carry</v>
      </c>
    </row>
    <row r="1053" spans="1:18" hidden="1" x14ac:dyDescent="0.25">
      <c r="A1053" t="s">
        <v>3950</v>
      </c>
      <c r="B1053" t="s">
        <v>1034</v>
      </c>
      <c r="C1053" t="s">
        <v>20</v>
      </c>
      <c r="D1053">
        <v>2</v>
      </c>
      <c r="E1053">
        <v>60</v>
      </c>
      <c r="G1053">
        <v>60</v>
      </c>
      <c r="O1053" t="s">
        <v>3948</v>
      </c>
      <c r="P1053">
        <v>5</v>
      </c>
      <c r="Q1053" t="s">
        <v>3951</v>
      </c>
      <c r="R1053" t="str">
        <f>IFERROR(INDEX(tbl_Lookup_Exercises[Category],MATCH(tbl_Exercises[[#This Row],[ExerciseName]],tbl_Lookup_Exercises[ExerciseName],0)),"Unknown")</f>
        <v>Carry</v>
      </c>
    </row>
    <row r="1054" spans="1:18" hidden="1" x14ac:dyDescent="0.25">
      <c r="A1054" t="s">
        <v>3952</v>
      </c>
      <c r="B1054" t="s">
        <v>1034</v>
      </c>
      <c r="C1054" t="s">
        <v>20</v>
      </c>
      <c r="D1054">
        <v>3</v>
      </c>
      <c r="E1054">
        <v>60</v>
      </c>
      <c r="G1054">
        <v>60</v>
      </c>
      <c r="O1054" t="s">
        <v>3948</v>
      </c>
      <c r="P1054">
        <v>5</v>
      </c>
      <c r="Q1054" t="s">
        <v>3953</v>
      </c>
      <c r="R1054" t="str">
        <f>IFERROR(INDEX(tbl_Lookup_Exercises[Category],MATCH(tbl_Exercises[[#This Row],[ExerciseName]],tbl_Lookup_Exercises[ExerciseName],0)),"Unknown")</f>
        <v>Carry</v>
      </c>
    </row>
    <row r="1055" spans="1:18" hidden="1" x14ac:dyDescent="0.25">
      <c r="A1055" t="s">
        <v>3954</v>
      </c>
      <c r="B1055" t="s">
        <v>1034</v>
      </c>
      <c r="C1055" t="s">
        <v>356</v>
      </c>
      <c r="D1055">
        <v>1</v>
      </c>
      <c r="G1055">
        <v>480</v>
      </c>
      <c r="H1055">
        <v>1.24</v>
      </c>
      <c r="I1055" t="s">
        <v>2238</v>
      </c>
      <c r="O1055" t="s">
        <v>3955</v>
      </c>
      <c r="P1055">
        <v>5</v>
      </c>
      <c r="Q1055" t="s">
        <v>1038</v>
      </c>
      <c r="R1055" t="str">
        <f>IFERROR(INDEX(tbl_Lookup_Exercises[Category],MATCH(tbl_Exercises[[#This Row],[ExerciseName]],tbl_Lookup_Exercises[ExerciseName],0)),"Unknown")</f>
        <v>Pull</v>
      </c>
    </row>
    <row r="1056" spans="1:18" hidden="1" x14ac:dyDescent="0.25">
      <c r="A1056" t="s">
        <v>3956</v>
      </c>
      <c r="B1056" t="s">
        <v>1039</v>
      </c>
      <c r="C1056" t="s">
        <v>356</v>
      </c>
      <c r="D1056">
        <v>1</v>
      </c>
      <c r="G1056">
        <v>300</v>
      </c>
      <c r="H1056">
        <v>1.27</v>
      </c>
      <c r="I1056" t="s">
        <v>3957</v>
      </c>
      <c r="O1056" t="s">
        <v>3241</v>
      </c>
      <c r="P1056">
        <v>5</v>
      </c>
      <c r="Q1056" t="s">
        <v>1042</v>
      </c>
      <c r="R1056" t="str">
        <f>IFERROR(INDEX(tbl_Lookup_Exercises[Category],MATCH(tbl_Exercises[[#This Row],[ExerciseName]],tbl_Lookup_Exercises[ExerciseName],0)),"Unknown")</f>
        <v>Pull</v>
      </c>
    </row>
    <row r="1057" spans="1:18" hidden="1" x14ac:dyDescent="0.25">
      <c r="A1057" t="s">
        <v>3958</v>
      </c>
      <c r="B1057" t="s">
        <v>1039</v>
      </c>
      <c r="C1057" t="s">
        <v>112</v>
      </c>
      <c r="D1057">
        <v>1</v>
      </c>
      <c r="E1057">
        <v>40</v>
      </c>
      <c r="F1057">
        <v>15</v>
      </c>
      <c r="K1057">
        <v>2</v>
      </c>
      <c r="L1057">
        <v>2</v>
      </c>
      <c r="M1057" t="s">
        <v>3856</v>
      </c>
      <c r="O1057" t="s">
        <v>3959</v>
      </c>
      <c r="P1057">
        <v>5</v>
      </c>
      <c r="Q1057" t="s">
        <v>3960</v>
      </c>
      <c r="R1057" t="str">
        <f>IFERROR(INDEX(tbl_Lookup_Exercises[Category],MATCH(tbl_Exercises[[#This Row],[ExerciseName]],tbl_Lookup_Exercises[ExerciseName],0)),"Unknown")</f>
        <v>Arms_Biceps</v>
      </c>
    </row>
    <row r="1058" spans="1:18" hidden="1" x14ac:dyDescent="0.25">
      <c r="A1058" t="s">
        <v>3961</v>
      </c>
      <c r="B1058" t="s">
        <v>1039</v>
      </c>
      <c r="C1058" t="s">
        <v>112</v>
      </c>
      <c r="D1058">
        <v>2</v>
      </c>
      <c r="E1058">
        <v>45</v>
      </c>
      <c r="F1058">
        <v>13</v>
      </c>
      <c r="K1058">
        <v>2</v>
      </c>
      <c r="L1058">
        <v>1</v>
      </c>
      <c r="M1058" t="s">
        <v>3856</v>
      </c>
      <c r="O1058" t="s">
        <v>3962</v>
      </c>
      <c r="P1058">
        <v>5</v>
      </c>
      <c r="Q1058" t="s">
        <v>3963</v>
      </c>
      <c r="R1058" t="str">
        <f>IFERROR(INDEX(tbl_Lookup_Exercises[Category],MATCH(tbl_Exercises[[#This Row],[ExerciseName]],tbl_Lookup_Exercises[ExerciseName],0)),"Unknown")</f>
        <v>Arms_Biceps</v>
      </c>
    </row>
    <row r="1059" spans="1:18" hidden="1" x14ac:dyDescent="0.25">
      <c r="A1059" t="s">
        <v>3964</v>
      </c>
      <c r="B1059" t="s">
        <v>1039</v>
      </c>
      <c r="C1059" t="s">
        <v>112</v>
      </c>
      <c r="D1059">
        <v>3</v>
      </c>
      <c r="E1059">
        <v>45</v>
      </c>
      <c r="F1059">
        <v>12</v>
      </c>
      <c r="K1059">
        <v>2</v>
      </c>
      <c r="L1059">
        <v>1</v>
      </c>
      <c r="M1059" t="s">
        <v>3856</v>
      </c>
      <c r="O1059" t="s">
        <v>3962</v>
      </c>
      <c r="P1059">
        <v>5</v>
      </c>
      <c r="Q1059" t="s">
        <v>3965</v>
      </c>
      <c r="R1059" t="str">
        <f>IFERROR(INDEX(tbl_Lookup_Exercises[Category],MATCH(tbl_Exercises[[#This Row],[ExerciseName]],tbl_Lookup_Exercises[ExerciseName],0)),"Unknown")</f>
        <v>Arms_Biceps</v>
      </c>
    </row>
    <row r="1060" spans="1:18" hidden="1" x14ac:dyDescent="0.25">
      <c r="A1060" t="s">
        <v>3966</v>
      </c>
      <c r="B1060" t="s">
        <v>1039</v>
      </c>
      <c r="C1060" t="s">
        <v>214</v>
      </c>
      <c r="D1060">
        <v>1</v>
      </c>
      <c r="E1060">
        <v>42.5</v>
      </c>
      <c r="F1060">
        <v>12</v>
      </c>
      <c r="J1060">
        <v>2</v>
      </c>
      <c r="K1060">
        <v>1</v>
      </c>
      <c r="L1060">
        <v>2</v>
      </c>
      <c r="M1060" t="s">
        <v>2289</v>
      </c>
      <c r="O1060" t="s">
        <v>3967</v>
      </c>
      <c r="P1060">
        <v>5</v>
      </c>
      <c r="Q1060" t="s">
        <v>3968</v>
      </c>
      <c r="R1060" t="str">
        <f>IFERROR(INDEX(tbl_Lookup_Exercises[Category],MATCH(tbl_Exercises[[#This Row],[ExerciseName]],tbl_Lookup_Exercises[ExerciseName],0)),"Unknown")</f>
        <v>Arms_Triceps</v>
      </c>
    </row>
    <row r="1061" spans="1:18" hidden="1" x14ac:dyDescent="0.25">
      <c r="A1061" t="s">
        <v>3969</v>
      </c>
      <c r="B1061" t="s">
        <v>1039</v>
      </c>
      <c r="C1061" t="s">
        <v>214</v>
      </c>
      <c r="D1061">
        <v>2</v>
      </c>
      <c r="E1061">
        <v>45</v>
      </c>
      <c r="F1061">
        <v>12</v>
      </c>
      <c r="J1061">
        <v>2</v>
      </c>
      <c r="K1061">
        <v>1</v>
      </c>
      <c r="L1061">
        <v>2</v>
      </c>
      <c r="M1061" t="s">
        <v>3856</v>
      </c>
      <c r="O1061" t="s">
        <v>3970</v>
      </c>
      <c r="P1061">
        <v>5</v>
      </c>
      <c r="Q1061" t="s">
        <v>3971</v>
      </c>
      <c r="R1061" t="str">
        <f>IFERROR(INDEX(tbl_Lookup_Exercises[Category],MATCH(tbl_Exercises[[#This Row],[ExerciseName]],tbl_Lookup_Exercises[ExerciseName],0)),"Unknown")</f>
        <v>Arms_Triceps</v>
      </c>
    </row>
    <row r="1062" spans="1:18" hidden="1" x14ac:dyDescent="0.25">
      <c r="A1062" t="s">
        <v>3972</v>
      </c>
      <c r="B1062" t="s">
        <v>1039</v>
      </c>
      <c r="C1062" t="s">
        <v>214</v>
      </c>
      <c r="D1062">
        <v>3</v>
      </c>
      <c r="E1062">
        <v>45</v>
      </c>
      <c r="F1062">
        <v>9</v>
      </c>
      <c r="J1062">
        <v>2</v>
      </c>
      <c r="K1062">
        <v>1</v>
      </c>
      <c r="L1062">
        <v>2</v>
      </c>
      <c r="M1062" t="s">
        <v>610</v>
      </c>
      <c r="O1062" t="s">
        <v>3973</v>
      </c>
      <c r="P1062">
        <v>5</v>
      </c>
      <c r="Q1062" t="s">
        <v>3974</v>
      </c>
      <c r="R1062" t="str">
        <f>IFERROR(INDEX(tbl_Lookup_Exercises[Category],MATCH(tbl_Exercises[[#This Row],[ExerciseName]],tbl_Lookup_Exercises[ExerciseName],0)),"Unknown")</f>
        <v>Arms_Triceps</v>
      </c>
    </row>
    <row r="1063" spans="1:18" hidden="1" x14ac:dyDescent="0.25">
      <c r="A1063" t="s">
        <v>3975</v>
      </c>
      <c r="B1063" t="s">
        <v>1039</v>
      </c>
      <c r="C1063" t="s">
        <v>214</v>
      </c>
      <c r="D1063">
        <v>4</v>
      </c>
      <c r="E1063">
        <v>50</v>
      </c>
      <c r="F1063">
        <v>9</v>
      </c>
      <c r="J1063">
        <v>2</v>
      </c>
      <c r="K1063">
        <v>1</v>
      </c>
      <c r="L1063">
        <v>2</v>
      </c>
      <c r="M1063" t="s">
        <v>3856</v>
      </c>
      <c r="O1063" t="s">
        <v>3976</v>
      </c>
      <c r="P1063">
        <v>5</v>
      </c>
      <c r="Q1063" t="s">
        <v>3977</v>
      </c>
      <c r="R1063" t="str">
        <f>IFERROR(INDEX(tbl_Lookup_Exercises[Category],MATCH(tbl_Exercises[[#This Row],[ExerciseName]],tbl_Lookup_Exercises[ExerciseName],0)),"Unknown")</f>
        <v>Arms_Triceps</v>
      </c>
    </row>
    <row r="1064" spans="1:18" hidden="1" x14ac:dyDescent="0.25">
      <c r="A1064" t="s">
        <v>3978</v>
      </c>
      <c r="B1064" t="s">
        <v>1039</v>
      </c>
      <c r="C1064" t="s">
        <v>222</v>
      </c>
      <c r="D1064">
        <v>1</v>
      </c>
      <c r="E1064">
        <v>15</v>
      </c>
      <c r="F1064">
        <v>10</v>
      </c>
      <c r="J1064">
        <v>3</v>
      </c>
      <c r="K1064">
        <v>1</v>
      </c>
      <c r="L1064">
        <v>3</v>
      </c>
      <c r="M1064" t="s">
        <v>3930</v>
      </c>
      <c r="O1064" t="s">
        <v>3979</v>
      </c>
      <c r="P1064">
        <v>5</v>
      </c>
      <c r="Q1064" t="s">
        <v>3980</v>
      </c>
      <c r="R1064" t="str">
        <f>IFERROR(INDEX(tbl_Lookup_Exercises[Category],MATCH(tbl_Exercises[[#This Row],[ExerciseName]],tbl_Lookup_Exercises[ExerciseName],0)),"Unknown")</f>
        <v>Arms_Triceps</v>
      </c>
    </row>
    <row r="1065" spans="1:18" hidden="1" x14ac:dyDescent="0.25">
      <c r="A1065" t="s">
        <v>3981</v>
      </c>
      <c r="B1065" t="s">
        <v>1039</v>
      </c>
      <c r="C1065" t="s">
        <v>222</v>
      </c>
      <c r="D1065">
        <v>2</v>
      </c>
      <c r="E1065">
        <v>12.5</v>
      </c>
      <c r="F1065">
        <v>12</v>
      </c>
      <c r="J1065">
        <v>3</v>
      </c>
      <c r="K1065">
        <v>1</v>
      </c>
      <c r="L1065">
        <v>3</v>
      </c>
      <c r="M1065" t="s">
        <v>3856</v>
      </c>
      <c r="O1065" t="s">
        <v>3982</v>
      </c>
      <c r="P1065">
        <v>5</v>
      </c>
      <c r="Q1065" t="s">
        <v>3983</v>
      </c>
      <c r="R1065" t="str">
        <f>IFERROR(INDEX(tbl_Lookup_Exercises[Category],MATCH(tbl_Exercises[[#This Row],[ExerciseName]],tbl_Lookup_Exercises[ExerciseName],0)),"Unknown")</f>
        <v>Arms_Triceps</v>
      </c>
    </row>
    <row r="1066" spans="1:18" hidden="1" x14ac:dyDescent="0.25">
      <c r="A1066" t="s">
        <v>3984</v>
      </c>
      <c r="B1066" t="s">
        <v>1039</v>
      </c>
      <c r="C1066" t="s">
        <v>222</v>
      </c>
      <c r="D1066">
        <v>3</v>
      </c>
      <c r="E1066">
        <v>12.5</v>
      </c>
      <c r="F1066">
        <v>11</v>
      </c>
      <c r="J1066">
        <v>3</v>
      </c>
      <c r="K1066">
        <v>1</v>
      </c>
      <c r="L1066">
        <v>3</v>
      </c>
      <c r="M1066" t="s">
        <v>3856</v>
      </c>
      <c r="O1066" t="s">
        <v>3982</v>
      </c>
      <c r="P1066">
        <v>5</v>
      </c>
      <c r="Q1066" t="s">
        <v>3985</v>
      </c>
      <c r="R1066" t="str">
        <f>IFERROR(INDEX(tbl_Lookup_Exercises[Category],MATCH(tbl_Exercises[[#This Row],[ExerciseName]],tbl_Lookup_Exercises[ExerciseName],0)),"Unknown")</f>
        <v>Arms_Triceps</v>
      </c>
    </row>
    <row r="1067" spans="1:18" hidden="1" x14ac:dyDescent="0.25">
      <c r="A1067" t="s">
        <v>3986</v>
      </c>
      <c r="B1067" t="s">
        <v>1039</v>
      </c>
      <c r="C1067" t="s">
        <v>8734</v>
      </c>
      <c r="D1067">
        <v>1</v>
      </c>
      <c r="E1067">
        <v>40</v>
      </c>
      <c r="F1067">
        <v>6</v>
      </c>
      <c r="J1067">
        <v>2</v>
      </c>
      <c r="K1067">
        <v>1</v>
      </c>
      <c r="L1067">
        <v>2</v>
      </c>
      <c r="M1067" t="s">
        <v>610</v>
      </c>
      <c r="O1067" t="s">
        <v>3987</v>
      </c>
      <c r="P1067">
        <v>5</v>
      </c>
      <c r="Q1067" t="s">
        <v>3988</v>
      </c>
      <c r="R1067" t="str">
        <f>IFERROR(INDEX(tbl_Lookup_Exercises[Category],MATCH(tbl_Exercises[[#This Row],[ExerciseName]],tbl_Lookup_Exercises[ExerciseName],0)),"Unknown")</f>
        <v>Arms_Biceps</v>
      </c>
    </row>
    <row r="1068" spans="1:18" hidden="1" x14ac:dyDescent="0.25">
      <c r="A1068" t="s">
        <v>3989</v>
      </c>
      <c r="B1068" t="s">
        <v>1039</v>
      </c>
      <c r="C1068" t="s">
        <v>8734</v>
      </c>
      <c r="D1068">
        <v>2</v>
      </c>
      <c r="E1068">
        <v>35</v>
      </c>
      <c r="F1068">
        <v>8</v>
      </c>
      <c r="J1068">
        <v>2</v>
      </c>
      <c r="K1068">
        <v>1</v>
      </c>
      <c r="L1068">
        <v>2</v>
      </c>
      <c r="M1068" t="s">
        <v>3856</v>
      </c>
      <c r="O1068" t="s">
        <v>3990</v>
      </c>
      <c r="P1068">
        <v>5</v>
      </c>
      <c r="Q1068" t="s">
        <v>3991</v>
      </c>
      <c r="R1068" t="str">
        <f>IFERROR(INDEX(tbl_Lookup_Exercises[Category],MATCH(tbl_Exercises[[#This Row],[ExerciseName]],tbl_Lookup_Exercises[ExerciseName],0)),"Unknown")</f>
        <v>Arms_Biceps</v>
      </c>
    </row>
    <row r="1069" spans="1:18" hidden="1" x14ac:dyDescent="0.25">
      <c r="A1069" t="s">
        <v>3992</v>
      </c>
      <c r="B1069" t="s">
        <v>1039</v>
      </c>
      <c r="C1069" t="s">
        <v>8734</v>
      </c>
      <c r="D1069">
        <v>3</v>
      </c>
      <c r="E1069">
        <v>35</v>
      </c>
      <c r="F1069">
        <v>6</v>
      </c>
      <c r="J1069">
        <v>2</v>
      </c>
      <c r="K1069">
        <v>1</v>
      </c>
      <c r="L1069">
        <v>2</v>
      </c>
      <c r="M1069" t="s">
        <v>610</v>
      </c>
      <c r="O1069" t="s">
        <v>3993</v>
      </c>
      <c r="P1069">
        <v>5</v>
      </c>
      <c r="Q1069" t="s">
        <v>3994</v>
      </c>
      <c r="R1069" t="str">
        <f>IFERROR(INDEX(tbl_Lookup_Exercises[Category],MATCH(tbl_Exercises[[#This Row],[ExerciseName]],tbl_Lookup_Exercises[ExerciseName],0)),"Unknown")</f>
        <v>Arms_Biceps</v>
      </c>
    </row>
    <row r="1070" spans="1:18" hidden="1" x14ac:dyDescent="0.25">
      <c r="A1070" t="s">
        <v>3995</v>
      </c>
      <c r="B1070" t="s">
        <v>1039</v>
      </c>
      <c r="C1070" t="s">
        <v>303</v>
      </c>
      <c r="D1070">
        <v>1</v>
      </c>
      <c r="E1070">
        <v>10</v>
      </c>
      <c r="F1070">
        <v>15</v>
      </c>
      <c r="J1070">
        <v>2</v>
      </c>
      <c r="K1070">
        <v>2</v>
      </c>
      <c r="L1070">
        <v>2</v>
      </c>
      <c r="M1070" t="s">
        <v>3856</v>
      </c>
      <c r="O1070" t="s">
        <v>3996</v>
      </c>
      <c r="P1070">
        <v>5</v>
      </c>
      <c r="Q1070" t="s">
        <v>3997</v>
      </c>
      <c r="R1070" t="str">
        <f>IFERROR(INDEX(tbl_Lookup_Exercises[Category],MATCH(tbl_Exercises[[#This Row],[ExerciseName]],tbl_Lookup_Exercises[ExerciseName],0)),"Unknown")</f>
        <v>Push</v>
      </c>
    </row>
    <row r="1071" spans="1:18" hidden="1" x14ac:dyDescent="0.25">
      <c r="A1071" t="s">
        <v>3998</v>
      </c>
      <c r="B1071" t="s">
        <v>1039</v>
      </c>
      <c r="C1071" t="s">
        <v>303</v>
      </c>
      <c r="D1071">
        <v>2</v>
      </c>
      <c r="E1071">
        <v>10</v>
      </c>
      <c r="F1071">
        <v>14</v>
      </c>
      <c r="J1071">
        <v>2</v>
      </c>
      <c r="K1071">
        <v>2</v>
      </c>
      <c r="L1071">
        <v>2</v>
      </c>
      <c r="M1071" t="s">
        <v>3856</v>
      </c>
      <c r="O1071" t="s">
        <v>3996</v>
      </c>
      <c r="P1071">
        <v>5</v>
      </c>
      <c r="Q1071" t="s">
        <v>3999</v>
      </c>
      <c r="R1071" t="str">
        <f>IFERROR(INDEX(tbl_Lookup_Exercises[Category],MATCH(tbl_Exercises[[#This Row],[ExerciseName]],tbl_Lookup_Exercises[ExerciseName],0)),"Unknown")</f>
        <v>Push</v>
      </c>
    </row>
    <row r="1072" spans="1:18" hidden="1" x14ac:dyDescent="0.25">
      <c r="A1072" t="s">
        <v>4000</v>
      </c>
      <c r="B1072" t="s">
        <v>1039</v>
      </c>
      <c r="C1072" t="s">
        <v>303</v>
      </c>
      <c r="D1072">
        <v>3</v>
      </c>
      <c r="E1072">
        <v>10</v>
      </c>
      <c r="F1072">
        <v>15</v>
      </c>
      <c r="J1072">
        <v>2</v>
      </c>
      <c r="K1072">
        <v>2</v>
      </c>
      <c r="L1072">
        <v>2</v>
      </c>
      <c r="M1072" t="s">
        <v>3856</v>
      </c>
      <c r="O1072" t="s">
        <v>3996</v>
      </c>
      <c r="P1072">
        <v>5</v>
      </c>
      <c r="Q1072" t="s">
        <v>4001</v>
      </c>
      <c r="R1072" t="str">
        <f>IFERROR(INDEX(tbl_Lookup_Exercises[Category],MATCH(tbl_Exercises[[#This Row],[ExerciseName]],tbl_Lookup_Exercises[ExerciseName],0)),"Unknown")</f>
        <v>Push</v>
      </c>
    </row>
    <row r="1073" spans="1:18" hidden="1" x14ac:dyDescent="0.25">
      <c r="A1073" t="s">
        <v>4002</v>
      </c>
      <c r="B1073" t="s">
        <v>1039</v>
      </c>
      <c r="C1073" t="s">
        <v>1534</v>
      </c>
      <c r="D1073">
        <v>1</v>
      </c>
      <c r="E1073">
        <v>150</v>
      </c>
      <c r="G1073">
        <v>60</v>
      </c>
      <c r="P1073">
        <v>5</v>
      </c>
      <c r="Q1073" t="s">
        <v>4003</v>
      </c>
      <c r="R1073" t="str">
        <f>IFERROR(INDEX(tbl_Lookup_Exercises[Category],MATCH(tbl_Exercises[[#This Row],[ExerciseName]],tbl_Lookup_Exercises[ExerciseName],0)),"Unknown")</f>
        <v>Carry</v>
      </c>
    </row>
    <row r="1074" spans="1:18" hidden="1" x14ac:dyDescent="0.25">
      <c r="A1074" t="s">
        <v>4004</v>
      </c>
      <c r="B1074" t="s">
        <v>1039</v>
      </c>
      <c r="C1074" t="s">
        <v>1534</v>
      </c>
      <c r="D1074">
        <v>2</v>
      </c>
      <c r="E1074">
        <v>150</v>
      </c>
      <c r="G1074">
        <v>60</v>
      </c>
      <c r="P1074">
        <v>5</v>
      </c>
      <c r="Q1074" t="s">
        <v>4005</v>
      </c>
      <c r="R1074" t="str">
        <f>IFERROR(INDEX(tbl_Lookup_Exercises[Category],MATCH(tbl_Exercises[[#This Row],[ExerciseName]],tbl_Lookup_Exercises[ExerciseName],0)),"Unknown")</f>
        <v>Carry</v>
      </c>
    </row>
    <row r="1075" spans="1:18" hidden="1" x14ac:dyDescent="0.25">
      <c r="A1075" t="s">
        <v>4006</v>
      </c>
      <c r="B1075" t="s">
        <v>1039</v>
      </c>
      <c r="C1075" t="s">
        <v>1534</v>
      </c>
      <c r="D1075">
        <v>3</v>
      </c>
      <c r="E1075">
        <v>150</v>
      </c>
      <c r="G1075">
        <v>60</v>
      </c>
      <c r="P1075">
        <v>5</v>
      </c>
      <c r="Q1075" t="s">
        <v>4007</v>
      </c>
      <c r="R1075" t="str">
        <f>IFERROR(INDEX(tbl_Lookup_Exercises[Category],MATCH(tbl_Exercises[[#This Row],[ExerciseName]],tbl_Lookup_Exercises[ExerciseName],0)),"Unknown")</f>
        <v>Carry</v>
      </c>
    </row>
    <row r="1076" spans="1:18" hidden="1" x14ac:dyDescent="0.25">
      <c r="A1076" t="s">
        <v>4008</v>
      </c>
      <c r="B1076" t="s">
        <v>1039</v>
      </c>
      <c r="C1076" t="s">
        <v>356</v>
      </c>
      <c r="D1076">
        <v>2</v>
      </c>
      <c r="G1076">
        <v>710</v>
      </c>
      <c r="H1076">
        <v>3</v>
      </c>
      <c r="I1076" t="s">
        <v>3957</v>
      </c>
      <c r="O1076" t="s">
        <v>4009</v>
      </c>
      <c r="P1076">
        <v>5</v>
      </c>
      <c r="Q1076" t="s">
        <v>1043</v>
      </c>
      <c r="R1076" t="str">
        <f>IFERROR(INDEX(tbl_Lookup_Exercises[Category],MATCH(tbl_Exercises[[#This Row],[ExerciseName]],tbl_Lookup_Exercises[ExerciseName],0)),"Unknown")</f>
        <v>Pull</v>
      </c>
    </row>
    <row r="1077" spans="1:18" hidden="1" x14ac:dyDescent="0.25">
      <c r="A1077" t="s">
        <v>4010</v>
      </c>
      <c r="B1077" t="s">
        <v>1044</v>
      </c>
      <c r="C1077" t="s">
        <v>356</v>
      </c>
      <c r="D1077">
        <v>1</v>
      </c>
      <c r="G1077">
        <v>300</v>
      </c>
      <c r="H1077">
        <v>1.34</v>
      </c>
      <c r="I1077" t="s">
        <v>3957</v>
      </c>
      <c r="O1077" t="s">
        <v>272</v>
      </c>
      <c r="P1077">
        <v>5</v>
      </c>
      <c r="Q1077" t="s">
        <v>1046</v>
      </c>
      <c r="R1077" t="str">
        <f>IFERROR(INDEX(tbl_Lookup_Exercises[Category],MATCH(tbl_Exercises[[#This Row],[ExerciseName]],tbl_Lookup_Exercises[ExerciseName],0)),"Unknown")</f>
        <v>Pull</v>
      </c>
    </row>
    <row r="1078" spans="1:18" hidden="1" x14ac:dyDescent="0.25">
      <c r="A1078" t="s">
        <v>4011</v>
      </c>
      <c r="B1078" t="s">
        <v>1044</v>
      </c>
      <c r="C1078" t="s">
        <v>249</v>
      </c>
      <c r="D1078">
        <v>1</v>
      </c>
      <c r="E1078">
        <v>150</v>
      </c>
      <c r="F1078">
        <v>8</v>
      </c>
      <c r="J1078">
        <v>3</v>
      </c>
      <c r="K1078">
        <v>1</v>
      </c>
      <c r="L1078">
        <v>1</v>
      </c>
      <c r="M1078" t="s">
        <v>3856</v>
      </c>
      <c r="O1078" t="s">
        <v>4012</v>
      </c>
      <c r="P1078">
        <v>5</v>
      </c>
      <c r="Q1078" t="s">
        <v>4013</v>
      </c>
      <c r="R1078" t="str">
        <f>IFERROR(INDEX(tbl_Lookup_Exercises[Category],MATCH(tbl_Exercises[[#This Row],[ExerciseName]],tbl_Lookup_Exercises[ExerciseName],0)),"Unknown")</f>
        <v>Legs</v>
      </c>
    </row>
    <row r="1079" spans="1:18" hidden="1" x14ac:dyDescent="0.25">
      <c r="A1079" t="s">
        <v>4014</v>
      </c>
      <c r="B1079" t="s">
        <v>1044</v>
      </c>
      <c r="C1079" t="s">
        <v>249</v>
      </c>
      <c r="D1079">
        <v>2</v>
      </c>
      <c r="E1079">
        <v>150</v>
      </c>
      <c r="F1079">
        <v>8</v>
      </c>
      <c r="J1079">
        <v>3</v>
      </c>
      <c r="K1079">
        <v>1</v>
      </c>
      <c r="L1079">
        <v>1</v>
      </c>
      <c r="M1079" t="s">
        <v>3856</v>
      </c>
      <c r="O1079" t="s">
        <v>4012</v>
      </c>
      <c r="P1079">
        <v>5</v>
      </c>
      <c r="Q1079" t="s">
        <v>4015</v>
      </c>
      <c r="R1079" t="str">
        <f>IFERROR(INDEX(tbl_Lookup_Exercises[Category],MATCH(tbl_Exercises[[#This Row],[ExerciseName]],tbl_Lookup_Exercises[ExerciseName],0)),"Unknown")</f>
        <v>Legs</v>
      </c>
    </row>
    <row r="1080" spans="1:18" hidden="1" x14ac:dyDescent="0.25">
      <c r="A1080" t="s">
        <v>4016</v>
      </c>
      <c r="B1080" t="s">
        <v>1044</v>
      </c>
      <c r="C1080" t="s">
        <v>249</v>
      </c>
      <c r="D1080">
        <v>3</v>
      </c>
      <c r="E1080">
        <v>150</v>
      </c>
      <c r="F1080">
        <v>8</v>
      </c>
      <c r="J1080">
        <v>3</v>
      </c>
      <c r="K1080">
        <v>1</v>
      </c>
      <c r="L1080">
        <v>1</v>
      </c>
      <c r="M1080" t="s">
        <v>3856</v>
      </c>
      <c r="O1080" t="s">
        <v>4012</v>
      </c>
      <c r="P1080">
        <v>5</v>
      </c>
      <c r="Q1080" t="s">
        <v>4017</v>
      </c>
      <c r="R1080" t="str">
        <f>IFERROR(INDEX(tbl_Lookup_Exercises[Category],MATCH(tbl_Exercises[[#This Row],[ExerciseName]],tbl_Lookup_Exercises[ExerciseName],0)),"Unknown")</f>
        <v>Legs</v>
      </c>
    </row>
    <row r="1081" spans="1:18" hidden="1" x14ac:dyDescent="0.25">
      <c r="A1081" t="s">
        <v>4018</v>
      </c>
      <c r="B1081" t="s">
        <v>1044</v>
      </c>
      <c r="C1081" t="s">
        <v>249</v>
      </c>
      <c r="D1081">
        <v>4</v>
      </c>
      <c r="E1081">
        <v>150</v>
      </c>
      <c r="F1081">
        <v>7</v>
      </c>
      <c r="J1081">
        <v>3</v>
      </c>
      <c r="K1081">
        <v>1</v>
      </c>
      <c r="L1081">
        <v>1</v>
      </c>
      <c r="M1081" t="s">
        <v>610</v>
      </c>
      <c r="O1081" t="s">
        <v>3090</v>
      </c>
      <c r="P1081">
        <v>5</v>
      </c>
      <c r="Q1081" t="s">
        <v>4019</v>
      </c>
      <c r="R1081" t="str">
        <f>IFERROR(INDEX(tbl_Lookup_Exercises[Category],MATCH(tbl_Exercises[[#This Row],[ExerciseName]],tbl_Lookup_Exercises[ExerciseName],0)),"Unknown")</f>
        <v>Legs</v>
      </c>
    </row>
    <row r="1082" spans="1:18" hidden="1" x14ac:dyDescent="0.25">
      <c r="A1082" t="s">
        <v>4020</v>
      </c>
      <c r="B1082" t="s">
        <v>1044</v>
      </c>
      <c r="C1082" t="s">
        <v>256</v>
      </c>
      <c r="D1082">
        <v>1</v>
      </c>
      <c r="E1082">
        <v>35</v>
      </c>
      <c r="F1082">
        <v>8</v>
      </c>
      <c r="J1082">
        <v>2</v>
      </c>
      <c r="K1082">
        <v>1</v>
      </c>
      <c r="L1082">
        <v>2</v>
      </c>
      <c r="M1082" t="s">
        <v>610</v>
      </c>
      <c r="O1082" t="s">
        <v>1937</v>
      </c>
      <c r="P1082">
        <v>5</v>
      </c>
      <c r="Q1082" t="s">
        <v>4021</v>
      </c>
      <c r="R1082" t="str">
        <f>IFERROR(INDEX(tbl_Lookup_Exercises[Category],MATCH(tbl_Exercises[[#This Row],[ExerciseName]],tbl_Lookup_Exercises[ExerciseName],0)),"Unknown")</f>
        <v>Legs</v>
      </c>
    </row>
    <row r="1083" spans="1:18" hidden="1" x14ac:dyDescent="0.25">
      <c r="A1083" t="s">
        <v>4022</v>
      </c>
      <c r="B1083" t="s">
        <v>1044</v>
      </c>
      <c r="C1083" t="s">
        <v>256</v>
      </c>
      <c r="D1083">
        <v>2</v>
      </c>
      <c r="E1083">
        <v>40</v>
      </c>
      <c r="F1083">
        <v>8</v>
      </c>
      <c r="J1083">
        <v>2</v>
      </c>
      <c r="K1083">
        <v>1</v>
      </c>
      <c r="L1083">
        <v>2</v>
      </c>
      <c r="M1083" t="s">
        <v>610</v>
      </c>
      <c r="O1083" t="s">
        <v>1937</v>
      </c>
      <c r="P1083">
        <v>5</v>
      </c>
      <c r="Q1083" t="s">
        <v>4023</v>
      </c>
      <c r="R1083" t="str">
        <f>IFERROR(INDEX(tbl_Lookup_Exercises[Category],MATCH(tbl_Exercises[[#This Row],[ExerciseName]],tbl_Lookup_Exercises[ExerciseName],0)),"Unknown")</f>
        <v>Legs</v>
      </c>
    </row>
    <row r="1084" spans="1:18" hidden="1" x14ac:dyDescent="0.25">
      <c r="A1084" t="s">
        <v>4024</v>
      </c>
      <c r="B1084" t="s">
        <v>1044</v>
      </c>
      <c r="C1084" t="s">
        <v>256</v>
      </c>
      <c r="D1084">
        <v>3</v>
      </c>
      <c r="E1084">
        <v>40</v>
      </c>
      <c r="F1084">
        <v>8</v>
      </c>
      <c r="J1084">
        <v>2</v>
      </c>
      <c r="K1084">
        <v>1</v>
      </c>
      <c r="L1084">
        <v>2</v>
      </c>
      <c r="M1084" t="s">
        <v>610</v>
      </c>
      <c r="O1084" t="s">
        <v>1937</v>
      </c>
      <c r="P1084">
        <v>5</v>
      </c>
      <c r="Q1084" t="s">
        <v>4025</v>
      </c>
      <c r="R1084" t="str">
        <f>IFERROR(INDEX(tbl_Lookup_Exercises[Category],MATCH(tbl_Exercises[[#This Row],[ExerciseName]],tbl_Lookup_Exercises[ExerciseName],0)),"Unknown")</f>
        <v>Legs</v>
      </c>
    </row>
    <row r="1085" spans="1:18" hidden="1" x14ac:dyDescent="0.25">
      <c r="A1085" t="s">
        <v>4026</v>
      </c>
      <c r="B1085" t="s">
        <v>1044</v>
      </c>
      <c r="C1085" t="s">
        <v>41</v>
      </c>
      <c r="D1085">
        <v>1</v>
      </c>
      <c r="E1085">
        <v>75</v>
      </c>
      <c r="F1085">
        <v>9</v>
      </c>
      <c r="J1085">
        <v>2</v>
      </c>
      <c r="K1085">
        <v>1</v>
      </c>
      <c r="L1085">
        <v>2</v>
      </c>
      <c r="M1085" t="s">
        <v>3856</v>
      </c>
      <c r="O1085" t="s">
        <v>4027</v>
      </c>
      <c r="P1085">
        <v>5</v>
      </c>
      <c r="Q1085" t="s">
        <v>4028</v>
      </c>
      <c r="R1085" t="str">
        <f>IFERROR(INDEX(tbl_Lookup_Exercises[Category],MATCH(tbl_Exercises[[#This Row],[ExerciseName]],tbl_Lookup_Exercises[ExerciseName],0)),"Unknown")</f>
        <v>Pull</v>
      </c>
    </row>
    <row r="1086" spans="1:18" hidden="1" x14ac:dyDescent="0.25">
      <c r="A1086" t="s">
        <v>4029</v>
      </c>
      <c r="B1086" t="s">
        <v>1044</v>
      </c>
      <c r="C1086" t="s">
        <v>41</v>
      </c>
      <c r="D1086">
        <v>2</v>
      </c>
      <c r="E1086">
        <v>75</v>
      </c>
      <c r="F1086">
        <v>8</v>
      </c>
      <c r="J1086">
        <v>2</v>
      </c>
      <c r="K1086">
        <v>1</v>
      </c>
      <c r="L1086">
        <v>2</v>
      </c>
      <c r="M1086" t="s">
        <v>3856</v>
      </c>
      <c r="O1086" t="s">
        <v>4027</v>
      </c>
      <c r="P1086">
        <v>5</v>
      </c>
      <c r="Q1086" t="s">
        <v>4030</v>
      </c>
      <c r="R1086" t="str">
        <f>IFERROR(INDEX(tbl_Lookup_Exercises[Category],MATCH(tbl_Exercises[[#This Row],[ExerciseName]],tbl_Lookup_Exercises[ExerciseName],0)),"Unknown")</f>
        <v>Pull</v>
      </c>
    </row>
    <row r="1087" spans="1:18" hidden="1" x14ac:dyDescent="0.25">
      <c r="A1087" t="s">
        <v>4031</v>
      </c>
      <c r="B1087" t="s">
        <v>1044</v>
      </c>
      <c r="C1087" t="s">
        <v>41</v>
      </c>
      <c r="D1087">
        <v>3</v>
      </c>
      <c r="E1087">
        <v>75</v>
      </c>
      <c r="F1087">
        <v>7</v>
      </c>
      <c r="J1087">
        <v>2</v>
      </c>
      <c r="K1087">
        <v>1</v>
      </c>
      <c r="L1087">
        <v>2</v>
      </c>
      <c r="M1087" t="s">
        <v>3930</v>
      </c>
      <c r="O1087" t="s">
        <v>4032</v>
      </c>
      <c r="P1087">
        <v>5</v>
      </c>
      <c r="Q1087" t="s">
        <v>4033</v>
      </c>
      <c r="R1087" t="str">
        <f>IFERROR(INDEX(tbl_Lookup_Exercises[Category],MATCH(tbl_Exercises[[#This Row],[ExerciseName]],tbl_Lookup_Exercises[ExerciseName],0)),"Unknown")</f>
        <v>Pull</v>
      </c>
    </row>
    <row r="1088" spans="1:18" hidden="1" x14ac:dyDescent="0.25">
      <c r="A1088" t="s">
        <v>4034</v>
      </c>
      <c r="B1088" t="s">
        <v>1044</v>
      </c>
      <c r="C1088" t="s">
        <v>41</v>
      </c>
      <c r="D1088">
        <v>4</v>
      </c>
      <c r="E1088">
        <v>75</v>
      </c>
      <c r="F1088">
        <v>6</v>
      </c>
      <c r="J1088">
        <v>2</v>
      </c>
      <c r="K1088">
        <v>1</v>
      </c>
      <c r="L1088">
        <v>2</v>
      </c>
      <c r="M1088" t="s">
        <v>3930</v>
      </c>
      <c r="O1088" t="s">
        <v>4035</v>
      </c>
      <c r="P1088">
        <v>5</v>
      </c>
      <c r="Q1088" t="s">
        <v>4036</v>
      </c>
      <c r="R1088" t="str">
        <f>IFERROR(INDEX(tbl_Lookup_Exercises[Category],MATCH(tbl_Exercises[[#This Row],[ExerciseName]],tbl_Lookup_Exercises[ExerciseName],0)),"Unknown")</f>
        <v>Pull</v>
      </c>
    </row>
    <row r="1089" spans="1:18" hidden="1" x14ac:dyDescent="0.25">
      <c r="A1089" t="s">
        <v>4037</v>
      </c>
      <c r="B1089" t="s">
        <v>1044</v>
      </c>
      <c r="C1089" t="s">
        <v>45</v>
      </c>
      <c r="D1089">
        <v>1</v>
      </c>
      <c r="E1089">
        <v>150</v>
      </c>
      <c r="F1089">
        <v>10</v>
      </c>
      <c r="J1089">
        <v>2</v>
      </c>
      <c r="K1089">
        <v>1</v>
      </c>
      <c r="L1089">
        <v>2</v>
      </c>
      <c r="O1089" t="s">
        <v>4038</v>
      </c>
      <c r="P1089">
        <v>5</v>
      </c>
      <c r="Q1089" t="s">
        <v>4039</v>
      </c>
      <c r="R1089" t="str">
        <f>IFERROR(INDEX(tbl_Lookup_Exercises[Category],MATCH(tbl_Exercises[[#This Row],[ExerciseName]],tbl_Lookup_Exercises[ExerciseName],0)),"Unknown")</f>
        <v>Pull</v>
      </c>
    </row>
    <row r="1090" spans="1:18" hidden="1" x14ac:dyDescent="0.25">
      <c r="A1090" t="s">
        <v>4040</v>
      </c>
      <c r="B1090" t="s">
        <v>1044</v>
      </c>
      <c r="C1090" t="s">
        <v>45</v>
      </c>
      <c r="D1090">
        <v>2</v>
      </c>
      <c r="E1090">
        <v>150</v>
      </c>
      <c r="F1090">
        <v>9</v>
      </c>
      <c r="J1090">
        <v>2</v>
      </c>
      <c r="K1090">
        <v>1</v>
      </c>
      <c r="L1090">
        <v>2</v>
      </c>
      <c r="M1090" t="s">
        <v>610</v>
      </c>
      <c r="O1090" t="s">
        <v>4041</v>
      </c>
      <c r="P1090">
        <v>5</v>
      </c>
      <c r="Q1090" t="s">
        <v>4042</v>
      </c>
      <c r="R1090" t="str">
        <f>IFERROR(INDEX(tbl_Lookup_Exercises[Category],MATCH(tbl_Exercises[[#This Row],[ExerciseName]],tbl_Lookup_Exercises[ExerciseName],0)),"Unknown")</f>
        <v>Pull</v>
      </c>
    </row>
    <row r="1091" spans="1:18" hidden="1" x14ac:dyDescent="0.25">
      <c r="A1091" t="s">
        <v>4043</v>
      </c>
      <c r="B1091" t="s">
        <v>1044</v>
      </c>
      <c r="C1091" t="s">
        <v>45</v>
      </c>
      <c r="D1091">
        <v>3</v>
      </c>
      <c r="E1091">
        <v>150</v>
      </c>
      <c r="F1091">
        <v>9</v>
      </c>
      <c r="J1091">
        <v>2</v>
      </c>
      <c r="K1091">
        <v>1</v>
      </c>
      <c r="L1091">
        <v>2</v>
      </c>
      <c r="M1091" t="s">
        <v>610</v>
      </c>
      <c r="O1091" t="s">
        <v>4044</v>
      </c>
      <c r="P1091">
        <v>5</v>
      </c>
      <c r="Q1091" t="s">
        <v>4045</v>
      </c>
      <c r="R1091" t="str">
        <f>IFERROR(INDEX(tbl_Lookup_Exercises[Category],MATCH(tbl_Exercises[[#This Row],[ExerciseName]],tbl_Lookup_Exercises[ExerciseName],0)),"Unknown")</f>
        <v>Pull</v>
      </c>
    </row>
    <row r="1092" spans="1:18" hidden="1" x14ac:dyDescent="0.25">
      <c r="A1092" t="s">
        <v>4046</v>
      </c>
      <c r="B1092" t="s">
        <v>1044</v>
      </c>
      <c r="C1092" t="s">
        <v>15</v>
      </c>
      <c r="D1092">
        <v>1</v>
      </c>
      <c r="E1092">
        <v>75</v>
      </c>
      <c r="G1092">
        <v>49.8</v>
      </c>
      <c r="O1092" t="s">
        <v>4047</v>
      </c>
      <c r="P1092">
        <v>5</v>
      </c>
      <c r="Q1092" t="s">
        <v>4048</v>
      </c>
      <c r="R1092" t="str">
        <f>IFERROR(INDEX(tbl_Lookup_Exercises[Category],MATCH(tbl_Exercises[[#This Row],[ExerciseName]],tbl_Lookup_Exercises[ExerciseName],0)),"Unknown")</f>
        <v>Carry</v>
      </c>
    </row>
    <row r="1093" spans="1:18" hidden="1" x14ac:dyDescent="0.25">
      <c r="A1093" t="s">
        <v>4049</v>
      </c>
      <c r="B1093" t="s">
        <v>1044</v>
      </c>
      <c r="C1093" t="s">
        <v>15</v>
      </c>
      <c r="D1093">
        <v>2</v>
      </c>
      <c r="E1093">
        <v>75</v>
      </c>
      <c r="G1093">
        <v>46.800000000000004</v>
      </c>
      <c r="O1093" t="s">
        <v>4047</v>
      </c>
      <c r="P1093">
        <v>5</v>
      </c>
      <c r="Q1093" t="s">
        <v>4050</v>
      </c>
      <c r="R1093" t="str">
        <f>IFERROR(INDEX(tbl_Lookup_Exercises[Category],MATCH(tbl_Exercises[[#This Row],[ExerciseName]],tbl_Lookup_Exercises[ExerciseName],0)),"Unknown")</f>
        <v>Carry</v>
      </c>
    </row>
    <row r="1094" spans="1:18" hidden="1" x14ac:dyDescent="0.25">
      <c r="A1094" t="s">
        <v>4051</v>
      </c>
      <c r="B1094" t="s">
        <v>1044</v>
      </c>
      <c r="C1094" t="s">
        <v>15</v>
      </c>
      <c r="D1094">
        <v>3</v>
      </c>
      <c r="E1094">
        <v>75</v>
      </c>
      <c r="G1094">
        <v>39.6</v>
      </c>
      <c r="O1094" t="s">
        <v>4047</v>
      </c>
      <c r="P1094">
        <v>5</v>
      </c>
      <c r="Q1094" t="s">
        <v>4052</v>
      </c>
      <c r="R1094" t="str">
        <f>IFERROR(INDEX(tbl_Lookup_Exercises[Category],MATCH(tbl_Exercises[[#This Row],[ExerciseName]],tbl_Lookup_Exercises[ExerciseName],0)),"Unknown")</f>
        <v>Carry</v>
      </c>
    </row>
    <row r="1095" spans="1:18" hidden="1" x14ac:dyDescent="0.25">
      <c r="A1095" t="s">
        <v>4053</v>
      </c>
      <c r="B1095" t="s">
        <v>1044</v>
      </c>
      <c r="C1095" t="s">
        <v>329</v>
      </c>
      <c r="D1095">
        <v>1</v>
      </c>
      <c r="E1095">
        <v>0</v>
      </c>
      <c r="G1095">
        <v>30</v>
      </c>
      <c r="O1095" t="s">
        <v>4054</v>
      </c>
      <c r="P1095">
        <v>5</v>
      </c>
      <c r="Q1095" t="s">
        <v>4055</v>
      </c>
      <c r="R1095" t="str">
        <f>IFERROR(INDEX(tbl_Lookup_Exercises[Category],MATCH(tbl_Exercises[[#This Row],[ExerciseName]],tbl_Lookup_Exercises[ExerciseName],0)),"Unknown")</f>
        <v>Core</v>
      </c>
    </row>
    <row r="1096" spans="1:18" hidden="1" x14ac:dyDescent="0.25">
      <c r="A1096" t="s">
        <v>4056</v>
      </c>
      <c r="B1096" t="s">
        <v>1044</v>
      </c>
      <c r="C1096" t="s">
        <v>329</v>
      </c>
      <c r="D1096">
        <v>2</v>
      </c>
      <c r="E1096">
        <v>0</v>
      </c>
      <c r="G1096">
        <v>45</v>
      </c>
      <c r="O1096" t="s">
        <v>4054</v>
      </c>
      <c r="P1096">
        <v>5</v>
      </c>
      <c r="Q1096" t="s">
        <v>4057</v>
      </c>
      <c r="R1096" t="str">
        <f>IFERROR(INDEX(tbl_Lookup_Exercises[Category],MATCH(tbl_Exercises[[#This Row],[ExerciseName]],tbl_Lookup_Exercises[ExerciseName],0)),"Unknown")</f>
        <v>Core</v>
      </c>
    </row>
    <row r="1097" spans="1:18" hidden="1" x14ac:dyDescent="0.25">
      <c r="A1097" t="s">
        <v>4058</v>
      </c>
      <c r="B1097" t="s">
        <v>1044</v>
      </c>
      <c r="C1097" t="s">
        <v>329</v>
      </c>
      <c r="D1097">
        <v>3</v>
      </c>
      <c r="E1097">
        <v>0</v>
      </c>
      <c r="G1097">
        <v>45</v>
      </c>
      <c r="O1097" t="s">
        <v>4059</v>
      </c>
      <c r="P1097">
        <v>5</v>
      </c>
      <c r="Q1097" t="s">
        <v>4060</v>
      </c>
      <c r="R1097" t="str">
        <f>IFERROR(INDEX(tbl_Lookup_Exercises[Category],MATCH(tbl_Exercises[[#This Row],[ExerciseName]],tbl_Lookup_Exercises[ExerciseName],0)),"Unknown")</f>
        <v>Core</v>
      </c>
    </row>
    <row r="1098" spans="1:18" hidden="1" x14ac:dyDescent="0.25">
      <c r="A1098" t="s">
        <v>4061</v>
      </c>
      <c r="B1098" t="s">
        <v>1044</v>
      </c>
      <c r="C1098" t="s">
        <v>356</v>
      </c>
      <c r="D1098">
        <v>2</v>
      </c>
      <c r="G1098">
        <v>480</v>
      </c>
      <c r="H1098">
        <v>2</v>
      </c>
      <c r="I1098" t="s">
        <v>3957</v>
      </c>
      <c r="O1098" t="s">
        <v>4062</v>
      </c>
      <c r="P1098">
        <v>5</v>
      </c>
      <c r="Q1098" t="s">
        <v>1047</v>
      </c>
      <c r="R1098" t="str">
        <f>IFERROR(INDEX(tbl_Lookup_Exercises[Category],MATCH(tbl_Exercises[[#This Row],[ExerciseName]],tbl_Lookup_Exercises[ExerciseName],0)),"Unknown")</f>
        <v>Pull</v>
      </c>
    </row>
    <row r="1099" spans="1:18" hidden="1" x14ac:dyDescent="0.25">
      <c r="A1099" t="s">
        <v>4063</v>
      </c>
      <c r="B1099" t="s">
        <v>1048</v>
      </c>
      <c r="C1099" t="s">
        <v>398</v>
      </c>
      <c r="D1099">
        <v>1</v>
      </c>
      <c r="E1099">
        <v>0</v>
      </c>
      <c r="F1099">
        <v>10</v>
      </c>
      <c r="O1099" t="s">
        <v>3073</v>
      </c>
      <c r="P1099">
        <v>5</v>
      </c>
      <c r="Q1099" t="s">
        <v>1050</v>
      </c>
      <c r="R1099" t="str">
        <f>IFERROR(INDEX(tbl_Lookup_Exercises[Category],MATCH(tbl_Exercises[[#This Row],[ExerciseName]],tbl_Lookup_Exercises[ExerciseName],0)),"Unknown")</f>
        <v>Warmup</v>
      </c>
    </row>
    <row r="1100" spans="1:18" hidden="1" x14ac:dyDescent="0.25">
      <c r="A1100" t="s">
        <v>4064</v>
      </c>
      <c r="B1100" t="s">
        <v>1048</v>
      </c>
      <c r="C1100" t="s">
        <v>389</v>
      </c>
      <c r="D1100">
        <v>1</v>
      </c>
      <c r="E1100">
        <v>0</v>
      </c>
      <c r="F1100">
        <v>12</v>
      </c>
      <c r="P1100">
        <v>5</v>
      </c>
      <c r="Q1100" t="s">
        <v>4065</v>
      </c>
      <c r="R1100" t="str">
        <f>IFERROR(INDEX(tbl_Lookup_Exercises[Category],MATCH(tbl_Exercises[[#This Row],[ExerciseName]],tbl_Lookup_Exercises[ExerciseName],0)),"Unknown")</f>
        <v>Push</v>
      </c>
    </row>
    <row r="1101" spans="1:18" hidden="1" x14ac:dyDescent="0.25">
      <c r="A1101" t="s">
        <v>4066</v>
      </c>
      <c r="B1101" t="s">
        <v>1048</v>
      </c>
      <c r="C1101" t="s">
        <v>389</v>
      </c>
      <c r="D1101">
        <v>2</v>
      </c>
      <c r="E1101">
        <v>0</v>
      </c>
      <c r="F1101">
        <v>12</v>
      </c>
      <c r="P1101">
        <v>5</v>
      </c>
      <c r="Q1101" t="s">
        <v>4067</v>
      </c>
      <c r="R1101" t="str">
        <f>IFERROR(INDEX(tbl_Lookup_Exercises[Category],MATCH(tbl_Exercises[[#This Row],[ExerciseName]],tbl_Lookup_Exercises[ExerciseName],0)),"Unknown")</f>
        <v>Push</v>
      </c>
    </row>
    <row r="1102" spans="1:18" hidden="1" x14ac:dyDescent="0.25">
      <c r="A1102" t="s">
        <v>4068</v>
      </c>
      <c r="B1102" t="s">
        <v>1048</v>
      </c>
      <c r="C1102" t="s">
        <v>1404</v>
      </c>
      <c r="D1102">
        <v>1</v>
      </c>
      <c r="E1102">
        <v>60</v>
      </c>
      <c r="F1102">
        <v>8</v>
      </c>
      <c r="J1102">
        <v>2</v>
      </c>
      <c r="K1102">
        <v>1</v>
      </c>
      <c r="L1102">
        <v>2</v>
      </c>
      <c r="M1102" t="s">
        <v>618</v>
      </c>
      <c r="O1102" t="s">
        <v>2154</v>
      </c>
      <c r="P1102">
        <v>5</v>
      </c>
      <c r="Q1102" t="s">
        <v>4069</v>
      </c>
      <c r="R1102" t="str">
        <f>IFERROR(INDEX(tbl_Lookup_Exercises[Category],MATCH(tbl_Exercises[[#This Row],[ExerciseName]],tbl_Lookup_Exercises[ExerciseName],0)),"Unknown")</f>
        <v>Push</v>
      </c>
    </row>
    <row r="1103" spans="1:18" hidden="1" x14ac:dyDescent="0.25">
      <c r="A1103" t="s">
        <v>4070</v>
      </c>
      <c r="B1103" t="s">
        <v>1048</v>
      </c>
      <c r="C1103" t="s">
        <v>1404</v>
      </c>
      <c r="D1103">
        <v>2</v>
      </c>
      <c r="E1103">
        <v>60</v>
      </c>
      <c r="F1103">
        <v>8</v>
      </c>
      <c r="J1103">
        <v>2</v>
      </c>
      <c r="K1103">
        <v>1</v>
      </c>
      <c r="L1103">
        <v>2</v>
      </c>
      <c r="M1103" t="s">
        <v>618</v>
      </c>
      <c r="O1103" t="s">
        <v>2154</v>
      </c>
      <c r="P1103">
        <v>5</v>
      </c>
      <c r="Q1103" t="s">
        <v>4071</v>
      </c>
      <c r="R1103" t="str">
        <f>IFERROR(INDEX(tbl_Lookup_Exercises[Category],MATCH(tbl_Exercises[[#This Row],[ExerciseName]],tbl_Lookup_Exercises[ExerciseName],0)),"Unknown")</f>
        <v>Push</v>
      </c>
    </row>
    <row r="1104" spans="1:18" hidden="1" x14ac:dyDescent="0.25">
      <c r="A1104" t="s">
        <v>4072</v>
      </c>
      <c r="B1104" t="s">
        <v>1048</v>
      </c>
      <c r="C1104" t="s">
        <v>1404</v>
      </c>
      <c r="D1104">
        <v>3</v>
      </c>
      <c r="E1104">
        <v>60</v>
      </c>
      <c r="F1104">
        <v>8</v>
      </c>
      <c r="J1104">
        <v>2</v>
      </c>
      <c r="K1104">
        <v>1</v>
      </c>
      <c r="L1104">
        <v>2</v>
      </c>
      <c r="M1104" t="s">
        <v>3856</v>
      </c>
      <c r="O1104" t="s">
        <v>3882</v>
      </c>
      <c r="P1104">
        <v>5</v>
      </c>
      <c r="Q1104" t="s">
        <v>4073</v>
      </c>
      <c r="R1104" t="str">
        <f>IFERROR(INDEX(tbl_Lookup_Exercises[Category],MATCH(tbl_Exercises[[#This Row],[ExerciseName]],tbl_Lookup_Exercises[ExerciseName],0)),"Unknown")</f>
        <v>Push</v>
      </c>
    </row>
    <row r="1105" spans="1:18" hidden="1" x14ac:dyDescent="0.25">
      <c r="A1105" t="s">
        <v>4074</v>
      </c>
      <c r="B1105" t="s">
        <v>1048</v>
      </c>
      <c r="C1105" t="s">
        <v>1404</v>
      </c>
      <c r="D1105">
        <v>4</v>
      </c>
      <c r="E1105">
        <v>60</v>
      </c>
      <c r="F1105">
        <v>6</v>
      </c>
      <c r="J1105">
        <v>2</v>
      </c>
      <c r="K1105">
        <v>1</v>
      </c>
      <c r="L1105">
        <v>2</v>
      </c>
      <c r="M1105" t="s">
        <v>3856</v>
      </c>
      <c r="O1105" t="s">
        <v>3882</v>
      </c>
      <c r="P1105">
        <v>5</v>
      </c>
      <c r="Q1105" t="s">
        <v>4075</v>
      </c>
      <c r="R1105" t="str">
        <f>IFERROR(INDEX(tbl_Lookup_Exercises[Category],MATCH(tbl_Exercises[[#This Row],[ExerciseName]],tbl_Lookup_Exercises[ExerciseName],0)),"Unknown")</f>
        <v>Push</v>
      </c>
    </row>
    <row r="1106" spans="1:18" hidden="1" x14ac:dyDescent="0.25">
      <c r="A1106" t="s">
        <v>4076</v>
      </c>
      <c r="B1106" t="s">
        <v>1048</v>
      </c>
      <c r="C1106" t="s">
        <v>2295</v>
      </c>
      <c r="D1106">
        <v>1</v>
      </c>
      <c r="E1106">
        <v>60</v>
      </c>
      <c r="F1106">
        <v>10</v>
      </c>
      <c r="J1106">
        <v>2</v>
      </c>
      <c r="K1106">
        <v>1</v>
      </c>
      <c r="L1106">
        <v>2</v>
      </c>
      <c r="M1106" t="s">
        <v>3856</v>
      </c>
      <c r="O1106" t="s">
        <v>4077</v>
      </c>
      <c r="P1106">
        <v>5</v>
      </c>
      <c r="Q1106" t="s">
        <v>4078</v>
      </c>
      <c r="R1106" t="str">
        <f>IFERROR(INDEX(tbl_Lookup_Exercises[Category],MATCH(tbl_Exercises[[#This Row],[ExerciseName]],tbl_Lookup_Exercises[ExerciseName],0)),"Unknown")</f>
        <v>Push</v>
      </c>
    </row>
    <row r="1107" spans="1:18" hidden="1" x14ac:dyDescent="0.25">
      <c r="A1107" t="s">
        <v>4079</v>
      </c>
      <c r="B1107" t="s">
        <v>1048</v>
      </c>
      <c r="C1107" t="s">
        <v>2295</v>
      </c>
      <c r="D1107">
        <v>2</v>
      </c>
      <c r="E1107">
        <v>60</v>
      </c>
      <c r="F1107">
        <v>8.5</v>
      </c>
      <c r="J1107">
        <v>2</v>
      </c>
      <c r="K1107">
        <v>1</v>
      </c>
      <c r="L1107">
        <v>2</v>
      </c>
      <c r="M1107" t="s">
        <v>610</v>
      </c>
      <c r="O1107" t="s">
        <v>4080</v>
      </c>
      <c r="P1107">
        <v>5</v>
      </c>
      <c r="Q1107" t="s">
        <v>4081</v>
      </c>
      <c r="R1107" t="str">
        <f>IFERROR(INDEX(tbl_Lookup_Exercises[Category],MATCH(tbl_Exercises[[#This Row],[ExerciseName]],tbl_Lookup_Exercises[ExerciseName],0)),"Unknown")</f>
        <v>Push</v>
      </c>
    </row>
    <row r="1108" spans="1:18" hidden="1" x14ac:dyDescent="0.25">
      <c r="A1108" t="s">
        <v>4082</v>
      </c>
      <c r="B1108" t="s">
        <v>1048</v>
      </c>
      <c r="C1108" t="s">
        <v>2295</v>
      </c>
      <c r="D1108">
        <v>3</v>
      </c>
      <c r="E1108">
        <v>60</v>
      </c>
      <c r="F1108">
        <v>10</v>
      </c>
      <c r="J1108">
        <v>2</v>
      </c>
      <c r="K1108">
        <v>1</v>
      </c>
      <c r="L1108">
        <v>2</v>
      </c>
      <c r="M1108" t="s">
        <v>610</v>
      </c>
      <c r="O1108" t="s">
        <v>4083</v>
      </c>
      <c r="P1108">
        <v>5</v>
      </c>
      <c r="Q1108" t="s">
        <v>4084</v>
      </c>
      <c r="R1108" t="str">
        <f>IFERROR(INDEX(tbl_Lookup_Exercises[Category],MATCH(tbl_Exercises[[#This Row],[ExerciseName]],tbl_Lookup_Exercises[ExerciseName],0)),"Unknown")</f>
        <v>Push</v>
      </c>
    </row>
    <row r="1109" spans="1:18" hidden="1" x14ac:dyDescent="0.25">
      <c r="A1109" t="s">
        <v>4085</v>
      </c>
      <c r="B1109" t="s">
        <v>1048</v>
      </c>
      <c r="C1109" t="s">
        <v>192</v>
      </c>
      <c r="D1109">
        <v>1</v>
      </c>
      <c r="E1109">
        <v>40</v>
      </c>
      <c r="F1109">
        <v>9</v>
      </c>
      <c r="J1109">
        <v>2</v>
      </c>
      <c r="K1109">
        <v>1</v>
      </c>
      <c r="L1109">
        <v>2</v>
      </c>
      <c r="M1109" t="s">
        <v>3856</v>
      </c>
      <c r="O1109" t="s">
        <v>3882</v>
      </c>
      <c r="P1109">
        <v>5</v>
      </c>
      <c r="Q1109" t="s">
        <v>4086</v>
      </c>
      <c r="R1109" t="str">
        <f>IFERROR(INDEX(tbl_Lookup_Exercises[Category],MATCH(tbl_Exercises[[#This Row],[ExerciseName]],tbl_Lookup_Exercises[ExerciseName],0)),"Unknown")</f>
        <v>Push</v>
      </c>
    </row>
    <row r="1110" spans="1:18" hidden="1" x14ac:dyDescent="0.25">
      <c r="A1110" t="s">
        <v>4087</v>
      </c>
      <c r="B1110" t="s">
        <v>1048</v>
      </c>
      <c r="C1110" t="s">
        <v>192</v>
      </c>
      <c r="D1110">
        <v>2</v>
      </c>
      <c r="E1110">
        <v>40</v>
      </c>
      <c r="F1110">
        <v>8</v>
      </c>
      <c r="J1110">
        <v>3</v>
      </c>
      <c r="K1110">
        <v>1</v>
      </c>
      <c r="L1110">
        <v>2</v>
      </c>
      <c r="M1110" t="s">
        <v>3856</v>
      </c>
      <c r="O1110" t="s">
        <v>4088</v>
      </c>
      <c r="P1110">
        <v>5</v>
      </c>
      <c r="Q1110" t="s">
        <v>4089</v>
      </c>
      <c r="R1110" t="str">
        <f>IFERROR(INDEX(tbl_Lookup_Exercises[Category],MATCH(tbl_Exercises[[#This Row],[ExerciseName]],tbl_Lookup_Exercises[ExerciseName],0)),"Unknown")</f>
        <v>Push</v>
      </c>
    </row>
    <row r="1111" spans="1:18" hidden="1" x14ac:dyDescent="0.25">
      <c r="A1111" t="s">
        <v>4090</v>
      </c>
      <c r="B1111" t="s">
        <v>1048</v>
      </c>
      <c r="C1111" t="s">
        <v>192</v>
      </c>
      <c r="D1111">
        <v>3</v>
      </c>
      <c r="E1111">
        <v>40</v>
      </c>
      <c r="F1111">
        <v>8</v>
      </c>
      <c r="J1111">
        <v>3</v>
      </c>
      <c r="K1111">
        <v>1</v>
      </c>
      <c r="L1111">
        <v>2</v>
      </c>
      <c r="M1111" t="s">
        <v>3856</v>
      </c>
      <c r="O1111" t="s">
        <v>4088</v>
      </c>
      <c r="P1111">
        <v>5</v>
      </c>
      <c r="Q1111" t="s">
        <v>4091</v>
      </c>
      <c r="R1111" t="str">
        <f>IFERROR(INDEX(tbl_Lookup_Exercises[Category],MATCH(tbl_Exercises[[#This Row],[ExerciseName]],tbl_Lookup_Exercises[ExerciseName],0)),"Unknown")</f>
        <v>Push</v>
      </c>
    </row>
    <row r="1112" spans="1:18" hidden="1" x14ac:dyDescent="0.25">
      <c r="A1112" t="s">
        <v>4092</v>
      </c>
      <c r="B1112" t="s">
        <v>1048</v>
      </c>
      <c r="C1112" t="s">
        <v>214</v>
      </c>
      <c r="D1112">
        <v>1</v>
      </c>
      <c r="E1112">
        <v>50</v>
      </c>
      <c r="F1112">
        <v>10</v>
      </c>
      <c r="J1112">
        <v>2</v>
      </c>
      <c r="K1112">
        <v>1</v>
      </c>
      <c r="L1112">
        <v>2</v>
      </c>
      <c r="M1112" t="s">
        <v>3930</v>
      </c>
      <c r="O1112" t="s">
        <v>4093</v>
      </c>
      <c r="P1112">
        <v>5</v>
      </c>
      <c r="Q1112" t="s">
        <v>4094</v>
      </c>
      <c r="R1112" t="str">
        <f>IFERROR(INDEX(tbl_Lookup_Exercises[Category],MATCH(tbl_Exercises[[#This Row],[ExerciseName]],tbl_Lookup_Exercises[ExerciseName],0)),"Unknown")</f>
        <v>Arms_Triceps</v>
      </c>
    </row>
    <row r="1113" spans="1:18" hidden="1" x14ac:dyDescent="0.25">
      <c r="A1113" t="s">
        <v>4095</v>
      </c>
      <c r="B1113" t="s">
        <v>1048</v>
      </c>
      <c r="C1113" t="s">
        <v>214</v>
      </c>
      <c r="D1113">
        <v>2</v>
      </c>
      <c r="E1113">
        <v>50</v>
      </c>
      <c r="F1113">
        <v>9</v>
      </c>
      <c r="J1113">
        <v>2</v>
      </c>
      <c r="K1113">
        <v>1</v>
      </c>
      <c r="L1113">
        <v>2</v>
      </c>
      <c r="M1113" t="s">
        <v>3930</v>
      </c>
      <c r="O1113" t="s">
        <v>4093</v>
      </c>
      <c r="P1113">
        <v>5</v>
      </c>
      <c r="Q1113" t="s">
        <v>4096</v>
      </c>
      <c r="R1113" t="str">
        <f>IFERROR(INDEX(tbl_Lookup_Exercises[Category],MATCH(tbl_Exercises[[#This Row],[ExerciseName]],tbl_Lookup_Exercises[ExerciseName],0)),"Unknown")</f>
        <v>Arms_Triceps</v>
      </c>
    </row>
    <row r="1114" spans="1:18" hidden="1" x14ac:dyDescent="0.25">
      <c r="A1114" t="s">
        <v>4097</v>
      </c>
      <c r="B1114" t="s">
        <v>1048</v>
      </c>
      <c r="C1114" t="s">
        <v>214</v>
      </c>
      <c r="D1114">
        <v>3</v>
      </c>
      <c r="E1114">
        <v>50</v>
      </c>
      <c r="F1114">
        <v>7</v>
      </c>
      <c r="J1114">
        <v>2</v>
      </c>
      <c r="K1114">
        <v>1</v>
      </c>
      <c r="L1114">
        <v>2</v>
      </c>
      <c r="M1114" t="s">
        <v>610</v>
      </c>
      <c r="O1114" t="s">
        <v>4098</v>
      </c>
      <c r="P1114">
        <v>5</v>
      </c>
      <c r="Q1114" t="s">
        <v>4099</v>
      </c>
      <c r="R1114" t="str">
        <f>IFERROR(INDEX(tbl_Lookup_Exercises[Category],MATCH(tbl_Exercises[[#This Row],[ExerciseName]],tbl_Lookup_Exercises[ExerciseName],0)),"Unknown")</f>
        <v>Arms_Triceps</v>
      </c>
    </row>
    <row r="1115" spans="1:18" hidden="1" x14ac:dyDescent="0.25">
      <c r="A1115" t="s">
        <v>4100</v>
      </c>
      <c r="B1115" t="s">
        <v>1048</v>
      </c>
      <c r="C1115" t="s">
        <v>214</v>
      </c>
      <c r="D1115">
        <v>4</v>
      </c>
      <c r="E1115">
        <v>50</v>
      </c>
      <c r="F1115">
        <v>7</v>
      </c>
      <c r="J1115">
        <v>2</v>
      </c>
      <c r="K1115">
        <v>1</v>
      </c>
      <c r="L1115">
        <v>2</v>
      </c>
      <c r="M1115" t="s">
        <v>610</v>
      </c>
      <c r="O1115" t="s">
        <v>4098</v>
      </c>
      <c r="P1115">
        <v>5</v>
      </c>
      <c r="Q1115" t="s">
        <v>4101</v>
      </c>
      <c r="R1115" t="str">
        <f>IFERROR(INDEX(tbl_Lookup_Exercises[Category],MATCH(tbl_Exercises[[#This Row],[ExerciseName]],tbl_Lookup_Exercises[ExerciseName],0)),"Unknown")</f>
        <v>Arms_Triceps</v>
      </c>
    </row>
    <row r="1116" spans="1:18" hidden="1" x14ac:dyDescent="0.25">
      <c r="A1116" t="s">
        <v>4102</v>
      </c>
      <c r="B1116" t="s">
        <v>1048</v>
      </c>
      <c r="C1116" t="s">
        <v>217</v>
      </c>
      <c r="D1116">
        <v>1</v>
      </c>
      <c r="E1116">
        <v>12.5</v>
      </c>
      <c r="F1116">
        <v>9</v>
      </c>
      <c r="J1116">
        <v>3</v>
      </c>
      <c r="K1116">
        <v>1</v>
      </c>
      <c r="L1116">
        <v>3</v>
      </c>
      <c r="M1116" t="s">
        <v>3856</v>
      </c>
      <c r="O1116" t="s">
        <v>4103</v>
      </c>
      <c r="P1116">
        <v>5</v>
      </c>
      <c r="Q1116" t="s">
        <v>4104</v>
      </c>
      <c r="R1116" t="str">
        <f>IFERROR(INDEX(tbl_Lookup_Exercises[Category],MATCH(tbl_Exercises[[#This Row],[ExerciseName]],tbl_Lookup_Exercises[ExerciseName],0)),"Unknown")</f>
        <v>Arms_Triceps</v>
      </c>
    </row>
    <row r="1117" spans="1:18" hidden="1" x14ac:dyDescent="0.25">
      <c r="A1117" t="s">
        <v>4105</v>
      </c>
      <c r="B1117" t="s">
        <v>1048</v>
      </c>
      <c r="C1117" t="s">
        <v>217</v>
      </c>
      <c r="D1117">
        <v>2</v>
      </c>
      <c r="E1117">
        <v>12.5</v>
      </c>
      <c r="F1117">
        <v>10</v>
      </c>
      <c r="J1117">
        <v>3</v>
      </c>
      <c r="K1117">
        <v>1</v>
      </c>
      <c r="L1117">
        <v>3</v>
      </c>
      <c r="M1117" t="s">
        <v>3856</v>
      </c>
      <c r="O1117" t="s">
        <v>4103</v>
      </c>
      <c r="P1117">
        <v>5</v>
      </c>
      <c r="Q1117" t="s">
        <v>4106</v>
      </c>
      <c r="R1117" t="str">
        <f>IFERROR(INDEX(tbl_Lookup_Exercises[Category],MATCH(tbl_Exercises[[#This Row],[ExerciseName]],tbl_Lookup_Exercises[ExerciseName],0)),"Unknown")</f>
        <v>Arms_Triceps</v>
      </c>
    </row>
    <row r="1118" spans="1:18" hidden="1" x14ac:dyDescent="0.25">
      <c r="A1118" t="s">
        <v>4107</v>
      </c>
      <c r="B1118" t="s">
        <v>1048</v>
      </c>
      <c r="C1118" t="s">
        <v>217</v>
      </c>
      <c r="D1118">
        <v>3</v>
      </c>
      <c r="E1118">
        <v>12.5</v>
      </c>
      <c r="F1118">
        <v>10</v>
      </c>
      <c r="J1118">
        <v>3</v>
      </c>
      <c r="K1118">
        <v>1</v>
      </c>
      <c r="L1118">
        <v>3</v>
      </c>
      <c r="M1118" t="s">
        <v>3930</v>
      </c>
      <c r="O1118" t="s">
        <v>4108</v>
      </c>
      <c r="P1118">
        <v>5</v>
      </c>
      <c r="Q1118" t="s">
        <v>4109</v>
      </c>
      <c r="R1118" t="str">
        <f>IFERROR(INDEX(tbl_Lookup_Exercises[Category],MATCH(tbl_Exercises[[#This Row],[ExerciseName]],tbl_Lookup_Exercises[ExerciseName],0)),"Unknown")</f>
        <v>Arms_Triceps</v>
      </c>
    </row>
    <row r="1119" spans="1:18" hidden="1" x14ac:dyDescent="0.25">
      <c r="A1119" t="s">
        <v>4110</v>
      </c>
      <c r="B1119" t="s">
        <v>1048</v>
      </c>
      <c r="C1119" t="s">
        <v>303</v>
      </c>
      <c r="D1119">
        <v>1</v>
      </c>
      <c r="E1119">
        <v>10</v>
      </c>
      <c r="F1119">
        <v>15</v>
      </c>
      <c r="J1119">
        <v>2</v>
      </c>
      <c r="K1119">
        <v>2</v>
      </c>
      <c r="L1119">
        <v>2</v>
      </c>
      <c r="M1119" t="s">
        <v>3856</v>
      </c>
      <c r="O1119" t="s">
        <v>3996</v>
      </c>
      <c r="P1119">
        <v>5</v>
      </c>
      <c r="Q1119" t="s">
        <v>4111</v>
      </c>
      <c r="R1119" t="str">
        <f>IFERROR(INDEX(tbl_Lookup_Exercises[Category],MATCH(tbl_Exercises[[#This Row],[ExerciseName]],tbl_Lookup_Exercises[ExerciseName],0)),"Unknown")</f>
        <v>Push</v>
      </c>
    </row>
    <row r="1120" spans="1:18" hidden="1" x14ac:dyDescent="0.25">
      <c r="A1120" t="s">
        <v>4112</v>
      </c>
      <c r="B1120" t="s">
        <v>1048</v>
      </c>
      <c r="C1120" t="s">
        <v>303</v>
      </c>
      <c r="D1120">
        <v>2</v>
      </c>
      <c r="E1120">
        <v>10</v>
      </c>
      <c r="F1120">
        <v>15</v>
      </c>
      <c r="J1120">
        <v>2</v>
      </c>
      <c r="K1120">
        <v>2</v>
      </c>
      <c r="L1120">
        <v>2</v>
      </c>
      <c r="M1120" t="s">
        <v>3856</v>
      </c>
      <c r="O1120" t="s">
        <v>3996</v>
      </c>
      <c r="P1120">
        <v>5</v>
      </c>
      <c r="Q1120" t="s">
        <v>4113</v>
      </c>
      <c r="R1120" t="str">
        <f>IFERROR(INDEX(tbl_Lookup_Exercises[Category],MATCH(tbl_Exercises[[#This Row],[ExerciseName]],tbl_Lookup_Exercises[ExerciseName],0)),"Unknown")</f>
        <v>Push</v>
      </c>
    </row>
    <row r="1121" spans="1:18" hidden="1" x14ac:dyDescent="0.25">
      <c r="A1121" t="s">
        <v>4114</v>
      </c>
      <c r="B1121" t="s">
        <v>1048</v>
      </c>
      <c r="C1121" t="s">
        <v>303</v>
      </c>
      <c r="D1121">
        <v>3</v>
      </c>
      <c r="E1121">
        <v>10</v>
      </c>
      <c r="F1121">
        <v>15</v>
      </c>
      <c r="J1121">
        <v>2</v>
      </c>
      <c r="K1121">
        <v>2</v>
      </c>
      <c r="L1121">
        <v>2</v>
      </c>
      <c r="M1121" t="s">
        <v>3856</v>
      </c>
      <c r="O1121" t="s">
        <v>4115</v>
      </c>
      <c r="P1121">
        <v>5</v>
      </c>
      <c r="Q1121" t="s">
        <v>4116</v>
      </c>
      <c r="R1121" t="str">
        <f>IFERROR(INDEX(tbl_Lookup_Exercises[Category],MATCH(tbl_Exercises[[#This Row],[ExerciseName]],tbl_Lookup_Exercises[ExerciseName],0)),"Unknown")</f>
        <v>Push</v>
      </c>
    </row>
    <row r="1122" spans="1:18" hidden="1" x14ac:dyDescent="0.25">
      <c r="A1122" t="s">
        <v>4117</v>
      </c>
      <c r="B1122" t="s">
        <v>1048</v>
      </c>
      <c r="C1122" t="s">
        <v>356</v>
      </c>
      <c r="D1122">
        <v>1</v>
      </c>
      <c r="G1122">
        <v>300</v>
      </c>
      <c r="H1122">
        <v>1.32</v>
      </c>
      <c r="I1122" t="s">
        <v>3957</v>
      </c>
      <c r="O1122" t="s">
        <v>4009</v>
      </c>
      <c r="P1122">
        <v>5</v>
      </c>
      <c r="Q1122" t="s">
        <v>1051</v>
      </c>
      <c r="R1122" t="str">
        <f>IFERROR(INDEX(tbl_Lookup_Exercises[Category],MATCH(tbl_Exercises[[#This Row],[ExerciseName]],tbl_Lookup_Exercises[ExerciseName],0)),"Unknown")</f>
        <v>Pull</v>
      </c>
    </row>
    <row r="1123" spans="1:18" hidden="1" x14ac:dyDescent="0.25">
      <c r="A1123" t="s">
        <v>4118</v>
      </c>
      <c r="B1123" t="s">
        <v>1052</v>
      </c>
      <c r="C1123" t="s">
        <v>15</v>
      </c>
      <c r="D1123">
        <v>1</v>
      </c>
      <c r="E1123">
        <v>75</v>
      </c>
      <c r="G1123">
        <v>60</v>
      </c>
      <c r="O1123" t="s">
        <v>4119</v>
      </c>
      <c r="P1123">
        <v>5</v>
      </c>
      <c r="Q1123" t="s">
        <v>1054</v>
      </c>
      <c r="R1123" t="str">
        <f>IFERROR(INDEX(tbl_Lookup_Exercises[Category],MATCH(tbl_Exercises[[#This Row],[ExerciseName]],tbl_Lookup_Exercises[ExerciseName],0)),"Unknown")</f>
        <v>Carry</v>
      </c>
    </row>
    <row r="1124" spans="1:18" hidden="1" x14ac:dyDescent="0.25">
      <c r="A1124" t="s">
        <v>4120</v>
      </c>
      <c r="B1124" t="s">
        <v>1052</v>
      </c>
      <c r="C1124" t="s">
        <v>15</v>
      </c>
      <c r="D1124">
        <v>2</v>
      </c>
      <c r="E1124">
        <v>75</v>
      </c>
      <c r="G1124">
        <v>60</v>
      </c>
      <c r="O1124" t="s">
        <v>4119</v>
      </c>
      <c r="P1124">
        <v>5</v>
      </c>
      <c r="Q1124" t="s">
        <v>4121</v>
      </c>
      <c r="R1124" t="str">
        <f>IFERROR(INDEX(tbl_Lookup_Exercises[Category],MATCH(tbl_Exercises[[#This Row],[ExerciseName]],tbl_Lookup_Exercises[ExerciseName],0)),"Unknown")</f>
        <v>Carry</v>
      </c>
    </row>
    <row r="1125" spans="1:18" hidden="1" x14ac:dyDescent="0.25">
      <c r="A1125" t="s">
        <v>4122</v>
      </c>
      <c r="B1125" t="s">
        <v>1052</v>
      </c>
      <c r="C1125" t="s">
        <v>15</v>
      </c>
      <c r="D1125">
        <v>3</v>
      </c>
      <c r="E1125">
        <v>75</v>
      </c>
      <c r="G1125">
        <v>60</v>
      </c>
      <c r="O1125" t="s">
        <v>4119</v>
      </c>
      <c r="P1125">
        <v>5</v>
      </c>
      <c r="Q1125" t="s">
        <v>4123</v>
      </c>
      <c r="R1125" t="str">
        <f>IFERROR(INDEX(tbl_Lookup_Exercises[Category],MATCH(tbl_Exercises[[#This Row],[ExerciseName]],tbl_Lookup_Exercises[ExerciseName],0)),"Unknown")</f>
        <v>Carry</v>
      </c>
    </row>
    <row r="1126" spans="1:18" hidden="1" x14ac:dyDescent="0.25">
      <c r="A1126" t="s">
        <v>4124</v>
      </c>
      <c r="B1126" t="s">
        <v>1052</v>
      </c>
      <c r="C1126" t="s">
        <v>41</v>
      </c>
      <c r="D1126">
        <v>1</v>
      </c>
      <c r="E1126">
        <v>75</v>
      </c>
      <c r="F1126">
        <v>8</v>
      </c>
      <c r="J1126">
        <v>2</v>
      </c>
      <c r="K1126">
        <v>1</v>
      </c>
      <c r="L1126">
        <v>2</v>
      </c>
      <c r="M1126" t="s">
        <v>3856</v>
      </c>
      <c r="O1126" t="s">
        <v>4125</v>
      </c>
      <c r="P1126">
        <v>5</v>
      </c>
      <c r="Q1126" t="s">
        <v>4126</v>
      </c>
      <c r="R1126" t="str">
        <f>IFERROR(INDEX(tbl_Lookup_Exercises[Category],MATCH(tbl_Exercises[[#This Row],[ExerciseName]],tbl_Lookup_Exercises[ExerciseName],0)),"Unknown")</f>
        <v>Pull</v>
      </c>
    </row>
    <row r="1127" spans="1:18" hidden="1" x14ac:dyDescent="0.25">
      <c r="A1127" t="s">
        <v>4127</v>
      </c>
      <c r="B1127" t="s">
        <v>1052</v>
      </c>
      <c r="C1127" t="s">
        <v>41</v>
      </c>
      <c r="D1127">
        <v>2</v>
      </c>
      <c r="E1127">
        <v>75</v>
      </c>
      <c r="F1127">
        <v>8</v>
      </c>
      <c r="J1127">
        <v>2</v>
      </c>
      <c r="K1127">
        <v>1</v>
      </c>
      <c r="L1127">
        <v>2</v>
      </c>
      <c r="M1127" t="s">
        <v>610</v>
      </c>
      <c r="O1127" t="s">
        <v>4128</v>
      </c>
      <c r="P1127">
        <v>5</v>
      </c>
      <c r="Q1127" t="s">
        <v>4129</v>
      </c>
      <c r="R1127" t="str">
        <f>IFERROR(INDEX(tbl_Lookup_Exercises[Category],MATCH(tbl_Exercises[[#This Row],[ExerciseName]],tbl_Lookup_Exercises[ExerciseName],0)),"Unknown")</f>
        <v>Pull</v>
      </c>
    </row>
    <row r="1128" spans="1:18" hidden="1" x14ac:dyDescent="0.25">
      <c r="A1128" t="s">
        <v>4130</v>
      </c>
      <c r="B1128" t="s">
        <v>1052</v>
      </c>
      <c r="C1128" t="s">
        <v>41</v>
      </c>
      <c r="D1128">
        <v>3</v>
      </c>
      <c r="E1128">
        <v>75</v>
      </c>
      <c r="F1128">
        <v>7</v>
      </c>
      <c r="J1128">
        <v>2</v>
      </c>
      <c r="K1128">
        <v>1</v>
      </c>
      <c r="L1128">
        <v>2</v>
      </c>
      <c r="M1128" t="s">
        <v>610</v>
      </c>
      <c r="O1128" t="s">
        <v>4128</v>
      </c>
      <c r="P1128">
        <v>5</v>
      </c>
      <c r="Q1128" t="s">
        <v>4131</v>
      </c>
      <c r="R1128" t="str">
        <f>IFERROR(INDEX(tbl_Lookup_Exercises[Category],MATCH(tbl_Exercises[[#This Row],[ExerciseName]],tbl_Lookup_Exercises[ExerciseName],0)),"Unknown")</f>
        <v>Pull</v>
      </c>
    </row>
    <row r="1129" spans="1:18" hidden="1" x14ac:dyDescent="0.25">
      <c r="A1129" t="s">
        <v>4132</v>
      </c>
      <c r="B1129" t="s">
        <v>1052</v>
      </c>
      <c r="C1129" t="s">
        <v>41</v>
      </c>
      <c r="D1129">
        <v>4</v>
      </c>
      <c r="E1129">
        <v>75</v>
      </c>
      <c r="F1129">
        <v>7</v>
      </c>
      <c r="J1129">
        <v>2</v>
      </c>
      <c r="K1129">
        <v>1</v>
      </c>
      <c r="L1129">
        <v>2</v>
      </c>
      <c r="M1129" t="s">
        <v>1646</v>
      </c>
      <c r="O1129" t="s">
        <v>4133</v>
      </c>
      <c r="P1129">
        <v>5</v>
      </c>
      <c r="Q1129" t="s">
        <v>4134</v>
      </c>
      <c r="R1129" t="str">
        <f>IFERROR(INDEX(tbl_Lookup_Exercises[Category],MATCH(tbl_Exercises[[#This Row],[ExerciseName]],tbl_Lookup_Exercises[ExerciseName],0)),"Unknown")</f>
        <v>Pull</v>
      </c>
    </row>
    <row r="1130" spans="1:18" hidden="1" x14ac:dyDescent="0.25">
      <c r="A1130" t="s">
        <v>4135</v>
      </c>
      <c r="B1130" t="s">
        <v>1052</v>
      </c>
      <c r="C1130" t="s">
        <v>45</v>
      </c>
      <c r="D1130">
        <v>1</v>
      </c>
      <c r="E1130">
        <v>140</v>
      </c>
      <c r="F1130">
        <v>12</v>
      </c>
      <c r="J1130">
        <v>2</v>
      </c>
      <c r="K1130">
        <v>1</v>
      </c>
      <c r="L1130">
        <v>2</v>
      </c>
      <c r="M1130" t="s">
        <v>2289</v>
      </c>
      <c r="O1130" t="s">
        <v>2527</v>
      </c>
      <c r="P1130">
        <v>5</v>
      </c>
      <c r="Q1130" t="s">
        <v>4136</v>
      </c>
      <c r="R1130" t="str">
        <f>IFERROR(INDEX(tbl_Lookup_Exercises[Category],MATCH(tbl_Exercises[[#This Row],[ExerciseName]],tbl_Lookup_Exercises[ExerciseName],0)),"Unknown")</f>
        <v>Pull</v>
      </c>
    </row>
    <row r="1131" spans="1:18" hidden="1" x14ac:dyDescent="0.25">
      <c r="A1131" t="s">
        <v>4137</v>
      </c>
      <c r="B1131" t="s">
        <v>1052</v>
      </c>
      <c r="C1131" t="s">
        <v>45</v>
      </c>
      <c r="D1131">
        <v>2</v>
      </c>
      <c r="E1131">
        <v>150</v>
      </c>
      <c r="F1131">
        <v>12</v>
      </c>
      <c r="J1131">
        <v>2</v>
      </c>
      <c r="K1131">
        <v>1</v>
      </c>
      <c r="L1131">
        <v>2</v>
      </c>
      <c r="M1131" t="s">
        <v>618</v>
      </c>
      <c r="O1131" t="s">
        <v>2154</v>
      </c>
      <c r="P1131">
        <v>5</v>
      </c>
      <c r="Q1131" t="s">
        <v>4138</v>
      </c>
      <c r="R1131" t="str">
        <f>IFERROR(INDEX(tbl_Lookup_Exercises[Category],MATCH(tbl_Exercises[[#This Row],[ExerciseName]],tbl_Lookup_Exercises[ExerciseName],0)),"Unknown")</f>
        <v>Pull</v>
      </c>
    </row>
    <row r="1132" spans="1:18" hidden="1" x14ac:dyDescent="0.25">
      <c r="A1132" t="s">
        <v>4139</v>
      </c>
      <c r="B1132" t="s">
        <v>1052</v>
      </c>
      <c r="C1132" t="s">
        <v>45</v>
      </c>
      <c r="D1132">
        <v>3</v>
      </c>
      <c r="E1132">
        <v>150</v>
      </c>
      <c r="F1132">
        <v>12</v>
      </c>
      <c r="J1132">
        <v>2</v>
      </c>
      <c r="K1132">
        <v>1</v>
      </c>
      <c r="L1132">
        <v>2</v>
      </c>
      <c r="M1132" t="s">
        <v>610</v>
      </c>
      <c r="O1132" t="s">
        <v>1937</v>
      </c>
      <c r="P1132">
        <v>5</v>
      </c>
      <c r="Q1132" t="s">
        <v>4140</v>
      </c>
      <c r="R1132" t="str">
        <f>IFERROR(INDEX(tbl_Lookup_Exercises[Category],MATCH(tbl_Exercises[[#This Row],[ExerciseName]],tbl_Lookup_Exercises[ExerciseName],0)),"Unknown")</f>
        <v>Pull</v>
      </c>
    </row>
    <row r="1133" spans="1:18" hidden="1" x14ac:dyDescent="0.25">
      <c r="A1133" t="s">
        <v>4141</v>
      </c>
      <c r="B1133" t="s">
        <v>1052</v>
      </c>
      <c r="C1133" t="s">
        <v>73</v>
      </c>
      <c r="D1133">
        <v>1</v>
      </c>
      <c r="E1133">
        <v>30</v>
      </c>
      <c r="F1133">
        <v>20</v>
      </c>
      <c r="J1133">
        <v>1</v>
      </c>
      <c r="K1133">
        <v>2</v>
      </c>
      <c r="L1133">
        <v>1</v>
      </c>
      <c r="M1133" t="s">
        <v>618</v>
      </c>
      <c r="O1133" t="s">
        <v>3937</v>
      </c>
      <c r="P1133">
        <v>5</v>
      </c>
      <c r="Q1133" t="s">
        <v>4142</v>
      </c>
      <c r="R1133" t="str">
        <f>IFERROR(INDEX(tbl_Lookup_Exercises[Category],MATCH(tbl_Exercises[[#This Row],[ExerciseName]],tbl_Lookup_Exercises[ExerciseName],0)),"Unknown")</f>
        <v>Pull</v>
      </c>
    </row>
    <row r="1134" spans="1:18" hidden="1" x14ac:dyDescent="0.25">
      <c r="A1134" t="s">
        <v>4143</v>
      </c>
      <c r="B1134" t="s">
        <v>1052</v>
      </c>
      <c r="C1134" t="s">
        <v>73</v>
      </c>
      <c r="D1134">
        <v>2</v>
      </c>
      <c r="E1134">
        <v>35</v>
      </c>
      <c r="F1134">
        <v>20</v>
      </c>
      <c r="J1134">
        <v>1</v>
      </c>
      <c r="K1134">
        <v>2</v>
      </c>
      <c r="L1134">
        <v>1</v>
      </c>
      <c r="M1134" t="s">
        <v>618</v>
      </c>
      <c r="O1134" t="s">
        <v>3937</v>
      </c>
      <c r="P1134">
        <v>5</v>
      </c>
      <c r="Q1134" t="s">
        <v>4144</v>
      </c>
      <c r="R1134" t="str">
        <f>IFERROR(INDEX(tbl_Lookup_Exercises[Category],MATCH(tbl_Exercises[[#This Row],[ExerciseName]],tbl_Lookup_Exercises[ExerciseName],0)),"Unknown")</f>
        <v>Pull</v>
      </c>
    </row>
    <row r="1135" spans="1:18" hidden="1" x14ac:dyDescent="0.25">
      <c r="A1135" t="s">
        <v>4145</v>
      </c>
      <c r="B1135" t="s">
        <v>1052</v>
      </c>
      <c r="C1135" t="s">
        <v>73</v>
      </c>
      <c r="D1135">
        <v>3</v>
      </c>
      <c r="E1135">
        <v>50</v>
      </c>
      <c r="F1135">
        <v>20</v>
      </c>
      <c r="J1135">
        <v>1</v>
      </c>
      <c r="K1135">
        <v>2</v>
      </c>
      <c r="L1135">
        <v>1</v>
      </c>
      <c r="M1135" t="s">
        <v>3856</v>
      </c>
      <c r="O1135" t="s">
        <v>3940</v>
      </c>
      <c r="P1135">
        <v>5</v>
      </c>
      <c r="Q1135" t="s">
        <v>4146</v>
      </c>
      <c r="R1135" t="str">
        <f>IFERROR(INDEX(tbl_Lookup_Exercises[Category],MATCH(tbl_Exercises[[#This Row],[ExerciseName]],tbl_Lookup_Exercises[ExerciseName],0)),"Unknown")</f>
        <v>Pull</v>
      </c>
    </row>
    <row r="1136" spans="1:18" hidden="1" x14ac:dyDescent="0.25">
      <c r="A1136" t="s">
        <v>4147</v>
      </c>
      <c r="B1136" t="s">
        <v>1052</v>
      </c>
      <c r="C1136" t="s">
        <v>8734</v>
      </c>
      <c r="D1136">
        <v>1</v>
      </c>
      <c r="E1136">
        <v>30</v>
      </c>
      <c r="F1136">
        <v>10</v>
      </c>
      <c r="J1136">
        <v>2</v>
      </c>
      <c r="K1136">
        <v>1</v>
      </c>
      <c r="L1136">
        <v>2</v>
      </c>
      <c r="M1136" t="s">
        <v>3856</v>
      </c>
      <c r="O1136" t="s">
        <v>4148</v>
      </c>
      <c r="P1136">
        <v>5</v>
      </c>
      <c r="Q1136" t="s">
        <v>4149</v>
      </c>
      <c r="R1136" t="str">
        <f>IFERROR(INDEX(tbl_Lookup_Exercises[Category],MATCH(tbl_Exercises[[#This Row],[ExerciseName]],tbl_Lookup_Exercises[ExerciseName],0)),"Unknown")</f>
        <v>Arms_Biceps</v>
      </c>
    </row>
    <row r="1137" spans="1:18" hidden="1" x14ac:dyDescent="0.25">
      <c r="A1137" t="s">
        <v>4150</v>
      </c>
      <c r="B1137" t="s">
        <v>1052</v>
      </c>
      <c r="C1137" t="s">
        <v>8734</v>
      </c>
      <c r="D1137">
        <v>2</v>
      </c>
      <c r="E1137">
        <v>30</v>
      </c>
      <c r="F1137">
        <v>9</v>
      </c>
      <c r="J1137">
        <v>2</v>
      </c>
      <c r="K1137">
        <v>1</v>
      </c>
      <c r="L1137">
        <v>2</v>
      </c>
      <c r="M1137" t="s">
        <v>610</v>
      </c>
      <c r="O1137" t="s">
        <v>4151</v>
      </c>
      <c r="P1137">
        <v>5</v>
      </c>
      <c r="Q1137" t="s">
        <v>4152</v>
      </c>
      <c r="R1137" t="str">
        <f>IFERROR(INDEX(tbl_Lookup_Exercises[Category],MATCH(tbl_Exercises[[#This Row],[ExerciseName]],tbl_Lookup_Exercises[ExerciseName],0)),"Unknown")</f>
        <v>Arms_Biceps</v>
      </c>
    </row>
    <row r="1138" spans="1:18" hidden="1" x14ac:dyDescent="0.25">
      <c r="A1138" t="s">
        <v>4153</v>
      </c>
      <c r="B1138" t="s">
        <v>1052</v>
      </c>
      <c r="C1138" t="s">
        <v>8734</v>
      </c>
      <c r="D1138">
        <v>3</v>
      </c>
      <c r="E1138">
        <v>30</v>
      </c>
      <c r="F1138">
        <v>6</v>
      </c>
      <c r="J1138">
        <v>2</v>
      </c>
      <c r="K1138">
        <v>1</v>
      </c>
      <c r="L1138">
        <v>2</v>
      </c>
      <c r="M1138" t="s">
        <v>610</v>
      </c>
      <c r="O1138" t="s">
        <v>4151</v>
      </c>
      <c r="P1138">
        <v>5</v>
      </c>
      <c r="Q1138" t="s">
        <v>4154</v>
      </c>
      <c r="R1138" t="str">
        <f>IFERROR(INDEX(tbl_Lookup_Exercises[Category],MATCH(tbl_Exercises[[#This Row],[ExerciseName]],tbl_Lookup_Exercises[ExerciseName],0)),"Unknown")</f>
        <v>Arms_Biceps</v>
      </c>
    </row>
    <row r="1139" spans="1:18" hidden="1" x14ac:dyDescent="0.25">
      <c r="A1139" t="s">
        <v>4155</v>
      </c>
      <c r="B1139" t="s">
        <v>1052</v>
      </c>
      <c r="C1139" t="s">
        <v>20</v>
      </c>
      <c r="D1139">
        <v>1</v>
      </c>
      <c r="E1139">
        <v>70</v>
      </c>
      <c r="G1139">
        <v>60</v>
      </c>
      <c r="P1139">
        <v>5</v>
      </c>
      <c r="Q1139" t="s">
        <v>4156</v>
      </c>
      <c r="R1139" t="str">
        <f>IFERROR(INDEX(tbl_Lookup_Exercises[Category],MATCH(tbl_Exercises[[#This Row],[ExerciseName]],tbl_Lookup_Exercises[ExerciseName],0)),"Unknown")</f>
        <v>Carry</v>
      </c>
    </row>
    <row r="1140" spans="1:18" hidden="1" x14ac:dyDescent="0.25">
      <c r="A1140" t="s">
        <v>4157</v>
      </c>
      <c r="B1140" t="s">
        <v>1052</v>
      </c>
      <c r="C1140" t="s">
        <v>20</v>
      </c>
      <c r="D1140">
        <v>2</v>
      </c>
      <c r="E1140">
        <v>70</v>
      </c>
      <c r="G1140">
        <v>45</v>
      </c>
      <c r="P1140">
        <v>5</v>
      </c>
      <c r="Q1140" t="s">
        <v>4158</v>
      </c>
      <c r="R1140" t="str">
        <f>IFERROR(INDEX(tbl_Lookup_Exercises[Category],MATCH(tbl_Exercises[[#This Row],[ExerciseName]],tbl_Lookup_Exercises[ExerciseName],0)),"Unknown")</f>
        <v>Carry</v>
      </c>
    </row>
    <row r="1141" spans="1:18" hidden="1" x14ac:dyDescent="0.25">
      <c r="A1141" t="s">
        <v>4159</v>
      </c>
      <c r="B1141" t="s">
        <v>1052</v>
      </c>
      <c r="C1141" t="s">
        <v>20</v>
      </c>
      <c r="D1141">
        <v>3</v>
      </c>
      <c r="E1141">
        <v>70</v>
      </c>
      <c r="G1141">
        <v>45</v>
      </c>
      <c r="P1141">
        <v>5</v>
      </c>
      <c r="Q1141" t="s">
        <v>1055</v>
      </c>
      <c r="R1141" t="str">
        <f>IFERROR(INDEX(tbl_Lookup_Exercises[Category],MATCH(tbl_Exercises[[#This Row],[ExerciseName]],tbl_Lookup_Exercises[ExerciseName],0)),"Unknown")</f>
        <v>Carry</v>
      </c>
    </row>
    <row r="1142" spans="1:18" hidden="1" x14ac:dyDescent="0.25">
      <c r="A1142" t="s">
        <v>4160</v>
      </c>
      <c r="B1142" t="s">
        <v>1056</v>
      </c>
      <c r="C1142" t="s">
        <v>112</v>
      </c>
      <c r="D1142">
        <v>1</v>
      </c>
      <c r="E1142">
        <v>45</v>
      </c>
      <c r="F1142">
        <v>12</v>
      </c>
      <c r="J1142">
        <v>2</v>
      </c>
      <c r="K1142">
        <v>2</v>
      </c>
      <c r="L1142">
        <v>2</v>
      </c>
      <c r="M1142" t="s">
        <v>3856</v>
      </c>
      <c r="O1142" t="s">
        <v>4161</v>
      </c>
      <c r="P1142">
        <v>5</v>
      </c>
      <c r="Q1142" t="s">
        <v>1058</v>
      </c>
      <c r="R1142" t="str">
        <f>IFERROR(INDEX(tbl_Lookup_Exercises[Category],MATCH(tbl_Exercises[[#This Row],[ExerciseName]],tbl_Lookup_Exercises[ExerciseName],0)),"Unknown")</f>
        <v>Arms_Biceps</v>
      </c>
    </row>
    <row r="1143" spans="1:18" hidden="1" x14ac:dyDescent="0.25">
      <c r="A1143" t="s">
        <v>4162</v>
      </c>
      <c r="B1143" t="s">
        <v>1056</v>
      </c>
      <c r="C1143" t="s">
        <v>112</v>
      </c>
      <c r="D1143">
        <v>2</v>
      </c>
      <c r="E1143">
        <v>45</v>
      </c>
      <c r="F1143">
        <v>12</v>
      </c>
      <c r="J1143">
        <v>2</v>
      </c>
      <c r="K1143">
        <v>2</v>
      </c>
      <c r="L1143">
        <v>2</v>
      </c>
      <c r="M1143" t="s">
        <v>3856</v>
      </c>
      <c r="O1143" t="s">
        <v>4163</v>
      </c>
      <c r="P1143">
        <v>5</v>
      </c>
      <c r="Q1143" t="s">
        <v>4164</v>
      </c>
      <c r="R1143" t="str">
        <f>IFERROR(INDEX(tbl_Lookup_Exercises[Category],MATCH(tbl_Exercises[[#This Row],[ExerciseName]],tbl_Lookup_Exercises[ExerciseName],0)),"Unknown")</f>
        <v>Arms_Biceps</v>
      </c>
    </row>
    <row r="1144" spans="1:18" hidden="1" x14ac:dyDescent="0.25">
      <c r="A1144" t="s">
        <v>4165</v>
      </c>
      <c r="B1144" t="s">
        <v>1056</v>
      </c>
      <c r="C1144" t="s">
        <v>112</v>
      </c>
      <c r="D1144">
        <v>3</v>
      </c>
      <c r="E1144">
        <v>45</v>
      </c>
      <c r="F1144">
        <v>15</v>
      </c>
      <c r="J1144">
        <v>1</v>
      </c>
      <c r="K1144">
        <v>1</v>
      </c>
      <c r="L1144">
        <v>1</v>
      </c>
      <c r="M1144" t="s">
        <v>3856</v>
      </c>
      <c r="O1144" t="s">
        <v>4166</v>
      </c>
      <c r="P1144">
        <v>5</v>
      </c>
      <c r="Q1144" t="s">
        <v>4167</v>
      </c>
      <c r="R1144" t="str">
        <f>IFERROR(INDEX(tbl_Lookup_Exercises[Category],MATCH(tbl_Exercises[[#This Row],[ExerciseName]],tbl_Lookup_Exercises[ExerciseName],0)),"Unknown")</f>
        <v>Arms_Biceps</v>
      </c>
    </row>
    <row r="1145" spans="1:18" hidden="1" x14ac:dyDescent="0.25">
      <c r="A1145" t="s">
        <v>4168</v>
      </c>
      <c r="B1145" t="s">
        <v>1056</v>
      </c>
      <c r="C1145" t="s">
        <v>214</v>
      </c>
      <c r="D1145">
        <v>1</v>
      </c>
      <c r="E1145">
        <v>50</v>
      </c>
      <c r="F1145">
        <v>13</v>
      </c>
      <c r="J1145">
        <v>2</v>
      </c>
      <c r="K1145">
        <v>1</v>
      </c>
      <c r="L1145">
        <v>2</v>
      </c>
      <c r="M1145" t="s">
        <v>618</v>
      </c>
      <c r="O1145" t="s">
        <v>2154</v>
      </c>
      <c r="P1145">
        <v>5</v>
      </c>
      <c r="Q1145" t="s">
        <v>4169</v>
      </c>
      <c r="R1145" t="str">
        <f>IFERROR(INDEX(tbl_Lookup_Exercises[Category],MATCH(tbl_Exercises[[#This Row],[ExerciseName]],tbl_Lookup_Exercises[ExerciseName],0)),"Unknown")</f>
        <v>Arms_Triceps</v>
      </c>
    </row>
    <row r="1146" spans="1:18" hidden="1" x14ac:dyDescent="0.25">
      <c r="A1146" t="s">
        <v>4170</v>
      </c>
      <c r="B1146" t="s">
        <v>1056</v>
      </c>
      <c r="C1146" t="s">
        <v>214</v>
      </c>
      <c r="D1146">
        <v>2</v>
      </c>
      <c r="E1146">
        <v>50</v>
      </c>
      <c r="F1146">
        <v>10</v>
      </c>
      <c r="J1146">
        <v>2</v>
      </c>
      <c r="K1146">
        <v>1</v>
      </c>
      <c r="L1146">
        <v>2</v>
      </c>
      <c r="M1146" t="s">
        <v>3856</v>
      </c>
      <c r="O1146" t="s">
        <v>3882</v>
      </c>
      <c r="P1146">
        <v>5</v>
      </c>
      <c r="Q1146" t="s">
        <v>4171</v>
      </c>
      <c r="R1146" t="str">
        <f>IFERROR(INDEX(tbl_Lookup_Exercises[Category],MATCH(tbl_Exercises[[#This Row],[ExerciseName]],tbl_Lookup_Exercises[ExerciseName],0)),"Unknown")</f>
        <v>Arms_Triceps</v>
      </c>
    </row>
    <row r="1147" spans="1:18" hidden="1" x14ac:dyDescent="0.25">
      <c r="A1147" t="s">
        <v>4172</v>
      </c>
      <c r="B1147" t="s">
        <v>1056</v>
      </c>
      <c r="C1147" t="s">
        <v>214</v>
      </c>
      <c r="D1147">
        <v>3</v>
      </c>
      <c r="E1147">
        <v>50</v>
      </c>
      <c r="F1147">
        <v>9</v>
      </c>
      <c r="J1147">
        <v>2</v>
      </c>
      <c r="K1147">
        <v>1</v>
      </c>
      <c r="L1147">
        <v>2</v>
      </c>
      <c r="M1147" t="s">
        <v>3856</v>
      </c>
      <c r="O1147" t="s">
        <v>4173</v>
      </c>
      <c r="P1147">
        <v>5</v>
      </c>
      <c r="Q1147" t="s">
        <v>4174</v>
      </c>
      <c r="R1147" t="str">
        <f>IFERROR(INDEX(tbl_Lookup_Exercises[Category],MATCH(tbl_Exercises[[#This Row],[ExerciseName]],tbl_Lookup_Exercises[ExerciseName],0)),"Unknown")</f>
        <v>Arms_Triceps</v>
      </c>
    </row>
    <row r="1148" spans="1:18" hidden="1" x14ac:dyDescent="0.25">
      <c r="A1148" t="s">
        <v>4175</v>
      </c>
      <c r="B1148" t="s">
        <v>1056</v>
      </c>
      <c r="C1148" t="s">
        <v>214</v>
      </c>
      <c r="D1148">
        <v>4</v>
      </c>
      <c r="E1148">
        <v>50</v>
      </c>
      <c r="F1148">
        <v>7</v>
      </c>
      <c r="J1148">
        <v>2</v>
      </c>
      <c r="K1148">
        <v>1</v>
      </c>
      <c r="L1148">
        <v>2</v>
      </c>
      <c r="M1148" t="s">
        <v>3856</v>
      </c>
      <c r="O1148" t="s">
        <v>4176</v>
      </c>
      <c r="P1148">
        <v>5</v>
      </c>
      <c r="Q1148" t="s">
        <v>4177</v>
      </c>
      <c r="R1148" t="str">
        <f>IFERROR(INDEX(tbl_Lookup_Exercises[Category],MATCH(tbl_Exercises[[#This Row],[ExerciseName]],tbl_Lookup_Exercises[ExerciseName],0)),"Unknown")</f>
        <v>Arms_Triceps</v>
      </c>
    </row>
    <row r="1149" spans="1:18" hidden="1" x14ac:dyDescent="0.25">
      <c r="A1149" t="s">
        <v>4178</v>
      </c>
      <c r="B1149" t="s">
        <v>1056</v>
      </c>
      <c r="C1149" t="s">
        <v>222</v>
      </c>
      <c r="D1149">
        <v>1</v>
      </c>
      <c r="E1149">
        <v>12.5</v>
      </c>
      <c r="F1149">
        <v>12</v>
      </c>
      <c r="J1149">
        <v>3</v>
      </c>
      <c r="K1149">
        <v>1</v>
      </c>
      <c r="L1149">
        <v>3</v>
      </c>
      <c r="M1149" t="s">
        <v>618</v>
      </c>
      <c r="O1149" t="s">
        <v>2196</v>
      </c>
      <c r="P1149">
        <v>5</v>
      </c>
      <c r="Q1149" t="s">
        <v>4179</v>
      </c>
      <c r="R1149" t="str">
        <f>IFERROR(INDEX(tbl_Lookup_Exercises[Category],MATCH(tbl_Exercises[[#This Row],[ExerciseName]],tbl_Lookup_Exercises[ExerciseName],0)),"Unknown")</f>
        <v>Arms_Triceps</v>
      </c>
    </row>
    <row r="1150" spans="1:18" hidden="1" x14ac:dyDescent="0.25">
      <c r="A1150" t="s">
        <v>4180</v>
      </c>
      <c r="B1150" t="s">
        <v>1056</v>
      </c>
      <c r="C1150" t="s">
        <v>222</v>
      </c>
      <c r="D1150">
        <v>2</v>
      </c>
      <c r="E1150">
        <v>15</v>
      </c>
      <c r="F1150">
        <v>10</v>
      </c>
      <c r="J1150">
        <v>3</v>
      </c>
      <c r="K1150">
        <v>1</v>
      </c>
      <c r="L1150">
        <v>3</v>
      </c>
      <c r="M1150" t="s">
        <v>618</v>
      </c>
      <c r="O1150" t="s">
        <v>4181</v>
      </c>
      <c r="P1150">
        <v>5</v>
      </c>
      <c r="Q1150" t="s">
        <v>4182</v>
      </c>
      <c r="R1150" t="str">
        <f>IFERROR(INDEX(tbl_Lookup_Exercises[Category],MATCH(tbl_Exercises[[#This Row],[ExerciseName]],tbl_Lookup_Exercises[ExerciseName],0)),"Unknown")</f>
        <v>Arms_Triceps</v>
      </c>
    </row>
    <row r="1151" spans="1:18" hidden="1" x14ac:dyDescent="0.25">
      <c r="A1151" t="s">
        <v>4183</v>
      </c>
      <c r="B1151" t="s">
        <v>1056</v>
      </c>
      <c r="C1151" t="s">
        <v>222</v>
      </c>
      <c r="D1151">
        <v>3</v>
      </c>
      <c r="E1151">
        <v>15</v>
      </c>
      <c r="F1151">
        <v>10</v>
      </c>
      <c r="J1151">
        <v>3</v>
      </c>
      <c r="K1151">
        <v>1</v>
      </c>
      <c r="L1151">
        <v>3</v>
      </c>
      <c r="M1151" t="s">
        <v>618</v>
      </c>
      <c r="O1151" t="s">
        <v>4181</v>
      </c>
      <c r="P1151">
        <v>5</v>
      </c>
      <c r="Q1151" t="s">
        <v>4184</v>
      </c>
      <c r="R1151" t="str">
        <f>IFERROR(INDEX(tbl_Lookup_Exercises[Category],MATCH(tbl_Exercises[[#This Row],[ExerciseName]],tbl_Lookup_Exercises[ExerciseName],0)),"Unknown")</f>
        <v>Arms_Triceps</v>
      </c>
    </row>
    <row r="1152" spans="1:18" hidden="1" x14ac:dyDescent="0.25">
      <c r="A1152" t="s">
        <v>4185</v>
      </c>
      <c r="B1152" t="s">
        <v>1056</v>
      </c>
      <c r="C1152" t="s">
        <v>8734</v>
      </c>
      <c r="D1152">
        <v>1</v>
      </c>
      <c r="E1152">
        <v>30</v>
      </c>
      <c r="F1152">
        <v>10</v>
      </c>
      <c r="J1152">
        <v>2</v>
      </c>
      <c r="K1152">
        <v>1</v>
      </c>
      <c r="L1152">
        <v>2</v>
      </c>
      <c r="M1152" t="s">
        <v>618</v>
      </c>
      <c r="O1152" t="s">
        <v>4186</v>
      </c>
      <c r="P1152">
        <v>5</v>
      </c>
      <c r="Q1152" t="s">
        <v>4187</v>
      </c>
      <c r="R1152" t="str">
        <f>IFERROR(INDEX(tbl_Lookup_Exercises[Category],MATCH(tbl_Exercises[[#This Row],[ExerciseName]],tbl_Lookup_Exercises[ExerciseName],0)),"Unknown")</f>
        <v>Arms_Biceps</v>
      </c>
    </row>
    <row r="1153" spans="1:18" hidden="1" x14ac:dyDescent="0.25">
      <c r="A1153" t="s">
        <v>4188</v>
      </c>
      <c r="B1153" t="s">
        <v>1056</v>
      </c>
      <c r="C1153" t="s">
        <v>8734</v>
      </c>
      <c r="D1153">
        <v>2</v>
      </c>
      <c r="E1153">
        <v>30</v>
      </c>
      <c r="F1153">
        <v>9</v>
      </c>
      <c r="J1153">
        <v>2</v>
      </c>
      <c r="K1153">
        <v>1</v>
      </c>
      <c r="L1153">
        <v>2</v>
      </c>
      <c r="M1153" t="s">
        <v>610</v>
      </c>
      <c r="O1153" t="s">
        <v>4189</v>
      </c>
      <c r="P1153">
        <v>5</v>
      </c>
      <c r="Q1153" t="s">
        <v>4190</v>
      </c>
      <c r="R1153" t="str">
        <f>IFERROR(INDEX(tbl_Lookup_Exercises[Category],MATCH(tbl_Exercises[[#This Row],[ExerciseName]],tbl_Lookup_Exercises[ExerciseName],0)),"Unknown")</f>
        <v>Arms_Biceps</v>
      </c>
    </row>
    <row r="1154" spans="1:18" hidden="1" x14ac:dyDescent="0.25">
      <c r="A1154" t="s">
        <v>4191</v>
      </c>
      <c r="B1154" t="s">
        <v>1056</v>
      </c>
      <c r="C1154" t="s">
        <v>8734</v>
      </c>
      <c r="D1154">
        <v>3</v>
      </c>
      <c r="E1154">
        <v>30</v>
      </c>
      <c r="F1154">
        <v>10</v>
      </c>
      <c r="J1154">
        <v>2</v>
      </c>
      <c r="K1154">
        <v>1</v>
      </c>
      <c r="L1154">
        <v>2</v>
      </c>
      <c r="M1154" t="s">
        <v>618</v>
      </c>
      <c r="O1154" t="s">
        <v>4186</v>
      </c>
      <c r="P1154">
        <v>5</v>
      </c>
      <c r="Q1154" t="s">
        <v>4192</v>
      </c>
      <c r="R1154" t="str">
        <f>IFERROR(INDEX(tbl_Lookup_Exercises[Category],MATCH(tbl_Exercises[[#This Row],[ExerciseName]],tbl_Lookup_Exercises[ExerciseName],0)),"Unknown")</f>
        <v>Arms_Biceps</v>
      </c>
    </row>
    <row r="1155" spans="1:18" hidden="1" x14ac:dyDescent="0.25">
      <c r="A1155" t="s">
        <v>4193</v>
      </c>
      <c r="B1155" t="s">
        <v>1056</v>
      </c>
      <c r="C1155" t="s">
        <v>8734</v>
      </c>
      <c r="D1155">
        <v>4</v>
      </c>
      <c r="E1155">
        <v>30</v>
      </c>
      <c r="F1155">
        <v>9</v>
      </c>
      <c r="J1155">
        <v>2</v>
      </c>
      <c r="K1155">
        <v>1</v>
      </c>
      <c r="L1155">
        <v>2</v>
      </c>
      <c r="M1155" t="s">
        <v>610</v>
      </c>
      <c r="O1155" t="s">
        <v>4189</v>
      </c>
      <c r="P1155">
        <v>5</v>
      </c>
      <c r="Q1155" t="s">
        <v>4194</v>
      </c>
      <c r="R1155" t="str">
        <f>IFERROR(INDEX(tbl_Lookup_Exercises[Category],MATCH(tbl_Exercises[[#This Row],[ExerciseName]],tbl_Lookup_Exercises[ExerciseName],0)),"Unknown")</f>
        <v>Arms_Biceps</v>
      </c>
    </row>
    <row r="1156" spans="1:18" hidden="1" x14ac:dyDescent="0.25">
      <c r="A1156" t="s">
        <v>4195</v>
      </c>
      <c r="B1156" t="s">
        <v>1056</v>
      </c>
      <c r="C1156" t="s">
        <v>8734</v>
      </c>
      <c r="D1156">
        <v>5</v>
      </c>
      <c r="E1156">
        <v>30</v>
      </c>
      <c r="F1156">
        <v>7</v>
      </c>
      <c r="J1156">
        <v>2</v>
      </c>
      <c r="K1156">
        <v>1</v>
      </c>
      <c r="L1156">
        <v>2</v>
      </c>
      <c r="M1156" t="s">
        <v>1646</v>
      </c>
      <c r="O1156" t="s">
        <v>4196</v>
      </c>
      <c r="P1156">
        <v>5</v>
      </c>
      <c r="Q1156" t="s">
        <v>4197</v>
      </c>
      <c r="R1156" t="str">
        <f>IFERROR(INDEX(tbl_Lookup_Exercises[Category],MATCH(tbl_Exercises[[#This Row],[ExerciseName]],tbl_Lookup_Exercises[ExerciseName],0)),"Unknown")</f>
        <v>Arms_Biceps</v>
      </c>
    </row>
    <row r="1157" spans="1:18" hidden="1" x14ac:dyDescent="0.25">
      <c r="A1157" t="s">
        <v>4198</v>
      </c>
      <c r="B1157" t="s">
        <v>1056</v>
      </c>
      <c r="C1157" t="s">
        <v>303</v>
      </c>
      <c r="D1157">
        <v>1</v>
      </c>
      <c r="E1157">
        <v>10</v>
      </c>
      <c r="F1157">
        <v>15</v>
      </c>
      <c r="J1157">
        <v>2</v>
      </c>
      <c r="K1157">
        <v>2</v>
      </c>
      <c r="L1157">
        <v>2</v>
      </c>
      <c r="M1157" t="s">
        <v>618</v>
      </c>
      <c r="O1157" t="s">
        <v>3218</v>
      </c>
      <c r="P1157">
        <v>5</v>
      </c>
      <c r="Q1157" t="s">
        <v>4199</v>
      </c>
      <c r="R1157" t="str">
        <f>IFERROR(INDEX(tbl_Lookup_Exercises[Category],MATCH(tbl_Exercises[[#This Row],[ExerciseName]],tbl_Lookup_Exercises[ExerciseName],0)),"Unknown")</f>
        <v>Push</v>
      </c>
    </row>
    <row r="1158" spans="1:18" hidden="1" x14ac:dyDescent="0.25">
      <c r="A1158" t="s">
        <v>4200</v>
      </c>
      <c r="B1158" t="s">
        <v>1056</v>
      </c>
      <c r="C1158" t="s">
        <v>303</v>
      </c>
      <c r="D1158">
        <v>2</v>
      </c>
      <c r="E1158">
        <v>10</v>
      </c>
      <c r="F1158">
        <v>15</v>
      </c>
      <c r="J1158">
        <v>2</v>
      </c>
      <c r="K1158">
        <v>2</v>
      </c>
      <c r="L1158">
        <v>2</v>
      </c>
      <c r="M1158" t="s">
        <v>618</v>
      </c>
      <c r="O1158" t="s">
        <v>3218</v>
      </c>
      <c r="P1158">
        <v>5</v>
      </c>
      <c r="Q1158" t="s">
        <v>4201</v>
      </c>
      <c r="R1158" t="str">
        <f>IFERROR(INDEX(tbl_Lookup_Exercises[Category],MATCH(tbl_Exercises[[#This Row],[ExerciseName]],tbl_Lookup_Exercises[ExerciseName],0)),"Unknown")</f>
        <v>Push</v>
      </c>
    </row>
    <row r="1159" spans="1:18" hidden="1" x14ac:dyDescent="0.25">
      <c r="A1159" t="s">
        <v>4202</v>
      </c>
      <c r="B1159" t="s">
        <v>1056</v>
      </c>
      <c r="C1159" t="s">
        <v>303</v>
      </c>
      <c r="D1159">
        <v>3</v>
      </c>
      <c r="E1159">
        <v>10</v>
      </c>
      <c r="F1159">
        <v>15</v>
      </c>
      <c r="J1159">
        <v>2</v>
      </c>
      <c r="K1159">
        <v>2</v>
      </c>
      <c r="L1159">
        <v>2</v>
      </c>
      <c r="M1159" t="s">
        <v>618</v>
      </c>
      <c r="O1159" t="s">
        <v>3218</v>
      </c>
      <c r="P1159">
        <v>5</v>
      </c>
      <c r="Q1159" t="s">
        <v>4203</v>
      </c>
      <c r="R1159" t="str">
        <f>IFERROR(INDEX(tbl_Lookup_Exercises[Category],MATCH(tbl_Exercises[[#This Row],[ExerciseName]],tbl_Lookup_Exercises[ExerciseName],0)),"Unknown")</f>
        <v>Push</v>
      </c>
    </row>
    <row r="1160" spans="1:18" hidden="1" x14ac:dyDescent="0.25">
      <c r="A1160" t="s">
        <v>4204</v>
      </c>
      <c r="B1160" t="s">
        <v>1056</v>
      </c>
      <c r="C1160" t="s">
        <v>1534</v>
      </c>
      <c r="D1160">
        <v>1</v>
      </c>
      <c r="E1160">
        <v>150</v>
      </c>
      <c r="G1160">
        <v>60</v>
      </c>
      <c r="O1160" t="s">
        <v>4205</v>
      </c>
      <c r="P1160">
        <v>5</v>
      </c>
      <c r="Q1160" t="s">
        <v>4206</v>
      </c>
      <c r="R1160" t="str">
        <f>IFERROR(INDEX(tbl_Lookup_Exercises[Category],MATCH(tbl_Exercises[[#This Row],[ExerciseName]],tbl_Lookup_Exercises[ExerciseName],0)),"Unknown")</f>
        <v>Carry</v>
      </c>
    </row>
    <row r="1161" spans="1:18" hidden="1" x14ac:dyDescent="0.25">
      <c r="A1161" t="s">
        <v>4207</v>
      </c>
      <c r="B1161" t="s">
        <v>1056</v>
      </c>
      <c r="C1161" t="s">
        <v>1534</v>
      </c>
      <c r="D1161">
        <v>2</v>
      </c>
      <c r="E1161">
        <v>150</v>
      </c>
      <c r="G1161">
        <v>60</v>
      </c>
      <c r="O1161" t="s">
        <v>4208</v>
      </c>
      <c r="P1161">
        <v>5</v>
      </c>
      <c r="Q1161" t="s">
        <v>4209</v>
      </c>
      <c r="R1161" t="str">
        <f>IFERROR(INDEX(tbl_Lookup_Exercises[Category],MATCH(tbl_Exercises[[#This Row],[ExerciseName]],tbl_Lookup_Exercises[ExerciseName],0)),"Unknown")</f>
        <v>Carry</v>
      </c>
    </row>
    <row r="1162" spans="1:18" hidden="1" x14ac:dyDescent="0.25">
      <c r="A1162" t="s">
        <v>4210</v>
      </c>
      <c r="B1162" t="s">
        <v>1056</v>
      </c>
      <c r="C1162" t="s">
        <v>1534</v>
      </c>
      <c r="D1162">
        <v>3</v>
      </c>
      <c r="E1162">
        <v>150</v>
      </c>
      <c r="G1162">
        <v>51.6</v>
      </c>
      <c r="O1162" t="s">
        <v>4208</v>
      </c>
      <c r="P1162">
        <v>5</v>
      </c>
      <c r="Q1162" t="s">
        <v>1059</v>
      </c>
      <c r="R1162" t="str">
        <f>IFERROR(INDEX(tbl_Lookup_Exercises[Category],MATCH(tbl_Exercises[[#This Row],[ExerciseName]],tbl_Lookup_Exercises[ExerciseName],0)),"Unknown")</f>
        <v>Carry</v>
      </c>
    </row>
    <row r="1163" spans="1:18" hidden="1" x14ac:dyDescent="0.25">
      <c r="A1163" t="s">
        <v>4211</v>
      </c>
      <c r="B1163" t="s">
        <v>1060</v>
      </c>
      <c r="C1163" t="s">
        <v>356</v>
      </c>
      <c r="D1163">
        <v>1</v>
      </c>
      <c r="G1163">
        <v>300</v>
      </c>
      <c r="H1163">
        <v>1.33</v>
      </c>
      <c r="I1163" t="s">
        <v>3957</v>
      </c>
      <c r="O1163" t="s">
        <v>272</v>
      </c>
      <c r="P1163">
        <v>5</v>
      </c>
      <c r="Q1163" t="s">
        <v>1062</v>
      </c>
      <c r="R1163" t="str">
        <f>IFERROR(INDEX(tbl_Lookup_Exercises[Category],MATCH(tbl_Exercises[[#This Row],[ExerciseName]],tbl_Lookup_Exercises[ExerciseName],0)),"Unknown")</f>
        <v>Pull</v>
      </c>
    </row>
    <row r="1164" spans="1:18" hidden="1" x14ac:dyDescent="0.25">
      <c r="A1164" t="s">
        <v>4212</v>
      </c>
      <c r="B1164" t="s">
        <v>1060</v>
      </c>
      <c r="C1164" t="s">
        <v>249</v>
      </c>
      <c r="D1164">
        <v>1</v>
      </c>
      <c r="E1164">
        <v>150</v>
      </c>
      <c r="F1164">
        <v>8</v>
      </c>
      <c r="J1164">
        <v>3</v>
      </c>
      <c r="K1164">
        <v>1</v>
      </c>
      <c r="L1164">
        <v>1</v>
      </c>
      <c r="M1164" t="s">
        <v>618</v>
      </c>
      <c r="O1164" t="s">
        <v>2598</v>
      </c>
      <c r="P1164">
        <v>5</v>
      </c>
      <c r="Q1164" t="s">
        <v>4213</v>
      </c>
      <c r="R1164" t="str">
        <f>IFERROR(INDEX(tbl_Lookup_Exercises[Category],MATCH(tbl_Exercises[[#This Row],[ExerciseName]],tbl_Lookup_Exercises[ExerciseName],0)),"Unknown")</f>
        <v>Legs</v>
      </c>
    </row>
    <row r="1165" spans="1:18" hidden="1" x14ac:dyDescent="0.25">
      <c r="A1165" t="s">
        <v>4214</v>
      </c>
      <c r="B1165" t="s">
        <v>1060</v>
      </c>
      <c r="C1165" t="s">
        <v>249</v>
      </c>
      <c r="D1165">
        <v>2</v>
      </c>
      <c r="E1165">
        <v>150</v>
      </c>
      <c r="F1165">
        <v>8</v>
      </c>
      <c r="J1165">
        <v>3</v>
      </c>
      <c r="K1165">
        <v>1</v>
      </c>
      <c r="L1165">
        <v>1</v>
      </c>
      <c r="M1165" t="s">
        <v>618</v>
      </c>
      <c r="O1165" t="s">
        <v>2598</v>
      </c>
      <c r="P1165">
        <v>5</v>
      </c>
      <c r="Q1165" t="s">
        <v>4215</v>
      </c>
      <c r="R1165" t="str">
        <f>IFERROR(INDEX(tbl_Lookup_Exercises[Category],MATCH(tbl_Exercises[[#This Row],[ExerciseName]],tbl_Lookup_Exercises[ExerciseName],0)),"Unknown")</f>
        <v>Legs</v>
      </c>
    </row>
    <row r="1166" spans="1:18" hidden="1" x14ac:dyDescent="0.25">
      <c r="A1166" t="s">
        <v>4216</v>
      </c>
      <c r="B1166" t="s">
        <v>1060</v>
      </c>
      <c r="C1166" t="s">
        <v>249</v>
      </c>
      <c r="D1166">
        <v>3</v>
      </c>
      <c r="E1166">
        <v>150</v>
      </c>
      <c r="F1166">
        <v>8</v>
      </c>
      <c r="J1166">
        <v>3</v>
      </c>
      <c r="K1166">
        <v>1</v>
      </c>
      <c r="L1166">
        <v>1</v>
      </c>
      <c r="M1166" t="s">
        <v>618</v>
      </c>
      <c r="O1166" t="s">
        <v>2598</v>
      </c>
      <c r="P1166">
        <v>5</v>
      </c>
      <c r="Q1166" t="s">
        <v>4217</v>
      </c>
      <c r="R1166" t="str">
        <f>IFERROR(INDEX(tbl_Lookup_Exercises[Category],MATCH(tbl_Exercises[[#This Row],[ExerciseName]],tbl_Lookup_Exercises[ExerciseName],0)),"Unknown")</f>
        <v>Legs</v>
      </c>
    </row>
    <row r="1167" spans="1:18" hidden="1" x14ac:dyDescent="0.25">
      <c r="A1167" t="s">
        <v>4218</v>
      </c>
      <c r="B1167" t="s">
        <v>1060</v>
      </c>
      <c r="C1167" t="s">
        <v>249</v>
      </c>
      <c r="D1167">
        <v>4</v>
      </c>
      <c r="E1167">
        <v>150</v>
      </c>
      <c r="F1167">
        <v>8</v>
      </c>
      <c r="J1167">
        <v>3</v>
      </c>
      <c r="K1167">
        <v>1</v>
      </c>
      <c r="L1167">
        <v>1</v>
      </c>
      <c r="M1167" t="s">
        <v>618</v>
      </c>
      <c r="O1167" t="s">
        <v>2598</v>
      </c>
      <c r="P1167">
        <v>5</v>
      </c>
      <c r="Q1167" t="s">
        <v>4219</v>
      </c>
      <c r="R1167" t="str">
        <f>IFERROR(INDEX(tbl_Lookup_Exercises[Category],MATCH(tbl_Exercises[[#This Row],[ExerciseName]],tbl_Lookup_Exercises[ExerciseName],0)),"Unknown")</f>
        <v>Legs</v>
      </c>
    </row>
    <row r="1168" spans="1:18" hidden="1" x14ac:dyDescent="0.25">
      <c r="A1168" t="s">
        <v>4220</v>
      </c>
      <c r="B1168" t="s">
        <v>1060</v>
      </c>
      <c r="C1168" t="s">
        <v>256</v>
      </c>
      <c r="D1168">
        <v>1</v>
      </c>
      <c r="E1168">
        <v>40</v>
      </c>
      <c r="F1168">
        <v>8</v>
      </c>
      <c r="J1168">
        <v>2</v>
      </c>
      <c r="K1168">
        <v>1</v>
      </c>
      <c r="L1168">
        <v>2</v>
      </c>
      <c r="M1168" t="s">
        <v>3856</v>
      </c>
      <c r="O1168" t="s">
        <v>3882</v>
      </c>
      <c r="P1168">
        <v>5</v>
      </c>
      <c r="Q1168" t="s">
        <v>4221</v>
      </c>
      <c r="R1168" t="str">
        <f>IFERROR(INDEX(tbl_Lookup_Exercises[Category],MATCH(tbl_Exercises[[#This Row],[ExerciseName]],tbl_Lookup_Exercises[ExerciseName],0)),"Unknown")</f>
        <v>Legs</v>
      </c>
    </row>
    <row r="1169" spans="1:18" hidden="1" x14ac:dyDescent="0.25">
      <c r="A1169" t="s">
        <v>4222</v>
      </c>
      <c r="B1169" t="s">
        <v>1060</v>
      </c>
      <c r="C1169" t="s">
        <v>256</v>
      </c>
      <c r="D1169">
        <v>2</v>
      </c>
      <c r="E1169">
        <v>40</v>
      </c>
      <c r="F1169">
        <v>8</v>
      </c>
      <c r="J1169">
        <v>2</v>
      </c>
      <c r="K1169">
        <v>1</v>
      </c>
      <c r="L1169">
        <v>2</v>
      </c>
      <c r="M1169" t="s">
        <v>3856</v>
      </c>
      <c r="O1169" t="s">
        <v>3882</v>
      </c>
      <c r="P1169">
        <v>5</v>
      </c>
      <c r="Q1169" t="s">
        <v>4223</v>
      </c>
      <c r="R1169" t="str">
        <f>IFERROR(INDEX(tbl_Lookup_Exercises[Category],MATCH(tbl_Exercises[[#This Row],[ExerciseName]],tbl_Lookup_Exercises[ExerciseName],0)),"Unknown")</f>
        <v>Legs</v>
      </c>
    </row>
    <row r="1170" spans="1:18" hidden="1" x14ac:dyDescent="0.25">
      <c r="A1170" t="s">
        <v>4224</v>
      </c>
      <c r="B1170" t="s">
        <v>1060</v>
      </c>
      <c r="C1170" t="s">
        <v>256</v>
      </c>
      <c r="D1170">
        <v>3</v>
      </c>
      <c r="E1170">
        <v>50</v>
      </c>
      <c r="F1170">
        <v>8</v>
      </c>
      <c r="J1170">
        <v>2</v>
      </c>
      <c r="K1170">
        <v>1</v>
      </c>
      <c r="L1170">
        <v>2</v>
      </c>
      <c r="M1170" t="s">
        <v>3930</v>
      </c>
      <c r="O1170" t="s">
        <v>4225</v>
      </c>
      <c r="P1170">
        <v>5</v>
      </c>
      <c r="Q1170" t="s">
        <v>4226</v>
      </c>
      <c r="R1170" t="str">
        <f>IFERROR(INDEX(tbl_Lookup_Exercises[Category],MATCH(tbl_Exercises[[#This Row],[ExerciseName]],tbl_Lookup_Exercises[ExerciseName],0)),"Unknown")</f>
        <v>Legs</v>
      </c>
    </row>
    <row r="1171" spans="1:18" hidden="1" x14ac:dyDescent="0.25">
      <c r="A1171" t="s">
        <v>4227</v>
      </c>
      <c r="B1171" t="s">
        <v>1060</v>
      </c>
      <c r="C1171" t="s">
        <v>41</v>
      </c>
      <c r="D1171">
        <v>1</v>
      </c>
      <c r="E1171">
        <v>75</v>
      </c>
      <c r="F1171">
        <v>8</v>
      </c>
      <c r="J1171">
        <v>2</v>
      </c>
      <c r="K1171">
        <v>1</v>
      </c>
      <c r="L1171">
        <v>2</v>
      </c>
      <c r="M1171" t="s">
        <v>618</v>
      </c>
      <c r="O1171" t="s">
        <v>4228</v>
      </c>
      <c r="P1171">
        <v>5</v>
      </c>
      <c r="Q1171" t="s">
        <v>4229</v>
      </c>
      <c r="R1171" t="str">
        <f>IFERROR(INDEX(tbl_Lookup_Exercises[Category],MATCH(tbl_Exercises[[#This Row],[ExerciseName]],tbl_Lookup_Exercises[ExerciseName],0)),"Unknown")</f>
        <v>Pull</v>
      </c>
    </row>
    <row r="1172" spans="1:18" hidden="1" x14ac:dyDescent="0.25">
      <c r="A1172" t="s">
        <v>4230</v>
      </c>
      <c r="B1172" t="s">
        <v>1060</v>
      </c>
      <c r="C1172" t="s">
        <v>41</v>
      </c>
      <c r="D1172">
        <v>2</v>
      </c>
      <c r="E1172">
        <v>75</v>
      </c>
      <c r="F1172">
        <v>8</v>
      </c>
      <c r="J1172">
        <v>2</v>
      </c>
      <c r="K1172">
        <v>1</v>
      </c>
      <c r="L1172">
        <v>2</v>
      </c>
      <c r="M1172" t="s">
        <v>618</v>
      </c>
      <c r="O1172" t="s">
        <v>4228</v>
      </c>
      <c r="P1172">
        <v>5</v>
      </c>
      <c r="Q1172" t="s">
        <v>4231</v>
      </c>
      <c r="R1172" t="str">
        <f>IFERROR(INDEX(tbl_Lookup_Exercises[Category],MATCH(tbl_Exercises[[#This Row],[ExerciseName]],tbl_Lookup_Exercises[ExerciseName],0)),"Unknown")</f>
        <v>Pull</v>
      </c>
    </row>
    <row r="1173" spans="1:18" hidden="1" x14ac:dyDescent="0.25">
      <c r="A1173" t="s">
        <v>4232</v>
      </c>
      <c r="B1173" t="s">
        <v>1060</v>
      </c>
      <c r="C1173" t="s">
        <v>41</v>
      </c>
      <c r="D1173">
        <v>3</v>
      </c>
      <c r="E1173">
        <v>75</v>
      </c>
      <c r="F1173">
        <v>8</v>
      </c>
      <c r="J1173">
        <v>2</v>
      </c>
      <c r="K1173">
        <v>1</v>
      </c>
      <c r="L1173">
        <v>2</v>
      </c>
      <c r="M1173" t="s">
        <v>610</v>
      </c>
      <c r="O1173" t="s">
        <v>4233</v>
      </c>
      <c r="P1173">
        <v>5</v>
      </c>
      <c r="Q1173" t="s">
        <v>4234</v>
      </c>
      <c r="R1173" t="str">
        <f>IFERROR(INDEX(tbl_Lookup_Exercises[Category],MATCH(tbl_Exercises[[#This Row],[ExerciseName]],tbl_Lookup_Exercises[ExerciseName],0)),"Unknown")</f>
        <v>Pull</v>
      </c>
    </row>
    <row r="1174" spans="1:18" hidden="1" x14ac:dyDescent="0.25">
      <c r="A1174" t="s">
        <v>4235</v>
      </c>
      <c r="B1174" t="s">
        <v>1060</v>
      </c>
      <c r="C1174" t="s">
        <v>41</v>
      </c>
      <c r="D1174">
        <v>4</v>
      </c>
      <c r="E1174">
        <v>75</v>
      </c>
      <c r="F1174">
        <v>7</v>
      </c>
      <c r="J1174">
        <v>2</v>
      </c>
      <c r="K1174">
        <v>1</v>
      </c>
      <c r="L1174">
        <v>2</v>
      </c>
      <c r="M1174" t="s">
        <v>3930</v>
      </c>
      <c r="O1174" t="s">
        <v>4236</v>
      </c>
      <c r="P1174">
        <v>5</v>
      </c>
      <c r="Q1174" t="s">
        <v>4237</v>
      </c>
      <c r="R1174" t="str">
        <f>IFERROR(INDEX(tbl_Lookup_Exercises[Category],MATCH(tbl_Exercises[[#This Row],[ExerciseName]],tbl_Lookup_Exercises[ExerciseName],0)),"Unknown")</f>
        <v>Pull</v>
      </c>
    </row>
    <row r="1175" spans="1:18" hidden="1" x14ac:dyDescent="0.25">
      <c r="A1175" t="s">
        <v>4238</v>
      </c>
      <c r="B1175" t="s">
        <v>1060</v>
      </c>
      <c r="C1175" t="s">
        <v>45</v>
      </c>
      <c r="D1175">
        <v>1</v>
      </c>
      <c r="E1175">
        <v>150</v>
      </c>
      <c r="F1175">
        <v>10</v>
      </c>
      <c r="J1175">
        <v>2</v>
      </c>
      <c r="K1175">
        <v>1</v>
      </c>
      <c r="L1175">
        <v>2</v>
      </c>
      <c r="M1175" t="s">
        <v>610</v>
      </c>
      <c r="O1175" t="s">
        <v>4239</v>
      </c>
      <c r="P1175">
        <v>5</v>
      </c>
      <c r="Q1175" t="s">
        <v>4240</v>
      </c>
      <c r="R1175" t="str">
        <f>IFERROR(INDEX(tbl_Lookup_Exercises[Category],MATCH(tbl_Exercises[[#This Row],[ExerciseName]],tbl_Lookup_Exercises[ExerciseName],0)),"Unknown")</f>
        <v>Pull</v>
      </c>
    </row>
    <row r="1176" spans="1:18" hidden="1" x14ac:dyDescent="0.25">
      <c r="A1176" t="s">
        <v>4241</v>
      </c>
      <c r="B1176" t="s">
        <v>1060</v>
      </c>
      <c r="C1176" t="s">
        <v>45</v>
      </c>
      <c r="D1176">
        <v>2</v>
      </c>
      <c r="E1176">
        <v>150</v>
      </c>
      <c r="F1176">
        <v>7</v>
      </c>
      <c r="J1176">
        <v>2</v>
      </c>
      <c r="K1176">
        <v>1</v>
      </c>
      <c r="L1176">
        <v>2</v>
      </c>
      <c r="M1176" t="s">
        <v>610</v>
      </c>
      <c r="O1176" t="s">
        <v>4239</v>
      </c>
      <c r="P1176">
        <v>5</v>
      </c>
      <c r="Q1176" t="s">
        <v>4242</v>
      </c>
      <c r="R1176" t="str">
        <f>IFERROR(INDEX(tbl_Lookup_Exercises[Category],MATCH(tbl_Exercises[[#This Row],[ExerciseName]],tbl_Lookup_Exercises[ExerciseName],0)),"Unknown")</f>
        <v>Pull</v>
      </c>
    </row>
    <row r="1177" spans="1:18" hidden="1" x14ac:dyDescent="0.25">
      <c r="A1177" t="s">
        <v>4243</v>
      </c>
      <c r="B1177" t="s">
        <v>1060</v>
      </c>
      <c r="C1177" t="s">
        <v>45</v>
      </c>
      <c r="D1177">
        <v>3</v>
      </c>
      <c r="E1177">
        <v>150</v>
      </c>
      <c r="F1177">
        <v>7</v>
      </c>
      <c r="J1177">
        <v>2</v>
      </c>
      <c r="K1177">
        <v>1</v>
      </c>
      <c r="L1177">
        <v>2</v>
      </c>
      <c r="M1177" t="s">
        <v>610</v>
      </c>
      <c r="O1177" t="s">
        <v>4239</v>
      </c>
      <c r="P1177">
        <v>5</v>
      </c>
      <c r="Q1177" t="s">
        <v>4244</v>
      </c>
      <c r="R1177" t="str">
        <f>IFERROR(INDEX(tbl_Lookup_Exercises[Category],MATCH(tbl_Exercises[[#This Row],[ExerciseName]],tbl_Lookup_Exercises[ExerciseName],0)),"Unknown")</f>
        <v>Pull</v>
      </c>
    </row>
    <row r="1178" spans="1:18" hidden="1" x14ac:dyDescent="0.25">
      <c r="A1178" t="s">
        <v>4245</v>
      </c>
      <c r="B1178" t="s">
        <v>1060</v>
      </c>
      <c r="C1178" t="s">
        <v>15</v>
      </c>
      <c r="D1178">
        <v>1</v>
      </c>
      <c r="E1178">
        <v>75</v>
      </c>
      <c r="G1178">
        <v>49.8</v>
      </c>
      <c r="O1178" t="s">
        <v>4246</v>
      </c>
      <c r="P1178">
        <v>5</v>
      </c>
      <c r="Q1178" t="s">
        <v>4247</v>
      </c>
      <c r="R1178" t="str">
        <f>IFERROR(INDEX(tbl_Lookup_Exercises[Category],MATCH(tbl_Exercises[[#This Row],[ExerciseName]],tbl_Lookup_Exercises[ExerciseName],0)),"Unknown")</f>
        <v>Carry</v>
      </c>
    </row>
    <row r="1179" spans="1:18" hidden="1" x14ac:dyDescent="0.25">
      <c r="A1179" t="s">
        <v>4248</v>
      </c>
      <c r="B1179" t="s">
        <v>1060</v>
      </c>
      <c r="C1179" t="s">
        <v>15</v>
      </c>
      <c r="D1179">
        <v>2</v>
      </c>
      <c r="E1179">
        <v>75</v>
      </c>
      <c r="G1179">
        <v>45</v>
      </c>
      <c r="O1179" t="s">
        <v>4246</v>
      </c>
      <c r="P1179">
        <v>5</v>
      </c>
      <c r="Q1179" t="s">
        <v>4249</v>
      </c>
      <c r="R1179" t="str">
        <f>IFERROR(INDEX(tbl_Lookup_Exercises[Category],MATCH(tbl_Exercises[[#This Row],[ExerciseName]],tbl_Lookup_Exercises[ExerciseName],0)),"Unknown")</f>
        <v>Carry</v>
      </c>
    </row>
    <row r="1180" spans="1:18" hidden="1" x14ac:dyDescent="0.25">
      <c r="A1180" t="s">
        <v>4250</v>
      </c>
      <c r="B1180" t="s">
        <v>1060</v>
      </c>
      <c r="C1180" t="s">
        <v>15</v>
      </c>
      <c r="D1180">
        <v>3</v>
      </c>
      <c r="E1180">
        <v>75</v>
      </c>
      <c r="G1180">
        <v>39.6</v>
      </c>
      <c r="O1180" t="s">
        <v>4246</v>
      </c>
      <c r="P1180">
        <v>5</v>
      </c>
      <c r="Q1180" t="s">
        <v>4251</v>
      </c>
      <c r="R1180" t="str">
        <f>IFERROR(INDEX(tbl_Lookup_Exercises[Category],MATCH(tbl_Exercises[[#This Row],[ExerciseName]],tbl_Lookup_Exercises[ExerciseName],0)),"Unknown")</f>
        <v>Carry</v>
      </c>
    </row>
    <row r="1181" spans="1:18" hidden="1" x14ac:dyDescent="0.25">
      <c r="A1181" t="s">
        <v>4252</v>
      </c>
      <c r="B1181" t="s">
        <v>1060</v>
      </c>
      <c r="C1181" t="s">
        <v>329</v>
      </c>
      <c r="D1181">
        <v>1</v>
      </c>
      <c r="E1181">
        <v>0</v>
      </c>
      <c r="G1181">
        <v>45</v>
      </c>
      <c r="P1181">
        <v>5</v>
      </c>
      <c r="Q1181" t="s">
        <v>4253</v>
      </c>
      <c r="R1181" t="str">
        <f>IFERROR(INDEX(tbl_Lookup_Exercises[Category],MATCH(tbl_Exercises[[#This Row],[ExerciseName]],tbl_Lookup_Exercises[ExerciseName],0)),"Unknown")</f>
        <v>Core</v>
      </c>
    </row>
    <row r="1182" spans="1:18" hidden="1" x14ac:dyDescent="0.25">
      <c r="A1182" t="s">
        <v>4254</v>
      </c>
      <c r="B1182" t="s">
        <v>1060</v>
      </c>
      <c r="C1182" t="s">
        <v>329</v>
      </c>
      <c r="D1182">
        <v>2</v>
      </c>
      <c r="E1182">
        <v>0</v>
      </c>
      <c r="G1182">
        <v>45</v>
      </c>
      <c r="P1182">
        <v>5</v>
      </c>
      <c r="Q1182" t="s">
        <v>4255</v>
      </c>
      <c r="R1182" t="str">
        <f>IFERROR(INDEX(tbl_Lookup_Exercises[Category],MATCH(tbl_Exercises[[#This Row],[ExerciseName]],tbl_Lookup_Exercises[ExerciseName],0)),"Unknown")</f>
        <v>Core</v>
      </c>
    </row>
    <row r="1183" spans="1:18" hidden="1" x14ac:dyDescent="0.25">
      <c r="A1183" t="s">
        <v>4256</v>
      </c>
      <c r="B1183" t="s">
        <v>1060</v>
      </c>
      <c r="C1183" t="s">
        <v>329</v>
      </c>
      <c r="D1183">
        <v>3</v>
      </c>
      <c r="E1183">
        <v>0</v>
      </c>
      <c r="G1183">
        <v>45</v>
      </c>
      <c r="P1183">
        <v>5</v>
      </c>
      <c r="Q1183" t="s">
        <v>4257</v>
      </c>
      <c r="R1183" t="str">
        <f>IFERROR(INDEX(tbl_Lookup_Exercises[Category],MATCH(tbl_Exercises[[#This Row],[ExerciseName]],tbl_Lookup_Exercises[ExerciseName],0)),"Unknown")</f>
        <v>Core</v>
      </c>
    </row>
    <row r="1184" spans="1:18" hidden="1" x14ac:dyDescent="0.25">
      <c r="A1184" t="s">
        <v>4258</v>
      </c>
      <c r="B1184" t="s">
        <v>1060</v>
      </c>
      <c r="C1184" t="s">
        <v>356</v>
      </c>
      <c r="D1184">
        <v>2</v>
      </c>
      <c r="G1184">
        <v>240</v>
      </c>
      <c r="H1184">
        <v>1</v>
      </c>
      <c r="I1184" t="s">
        <v>3957</v>
      </c>
      <c r="O1184" t="s">
        <v>4009</v>
      </c>
      <c r="P1184">
        <v>5</v>
      </c>
      <c r="Q1184" t="s">
        <v>1063</v>
      </c>
      <c r="R1184" t="str">
        <f>IFERROR(INDEX(tbl_Lookup_Exercises[Category],MATCH(tbl_Exercises[[#This Row],[ExerciseName]],tbl_Lookup_Exercises[ExerciseName],0)),"Unknown")</f>
        <v>Pull</v>
      </c>
    </row>
    <row r="1185" spans="1:18" hidden="1" x14ac:dyDescent="0.25">
      <c r="A1185" t="s">
        <v>4259</v>
      </c>
      <c r="B1185" t="s">
        <v>1064</v>
      </c>
      <c r="C1185" t="s">
        <v>356</v>
      </c>
      <c r="D1185">
        <v>1</v>
      </c>
      <c r="G1185">
        <v>300</v>
      </c>
      <c r="H1185">
        <v>1.35</v>
      </c>
      <c r="I1185" t="s">
        <v>3957</v>
      </c>
      <c r="O1185" t="s">
        <v>272</v>
      </c>
      <c r="P1185">
        <v>5</v>
      </c>
      <c r="Q1185" t="s">
        <v>1066</v>
      </c>
      <c r="R1185" t="str">
        <f>IFERROR(INDEX(tbl_Lookup_Exercises[Category],MATCH(tbl_Exercises[[#This Row],[ExerciseName]],tbl_Lookup_Exercises[ExerciseName],0)),"Unknown")</f>
        <v>Pull</v>
      </c>
    </row>
    <row r="1186" spans="1:18" hidden="1" x14ac:dyDescent="0.25">
      <c r="A1186" t="s">
        <v>4260</v>
      </c>
      <c r="B1186" t="s">
        <v>1064</v>
      </c>
      <c r="C1186" t="s">
        <v>389</v>
      </c>
      <c r="D1186">
        <v>1</v>
      </c>
      <c r="E1186">
        <v>0</v>
      </c>
      <c r="F1186">
        <v>12</v>
      </c>
      <c r="P1186">
        <v>5</v>
      </c>
      <c r="Q1186" t="s">
        <v>4261</v>
      </c>
      <c r="R1186" t="str">
        <f>IFERROR(INDEX(tbl_Lookup_Exercises[Category],MATCH(tbl_Exercises[[#This Row],[ExerciseName]],tbl_Lookup_Exercises[ExerciseName],0)),"Unknown")</f>
        <v>Push</v>
      </c>
    </row>
    <row r="1187" spans="1:18" hidden="1" x14ac:dyDescent="0.25">
      <c r="A1187" t="s">
        <v>4262</v>
      </c>
      <c r="B1187" t="s">
        <v>1064</v>
      </c>
      <c r="C1187" t="s">
        <v>389</v>
      </c>
      <c r="D1187">
        <v>2</v>
      </c>
      <c r="E1187">
        <v>0</v>
      </c>
      <c r="F1187">
        <v>12</v>
      </c>
      <c r="P1187">
        <v>5</v>
      </c>
      <c r="Q1187" t="s">
        <v>4263</v>
      </c>
      <c r="R1187" t="str">
        <f>IFERROR(INDEX(tbl_Lookup_Exercises[Category],MATCH(tbl_Exercises[[#This Row],[ExerciseName]],tbl_Lookup_Exercises[ExerciseName],0)),"Unknown")</f>
        <v>Push</v>
      </c>
    </row>
    <row r="1188" spans="1:18" hidden="1" x14ac:dyDescent="0.25">
      <c r="A1188" t="s">
        <v>4264</v>
      </c>
      <c r="B1188" t="s">
        <v>1064</v>
      </c>
      <c r="C1188" t="s">
        <v>398</v>
      </c>
      <c r="D1188">
        <v>1</v>
      </c>
      <c r="E1188">
        <v>0</v>
      </c>
      <c r="F1188">
        <v>12</v>
      </c>
      <c r="P1188">
        <v>5</v>
      </c>
      <c r="Q1188" t="s">
        <v>4265</v>
      </c>
      <c r="R1188" t="str">
        <f>IFERROR(INDEX(tbl_Lookup_Exercises[Category],MATCH(tbl_Exercises[[#This Row],[ExerciseName]],tbl_Lookup_Exercises[ExerciseName],0)),"Unknown")</f>
        <v>Warmup</v>
      </c>
    </row>
    <row r="1189" spans="1:18" hidden="1" x14ac:dyDescent="0.25">
      <c r="A1189" t="s">
        <v>4266</v>
      </c>
      <c r="B1189" t="s">
        <v>1064</v>
      </c>
      <c r="C1189" t="s">
        <v>398</v>
      </c>
      <c r="D1189">
        <v>2</v>
      </c>
      <c r="E1189">
        <v>0</v>
      </c>
      <c r="F1189">
        <v>12</v>
      </c>
      <c r="P1189">
        <v>5</v>
      </c>
      <c r="Q1189" t="s">
        <v>4267</v>
      </c>
      <c r="R1189" t="str">
        <f>IFERROR(INDEX(tbl_Lookup_Exercises[Category],MATCH(tbl_Exercises[[#This Row],[ExerciseName]],tbl_Lookup_Exercises[ExerciseName],0)),"Unknown")</f>
        <v>Warmup</v>
      </c>
    </row>
    <row r="1190" spans="1:18" hidden="1" x14ac:dyDescent="0.25">
      <c r="A1190" t="s">
        <v>4268</v>
      </c>
      <c r="B1190" t="s">
        <v>1064</v>
      </c>
      <c r="C1190" t="s">
        <v>403</v>
      </c>
      <c r="D1190">
        <v>1</v>
      </c>
      <c r="E1190">
        <v>0</v>
      </c>
      <c r="F1190">
        <v>12</v>
      </c>
      <c r="P1190">
        <v>5</v>
      </c>
      <c r="Q1190" t="s">
        <v>4269</v>
      </c>
      <c r="R1190" t="str">
        <f>IFERROR(INDEX(tbl_Lookup_Exercises[Category],MATCH(tbl_Exercises[[#This Row],[ExerciseName]],tbl_Lookup_Exercises[ExerciseName],0)),"Unknown")</f>
        <v>Warmup</v>
      </c>
    </row>
    <row r="1191" spans="1:18" hidden="1" x14ac:dyDescent="0.25">
      <c r="A1191" t="s">
        <v>4270</v>
      </c>
      <c r="B1191" t="s">
        <v>1064</v>
      </c>
      <c r="C1191" t="s">
        <v>403</v>
      </c>
      <c r="D1191">
        <v>2</v>
      </c>
      <c r="E1191">
        <v>0</v>
      </c>
      <c r="F1191">
        <v>12</v>
      </c>
      <c r="P1191">
        <v>5</v>
      </c>
      <c r="Q1191" t="s">
        <v>4271</v>
      </c>
      <c r="R1191" t="str">
        <f>IFERROR(INDEX(tbl_Lookup_Exercises[Category],MATCH(tbl_Exercises[[#This Row],[ExerciseName]],tbl_Lookup_Exercises[ExerciseName],0)),"Unknown")</f>
        <v>Warmup</v>
      </c>
    </row>
    <row r="1192" spans="1:18" hidden="1" x14ac:dyDescent="0.25">
      <c r="A1192" t="s">
        <v>4272</v>
      </c>
      <c r="B1192" t="s">
        <v>1064</v>
      </c>
      <c r="C1192" t="s">
        <v>1404</v>
      </c>
      <c r="D1192">
        <v>1</v>
      </c>
      <c r="E1192">
        <v>60</v>
      </c>
      <c r="F1192">
        <v>8</v>
      </c>
      <c r="J1192">
        <v>3</v>
      </c>
      <c r="K1192">
        <v>1</v>
      </c>
      <c r="L1192">
        <v>1</v>
      </c>
      <c r="M1192" t="s">
        <v>618</v>
      </c>
      <c r="O1192" t="s">
        <v>2598</v>
      </c>
      <c r="P1192">
        <v>5</v>
      </c>
      <c r="Q1192" t="s">
        <v>4273</v>
      </c>
      <c r="R1192" t="str">
        <f>IFERROR(INDEX(tbl_Lookup_Exercises[Category],MATCH(tbl_Exercises[[#This Row],[ExerciseName]],tbl_Lookup_Exercises[ExerciseName],0)),"Unknown")</f>
        <v>Push</v>
      </c>
    </row>
    <row r="1193" spans="1:18" hidden="1" x14ac:dyDescent="0.25">
      <c r="A1193" t="s">
        <v>4274</v>
      </c>
      <c r="B1193" t="s">
        <v>1064</v>
      </c>
      <c r="C1193" t="s">
        <v>1404</v>
      </c>
      <c r="D1193">
        <v>2</v>
      </c>
      <c r="E1193">
        <v>60</v>
      </c>
      <c r="F1193">
        <v>8</v>
      </c>
      <c r="J1193">
        <v>3</v>
      </c>
      <c r="K1193">
        <v>1</v>
      </c>
      <c r="L1193">
        <v>1</v>
      </c>
      <c r="M1193" t="s">
        <v>618</v>
      </c>
      <c r="O1193" t="s">
        <v>4275</v>
      </c>
      <c r="P1193">
        <v>5</v>
      </c>
      <c r="Q1193" t="s">
        <v>4276</v>
      </c>
      <c r="R1193" t="str">
        <f>IFERROR(INDEX(tbl_Lookup_Exercises[Category],MATCH(tbl_Exercises[[#This Row],[ExerciseName]],tbl_Lookup_Exercises[ExerciseName],0)),"Unknown")</f>
        <v>Push</v>
      </c>
    </row>
    <row r="1194" spans="1:18" hidden="1" x14ac:dyDescent="0.25">
      <c r="A1194" t="s">
        <v>4277</v>
      </c>
      <c r="B1194" t="s">
        <v>1064</v>
      </c>
      <c r="C1194" t="s">
        <v>1404</v>
      </c>
      <c r="D1194">
        <v>3</v>
      </c>
      <c r="E1194">
        <v>60</v>
      </c>
      <c r="F1194">
        <v>7</v>
      </c>
      <c r="J1194">
        <v>3</v>
      </c>
      <c r="K1194">
        <v>1</v>
      </c>
      <c r="L1194">
        <v>1</v>
      </c>
      <c r="M1194" t="s">
        <v>610</v>
      </c>
      <c r="O1194" t="s">
        <v>4278</v>
      </c>
      <c r="P1194">
        <v>5</v>
      </c>
      <c r="Q1194" t="s">
        <v>4279</v>
      </c>
      <c r="R1194" t="str">
        <f>IFERROR(INDEX(tbl_Lookup_Exercises[Category],MATCH(tbl_Exercises[[#This Row],[ExerciseName]],tbl_Lookup_Exercises[ExerciseName],0)),"Unknown")</f>
        <v>Push</v>
      </c>
    </row>
    <row r="1195" spans="1:18" hidden="1" x14ac:dyDescent="0.25">
      <c r="A1195" t="s">
        <v>4280</v>
      </c>
      <c r="B1195" t="s">
        <v>1064</v>
      </c>
      <c r="C1195" t="s">
        <v>1404</v>
      </c>
      <c r="D1195">
        <v>4</v>
      </c>
      <c r="E1195">
        <v>60</v>
      </c>
      <c r="F1195">
        <v>5</v>
      </c>
      <c r="J1195">
        <v>3</v>
      </c>
      <c r="K1195">
        <v>1</v>
      </c>
      <c r="L1195">
        <v>1</v>
      </c>
      <c r="M1195" t="s">
        <v>610</v>
      </c>
      <c r="O1195" t="s">
        <v>4281</v>
      </c>
      <c r="P1195">
        <v>5</v>
      </c>
      <c r="Q1195" t="s">
        <v>4282</v>
      </c>
      <c r="R1195" t="str">
        <f>IFERROR(INDEX(tbl_Lookup_Exercises[Category],MATCH(tbl_Exercises[[#This Row],[ExerciseName]],tbl_Lookup_Exercises[ExerciseName],0)),"Unknown")</f>
        <v>Push</v>
      </c>
    </row>
    <row r="1196" spans="1:18" hidden="1" x14ac:dyDescent="0.25">
      <c r="A1196" t="s">
        <v>4283</v>
      </c>
      <c r="B1196" t="s">
        <v>1064</v>
      </c>
      <c r="C1196" t="s">
        <v>2295</v>
      </c>
      <c r="D1196">
        <v>1</v>
      </c>
      <c r="E1196">
        <v>60</v>
      </c>
      <c r="F1196">
        <v>10</v>
      </c>
      <c r="J1196">
        <v>2</v>
      </c>
      <c r="K1196">
        <v>1</v>
      </c>
      <c r="L1196">
        <v>2</v>
      </c>
      <c r="M1196" t="s">
        <v>618</v>
      </c>
      <c r="O1196" t="s">
        <v>4284</v>
      </c>
      <c r="P1196">
        <v>5</v>
      </c>
      <c r="Q1196" t="s">
        <v>4285</v>
      </c>
      <c r="R1196" t="str">
        <f>IFERROR(INDEX(tbl_Lookup_Exercises[Category],MATCH(tbl_Exercises[[#This Row],[ExerciseName]],tbl_Lookup_Exercises[ExerciseName],0)),"Unknown")</f>
        <v>Push</v>
      </c>
    </row>
    <row r="1197" spans="1:18" hidden="1" x14ac:dyDescent="0.25">
      <c r="A1197" t="s">
        <v>4286</v>
      </c>
      <c r="B1197" t="s">
        <v>1064</v>
      </c>
      <c r="C1197" t="s">
        <v>2295</v>
      </c>
      <c r="D1197">
        <v>2</v>
      </c>
      <c r="E1197">
        <v>60</v>
      </c>
      <c r="F1197">
        <v>10</v>
      </c>
      <c r="J1197">
        <v>2</v>
      </c>
      <c r="K1197">
        <v>1</v>
      </c>
      <c r="L1197">
        <v>2</v>
      </c>
      <c r="M1197" t="s">
        <v>3856</v>
      </c>
      <c r="O1197" t="s">
        <v>4287</v>
      </c>
      <c r="P1197">
        <v>5</v>
      </c>
      <c r="Q1197" t="s">
        <v>4288</v>
      </c>
      <c r="R1197" t="str">
        <f>IFERROR(INDEX(tbl_Lookup_Exercises[Category],MATCH(tbl_Exercises[[#This Row],[ExerciseName]],tbl_Lookup_Exercises[ExerciseName],0)),"Unknown")</f>
        <v>Push</v>
      </c>
    </row>
    <row r="1198" spans="1:18" hidden="1" x14ac:dyDescent="0.25">
      <c r="A1198" t="s">
        <v>4289</v>
      </c>
      <c r="B1198" t="s">
        <v>1064</v>
      </c>
      <c r="C1198" t="s">
        <v>2295</v>
      </c>
      <c r="D1198">
        <v>3</v>
      </c>
      <c r="E1198">
        <v>70</v>
      </c>
      <c r="F1198">
        <v>9</v>
      </c>
      <c r="J1198">
        <v>2</v>
      </c>
      <c r="K1198">
        <v>1</v>
      </c>
      <c r="L1198">
        <v>2</v>
      </c>
      <c r="M1198" t="s">
        <v>610</v>
      </c>
      <c r="O1198" t="s">
        <v>4290</v>
      </c>
      <c r="P1198">
        <v>5</v>
      </c>
      <c r="Q1198" t="s">
        <v>4291</v>
      </c>
      <c r="R1198" t="str">
        <f>IFERROR(INDEX(tbl_Lookup_Exercises[Category],MATCH(tbl_Exercises[[#This Row],[ExerciseName]],tbl_Lookup_Exercises[ExerciseName],0)),"Unknown")</f>
        <v>Push</v>
      </c>
    </row>
    <row r="1199" spans="1:18" hidden="1" x14ac:dyDescent="0.25">
      <c r="A1199" t="s">
        <v>4292</v>
      </c>
      <c r="B1199" t="s">
        <v>1064</v>
      </c>
      <c r="C1199" t="s">
        <v>192</v>
      </c>
      <c r="D1199">
        <v>1</v>
      </c>
      <c r="E1199">
        <v>45</v>
      </c>
      <c r="F1199">
        <v>7</v>
      </c>
      <c r="J1199">
        <v>3</v>
      </c>
      <c r="K1199">
        <v>1</v>
      </c>
      <c r="L1199">
        <v>2</v>
      </c>
      <c r="M1199" t="s">
        <v>610</v>
      </c>
      <c r="O1199" t="s">
        <v>2986</v>
      </c>
      <c r="P1199">
        <v>5</v>
      </c>
      <c r="Q1199" t="s">
        <v>4293</v>
      </c>
      <c r="R1199" t="str">
        <f>IFERROR(INDEX(tbl_Lookup_Exercises[Category],MATCH(tbl_Exercises[[#This Row],[ExerciseName]],tbl_Lookup_Exercises[ExerciseName],0)),"Unknown")</f>
        <v>Push</v>
      </c>
    </row>
    <row r="1200" spans="1:18" hidden="1" x14ac:dyDescent="0.25">
      <c r="A1200" t="s">
        <v>4294</v>
      </c>
      <c r="B1200" t="s">
        <v>1064</v>
      </c>
      <c r="C1200" t="s">
        <v>192</v>
      </c>
      <c r="D1200">
        <v>2</v>
      </c>
      <c r="E1200">
        <v>45</v>
      </c>
      <c r="F1200">
        <v>6</v>
      </c>
      <c r="J1200">
        <v>3</v>
      </c>
      <c r="K1200">
        <v>1</v>
      </c>
      <c r="L1200">
        <v>2</v>
      </c>
      <c r="M1200" t="s">
        <v>610</v>
      </c>
      <c r="O1200" t="s">
        <v>4295</v>
      </c>
      <c r="P1200">
        <v>5</v>
      </c>
      <c r="Q1200" t="s">
        <v>4296</v>
      </c>
      <c r="R1200" t="str">
        <f>IFERROR(INDEX(tbl_Lookup_Exercises[Category],MATCH(tbl_Exercises[[#This Row],[ExerciseName]],tbl_Lookup_Exercises[ExerciseName],0)),"Unknown")</f>
        <v>Push</v>
      </c>
    </row>
    <row r="1201" spans="1:18" hidden="1" x14ac:dyDescent="0.25">
      <c r="A1201" t="s">
        <v>4297</v>
      </c>
      <c r="B1201" t="s">
        <v>1064</v>
      </c>
      <c r="C1201" t="s">
        <v>192</v>
      </c>
      <c r="D1201">
        <v>3</v>
      </c>
      <c r="E1201">
        <v>45</v>
      </c>
      <c r="F1201">
        <v>7</v>
      </c>
      <c r="J1201">
        <v>3</v>
      </c>
      <c r="K1201">
        <v>1</v>
      </c>
      <c r="L1201">
        <v>2</v>
      </c>
      <c r="M1201" t="s">
        <v>610</v>
      </c>
      <c r="O1201" t="s">
        <v>4298</v>
      </c>
      <c r="P1201">
        <v>5</v>
      </c>
      <c r="Q1201" t="s">
        <v>4299</v>
      </c>
      <c r="R1201" t="str">
        <f>IFERROR(INDEX(tbl_Lookup_Exercises[Category],MATCH(tbl_Exercises[[#This Row],[ExerciseName]],tbl_Lookup_Exercises[ExerciseName],0)),"Unknown")</f>
        <v>Push</v>
      </c>
    </row>
    <row r="1202" spans="1:18" hidden="1" x14ac:dyDescent="0.25">
      <c r="A1202" t="s">
        <v>4300</v>
      </c>
      <c r="B1202" t="s">
        <v>1064</v>
      </c>
      <c r="C1202" t="s">
        <v>214</v>
      </c>
      <c r="D1202">
        <v>1</v>
      </c>
      <c r="E1202">
        <v>50</v>
      </c>
      <c r="F1202">
        <v>9</v>
      </c>
      <c r="J1202">
        <v>2</v>
      </c>
      <c r="K1202">
        <v>1</v>
      </c>
      <c r="L1202">
        <v>2</v>
      </c>
      <c r="M1202" t="s">
        <v>3856</v>
      </c>
      <c r="O1202" t="s">
        <v>3882</v>
      </c>
      <c r="P1202">
        <v>5</v>
      </c>
      <c r="Q1202" t="s">
        <v>4301</v>
      </c>
      <c r="R1202" t="str">
        <f>IFERROR(INDEX(tbl_Lookup_Exercises[Category],MATCH(tbl_Exercises[[#This Row],[ExerciseName]],tbl_Lookup_Exercises[ExerciseName],0)),"Unknown")</f>
        <v>Arms_Triceps</v>
      </c>
    </row>
    <row r="1203" spans="1:18" hidden="1" x14ac:dyDescent="0.25">
      <c r="A1203" t="s">
        <v>4302</v>
      </c>
      <c r="B1203" t="s">
        <v>1064</v>
      </c>
      <c r="C1203" t="s">
        <v>214</v>
      </c>
      <c r="D1203">
        <v>2</v>
      </c>
      <c r="E1203">
        <v>50</v>
      </c>
      <c r="F1203">
        <v>8</v>
      </c>
      <c r="J1203">
        <v>2</v>
      </c>
      <c r="K1203">
        <v>1</v>
      </c>
      <c r="L1203">
        <v>2</v>
      </c>
      <c r="M1203" t="s">
        <v>610</v>
      </c>
      <c r="O1203" t="s">
        <v>1937</v>
      </c>
      <c r="P1203">
        <v>5</v>
      </c>
      <c r="Q1203" t="s">
        <v>4303</v>
      </c>
      <c r="R1203" t="str">
        <f>IFERROR(INDEX(tbl_Lookup_Exercises[Category],MATCH(tbl_Exercises[[#This Row],[ExerciseName]],tbl_Lookup_Exercises[ExerciseName],0)),"Unknown")</f>
        <v>Arms_Triceps</v>
      </c>
    </row>
    <row r="1204" spans="1:18" hidden="1" x14ac:dyDescent="0.25">
      <c r="A1204" t="s">
        <v>4304</v>
      </c>
      <c r="B1204" t="s">
        <v>1064</v>
      </c>
      <c r="C1204" t="s">
        <v>214</v>
      </c>
      <c r="D1204">
        <v>3</v>
      </c>
      <c r="E1204">
        <v>50</v>
      </c>
      <c r="F1204">
        <v>6</v>
      </c>
      <c r="J1204">
        <v>2</v>
      </c>
      <c r="K1204">
        <v>1</v>
      </c>
      <c r="L1204">
        <v>2</v>
      </c>
      <c r="M1204" t="s">
        <v>610</v>
      </c>
      <c r="O1204" t="s">
        <v>1937</v>
      </c>
      <c r="P1204">
        <v>5</v>
      </c>
      <c r="Q1204" t="s">
        <v>4305</v>
      </c>
      <c r="R1204" t="str">
        <f>IFERROR(INDEX(tbl_Lookup_Exercises[Category],MATCH(tbl_Exercises[[#This Row],[ExerciseName]],tbl_Lookup_Exercises[ExerciseName],0)),"Unknown")</f>
        <v>Arms_Triceps</v>
      </c>
    </row>
    <row r="1205" spans="1:18" hidden="1" x14ac:dyDescent="0.25">
      <c r="A1205" t="s">
        <v>4306</v>
      </c>
      <c r="B1205" t="s">
        <v>1064</v>
      </c>
      <c r="C1205" t="s">
        <v>214</v>
      </c>
      <c r="D1205">
        <v>4</v>
      </c>
      <c r="E1205">
        <v>45</v>
      </c>
      <c r="F1205">
        <v>7</v>
      </c>
      <c r="J1205">
        <v>2</v>
      </c>
      <c r="K1205">
        <v>1</v>
      </c>
      <c r="L1205">
        <v>2</v>
      </c>
      <c r="M1205" t="s">
        <v>3930</v>
      </c>
      <c r="O1205" t="s">
        <v>4225</v>
      </c>
      <c r="P1205">
        <v>5</v>
      </c>
      <c r="Q1205" t="s">
        <v>4307</v>
      </c>
      <c r="R1205" t="str">
        <f>IFERROR(INDEX(tbl_Lookup_Exercises[Category],MATCH(tbl_Exercises[[#This Row],[ExerciseName]],tbl_Lookup_Exercises[ExerciseName],0)),"Unknown")</f>
        <v>Arms_Triceps</v>
      </c>
    </row>
    <row r="1206" spans="1:18" hidden="1" x14ac:dyDescent="0.25">
      <c r="A1206" t="s">
        <v>4308</v>
      </c>
      <c r="B1206" t="s">
        <v>1064</v>
      </c>
      <c r="C1206" t="s">
        <v>217</v>
      </c>
      <c r="D1206">
        <v>1</v>
      </c>
      <c r="E1206">
        <v>12.5</v>
      </c>
      <c r="F1206">
        <v>8</v>
      </c>
      <c r="J1206">
        <v>3</v>
      </c>
      <c r="K1206">
        <v>1</v>
      </c>
      <c r="L1206">
        <v>3</v>
      </c>
      <c r="M1206" t="s">
        <v>610</v>
      </c>
      <c r="O1206" t="s">
        <v>4309</v>
      </c>
      <c r="P1206">
        <v>5</v>
      </c>
      <c r="Q1206" t="s">
        <v>4310</v>
      </c>
      <c r="R1206" t="str">
        <f>IFERROR(INDEX(tbl_Lookup_Exercises[Category],MATCH(tbl_Exercises[[#This Row],[ExerciseName]],tbl_Lookup_Exercises[ExerciseName],0)),"Unknown")</f>
        <v>Arms_Triceps</v>
      </c>
    </row>
    <row r="1207" spans="1:18" hidden="1" x14ac:dyDescent="0.25">
      <c r="A1207" t="s">
        <v>4311</v>
      </c>
      <c r="B1207" t="s">
        <v>1064</v>
      </c>
      <c r="C1207" t="s">
        <v>217</v>
      </c>
      <c r="D1207">
        <v>2</v>
      </c>
      <c r="E1207">
        <v>12.5</v>
      </c>
      <c r="F1207">
        <v>9</v>
      </c>
      <c r="J1207">
        <v>3</v>
      </c>
      <c r="K1207">
        <v>1</v>
      </c>
      <c r="L1207">
        <v>3</v>
      </c>
      <c r="M1207" t="s">
        <v>610</v>
      </c>
      <c r="O1207" t="s">
        <v>4312</v>
      </c>
      <c r="P1207">
        <v>5</v>
      </c>
      <c r="Q1207" t="s">
        <v>4313</v>
      </c>
      <c r="R1207" t="str">
        <f>IFERROR(INDEX(tbl_Lookup_Exercises[Category],MATCH(tbl_Exercises[[#This Row],[ExerciseName]],tbl_Lookup_Exercises[ExerciseName],0)),"Unknown")</f>
        <v>Arms_Triceps</v>
      </c>
    </row>
    <row r="1208" spans="1:18" hidden="1" x14ac:dyDescent="0.25">
      <c r="A1208" t="s">
        <v>4314</v>
      </c>
      <c r="B1208" t="s">
        <v>1064</v>
      </c>
      <c r="C1208" t="s">
        <v>217</v>
      </c>
      <c r="D1208">
        <v>3</v>
      </c>
      <c r="E1208">
        <v>12.5</v>
      </c>
      <c r="F1208">
        <v>10</v>
      </c>
      <c r="J1208">
        <v>3</v>
      </c>
      <c r="K1208">
        <v>1</v>
      </c>
      <c r="L1208">
        <v>3</v>
      </c>
      <c r="M1208" t="s">
        <v>610</v>
      </c>
      <c r="O1208" t="s">
        <v>4315</v>
      </c>
      <c r="P1208">
        <v>5</v>
      </c>
      <c r="Q1208" t="s">
        <v>4316</v>
      </c>
      <c r="R1208" t="str">
        <f>IFERROR(INDEX(tbl_Lookup_Exercises[Category],MATCH(tbl_Exercises[[#This Row],[ExerciseName]],tbl_Lookup_Exercises[ExerciseName],0)),"Unknown")</f>
        <v>Arms_Triceps</v>
      </c>
    </row>
    <row r="1209" spans="1:18" hidden="1" x14ac:dyDescent="0.25">
      <c r="A1209" t="s">
        <v>4317</v>
      </c>
      <c r="B1209" t="s">
        <v>1064</v>
      </c>
      <c r="C1209" t="s">
        <v>303</v>
      </c>
      <c r="D1209">
        <v>1</v>
      </c>
      <c r="E1209">
        <v>10</v>
      </c>
      <c r="F1209">
        <v>15</v>
      </c>
      <c r="J1209">
        <v>2</v>
      </c>
      <c r="K1209">
        <v>2</v>
      </c>
      <c r="L1209">
        <v>2</v>
      </c>
      <c r="M1209" t="s">
        <v>618</v>
      </c>
      <c r="O1209" t="s">
        <v>3218</v>
      </c>
      <c r="P1209">
        <v>5</v>
      </c>
      <c r="Q1209" t="s">
        <v>4318</v>
      </c>
      <c r="R1209" t="str">
        <f>IFERROR(INDEX(tbl_Lookup_Exercises[Category],MATCH(tbl_Exercises[[#This Row],[ExerciseName]],tbl_Lookup_Exercises[ExerciseName],0)),"Unknown")</f>
        <v>Push</v>
      </c>
    </row>
    <row r="1210" spans="1:18" hidden="1" x14ac:dyDescent="0.25">
      <c r="A1210" t="s">
        <v>4319</v>
      </c>
      <c r="B1210" t="s">
        <v>1064</v>
      </c>
      <c r="C1210" t="s">
        <v>303</v>
      </c>
      <c r="D1210">
        <v>2</v>
      </c>
      <c r="E1210">
        <v>10</v>
      </c>
      <c r="F1210">
        <v>15</v>
      </c>
      <c r="J1210">
        <v>2</v>
      </c>
      <c r="K1210">
        <v>2</v>
      </c>
      <c r="L1210">
        <v>2</v>
      </c>
      <c r="M1210" t="s">
        <v>3856</v>
      </c>
      <c r="O1210" t="s">
        <v>3996</v>
      </c>
      <c r="P1210">
        <v>5</v>
      </c>
      <c r="Q1210" t="s">
        <v>4320</v>
      </c>
      <c r="R1210" t="str">
        <f>IFERROR(INDEX(tbl_Lookup_Exercises[Category],MATCH(tbl_Exercises[[#This Row],[ExerciseName]],tbl_Lookup_Exercises[ExerciseName],0)),"Unknown")</f>
        <v>Push</v>
      </c>
    </row>
    <row r="1211" spans="1:18" hidden="1" x14ac:dyDescent="0.25">
      <c r="A1211" t="s">
        <v>4321</v>
      </c>
      <c r="B1211" t="s">
        <v>1064</v>
      </c>
      <c r="C1211" t="s">
        <v>303</v>
      </c>
      <c r="D1211">
        <v>3</v>
      </c>
      <c r="E1211">
        <v>10</v>
      </c>
      <c r="F1211">
        <v>15</v>
      </c>
      <c r="J1211">
        <v>2</v>
      </c>
      <c r="K1211">
        <v>2</v>
      </c>
      <c r="L1211">
        <v>2</v>
      </c>
      <c r="M1211" t="s">
        <v>3856</v>
      </c>
      <c r="O1211" t="s">
        <v>3996</v>
      </c>
      <c r="P1211">
        <v>5</v>
      </c>
      <c r="Q1211" t="s">
        <v>4322</v>
      </c>
      <c r="R1211" t="str">
        <f>IFERROR(INDEX(tbl_Lookup_Exercises[Category],MATCH(tbl_Exercises[[#This Row],[ExerciseName]],tbl_Lookup_Exercises[ExerciseName],0)),"Unknown")</f>
        <v>Push</v>
      </c>
    </row>
    <row r="1212" spans="1:18" hidden="1" x14ac:dyDescent="0.25">
      <c r="A1212" t="s">
        <v>4323</v>
      </c>
      <c r="B1212" t="s">
        <v>1064</v>
      </c>
      <c r="C1212" t="s">
        <v>379</v>
      </c>
      <c r="D1212">
        <v>1</v>
      </c>
      <c r="E1212">
        <v>0</v>
      </c>
      <c r="F1212">
        <v>6</v>
      </c>
      <c r="N1212" t="s">
        <v>4324</v>
      </c>
      <c r="P1212">
        <v>5</v>
      </c>
      <c r="Q1212" t="s">
        <v>4325</v>
      </c>
      <c r="R1212" t="str">
        <f>IFERROR(INDEX(tbl_Lookup_Exercises[Category],MATCH(tbl_Exercises[[#This Row],[ExerciseName]],tbl_Lookup_Exercises[ExerciseName],0)),"Unknown")</f>
        <v>Push</v>
      </c>
    </row>
    <row r="1213" spans="1:18" hidden="1" x14ac:dyDescent="0.25">
      <c r="A1213" t="s">
        <v>4326</v>
      </c>
      <c r="B1213" t="s">
        <v>1064</v>
      </c>
      <c r="C1213" t="s">
        <v>383</v>
      </c>
      <c r="D1213">
        <v>1</v>
      </c>
      <c r="E1213">
        <v>0</v>
      </c>
      <c r="F1213">
        <v>4</v>
      </c>
      <c r="N1213" t="s">
        <v>4324</v>
      </c>
      <c r="P1213">
        <v>5</v>
      </c>
      <c r="Q1213" t="s">
        <v>4327</v>
      </c>
      <c r="R1213" t="str">
        <f>IFERROR(INDEX(tbl_Lookup_Exercises[Category],MATCH(tbl_Exercises[[#This Row],[ExerciseName]],tbl_Lookup_Exercises[ExerciseName],0)),"Unknown")</f>
        <v>Push</v>
      </c>
    </row>
    <row r="1214" spans="1:18" hidden="1" x14ac:dyDescent="0.25">
      <c r="A1214" t="s">
        <v>4328</v>
      </c>
      <c r="B1214" t="s">
        <v>1064</v>
      </c>
      <c r="C1214" t="s">
        <v>356</v>
      </c>
      <c r="D1214">
        <v>2</v>
      </c>
      <c r="G1214">
        <v>468</v>
      </c>
      <c r="H1214">
        <v>2.0099999999999998</v>
      </c>
      <c r="I1214" t="s">
        <v>3957</v>
      </c>
      <c r="O1214" t="s">
        <v>4009</v>
      </c>
      <c r="P1214">
        <v>5</v>
      </c>
      <c r="Q1214" t="s">
        <v>1067</v>
      </c>
      <c r="R1214" t="str">
        <f>IFERROR(INDEX(tbl_Lookup_Exercises[Category],MATCH(tbl_Exercises[[#This Row],[ExerciseName]],tbl_Lookup_Exercises[ExerciseName],0)),"Unknown")</f>
        <v>Pull</v>
      </c>
    </row>
    <row r="1215" spans="1:18" hidden="1" x14ac:dyDescent="0.25">
      <c r="A1215" t="s">
        <v>4329</v>
      </c>
      <c r="B1215" t="s">
        <v>1068</v>
      </c>
      <c r="C1215" t="s">
        <v>356</v>
      </c>
      <c r="D1215">
        <v>1</v>
      </c>
      <c r="G1215">
        <v>300</v>
      </c>
      <c r="H1215">
        <v>1.35</v>
      </c>
      <c r="I1215" t="s">
        <v>3957</v>
      </c>
      <c r="O1215" t="s">
        <v>272</v>
      </c>
      <c r="P1215">
        <v>5</v>
      </c>
      <c r="Q1215" t="s">
        <v>1070</v>
      </c>
      <c r="R1215" t="str">
        <f>IFERROR(INDEX(tbl_Lookup_Exercises[Category],MATCH(tbl_Exercises[[#This Row],[ExerciseName]],tbl_Lookup_Exercises[ExerciseName],0)),"Unknown")</f>
        <v>Pull</v>
      </c>
    </row>
    <row r="1216" spans="1:18" hidden="1" x14ac:dyDescent="0.25">
      <c r="A1216" t="s">
        <v>4330</v>
      </c>
      <c r="B1216" t="s">
        <v>1068</v>
      </c>
      <c r="C1216" t="s">
        <v>15</v>
      </c>
      <c r="D1216">
        <v>1</v>
      </c>
      <c r="E1216">
        <v>75</v>
      </c>
      <c r="G1216">
        <v>60</v>
      </c>
      <c r="O1216" t="s">
        <v>4331</v>
      </c>
      <c r="P1216">
        <v>5</v>
      </c>
      <c r="Q1216" t="s">
        <v>4332</v>
      </c>
      <c r="R1216" t="str">
        <f>IFERROR(INDEX(tbl_Lookup_Exercises[Category],MATCH(tbl_Exercises[[#This Row],[ExerciseName]],tbl_Lookup_Exercises[ExerciseName],0)),"Unknown")</f>
        <v>Carry</v>
      </c>
    </row>
    <row r="1217" spans="1:18" hidden="1" x14ac:dyDescent="0.25">
      <c r="A1217" t="s">
        <v>4333</v>
      </c>
      <c r="B1217" t="s">
        <v>1068</v>
      </c>
      <c r="C1217" t="s">
        <v>15</v>
      </c>
      <c r="D1217">
        <v>2</v>
      </c>
      <c r="E1217">
        <v>75</v>
      </c>
      <c r="G1217">
        <v>60</v>
      </c>
      <c r="O1217" t="s">
        <v>4331</v>
      </c>
      <c r="P1217">
        <v>5</v>
      </c>
      <c r="Q1217" t="s">
        <v>4334</v>
      </c>
      <c r="R1217" t="str">
        <f>IFERROR(INDEX(tbl_Lookup_Exercises[Category],MATCH(tbl_Exercises[[#This Row],[ExerciseName]],tbl_Lookup_Exercises[ExerciseName],0)),"Unknown")</f>
        <v>Carry</v>
      </c>
    </row>
    <row r="1218" spans="1:18" hidden="1" x14ac:dyDescent="0.25">
      <c r="A1218" t="s">
        <v>4335</v>
      </c>
      <c r="B1218" t="s">
        <v>1068</v>
      </c>
      <c r="C1218" t="s">
        <v>15</v>
      </c>
      <c r="D1218">
        <v>3</v>
      </c>
      <c r="E1218">
        <v>75</v>
      </c>
      <c r="G1218">
        <v>57</v>
      </c>
      <c r="O1218" t="s">
        <v>4336</v>
      </c>
      <c r="P1218">
        <v>5</v>
      </c>
      <c r="Q1218" t="s">
        <v>4337</v>
      </c>
      <c r="R1218" t="str">
        <f>IFERROR(INDEX(tbl_Lookup_Exercises[Category],MATCH(tbl_Exercises[[#This Row],[ExerciseName]],tbl_Lookup_Exercises[ExerciseName],0)),"Unknown")</f>
        <v>Carry</v>
      </c>
    </row>
    <row r="1219" spans="1:18" hidden="1" x14ac:dyDescent="0.25">
      <c r="A1219" t="s">
        <v>4338</v>
      </c>
      <c r="B1219" t="s">
        <v>1068</v>
      </c>
      <c r="C1219" t="s">
        <v>41</v>
      </c>
      <c r="D1219">
        <v>1</v>
      </c>
      <c r="E1219">
        <v>75</v>
      </c>
      <c r="F1219">
        <v>8</v>
      </c>
      <c r="J1219">
        <v>2</v>
      </c>
      <c r="K1219">
        <v>1</v>
      </c>
      <c r="L1219">
        <v>2</v>
      </c>
      <c r="M1219" t="s">
        <v>618</v>
      </c>
      <c r="O1219" t="s">
        <v>4339</v>
      </c>
      <c r="P1219">
        <v>5</v>
      </c>
      <c r="Q1219" t="s">
        <v>4340</v>
      </c>
      <c r="R1219" t="str">
        <f>IFERROR(INDEX(tbl_Lookup_Exercises[Category],MATCH(tbl_Exercises[[#This Row],[ExerciseName]],tbl_Lookup_Exercises[ExerciseName],0)),"Unknown")</f>
        <v>Pull</v>
      </c>
    </row>
    <row r="1220" spans="1:18" hidden="1" x14ac:dyDescent="0.25">
      <c r="A1220" t="s">
        <v>4341</v>
      </c>
      <c r="B1220" t="s">
        <v>1068</v>
      </c>
      <c r="C1220" t="s">
        <v>41</v>
      </c>
      <c r="D1220">
        <v>2</v>
      </c>
      <c r="E1220">
        <v>75</v>
      </c>
      <c r="F1220">
        <v>8</v>
      </c>
      <c r="J1220">
        <v>2</v>
      </c>
      <c r="K1220">
        <v>1</v>
      </c>
      <c r="L1220">
        <v>2</v>
      </c>
      <c r="M1220" t="s">
        <v>618</v>
      </c>
      <c r="O1220" t="s">
        <v>4339</v>
      </c>
      <c r="P1220">
        <v>5</v>
      </c>
      <c r="Q1220" t="s">
        <v>4342</v>
      </c>
      <c r="R1220" t="str">
        <f>IFERROR(INDEX(tbl_Lookup_Exercises[Category],MATCH(tbl_Exercises[[#This Row],[ExerciseName]],tbl_Lookup_Exercises[ExerciseName],0)),"Unknown")</f>
        <v>Pull</v>
      </c>
    </row>
    <row r="1221" spans="1:18" hidden="1" x14ac:dyDescent="0.25">
      <c r="A1221" t="s">
        <v>4343</v>
      </c>
      <c r="B1221" t="s">
        <v>1068</v>
      </c>
      <c r="C1221" t="s">
        <v>41</v>
      </c>
      <c r="D1221">
        <v>3</v>
      </c>
      <c r="E1221">
        <v>75</v>
      </c>
      <c r="F1221">
        <v>8</v>
      </c>
      <c r="J1221">
        <v>2</v>
      </c>
      <c r="K1221">
        <v>1</v>
      </c>
      <c r="L1221">
        <v>2</v>
      </c>
      <c r="M1221" t="s">
        <v>610</v>
      </c>
      <c r="O1221" t="s">
        <v>4344</v>
      </c>
      <c r="P1221">
        <v>5</v>
      </c>
      <c r="Q1221" t="s">
        <v>4345</v>
      </c>
      <c r="R1221" t="str">
        <f>IFERROR(INDEX(tbl_Lookup_Exercises[Category],MATCH(tbl_Exercises[[#This Row],[ExerciseName]],tbl_Lookup_Exercises[ExerciseName],0)),"Unknown")</f>
        <v>Pull</v>
      </c>
    </row>
    <row r="1222" spans="1:18" hidden="1" x14ac:dyDescent="0.25">
      <c r="A1222" t="s">
        <v>4346</v>
      </c>
      <c r="B1222" t="s">
        <v>1068</v>
      </c>
      <c r="C1222" t="s">
        <v>41</v>
      </c>
      <c r="D1222">
        <v>4</v>
      </c>
      <c r="E1222">
        <v>75</v>
      </c>
      <c r="F1222">
        <v>7</v>
      </c>
      <c r="J1222">
        <v>2</v>
      </c>
      <c r="K1222">
        <v>1</v>
      </c>
      <c r="L1222">
        <v>2</v>
      </c>
      <c r="M1222" t="s">
        <v>610</v>
      </c>
      <c r="O1222" t="s">
        <v>4344</v>
      </c>
      <c r="P1222">
        <v>5</v>
      </c>
      <c r="Q1222" t="s">
        <v>4347</v>
      </c>
      <c r="R1222" t="str">
        <f>IFERROR(INDEX(tbl_Lookup_Exercises[Category],MATCH(tbl_Exercises[[#This Row],[ExerciseName]],tbl_Lookup_Exercises[ExerciseName],0)),"Unknown")</f>
        <v>Pull</v>
      </c>
    </row>
    <row r="1223" spans="1:18" hidden="1" x14ac:dyDescent="0.25">
      <c r="A1223" t="s">
        <v>4348</v>
      </c>
      <c r="B1223" t="s">
        <v>1068</v>
      </c>
      <c r="C1223" t="s">
        <v>45</v>
      </c>
      <c r="D1223">
        <v>1</v>
      </c>
      <c r="E1223">
        <v>140</v>
      </c>
      <c r="F1223">
        <v>11</v>
      </c>
      <c r="J1223">
        <v>2</v>
      </c>
      <c r="K1223">
        <v>1</v>
      </c>
      <c r="L1223">
        <v>2</v>
      </c>
      <c r="M1223" t="s">
        <v>3856</v>
      </c>
      <c r="O1223" t="s">
        <v>4349</v>
      </c>
      <c r="P1223">
        <v>5</v>
      </c>
      <c r="Q1223" t="s">
        <v>4350</v>
      </c>
      <c r="R1223" t="str">
        <f>IFERROR(INDEX(tbl_Lookup_Exercises[Category],MATCH(tbl_Exercises[[#This Row],[ExerciseName]],tbl_Lookup_Exercises[ExerciseName],0)),"Unknown")</f>
        <v>Pull</v>
      </c>
    </row>
    <row r="1224" spans="1:18" hidden="1" x14ac:dyDescent="0.25">
      <c r="A1224" t="s">
        <v>4351</v>
      </c>
      <c r="B1224" t="s">
        <v>1068</v>
      </c>
      <c r="C1224" t="s">
        <v>45</v>
      </c>
      <c r="D1224">
        <v>2</v>
      </c>
      <c r="E1224">
        <v>145</v>
      </c>
      <c r="F1224">
        <v>11</v>
      </c>
      <c r="J1224">
        <v>2</v>
      </c>
      <c r="K1224">
        <v>1</v>
      </c>
      <c r="L1224">
        <v>2</v>
      </c>
      <c r="M1224" t="s">
        <v>3856</v>
      </c>
      <c r="O1224" t="s">
        <v>4349</v>
      </c>
      <c r="P1224">
        <v>5</v>
      </c>
      <c r="Q1224" t="s">
        <v>4352</v>
      </c>
      <c r="R1224" t="str">
        <f>IFERROR(INDEX(tbl_Lookup_Exercises[Category],MATCH(tbl_Exercises[[#This Row],[ExerciseName]],tbl_Lookup_Exercises[ExerciseName],0)),"Unknown")</f>
        <v>Pull</v>
      </c>
    </row>
    <row r="1225" spans="1:18" hidden="1" x14ac:dyDescent="0.25">
      <c r="A1225" t="s">
        <v>4353</v>
      </c>
      <c r="B1225" t="s">
        <v>1068</v>
      </c>
      <c r="C1225" t="s">
        <v>45</v>
      </c>
      <c r="D1225">
        <v>3</v>
      </c>
      <c r="E1225">
        <v>150</v>
      </c>
      <c r="F1225">
        <v>8</v>
      </c>
      <c r="J1225">
        <v>2</v>
      </c>
      <c r="K1225">
        <v>1</v>
      </c>
      <c r="L1225">
        <v>2</v>
      </c>
      <c r="M1225" t="s">
        <v>3856</v>
      </c>
      <c r="O1225" t="s">
        <v>4354</v>
      </c>
      <c r="P1225">
        <v>5</v>
      </c>
      <c r="Q1225" t="s">
        <v>4355</v>
      </c>
      <c r="R1225" t="str">
        <f>IFERROR(INDEX(tbl_Lookup_Exercises[Category],MATCH(tbl_Exercises[[#This Row],[ExerciseName]],tbl_Lookup_Exercises[ExerciseName],0)),"Unknown")</f>
        <v>Pull</v>
      </c>
    </row>
    <row r="1226" spans="1:18" hidden="1" x14ac:dyDescent="0.25">
      <c r="A1226" t="s">
        <v>4356</v>
      </c>
      <c r="B1226" t="s">
        <v>1068</v>
      </c>
      <c r="C1226" t="s">
        <v>73</v>
      </c>
      <c r="D1226">
        <v>1</v>
      </c>
      <c r="E1226">
        <v>35</v>
      </c>
      <c r="F1226">
        <v>20</v>
      </c>
      <c r="J1226">
        <v>1</v>
      </c>
      <c r="L1226">
        <v>1</v>
      </c>
      <c r="M1226" t="s">
        <v>3856</v>
      </c>
      <c r="O1226" t="s">
        <v>4357</v>
      </c>
      <c r="P1226">
        <v>5</v>
      </c>
      <c r="Q1226" t="s">
        <v>4358</v>
      </c>
      <c r="R1226" t="str">
        <f>IFERROR(INDEX(tbl_Lookup_Exercises[Category],MATCH(tbl_Exercises[[#This Row],[ExerciseName]],tbl_Lookup_Exercises[ExerciseName],0)),"Unknown")</f>
        <v>Pull</v>
      </c>
    </row>
    <row r="1227" spans="1:18" hidden="1" x14ac:dyDescent="0.25">
      <c r="A1227" t="s">
        <v>4359</v>
      </c>
      <c r="B1227" t="s">
        <v>1068</v>
      </c>
      <c r="C1227" t="s">
        <v>73</v>
      </c>
      <c r="D1227">
        <v>2</v>
      </c>
      <c r="E1227">
        <v>42.5</v>
      </c>
      <c r="F1227">
        <v>19</v>
      </c>
      <c r="J1227">
        <v>1</v>
      </c>
      <c r="M1227" t="s">
        <v>610</v>
      </c>
      <c r="O1227" t="s">
        <v>4360</v>
      </c>
      <c r="P1227">
        <v>5</v>
      </c>
      <c r="Q1227" t="s">
        <v>4361</v>
      </c>
      <c r="R1227" t="str">
        <f>IFERROR(INDEX(tbl_Lookup_Exercises[Category],MATCH(tbl_Exercises[[#This Row],[ExerciseName]],tbl_Lookup_Exercises[ExerciseName],0)),"Unknown")</f>
        <v>Pull</v>
      </c>
    </row>
    <row r="1228" spans="1:18" hidden="1" x14ac:dyDescent="0.25">
      <c r="A1228" t="s">
        <v>4362</v>
      </c>
      <c r="B1228" t="s">
        <v>1068</v>
      </c>
      <c r="C1228" t="s">
        <v>73</v>
      </c>
      <c r="D1228">
        <v>3</v>
      </c>
      <c r="E1228">
        <v>42.5</v>
      </c>
      <c r="F1228">
        <v>18</v>
      </c>
      <c r="J1228">
        <v>1</v>
      </c>
      <c r="M1228" t="s">
        <v>610</v>
      </c>
      <c r="O1228" t="s">
        <v>4363</v>
      </c>
      <c r="P1228">
        <v>5</v>
      </c>
      <c r="Q1228" t="s">
        <v>4364</v>
      </c>
      <c r="R1228" t="str">
        <f>IFERROR(INDEX(tbl_Lookup_Exercises[Category],MATCH(tbl_Exercises[[#This Row],[ExerciseName]],tbl_Lookup_Exercises[ExerciseName],0)),"Unknown")</f>
        <v>Pull</v>
      </c>
    </row>
    <row r="1229" spans="1:18" hidden="1" x14ac:dyDescent="0.25">
      <c r="A1229" t="s">
        <v>4365</v>
      </c>
      <c r="B1229" t="s">
        <v>1068</v>
      </c>
      <c r="C1229" t="s">
        <v>8734</v>
      </c>
      <c r="D1229">
        <v>1</v>
      </c>
      <c r="E1229">
        <v>30</v>
      </c>
      <c r="F1229">
        <v>9</v>
      </c>
      <c r="J1229">
        <v>2</v>
      </c>
      <c r="K1229">
        <v>1</v>
      </c>
      <c r="L1229">
        <v>2</v>
      </c>
      <c r="M1229" t="s">
        <v>3856</v>
      </c>
      <c r="O1229" t="s">
        <v>3882</v>
      </c>
      <c r="P1229">
        <v>5</v>
      </c>
      <c r="Q1229" t="s">
        <v>4366</v>
      </c>
      <c r="R1229" t="str">
        <f>IFERROR(INDEX(tbl_Lookup_Exercises[Category],MATCH(tbl_Exercises[[#This Row],[ExerciseName]],tbl_Lookup_Exercises[ExerciseName],0)),"Unknown")</f>
        <v>Arms_Biceps</v>
      </c>
    </row>
    <row r="1230" spans="1:18" hidden="1" x14ac:dyDescent="0.25">
      <c r="A1230" t="s">
        <v>4367</v>
      </c>
      <c r="B1230" t="s">
        <v>1068</v>
      </c>
      <c r="C1230" t="s">
        <v>8734</v>
      </c>
      <c r="D1230">
        <v>2</v>
      </c>
      <c r="E1230">
        <v>30</v>
      </c>
      <c r="F1230">
        <v>7</v>
      </c>
      <c r="J1230">
        <v>2</v>
      </c>
      <c r="K1230">
        <v>1</v>
      </c>
      <c r="L1230">
        <v>2</v>
      </c>
      <c r="M1230" t="s">
        <v>3856</v>
      </c>
      <c r="O1230" t="s">
        <v>3882</v>
      </c>
      <c r="P1230">
        <v>5</v>
      </c>
      <c r="Q1230" t="s">
        <v>4368</v>
      </c>
      <c r="R1230" t="str">
        <f>IFERROR(INDEX(tbl_Lookup_Exercises[Category],MATCH(tbl_Exercises[[#This Row],[ExerciseName]],tbl_Lookup_Exercises[ExerciseName],0)),"Unknown")</f>
        <v>Arms_Biceps</v>
      </c>
    </row>
    <row r="1231" spans="1:18" hidden="1" x14ac:dyDescent="0.25">
      <c r="A1231" t="s">
        <v>4369</v>
      </c>
      <c r="B1231" t="s">
        <v>1068</v>
      </c>
      <c r="C1231" t="s">
        <v>8734</v>
      </c>
      <c r="D1231">
        <v>3</v>
      </c>
      <c r="E1231">
        <v>30</v>
      </c>
      <c r="F1231">
        <v>8</v>
      </c>
      <c r="J1231">
        <v>2</v>
      </c>
      <c r="K1231">
        <v>1</v>
      </c>
      <c r="L1231">
        <v>2</v>
      </c>
      <c r="M1231" t="s">
        <v>3856</v>
      </c>
      <c r="O1231" t="s">
        <v>4370</v>
      </c>
      <c r="P1231">
        <v>5</v>
      </c>
      <c r="Q1231" t="s">
        <v>4371</v>
      </c>
      <c r="R1231" t="str">
        <f>IFERROR(INDEX(tbl_Lookup_Exercises[Category],MATCH(tbl_Exercises[[#This Row],[ExerciseName]],tbl_Lookup_Exercises[ExerciseName],0)),"Unknown")</f>
        <v>Arms_Biceps</v>
      </c>
    </row>
    <row r="1232" spans="1:18" hidden="1" x14ac:dyDescent="0.25">
      <c r="A1232" t="s">
        <v>4372</v>
      </c>
      <c r="B1232" t="s">
        <v>1068</v>
      </c>
      <c r="C1232" t="s">
        <v>20</v>
      </c>
      <c r="D1232">
        <v>1</v>
      </c>
      <c r="E1232">
        <v>75</v>
      </c>
      <c r="G1232">
        <v>60</v>
      </c>
      <c r="P1232">
        <v>5</v>
      </c>
      <c r="Q1232" t="s">
        <v>4373</v>
      </c>
      <c r="R1232" t="str">
        <f>IFERROR(INDEX(tbl_Lookup_Exercises[Category],MATCH(tbl_Exercises[[#This Row],[ExerciseName]],tbl_Lookup_Exercises[ExerciseName],0)),"Unknown")</f>
        <v>Carry</v>
      </c>
    </row>
    <row r="1233" spans="1:18" hidden="1" x14ac:dyDescent="0.25">
      <c r="A1233" t="s">
        <v>4374</v>
      </c>
      <c r="B1233" t="s">
        <v>1068</v>
      </c>
      <c r="C1233" t="s">
        <v>20</v>
      </c>
      <c r="D1233">
        <v>2</v>
      </c>
      <c r="E1233">
        <v>75</v>
      </c>
      <c r="G1233">
        <v>60</v>
      </c>
      <c r="P1233">
        <v>5</v>
      </c>
      <c r="Q1233" t="s">
        <v>4375</v>
      </c>
      <c r="R1233" t="str">
        <f>IFERROR(INDEX(tbl_Lookup_Exercises[Category],MATCH(tbl_Exercises[[#This Row],[ExerciseName]],tbl_Lookup_Exercises[ExerciseName],0)),"Unknown")</f>
        <v>Carry</v>
      </c>
    </row>
    <row r="1234" spans="1:18" hidden="1" x14ac:dyDescent="0.25">
      <c r="A1234" t="s">
        <v>4376</v>
      </c>
      <c r="B1234" t="s">
        <v>1068</v>
      </c>
      <c r="C1234" t="s">
        <v>20</v>
      </c>
      <c r="D1234">
        <v>3</v>
      </c>
      <c r="E1234">
        <v>75</v>
      </c>
      <c r="G1234">
        <v>52.2</v>
      </c>
      <c r="P1234">
        <v>5</v>
      </c>
      <c r="Q1234" t="s">
        <v>4377</v>
      </c>
      <c r="R1234" t="str">
        <f>IFERROR(INDEX(tbl_Lookup_Exercises[Category],MATCH(tbl_Exercises[[#This Row],[ExerciseName]],tbl_Lookup_Exercises[ExerciseName],0)),"Unknown")</f>
        <v>Carry</v>
      </c>
    </row>
    <row r="1235" spans="1:18" hidden="1" x14ac:dyDescent="0.25">
      <c r="A1235" t="s">
        <v>4378</v>
      </c>
      <c r="B1235" t="s">
        <v>1068</v>
      </c>
      <c r="C1235" t="s">
        <v>356</v>
      </c>
      <c r="D1235">
        <v>2</v>
      </c>
      <c r="G1235">
        <v>300</v>
      </c>
      <c r="H1235">
        <v>1.26</v>
      </c>
      <c r="I1235" t="s">
        <v>3957</v>
      </c>
      <c r="O1235" t="s">
        <v>4009</v>
      </c>
      <c r="P1235">
        <v>5</v>
      </c>
      <c r="Q1235" t="s">
        <v>1071</v>
      </c>
      <c r="R1235" t="str">
        <f>IFERROR(INDEX(tbl_Lookup_Exercises[Category],MATCH(tbl_Exercises[[#This Row],[ExerciseName]],tbl_Lookup_Exercises[ExerciseName],0)),"Unknown")</f>
        <v>Pull</v>
      </c>
    </row>
    <row r="1236" spans="1:18" hidden="1" x14ac:dyDescent="0.25">
      <c r="A1236" t="s">
        <v>4379</v>
      </c>
      <c r="B1236" t="s">
        <v>1072</v>
      </c>
      <c r="C1236" t="s">
        <v>356</v>
      </c>
      <c r="D1236">
        <v>1</v>
      </c>
      <c r="G1236">
        <v>240</v>
      </c>
      <c r="H1236">
        <v>1.1100000000000001</v>
      </c>
      <c r="I1236" t="s">
        <v>3957</v>
      </c>
      <c r="O1236" t="s">
        <v>3241</v>
      </c>
      <c r="P1236">
        <v>5</v>
      </c>
      <c r="Q1236" t="s">
        <v>1074</v>
      </c>
      <c r="R1236" t="str">
        <f>IFERROR(INDEX(tbl_Lookup_Exercises[Category],MATCH(tbl_Exercises[[#This Row],[ExerciseName]],tbl_Lookup_Exercises[ExerciseName],0)),"Unknown")</f>
        <v>Pull</v>
      </c>
    </row>
    <row r="1237" spans="1:18" hidden="1" x14ac:dyDescent="0.25">
      <c r="A1237" t="s">
        <v>4380</v>
      </c>
      <c r="B1237" t="s">
        <v>1072</v>
      </c>
      <c r="C1237" t="s">
        <v>112</v>
      </c>
      <c r="D1237">
        <v>1</v>
      </c>
      <c r="E1237">
        <v>45</v>
      </c>
      <c r="F1237">
        <v>15</v>
      </c>
      <c r="J1237">
        <v>2</v>
      </c>
      <c r="K1237">
        <v>1</v>
      </c>
      <c r="L1237">
        <v>2</v>
      </c>
      <c r="M1237" t="s">
        <v>3856</v>
      </c>
      <c r="O1237" t="s">
        <v>4381</v>
      </c>
      <c r="P1237">
        <v>5</v>
      </c>
      <c r="Q1237" t="s">
        <v>4382</v>
      </c>
      <c r="R1237" t="str">
        <f>IFERROR(INDEX(tbl_Lookup_Exercises[Category],MATCH(tbl_Exercises[[#This Row],[ExerciseName]],tbl_Lookup_Exercises[ExerciseName],0)),"Unknown")</f>
        <v>Arms_Biceps</v>
      </c>
    </row>
    <row r="1238" spans="1:18" hidden="1" x14ac:dyDescent="0.25">
      <c r="A1238" t="s">
        <v>4383</v>
      </c>
      <c r="B1238" t="s">
        <v>1072</v>
      </c>
      <c r="C1238" t="s">
        <v>112</v>
      </c>
      <c r="D1238">
        <v>2</v>
      </c>
      <c r="E1238">
        <v>45</v>
      </c>
      <c r="F1238">
        <v>15</v>
      </c>
      <c r="J1238">
        <v>2</v>
      </c>
      <c r="K1238">
        <v>1</v>
      </c>
      <c r="L1238">
        <v>2</v>
      </c>
      <c r="M1238" t="s">
        <v>3856</v>
      </c>
      <c r="O1238" t="s">
        <v>4384</v>
      </c>
      <c r="P1238">
        <v>5</v>
      </c>
      <c r="Q1238" t="s">
        <v>4385</v>
      </c>
      <c r="R1238" t="str">
        <f>IFERROR(INDEX(tbl_Lookup_Exercises[Category],MATCH(tbl_Exercises[[#This Row],[ExerciseName]],tbl_Lookup_Exercises[ExerciseName],0)),"Unknown")</f>
        <v>Arms_Biceps</v>
      </c>
    </row>
    <row r="1239" spans="1:18" hidden="1" x14ac:dyDescent="0.25">
      <c r="A1239" t="s">
        <v>4386</v>
      </c>
      <c r="B1239" t="s">
        <v>1072</v>
      </c>
      <c r="C1239" t="s">
        <v>112</v>
      </c>
      <c r="D1239">
        <v>3</v>
      </c>
      <c r="E1239">
        <v>45</v>
      </c>
      <c r="F1239">
        <v>12</v>
      </c>
      <c r="J1239">
        <v>2</v>
      </c>
      <c r="K1239">
        <v>1</v>
      </c>
      <c r="L1239">
        <v>2</v>
      </c>
      <c r="M1239" t="s">
        <v>3856</v>
      </c>
      <c r="O1239" t="s">
        <v>4387</v>
      </c>
      <c r="P1239">
        <v>5</v>
      </c>
      <c r="Q1239" t="s">
        <v>4388</v>
      </c>
      <c r="R1239" t="str">
        <f>IFERROR(INDEX(tbl_Lookup_Exercises[Category],MATCH(tbl_Exercises[[#This Row],[ExerciseName]],tbl_Lookup_Exercises[ExerciseName],0)),"Unknown")</f>
        <v>Arms_Biceps</v>
      </c>
    </row>
    <row r="1240" spans="1:18" hidden="1" x14ac:dyDescent="0.25">
      <c r="A1240" t="s">
        <v>4389</v>
      </c>
      <c r="B1240" t="s">
        <v>1072</v>
      </c>
      <c r="C1240" t="s">
        <v>214</v>
      </c>
      <c r="D1240">
        <v>1</v>
      </c>
      <c r="E1240">
        <v>50</v>
      </c>
      <c r="F1240">
        <v>13</v>
      </c>
      <c r="J1240">
        <v>2</v>
      </c>
      <c r="K1240">
        <v>1</v>
      </c>
      <c r="L1240">
        <v>2</v>
      </c>
      <c r="M1240" t="s">
        <v>618</v>
      </c>
      <c r="O1240" t="s">
        <v>2154</v>
      </c>
      <c r="P1240">
        <v>5</v>
      </c>
      <c r="Q1240" t="s">
        <v>4390</v>
      </c>
      <c r="R1240" t="str">
        <f>IFERROR(INDEX(tbl_Lookup_Exercises[Category],MATCH(tbl_Exercises[[#This Row],[ExerciseName]],tbl_Lookup_Exercises[ExerciseName],0)),"Unknown")</f>
        <v>Arms_Triceps</v>
      </c>
    </row>
    <row r="1241" spans="1:18" hidden="1" x14ac:dyDescent="0.25">
      <c r="A1241" t="s">
        <v>4391</v>
      </c>
      <c r="B1241" t="s">
        <v>1072</v>
      </c>
      <c r="C1241" t="s">
        <v>214</v>
      </c>
      <c r="D1241">
        <v>2</v>
      </c>
      <c r="E1241">
        <v>50</v>
      </c>
      <c r="F1241">
        <v>11</v>
      </c>
      <c r="J1241">
        <v>2</v>
      </c>
      <c r="K1241">
        <v>1</v>
      </c>
      <c r="L1241">
        <v>2</v>
      </c>
      <c r="M1241" t="s">
        <v>3856</v>
      </c>
      <c r="O1241" t="s">
        <v>3882</v>
      </c>
      <c r="P1241">
        <v>5</v>
      </c>
      <c r="Q1241" t="s">
        <v>4392</v>
      </c>
      <c r="R1241" t="str">
        <f>IFERROR(INDEX(tbl_Lookup_Exercises[Category],MATCH(tbl_Exercises[[#This Row],[ExerciseName]],tbl_Lookup_Exercises[ExerciseName],0)),"Unknown")</f>
        <v>Arms_Triceps</v>
      </c>
    </row>
    <row r="1242" spans="1:18" hidden="1" x14ac:dyDescent="0.25">
      <c r="A1242" t="s">
        <v>4393</v>
      </c>
      <c r="B1242" t="s">
        <v>1072</v>
      </c>
      <c r="C1242" t="s">
        <v>214</v>
      </c>
      <c r="D1242">
        <v>3</v>
      </c>
      <c r="E1242">
        <v>50</v>
      </c>
      <c r="F1242">
        <v>9</v>
      </c>
      <c r="J1242">
        <v>2</v>
      </c>
      <c r="K1242">
        <v>1</v>
      </c>
      <c r="L1242">
        <v>2</v>
      </c>
      <c r="M1242" t="s">
        <v>610</v>
      </c>
      <c r="O1242" t="s">
        <v>1937</v>
      </c>
      <c r="P1242">
        <v>5</v>
      </c>
      <c r="Q1242" t="s">
        <v>4394</v>
      </c>
      <c r="R1242" t="str">
        <f>IFERROR(INDEX(tbl_Lookup_Exercises[Category],MATCH(tbl_Exercises[[#This Row],[ExerciseName]],tbl_Lookup_Exercises[ExerciseName],0)),"Unknown")</f>
        <v>Arms_Triceps</v>
      </c>
    </row>
    <row r="1243" spans="1:18" hidden="1" x14ac:dyDescent="0.25">
      <c r="A1243" t="s">
        <v>4395</v>
      </c>
      <c r="B1243" t="s">
        <v>1072</v>
      </c>
      <c r="C1243" t="s">
        <v>214</v>
      </c>
      <c r="D1243">
        <v>4</v>
      </c>
      <c r="E1243">
        <v>50</v>
      </c>
      <c r="F1243">
        <v>8</v>
      </c>
      <c r="J1243">
        <v>2</v>
      </c>
      <c r="K1243">
        <v>1</v>
      </c>
      <c r="L1243">
        <v>2</v>
      </c>
      <c r="M1243" t="s">
        <v>3930</v>
      </c>
      <c r="O1243" t="s">
        <v>4225</v>
      </c>
      <c r="P1243">
        <v>5</v>
      </c>
      <c r="Q1243" t="s">
        <v>4396</v>
      </c>
      <c r="R1243" t="str">
        <f>IFERROR(INDEX(tbl_Lookup_Exercises[Category],MATCH(tbl_Exercises[[#This Row],[ExerciseName]],tbl_Lookup_Exercises[ExerciseName],0)),"Unknown")</f>
        <v>Arms_Triceps</v>
      </c>
    </row>
    <row r="1244" spans="1:18" hidden="1" x14ac:dyDescent="0.25">
      <c r="A1244" t="s">
        <v>4397</v>
      </c>
      <c r="B1244" t="s">
        <v>1072</v>
      </c>
      <c r="C1244" t="s">
        <v>222</v>
      </c>
      <c r="D1244">
        <v>1</v>
      </c>
      <c r="E1244">
        <v>12.5</v>
      </c>
      <c r="F1244">
        <v>10</v>
      </c>
      <c r="J1244">
        <v>3</v>
      </c>
      <c r="K1244">
        <v>1</v>
      </c>
      <c r="L1244">
        <v>3</v>
      </c>
      <c r="M1244" t="s">
        <v>610</v>
      </c>
      <c r="O1244" t="s">
        <v>2199</v>
      </c>
      <c r="P1244">
        <v>5</v>
      </c>
      <c r="Q1244" t="s">
        <v>4398</v>
      </c>
      <c r="R1244" t="str">
        <f>IFERROR(INDEX(tbl_Lookup_Exercises[Category],MATCH(tbl_Exercises[[#This Row],[ExerciseName]],tbl_Lookup_Exercises[ExerciseName],0)),"Unknown")</f>
        <v>Arms_Triceps</v>
      </c>
    </row>
    <row r="1245" spans="1:18" hidden="1" x14ac:dyDescent="0.25">
      <c r="A1245" t="s">
        <v>4399</v>
      </c>
      <c r="B1245" t="s">
        <v>1072</v>
      </c>
      <c r="C1245" t="s">
        <v>222</v>
      </c>
      <c r="D1245">
        <v>2</v>
      </c>
      <c r="E1245">
        <v>12.5</v>
      </c>
      <c r="F1245">
        <v>11</v>
      </c>
      <c r="J1245">
        <v>3</v>
      </c>
      <c r="K1245">
        <v>1</v>
      </c>
      <c r="L1245">
        <v>3</v>
      </c>
      <c r="M1245" t="s">
        <v>610</v>
      </c>
      <c r="O1245" t="s">
        <v>2199</v>
      </c>
      <c r="P1245">
        <v>5</v>
      </c>
      <c r="Q1245" t="s">
        <v>4400</v>
      </c>
      <c r="R1245" t="str">
        <f>IFERROR(INDEX(tbl_Lookup_Exercises[Category],MATCH(tbl_Exercises[[#This Row],[ExerciseName]],tbl_Lookup_Exercises[ExerciseName],0)),"Unknown")</f>
        <v>Arms_Triceps</v>
      </c>
    </row>
    <row r="1246" spans="1:18" hidden="1" x14ac:dyDescent="0.25">
      <c r="A1246" t="s">
        <v>4401</v>
      </c>
      <c r="B1246" t="s">
        <v>1072</v>
      </c>
      <c r="C1246" t="s">
        <v>222</v>
      </c>
      <c r="D1246">
        <v>3</v>
      </c>
      <c r="E1246">
        <v>12.5</v>
      </c>
      <c r="F1246">
        <v>11</v>
      </c>
      <c r="J1246">
        <v>3</v>
      </c>
      <c r="K1246">
        <v>1</v>
      </c>
      <c r="L1246">
        <v>3</v>
      </c>
      <c r="M1246" t="s">
        <v>610</v>
      </c>
      <c r="O1246" t="s">
        <v>2199</v>
      </c>
      <c r="P1246">
        <v>5</v>
      </c>
      <c r="Q1246" t="s">
        <v>4402</v>
      </c>
      <c r="R1246" t="str">
        <f>IFERROR(INDEX(tbl_Lookup_Exercises[Category],MATCH(tbl_Exercises[[#This Row],[ExerciseName]],tbl_Lookup_Exercises[ExerciseName],0)),"Unknown")</f>
        <v>Arms_Triceps</v>
      </c>
    </row>
    <row r="1247" spans="1:18" hidden="1" x14ac:dyDescent="0.25">
      <c r="A1247" t="s">
        <v>4403</v>
      </c>
      <c r="B1247" t="s">
        <v>1072</v>
      </c>
      <c r="C1247" t="s">
        <v>8734</v>
      </c>
      <c r="D1247">
        <v>1</v>
      </c>
      <c r="E1247">
        <v>30</v>
      </c>
      <c r="F1247">
        <v>10</v>
      </c>
      <c r="J1247">
        <v>2</v>
      </c>
      <c r="K1247">
        <v>1</v>
      </c>
      <c r="L1247">
        <v>2</v>
      </c>
      <c r="M1247" t="s">
        <v>2289</v>
      </c>
      <c r="O1247" t="s">
        <v>2527</v>
      </c>
      <c r="P1247">
        <v>5</v>
      </c>
      <c r="Q1247" t="s">
        <v>4404</v>
      </c>
      <c r="R1247" t="str">
        <f>IFERROR(INDEX(tbl_Lookup_Exercises[Category],MATCH(tbl_Exercises[[#This Row],[ExerciseName]],tbl_Lookup_Exercises[ExerciseName],0)),"Unknown")</f>
        <v>Arms_Biceps</v>
      </c>
    </row>
    <row r="1248" spans="1:18" hidden="1" x14ac:dyDescent="0.25">
      <c r="A1248" t="s">
        <v>4405</v>
      </c>
      <c r="B1248" t="s">
        <v>1072</v>
      </c>
      <c r="C1248" t="s">
        <v>8734</v>
      </c>
      <c r="D1248">
        <v>2</v>
      </c>
      <c r="E1248">
        <v>30</v>
      </c>
      <c r="F1248">
        <v>10</v>
      </c>
      <c r="J1248">
        <v>2</v>
      </c>
      <c r="K1248">
        <v>1</v>
      </c>
      <c r="L1248">
        <v>2</v>
      </c>
      <c r="M1248" t="s">
        <v>3856</v>
      </c>
      <c r="O1248" t="s">
        <v>3882</v>
      </c>
      <c r="P1248">
        <v>5</v>
      </c>
      <c r="Q1248" t="s">
        <v>4406</v>
      </c>
      <c r="R1248" t="str">
        <f>IFERROR(INDEX(tbl_Lookup_Exercises[Category],MATCH(tbl_Exercises[[#This Row],[ExerciseName]],tbl_Lookup_Exercises[ExerciseName],0)),"Unknown")</f>
        <v>Arms_Biceps</v>
      </c>
    </row>
    <row r="1249" spans="1:18" hidden="1" x14ac:dyDescent="0.25">
      <c r="A1249" t="s">
        <v>4407</v>
      </c>
      <c r="B1249" t="s">
        <v>1072</v>
      </c>
      <c r="C1249" t="s">
        <v>8734</v>
      </c>
      <c r="D1249">
        <v>3</v>
      </c>
      <c r="E1249">
        <v>30</v>
      </c>
      <c r="F1249">
        <v>9</v>
      </c>
      <c r="J1249">
        <v>2</v>
      </c>
      <c r="K1249">
        <v>1</v>
      </c>
      <c r="L1249">
        <v>2</v>
      </c>
      <c r="M1249" t="s">
        <v>610</v>
      </c>
      <c r="O1249" t="s">
        <v>4408</v>
      </c>
      <c r="P1249">
        <v>5</v>
      </c>
      <c r="Q1249" t="s">
        <v>4409</v>
      </c>
      <c r="R1249" t="str">
        <f>IFERROR(INDEX(tbl_Lookup_Exercises[Category],MATCH(tbl_Exercises[[#This Row],[ExerciseName]],tbl_Lookup_Exercises[ExerciseName],0)),"Unknown")</f>
        <v>Arms_Biceps</v>
      </c>
    </row>
    <row r="1250" spans="1:18" hidden="1" x14ac:dyDescent="0.25">
      <c r="A1250" t="s">
        <v>4410</v>
      </c>
      <c r="B1250" t="s">
        <v>1072</v>
      </c>
      <c r="C1250" t="s">
        <v>303</v>
      </c>
      <c r="D1250">
        <v>1</v>
      </c>
      <c r="E1250">
        <v>10</v>
      </c>
      <c r="F1250">
        <v>15</v>
      </c>
      <c r="J1250">
        <v>2</v>
      </c>
      <c r="K1250">
        <v>1</v>
      </c>
      <c r="L1250">
        <v>2</v>
      </c>
      <c r="M1250" t="s">
        <v>618</v>
      </c>
      <c r="O1250" t="s">
        <v>4411</v>
      </c>
      <c r="P1250">
        <v>5</v>
      </c>
      <c r="Q1250" t="s">
        <v>4412</v>
      </c>
      <c r="R1250" t="str">
        <f>IFERROR(INDEX(tbl_Lookup_Exercises[Category],MATCH(tbl_Exercises[[#This Row],[ExerciseName]],tbl_Lookup_Exercises[ExerciseName],0)),"Unknown")</f>
        <v>Push</v>
      </c>
    </row>
    <row r="1251" spans="1:18" hidden="1" x14ac:dyDescent="0.25">
      <c r="A1251" t="s">
        <v>4413</v>
      </c>
      <c r="B1251" t="s">
        <v>1072</v>
      </c>
      <c r="C1251" t="s">
        <v>303</v>
      </c>
      <c r="D1251">
        <v>2</v>
      </c>
      <c r="E1251">
        <v>10</v>
      </c>
      <c r="F1251">
        <v>15</v>
      </c>
      <c r="J1251">
        <v>2</v>
      </c>
      <c r="K1251">
        <v>1</v>
      </c>
      <c r="L1251">
        <v>2</v>
      </c>
      <c r="M1251" t="s">
        <v>618</v>
      </c>
      <c r="O1251" t="s">
        <v>4414</v>
      </c>
      <c r="P1251">
        <v>5</v>
      </c>
      <c r="Q1251" t="s">
        <v>4415</v>
      </c>
      <c r="R1251" t="str">
        <f>IFERROR(INDEX(tbl_Lookup_Exercises[Category],MATCH(tbl_Exercises[[#This Row],[ExerciseName]],tbl_Lookup_Exercises[ExerciseName],0)),"Unknown")</f>
        <v>Push</v>
      </c>
    </row>
    <row r="1252" spans="1:18" hidden="1" x14ac:dyDescent="0.25">
      <c r="A1252" t="s">
        <v>4416</v>
      </c>
      <c r="B1252" t="s">
        <v>1072</v>
      </c>
      <c r="C1252" t="s">
        <v>303</v>
      </c>
      <c r="D1252">
        <v>3</v>
      </c>
      <c r="E1252">
        <v>10</v>
      </c>
      <c r="F1252">
        <v>15</v>
      </c>
      <c r="J1252">
        <v>2</v>
      </c>
      <c r="K1252">
        <v>1</v>
      </c>
      <c r="L1252">
        <v>2</v>
      </c>
      <c r="M1252" t="s">
        <v>610</v>
      </c>
      <c r="O1252" t="s">
        <v>4417</v>
      </c>
      <c r="P1252">
        <v>5</v>
      </c>
      <c r="Q1252" t="s">
        <v>4418</v>
      </c>
      <c r="R1252" t="str">
        <f>IFERROR(INDEX(tbl_Lookup_Exercises[Category],MATCH(tbl_Exercises[[#This Row],[ExerciseName]],tbl_Lookup_Exercises[ExerciseName],0)),"Unknown")</f>
        <v>Push</v>
      </c>
    </row>
    <row r="1253" spans="1:18" hidden="1" x14ac:dyDescent="0.25">
      <c r="A1253" t="s">
        <v>4419</v>
      </c>
      <c r="B1253" t="s">
        <v>1072</v>
      </c>
      <c r="C1253" t="s">
        <v>1534</v>
      </c>
      <c r="D1253">
        <v>1</v>
      </c>
      <c r="E1253">
        <v>150</v>
      </c>
      <c r="G1253">
        <v>60</v>
      </c>
      <c r="P1253">
        <v>5</v>
      </c>
      <c r="Q1253" t="s">
        <v>4420</v>
      </c>
      <c r="R1253" t="str">
        <f>IFERROR(INDEX(tbl_Lookup_Exercises[Category],MATCH(tbl_Exercises[[#This Row],[ExerciseName]],tbl_Lookup_Exercises[ExerciseName],0)),"Unknown")</f>
        <v>Carry</v>
      </c>
    </row>
    <row r="1254" spans="1:18" hidden="1" x14ac:dyDescent="0.25">
      <c r="A1254" t="s">
        <v>4421</v>
      </c>
      <c r="B1254" t="s">
        <v>1072</v>
      </c>
      <c r="C1254" t="s">
        <v>1534</v>
      </c>
      <c r="D1254">
        <v>2</v>
      </c>
      <c r="E1254">
        <v>150</v>
      </c>
      <c r="G1254">
        <v>60</v>
      </c>
      <c r="P1254">
        <v>5</v>
      </c>
      <c r="Q1254" t="s">
        <v>4422</v>
      </c>
      <c r="R1254" t="str">
        <f>IFERROR(INDEX(tbl_Lookup_Exercises[Category],MATCH(tbl_Exercises[[#This Row],[ExerciseName]],tbl_Lookup_Exercises[ExerciseName],0)),"Unknown")</f>
        <v>Carry</v>
      </c>
    </row>
    <row r="1255" spans="1:18" hidden="1" x14ac:dyDescent="0.25">
      <c r="A1255" t="s">
        <v>4423</v>
      </c>
      <c r="B1255" t="s">
        <v>1072</v>
      </c>
      <c r="C1255" t="s">
        <v>1534</v>
      </c>
      <c r="D1255">
        <v>3</v>
      </c>
      <c r="E1255">
        <v>150</v>
      </c>
      <c r="G1255">
        <v>55.2</v>
      </c>
      <c r="P1255">
        <v>5</v>
      </c>
      <c r="Q1255" t="s">
        <v>4424</v>
      </c>
      <c r="R1255" t="str">
        <f>IFERROR(INDEX(tbl_Lookup_Exercises[Category],MATCH(tbl_Exercises[[#This Row],[ExerciseName]],tbl_Lookup_Exercises[ExerciseName],0)),"Unknown")</f>
        <v>Carry</v>
      </c>
    </row>
    <row r="1256" spans="1:18" hidden="1" x14ac:dyDescent="0.25">
      <c r="A1256" t="s">
        <v>4425</v>
      </c>
      <c r="B1256" t="s">
        <v>1072</v>
      </c>
      <c r="C1256" t="s">
        <v>356</v>
      </c>
      <c r="D1256">
        <v>2</v>
      </c>
      <c r="G1256">
        <v>460</v>
      </c>
      <c r="H1256">
        <v>2</v>
      </c>
      <c r="I1256" t="s">
        <v>3957</v>
      </c>
      <c r="O1256" t="s">
        <v>4009</v>
      </c>
      <c r="P1256">
        <v>5</v>
      </c>
      <c r="Q1256" t="s">
        <v>1075</v>
      </c>
      <c r="R1256" t="str">
        <f>IFERROR(INDEX(tbl_Lookup_Exercises[Category],MATCH(tbl_Exercises[[#This Row],[ExerciseName]],tbl_Lookup_Exercises[ExerciseName],0)),"Unknown")</f>
        <v>Pull</v>
      </c>
    </row>
    <row r="1257" spans="1:18" hidden="1" x14ac:dyDescent="0.25">
      <c r="A1257" t="s">
        <v>4426</v>
      </c>
      <c r="B1257" t="s">
        <v>1076</v>
      </c>
      <c r="C1257" t="s">
        <v>356</v>
      </c>
      <c r="D1257">
        <v>1</v>
      </c>
      <c r="G1257">
        <v>300</v>
      </c>
      <c r="H1257">
        <v>1.34</v>
      </c>
      <c r="I1257" t="s">
        <v>3957</v>
      </c>
      <c r="O1257" t="s">
        <v>4427</v>
      </c>
      <c r="P1257">
        <v>5</v>
      </c>
      <c r="Q1257" t="s">
        <v>1078</v>
      </c>
      <c r="R1257" t="str">
        <f>IFERROR(INDEX(tbl_Lookup_Exercises[Category],MATCH(tbl_Exercises[[#This Row],[ExerciseName]],tbl_Lookup_Exercises[ExerciseName],0)),"Unknown")</f>
        <v>Pull</v>
      </c>
    </row>
    <row r="1258" spans="1:18" hidden="1" x14ac:dyDescent="0.25">
      <c r="A1258" t="s">
        <v>4428</v>
      </c>
      <c r="B1258" t="s">
        <v>1076</v>
      </c>
      <c r="C1258" t="s">
        <v>249</v>
      </c>
      <c r="D1258">
        <v>1</v>
      </c>
      <c r="E1258">
        <v>150</v>
      </c>
      <c r="F1258">
        <v>8</v>
      </c>
      <c r="J1258">
        <v>3</v>
      </c>
      <c r="K1258">
        <v>1</v>
      </c>
      <c r="L1258">
        <v>1</v>
      </c>
      <c r="M1258" t="s">
        <v>618</v>
      </c>
      <c r="O1258" t="s">
        <v>2598</v>
      </c>
      <c r="P1258">
        <v>5</v>
      </c>
      <c r="Q1258" t="s">
        <v>4429</v>
      </c>
      <c r="R1258" t="str">
        <f>IFERROR(INDEX(tbl_Lookup_Exercises[Category],MATCH(tbl_Exercises[[#This Row],[ExerciseName]],tbl_Lookup_Exercises[ExerciseName],0)),"Unknown")</f>
        <v>Legs</v>
      </c>
    </row>
    <row r="1259" spans="1:18" hidden="1" x14ac:dyDescent="0.25">
      <c r="A1259" t="s">
        <v>4430</v>
      </c>
      <c r="B1259" t="s">
        <v>1076</v>
      </c>
      <c r="C1259" t="s">
        <v>249</v>
      </c>
      <c r="D1259">
        <v>2</v>
      </c>
      <c r="E1259">
        <v>150</v>
      </c>
      <c r="F1259">
        <v>8</v>
      </c>
      <c r="J1259">
        <v>3</v>
      </c>
      <c r="K1259">
        <v>1</v>
      </c>
      <c r="L1259">
        <v>1</v>
      </c>
      <c r="M1259" t="s">
        <v>618</v>
      </c>
      <c r="O1259" t="s">
        <v>2598</v>
      </c>
      <c r="P1259">
        <v>5</v>
      </c>
      <c r="Q1259" t="s">
        <v>4431</v>
      </c>
      <c r="R1259" t="str">
        <f>IFERROR(INDEX(tbl_Lookup_Exercises[Category],MATCH(tbl_Exercises[[#This Row],[ExerciseName]],tbl_Lookup_Exercises[ExerciseName],0)),"Unknown")</f>
        <v>Legs</v>
      </c>
    </row>
    <row r="1260" spans="1:18" hidden="1" x14ac:dyDescent="0.25">
      <c r="A1260" t="s">
        <v>4432</v>
      </c>
      <c r="B1260" t="s">
        <v>1076</v>
      </c>
      <c r="C1260" t="s">
        <v>249</v>
      </c>
      <c r="D1260">
        <v>3</v>
      </c>
      <c r="E1260">
        <v>150</v>
      </c>
      <c r="F1260">
        <v>8</v>
      </c>
      <c r="J1260">
        <v>3</v>
      </c>
      <c r="K1260">
        <v>1</v>
      </c>
      <c r="L1260">
        <v>1</v>
      </c>
      <c r="M1260" t="s">
        <v>618</v>
      </c>
      <c r="O1260" t="s">
        <v>2598</v>
      </c>
      <c r="P1260">
        <v>5</v>
      </c>
      <c r="Q1260" t="s">
        <v>4433</v>
      </c>
      <c r="R1260" t="str">
        <f>IFERROR(INDEX(tbl_Lookup_Exercises[Category],MATCH(tbl_Exercises[[#This Row],[ExerciseName]],tbl_Lookup_Exercises[ExerciseName],0)),"Unknown")</f>
        <v>Legs</v>
      </c>
    </row>
    <row r="1261" spans="1:18" hidden="1" x14ac:dyDescent="0.25">
      <c r="A1261" t="s">
        <v>4434</v>
      </c>
      <c r="B1261" t="s">
        <v>1076</v>
      </c>
      <c r="C1261" t="s">
        <v>249</v>
      </c>
      <c r="D1261">
        <v>4</v>
      </c>
      <c r="E1261">
        <v>150</v>
      </c>
      <c r="F1261">
        <v>9</v>
      </c>
      <c r="J1261">
        <v>3</v>
      </c>
      <c r="K1261">
        <v>1</v>
      </c>
      <c r="L1261">
        <v>1</v>
      </c>
      <c r="M1261" t="s">
        <v>610</v>
      </c>
      <c r="O1261" t="s">
        <v>4435</v>
      </c>
      <c r="P1261">
        <v>5</v>
      </c>
      <c r="Q1261" t="s">
        <v>4436</v>
      </c>
      <c r="R1261" t="str">
        <f>IFERROR(INDEX(tbl_Lookup_Exercises[Category],MATCH(tbl_Exercises[[#This Row],[ExerciseName]],tbl_Lookup_Exercises[ExerciseName],0)),"Unknown")</f>
        <v>Legs</v>
      </c>
    </row>
    <row r="1262" spans="1:18" hidden="1" x14ac:dyDescent="0.25">
      <c r="A1262" t="s">
        <v>4437</v>
      </c>
      <c r="B1262" t="s">
        <v>1076</v>
      </c>
      <c r="C1262" t="s">
        <v>256</v>
      </c>
      <c r="D1262">
        <v>1</v>
      </c>
      <c r="E1262">
        <v>50</v>
      </c>
      <c r="F1262">
        <v>8</v>
      </c>
      <c r="M1262" t="s">
        <v>3856</v>
      </c>
      <c r="O1262" t="s">
        <v>4438</v>
      </c>
      <c r="P1262">
        <v>5</v>
      </c>
      <c r="Q1262" t="s">
        <v>4439</v>
      </c>
      <c r="R1262" t="str">
        <f>IFERROR(INDEX(tbl_Lookup_Exercises[Category],MATCH(tbl_Exercises[[#This Row],[ExerciseName]],tbl_Lookup_Exercises[ExerciseName],0)),"Unknown")</f>
        <v>Legs</v>
      </c>
    </row>
    <row r="1263" spans="1:18" hidden="1" x14ac:dyDescent="0.25">
      <c r="A1263" t="s">
        <v>4440</v>
      </c>
      <c r="B1263" t="s">
        <v>1076</v>
      </c>
      <c r="C1263" t="s">
        <v>256</v>
      </c>
      <c r="D1263">
        <v>2</v>
      </c>
      <c r="E1263">
        <v>50</v>
      </c>
      <c r="F1263">
        <v>8</v>
      </c>
      <c r="M1263" t="s">
        <v>3856</v>
      </c>
      <c r="O1263" t="s">
        <v>4441</v>
      </c>
      <c r="P1263">
        <v>5</v>
      </c>
      <c r="Q1263" t="s">
        <v>4442</v>
      </c>
      <c r="R1263" t="str">
        <f>IFERROR(INDEX(tbl_Lookup_Exercises[Category],MATCH(tbl_Exercises[[#This Row],[ExerciseName]],tbl_Lookup_Exercises[ExerciseName],0)),"Unknown")</f>
        <v>Legs</v>
      </c>
    </row>
    <row r="1264" spans="1:18" hidden="1" x14ac:dyDescent="0.25">
      <c r="A1264" t="s">
        <v>4443</v>
      </c>
      <c r="B1264" t="s">
        <v>1076</v>
      </c>
      <c r="C1264" t="s">
        <v>256</v>
      </c>
      <c r="D1264">
        <v>3</v>
      </c>
      <c r="E1264">
        <v>50</v>
      </c>
      <c r="F1264">
        <v>8</v>
      </c>
      <c r="J1264">
        <v>2</v>
      </c>
      <c r="K1264">
        <v>1</v>
      </c>
      <c r="L1264">
        <v>2</v>
      </c>
      <c r="M1264" t="s">
        <v>3856</v>
      </c>
      <c r="O1264" t="s">
        <v>4444</v>
      </c>
      <c r="P1264">
        <v>5</v>
      </c>
      <c r="Q1264" t="s">
        <v>4445</v>
      </c>
      <c r="R1264" t="str">
        <f>IFERROR(INDEX(tbl_Lookup_Exercises[Category],MATCH(tbl_Exercises[[#This Row],[ExerciseName]],tbl_Lookup_Exercises[ExerciseName],0)),"Unknown")</f>
        <v>Legs</v>
      </c>
    </row>
    <row r="1265" spans="1:18" hidden="1" x14ac:dyDescent="0.25">
      <c r="A1265" t="s">
        <v>4446</v>
      </c>
      <c r="B1265" t="s">
        <v>1076</v>
      </c>
      <c r="C1265" t="s">
        <v>41</v>
      </c>
      <c r="D1265">
        <v>1</v>
      </c>
      <c r="E1265">
        <v>75</v>
      </c>
      <c r="F1265">
        <v>8</v>
      </c>
      <c r="J1265">
        <v>2</v>
      </c>
      <c r="K1265">
        <v>1</v>
      </c>
      <c r="L1265">
        <v>2</v>
      </c>
      <c r="M1265" t="s">
        <v>618</v>
      </c>
      <c r="O1265" t="s">
        <v>2154</v>
      </c>
      <c r="P1265">
        <v>5</v>
      </c>
      <c r="Q1265" t="s">
        <v>4447</v>
      </c>
      <c r="R1265" t="str">
        <f>IFERROR(INDEX(tbl_Lookup_Exercises[Category],MATCH(tbl_Exercises[[#This Row],[ExerciseName]],tbl_Lookup_Exercises[ExerciseName],0)),"Unknown")</f>
        <v>Pull</v>
      </c>
    </row>
    <row r="1266" spans="1:18" hidden="1" x14ac:dyDescent="0.25">
      <c r="A1266" t="s">
        <v>4448</v>
      </c>
      <c r="B1266" t="s">
        <v>1076</v>
      </c>
      <c r="C1266" t="s">
        <v>41</v>
      </c>
      <c r="D1266">
        <v>2</v>
      </c>
      <c r="E1266">
        <v>75</v>
      </c>
      <c r="F1266">
        <v>8</v>
      </c>
      <c r="J1266">
        <v>2</v>
      </c>
      <c r="K1266">
        <v>1</v>
      </c>
      <c r="L1266">
        <v>2</v>
      </c>
      <c r="M1266" t="s">
        <v>3856</v>
      </c>
      <c r="O1266" t="s">
        <v>3882</v>
      </c>
      <c r="P1266">
        <v>5</v>
      </c>
      <c r="Q1266" t="s">
        <v>4449</v>
      </c>
      <c r="R1266" t="str">
        <f>IFERROR(INDEX(tbl_Lookup_Exercises[Category],MATCH(tbl_Exercises[[#This Row],[ExerciseName]],tbl_Lookup_Exercises[ExerciseName],0)),"Unknown")</f>
        <v>Pull</v>
      </c>
    </row>
    <row r="1267" spans="1:18" hidden="1" x14ac:dyDescent="0.25">
      <c r="A1267" t="s">
        <v>4450</v>
      </c>
      <c r="B1267" t="s">
        <v>1076</v>
      </c>
      <c r="C1267" t="s">
        <v>41</v>
      </c>
      <c r="D1267">
        <v>3</v>
      </c>
      <c r="E1267">
        <v>75</v>
      </c>
      <c r="F1267">
        <v>8</v>
      </c>
      <c r="J1267">
        <v>2</v>
      </c>
      <c r="K1267">
        <v>1</v>
      </c>
      <c r="L1267">
        <v>2</v>
      </c>
      <c r="M1267" t="s">
        <v>3856</v>
      </c>
      <c r="O1267" t="s">
        <v>3882</v>
      </c>
      <c r="P1267">
        <v>5</v>
      </c>
      <c r="Q1267" t="s">
        <v>4451</v>
      </c>
      <c r="R1267" t="str">
        <f>IFERROR(INDEX(tbl_Lookup_Exercises[Category],MATCH(tbl_Exercises[[#This Row],[ExerciseName]],tbl_Lookup_Exercises[ExerciseName],0)),"Unknown")</f>
        <v>Pull</v>
      </c>
    </row>
    <row r="1268" spans="1:18" hidden="1" x14ac:dyDescent="0.25">
      <c r="A1268" t="s">
        <v>4452</v>
      </c>
      <c r="B1268" t="s">
        <v>1076</v>
      </c>
      <c r="C1268" t="s">
        <v>41</v>
      </c>
      <c r="D1268">
        <v>4</v>
      </c>
      <c r="E1268">
        <v>75</v>
      </c>
      <c r="F1268">
        <v>8</v>
      </c>
      <c r="J1268">
        <v>2</v>
      </c>
      <c r="K1268">
        <v>1</v>
      </c>
      <c r="L1268">
        <v>2</v>
      </c>
      <c r="M1268" t="s">
        <v>3856</v>
      </c>
      <c r="O1268" t="s">
        <v>3882</v>
      </c>
      <c r="P1268">
        <v>5</v>
      </c>
      <c r="Q1268" t="s">
        <v>4453</v>
      </c>
      <c r="R1268" t="str">
        <f>IFERROR(INDEX(tbl_Lookup_Exercises[Category],MATCH(tbl_Exercises[[#This Row],[ExerciseName]],tbl_Lookup_Exercises[ExerciseName],0)),"Unknown")</f>
        <v>Pull</v>
      </c>
    </row>
    <row r="1269" spans="1:18" hidden="1" x14ac:dyDescent="0.25">
      <c r="A1269" t="s">
        <v>4454</v>
      </c>
      <c r="B1269" t="s">
        <v>1076</v>
      </c>
      <c r="C1269" t="s">
        <v>45</v>
      </c>
      <c r="D1269">
        <v>1</v>
      </c>
      <c r="E1269">
        <v>140</v>
      </c>
      <c r="F1269">
        <v>12</v>
      </c>
      <c r="J1269">
        <v>2</v>
      </c>
      <c r="K1269">
        <v>1</v>
      </c>
      <c r="L1269">
        <v>2</v>
      </c>
      <c r="M1269" t="s">
        <v>3856</v>
      </c>
      <c r="O1269" t="s">
        <v>4455</v>
      </c>
      <c r="P1269">
        <v>5</v>
      </c>
      <c r="Q1269" t="s">
        <v>4456</v>
      </c>
      <c r="R1269" t="str">
        <f>IFERROR(INDEX(tbl_Lookup_Exercises[Category],MATCH(tbl_Exercises[[#This Row],[ExerciseName]],tbl_Lookup_Exercises[ExerciseName],0)),"Unknown")</f>
        <v>Pull</v>
      </c>
    </row>
    <row r="1270" spans="1:18" hidden="1" x14ac:dyDescent="0.25">
      <c r="A1270" t="s">
        <v>4457</v>
      </c>
      <c r="B1270" t="s">
        <v>1076</v>
      </c>
      <c r="C1270" t="s">
        <v>45</v>
      </c>
      <c r="D1270">
        <v>2</v>
      </c>
      <c r="E1270">
        <v>145</v>
      </c>
      <c r="F1270">
        <v>10</v>
      </c>
      <c r="J1270">
        <v>2</v>
      </c>
      <c r="K1270">
        <v>1</v>
      </c>
      <c r="L1270">
        <v>2</v>
      </c>
      <c r="M1270" t="s">
        <v>3856</v>
      </c>
      <c r="O1270" t="s">
        <v>4458</v>
      </c>
      <c r="P1270">
        <v>5</v>
      </c>
      <c r="Q1270" t="s">
        <v>4459</v>
      </c>
      <c r="R1270" t="str">
        <f>IFERROR(INDEX(tbl_Lookup_Exercises[Category],MATCH(tbl_Exercises[[#This Row],[ExerciseName]],tbl_Lookup_Exercises[ExerciseName],0)),"Unknown")</f>
        <v>Pull</v>
      </c>
    </row>
    <row r="1271" spans="1:18" hidden="1" x14ac:dyDescent="0.25">
      <c r="A1271" t="s">
        <v>4460</v>
      </c>
      <c r="B1271" t="s">
        <v>1076</v>
      </c>
      <c r="C1271" t="s">
        <v>45</v>
      </c>
      <c r="D1271">
        <v>3</v>
      </c>
      <c r="E1271">
        <v>145</v>
      </c>
      <c r="F1271">
        <v>11</v>
      </c>
      <c r="J1271">
        <v>2</v>
      </c>
      <c r="K1271">
        <v>1</v>
      </c>
      <c r="L1271">
        <v>2</v>
      </c>
      <c r="M1271" t="s">
        <v>3856</v>
      </c>
      <c r="O1271" t="s">
        <v>4461</v>
      </c>
      <c r="P1271">
        <v>5</v>
      </c>
      <c r="Q1271" t="s">
        <v>4462</v>
      </c>
      <c r="R1271" t="str">
        <f>IFERROR(INDEX(tbl_Lookup_Exercises[Category],MATCH(tbl_Exercises[[#This Row],[ExerciseName]],tbl_Lookup_Exercises[ExerciseName],0)),"Unknown")</f>
        <v>Pull</v>
      </c>
    </row>
    <row r="1272" spans="1:18" hidden="1" x14ac:dyDescent="0.25">
      <c r="A1272" t="s">
        <v>4463</v>
      </c>
      <c r="B1272" t="s">
        <v>1076</v>
      </c>
      <c r="C1272" t="s">
        <v>15</v>
      </c>
      <c r="D1272">
        <v>1</v>
      </c>
      <c r="E1272">
        <v>75</v>
      </c>
      <c r="G1272">
        <v>60</v>
      </c>
      <c r="O1272" t="s">
        <v>4464</v>
      </c>
      <c r="P1272">
        <v>5</v>
      </c>
      <c r="Q1272" t="s">
        <v>4465</v>
      </c>
      <c r="R1272" t="str">
        <f>IFERROR(INDEX(tbl_Lookup_Exercises[Category],MATCH(tbl_Exercises[[#This Row],[ExerciseName]],tbl_Lookup_Exercises[ExerciseName],0)),"Unknown")</f>
        <v>Carry</v>
      </c>
    </row>
    <row r="1273" spans="1:18" hidden="1" x14ac:dyDescent="0.25">
      <c r="A1273" t="s">
        <v>4466</v>
      </c>
      <c r="B1273" t="s">
        <v>1076</v>
      </c>
      <c r="C1273" t="s">
        <v>15</v>
      </c>
      <c r="D1273">
        <v>2</v>
      </c>
      <c r="E1273">
        <v>75</v>
      </c>
      <c r="G1273">
        <v>49.8</v>
      </c>
      <c r="O1273" t="s">
        <v>4464</v>
      </c>
      <c r="P1273">
        <v>5</v>
      </c>
      <c r="Q1273" t="s">
        <v>4467</v>
      </c>
      <c r="R1273" t="str">
        <f>IFERROR(INDEX(tbl_Lookup_Exercises[Category],MATCH(tbl_Exercises[[#This Row],[ExerciseName]],tbl_Lookup_Exercises[ExerciseName],0)),"Unknown")</f>
        <v>Carry</v>
      </c>
    </row>
    <row r="1274" spans="1:18" hidden="1" x14ac:dyDescent="0.25">
      <c r="A1274" t="s">
        <v>4468</v>
      </c>
      <c r="B1274" t="s">
        <v>1076</v>
      </c>
      <c r="C1274" t="s">
        <v>15</v>
      </c>
      <c r="D1274">
        <v>3</v>
      </c>
      <c r="E1274">
        <v>75</v>
      </c>
      <c r="G1274">
        <v>45</v>
      </c>
      <c r="O1274" t="s">
        <v>4469</v>
      </c>
      <c r="P1274">
        <v>5</v>
      </c>
      <c r="Q1274" t="s">
        <v>4470</v>
      </c>
      <c r="R1274" t="str">
        <f>IFERROR(INDEX(tbl_Lookup_Exercises[Category],MATCH(tbl_Exercises[[#This Row],[ExerciseName]],tbl_Lookup_Exercises[ExerciseName],0)),"Unknown")</f>
        <v>Carry</v>
      </c>
    </row>
    <row r="1275" spans="1:18" hidden="1" x14ac:dyDescent="0.25">
      <c r="A1275" t="s">
        <v>4471</v>
      </c>
      <c r="B1275" t="s">
        <v>1076</v>
      </c>
      <c r="C1275" t="s">
        <v>329</v>
      </c>
      <c r="D1275">
        <v>1</v>
      </c>
      <c r="E1275">
        <v>0</v>
      </c>
      <c r="G1275">
        <v>45</v>
      </c>
      <c r="O1275" t="s">
        <v>4472</v>
      </c>
      <c r="P1275">
        <v>5</v>
      </c>
      <c r="Q1275" t="s">
        <v>4473</v>
      </c>
      <c r="R1275" t="str">
        <f>IFERROR(INDEX(tbl_Lookup_Exercises[Category],MATCH(tbl_Exercises[[#This Row],[ExerciseName]],tbl_Lookup_Exercises[ExerciseName],0)),"Unknown")</f>
        <v>Core</v>
      </c>
    </row>
    <row r="1276" spans="1:18" hidden="1" x14ac:dyDescent="0.25">
      <c r="A1276" t="s">
        <v>4474</v>
      </c>
      <c r="B1276" t="s">
        <v>1076</v>
      </c>
      <c r="C1276" t="s">
        <v>329</v>
      </c>
      <c r="D1276">
        <v>2</v>
      </c>
      <c r="E1276">
        <v>0</v>
      </c>
      <c r="G1276">
        <v>49.8</v>
      </c>
      <c r="O1276" t="s">
        <v>4475</v>
      </c>
      <c r="P1276">
        <v>5</v>
      </c>
      <c r="Q1276" t="s">
        <v>4476</v>
      </c>
      <c r="R1276" t="str">
        <f>IFERROR(INDEX(tbl_Lookup_Exercises[Category],MATCH(tbl_Exercises[[#This Row],[ExerciseName]],tbl_Lookup_Exercises[ExerciseName],0)),"Unknown")</f>
        <v>Core</v>
      </c>
    </row>
    <row r="1277" spans="1:18" hidden="1" x14ac:dyDescent="0.25">
      <c r="A1277" t="s">
        <v>4477</v>
      </c>
      <c r="B1277" t="s">
        <v>1076</v>
      </c>
      <c r="C1277" t="s">
        <v>329</v>
      </c>
      <c r="D1277">
        <v>3</v>
      </c>
      <c r="E1277">
        <v>0</v>
      </c>
      <c r="G1277">
        <v>49.8</v>
      </c>
      <c r="O1277" t="s">
        <v>4478</v>
      </c>
      <c r="P1277">
        <v>5</v>
      </c>
      <c r="Q1277" t="s">
        <v>4479</v>
      </c>
      <c r="R1277" t="str">
        <f>IFERROR(INDEX(tbl_Lookup_Exercises[Category],MATCH(tbl_Exercises[[#This Row],[ExerciseName]],tbl_Lookup_Exercises[ExerciseName],0)),"Unknown")</f>
        <v>Core</v>
      </c>
    </row>
    <row r="1278" spans="1:18" hidden="1" x14ac:dyDescent="0.25">
      <c r="A1278" t="s">
        <v>4480</v>
      </c>
      <c r="B1278" t="s">
        <v>1076</v>
      </c>
      <c r="C1278" t="s">
        <v>356</v>
      </c>
      <c r="D1278">
        <v>2</v>
      </c>
      <c r="G1278">
        <v>240</v>
      </c>
      <c r="H1278">
        <v>1.0900000000000001</v>
      </c>
      <c r="I1278" t="s">
        <v>3957</v>
      </c>
      <c r="O1278" t="s">
        <v>4481</v>
      </c>
      <c r="P1278">
        <v>5</v>
      </c>
      <c r="Q1278" t="s">
        <v>1079</v>
      </c>
      <c r="R1278" t="str">
        <f>IFERROR(INDEX(tbl_Lookup_Exercises[Category],MATCH(tbl_Exercises[[#This Row],[ExerciseName]],tbl_Lookup_Exercises[ExerciseName],0)),"Unknown")</f>
        <v>Pull</v>
      </c>
    </row>
    <row r="1279" spans="1:18" hidden="1" x14ac:dyDescent="0.25">
      <c r="A1279" t="s">
        <v>4482</v>
      </c>
      <c r="B1279" t="s">
        <v>1080</v>
      </c>
      <c r="C1279" t="s">
        <v>356</v>
      </c>
      <c r="D1279">
        <v>1</v>
      </c>
      <c r="G1279">
        <v>300</v>
      </c>
      <c r="H1279">
        <v>1.35</v>
      </c>
      <c r="I1279" t="s">
        <v>3957</v>
      </c>
      <c r="O1279" t="s">
        <v>272</v>
      </c>
      <c r="P1279">
        <v>5</v>
      </c>
      <c r="Q1279" t="s">
        <v>1082</v>
      </c>
      <c r="R1279" t="str">
        <f>IFERROR(INDEX(tbl_Lookup_Exercises[Category],MATCH(tbl_Exercises[[#This Row],[ExerciseName]],tbl_Lookup_Exercises[ExerciseName],0)),"Unknown")</f>
        <v>Pull</v>
      </c>
    </row>
    <row r="1280" spans="1:18" hidden="1" x14ac:dyDescent="0.25">
      <c r="A1280" t="s">
        <v>4483</v>
      </c>
      <c r="B1280" t="s">
        <v>1080</v>
      </c>
      <c r="C1280" t="s">
        <v>398</v>
      </c>
      <c r="D1280">
        <v>1</v>
      </c>
      <c r="E1280">
        <v>0</v>
      </c>
      <c r="F1280">
        <v>15</v>
      </c>
      <c r="O1280" t="s">
        <v>4484</v>
      </c>
      <c r="P1280">
        <v>5</v>
      </c>
      <c r="Q1280" t="s">
        <v>4485</v>
      </c>
      <c r="R1280" t="str">
        <f>IFERROR(INDEX(tbl_Lookup_Exercises[Category],MATCH(tbl_Exercises[[#This Row],[ExerciseName]],tbl_Lookup_Exercises[ExerciseName],0)),"Unknown")</f>
        <v>Warmup</v>
      </c>
    </row>
    <row r="1281" spans="1:18" hidden="1" x14ac:dyDescent="0.25">
      <c r="A1281" t="s">
        <v>4486</v>
      </c>
      <c r="B1281" t="s">
        <v>1080</v>
      </c>
      <c r="C1281" t="s">
        <v>389</v>
      </c>
      <c r="D1281">
        <v>1</v>
      </c>
      <c r="E1281">
        <v>0</v>
      </c>
      <c r="F1281">
        <v>12</v>
      </c>
      <c r="P1281">
        <v>5</v>
      </c>
      <c r="Q1281" t="s">
        <v>4487</v>
      </c>
      <c r="R1281" t="str">
        <f>IFERROR(INDEX(tbl_Lookup_Exercises[Category],MATCH(tbl_Exercises[[#This Row],[ExerciseName]],tbl_Lookup_Exercises[ExerciseName],0)),"Unknown")</f>
        <v>Push</v>
      </c>
    </row>
    <row r="1282" spans="1:18" hidden="1" x14ac:dyDescent="0.25">
      <c r="A1282" t="s">
        <v>4488</v>
      </c>
      <c r="B1282" t="s">
        <v>1080</v>
      </c>
      <c r="C1282" t="s">
        <v>1404</v>
      </c>
      <c r="D1282">
        <v>1</v>
      </c>
      <c r="E1282">
        <v>60</v>
      </c>
      <c r="F1282">
        <v>8</v>
      </c>
      <c r="J1282">
        <v>3</v>
      </c>
      <c r="K1282">
        <v>1</v>
      </c>
      <c r="L1282">
        <v>1</v>
      </c>
      <c r="M1282" t="s">
        <v>618</v>
      </c>
      <c r="O1282" t="s">
        <v>2598</v>
      </c>
      <c r="P1282">
        <v>5</v>
      </c>
      <c r="Q1282" t="s">
        <v>4489</v>
      </c>
      <c r="R1282" t="str">
        <f>IFERROR(INDEX(tbl_Lookup_Exercises[Category],MATCH(tbl_Exercises[[#This Row],[ExerciseName]],tbl_Lookup_Exercises[ExerciseName],0)),"Unknown")</f>
        <v>Push</v>
      </c>
    </row>
    <row r="1283" spans="1:18" hidden="1" x14ac:dyDescent="0.25">
      <c r="A1283" t="s">
        <v>4490</v>
      </c>
      <c r="B1283" t="s">
        <v>1080</v>
      </c>
      <c r="C1283" t="s">
        <v>1404</v>
      </c>
      <c r="D1283">
        <v>2</v>
      </c>
      <c r="E1283">
        <v>60</v>
      </c>
      <c r="F1283">
        <v>8</v>
      </c>
      <c r="J1283">
        <v>3</v>
      </c>
      <c r="K1283">
        <v>1</v>
      </c>
      <c r="L1283">
        <v>1</v>
      </c>
      <c r="M1283" t="s">
        <v>618</v>
      </c>
      <c r="O1283" t="s">
        <v>2598</v>
      </c>
      <c r="P1283">
        <v>5</v>
      </c>
      <c r="Q1283" t="s">
        <v>4491</v>
      </c>
      <c r="R1283" t="str">
        <f>IFERROR(INDEX(tbl_Lookup_Exercises[Category],MATCH(tbl_Exercises[[#This Row],[ExerciseName]],tbl_Lookup_Exercises[ExerciseName],0)),"Unknown")</f>
        <v>Push</v>
      </c>
    </row>
    <row r="1284" spans="1:18" hidden="1" x14ac:dyDescent="0.25">
      <c r="A1284" t="s">
        <v>4492</v>
      </c>
      <c r="B1284" t="s">
        <v>1080</v>
      </c>
      <c r="C1284" t="s">
        <v>1404</v>
      </c>
      <c r="D1284">
        <v>3</v>
      </c>
      <c r="E1284">
        <v>60</v>
      </c>
      <c r="F1284">
        <v>8</v>
      </c>
      <c r="J1284">
        <v>3</v>
      </c>
      <c r="K1284">
        <v>1</v>
      </c>
      <c r="L1284">
        <v>1</v>
      </c>
      <c r="M1284" t="s">
        <v>610</v>
      </c>
      <c r="O1284" t="s">
        <v>4493</v>
      </c>
      <c r="P1284">
        <v>5</v>
      </c>
      <c r="Q1284" t="s">
        <v>4494</v>
      </c>
      <c r="R1284" t="str">
        <f>IFERROR(INDEX(tbl_Lookup_Exercises[Category],MATCH(tbl_Exercises[[#This Row],[ExerciseName]],tbl_Lookup_Exercises[ExerciseName],0)),"Unknown")</f>
        <v>Push</v>
      </c>
    </row>
    <row r="1285" spans="1:18" hidden="1" x14ac:dyDescent="0.25">
      <c r="A1285" t="s">
        <v>4495</v>
      </c>
      <c r="B1285" t="s">
        <v>1080</v>
      </c>
      <c r="C1285" t="s">
        <v>1404</v>
      </c>
      <c r="D1285">
        <v>4</v>
      </c>
      <c r="E1285">
        <v>60</v>
      </c>
      <c r="F1285">
        <v>5.5</v>
      </c>
      <c r="J1285">
        <v>3</v>
      </c>
      <c r="K1285">
        <v>1</v>
      </c>
      <c r="L1285">
        <v>1</v>
      </c>
      <c r="M1285" t="s">
        <v>610</v>
      </c>
      <c r="O1285" t="s">
        <v>4493</v>
      </c>
      <c r="P1285">
        <v>5</v>
      </c>
      <c r="Q1285" t="s">
        <v>4496</v>
      </c>
      <c r="R1285" t="str">
        <f>IFERROR(INDEX(tbl_Lookup_Exercises[Category],MATCH(tbl_Exercises[[#This Row],[ExerciseName]],tbl_Lookup_Exercises[ExerciseName],0)),"Unknown")</f>
        <v>Push</v>
      </c>
    </row>
    <row r="1286" spans="1:18" hidden="1" x14ac:dyDescent="0.25">
      <c r="A1286" t="s">
        <v>4497</v>
      </c>
      <c r="B1286" t="s">
        <v>1080</v>
      </c>
      <c r="C1286" t="s">
        <v>2295</v>
      </c>
      <c r="D1286">
        <v>1</v>
      </c>
      <c r="E1286">
        <v>60</v>
      </c>
      <c r="F1286">
        <v>10</v>
      </c>
      <c r="J1286">
        <v>2</v>
      </c>
      <c r="K1286">
        <v>1</v>
      </c>
      <c r="L1286">
        <v>2</v>
      </c>
      <c r="M1286" t="s">
        <v>618</v>
      </c>
      <c r="O1286" t="s">
        <v>4498</v>
      </c>
      <c r="P1286">
        <v>5</v>
      </c>
      <c r="Q1286" t="s">
        <v>4499</v>
      </c>
      <c r="R1286" t="str">
        <f>IFERROR(INDEX(tbl_Lookup_Exercises[Category],MATCH(tbl_Exercises[[#This Row],[ExerciseName]],tbl_Lookup_Exercises[ExerciseName],0)),"Unknown")</f>
        <v>Push</v>
      </c>
    </row>
    <row r="1287" spans="1:18" hidden="1" x14ac:dyDescent="0.25">
      <c r="A1287" t="s">
        <v>4500</v>
      </c>
      <c r="B1287" t="s">
        <v>1080</v>
      </c>
      <c r="C1287" t="s">
        <v>2295</v>
      </c>
      <c r="D1287">
        <v>2</v>
      </c>
      <c r="E1287">
        <v>60</v>
      </c>
      <c r="F1287">
        <v>10</v>
      </c>
      <c r="J1287">
        <v>2</v>
      </c>
      <c r="K1287">
        <v>1</v>
      </c>
      <c r="L1287">
        <v>2</v>
      </c>
      <c r="M1287" t="s">
        <v>618</v>
      </c>
      <c r="O1287" t="s">
        <v>4498</v>
      </c>
      <c r="P1287">
        <v>5</v>
      </c>
      <c r="Q1287" t="s">
        <v>4501</v>
      </c>
      <c r="R1287" t="str">
        <f>IFERROR(INDEX(tbl_Lookup_Exercises[Category],MATCH(tbl_Exercises[[#This Row],[ExerciseName]],tbl_Lookup_Exercises[ExerciseName],0)),"Unknown")</f>
        <v>Push</v>
      </c>
    </row>
    <row r="1288" spans="1:18" hidden="1" x14ac:dyDescent="0.25">
      <c r="A1288" t="s">
        <v>4502</v>
      </c>
      <c r="B1288" t="s">
        <v>1080</v>
      </c>
      <c r="C1288" t="s">
        <v>2295</v>
      </c>
      <c r="D1288">
        <v>3</v>
      </c>
      <c r="E1288">
        <v>70</v>
      </c>
      <c r="F1288">
        <v>10</v>
      </c>
      <c r="J1288">
        <v>2</v>
      </c>
      <c r="K1288">
        <v>1</v>
      </c>
      <c r="L1288">
        <v>2</v>
      </c>
      <c r="M1288" t="s">
        <v>618</v>
      </c>
      <c r="O1288" t="s">
        <v>4503</v>
      </c>
      <c r="P1288">
        <v>5</v>
      </c>
      <c r="Q1288" t="s">
        <v>4504</v>
      </c>
      <c r="R1288" t="str">
        <f>IFERROR(INDEX(tbl_Lookup_Exercises[Category],MATCH(tbl_Exercises[[#This Row],[ExerciseName]],tbl_Lookup_Exercises[ExerciseName],0)),"Unknown")</f>
        <v>Push</v>
      </c>
    </row>
    <row r="1289" spans="1:18" hidden="1" x14ac:dyDescent="0.25">
      <c r="A1289" t="s">
        <v>4505</v>
      </c>
      <c r="B1289" t="s">
        <v>1080</v>
      </c>
      <c r="C1289" t="s">
        <v>192</v>
      </c>
      <c r="D1289">
        <v>1</v>
      </c>
      <c r="E1289">
        <v>40</v>
      </c>
      <c r="F1289">
        <v>8</v>
      </c>
      <c r="J1289">
        <v>3</v>
      </c>
      <c r="K1289">
        <v>1</v>
      </c>
      <c r="L1289">
        <v>2</v>
      </c>
      <c r="M1289" t="s">
        <v>618</v>
      </c>
      <c r="O1289" t="s">
        <v>4506</v>
      </c>
      <c r="P1289">
        <v>5</v>
      </c>
      <c r="Q1289" t="s">
        <v>4507</v>
      </c>
      <c r="R1289" t="str">
        <f>IFERROR(INDEX(tbl_Lookup_Exercises[Category],MATCH(tbl_Exercises[[#This Row],[ExerciseName]],tbl_Lookup_Exercises[ExerciseName],0)),"Unknown")</f>
        <v>Push</v>
      </c>
    </row>
    <row r="1290" spans="1:18" hidden="1" x14ac:dyDescent="0.25">
      <c r="A1290" t="s">
        <v>4508</v>
      </c>
      <c r="B1290" t="s">
        <v>1080</v>
      </c>
      <c r="C1290" t="s">
        <v>192</v>
      </c>
      <c r="D1290">
        <v>2</v>
      </c>
      <c r="E1290">
        <v>40</v>
      </c>
      <c r="F1290">
        <v>8</v>
      </c>
      <c r="J1290">
        <v>3</v>
      </c>
      <c r="K1290">
        <v>1</v>
      </c>
      <c r="L1290">
        <v>2</v>
      </c>
      <c r="M1290" t="s">
        <v>618</v>
      </c>
      <c r="O1290" t="s">
        <v>4509</v>
      </c>
      <c r="P1290">
        <v>5</v>
      </c>
      <c r="Q1290" t="s">
        <v>4510</v>
      </c>
      <c r="R1290" t="str">
        <f>IFERROR(INDEX(tbl_Lookup_Exercises[Category],MATCH(tbl_Exercises[[#This Row],[ExerciseName]],tbl_Lookup_Exercises[ExerciseName],0)),"Unknown")</f>
        <v>Push</v>
      </c>
    </row>
    <row r="1291" spans="1:18" hidden="1" x14ac:dyDescent="0.25">
      <c r="A1291" t="s">
        <v>4511</v>
      </c>
      <c r="B1291" t="s">
        <v>1080</v>
      </c>
      <c r="C1291" t="s">
        <v>192</v>
      </c>
      <c r="D1291">
        <v>3</v>
      </c>
      <c r="E1291">
        <v>40</v>
      </c>
      <c r="F1291">
        <v>8</v>
      </c>
      <c r="J1291">
        <v>3</v>
      </c>
      <c r="K1291">
        <v>1</v>
      </c>
      <c r="L1291">
        <v>2</v>
      </c>
      <c r="M1291" t="s">
        <v>618</v>
      </c>
      <c r="O1291" t="s">
        <v>4509</v>
      </c>
      <c r="P1291">
        <v>5</v>
      </c>
      <c r="Q1291" t="s">
        <v>4512</v>
      </c>
      <c r="R1291" t="str">
        <f>IFERROR(INDEX(tbl_Lookup_Exercises[Category],MATCH(tbl_Exercises[[#This Row],[ExerciseName]],tbl_Lookup_Exercises[ExerciseName],0)),"Unknown")</f>
        <v>Push</v>
      </c>
    </row>
    <row r="1292" spans="1:18" hidden="1" x14ac:dyDescent="0.25">
      <c r="A1292" t="s">
        <v>4513</v>
      </c>
      <c r="B1292" t="s">
        <v>1080</v>
      </c>
      <c r="C1292" t="s">
        <v>214</v>
      </c>
      <c r="D1292">
        <v>1</v>
      </c>
      <c r="E1292">
        <v>50</v>
      </c>
      <c r="F1292">
        <v>10</v>
      </c>
      <c r="J1292">
        <v>2</v>
      </c>
      <c r="K1292">
        <v>1</v>
      </c>
      <c r="L1292">
        <v>2</v>
      </c>
      <c r="M1292" t="s">
        <v>3856</v>
      </c>
      <c r="O1292" t="s">
        <v>3882</v>
      </c>
      <c r="P1292">
        <v>5</v>
      </c>
      <c r="Q1292" t="s">
        <v>4514</v>
      </c>
      <c r="R1292" t="str">
        <f>IFERROR(INDEX(tbl_Lookup_Exercises[Category],MATCH(tbl_Exercises[[#This Row],[ExerciseName]],tbl_Lookup_Exercises[ExerciseName],0)),"Unknown")</f>
        <v>Arms_Triceps</v>
      </c>
    </row>
    <row r="1293" spans="1:18" hidden="1" x14ac:dyDescent="0.25">
      <c r="A1293" t="s">
        <v>4515</v>
      </c>
      <c r="B1293" t="s">
        <v>1080</v>
      </c>
      <c r="C1293" t="s">
        <v>214</v>
      </c>
      <c r="D1293">
        <v>2</v>
      </c>
      <c r="E1293">
        <v>50</v>
      </c>
      <c r="F1293">
        <v>9</v>
      </c>
      <c r="J1293">
        <v>2</v>
      </c>
      <c r="K1293">
        <v>1</v>
      </c>
      <c r="L1293">
        <v>2</v>
      </c>
      <c r="M1293" t="s">
        <v>3856</v>
      </c>
      <c r="O1293" t="s">
        <v>3882</v>
      </c>
      <c r="P1293">
        <v>5</v>
      </c>
      <c r="Q1293" t="s">
        <v>4516</v>
      </c>
      <c r="R1293" t="str">
        <f>IFERROR(INDEX(tbl_Lookup_Exercises[Category],MATCH(tbl_Exercises[[#This Row],[ExerciseName]],tbl_Lookup_Exercises[ExerciseName],0)),"Unknown")</f>
        <v>Arms_Triceps</v>
      </c>
    </row>
    <row r="1294" spans="1:18" hidden="1" x14ac:dyDescent="0.25">
      <c r="A1294" t="s">
        <v>4517</v>
      </c>
      <c r="B1294" t="s">
        <v>1080</v>
      </c>
      <c r="C1294" t="s">
        <v>214</v>
      </c>
      <c r="D1294">
        <v>3</v>
      </c>
      <c r="E1294">
        <v>50</v>
      </c>
      <c r="F1294">
        <v>7</v>
      </c>
      <c r="J1294">
        <v>2</v>
      </c>
      <c r="K1294">
        <v>1</v>
      </c>
      <c r="L1294">
        <v>2</v>
      </c>
      <c r="M1294" t="s">
        <v>3930</v>
      </c>
      <c r="O1294" t="s">
        <v>4518</v>
      </c>
      <c r="P1294">
        <v>5</v>
      </c>
      <c r="Q1294" t="s">
        <v>4519</v>
      </c>
      <c r="R1294" t="str">
        <f>IFERROR(INDEX(tbl_Lookup_Exercises[Category],MATCH(tbl_Exercises[[#This Row],[ExerciseName]],tbl_Lookup_Exercises[ExerciseName],0)),"Unknown")</f>
        <v>Arms_Triceps</v>
      </c>
    </row>
    <row r="1295" spans="1:18" hidden="1" x14ac:dyDescent="0.25">
      <c r="A1295" t="s">
        <v>4520</v>
      </c>
      <c r="B1295" t="s">
        <v>1080</v>
      </c>
      <c r="C1295" t="s">
        <v>214</v>
      </c>
      <c r="D1295">
        <v>4</v>
      </c>
      <c r="E1295">
        <v>50</v>
      </c>
      <c r="F1295">
        <v>7</v>
      </c>
      <c r="J1295">
        <v>2</v>
      </c>
      <c r="K1295">
        <v>1</v>
      </c>
      <c r="L1295">
        <v>2</v>
      </c>
      <c r="M1295" t="s">
        <v>3930</v>
      </c>
      <c r="O1295" t="s">
        <v>4521</v>
      </c>
      <c r="P1295">
        <v>5</v>
      </c>
      <c r="Q1295" t="s">
        <v>4522</v>
      </c>
      <c r="R1295" t="str">
        <f>IFERROR(INDEX(tbl_Lookup_Exercises[Category],MATCH(tbl_Exercises[[#This Row],[ExerciseName]],tbl_Lookup_Exercises[ExerciseName],0)),"Unknown")</f>
        <v>Arms_Triceps</v>
      </c>
    </row>
    <row r="1296" spans="1:18" hidden="1" x14ac:dyDescent="0.25">
      <c r="A1296" t="s">
        <v>4523</v>
      </c>
      <c r="B1296" t="s">
        <v>1080</v>
      </c>
      <c r="C1296" t="s">
        <v>217</v>
      </c>
      <c r="D1296">
        <v>1</v>
      </c>
      <c r="E1296">
        <v>12.5</v>
      </c>
      <c r="F1296">
        <v>10</v>
      </c>
      <c r="J1296">
        <v>3</v>
      </c>
      <c r="K1296">
        <v>1</v>
      </c>
      <c r="L1296">
        <v>3</v>
      </c>
      <c r="O1296" t="s">
        <v>4524</v>
      </c>
      <c r="P1296">
        <v>5</v>
      </c>
      <c r="Q1296" t="s">
        <v>4525</v>
      </c>
      <c r="R1296" t="str">
        <f>IFERROR(INDEX(tbl_Lookup_Exercises[Category],MATCH(tbl_Exercises[[#This Row],[ExerciseName]],tbl_Lookup_Exercises[ExerciseName],0)),"Unknown")</f>
        <v>Arms_Triceps</v>
      </c>
    </row>
    <row r="1297" spans="1:18" hidden="1" x14ac:dyDescent="0.25">
      <c r="A1297" t="s">
        <v>4526</v>
      </c>
      <c r="B1297" t="s">
        <v>1080</v>
      </c>
      <c r="C1297" t="s">
        <v>217</v>
      </c>
      <c r="D1297">
        <v>2</v>
      </c>
      <c r="E1297">
        <v>12.5</v>
      </c>
      <c r="F1297">
        <v>9</v>
      </c>
      <c r="J1297">
        <v>3</v>
      </c>
      <c r="K1297">
        <v>1</v>
      </c>
      <c r="L1297">
        <v>3</v>
      </c>
      <c r="O1297" t="s">
        <v>4524</v>
      </c>
      <c r="P1297">
        <v>5</v>
      </c>
      <c r="Q1297" t="s">
        <v>4527</v>
      </c>
      <c r="R1297" t="str">
        <f>IFERROR(INDEX(tbl_Lookup_Exercises[Category],MATCH(tbl_Exercises[[#This Row],[ExerciseName]],tbl_Lookup_Exercises[ExerciseName],0)),"Unknown")</f>
        <v>Arms_Triceps</v>
      </c>
    </row>
    <row r="1298" spans="1:18" hidden="1" x14ac:dyDescent="0.25">
      <c r="A1298" t="s">
        <v>4528</v>
      </c>
      <c r="B1298" t="s">
        <v>1080</v>
      </c>
      <c r="C1298" t="s">
        <v>217</v>
      </c>
      <c r="D1298">
        <v>3</v>
      </c>
      <c r="E1298">
        <v>12.5</v>
      </c>
      <c r="F1298">
        <v>8</v>
      </c>
      <c r="J1298">
        <v>3</v>
      </c>
      <c r="K1298">
        <v>1</v>
      </c>
      <c r="L1298">
        <v>3</v>
      </c>
      <c r="O1298" t="s">
        <v>4529</v>
      </c>
      <c r="P1298">
        <v>5</v>
      </c>
      <c r="Q1298" t="s">
        <v>4530</v>
      </c>
      <c r="R1298" t="str">
        <f>IFERROR(INDEX(tbl_Lookup_Exercises[Category],MATCH(tbl_Exercises[[#This Row],[ExerciseName]],tbl_Lookup_Exercises[ExerciseName],0)),"Unknown")</f>
        <v>Arms_Triceps</v>
      </c>
    </row>
    <row r="1299" spans="1:18" hidden="1" x14ac:dyDescent="0.25">
      <c r="A1299" t="s">
        <v>4531</v>
      </c>
      <c r="B1299" t="s">
        <v>1080</v>
      </c>
      <c r="C1299" t="s">
        <v>303</v>
      </c>
      <c r="D1299">
        <v>1</v>
      </c>
      <c r="E1299">
        <v>10</v>
      </c>
      <c r="F1299">
        <v>15</v>
      </c>
      <c r="M1299" t="s">
        <v>618</v>
      </c>
      <c r="O1299" t="s">
        <v>4532</v>
      </c>
      <c r="P1299">
        <v>5</v>
      </c>
      <c r="Q1299" t="s">
        <v>4533</v>
      </c>
      <c r="R1299" t="str">
        <f>IFERROR(INDEX(tbl_Lookup_Exercises[Category],MATCH(tbl_Exercises[[#This Row],[ExerciseName]],tbl_Lookup_Exercises[ExerciseName],0)),"Unknown")</f>
        <v>Push</v>
      </c>
    </row>
    <row r="1300" spans="1:18" hidden="1" x14ac:dyDescent="0.25">
      <c r="A1300" t="s">
        <v>4534</v>
      </c>
      <c r="B1300" t="s">
        <v>1080</v>
      </c>
      <c r="C1300" t="s">
        <v>303</v>
      </c>
      <c r="D1300">
        <v>2</v>
      </c>
      <c r="E1300">
        <v>10</v>
      </c>
      <c r="F1300">
        <v>15</v>
      </c>
      <c r="M1300" t="s">
        <v>618</v>
      </c>
      <c r="O1300" t="s">
        <v>4532</v>
      </c>
      <c r="P1300">
        <v>5</v>
      </c>
      <c r="Q1300" t="s">
        <v>4535</v>
      </c>
      <c r="R1300" t="str">
        <f>IFERROR(INDEX(tbl_Lookup_Exercises[Category],MATCH(tbl_Exercises[[#This Row],[ExerciseName]],tbl_Lookup_Exercises[ExerciseName],0)),"Unknown")</f>
        <v>Push</v>
      </c>
    </row>
    <row r="1301" spans="1:18" hidden="1" x14ac:dyDescent="0.25">
      <c r="A1301" t="s">
        <v>4536</v>
      </c>
      <c r="B1301" t="s">
        <v>1080</v>
      </c>
      <c r="C1301" t="s">
        <v>303</v>
      </c>
      <c r="D1301">
        <v>3</v>
      </c>
      <c r="E1301">
        <v>10</v>
      </c>
      <c r="F1301">
        <v>15</v>
      </c>
      <c r="M1301" t="s">
        <v>618</v>
      </c>
      <c r="O1301" t="s">
        <v>4537</v>
      </c>
      <c r="P1301">
        <v>5</v>
      </c>
      <c r="Q1301" t="s">
        <v>4538</v>
      </c>
      <c r="R1301" t="str">
        <f>IFERROR(INDEX(tbl_Lookup_Exercises[Category],MATCH(tbl_Exercises[[#This Row],[ExerciseName]],tbl_Lookup_Exercises[ExerciseName],0)),"Unknown")</f>
        <v>Push</v>
      </c>
    </row>
    <row r="1302" spans="1:18" hidden="1" x14ac:dyDescent="0.25">
      <c r="A1302" t="s">
        <v>4539</v>
      </c>
      <c r="B1302" t="s">
        <v>1080</v>
      </c>
      <c r="C1302" t="s">
        <v>379</v>
      </c>
      <c r="D1302">
        <v>1</v>
      </c>
      <c r="E1302">
        <v>0</v>
      </c>
      <c r="F1302">
        <v>8</v>
      </c>
      <c r="N1302" t="s">
        <v>4540</v>
      </c>
      <c r="P1302">
        <v>5</v>
      </c>
      <c r="Q1302" t="s">
        <v>4541</v>
      </c>
      <c r="R1302" t="str">
        <f>IFERROR(INDEX(tbl_Lookup_Exercises[Category],MATCH(tbl_Exercises[[#This Row],[ExerciseName]],tbl_Lookup_Exercises[ExerciseName],0)),"Unknown")</f>
        <v>Push</v>
      </c>
    </row>
    <row r="1303" spans="1:18" hidden="1" x14ac:dyDescent="0.25">
      <c r="A1303" t="s">
        <v>4542</v>
      </c>
      <c r="B1303" t="s">
        <v>1080</v>
      </c>
      <c r="C1303" t="s">
        <v>383</v>
      </c>
      <c r="D1303">
        <v>1</v>
      </c>
      <c r="E1303">
        <v>0</v>
      </c>
      <c r="F1303">
        <v>5</v>
      </c>
      <c r="N1303" t="s">
        <v>4540</v>
      </c>
      <c r="P1303">
        <v>5</v>
      </c>
      <c r="Q1303" t="s">
        <v>4543</v>
      </c>
      <c r="R1303" t="str">
        <f>IFERROR(INDEX(tbl_Lookup_Exercises[Category],MATCH(tbl_Exercises[[#This Row],[ExerciseName]],tbl_Lookup_Exercises[ExerciseName],0)),"Unknown")</f>
        <v>Push</v>
      </c>
    </row>
    <row r="1304" spans="1:18" hidden="1" x14ac:dyDescent="0.25">
      <c r="A1304" t="s">
        <v>4544</v>
      </c>
      <c r="B1304" t="s">
        <v>1080</v>
      </c>
      <c r="C1304" t="s">
        <v>356</v>
      </c>
      <c r="D1304">
        <v>2</v>
      </c>
      <c r="G1304">
        <v>300</v>
      </c>
      <c r="H1304">
        <v>1.31</v>
      </c>
      <c r="I1304" t="s">
        <v>3957</v>
      </c>
      <c r="O1304" t="s">
        <v>4062</v>
      </c>
      <c r="P1304">
        <v>5</v>
      </c>
      <c r="Q1304" t="s">
        <v>1083</v>
      </c>
      <c r="R1304" t="str">
        <f>IFERROR(INDEX(tbl_Lookup_Exercises[Category],MATCH(tbl_Exercises[[#This Row],[ExerciseName]],tbl_Lookup_Exercises[ExerciseName],0)),"Unknown")</f>
        <v>Pull</v>
      </c>
    </row>
    <row r="1305" spans="1:18" hidden="1" x14ac:dyDescent="0.25">
      <c r="A1305" t="s">
        <v>4545</v>
      </c>
      <c r="B1305" t="s">
        <v>1084</v>
      </c>
      <c r="C1305" t="s">
        <v>356</v>
      </c>
      <c r="D1305">
        <v>1</v>
      </c>
      <c r="G1305">
        <v>300</v>
      </c>
      <c r="H1305">
        <v>1.35</v>
      </c>
      <c r="I1305" t="s">
        <v>3957</v>
      </c>
      <c r="O1305" t="s">
        <v>272</v>
      </c>
      <c r="P1305">
        <v>5</v>
      </c>
      <c r="Q1305" t="s">
        <v>1086</v>
      </c>
      <c r="R1305" t="str">
        <f>IFERROR(INDEX(tbl_Lookup_Exercises[Category],MATCH(tbl_Exercises[[#This Row],[ExerciseName]],tbl_Lookup_Exercises[ExerciseName],0)),"Unknown")</f>
        <v>Pull</v>
      </c>
    </row>
    <row r="1306" spans="1:18" hidden="1" x14ac:dyDescent="0.25">
      <c r="A1306" t="s">
        <v>4546</v>
      </c>
      <c r="B1306" t="s">
        <v>1084</v>
      </c>
      <c r="C1306" t="s">
        <v>15</v>
      </c>
      <c r="D1306">
        <v>1</v>
      </c>
      <c r="E1306">
        <v>75</v>
      </c>
      <c r="G1306">
        <v>75</v>
      </c>
      <c r="O1306" t="s">
        <v>4547</v>
      </c>
      <c r="P1306">
        <v>5</v>
      </c>
      <c r="Q1306" t="s">
        <v>4548</v>
      </c>
      <c r="R1306" t="str">
        <f>IFERROR(INDEX(tbl_Lookup_Exercises[Category],MATCH(tbl_Exercises[[#This Row],[ExerciseName]],tbl_Lookup_Exercises[ExerciseName],0)),"Unknown")</f>
        <v>Carry</v>
      </c>
    </row>
    <row r="1307" spans="1:18" hidden="1" x14ac:dyDescent="0.25">
      <c r="A1307" t="s">
        <v>4549</v>
      </c>
      <c r="B1307" t="s">
        <v>1084</v>
      </c>
      <c r="C1307" t="s">
        <v>15</v>
      </c>
      <c r="D1307">
        <v>2</v>
      </c>
      <c r="E1307">
        <v>75</v>
      </c>
      <c r="G1307">
        <v>75</v>
      </c>
      <c r="O1307" t="s">
        <v>4550</v>
      </c>
      <c r="P1307">
        <v>5</v>
      </c>
      <c r="Q1307" t="s">
        <v>4551</v>
      </c>
      <c r="R1307" t="str">
        <f>IFERROR(INDEX(tbl_Lookup_Exercises[Category],MATCH(tbl_Exercises[[#This Row],[ExerciseName]],tbl_Lookup_Exercises[ExerciseName],0)),"Unknown")</f>
        <v>Carry</v>
      </c>
    </row>
    <row r="1308" spans="1:18" hidden="1" x14ac:dyDescent="0.25">
      <c r="A1308" t="s">
        <v>4552</v>
      </c>
      <c r="B1308" t="s">
        <v>1084</v>
      </c>
      <c r="C1308" t="s">
        <v>15</v>
      </c>
      <c r="D1308">
        <v>3</v>
      </c>
      <c r="E1308">
        <v>75</v>
      </c>
      <c r="G1308">
        <v>51.6</v>
      </c>
      <c r="O1308" t="s">
        <v>4550</v>
      </c>
      <c r="P1308">
        <v>5</v>
      </c>
      <c r="Q1308" t="s">
        <v>4553</v>
      </c>
      <c r="R1308" t="str">
        <f>IFERROR(INDEX(tbl_Lookup_Exercises[Category],MATCH(tbl_Exercises[[#This Row],[ExerciseName]],tbl_Lookup_Exercises[ExerciseName],0)),"Unknown")</f>
        <v>Carry</v>
      </c>
    </row>
    <row r="1309" spans="1:18" hidden="1" x14ac:dyDescent="0.25">
      <c r="A1309" t="s">
        <v>4554</v>
      </c>
      <c r="B1309" t="s">
        <v>1084</v>
      </c>
      <c r="C1309" t="s">
        <v>41</v>
      </c>
      <c r="D1309">
        <v>1</v>
      </c>
      <c r="E1309">
        <v>75</v>
      </c>
      <c r="F1309">
        <v>8</v>
      </c>
      <c r="J1309">
        <v>2</v>
      </c>
      <c r="K1309">
        <v>1</v>
      </c>
      <c r="L1309">
        <v>2</v>
      </c>
      <c r="M1309" t="s">
        <v>618</v>
      </c>
      <c r="O1309" t="s">
        <v>2154</v>
      </c>
      <c r="P1309">
        <v>5</v>
      </c>
      <c r="Q1309" t="s">
        <v>4555</v>
      </c>
      <c r="R1309" t="str">
        <f>IFERROR(INDEX(tbl_Lookup_Exercises[Category],MATCH(tbl_Exercises[[#This Row],[ExerciseName]],tbl_Lookup_Exercises[ExerciseName],0)),"Unknown")</f>
        <v>Pull</v>
      </c>
    </row>
    <row r="1310" spans="1:18" hidden="1" x14ac:dyDescent="0.25">
      <c r="A1310" t="s">
        <v>4556</v>
      </c>
      <c r="B1310" t="s">
        <v>1084</v>
      </c>
      <c r="C1310" t="s">
        <v>41</v>
      </c>
      <c r="D1310">
        <v>2</v>
      </c>
      <c r="E1310">
        <v>75</v>
      </c>
      <c r="F1310">
        <v>8</v>
      </c>
      <c r="J1310">
        <v>2</v>
      </c>
      <c r="K1310">
        <v>1</v>
      </c>
      <c r="L1310">
        <v>2</v>
      </c>
      <c r="M1310" t="s">
        <v>3856</v>
      </c>
      <c r="O1310" t="s">
        <v>3882</v>
      </c>
      <c r="P1310">
        <v>5</v>
      </c>
      <c r="Q1310" t="s">
        <v>4557</v>
      </c>
      <c r="R1310" t="str">
        <f>IFERROR(INDEX(tbl_Lookup_Exercises[Category],MATCH(tbl_Exercises[[#This Row],[ExerciseName]],tbl_Lookup_Exercises[ExerciseName],0)),"Unknown")</f>
        <v>Pull</v>
      </c>
    </row>
    <row r="1311" spans="1:18" hidden="1" x14ac:dyDescent="0.25">
      <c r="A1311" t="s">
        <v>4558</v>
      </c>
      <c r="B1311" t="s">
        <v>1084</v>
      </c>
      <c r="C1311" t="s">
        <v>41</v>
      </c>
      <c r="D1311">
        <v>3</v>
      </c>
      <c r="E1311">
        <v>75</v>
      </c>
      <c r="F1311">
        <v>7</v>
      </c>
      <c r="J1311">
        <v>2</v>
      </c>
      <c r="K1311">
        <v>1</v>
      </c>
      <c r="L1311">
        <v>2</v>
      </c>
      <c r="M1311" t="s">
        <v>610</v>
      </c>
      <c r="O1311" t="s">
        <v>1937</v>
      </c>
      <c r="P1311">
        <v>5</v>
      </c>
      <c r="Q1311" t="s">
        <v>4559</v>
      </c>
      <c r="R1311" t="str">
        <f>IFERROR(INDEX(tbl_Lookup_Exercises[Category],MATCH(tbl_Exercises[[#This Row],[ExerciseName]],tbl_Lookup_Exercises[ExerciseName],0)),"Unknown")</f>
        <v>Pull</v>
      </c>
    </row>
    <row r="1312" spans="1:18" hidden="1" x14ac:dyDescent="0.25">
      <c r="A1312" t="s">
        <v>4560</v>
      </c>
      <c r="B1312" t="s">
        <v>1084</v>
      </c>
      <c r="C1312" t="s">
        <v>41</v>
      </c>
      <c r="D1312">
        <v>4</v>
      </c>
      <c r="E1312">
        <v>75</v>
      </c>
      <c r="F1312">
        <v>7</v>
      </c>
      <c r="J1312">
        <v>2</v>
      </c>
      <c r="K1312">
        <v>1</v>
      </c>
      <c r="L1312">
        <v>2</v>
      </c>
      <c r="M1312" t="s">
        <v>610</v>
      </c>
      <c r="O1312" t="s">
        <v>1937</v>
      </c>
      <c r="P1312">
        <v>5</v>
      </c>
      <c r="Q1312" t="s">
        <v>4561</v>
      </c>
      <c r="R1312" t="str">
        <f>IFERROR(INDEX(tbl_Lookup_Exercises[Category],MATCH(tbl_Exercises[[#This Row],[ExerciseName]],tbl_Lookup_Exercises[ExerciseName],0)),"Unknown")</f>
        <v>Pull</v>
      </c>
    </row>
    <row r="1313" spans="1:18" hidden="1" x14ac:dyDescent="0.25">
      <c r="A1313" t="s">
        <v>4562</v>
      </c>
      <c r="B1313" t="s">
        <v>1084</v>
      </c>
      <c r="C1313" t="s">
        <v>45</v>
      </c>
      <c r="D1313">
        <v>1</v>
      </c>
      <c r="E1313">
        <v>145</v>
      </c>
      <c r="F1313">
        <v>11</v>
      </c>
      <c r="J1313">
        <v>2</v>
      </c>
      <c r="K1313">
        <v>1</v>
      </c>
      <c r="L1313">
        <v>2</v>
      </c>
      <c r="M1313" t="s">
        <v>618</v>
      </c>
      <c r="O1313" t="s">
        <v>4563</v>
      </c>
      <c r="P1313">
        <v>5</v>
      </c>
      <c r="Q1313" t="s">
        <v>4564</v>
      </c>
      <c r="R1313" t="str">
        <f>IFERROR(INDEX(tbl_Lookup_Exercises[Category],MATCH(tbl_Exercises[[#This Row],[ExerciseName]],tbl_Lookup_Exercises[ExerciseName],0)),"Unknown")</f>
        <v>Pull</v>
      </c>
    </row>
    <row r="1314" spans="1:18" hidden="1" x14ac:dyDescent="0.25">
      <c r="A1314" t="s">
        <v>4565</v>
      </c>
      <c r="B1314" t="s">
        <v>1084</v>
      </c>
      <c r="C1314" t="s">
        <v>45</v>
      </c>
      <c r="D1314">
        <v>2</v>
      </c>
      <c r="E1314">
        <v>150</v>
      </c>
      <c r="F1314">
        <v>11</v>
      </c>
      <c r="J1314">
        <v>2</v>
      </c>
      <c r="K1314">
        <v>1</v>
      </c>
      <c r="L1314">
        <v>2</v>
      </c>
      <c r="M1314" t="s">
        <v>3856</v>
      </c>
      <c r="O1314" t="s">
        <v>4566</v>
      </c>
      <c r="P1314">
        <v>5</v>
      </c>
      <c r="Q1314" t="s">
        <v>4567</v>
      </c>
      <c r="R1314" t="str">
        <f>IFERROR(INDEX(tbl_Lookup_Exercises[Category],MATCH(tbl_Exercises[[#This Row],[ExerciseName]],tbl_Lookup_Exercises[ExerciseName],0)),"Unknown")</f>
        <v>Pull</v>
      </c>
    </row>
    <row r="1315" spans="1:18" hidden="1" x14ac:dyDescent="0.25">
      <c r="A1315" t="s">
        <v>4568</v>
      </c>
      <c r="B1315" t="s">
        <v>1084</v>
      </c>
      <c r="C1315" t="s">
        <v>45</v>
      </c>
      <c r="D1315">
        <v>3</v>
      </c>
      <c r="E1315">
        <v>170</v>
      </c>
      <c r="F1315">
        <v>10</v>
      </c>
      <c r="J1315">
        <v>2</v>
      </c>
      <c r="K1315">
        <v>1</v>
      </c>
      <c r="L1315">
        <v>2</v>
      </c>
      <c r="M1315" t="s">
        <v>610</v>
      </c>
      <c r="O1315" t="s">
        <v>4569</v>
      </c>
      <c r="P1315">
        <v>5</v>
      </c>
      <c r="Q1315" t="s">
        <v>4570</v>
      </c>
      <c r="R1315" t="str">
        <f>IFERROR(INDEX(tbl_Lookup_Exercises[Category],MATCH(tbl_Exercises[[#This Row],[ExerciseName]],tbl_Lookup_Exercises[ExerciseName],0)),"Unknown")</f>
        <v>Pull</v>
      </c>
    </row>
    <row r="1316" spans="1:18" hidden="1" x14ac:dyDescent="0.25">
      <c r="A1316" t="s">
        <v>4571</v>
      </c>
      <c r="B1316" t="s">
        <v>1084</v>
      </c>
      <c r="C1316" t="s">
        <v>73</v>
      </c>
      <c r="D1316">
        <v>1</v>
      </c>
      <c r="E1316">
        <v>30</v>
      </c>
      <c r="F1316">
        <v>20</v>
      </c>
      <c r="J1316">
        <v>1</v>
      </c>
      <c r="K1316">
        <v>2</v>
      </c>
      <c r="L1316">
        <v>1</v>
      </c>
      <c r="M1316" t="s">
        <v>2289</v>
      </c>
      <c r="O1316" t="s">
        <v>4572</v>
      </c>
      <c r="P1316">
        <v>5</v>
      </c>
      <c r="Q1316" t="s">
        <v>4573</v>
      </c>
      <c r="R1316" t="str">
        <f>IFERROR(INDEX(tbl_Lookup_Exercises[Category],MATCH(tbl_Exercises[[#This Row],[ExerciseName]],tbl_Lookup_Exercises[ExerciseName],0)),"Unknown")</f>
        <v>Pull</v>
      </c>
    </row>
    <row r="1317" spans="1:18" hidden="1" x14ac:dyDescent="0.25">
      <c r="A1317" t="s">
        <v>4574</v>
      </c>
      <c r="B1317" t="s">
        <v>1084</v>
      </c>
      <c r="C1317" t="s">
        <v>73</v>
      </c>
      <c r="D1317">
        <v>2</v>
      </c>
      <c r="E1317">
        <v>35</v>
      </c>
      <c r="F1317">
        <v>20</v>
      </c>
      <c r="J1317">
        <v>1</v>
      </c>
      <c r="K1317">
        <v>2</v>
      </c>
      <c r="L1317">
        <v>1</v>
      </c>
      <c r="M1317" t="s">
        <v>2289</v>
      </c>
      <c r="O1317" t="s">
        <v>4572</v>
      </c>
      <c r="P1317">
        <v>5</v>
      </c>
      <c r="Q1317" t="s">
        <v>4575</v>
      </c>
      <c r="R1317" t="str">
        <f>IFERROR(INDEX(tbl_Lookup_Exercises[Category],MATCH(tbl_Exercises[[#This Row],[ExerciseName]],tbl_Lookup_Exercises[ExerciseName],0)),"Unknown")</f>
        <v>Pull</v>
      </c>
    </row>
    <row r="1318" spans="1:18" hidden="1" x14ac:dyDescent="0.25">
      <c r="A1318" t="s">
        <v>4576</v>
      </c>
      <c r="B1318" t="s">
        <v>1084</v>
      </c>
      <c r="C1318" t="s">
        <v>73</v>
      </c>
      <c r="D1318">
        <v>3</v>
      </c>
      <c r="E1318">
        <v>35</v>
      </c>
      <c r="F1318">
        <v>20</v>
      </c>
      <c r="J1318">
        <v>1</v>
      </c>
      <c r="K1318">
        <v>2</v>
      </c>
      <c r="L1318">
        <v>1</v>
      </c>
      <c r="M1318" t="s">
        <v>2289</v>
      </c>
      <c r="O1318" t="s">
        <v>4572</v>
      </c>
      <c r="P1318">
        <v>5</v>
      </c>
      <c r="Q1318" t="s">
        <v>4577</v>
      </c>
      <c r="R1318" t="str">
        <f>IFERROR(INDEX(tbl_Lookup_Exercises[Category],MATCH(tbl_Exercises[[#This Row],[ExerciseName]],tbl_Lookup_Exercises[ExerciseName],0)),"Unknown")</f>
        <v>Pull</v>
      </c>
    </row>
    <row r="1319" spans="1:18" hidden="1" x14ac:dyDescent="0.25">
      <c r="A1319" t="s">
        <v>4578</v>
      </c>
      <c r="B1319" t="s">
        <v>1084</v>
      </c>
      <c r="C1319" t="s">
        <v>8734</v>
      </c>
      <c r="D1319">
        <v>1</v>
      </c>
      <c r="E1319">
        <v>30</v>
      </c>
      <c r="F1319">
        <v>10</v>
      </c>
      <c r="J1319">
        <v>2</v>
      </c>
      <c r="K1319">
        <v>1</v>
      </c>
      <c r="L1319">
        <v>2</v>
      </c>
      <c r="M1319" t="s">
        <v>3856</v>
      </c>
      <c r="O1319" t="s">
        <v>3882</v>
      </c>
      <c r="P1319">
        <v>5</v>
      </c>
      <c r="Q1319" t="s">
        <v>4579</v>
      </c>
      <c r="R1319" t="str">
        <f>IFERROR(INDEX(tbl_Lookup_Exercises[Category],MATCH(tbl_Exercises[[#This Row],[ExerciseName]],tbl_Lookup_Exercises[ExerciseName],0)),"Unknown")</f>
        <v>Arms_Biceps</v>
      </c>
    </row>
    <row r="1320" spans="1:18" hidden="1" x14ac:dyDescent="0.25">
      <c r="A1320" t="s">
        <v>4580</v>
      </c>
      <c r="B1320" t="s">
        <v>1084</v>
      </c>
      <c r="C1320" t="s">
        <v>8734</v>
      </c>
      <c r="D1320">
        <v>2</v>
      </c>
      <c r="E1320">
        <v>30</v>
      </c>
      <c r="F1320">
        <v>8</v>
      </c>
      <c r="J1320">
        <v>2</v>
      </c>
      <c r="K1320">
        <v>1</v>
      </c>
      <c r="L1320">
        <v>2</v>
      </c>
      <c r="M1320" t="s">
        <v>610</v>
      </c>
      <c r="O1320" t="s">
        <v>1937</v>
      </c>
      <c r="P1320">
        <v>5</v>
      </c>
      <c r="Q1320" t="s">
        <v>4581</v>
      </c>
      <c r="R1320" t="str">
        <f>IFERROR(INDEX(tbl_Lookup_Exercises[Category],MATCH(tbl_Exercises[[#This Row],[ExerciseName]],tbl_Lookup_Exercises[ExerciseName],0)),"Unknown")</f>
        <v>Arms_Biceps</v>
      </c>
    </row>
    <row r="1321" spans="1:18" hidden="1" x14ac:dyDescent="0.25">
      <c r="A1321" t="s">
        <v>4582</v>
      </c>
      <c r="B1321" t="s">
        <v>1084</v>
      </c>
      <c r="C1321" t="s">
        <v>8734</v>
      </c>
      <c r="D1321">
        <v>3</v>
      </c>
      <c r="E1321">
        <v>30</v>
      </c>
      <c r="F1321">
        <v>7</v>
      </c>
      <c r="J1321">
        <v>2</v>
      </c>
      <c r="K1321">
        <v>1</v>
      </c>
      <c r="L1321">
        <v>2</v>
      </c>
      <c r="M1321" t="s">
        <v>3930</v>
      </c>
      <c r="O1321" t="s">
        <v>4583</v>
      </c>
      <c r="P1321">
        <v>5</v>
      </c>
      <c r="Q1321" t="s">
        <v>4584</v>
      </c>
      <c r="R1321" t="str">
        <f>IFERROR(INDEX(tbl_Lookup_Exercises[Category],MATCH(tbl_Exercises[[#This Row],[ExerciseName]],tbl_Lookup_Exercises[ExerciseName],0)),"Unknown")</f>
        <v>Arms_Biceps</v>
      </c>
    </row>
    <row r="1322" spans="1:18" hidden="1" x14ac:dyDescent="0.25">
      <c r="A1322" t="s">
        <v>4585</v>
      </c>
      <c r="B1322" t="s">
        <v>1084</v>
      </c>
      <c r="C1322" t="s">
        <v>20</v>
      </c>
      <c r="D1322">
        <v>1</v>
      </c>
      <c r="E1322">
        <v>75</v>
      </c>
      <c r="G1322">
        <v>60</v>
      </c>
      <c r="P1322">
        <v>5</v>
      </c>
      <c r="Q1322" t="s">
        <v>4586</v>
      </c>
      <c r="R1322" t="str">
        <f>IFERROR(INDEX(tbl_Lookup_Exercises[Category],MATCH(tbl_Exercises[[#This Row],[ExerciseName]],tbl_Lookup_Exercises[ExerciseName],0)),"Unknown")</f>
        <v>Carry</v>
      </c>
    </row>
    <row r="1323" spans="1:18" hidden="1" x14ac:dyDescent="0.25">
      <c r="A1323" t="s">
        <v>4587</v>
      </c>
      <c r="B1323" t="s">
        <v>1084</v>
      </c>
      <c r="C1323" t="s">
        <v>20</v>
      </c>
      <c r="D1323">
        <v>2</v>
      </c>
      <c r="E1323">
        <v>75</v>
      </c>
      <c r="G1323">
        <v>49.8</v>
      </c>
      <c r="O1323" t="s">
        <v>4588</v>
      </c>
      <c r="P1323">
        <v>5</v>
      </c>
      <c r="Q1323" t="s">
        <v>4589</v>
      </c>
      <c r="R1323" t="str">
        <f>IFERROR(INDEX(tbl_Lookup_Exercises[Category],MATCH(tbl_Exercises[[#This Row],[ExerciseName]],tbl_Lookup_Exercises[ExerciseName],0)),"Unknown")</f>
        <v>Carry</v>
      </c>
    </row>
    <row r="1324" spans="1:18" hidden="1" x14ac:dyDescent="0.25">
      <c r="A1324" t="s">
        <v>4590</v>
      </c>
      <c r="B1324" t="s">
        <v>1084</v>
      </c>
      <c r="C1324" t="s">
        <v>20</v>
      </c>
      <c r="D1324">
        <v>3</v>
      </c>
      <c r="E1324">
        <v>75</v>
      </c>
      <c r="G1324">
        <v>55.2</v>
      </c>
      <c r="O1324" t="s">
        <v>4591</v>
      </c>
      <c r="P1324">
        <v>5</v>
      </c>
      <c r="Q1324" t="s">
        <v>4592</v>
      </c>
      <c r="R1324" t="str">
        <f>IFERROR(INDEX(tbl_Lookup_Exercises[Category],MATCH(tbl_Exercises[[#This Row],[ExerciseName]],tbl_Lookup_Exercises[ExerciseName],0)),"Unknown")</f>
        <v>Carry</v>
      </c>
    </row>
    <row r="1325" spans="1:18" hidden="1" x14ac:dyDescent="0.25">
      <c r="A1325" t="s">
        <v>4593</v>
      </c>
      <c r="B1325" t="s">
        <v>1084</v>
      </c>
      <c r="C1325" t="s">
        <v>356</v>
      </c>
      <c r="D1325">
        <v>2</v>
      </c>
      <c r="G1325">
        <v>240</v>
      </c>
      <c r="H1325">
        <v>1.04</v>
      </c>
      <c r="I1325" t="s">
        <v>3957</v>
      </c>
      <c r="P1325">
        <v>5</v>
      </c>
      <c r="Q1325" t="s">
        <v>1087</v>
      </c>
      <c r="R1325" t="str">
        <f>IFERROR(INDEX(tbl_Lookup_Exercises[Category],MATCH(tbl_Exercises[[#This Row],[ExerciseName]],tbl_Lookup_Exercises[ExerciseName],0)),"Unknown")</f>
        <v>Pull</v>
      </c>
    </row>
    <row r="1326" spans="1:18" hidden="1" x14ac:dyDescent="0.25">
      <c r="A1326" t="s">
        <v>4594</v>
      </c>
      <c r="B1326" t="s">
        <v>1088</v>
      </c>
      <c r="C1326" t="s">
        <v>356</v>
      </c>
      <c r="D1326">
        <v>1</v>
      </c>
      <c r="G1326">
        <v>300</v>
      </c>
      <c r="H1326">
        <v>1.34</v>
      </c>
      <c r="I1326" t="s">
        <v>3957</v>
      </c>
      <c r="O1326" t="s">
        <v>3241</v>
      </c>
      <c r="P1326">
        <v>5</v>
      </c>
      <c r="Q1326" t="s">
        <v>1090</v>
      </c>
      <c r="R1326" t="str">
        <f>IFERROR(INDEX(tbl_Lookup_Exercises[Category],MATCH(tbl_Exercises[[#This Row],[ExerciseName]],tbl_Lookup_Exercises[ExerciseName],0)),"Unknown")</f>
        <v>Pull</v>
      </c>
    </row>
    <row r="1327" spans="1:18" hidden="1" x14ac:dyDescent="0.25">
      <c r="A1327" t="s">
        <v>4595</v>
      </c>
      <c r="B1327" t="s">
        <v>1088</v>
      </c>
      <c r="C1327" t="s">
        <v>112</v>
      </c>
      <c r="D1327">
        <v>1</v>
      </c>
      <c r="E1327">
        <v>45</v>
      </c>
      <c r="F1327">
        <v>15</v>
      </c>
      <c r="J1327">
        <v>2</v>
      </c>
      <c r="K1327">
        <v>1</v>
      </c>
      <c r="L1327">
        <v>2</v>
      </c>
      <c r="M1327" t="s">
        <v>610</v>
      </c>
      <c r="O1327" t="s">
        <v>4596</v>
      </c>
      <c r="P1327">
        <v>5</v>
      </c>
      <c r="Q1327" t="s">
        <v>4597</v>
      </c>
      <c r="R1327" t="str">
        <f>IFERROR(INDEX(tbl_Lookup_Exercises[Category],MATCH(tbl_Exercises[[#This Row],[ExerciseName]],tbl_Lookup_Exercises[ExerciseName],0)),"Unknown")</f>
        <v>Arms_Biceps</v>
      </c>
    </row>
    <row r="1328" spans="1:18" hidden="1" x14ac:dyDescent="0.25">
      <c r="A1328" t="s">
        <v>4598</v>
      </c>
      <c r="B1328" t="s">
        <v>1088</v>
      </c>
      <c r="C1328" t="s">
        <v>112</v>
      </c>
      <c r="D1328">
        <v>2</v>
      </c>
      <c r="E1328">
        <v>45</v>
      </c>
      <c r="F1328">
        <v>12</v>
      </c>
      <c r="J1328">
        <v>2</v>
      </c>
      <c r="K1328">
        <v>1</v>
      </c>
      <c r="L1328">
        <v>2</v>
      </c>
      <c r="M1328" t="s">
        <v>610</v>
      </c>
      <c r="O1328" t="s">
        <v>4599</v>
      </c>
      <c r="P1328">
        <v>5</v>
      </c>
      <c r="Q1328" t="s">
        <v>4600</v>
      </c>
      <c r="R1328" t="str">
        <f>IFERROR(INDEX(tbl_Lookup_Exercises[Category],MATCH(tbl_Exercises[[#This Row],[ExerciseName]],tbl_Lookup_Exercises[ExerciseName],0)),"Unknown")</f>
        <v>Arms_Biceps</v>
      </c>
    </row>
    <row r="1329" spans="1:18" hidden="1" x14ac:dyDescent="0.25">
      <c r="A1329" t="s">
        <v>4601</v>
      </c>
      <c r="B1329" t="s">
        <v>1088</v>
      </c>
      <c r="C1329" t="s">
        <v>112</v>
      </c>
      <c r="D1329">
        <v>3</v>
      </c>
      <c r="E1329">
        <v>45</v>
      </c>
      <c r="F1329">
        <v>15</v>
      </c>
      <c r="J1329">
        <v>2</v>
      </c>
      <c r="K1329">
        <v>1</v>
      </c>
      <c r="L1329">
        <v>2</v>
      </c>
      <c r="M1329" t="s">
        <v>610</v>
      </c>
      <c r="O1329" t="s">
        <v>4599</v>
      </c>
      <c r="P1329">
        <v>5</v>
      </c>
      <c r="Q1329" t="s">
        <v>4602</v>
      </c>
      <c r="R1329" t="str">
        <f>IFERROR(INDEX(tbl_Lookup_Exercises[Category],MATCH(tbl_Exercises[[#This Row],[ExerciseName]],tbl_Lookup_Exercises[ExerciseName],0)),"Unknown")</f>
        <v>Arms_Biceps</v>
      </c>
    </row>
    <row r="1330" spans="1:18" hidden="1" x14ac:dyDescent="0.25">
      <c r="A1330" t="s">
        <v>4603</v>
      </c>
      <c r="B1330" t="s">
        <v>1088</v>
      </c>
      <c r="C1330" t="s">
        <v>214</v>
      </c>
      <c r="D1330">
        <v>1</v>
      </c>
      <c r="E1330">
        <v>50</v>
      </c>
      <c r="F1330">
        <v>12</v>
      </c>
      <c r="J1330">
        <v>2</v>
      </c>
      <c r="K1330">
        <v>1</v>
      </c>
      <c r="L1330">
        <v>2</v>
      </c>
      <c r="M1330" t="s">
        <v>618</v>
      </c>
      <c r="O1330" t="s">
        <v>2154</v>
      </c>
      <c r="P1330">
        <v>5</v>
      </c>
      <c r="Q1330" t="s">
        <v>4604</v>
      </c>
      <c r="R1330" t="str">
        <f>IFERROR(INDEX(tbl_Lookup_Exercises[Category],MATCH(tbl_Exercises[[#This Row],[ExerciseName]],tbl_Lookup_Exercises[ExerciseName],0)),"Unknown")</f>
        <v>Arms_Triceps</v>
      </c>
    </row>
    <row r="1331" spans="1:18" hidden="1" x14ac:dyDescent="0.25">
      <c r="A1331" t="s">
        <v>4605</v>
      </c>
      <c r="B1331" t="s">
        <v>1088</v>
      </c>
      <c r="C1331" t="s">
        <v>214</v>
      </c>
      <c r="D1331">
        <v>2</v>
      </c>
      <c r="E1331">
        <v>50</v>
      </c>
      <c r="F1331">
        <v>12</v>
      </c>
      <c r="J1331">
        <v>2</v>
      </c>
      <c r="K1331">
        <v>1</v>
      </c>
      <c r="L1331">
        <v>2</v>
      </c>
      <c r="M1331" t="s">
        <v>618</v>
      </c>
      <c r="O1331" t="s">
        <v>4606</v>
      </c>
      <c r="P1331">
        <v>5</v>
      </c>
      <c r="Q1331" t="s">
        <v>4607</v>
      </c>
      <c r="R1331" t="str">
        <f>IFERROR(INDEX(tbl_Lookup_Exercises[Category],MATCH(tbl_Exercises[[#This Row],[ExerciseName]],tbl_Lookup_Exercises[ExerciseName],0)),"Unknown")</f>
        <v>Arms_Triceps</v>
      </c>
    </row>
    <row r="1332" spans="1:18" hidden="1" x14ac:dyDescent="0.25">
      <c r="A1332" t="s">
        <v>4608</v>
      </c>
      <c r="B1332" t="s">
        <v>1088</v>
      </c>
      <c r="C1332" t="s">
        <v>214</v>
      </c>
      <c r="D1332">
        <v>3</v>
      </c>
      <c r="E1332">
        <v>50</v>
      </c>
      <c r="F1332">
        <v>10</v>
      </c>
      <c r="J1332">
        <v>2</v>
      </c>
      <c r="K1332">
        <v>1</v>
      </c>
      <c r="L1332">
        <v>3</v>
      </c>
      <c r="M1332" t="s">
        <v>610</v>
      </c>
      <c r="O1332" t="s">
        <v>4609</v>
      </c>
      <c r="P1332">
        <v>5</v>
      </c>
      <c r="Q1332" t="s">
        <v>4610</v>
      </c>
      <c r="R1332" t="str">
        <f>IFERROR(INDEX(tbl_Lookup_Exercises[Category],MATCH(tbl_Exercises[[#This Row],[ExerciseName]],tbl_Lookup_Exercises[ExerciseName],0)),"Unknown")</f>
        <v>Arms_Triceps</v>
      </c>
    </row>
    <row r="1333" spans="1:18" hidden="1" x14ac:dyDescent="0.25">
      <c r="A1333" t="s">
        <v>4611</v>
      </c>
      <c r="B1333" t="s">
        <v>1088</v>
      </c>
      <c r="C1333" t="s">
        <v>214</v>
      </c>
      <c r="D1333">
        <v>4</v>
      </c>
      <c r="E1333">
        <v>50</v>
      </c>
      <c r="F1333">
        <v>8</v>
      </c>
      <c r="J1333">
        <v>2</v>
      </c>
      <c r="K1333">
        <v>1</v>
      </c>
      <c r="L1333">
        <v>3</v>
      </c>
      <c r="M1333" t="s">
        <v>610</v>
      </c>
      <c r="O1333" t="s">
        <v>4609</v>
      </c>
      <c r="P1333">
        <v>5</v>
      </c>
      <c r="Q1333" t="s">
        <v>4612</v>
      </c>
      <c r="R1333" t="str">
        <f>IFERROR(INDEX(tbl_Lookup_Exercises[Category],MATCH(tbl_Exercises[[#This Row],[ExerciseName]],tbl_Lookup_Exercises[ExerciseName],0)),"Unknown")</f>
        <v>Arms_Triceps</v>
      </c>
    </row>
    <row r="1334" spans="1:18" hidden="1" x14ac:dyDescent="0.25">
      <c r="A1334" t="s">
        <v>4613</v>
      </c>
      <c r="B1334" t="s">
        <v>1088</v>
      </c>
      <c r="C1334" t="s">
        <v>235</v>
      </c>
      <c r="D1334">
        <v>1</v>
      </c>
      <c r="E1334">
        <v>12.5</v>
      </c>
      <c r="F1334">
        <v>9</v>
      </c>
      <c r="J1334">
        <v>3</v>
      </c>
      <c r="K1334">
        <v>1</v>
      </c>
      <c r="L1334">
        <v>3</v>
      </c>
      <c r="M1334" t="s">
        <v>618</v>
      </c>
      <c r="O1334" t="s">
        <v>4614</v>
      </c>
      <c r="P1334">
        <v>5</v>
      </c>
      <c r="Q1334" t="s">
        <v>4615</v>
      </c>
      <c r="R1334" t="str">
        <f>IFERROR(INDEX(tbl_Lookup_Exercises[Category],MATCH(tbl_Exercises[[#This Row],[ExerciseName]],tbl_Lookup_Exercises[ExerciseName],0)),"Unknown")</f>
        <v>Arms_Triceps</v>
      </c>
    </row>
    <row r="1335" spans="1:18" hidden="1" x14ac:dyDescent="0.25">
      <c r="A1335" t="s">
        <v>4616</v>
      </c>
      <c r="B1335" t="s">
        <v>1088</v>
      </c>
      <c r="C1335" t="s">
        <v>235</v>
      </c>
      <c r="D1335">
        <v>2</v>
      </c>
      <c r="E1335">
        <v>12.5</v>
      </c>
      <c r="F1335">
        <v>10</v>
      </c>
      <c r="J1335">
        <v>3</v>
      </c>
      <c r="K1335">
        <v>1</v>
      </c>
      <c r="L1335">
        <v>3</v>
      </c>
      <c r="M1335" t="s">
        <v>618</v>
      </c>
      <c r="O1335" t="s">
        <v>4614</v>
      </c>
      <c r="P1335">
        <v>5</v>
      </c>
      <c r="Q1335" t="s">
        <v>4617</v>
      </c>
      <c r="R1335" t="str">
        <f>IFERROR(INDEX(tbl_Lookup_Exercises[Category],MATCH(tbl_Exercises[[#This Row],[ExerciseName]],tbl_Lookup_Exercises[ExerciseName],0)),"Unknown")</f>
        <v>Arms_Triceps</v>
      </c>
    </row>
    <row r="1336" spans="1:18" hidden="1" x14ac:dyDescent="0.25">
      <c r="A1336" t="s">
        <v>4618</v>
      </c>
      <c r="B1336" t="s">
        <v>1088</v>
      </c>
      <c r="C1336" t="s">
        <v>235</v>
      </c>
      <c r="D1336">
        <v>3</v>
      </c>
      <c r="E1336">
        <v>12.5</v>
      </c>
      <c r="F1336">
        <v>10</v>
      </c>
      <c r="J1336">
        <v>3</v>
      </c>
      <c r="K1336">
        <v>1</v>
      </c>
      <c r="L1336">
        <v>3</v>
      </c>
      <c r="M1336" t="s">
        <v>618</v>
      </c>
      <c r="O1336" t="s">
        <v>4614</v>
      </c>
      <c r="P1336">
        <v>5</v>
      </c>
      <c r="Q1336" t="s">
        <v>4619</v>
      </c>
      <c r="R1336" t="str">
        <f>IFERROR(INDEX(tbl_Lookup_Exercises[Category],MATCH(tbl_Exercises[[#This Row],[ExerciseName]],tbl_Lookup_Exercises[ExerciseName],0)),"Unknown")</f>
        <v>Arms_Triceps</v>
      </c>
    </row>
    <row r="1337" spans="1:18" hidden="1" x14ac:dyDescent="0.25">
      <c r="A1337" t="s">
        <v>4620</v>
      </c>
      <c r="B1337" t="s">
        <v>1088</v>
      </c>
      <c r="C1337" t="s">
        <v>8734</v>
      </c>
      <c r="D1337">
        <v>1</v>
      </c>
      <c r="E1337">
        <v>30</v>
      </c>
      <c r="F1337">
        <v>10</v>
      </c>
      <c r="J1337">
        <v>2</v>
      </c>
      <c r="K1337">
        <v>1</v>
      </c>
      <c r="L1337">
        <v>2</v>
      </c>
      <c r="M1337" t="s">
        <v>618</v>
      </c>
      <c r="O1337" t="s">
        <v>2154</v>
      </c>
      <c r="P1337">
        <v>5</v>
      </c>
      <c r="Q1337" t="s">
        <v>4621</v>
      </c>
      <c r="R1337" t="str">
        <f>IFERROR(INDEX(tbl_Lookup_Exercises[Category],MATCH(tbl_Exercises[[#This Row],[ExerciseName]],tbl_Lookup_Exercises[ExerciseName],0)),"Unknown")</f>
        <v>Arms_Biceps</v>
      </c>
    </row>
    <row r="1338" spans="1:18" hidden="1" x14ac:dyDescent="0.25">
      <c r="A1338" t="s">
        <v>4622</v>
      </c>
      <c r="B1338" t="s">
        <v>1088</v>
      </c>
      <c r="C1338" t="s">
        <v>8734</v>
      </c>
      <c r="D1338">
        <v>2</v>
      </c>
      <c r="E1338">
        <v>30</v>
      </c>
      <c r="F1338">
        <v>9</v>
      </c>
      <c r="J1338">
        <v>2</v>
      </c>
      <c r="K1338">
        <v>1</v>
      </c>
      <c r="L1338">
        <v>2</v>
      </c>
      <c r="M1338" t="s">
        <v>3856</v>
      </c>
      <c r="O1338" t="s">
        <v>3882</v>
      </c>
      <c r="P1338">
        <v>5</v>
      </c>
      <c r="Q1338" t="s">
        <v>4623</v>
      </c>
      <c r="R1338" t="str">
        <f>IFERROR(INDEX(tbl_Lookup_Exercises[Category],MATCH(tbl_Exercises[[#This Row],[ExerciseName]],tbl_Lookup_Exercises[ExerciseName],0)),"Unknown")</f>
        <v>Arms_Biceps</v>
      </c>
    </row>
    <row r="1339" spans="1:18" hidden="1" x14ac:dyDescent="0.25">
      <c r="A1339" t="s">
        <v>4624</v>
      </c>
      <c r="B1339" t="s">
        <v>1088</v>
      </c>
      <c r="C1339" t="s">
        <v>8734</v>
      </c>
      <c r="D1339">
        <v>3</v>
      </c>
      <c r="E1339">
        <v>30</v>
      </c>
      <c r="F1339">
        <v>7</v>
      </c>
      <c r="O1339" t="s">
        <v>4625</v>
      </c>
      <c r="P1339">
        <v>5</v>
      </c>
      <c r="Q1339" t="s">
        <v>4626</v>
      </c>
      <c r="R1339" t="str">
        <f>IFERROR(INDEX(tbl_Lookup_Exercises[Category],MATCH(tbl_Exercises[[#This Row],[ExerciseName]],tbl_Lookup_Exercises[ExerciseName],0)),"Unknown")</f>
        <v>Arms_Biceps</v>
      </c>
    </row>
    <row r="1340" spans="1:18" hidden="1" x14ac:dyDescent="0.25">
      <c r="A1340" t="s">
        <v>4627</v>
      </c>
      <c r="B1340" t="s">
        <v>1088</v>
      </c>
      <c r="C1340" t="s">
        <v>303</v>
      </c>
      <c r="D1340">
        <v>1</v>
      </c>
      <c r="E1340">
        <v>10</v>
      </c>
      <c r="F1340">
        <v>15</v>
      </c>
      <c r="O1340" t="s">
        <v>4628</v>
      </c>
      <c r="P1340">
        <v>5</v>
      </c>
      <c r="Q1340" t="s">
        <v>4629</v>
      </c>
      <c r="R1340" t="str">
        <f>IFERROR(INDEX(tbl_Lookup_Exercises[Category],MATCH(tbl_Exercises[[#This Row],[ExerciseName]],tbl_Lookup_Exercises[ExerciseName],0)),"Unknown")</f>
        <v>Push</v>
      </c>
    </row>
    <row r="1341" spans="1:18" hidden="1" x14ac:dyDescent="0.25">
      <c r="A1341" t="s">
        <v>4630</v>
      </c>
      <c r="B1341" t="s">
        <v>1088</v>
      </c>
      <c r="C1341" t="s">
        <v>303</v>
      </c>
      <c r="D1341">
        <v>2</v>
      </c>
      <c r="E1341">
        <v>10</v>
      </c>
      <c r="F1341">
        <v>15</v>
      </c>
      <c r="O1341" t="s">
        <v>4631</v>
      </c>
      <c r="P1341">
        <v>5</v>
      </c>
      <c r="Q1341" t="s">
        <v>4632</v>
      </c>
      <c r="R1341" t="str">
        <f>IFERROR(INDEX(tbl_Lookup_Exercises[Category],MATCH(tbl_Exercises[[#This Row],[ExerciseName]],tbl_Lookup_Exercises[ExerciseName],0)),"Unknown")</f>
        <v>Push</v>
      </c>
    </row>
    <row r="1342" spans="1:18" hidden="1" x14ac:dyDescent="0.25">
      <c r="A1342" t="s">
        <v>4633</v>
      </c>
      <c r="B1342" t="s">
        <v>1088</v>
      </c>
      <c r="C1342" t="s">
        <v>303</v>
      </c>
      <c r="D1342">
        <v>3</v>
      </c>
      <c r="E1342">
        <v>10</v>
      </c>
      <c r="F1342">
        <v>15</v>
      </c>
      <c r="O1342" t="s">
        <v>4631</v>
      </c>
      <c r="P1342">
        <v>5</v>
      </c>
      <c r="Q1342" t="s">
        <v>4634</v>
      </c>
      <c r="R1342" t="str">
        <f>IFERROR(INDEX(tbl_Lookup_Exercises[Category],MATCH(tbl_Exercises[[#This Row],[ExerciseName]],tbl_Lookup_Exercises[ExerciseName],0)),"Unknown")</f>
        <v>Push</v>
      </c>
    </row>
    <row r="1343" spans="1:18" hidden="1" x14ac:dyDescent="0.25">
      <c r="A1343" t="s">
        <v>4635</v>
      </c>
      <c r="B1343" t="s">
        <v>1088</v>
      </c>
      <c r="C1343" t="s">
        <v>1534</v>
      </c>
      <c r="D1343">
        <v>1</v>
      </c>
      <c r="E1343">
        <v>150</v>
      </c>
      <c r="G1343">
        <v>60</v>
      </c>
      <c r="P1343">
        <v>5</v>
      </c>
      <c r="Q1343" t="s">
        <v>4636</v>
      </c>
      <c r="R1343" t="str">
        <f>IFERROR(INDEX(tbl_Lookup_Exercises[Category],MATCH(tbl_Exercises[[#This Row],[ExerciseName]],tbl_Lookup_Exercises[ExerciseName],0)),"Unknown")</f>
        <v>Carry</v>
      </c>
    </row>
    <row r="1344" spans="1:18" hidden="1" x14ac:dyDescent="0.25">
      <c r="A1344" t="s">
        <v>4637</v>
      </c>
      <c r="B1344" t="s">
        <v>1088</v>
      </c>
      <c r="C1344" t="s">
        <v>1534</v>
      </c>
      <c r="D1344">
        <v>2</v>
      </c>
      <c r="E1344">
        <v>150</v>
      </c>
      <c r="G1344">
        <v>52.2</v>
      </c>
      <c r="P1344">
        <v>5</v>
      </c>
      <c r="Q1344" t="s">
        <v>4638</v>
      </c>
      <c r="R1344" t="str">
        <f>IFERROR(INDEX(tbl_Lookup_Exercises[Category],MATCH(tbl_Exercises[[#This Row],[ExerciseName]],tbl_Lookup_Exercises[ExerciseName],0)),"Unknown")</f>
        <v>Carry</v>
      </c>
    </row>
    <row r="1345" spans="1:18" hidden="1" x14ac:dyDescent="0.25">
      <c r="A1345" t="s">
        <v>4639</v>
      </c>
      <c r="B1345" t="s">
        <v>1088</v>
      </c>
      <c r="C1345" t="s">
        <v>1534</v>
      </c>
      <c r="D1345">
        <v>3</v>
      </c>
      <c r="E1345">
        <v>150</v>
      </c>
      <c r="G1345">
        <v>54</v>
      </c>
      <c r="P1345">
        <v>5</v>
      </c>
      <c r="Q1345" t="s">
        <v>4640</v>
      </c>
      <c r="R1345" t="str">
        <f>IFERROR(INDEX(tbl_Lookup_Exercises[Category],MATCH(tbl_Exercises[[#This Row],[ExerciseName]],tbl_Lookup_Exercises[ExerciseName],0)),"Unknown")</f>
        <v>Carry</v>
      </c>
    </row>
    <row r="1346" spans="1:18" hidden="1" x14ac:dyDescent="0.25">
      <c r="A1346" t="s">
        <v>4641</v>
      </c>
      <c r="B1346" t="s">
        <v>1088</v>
      </c>
      <c r="C1346" t="s">
        <v>356</v>
      </c>
      <c r="D1346">
        <v>2</v>
      </c>
      <c r="G1346">
        <v>300</v>
      </c>
      <c r="H1346">
        <v>1.32</v>
      </c>
      <c r="I1346" t="s">
        <v>3957</v>
      </c>
      <c r="O1346" t="s">
        <v>4062</v>
      </c>
      <c r="P1346">
        <v>5</v>
      </c>
      <c r="Q1346" t="s">
        <v>1091</v>
      </c>
      <c r="R1346" t="str">
        <f>IFERROR(INDEX(tbl_Lookup_Exercises[Category],MATCH(tbl_Exercises[[#This Row],[ExerciseName]],tbl_Lookup_Exercises[ExerciseName],0)),"Unknown")</f>
        <v>Pull</v>
      </c>
    </row>
    <row r="1347" spans="1:18" hidden="1" x14ac:dyDescent="0.25">
      <c r="A1347" t="s">
        <v>4642</v>
      </c>
      <c r="B1347" t="s">
        <v>1092</v>
      </c>
      <c r="C1347" t="s">
        <v>356</v>
      </c>
      <c r="D1347">
        <v>1</v>
      </c>
      <c r="G1347">
        <v>300</v>
      </c>
      <c r="H1347">
        <v>1.34</v>
      </c>
      <c r="I1347" t="s">
        <v>3957</v>
      </c>
      <c r="O1347" t="s">
        <v>272</v>
      </c>
      <c r="P1347">
        <v>5</v>
      </c>
      <c r="Q1347" t="s">
        <v>1094</v>
      </c>
      <c r="R1347" t="str">
        <f>IFERROR(INDEX(tbl_Lookup_Exercises[Category],MATCH(tbl_Exercises[[#This Row],[ExerciseName]],tbl_Lookup_Exercises[ExerciseName],0)),"Unknown")</f>
        <v>Pull</v>
      </c>
    </row>
    <row r="1348" spans="1:18" hidden="1" x14ac:dyDescent="0.25">
      <c r="A1348" t="s">
        <v>4643</v>
      </c>
      <c r="B1348" t="s">
        <v>1092</v>
      </c>
      <c r="C1348" t="s">
        <v>249</v>
      </c>
      <c r="D1348">
        <v>1</v>
      </c>
      <c r="E1348">
        <v>150</v>
      </c>
      <c r="F1348">
        <v>8</v>
      </c>
      <c r="J1348">
        <v>3</v>
      </c>
      <c r="K1348">
        <v>1</v>
      </c>
      <c r="L1348">
        <v>1</v>
      </c>
      <c r="M1348" t="s">
        <v>618</v>
      </c>
      <c r="O1348" t="s">
        <v>2598</v>
      </c>
      <c r="P1348">
        <v>5</v>
      </c>
      <c r="Q1348" t="s">
        <v>4644</v>
      </c>
      <c r="R1348" t="str">
        <f>IFERROR(INDEX(tbl_Lookup_Exercises[Category],MATCH(tbl_Exercises[[#This Row],[ExerciseName]],tbl_Lookup_Exercises[ExerciseName],0)),"Unknown")</f>
        <v>Legs</v>
      </c>
    </row>
    <row r="1349" spans="1:18" hidden="1" x14ac:dyDescent="0.25">
      <c r="A1349" t="s">
        <v>4645</v>
      </c>
      <c r="B1349" t="s">
        <v>1092</v>
      </c>
      <c r="C1349" t="s">
        <v>249</v>
      </c>
      <c r="D1349">
        <v>2</v>
      </c>
      <c r="E1349">
        <v>150</v>
      </c>
      <c r="F1349">
        <v>8</v>
      </c>
      <c r="J1349">
        <v>3</v>
      </c>
      <c r="K1349">
        <v>1</v>
      </c>
      <c r="L1349">
        <v>1</v>
      </c>
      <c r="M1349" t="s">
        <v>618</v>
      </c>
      <c r="O1349" t="s">
        <v>2598</v>
      </c>
      <c r="P1349">
        <v>5</v>
      </c>
      <c r="Q1349" t="s">
        <v>4646</v>
      </c>
      <c r="R1349" t="str">
        <f>IFERROR(INDEX(tbl_Lookup_Exercises[Category],MATCH(tbl_Exercises[[#This Row],[ExerciseName]],tbl_Lookup_Exercises[ExerciseName],0)),"Unknown")</f>
        <v>Legs</v>
      </c>
    </row>
    <row r="1350" spans="1:18" hidden="1" x14ac:dyDescent="0.25">
      <c r="A1350" t="s">
        <v>4647</v>
      </c>
      <c r="B1350" t="s">
        <v>1092</v>
      </c>
      <c r="C1350" t="s">
        <v>249</v>
      </c>
      <c r="D1350">
        <v>3</v>
      </c>
      <c r="E1350">
        <v>150</v>
      </c>
      <c r="F1350">
        <v>8</v>
      </c>
      <c r="J1350">
        <v>3</v>
      </c>
      <c r="K1350">
        <v>1</v>
      </c>
      <c r="L1350">
        <v>1</v>
      </c>
      <c r="M1350" t="s">
        <v>618</v>
      </c>
      <c r="O1350" t="s">
        <v>2598</v>
      </c>
      <c r="P1350">
        <v>5</v>
      </c>
      <c r="Q1350" t="s">
        <v>4648</v>
      </c>
      <c r="R1350" t="str">
        <f>IFERROR(INDEX(tbl_Lookup_Exercises[Category],MATCH(tbl_Exercises[[#This Row],[ExerciseName]],tbl_Lookup_Exercises[ExerciseName],0)),"Unknown")</f>
        <v>Legs</v>
      </c>
    </row>
    <row r="1351" spans="1:18" hidden="1" x14ac:dyDescent="0.25">
      <c r="A1351" t="s">
        <v>4649</v>
      </c>
      <c r="B1351" t="s">
        <v>1092</v>
      </c>
      <c r="C1351" t="s">
        <v>249</v>
      </c>
      <c r="D1351">
        <v>4</v>
      </c>
      <c r="E1351">
        <v>150</v>
      </c>
      <c r="F1351">
        <v>9</v>
      </c>
      <c r="J1351">
        <v>3</v>
      </c>
      <c r="K1351">
        <v>1</v>
      </c>
      <c r="L1351">
        <v>1</v>
      </c>
      <c r="M1351" t="s">
        <v>3856</v>
      </c>
      <c r="O1351" t="s">
        <v>4650</v>
      </c>
      <c r="P1351">
        <v>5</v>
      </c>
      <c r="Q1351" t="s">
        <v>4651</v>
      </c>
      <c r="R1351" t="str">
        <f>IFERROR(INDEX(tbl_Lookup_Exercises[Category],MATCH(tbl_Exercises[[#This Row],[ExerciseName]],tbl_Lookup_Exercises[ExerciseName],0)),"Unknown")</f>
        <v>Legs</v>
      </c>
    </row>
    <row r="1352" spans="1:18" hidden="1" x14ac:dyDescent="0.25">
      <c r="A1352" t="s">
        <v>4652</v>
      </c>
      <c r="B1352" t="s">
        <v>1092</v>
      </c>
      <c r="C1352" t="s">
        <v>256</v>
      </c>
      <c r="D1352">
        <v>1</v>
      </c>
      <c r="E1352">
        <v>50</v>
      </c>
      <c r="F1352">
        <v>8</v>
      </c>
      <c r="J1352">
        <v>2</v>
      </c>
      <c r="K1352">
        <v>1</v>
      </c>
      <c r="L1352">
        <v>2</v>
      </c>
      <c r="M1352" t="s">
        <v>618</v>
      </c>
      <c r="O1352" t="s">
        <v>4653</v>
      </c>
      <c r="P1352">
        <v>5</v>
      </c>
      <c r="Q1352" t="s">
        <v>4654</v>
      </c>
      <c r="R1352" t="str">
        <f>IFERROR(INDEX(tbl_Lookup_Exercises[Category],MATCH(tbl_Exercises[[#This Row],[ExerciseName]],tbl_Lookup_Exercises[ExerciseName],0)),"Unknown")</f>
        <v>Legs</v>
      </c>
    </row>
    <row r="1353" spans="1:18" hidden="1" x14ac:dyDescent="0.25">
      <c r="A1353" t="s">
        <v>4655</v>
      </c>
      <c r="B1353" t="s">
        <v>1092</v>
      </c>
      <c r="C1353" t="s">
        <v>256</v>
      </c>
      <c r="D1353">
        <v>2</v>
      </c>
      <c r="E1353">
        <v>50</v>
      </c>
      <c r="F1353">
        <v>8</v>
      </c>
      <c r="J1353">
        <v>2</v>
      </c>
      <c r="K1353">
        <v>1</v>
      </c>
      <c r="L1353">
        <v>2</v>
      </c>
      <c r="M1353" t="s">
        <v>618</v>
      </c>
      <c r="O1353" t="s">
        <v>4653</v>
      </c>
      <c r="P1353">
        <v>5</v>
      </c>
      <c r="Q1353" t="s">
        <v>4656</v>
      </c>
      <c r="R1353" t="str">
        <f>IFERROR(INDEX(tbl_Lookup_Exercises[Category],MATCH(tbl_Exercises[[#This Row],[ExerciseName]],tbl_Lookup_Exercises[ExerciseName],0)),"Unknown")</f>
        <v>Legs</v>
      </c>
    </row>
    <row r="1354" spans="1:18" hidden="1" x14ac:dyDescent="0.25">
      <c r="A1354" t="s">
        <v>4657</v>
      </c>
      <c r="B1354" t="s">
        <v>1092</v>
      </c>
      <c r="C1354" t="s">
        <v>256</v>
      </c>
      <c r="D1354">
        <v>3</v>
      </c>
      <c r="E1354">
        <v>50</v>
      </c>
      <c r="F1354">
        <v>8</v>
      </c>
      <c r="J1354">
        <v>2</v>
      </c>
      <c r="K1354">
        <v>1</v>
      </c>
      <c r="L1354">
        <v>2</v>
      </c>
      <c r="M1354" t="s">
        <v>618</v>
      </c>
      <c r="O1354" t="s">
        <v>4653</v>
      </c>
      <c r="P1354">
        <v>5</v>
      </c>
      <c r="Q1354" t="s">
        <v>4658</v>
      </c>
      <c r="R1354" t="str">
        <f>IFERROR(INDEX(tbl_Lookup_Exercises[Category],MATCH(tbl_Exercises[[#This Row],[ExerciseName]],tbl_Lookup_Exercises[ExerciseName],0)),"Unknown")</f>
        <v>Legs</v>
      </c>
    </row>
    <row r="1355" spans="1:18" hidden="1" x14ac:dyDescent="0.25">
      <c r="A1355" t="s">
        <v>4659</v>
      </c>
      <c r="B1355" t="s">
        <v>1092</v>
      </c>
      <c r="C1355" t="s">
        <v>41</v>
      </c>
      <c r="D1355">
        <v>1</v>
      </c>
      <c r="E1355">
        <v>75</v>
      </c>
      <c r="F1355">
        <v>8</v>
      </c>
      <c r="J1355">
        <v>2</v>
      </c>
      <c r="K1355">
        <v>1</v>
      </c>
      <c r="L1355">
        <v>2</v>
      </c>
      <c r="M1355" t="s">
        <v>618</v>
      </c>
      <c r="O1355" t="s">
        <v>2154</v>
      </c>
      <c r="P1355">
        <v>5</v>
      </c>
      <c r="Q1355" t="s">
        <v>4660</v>
      </c>
      <c r="R1355" t="str">
        <f>IFERROR(INDEX(tbl_Lookup_Exercises[Category],MATCH(tbl_Exercises[[#This Row],[ExerciseName]],tbl_Lookup_Exercises[ExerciseName],0)),"Unknown")</f>
        <v>Pull</v>
      </c>
    </row>
    <row r="1356" spans="1:18" hidden="1" x14ac:dyDescent="0.25">
      <c r="A1356" t="s">
        <v>4661</v>
      </c>
      <c r="B1356" t="s">
        <v>1092</v>
      </c>
      <c r="C1356" t="s">
        <v>41</v>
      </c>
      <c r="D1356">
        <v>2</v>
      </c>
      <c r="E1356">
        <v>75</v>
      </c>
      <c r="F1356">
        <v>8</v>
      </c>
      <c r="J1356">
        <v>2</v>
      </c>
      <c r="K1356">
        <v>1</v>
      </c>
      <c r="L1356">
        <v>2</v>
      </c>
      <c r="M1356" t="s">
        <v>618</v>
      </c>
      <c r="O1356" t="s">
        <v>2154</v>
      </c>
      <c r="P1356">
        <v>5</v>
      </c>
      <c r="Q1356" t="s">
        <v>4662</v>
      </c>
      <c r="R1356" t="str">
        <f>IFERROR(INDEX(tbl_Lookup_Exercises[Category],MATCH(tbl_Exercises[[#This Row],[ExerciseName]],tbl_Lookup_Exercises[ExerciseName],0)),"Unknown")</f>
        <v>Pull</v>
      </c>
    </row>
    <row r="1357" spans="1:18" hidden="1" x14ac:dyDescent="0.25">
      <c r="A1357" t="s">
        <v>4663</v>
      </c>
      <c r="B1357" t="s">
        <v>1092</v>
      </c>
      <c r="C1357" t="s">
        <v>41</v>
      </c>
      <c r="D1357">
        <v>3</v>
      </c>
      <c r="E1357">
        <v>75</v>
      </c>
      <c r="F1357">
        <v>8</v>
      </c>
      <c r="J1357">
        <v>2</v>
      </c>
      <c r="K1357">
        <v>1</v>
      </c>
      <c r="L1357">
        <v>2</v>
      </c>
      <c r="M1357" t="s">
        <v>3856</v>
      </c>
      <c r="O1357" t="s">
        <v>3882</v>
      </c>
      <c r="P1357">
        <v>5</v>
      </c>
      <c r="Q1357" t="s">
        <v>4664</v>
      </c>
      <c r="R1357" t="str">
        <f>IFERROR(INDEX(tbl_Lookup_Exercises[Category],MATCH(tbl_Exercises[[#This Row],[ExerciseName]],tbl_Lookup_Exercises[ExerciseName],0)),"Unknown")</f>
        <v>Pull</v>
      </c>
    </row>
    <row r="1358" spans="1:18" hidden="1" x14ac:dyDescent="0.25">
      <c r="A1358" t="s">
        <v>4665</v>
      </c>
      <c r="B1358" t="s">
        <v>1092</v>
      </c>
      <c r="C1358" t="s">
        <v>41</v>
      </c>
      <c r="D1358">
        <v>4</v>
      </c>
      <c r="E1358">
        <v>75</v>
      </c>
      <c r="F1358">
        <v>8</v>
      </c>
      <c r="J1358">
        <v>2</v>
      </c>
      <c r="K1358">
        <v>1</v>
      </c>
      <c r="L1358">
        <v>2</v>
      </c>
      <c r="M1358" t="s">
        <v>3856</v>
      </c>
      <c r="O1358" t="s">
        <v>4666</v>
      </c>
      <c r="P1358">
        <v>5</v>
      </c>
      <c r="Q1358" t="s">
        <v>4667</v>
      </c>
      <c r="R1358" t="str">
        <f>IFERROR(INDEX(tbl_Lookup_Exercises[Category],MATCH(tbl_Exercises[[#This Row],[ExerciseName]],tbl_Lookup_Exercises[ExerciseName],0)),"Unknown")</f>
        <v>Pull</v>
      </c>
    </row>
    <row r="1359" spans="1:18" hidden="1" x14ac:dyDescent="0.25">
      <c r="A1359" t="s">
        <v>4668</v>
      </c>
      <c r="B1359" t="s">
        <v>1092</v>
      </c>
      <c r="C1359" t="s">
        <v>45</v>
      </c>
      <c r="D1359">
        <v>1</v>
      </c>
      <c r="E1359">
        <v>150</v>
      </c>
      <c r="F1359">
        <v>12</v>
      </c>
      <c r="J1359">
        <v>2</v>
      </c>
      <c r="K1359">
        <v>1</v>
      </c>
      <c r="L1359">
        <v>2</v>
      </c>
      <c r="M1359" t="s">
        <v>618</v>
      </c>
      <c r="O1359" t="s">
        <v>4669</v>
      </c>
      <c r="P1359">
        <v>5</v>
      </c>
      <c r="Q1359" t="s">
        <v>4670</v>
      </c>
      <c r="R1359" t="str">
        <f>IFERROR(INDEX(tbl_Lookup_Exercises[Category],MATCH(tbl_Exercises[[#This Row],[ExerciseName]],tbl_Lookup_Exercises[ExerciseName],0)),"Unknown")</f>
        <v>Pull</v>
      </c>
    </row>
    <row r="1360" spans="1:18" hidden="1" x14ac:dyDescent="0.25">
      <c r="A1360" t="s">
        <v>4671</v>
      </c>
      <c r="B1360" t="s">
        <v>1092</v>
      </c>
      <c r="C1360" t="s">
        <v>45</v>
      </c>
      <c r="D1360">
        <v>2</v>
      </c>
      <c r="E1360">
        <v>150</v>
      </c>
      <c r="F1360">
        <v>11</v>
      </c>
      <c r="J1360">
        <v>2</v>
      </c>
      <c r="K1360">
        <v>1</v>
      </c>
      <c r="L1360">
        <v>2</v>
      </c>
      <c r="M1360" t="s">
        <v>610</v>
      </c>
      <c r="O1360" t="s">
        <v>4672</v>
      </c>
      <c r="P1360">
        <v>5</v>
      </c>
      <c r="Q1360" t="s">
        <v>4673</v>
      </c>
      <c r="R1360" t="str">
        <f>IFERROR(INDEX(tbl_Lookup_Exercises[Category],MATCH(tbl_Exercises[[#This Row],[ExerciseName]],tbl_Lookup_Exercises[ExerciseName],0)),"Unknown")</f>
        <v>Pull</v>
      </c>
    </row>
    <row r="1361" spans="1:18" hidden="1" x14ac:dyDescent="0.25">
      <c r="A1361" t="s">
        <v>4674</v>
      </c>
      <c r="B1361" t="s">
        <v>1092</v>
      </c>
      <c r="C1361" t="s">
        <v>45</v>
      </c>
      <c r="D1361">
        <v>3</v>
      </c>
      <c r="E1361">
        <v>150</v>
      </c>
      <c r="F1361">
        <v>10</v>
      </c>
      <c r="J1361">
        <v>2</v>
      </c>
      <c r="K1361">
        <v>1</v>
      </c>
      <c r="L1361">
        <v>2</v>
      </c>
      <c r="M1361" t="s">
        <v>610</v>
      </c>
      <c r="O1361" t="s">
        <v>4672</v>
      </c>
      <c r="P1361">
        <v>5</v>
      </c>
      <c r="Q1361" t="s">
        <v>4675</v>
      </c>
      <c r="R1361" t="str">
        <f>IFERROR(INDEX(tbl_Lookup_Exercises[Category],MATCH(tbl_Exercises[[#This Row],[ExerciseName]],tbl_Lookup_Exercises[ExerciseName],0)),"Unknown")</f>
        <v>Pull</v>
      </c>
    </row>
    <row r="1362" spans="1:18" hidden="1" x14ac:dyDescent="0.25">
      <c r="A1362" t="s">
        <v>4676</v>
      </c>
      <c r="B1362" t="s">
        <v>1092</v>
      </c>
      <c r="C1362" t="s">
        <v>15</v>
      </c>
      <c r="D1362">
        <v>1</v>
      </c>
      <c r="E1362">
        <v>75</v>
      </c>
      <c r="G1362">
        <v>49.8</v>
      </c>
      <c r="O1362" t="s">
        <v>4677</v>
      </c>
      <c r="P1362">
        <v>5</v>
      </c>
      <c r="Q1362" t="s">
        <v>4678</v>
      </c>
      <c r="R1362" t="str">
        <f>IFERROR(INDEX(tbl_Lookup_Exercises[Category],MATCH(tbl_Exercises[[#This Row],[ExerciseName]],tbl_Lookup_Exercises[ExerciseName],0)),"Unknown")</f>
        <v>Carry</v>
      </c>
    </row>
    <row r="1363" spans="1:18" hidden="1" x14ac:dyDescent="0.25">
      <c r="A1363" t="s">
        <v>4679</v>
      </c>
      <c r="B1363" t="s">
        <v>1092</v>
      </c>
      <c r="C1363" t="s">
        <v>15</v>
      </c>
      <c r="D1363">
        <v>2</v>
      </c>
      <c r="E1363">
        <v>75</v>
      </c>
      <c r="G1363">
        <v>49.8</v>
      </c>
      <c r="O1363" t="s">
        <v>4677</v>
      </c>
      <c r="P1363">
        <v>5</v>
      </c>
      <c r="Q1363" t="s">
        <v>4680</v>
      </c>
      <c r="R1363" t="str">
        <f>IFERROR(INDEX(tbl_Lookup_Exercises[Category],MATCH(tbl_Exercises[[#This Row],[ExerciseName]],tbl_Lookup_Exercises[ExerciseName],0)),"Unknown")</f>
        <v>Carry</v>
      </c>
    </row>
    <row r="1364" spans="1:18" hidden="1" x14ac:dyDescent="0.25">
      <c r="A1364" t="s">
        <v>4681</v>
      </c>
      <c r="B1364" t="s">
        <v>1092</v>
      </c>
      <c r="C1364" t="s">
        <v>15</v>
      </c>
      <c r="D1364">
        <v>3</v>
      </c>
      <c r="E1364">
        <v>75</v>
      </c>
      <c r="G1364">
        <v>49.8</v>
      </c>
      <c r="O1364" t="s">
        <v>4677</v>
      </c>
      <c r="P1364">
        <v>5</v>
      </c>
      <c r="Q1364" t="s">
        <v>4682</v>
      </c>
      <c r="R1364" t="str">
        <f>IFERROR(INDEX(tbl_Lookup_Exercises[Category],MATCH(tbl_Exercises[[#This Row],[ExerciseName]],tbl_Lookup_Exercises[ExerciseName],0)),"Unknown")</f>
        <v>Carry</v>
      </c>
    </row>
    <row r="1365" spans="1:18" hidden="1" x14ac:dyDescent="0.25">
      <c r="A1365" t="s">
        <v>4683</v>
      </c>
      <c r="B1365" t="s">
        <v>1092</v>
      </c>
      <c r="C1365" t="s">
        <v>356</v>
      </c>
      <c r="D1365">
        <v>2</v>
      </c>
      <c r="G1365">
        <v>225</v>
      </c>
      <c r="H1365">
        <v>1</v>
      </c>
      <c r="I1365" t="s">
        <v>3957</v>
      </c>
      <c r="O1365" t="s">
        <v>4062</v>
      </c>
      <c r="P1365">
        <v>5</v>
      </c>
      <c r="Q1365" t="s">
        <v>1095</v>
      </c>
      <c r="R1365" t="str">
        <f>IFERROR(INDEX(tbl_Lookup_Exercises[Category],MATCH(tbl_Exercises[[#This Row],[ExerciseName]],tbl_Lookup_Exercises[ExerciseName],0)),"Unknown")</f>
        <v>Pull</v>
      </c>
    </row>
    <row r="1366" spans="1:18" hidden="1" x14ac:dyDescent="0.25">
      <c r="A1366" t="s">
        <v>4684</v>
      </c>
      <c r="B1366" t="s">
        <v>1096</v>
      </c>
      <c r="C1366" t="s">
        <v>389</v>
      </c>
      <c r="D1366">
        <v>1</v>
      </c>
      <c r="E1366">
        <v>0</v>
      </c>
      <c r="F1366">
        <v>12</v>
      </c>
      <c r="P1366">
        <v>5</v>
      </c>
      <c r="Q1366" t="s">
        <v>1098</v>
      </c>
      <c r="R1366" t="str">
        <f>IFERROR(INDEX(tbl_Lookup_Exercises[Category],MATCH(tbl_Exercises[[#This Row],[ExerciseName]],tbl_Lookup_Exercises[ExerciseName],0)),"Unknown")</f>
        <v>Push</v>
      </c>
    </row>
    <row r="1367" spans="1:18" hidden="1" x14ac:dyDescent="0.25">
      <c r="A1367" t="s">
        <v>4685</v>
      </c>
      <c r="B1367" t="s">
        <v>1096</v>
      </c>
      <c r="C1367" t="s">
        <v>411</v>
      </c>
      <c r="D1367">
        <v>1</v>
      </c>
      <c r="E1367">
        <v>20</v>
      </c>
      <c r="F1367">
        <v>10</v>
      </c>
      <c r="P1367">
        <v>5</v>
      </c>
      <c r="Q1367" t="s">
        <v>4686</v>
      </c>
      <c r="R1367" t="str">
        <f>IFERROR(INDEX(tbl_Lookup_Exercises[Category],MATCH(tbl_Exercises[[#This Row],[ExerciseName]],tbl_Lookup_Exercises[ExerciseName],0)),"Unknown")</f>
        <v>Warmup</v>
      </c>
    </row>
    <row r="1368" spans="1:18" hidden="1" x14ac:dyDescent="0.25">
      <c r="A1368" t="s">
        <v>4687</v>
      </c>
      <c r="B1368" t="s">
        <v>1096</v>
      </c>
      <c r="C1368" t="s">
        <v>403</v>
      </c>
      <c r="D1368">
        <v>1</v>
      </c>
      <c r="E1368">
        <v>0</v>
      </c>
      <c r="F1368">
        <v>12</v>
      </c>
      <c r="P1368">
        <v>5</v>
      </c>
      <c r="Q1368" t="s">
        <v>4688</v>
      </c>
      <c r="R1368" t="str">
        <f>IFERROR(INDEX(tbl_Lookup_Exercises[Category],MATCH(tbl_Exercises[[#This Row],[ExerciseName]],tbl_Lookup_Exercises[ExerciseName],0)),"Unknown")</f>
        <v>Warmup</v>
      </c>
    </row>
    <row r="1369" spans="1:18" hidden="1" x14ac:dyDescent="0.25">
      <c r="A1369" t="s">
        <v>4689</v>
      </c>
      <c r="B1369" t="s">
        <v>1096</v>
      </c>
      <c r="C1369" t="s">
        <v>1404</v>
      </c>
      <c r="D1369">
        <v>1</v>
      </c>
      <c r="E1369">
        <v>60</v>
      </c>
      <c r="F1369">
        <v>8</v>
      </c>
      <c r="J1369">
        <v>3</v>
      </c>
      <c r="K1369">
        <v>1</v>
      </c>
      <c r="L1369">
        <v>1</v>
      </c>
      <c r="M1369" t="s">
        <v>3856</v>
      </c>
      <c r="O1369" t="s">
        <v>4690</v>
      </c>
      <c r="P1369">
        <v>5</v>
      </c>
      <c r="Q1369" t="s">
        <v>4691</v>
      </c>
      <c r="R1369" t="str">
        <f>IFERROR(INDEX(tbl_Lookup_Exercises[Category],MATCH(tbl_Exercises[[#This Row],[ExerciseName]],tbl_Lookup_Exercises[ExerciseName],0)),"Unknown")</f>
        <v>Push</v>
      </c>
    </row>
    <row r="1370" spans="1:18" hidden="1" x14ac:dyDescent="0.25">
      <c r="A1370" t="s">
        <v>4692</v>
      </c>
      <c r="B1370" t="s">
        <v>1096</v>
      </c>
      <c r="C1370" t="s">
        <v>1404</v>
      </c>
      <c r="D1370">
        <v>2</v>
      </c>
      <c r="E1370">
        <v>60</v>
      </c>
      <c r="F1370">
        <v>7</v>
      </c>
      <c r="J1370">
        <v>3</v>
      </c>
      <c r="K1370">
        <v>1</v>
      </c>
      <c r="L1370">
        <v>1</v>
      </c>
      <c r="M1370" t="s">
        <v>3856</v>
      </c>
      <c r="O1370" t="s">
        <v>4690</v>
      </c>
      <c r="P1370">
        <v>5</v>
      </c>
      <c r="Q1370" t="s">
        <v>4693</v>
      </c>
      <c r="R1370" t="str">
        <f>IFERROR(INDEX(tbl_Lookup_Exercises[Category],MATCH(tbl_Exercises[[#This Row],[ExerciseName]],tbl_Lookup_Exercises[ExerciseName],0)),"Unknown")</f>
        <v>Push</v>
      </c>
    </row>
    <row r="1371" spans="1:18" hidden="1" x14ac:dyDescent="0.25">
      <c r="A1371" t="s">
        <v>4694</v>
      </c>
      <c r="B1371" t="s">
        <v>1096</v>
      </c>
      <c r="C1371" t="s">
        <v>1404</v>
      </c>
      <c r="D1371">
        <v>3</v>
      </c>
      <c r="E1371">
        <v>60</v>
      </c>
      <c r="F1371">
        <v>6</v>
      </c>
      <c r="J1371">
        <v>3</v>
      </c>
      <c r="K1371">
        <v>1</v>
      </c>
      <c r="L1371">
        <v>1</v>
      </c>
      <c r="M1371" t="s">
        <v>610</v>
      </c>
      <c r="O1371" t="s">
        <v>4695</v>
      </c>
      <c r="P1371">
        <v>5</v>
      </c>
      <c r="Q1371" t="s">
        <v>4696</v>
      </c>
      <c r="R1371" t="str">
        <f>IFERROR(INDEX(tbl_Lookup_Exercises[Category],MATCH(tbl_Exercises[[#This Row],[ExerciseName]],tbl_Lookup_Exercises[ExerciseName],0)),"Unknown")</f>
        <v>Push</v>
      </c>
    </row>
    <row r="1372" spans="1:18" hidden="1" x14ac:dyDescent="0.25">
      <c r="A1372" t="s">
        <v>4697</v>
      </c>
      <c r="B1372" t="s">
        <v>1096</v>
      </c>
      <c r="C1372" t="s">
        <v>1404</v>
      </c>
      <c r="D1372">
        <v>4</v>
      </c>
      <c r="E1372">
        <v>60</v>
      </c>
      <c r="F1372">
        <v>7</v>
      </c>
      <c r="J1372">
        <v>3</v>
      </c>
      <c r="K1372">
        <v>1</v>
      </c>
      <c r="L1372">
        <v>1</v>
      </c>
      <c r="M1372" t="s">
        <v>610</v>
      </c>
      <c r="O1372" t="s">
        <v>4695</v>
      </c>
      <c r="P1372">
        <v>5</v>
      </c>
      <c r="Q1372" t="s">
        <v>4698</v>
      </c>
      <c r="R1372" t="str">
        <f>IFERROR(INDEX(tbl_Lookup_Exercises[Category],MATCH(tbl_Exercises[[#This Row],[ExerciseName]],tbl_Lookup_Exercises[ExerciseName],0)),"Unknown")</f>
        <v>Push</v>
      </c>
    </row>
    <row r="1373" spans="1:18" hidden="1" x14ac:dyDescent="0.25">
      <c r="A1373" t="s">
        <v>4699</v>
      </c>
      <c r="B1373" t="s">
        <v>1096</v>
      </c>
      <c r="C1373" t="s">
        <v>2295</v>
      </c>
      <c r="D1373">
        <v>1</v>
      </c>
      <c r="E1373">
        <v>60</v>
      </c>
      <c r="F1373">
        <v>12</v>
      </c>
      <c r="J1373">
        <v>2</v>
      </c>
      <c r="K1373">
        <v>1</v>
      </c>
      <c r="L1373">
        <v>2</v>
      </c>
      <c r="M1373" t="s">
        <v>618</v>
      </c>
      <c r="O1373" t="s">
        <v>4700</v>
      </c>
      <c r="P1373">
        <v>5</v>
      </c>
      <c r="Q1373" t="s">
        <v>4701</v>
      </c>
      <c r="R1373" t="str">
        <f>IFERROR(INDEX(tbl_Lookup_Exercises[Category],MATCH(tbl_Exercises[[#This Row],[ExerciseName]],tbl_Lookup_Exercises[ExerciseName],0)),"Unknown")</f>
        <v>Push</v>
      </c>
    </row>
    <row r="1374" spans="1:18" hidden="1" x14ac:dyDescent="0.25">
      <c r="A1374" t="s">
        <v>4702</v>
      </c>
      <c r="B1374" t="s">
        <v>1096</v>
      </c>
      <c r="C1374" t="s">
        <v>2295</v>
      </c>
      <c r="D1374">
        <v>2</v>
      </c>
      <c r="E1374">
        <v>60</v>
      </c>
      <c r="F1374">
        <v>10</v>
      </c>
      <c r="J1374">
        <v>2</v>
      </c>
      <c r="K1374">
        <v>1</v>
      </c>
      <c r="L1374">
        <v>2</v>
      </c>
      <c r="M1374" t="s">
        <v>618</v>
      </c>
      <c r="O1374" t="s">
        <v>4700</v>
      </c>
      <c r="P1374">
        <v>5</v>
      </c>
      <c r="Q1374" t="s">
        <v>4703</v>
      </c>
      <c r="R1374" t="str">
        <f>IFERROR(INDEX(tbl_Lookup_Exercises[Category],MATCH(tbl_Exercises[[#This Row],[ExerciseName]],tbl_Lookup_Exercises[ExerciseName],0)),"Unknown")</f>
        <v>Push</v>
      </c>
    </row>
    <row r="1375" spans="1:18" hidden="1" x14ac:dyDescent="0.25">
      <c r="A1375" t="s">
        <v>4704</v>
      </c>
      <c r="B1375" t="s">
        <v>1096</v>
      </c>
      <c r="C1375" t="s">
        <v>2295</v>
      </c>
      <c r="D1375">
        <v>3</v>
      </c>
      <c r="E1375">
        <v>60</v>
      </c>
      <c r="F1375">
        <v>12</v>
      </c>
      <c r="J1375">
        <v>2</v>
      </c>
      <c r="K1375">
        <v>1</v>
      </c>
      <c r="L1375">
        <v>2</v>
      </c>
      <c r="M1375" t="s">
        <v>618</v>
      </c>
      <c r="O1375" t="s">
        <v>4705</v>
      </c>
      <c r="P1375">
        <v>5</v>
      </c>
      <c r="Q1375" t="s">
        <v>4706</v>
      </c>
      <c r="R1375" t="str">
        <f>IFERROR(INDEX(tbl_Lookup_Exercises[Category],MATCH(tbl_Exercises[[#This Row],[ExerciseName]],tbl_Lookup_Exercises[ExerciseName],0)),"Unknown")</f>
        <v>Push</v>
      </c>
    </row>
    <row r="1376" spans="1:18" hidden="1" x14ac:dyDescent="0.25">
      <c r="A1376" t="s">
        <v>4707</v>
      </c>
      <c r="B1376" t="s">
        <v>1096</v>
      </c>
      <c r="C1376" t="s">
        <v>192</v>
      </c>
      <c r="D1376">
        <v>1</v>
      </c>
      <c r="E1376">
        <v>30</v>
      </c>
      <c r="F1376">
        <v>8</v>
      </c>
      <c r="J1376">
        <v>3</v>
      </c>
      <c r="K1376">
        <v>1</v>
      </c>
      <c r="L1376">
        <v>2</v>
      </c>
      <c r="M1376" t="s">
        <v>2289</v>
      </c>
      <c r="O1376" t="s">
        <v>4708</v>
      </c>
      <c r="P1376">
        <v>5</v>
      </c>
      <c r="Q1376" t="s">
        <v>4709</v>
      </c>
      <c r="R1376" t="str">
        <f>IFERROR(INDEX(tbl_Lookup_Exercises[Category],MATCH(tbl_Exercises[[#This Row],[ExerciseName]],tbl_Lookup_Exercises[ExerciseName],0)),"Unknown")</f>
        <v>Push</v>
      </c>
    </row>
    <row r="1377" spans="1:18" hidden="1" x14ac:dyDescent="0.25">
      <c r="A1377" t="s">
        <v>4710</v>
      </c>
      <c r="B1377" t="s">
        <v>1096</v>
      </c>
      <c r="C1377" t="s">
        <v>192</v>
      </c>
      <c r="D1377">
        <v>2</v>
      </c>
      <c r="E1377">
        <v>40</v>
      </c>
      <c r="F1377">
        <v>8</v>
      </c>
      <c r="J1377">
        <v>3</v>
      </c>
      <c r="K1377">
        <v>1</v>
      </c>
      <c r="L1377">
        <v>2</v>
      </c>
      <c r="M1377" t="s">
        <v>618</v>
      </c>
      <c r="O1377" t="s">
        <v>3213</v>
      </c>
      <c r="P1377">
        <v>5</v>
      </c>
      <c r="Q1377" t="s">
        <v>4711</v>
      </c>
      <c r="R1377" t="str">
        <f>IFERROR(INDEX(tbl_Lookup_Exercises[Category],MATCH(tbl_Exercises[[#This Row],[ExerciseName]],tbl_Lookup_Exercises[ExerciseName],0)),"Unknown")</f>
        <v>Push</v>
      </c>
    </row>
    <row r="1378" spans="1:18" hidden="1" x14ac:dyDescent="0.25">
      <c r="A1378" t="s">
        <v>4712</v>
      </c>
      <c r="B1378" t="s">
        <v>1096</v>
      </c>
      <c r="C1378" t="s">
        <v>192</v>
      </c>
      <c r="D1378">
        <v>3</v>
      </c>
      <c r="E1378">
        <v>45</v>
      </c>
      <c r="F1378">
        <v>5</v>
      </c>
      <c r="J1378">
        <v>3</v>
      </c>
      <c r="K1378">
        <v>1</v>
      </c>
      <c r="L1378">
        <v>2</v>
      </c>
      <c r="M1378" t="s">
        <v>3856</v>
      </c>
      <c r="O1378" t="s">
        <v>4713</v>
      </c>
      <c r="P1378">
        <v>5</v>
      </c>
      <c r="Q1378" t="s">
        <v>4714</v>
      </c>
      <c r="R1378" t="str">
        <f>IFERROR(INDEX(tbl_Lookup_Exercises[Category],MATCH(tbl_Exercises[[#This Row],[ExerciseName]],tbl_Lookup_Exercises[ExerciseName],0)),"Unknown")</f>
        <v>Push</v>
      </c>
    </row>
    <row r="1379" spans="1:18" hidden="1" x14ac:dyDescent="0.25">
      <c r="A1379" t="s">
        <v>4715</v>
      </c>
      <c r="B1379" t="s">
        <v>1096</v>
      </c>
      <c r="C1379" t="s">
        <v>214</v>
      </c>
      <c r="D1379">
        <v>1</v>
      </c>
      <c r="E1379">
        <v>50</v>
      </c>
      <c r="F1379">
        <v>12</v>
      </c>
      <c r="J1379">
        <v>2</v>
      </c>
      <c r="K1379">
        <v>1</v>
      </c>
      <c r="L1379">
        <v>2</v>
      </c>
      <c r="M1379" t="s">
        <v>618</v>
      </c>
      <c r="O1379" t="s">
        <v>2154</v>
      </c>
      <c r="P1379">
        <v>5</v>
      </c>
      <c r="Q1379" t="s">
        <v>4716</v>
      </c>
      <c r="R1379" t="str">
        <f>IFERROR(INDEX(tbl_Lookup_Exercises[Category],MATCH(tbl_Exercises[[#This Row],[ExerciseName]],tbl_Lookup_Exercises[ExerciseName],0)),"Unknown")</f>
        <v>Arms_Triceps</v>
      </c>
    </row>
    <row r="1380" spans="1:18" hidden="1" x14ac:dyDescent="0.25">
      <c r="A1380" t="s">
        <v>4717</v>
      </c>
      <c r="B1380" t="s">
        <v>1096</v>
      </c>
      <c r="C1380" t="s">
        <v>214</v>
      </c>
      <c r="D1380">
        <v>2</v>
      </c>
      <c r="E1380">
        <v>50</v>
      </c>
      <c r="F1380">
        <v>10</v>
      </c>
      <c r="J1380">
        <v>2</v>
      </c>
      <c r="K1380">
        <v>1</v>
      </c>
      <c r="L1380">
        <v>2</v>
      </c>
      <c r="M1380" t="s">
        <v>618</v>
      </c>
      <c r="O1380" t="s">
        <v>2154</v>
      </c>
      <c r="P1380">
        <v>5</v>
      </c>
      <c r="Q1380" t="s">
        <v>4718</v>
      </c>
      <c r="R1380" t="str">
        <f>IFERROR(INDEX(tbl_Lookup_Exercises[Category],MATCH(tbl_Exercises[[#This Row],[ExerciseName]],tbl_Lookup_Exercises[ExerciseName],0)),"Unknown")</f>
        <v>Arms_Triceps</v>
      </c>
    </row>
    <row r="1381" spans="1:18" hidden="1" x14ac:dyDescent="0.25">
      <c r="A1381" t="s">
        <v>4719</v>
      </c>
      <c r="B1381" t="s">
        <v>1096</v>
      </c>
      <c r="C1381" t="s">
        <v>214</v>
      </c>
      <c r="D1381">
        <v>3</v>
      </c>
      <c r="E1381">
        <v>50</v>
      </c>
      <c r="F1381">
        <v>9</v>
      </c>
      <c r="J1381">
        <v>2</v>
      </c>
      <c r="K1381">
        <v>1</v>
      </c>
      <c r="L1381">
        <v>2</v>
      </c>
      <c r="M1381" t="s">
        <v>3856</v>
      </c>
      <c r="O1381" t="s">
        <v>3882</v>
      </c>
      <c r="P1381">
        <v>5</v>
      </c>
      <c r="Q1381" t="s">
        <v>4720</v>
      </c>
      <c r="R1381" t="str">
        <f>IFERROR(INDEX(tbl_Lookup_Exercises[Category],MATCH(tbl_Exercises[[#This Row],[ExerciseName]],tbl_Lookup_Exercises[ExerciseName],0)),"Unknown")</f>
        <v>Arms_Triceps</v>
      </c>
    </row>
    <row r="1382" spans="1:18" hidden="1" x14ac:dyDescent="0.25">
      <c r="A1382" t="s">
        <v>4721</v>
      </c>
      <c r="B1382" t="s">
        <v>1096</v>
      </c>
      <c r="C1382" t="s">
        <v>214</v>
      </c>
      <c r="D1382">
        <v>4</v>
      </c>
      <c r="E1382">
        <v>50</v>
      </c>
      <c r="F1382">
        <v>8</v>
      </c>
      <c r="J1382">
        <v>2</v>
      </c>
      <c r="K1382">
        <v>1</v>
      </c>
      <c r="L1382">
        <v>2</v>
      </c>
      <c r="M1382" t="s">
        <v>3856</v>
      </c>
      <c r="O1382" t="s">
        <v>3882</v>
      </c>
      <c r="P1382">
        <v>5</v>
      </c>
      <c r="Q1382" t="s">
        <v>4722</v>
      </c>
      <c r="R1382" t="str">
        <f>IFERROR(INDEX(tbl_Lookup_Exercises[Category],MATCH(tbl_Exercises[[#This Row],[ExerciseName]],tbl_Lookup_Exercises[ExerciseName],0)),"Unknown")</f>
        <v>Arms_Triceps</v>
      </c>
    </row>
    <row r="1383" spans="1:18" hidden="1" x14ac:dyDescent="0.25">
      <c r="A1383" t="s">
        <v>4723</v>
      </c>
      <c r="B1383" t="s">
        <v>1096</v>
      </c>
      <c r="C1383" t="s">
        <v>217</v>
      </c>
      <c r="D1383">
        <v>1</v>
      </c>
      <c r="E1383">
        <v>12.5</v>
      </c>
      <c r="F1383">
        <v>10</v>
      </c>
      <c r="J1383">
        <v>3</v>
      </c>
      <c r="K1383">
        <v>1</v>
      </c>
      <c r="L1383">
        <v>3</v>
      </c>
      <c r="M1383" t="s">
        <v>618</v>
      </c>
      <c r="O1383" t="s">
        <v>4724</v>
      </c>
      <c r="P1383">
        <v>5</v>
      </c>
      <c r="Q1383" t="s">
        <v>4725</v>
      </c>
      <c r="R1383" t="str">
        <f>IFERROR(INDEX(tbl_Lookup_Exercises[Category],MATCH(tbl_Exercises[[#This Row],[ExerciseName]],tbl_Lookup_Exercises[ExerciseName],0)),"Unknown")</f>
        <v>Arms_Triceps</v>
      </c>
    </row>
    <row r="1384" spans="1:18" hidden="1" x14ac:dyDescent="0.25">
      <c r="A1384" t="s">
        <v>4726</v>
      </c>
      <c r="B1384" t="s">
        <v>1096</v>
      </c>
      <c r="C1384" t="s">
        <v>217</v>
      </c>
      <c r="D1384">
        <v>2</v>
      </c>
      <c r="E1384">
        <v>15</v>
      </c>
      <c r="F1384">
        <v>10</v>
      </c>
      <c r="J1384">
        <v>3</v>
      </c>
      <c r="K1384">
        <v>1</v>
      </c>
      <c r="L1384">
        <v>3</v>
      </c>
      <c r="M1384" t="s">
        <v>618</v>
      </c>
      <c r="O1384" t="s">
        <v>4727</v>
      </c>
      <c r="P1384">
        <v>5</v>
      </c>
      <c r="Q1384" t="s">
        <v>4728</v>
      </c>
      <c r="R1384" t="str">
        <f>IFERROR(INDEX(tbl_Lookup_Exercises[Category],MATCH(tbl_Exercises[[#This Row],[ExerciseName]],tbl_Lookup_Exercises[ExerciseName],0)),"Unknown")</f>
        <v>Arms_Triceps</v>
      </c>
    </row>
    <row r="1385" spans="1:18" hidden="1" x14ac:dyDescent="0.25">
      <c r="A1385" t="s">
        <v>4729</v>
      </c>
      <c r="B1385" t="s">
        <v>1096</v>
      </c>
      <c r="C1385" t="s">
        <v>217</v>
      </c>
      <c r="D1385">
        <v>3</v>
      </c>
      <c r="E1385">
        <v>15</v>
      </c>
      <c r="F1385">
        <v>10</v>
      </c>
      <c r="J1385">
        <v>3</v>
      </c>
      <c r="K1385">
        <v>1</v>
      </c>
      <c r="L1385">
        <v>3</v>
      </c>
      <c r="M1385" t="s">
        <v>618</v>
      </c>
      <c r="O1385" t="s">
        <v>4727</v>
      </c>
      <c r="P1385">
        <v>5</v>
      </c>
      <c r="Q1385" t="s">
        <v>4730</v>
      </c>
      <c r="R1385" t="str">
        <f>IFERROR(INDEX(tbl_Lookup_Exercises[Category],MATCH(tbl_Exercises[[#This Row],[ExerciseName]],tbl_Lookup_Exercises[ExerciseName],0)),"Unknown")</f>
        <v>Arms_Triceps</v>
      </c>
    </row>
    <row r="1386" spans="1:18" hidden="1" x14ac:dyDescent="0.25">
      <c r="A1386" t="s">
        <v>4731</v>
      </c>
      <c r="B1386" t="s">
        <v>1096</v>
      </c>
      <c r="C1386" t="s">
        <v>303</v>
      </c>
      <c r="D1386">
        <v>1</v>
      </c>
      <c r="E1386">
        <v>10</v>
      </c>
      <c r="F1386">
        <v>15</v>
      </c>
      <c r="J1386">
        <v>2</v>
      </c>
      <c r="K1386">
        <v>2</v>
      </c>
      <c r="L1386">
        <v>2</v>
      </c>
      <c r="M1386" t="s">
        <v>618</v>
      </c>
      <c r="O1386" t="s">
        <v>3218</v>
      </c>
      <c r="P1386">
        <v>5</v>
      </c>
      <c r="Q1386" t="s">
        <v>4732</v>
      </c>
      <c r="R1386" t="str">
        <f>IFERROR(INDEX(tbl_Lookup_Exercises[Category],MATCH(tbl_Exercises[[#This Row],[ExerciseName]],tbl_Lookup_Exercises[ExerciseName],0)),"Unknown")</f>
        <v>Push</v>
      </c>
    </row>
    <row r="1387" spans="1:18" hidden="1" x14ac:dyDescent="0.25">
      <c r="A1387" t="s">
        <v>4733</v>
      </c>
      <c r="B1387" t="s">
        <v>1096</v>
      </c>
      <c r="C1387" t="s">
        <v>303</v>
      </c>
      <c r="D1387">
        <v>2</v>
      </c>
      <c r="E1387">
        <v>10</v>
      </c>
      <c r="F1387">
        <v>15</v>
      </c>
      <c r="J1387">
        <v>2</v>
      </c>
      <c r="K1387">
        <v>2</v>
      </c>
      <c r="L1387">
        <v>2</v>
      </c>
      <c r="M1387" t="s">
        <v>618</v>
      </c>
      <c r="O1387" t="s">
        <v>3218</v>
      </c>
      <c r="P1387">
        <v>5</v>
      </c>
      <c r="Q1387" t="s">
        <v>4734</v>
      </c>
      <c r="R1387" t="str">
        <f>IFERROR(INDEX(tbl_Lookup_Exercises[Category],MATCH(tbl_Exercises[[#This Row],[ExerciseName]],tbl_Lookup_Exercises[ExerciseName],0)),"Unknown")</f>
        <v>Push</v>
      </c>
    </row>
    <row r="1388" spans="1:18" hidden="1" x14ac:dyDescent="0.25">
      <c r="A1388" t="s">
        <v>4735</v>
      </c>
      <c r="B1388" t="s">
        <v>1096</v>
      </c>
      <c r="C1388" t="s">
        <v>303</v>
      </c>
      <c r="D1388">
        <v>3</v>
      </c>
      <c r="E1388">
        <v>20</v>
      </c>
      <c r="F1388">
        <v>7</v>
      </c>
      <c r="J1388">
        <v>2</v>
      </c>
      <c r="K1388">
        <v>2</v>
      </c>
      <c r="L1388">
        <v>2</v>
      </c>
      <c r="M1388" t="s">
        <v>618</v>
      </c>
      <c r="N1388" t="s">
        <v>4736</v>
      </c>
      <c r="O1388" t="s">
        <v>4737</v>
      </c>
      <c r="P1388">
        <v>5</v>
      </c>
      <c r="Q1388" t="s">
        <v>4738</v>
      </c>
      <c r="R1388" t="str">
        <f>IFERROR(INDEX(tbl_Lookup_Exercises[Category],MATCH(tbl_Exercises[[#This Row],[ExerciseName]],tbl_Lookup_Exercises[ExerciseName],0)),"Unknown")</f>
        <v>Push</v>
      </c>
    </row>
    <row r="1389" spans="1:18" hidden="1" x14ac:dyDescent="0.25">
      <c r="A1389" t="s">
        <v>4739</v>
      </c>
      <c r="B1389" t="s">
        <v>1096</v>
      </c>
      <c r="C1389" t="s">
        <v>303</v>
      </c>
      <c r="D1389">
        <v>4</v>
      </c>
      <c r="E1389">
        <v>10</v>
      </c>
      <c r="F1389">
        <v>8</v>
      </c>
      <c r="J1389">
        <v>2</v>
      </c>
      <c r="K1389">
        <v>2</v>
      </c>
      <c r="L1389">
        <v>2</v>
      </c>
      <c r="M1389" t="s">
        <v>618</v>
      </c>
      <c r="N1389" t="s">
        <v>4736</v>
      </c>
      <c r="O1389" t="s">
        <v>4737</v>
      </c>
      <c r="P1389">
        <v>5</v>
      </c>
      <c r="Q1389" t="s">
        <v>4740</v>
      </c>
      <c r="R1389" t="str">
        <f>IFERROR(INDEX(tbl_Lookup_Exercises[Category],MATCH(tbl_Exercises[[#This Row],[ExerciseName]],tbl_Lookup_Exercises[ExerciseName],0)),"Unknown")</f>
        <v>Push</v>
      </c>
    </row>
    <row r="1390" spans="1:18" hidden="1" x14ac:dyDescent="0.25">
      <c r="A1390" t="s">
        <v>4741</v>
      </c>
      <c r="B1390" t="s">
        <v>1096</v>
      </c>
      <c r="C1390" t="s">
        <v>379</v>
      </c>
      <c r="D1390">
        <v>1</v>
      </c>
      <c r="E1390">
        <v>0</v>
      </c>
      <c r="F1390">
        <v>8</v>
      </c>
      <c r="N1390" t="s">
        <v>4742</v>
      </c>
      <c r="P1390">
        <v>5</v>
      </c>
      <c r="Q1390" t="s">
        <v>4743</v>
      </c>
      <c r="R1390" t="str">
        <f>IFERROR(INDEX(tbl_Lookup_Exercises[Category],MATCH(tbl_Exercises[[#This Row],[ExerciseName]],tbl_Lookup_Exercises[ExerciseName],0)),"Unknown")</f>
        <v>Push</v>
      </c>
    </row>
    <row r="1391" spans="1:18" hidden="1" x14ac:dyDescent="0.25">
      <c r="A1391" t="s">
        <v>4744</v>
      </c>
      <c r="B1391" t="s">
        <v>1096</v>
      </c>
      <c r="C1391" t="s">
        <v>383</v>
      </c>
      <c r="D1391">
        <v>1</v>
      </c>
      <c r="E1391">
        <v>0</v>
      </c>
      <c r="F1391">
        <v>8</v>
      </c>
      <c r="N1391" t="s">
        <v>4742</v>
      </c>
      <c r="P1391">
        <v>5</v>
      </c>
      <c r="Q1391" t="s">
        <v>4745</v>
      </c>
      <c r="R1391" t="str">
        <f>IFERROR(INDEX(tbl_Lookup_Exercises[Category],MATCH(tbl_Exercises[[#This Row],[ExerciseName]],tbl_Lookup_Exercises[ExerciseName],0)),"Unknown")</f>
        <v>Push</v>
      </c>
    </row>
    <row r="1392" spans="1:18" hidden="1" x14ac:dyDescent="0.25">
      <c r="A1392" t="s">
        <v>4746</v>
      </c>
      <c r="B1392" t="s">
        <v>1096</v>
      </c>
      <c r="C1392" t="s">
        <v>368</v>
      </c>
      <c r="D1392">
        <v>1</v>
      </c>
      <c r="G1392">
        <v>300</v>
      </c>
      <c r="H1392">
        <v>2.25</v>
      </c>
      <c r="I1392" t="s">
        <v>3957</v>
      </c>
      <c r="O1392" t="s">
        <v>4747</v>
      </c>
      <c r="P1392">
        <v>5</v>
      </c>
      <c r="Q1392" t="s">
        <v>4748</v>
      </c>
      <c r="R1392" t="str">
        <f>IFERROR(INDEX(tbl_Lookup_Exercises[Category],MATCH(tbl_Exercises[[#This Row],[ExerciseName]],tbl_Lookup_Exercises[ExerciseName],0)),"Unknown")</f>
        <v>Cardio</v>
      </c>
    </row>
    <row r="1393" spans="1:18" hidden="1" x14ac:dyDescent="0.25">
      <c r="A1393" t="s">
        <v>4749</v>
      </c>
      <c r="B1393" t="s">
        <v>1096</v>
      </c>
      <c r="C1393" t="s">
        <v>368</v>
      </c>
      <c r="D1393">
        <v>2</v>
      </c>
      <c r="G1393">
        <v>300</v>
      </c>
      <c r="H1393">
        <v>2.25</v>
      </c>
      <c r="I1393" t="s">
        <v>3957</v>
      </c>
      <c r="O1393" t="s">
        <v>4747</v>
      </c>
      <c r="P1393">
        <v>5</v>
      </c>
      <c r="Q1393" t="s">
        <v>1099</v>
      </c>
      <c r="R1393" t="str">
        <f>IFERROR(INDEX(tbl_Lookup_Exercises[Category],MATCH(tbl_Exercises[[#This Row],[ExerciseName]],tbl_Lookup_Exercises[ExerciseName],0)),"Unknown")</f>
        <v>Cardio</v>
      </c>
    </row>
    <row r="1394" spans="1:18" hidden="1" x14ac:dyDescent="0.25">
      <c r="A1394" t="s">
        <v>4750</v>
      </c>
      <c r="B1394" t="s">
        <v>1100</v>
      </c>
      <c r="C1394" t="s">
        <v>363</v>
      </c>
      <c r="D1394">
        <v>1</v>
      </c>
      <c r="G1394">
        <v>300</v>
      </c>
      <c r="H1394">
        <v>0.53</v>
      </c>
      <c r="I1394" t="s">
        <v>3957</v>
      </c>
      <c r="O1394" t="s">
        <v>4751</v>
      </c>
      <c r="P1394">
        <v>5</v>
      </c>
      <c r="Q1394" t="s">
        <v>1102</v>
      </c>
      <c r="R1394" t="str">
        <f>IFERROR(INDEX(tbl_Lookup_Exercises[Category],MATCH(tbl_Exercises[[#This Row],[ExerciseName]],tbl_Lookup_Exercises[ExerciseName],0)),"Unknown")</f>
        <v>Cardio</v>
      </c>
    </row>
    <row r="1395" spans="1:18" hidden="1" x14ac:dyDescent="0.25">
      <c r="A1395" t="s">
        <v>4752</v>
      </c>
      <c r="B1395" t="s">
        <v>1100</v>
      </c>
      <c r="C1395" t="s">
        <v>15</v>
      </c>
      <c r="D1395">
        <v>1</v>
      </c>
      <c r="E1395">
        <v>75</v>
      </c>
      <c r="G1395">
        <v>60</v>
      </c>
      <c r="O1395" t="s">
        <v>4753</v>
      </c>
      <c r="P1395">
        <v>5</v>
      </c>
      <c r="Q1395" t="s">
        <v>4754</v>
      </c>
      <c r="R1395" t="str">
        <f>IFERROR(INDEX(tbl_Lookup_Exercises[Category],MATCH(tbl_Exercises[[#This Row],[ExerciseName]],tbl_Lookup_Exercises[ExerciseName],0)),"Unknown")</f>
        <v>Carry</v>
      </c>
    </row>
    <row r="1396" spans="1:18" hidden="1" x14ac:dyDescent="0.25">
      <c r="A1396" t="s">
        <v>4755</v>
      </c>
      <c r="B1396" t="s">
        <v>1100</v>
      </c>
      <c r="C1396" t="s">
        <v>15</v>
      </c>
      <c r="D1396">
        <v>2</v>
      </c>
      <c r="E1396">
        <v>75</v>
      </c>
      <c r="G1396">
        <v>60</v>
      </c>
      <c r="O1396" t="s">
        <v>4753</v>
      </c>
      <c r="P1396">
        <v>5</v>
      </c>
      <c r="Q1396" t="s">
        <v>4756</v>
      </c>
      <c r="R1396" t="str">
        <f>IFERROR(INDEX(tbl_Lookup_Exercises[Category],MATCH(tbl_Exercises[[#This Row],[ExerciseName]],tbl_Lookup_Exercises[ExerciseName],0)),"Unknown")</f>
        <v>Carry</v>
      </c>
    </row>
    <row r="1397" spans="1:18" hidden="1" x14ac:dyDescent="0.25">
      <c r="A1397" t="s">
        <v>4757</v>
      </c>
      <c r="B1397" t="s">
        <v>1100</v>
      </c>
      <c r="C1397" t="s">
        <v>15</v>
      </c>
      <c r="D1397">
        <v>3</v>
      </c>
      <c r="E1397">
        <v>75</v>
      </c>
      <c r="G1397">
        <v>64.800000000000011</v>
      </c>
      <c r="O1397" t="s">
        <v>4758</v>
      </c>
      <c r="P1397">
        <v>5</v>
      </c>
      <c r="Q1397" t="s">
        <v>4759</v>
      </c>
      <c r="R1397" t="str">
        <f>IFERROR(INDEX(tbl_Lookup_Exercises[Category],MATCH(tbl_Exercises[[#This Row],[ExerciseName]],tbl_Lookup_Exercises[ExerciseName],0)),"Unknown")</f>
        <v>Carry</v>
      </c>
    </row>
    <row r="1398" spans="1:18" hidden="1" x14ac:dyDescent="0.25">
      <c r="A1398" t="s">
        <v>4760</v>
      </c>
      <c r="B1398" t="s">
        <v>1100</v>
      </c>
      <c r="C1398" t="s">
        <v>41</v>
      </c>
      <c r="D1398">
        <v>1</v>
      </c>
      <c r="E1398">
        <v>75</v>
      </c>
      <c r="F1398">
        <v>8</v>
      </c>
      <c r="J1398">
        <v>2</v>
      </c>
      <c r="K1398">
        <v>1</v>
      </c>
      <c r="L1398">
        <v>2</v>
      </c>
      <c r="M1398" t="s">
        <v>618</v>
      </c>
      <c r="O1398" t="s">
        <v>4761</v>
      </c>
      <c r="P1398">
        <v>5</v>
      </c>
      <c r="Q1398" t="s">
        <v>4762</v>
      </c>
      <c r="R1398" t="str">
        <f>IFERROR(INDEX(tbl_Lookup_Exercises[Category],MATCH(tbl_Exercises[[#This Row],[ExerciseName]],tbl_Lookup_Exercises[ExerciseName],0)),"Unknown")</f>
        <v>Pull</v>
      </c>
    </row>
    <row r="1399" spans="1:18" hidden="1" x14ac:dyDescent="0.25">
      <c r="A1399" t="s">
        <v>4763</v>
      </c>
      <c r="B1399" t="s">
        <v>1100</v>
      </c>
      <c r="C1399" t="s">
        <v>41</v>
      </c>
      <c r="D1399">
        <v>2</v>
      </c>
      <c r="E1399">
        <v>75</v>
      </c>
      <c r="F1399">
        <v>8</v>
      </c>
      <c r="J1399">
        <v>2</v>
      </c>
      <c r="K1399">
        <v>1</v>
      </c>
      <c r="L1399">
        <v>2</v>
      </c>
      <c r="M1399" t="s">
        <v>3856</v>
      </c>
      <c r="O1399" t="s">
        <v>4764</v>
      </c>
      <c r="P1399">
        <v>5</v>
      </c>
      <c r="Q1399" t="s">
        <v>4765</v>
      </c>
      <c r="R1399" t="str">
        <f>IFERROR(INDEX(tbl_Lookup_Exercises[Category],MATCH(tbl_Exercises[[#This Row],[ExerciseName]],tbl_Lookup_Exercises[ExerciseName],0)),"Unknown")</f>
        <v>Pull</v>
      </c>
    </row>
    <row r="1400" spans="1:18" hidden="1" x14ac:dyDescent="0.25">
      <c r="A1400" t="s">
        <v>4766</v>
      </c>
      <c r="B1400" t="s">
        <v>1100</v>
      </c>
      <c r="C1400" t="s">
        <v>41</v>
      </c>
      <c r="D1400">
        <v>3</v>
      </c>
      <c r="E1400">
        <v>75</v>
      </c>
      <c r="F1400">
        <v>6.5</v>
      </c>
      <c r="J1400">
        <v>2</v>
      </c>
      <c r="K1400">
        <v>1</v>
      </c>
      <c r="L1400">
        <v>2</v>
      </c>
      <c r="M1400" t="s">
        <v>3856</v>
      </c>
      <c r="O1400" t="s">
        <v>4764</v>
      </c>
      <c r="P1400">
        <v>5</v>
      </c>
      <c r="Q1400" t="s">
        <v>4767</v>
      </c>
      <c r="R1400" t="str">
        <f>IFERROR(INDEX(tbl_Lookup_Exercises[Category],MATCH(tbl_Exercises[[#This Row],[ExerciseName]],tbl_Lookup_Exercises[ExerciseName],0)),"Unknown")</f>
        <v>Pull</v>
      </c>
    </row>
    <row r="1401" spans="1:18" hidden="1" x14ac:dyDescent="0.25">
      <c r="A1401" t="s">
        <v>4768</v>
      </c>
      <c r="B1401" t="s">
        <v>1100</v>
      </c>
      <c r="C1401" t="s">
        <v>41</v>
      </c>
      <c r="D1401">
        <v>4</v>
      </c>
      <c r="E1401">
        <v>75</v>
      </c>
      <c r="F1401">
        <v>6.5</v>
      </c>
      <c r="J1401">
        <v>2</v>
      </c>
      <c r="K1401">
        <v>1</v>
      </c>
      <c r="L1401">
        <v>2</v>
      </c>
      <c r="M1401" t="s">
        <v>3856</v>
      </c>
      <c r="O1401" t="s">
        <v>4764</v>
      </c>
      <c r="P1401">
        <v>5</v>
      </c>
      <c r="Q1401" t="s">
        <v>4769</v>
      </c>
      <c r="R1401" t="str">
        <f>IFERROR(INDEX(tbl_Lookup_Exercises[Category],MATCH(tbl_Exercises[[#This Row],[ExerciseName]],tbl_Lookup_Exercises[ExerciseName],0)),"Unknown")</f>
        <v>Pull</v>
      </c>
    </row>
    <row r="1402" spans="1:18" hidden="1" x14ac:dyDescent="0.25">
      <c r="A1402" t="s">
        <v>4770</v>
      </c>
      <c r="B1402" t="s">
        <v>1100</v>
      </c>
      <c r="C1402" t="s">
        <v>45</v>
      </c>
      <c r="D1402">
        <v>1</v>
      </c>
      <c r="E1402">
        <v>140</v>
      </c>
      <c r="F1402">
        <v>12</v>
      </c>
      <c r="J1402">
        <v>2</v>
      </c>
      <c r="K1402">
        <v>1</v>
      </c>
      <c r="L1402">
        <v>2</v>
      </c>
      <c r="M1402" t="s">
        <v>618</v>
      </c>
      <c r="O1402" t="s">
        <v>4771</v>
      </c>
      <c r="P1402">
        <v>5</v>
      </c>
      <c r="Q1402" t="s">
        <v>4772</v>
      </c>
      <c r="R1402" t="str">
        <f>IFERROR(INDEX(tbl_Lookup_Exercises[Category],MATCH(tbl_Exercises[[#This Row],[ExerciseName]],tbl_Lookup_Exercises[ExerciseName],0)),"Unknown")</f>
        <v>Pull</v>
      </c>
    </row>
    <row r="1403" spans="1:18" hidden="1" x14ac:dyDescent="0.25">
      <c r="A1403" t="s">
        <v>4773</v>
      </c>
      <c r="B1403" t="s">
        <v>1100</v>
      </c>
      <c r="C1403" t="s">
        <v>45</v>
      </c>
      <c r="D1403">
        <v>2</v>
      </c>
      <c r="E1403">
        <v>150</v>
      </c>
      <c r="F1403">
        <v>12</v>
      </c>
      <c r="J1403">
        <v>2</v>
      </c>
      <c r="K1403">
        <v>1</v>
      </c>
      <c r="L1403">
        <v>2</v>
      </c>
      <c r="M1403" t="s">
        <v>618</v>
      </c>
      <c r="O1403" t="s">
        <v>4774</v>
      </c>
      <c r="P1403">
        <v>5</v>
      </c>
      <c r="Q1403" t="s">
        <v>4775</v>
      </c>
      <c r="R1403" t="str">
        <f>IFERROR(INDEX(tbl_Lookup_Exercises[Category],MATCH(tbl_Exercises[[#This Row],[ExerciseName]],tbl_Lookup_Exercises[ExerciseName],0)),"Unknown")</f>
        <v>Pull</v>
      </c>
    </row>
    <row r="1404" spans="1:18" hidden="1" x14ac:dyDescent="0.25">
      <c r="A1404" t="s">
        <v>4776</v>
      </c>
      <c r="B1404" t="s">
        <v>1100</v>
      </c>
      <c r="C1404" t="s">
        <v>45</v>
      </c>
      <c r="D1404">
        <v>3</v>
      </c>
      <c r="E1404">
        <v>160</v>
      </c>
      <c r="F1404">
        <v>12</v>
      </c>
      <c r="J1404">
        <v>2</v>
      </c>
      <c r="K1404">
        <v>1</v>
      </c>
      <c r="L1404">
        <v>2</v>
      </c>
      <c r="M1404" t="s">
        <v>618</v>
      </c>
      <c r="O1404" t="s">
        <v>4777</v>
      </c>
      <c r="P1404">
        <v>5</v>
      </c>
      <c r="Q1404" t="s">
        <v>4778</v>
      </c>
      <c r="R1404" t="str">
        <f>IFERROR(INDEX(tbl_Lookup_Exercises[Category],MATCH(tbl_Exercises[[#This Row],[ExerciseName]],tbl_Lookup_Exercises[ExerciseName],0)),"Unknown")</f>
        <v>Pull</v>
      </c>
    </row>
    <row r="1405" spans="1:18" hidden="1" x14ac:dyDescent="0.25">
      <c r="A1405" t="s">
        <v>4779</v>
      </c>
      <c r="B1405" t="s">
        <v>1100</v>
      </c>
      <c r="C1405" t="s">
        <v>73</v>
      </c>
      <c r="D1405">
        <v>1</v>
      </c>
      <c r="E1405">
        <v>30</v>
      </c>
      <c r="F1405">
        <v>20</v>
      </c>
      <c r="J1405">
        <v>1</v>
      </c>
      <c r="K1405">
        <v>2</v>
      </c>
      <c r="L1405">
        <v>1</v>
      </c>
      <c r="M1405" t="s">
        <v>618</v>
      </c>
      <c r="O1405" t="s">
        <v>4780</v>
      </c>
      <c r="P1405">
        <v>5</v>
      </c>
      <c r="Q1405" t="s">
        <v>4781</v>
      </c>
      <c r="R1405" t="str">
        <f>IFERROR(INDEX(tbl_Lookup_Exercises[Category],MATCH(tbl_Exercises[[#This Row],[ExerciseName]],tbl_Lookup_Exercises[ExerciseName],0)),"Unknown")</f>
        <v>Pull</v>
      </c>
    </row>
    <row r="1406" spans="1:18" hidden="1" x14ac:dyDescent="0.25">
      <c r="A1406" t="s">
        <v>4782</v>
      </c>
      <c r="B1406" t="s">
        <v>1100</v>
      </c>
      <c r="C1406" t="s">
        <v>73</v>
      </c>
      <c r="D1406">
        <v>2</v>
      </c>
      <c r="E1406">
        <v>35</v>
      </c>
      <c r="F1406">
        <v>20</v>
      </c>
      <c r="J1406">
        <v>1</v>
      </c>
      <c r="K1406">
        <v>2</v>
      </c>
      <c r="L1406">
        <v>1</v>
      </c>
      <c r="M1406" t="s">
        <v>618</v>
      </c>
      <c r="O1406" t="s">
        <v>4783</v>
      </c>
      <c r="P1406">
        <v>5</v>
      </c>
      <c r="Q1406" t="s">
        <v>4784</v>
      </c>
      <c r="R1406" t="str">
        <f>IFERROR(INDEX(tbl_Lookup_Exercises[Category],MATCH(tbl_Exercises[[#This Row],[ExerciseName]],tbl_Lookup_Exercises[ExerciseName],0)),"Unknown")</f>
        <v>Pull</v>
      </c>
    </row>
    <row r="1407" spans="1:18" hidden="1" x14ac:dyDescent="0.25">
      <c r="A1407" t="s">
        <v>4785</v>
      </c>
      <c r="B1407" t="s">
        <v>1100</v>
      </c>
      <c r="C1407" t="s">
        <v>73</v>
      </c>
      <c r="D1407">
        <v>3</v>
      </c>
      <c r="E1407">
        <v>40</v>
      </c>
      <c r="F1407">
        <v>20</v>
      </c>
      <c r="J1407">
        <v>1</v>
      </c>
      <c r="K1407">
        <v>2</v>
      </c>
      <c r="L1407">
        <v>1</v>
      </c>
      <c r="M1407" t="s">
        <v>618</v>
      </c>
      <c r="O1407" t="s">
        <v>4786</v>
      </c>
      <c r="P1407">
        <v>5</v>
      </c>
      <c r="Q1407" t="s">
        <v>4787</v>
      </c>
      <c r="R1407" t="str">
        <f>IFERROR(INDEX(tbl_Lookup_Exercises[Category],MATCH(tbl_Exercises[[#This Row],[ExerciseName]],tbl_Lookup_Exercises[ExerciseName],0)),"Unknown")</f>
        <v>Pull</v>
      </c>
    </row>
    <row r="1408" spans="1:18" hidden="1" x14ac:dyDescent="0.25">
      <c r="A1408" t="s">
        <v>4788</v>
      </c>
      <c r="B1408" t="s">
        <v>1100</v>
      </c>
      <c r="C1408" t="s">
        <v>8734</v>
      </c>
      <c r="D1408">
        <v>1</v>
      </c>
      <c r="E1408">
        <v>30</v>
      </c>
      <c r="F1408">
        <v>10</v>
      </c>
      <c r="J1408">
        <v>2</v>
      </c>
      <c r="K1408">
        <v>1</v>
      </c>
      <c r="L1408">
        <v>2</v>
      </c>
      <c r="M1408" t="s">
        <v>618</v>
      </c>
      <c r="O1408" t="s">
        <v>4789</v>
      </c>
      <c r="P1408">
        <v>5</v>
      </c>
      <c r="Q1408" t="s">
        <v>4790</v>
      </c>
      <c r="R1408" t="str">
        <f>IFERROR(INDEX(tbl_Lookup_Exercises[Category],MATCH(tbl_Exercises[[#This Row],[ExerciseName]],tbl_Lookup_Exercises[ExerciseName],0)),"Unknown")</f>
        <v>Arms_Biceps</v>
      </c>
    </row>
    <row r="1409" spans="1:18" hidden="1" x14ac:dyDescent="0.25">
      <c r="A1409" t="s">
        <v>4791</v>
      </c>
      <c r="B1409" t="s">
        <v>1100</v>
      </c>
      <c r="C1409" t="s">
        <v>8734</v>
      </c>
      <c r="D1409">
        <v>2</v>
      </c>
      <c r="E1409">
        <v>30</v>
      </c>
      <c r="F1409">
        <v>9.5</v>
      </c>
      <c r="J1409">
        <v>2</v>
      </c>
      <c r="K1409">
        <v>1</v>
      </c>
      <c r="L1409">
        <v>2</v>
      </c>
      <c r="M1409" t="s">
        <v>610</v>
      </c>
      <c r="O1409" t="s">
        <v>4792</v>
      </c>
      <c r="P1409">
        <v>5</v>
      </c>
      <c r="Q1409" t="s">
        <v>4793</v>
      </c>
      <c r="R1409" t="str">
        <f>IFERROR(INDEX(tbl_Lookup_Exercises[Category],MATCH(tbl_Exercises[[#This Row],[ExerciseName]],tbl_Lookup_Exercises[ExerciseName],0)),"Unknown")</f>
        <v>Arms_Biceps</v>
      </c>
    </row>
    <row r="1410" spans="1:18" hidden="1" x14ac:dyDescent="0.25">
      <c r="A1410" t="s">
        <v>4794</v>
      </c>
      <c r="B1410" t="s">
        <v>1100</v>
      </c>
      <c r="C1410" t="s">
        <v>8734</v>
      </c>
      <c r="D1410">
        <v>3</v>
      </c>
      <c r="E1410">
        <v>30</v>
      </c>
      <c r="F1410">
        <v>7</v>
      </c>
      <c r="J1410">
        <v>2</v>
      </c>
      <c r="K1410">
        <v>1</v>
      </c>
      <c r="L1410">
        <v>2</v>
      </c>
      <c r="M1410" t="s">
        <v>610</v>
      </c>
      <c r="O1410" t="s">
        <v>4792</v>
      </c>
      <c r="P1410">
        <v>5</v>
      </c>
      <c r="Q1410" t="s">
        <v>4795</v>
      </c>
      <c r="R1410" t="str">
        <f>IFERROR(INDEX(tbl_Lookup_Exercises[Category],MATCH(tbl_Exercises[[#This Row],[ExerciseName]],tbl_Lookup_Exercises[ExerciseName],0)),"Unknown")</f>
        <v>Arms_Biceps</v>
      </c>
    </row>
    <row r="1411" spans="1:18" hidden="1" x14ac:dyDescent="0.25">
      <c r="A1411" t="s">
        <v>4796</v>
      </c>
      <c r="B1411" t="s">
        <v>1100</v>
      </c>
      <c r="C1411" t="s">
        <v>20</v>
      </c>
      <c r="D1411">
        <v>1</v>
      </c>
      <c r="E1411">
        <v>75</v>
      </c>
      <c r="G1411">
        <v>45</v>
      </c>
      <c r="O1411" t="s">
        <v>4797</v>
      </c>
      <c r="P1411">
        <v>5</v>
      </c>
      <c r="Q1411" t="s">
        <v>4798</v>
      </c>
      <c r="R1411" t="str">
        <f>IFERROR(INDEX(tbl_Lookup_Exercises[Category],MATCH(tbl_Exercises[[#This Row],[ExerciseName]],tbl_Lookup_Exercises[ExerciseName],0)),"Unknown")</f>
        <v>Carry</v>
      </c>
    </row>
    <row r="1412" spans="1:18" hidden="1" x14ac:dyDescent="0.25">
      <c r="A1412" t="s">
        <v>4799</v>
      </c>
      <c r="B1412" t="s">
        <v>1100</v>
      </c>
      <c r="C1412" t="s">
        <v>20</v>
      </c>
      <c r="D1412">
        <v>2</v>
      </c>
      <c r="E1412">
        <v>75</v>
      </c>
      <c r="G1412">
        <v>45</v>
      </c>
      <c r="O1412" t="s">
        <v>4797</v>
      </c>
      <c r="P1412">
        <v>5</v>
      </c>
      <c r="Q1412" t="s">
        <v>4800</v>
      </c>
      <c r="R1412" t="str">
        <f>IFERROR(INDEX(tbl_Lookup_Exercises[Category],MATCH(tbl_Exercises[[#This Row],[ExerciseName]],tbl_Lookup_Exercises[ExerciseName],0)),"Unknown")</f>
        <v>Carry</v>
      </c>
    </row>
    <row r="1413" spans="1:18" hidden="1" x14ac:dyDescent="0.25">
      <c r="A1413" t="s">
        <v>4801</v>
      </c>
      <c r="B1413" t="s">
        <v>1100</v>
      </c>
      <c r="C1413" t="s">
        <v>20</v>
      </c>
      <c r="D1413">
        <v>3</v>
      </c>
      <c r="E1413">
        <v>75</v>
      </c>
      <c r="G1413">
        <v>45</v>
      </c>
      <c r="O1413" t="s">
        <v>4797</v>
      </c>
      <c r="P1413">
        <v>5</v>
      </c>
      <c r="Q1413" t="s">
        <v>1103</v>
      </c>
      <c r="R1413" t="str">
        <f>IFERROR(INDEX(tbl_Lookup_Exercises[Category],MATCH(tbl_Exercises[[#This Row],[ExerciseName]],tbl_Lookup_Exercises[ExerciseName],0)),"Unknown")</f>
        <v>Carry</v>
      </c>
    </row>
    <row r="1414" spans="1:18" hidden="1" x14ac:dyDescent="0.25">
      <c r="A1414" t="s">
        <v>4802</v>
      </c>
      <c r="B1414" t="s">
        <v>1104</v>
      </c>
      <c r="C1414" t="s">
        <v>356</v>
      </c>
      <c r="D1414">
        <v>1</v>
      </c>
      <c r="G1414">
        <v>300</v>
      </c>
      <c r="H1414">
        <v>1.3</v>
      </c>
      <c r="I1414" t="s">
        <v>3957</v>
      </c>
      <c r="P1414">
        <v>5</v>
      </c>
      <c r="Q1414" t="s">
        <v>1106</v>
      </c>
      <c r="R1414" t="str">
        <f>IFERROR(INDEX(tbl_Lookup_Exercises[Category],MATCH(tbl_Exercises[[#This Row],[ExerciseName]],tbl_Lookup_Exercises[ExerciseName],0)),"Unknown")</f>
        <v>Pull</v>
      </c>
    </row>
    <row r="1415" spans="1:18" hidden="1" x14ac:dyDescent="0.25">
      <c r="A1415" t="s">
        <v>4803</v>
      </c>
      <c r="B1415" t="s">
        <v>1104</v>
      </c>
      <c r="C1415" t="s">
        <v>112</v>
      </c>
      <c r="D1415">
        <v>1</v>
      </c>
      <c r="E1415">
        <v>45</v>
      </c>
      <c r="F1415">
        <v>15</v>
      </c>
      <c r="J1415">
        <v>2</v>
      </c>
      <c r="K1415">
        <v>1</v>
      </c>
      <c r="L1415">
        <v>2</v>
      </c>
      <c r="M1415" t="s">
        <v>3856</v>
      </c>
      <c r="O1415" t="s">
        <v>4804</v>
      </c>
      <c r="P1415">
        <v>5</v>
      </c>
      <c r="Q1415" t="s">
        <v>4805</v>
      </c>
      <c r="R1415" t="str">
        <f>IFERROR(INDEX(tbl_Lookup_Exercises[Category],MATCH(tbl_Exercises[[#This Row],[ExerciseName]],tbl_Lookup_Exercises[ExerciseName],0)),"Unknown")</f>
        <v>Arms_Biceps</v>
      </c>
    </row>
    <row r="1416" spans="1:18" hidden="1" x14ac:dyDescent="0.25">
      <c r="A1416" t="s">
        <v>4806</v>
      </c>
      <c r="B1416" t="s">
        <v>1104</v>
      </c>
      <c r="C1416" t="s">
        <v>112</v>
      </c>
      <c r="D1416">
        <v>2</v>
      </c>
      <c r="E1416">
        <v>45</v>
      </c>
      <c r="F1416">
        <v>15</v>
      </c>
      <c r="J1416">
        <v>2</v>
      </c>
      <c r="K1416">
        <v>1</v>
      </c>
      <c r="L1416">
        <v>2</v>
      </c>
      <c r="M1416" t="s">
        <v>3856</v>
      </c>
      <c r="O1416" t="s">
        <v>4804</v>
      </c>
      <c r="P1416">
        <v>5</v>
      </c>
      <c r="Q1416" t="s">
        <v>4807</v>
      </c>
      <c r="R1416" t="str">
        <f>IFERROR(INDEX(tbl_Lookup_Exercises[Category],MATCH(tbl_Exercises[[#This Row],[ExerciseName]],tbl_Lookup_Exercises[ExerciseName],0)),"Unknown")</f>
        <v>Arms_Biceps</v>
      </c>
    </row>
    <row r="1417" spans="1:18" hidden="1" x14ac:dyDescent="0.25">
      <c r="A1417" t="s">
        <v>4808</v>
      </c>
      <c r="B1417" t="s">
        <v>1104</v>
      </c>
      <c r="C1417" t="s">
        <v>112</v>
      </c>
      <c r="D1417">
        <v>3</v>
      </c>
      <c r="E1417">
        <v>45</v>
      </c>
      <c r="F1417">
        <v>15</v>
      </c>
      <c r="J1417">
        <v>2</v>
      </c>
      <c r="K1417">
        <v>1</v>
      </c>
      <c r="L1417">
        <v>2</v>
      </c>
      <c r="M1417" t="s">
        <v>3856</v>
      </c>
      <c r="O1417" t="s">
        <v>4804</v>
      </c>
      <c r="P1417">
        <v>5</v>
      </c>
      <c r="Q1417" t="s">
        <v>4809</v>
      </c>
      <c r="R1417" t="str">
        <f>IFERROR(INDEX(tbl_Lookup_Exercises[Category],MATCH(tbl_Exercises[[#This Row],[ExerciseName]],tbl_Lookup_Exercises[ExerciseName],0)),"Unknown")</f>
        <v>Arms_Biceps</v>
      </c>
    </row>
    <row r="1418" spans="1:18" hidden="1" x14ac:dyDescent="0.25">
      <c r="A1418" t="s">
        <v>4810</v>
      </c>
      <c r="B1418" t="s">
        <v>1104</v>
      </c>
      <c r="C1418" t="s">
        <v>214</v>
      </c>
      <c r="D1418">
        <v>1</v>
      </c>
      <c r="E1418">
        <v>50</v>
      </c>
      <c r="F1418">
        <v>12</v>
      </c>
      <c r="J1418">
        <v>2</v>
      </c>
      <c r="K1418">
        <v>1</v>
      </c>
      <c r="L1418">
        <v>2</v>
      </c>
      <c r="M1418" t="s">
        <v>618</v>
      </c>
      <c r="O1418" t="s">
        <v>4811</v>
      </c>
      <c r="P1418">
        <v>5</v>
      </c>
      <c r="Q1418" t="s">
        <v>4812</v>
      </c>
      <c r="R1418" t="str">
        <f>IFERROR(INDEX(tbl_Lookup_Exercises[Category],MATCH(tbl_Exercises[[#This Row],[ExerciseName]],tbl_Lookup_Exercises[ExerciseName],0)),"Unknown")</f>
        <v>Arms_Triceps</v>
      </c>
    </row>
    <row r="1419" spans="1:18" hidden="1" x14ac:dyDescent="0.25">
      <c r="A1419" t="s">
        <v>4813</v>
      </c>
      <c r="B1419" t="s">
        <v>1104</v>
      </c>
      <c r="C1419" t="s">
        <v>214</v>
      </c>
      <c r="D1419">
        <v>2</v>
      </c>
      <c r="E1419">
        <v>50</v>
      </c>
      <c r="F1419">
        <v>11</v>
      </c>
      <c r="J1419">
        <v>2</v>
      </c>
      <c r="K1419">
        <v>1</v>
      </c>
      <c r="L1419">
        <v>3</v>
      </c>
      <c r="M1419" t="s">
        <v>618</v>
      </c>
      <c r="O1419" t="s">
        <v>4814</v>
      </c>
      <c r="P1419">
        <v>5</v>
      </c>
      <c r="Q1419" t="s">
        <v>4815</v>
      </c>
      <c r="R1419" t="str">
        <f>IFERROR(INDEX(tbl_Lookup_Exercises[Category],MATCH(tbl_Exercises[[#This Row],[ExerciseName]],tbl_Lookup_Exercises[ExerciseName],0)),"Unknown")</f>
        <v>Arms_Triceps</v>
      </c>
    </row>
    <row r="1420" spans="1:18" hidden="1" x14ac:dyDescent="0.25">
      <c r="A1420" t="s">
        <v>4816</v>
      </c>
      <c r="B1420" t="s">
        <v>1104</v>
      </c>
      <c r="C1420" t="s">
        <v>214</v>
      </c>
      <c r="D1420">
        <v>3</v>
      </c>
      <c r="E1420">
        <v>50</v>
      </c>
      <c r="F1420">
        <v>9</v>
      </c>
      <c r="J1420">
        <v>2</v>
      </c>
      <c r="K1420">
        <v>1</v>
      </c>
      <c r="L1420">
        <v>3</v>
      </c>
      <c r="M1420" t="s">
        <v>610</v>
      </c>
      <c r="O1420" t="s">
        <v>2350</v>
      </c>
      <c r="P1420">
        <v>5</v>
      </c>
      <c r="Q1420" t="s">
        <v>4817</v>
      </c>
      <c r="R1420" t="str">
        <f>IFERROR(INDEX(tbl_Lookup_Exercises[Category],MATCH(tbl_Exercises[[#This Row],[ExerciseName]],tbl_Lookup_Exercises[ExerciseName],0)),"Unknown")</f>
        <v>Arms_Triceps</v>
      </c>
    </row>
    <row r="1421" spans="1:18" hidden="1" x14ac:dyDescent="0.25">
      <c r="A1421" t="s">
        <v>4818</v>
      </c>
      <c r="B1421" t="s">
        <v>1104</v>
      </c>
      <c r="C1421" t="s">
        <v>214</v>
      </c>
      <c r="D1421">
        <v>4</v>
      </c>
      <c r="E1421">
        <v>50</v>
      </c>
      <c r="F1421">
        <v>8</v>
      </c>
      <c r="J1421">
        <v>2</v>
      </c>
      <c r="K1421">
        <v>1</v>
      </c>
      <c r="L1421">
        <v>3</v>
      </c>
      <c r="M1421" t="s">
        <v>610</v>
      </c>
      <c r="O1421" t="s">
        <v>2350</v>
      </c>
      <c r="P1421">
        <v>5</v>
      </c>
      <c r="Q1421" t="s">
        <v>4819</v>
      </c>
      <c r="R1421" t="str">
        <f>IFERROR(INDEX(tbl_Lookup_Exercises[Category],MATCH(tbl_Exercises[[#This Row],[ExerciseName]],tbl_Lookup_Exercises[ExerciseName],0)),"Unknown")</f>
        <v>Arms_Triceps</v>
      </c>
    </row>
    <row r="1422" spans="1:18" hidden="1" x14ac:dyDescent="0.25">
      <c r="A1422" t="s">
        <v>4820</v>
      </c>
      <c r="B1422" t="s">
        <v>1104</v>
      </c>
      <c r="C1422" t="s">
        <v>222</v>
      </c>
      <c r="D1422">
        <v>1</v>
      </c>
      <c r="E1422">
        <v>15</v>
      </c>
      <c r="F1422">
        <v>10</v>
      </c>
      <c r="M1422" t="s">
        <v>3856</v>
      </c>
      <c r="O1422" t="s">
        <v>4821</v>
      </c>
      <c r="P1422">
        <v>5</v>
      </c>
      <c r="Q1422" t="s">
        <v>4822</v>
      </c>
      <c r="R1422" t="str">
        <f>IFERROR(INDEX(tbl_Lookup_Exercises[Category],MATCH(tbl_Exercises[[#This Row],[ExerciseName]],tbl_Lookup_Exercises[ExerciseName],0)),"Unknown")</f>
        <v>Arms_Triceps</v>
      </c>
    </row>
    <row r="1423" spans="1:18" hidden="1" x14ac:dyDescent="0.25">
      <c r="A1423" t="s">
        <v>4823</v>
      </c>
      <c r="B1423" t="s">
        <v>1104</v>
      </c>
      <c r="C1423" t="s">
        <v>222</v>
      </c>
      <c r="D1423">
        <v>2</v>
      </c>
      <c r="E1423">
        <v>15</v>
      </c>
      <c r="F1423">
        <v>12</v>
      </c>
      <c r="M1423" t="s">
        <v>3856</v>
      </c>
      <c r="O1423" t="s">
        <v>4821</v>
      </c>
      <c r="P1423">
        <v>5</v>
      </c>
      <c r="Q1423" t="s">
        <v>4824</v>
      </c>
      <c r="R1423" t="str">
        <f>IFERROR(INDEX(tbl_Lookup_Exercises[Category],MATCH(tbl_Exercises[[#This Row],[ExerciseName]],tbl_Lookup_Exercises[ExerciseName],0)),"Unknown")</f>
        <v>Arms_Triceps</v>
      </c>
    </row>
    <row r="1424" spans="1:18" hidden="1" x14ac:dyDescent="0.25">
      <c r="A1424" t="s">
        <v>4825</v>
      </c>
      <c r="B1424" t="s">
        <v>1104</v>
      </c>
      <c r="C1424" t="s">
        <v>222</v>
      </c>
      <c r="D1424">
        <v>3</v>
      </c>
      <c r="E1424">
        <v>15</v>
      </c>
      <c r="F1424">
        <v>11</v>
      </c>
      <c r="M1424" t="s">
        <v>610</v>
      </c>
      <c r="O1424" t="s">
        <v>4826</v>
      </c>
      <c r="P1424">
        <v>5</v>
      </c>
      <c r="Q1424" t="s">
        <v>4827</v>
      </c>
      <c r="R1424" t="str">
        <f>IFERROR(INDEX(tbl_Lookup_Exercises[Category],MATCH(tbl_Exercises[[#This Row],[ExerciseName]],tbl_Lookup_Exercises[ExerciseName],0)),"Unknown")</f>
        <v>Arms_Triceps</v>
      </c>
    </row>
    <row r="1425" spans="1:18" hidden="1" x14ac:dyDescent="0.25">
      <c r="A1425" t="s">
        <v>4828</v>
      </c>
      <c r="B1425" t="s">
        <v>1104</v>
      </c>
      <c r="C1425" t="s">
        <v>8734</v>
      </c>
      <c r="D1425">
        <v>1</v>
      </c>
      <c r="E1425">
        <v>30</v>
      </c>
      <c r="F1425">
        <v>10</v>
      </c>
      <c r="J1425">
        <v>2</v>
      </c>
      <c r="K1425">
        <v>1</v>
      </c>
      <c r="L1425">
        <v>2</v>
      </c>
      <c r="M1425" t="s">
        <v>2289</v>
      </c>
      <c r="O1425" t="s">
        <v>2527</v>
      </c>
      <c r="P1425">
        <v>5</v>
      </c>
      <c r="Q1425" t="s">
        <v>4829</v>
      </c>
      <c r="R1425" t="str">
        <f>IFERROR(INDEX(tbl_Lookup_Exercises[Category],MATCH(tbl_Exercises[[#This Row],[ExerciseName]],tbl_Lookup_Exercises[ExerciseName],0)),"Unknown")</f>
        <v>Arms_Biceps</v>
      </c>
    </row>
    <row r="1426" spans="1:18" hidden="1" x14ac:dyDescent="0.25">
      <c r="A1426" t="s">
        <v>4830</v>
      </c>
      <c r="B1426" t="s">
        <v>1104</v>
      </c>
      <c r="C1426" t="s">
        <v>8734</v>
      </c>
      <c r="D1426">
        <v>2</v>
      </c>
      <c r="E1426">
        <v>30</v>
      </c>
      <c r="F1426">
        <v>10</v>
      </c>
      <c r="J1426">
        <v>2</v>
      </c>
      <c r="K1426">
        <v>1</v>
      </c>
      <c r="L1426">
        <v>2</v>
      </c>
      <c r="M1426" t="s">
        <v>618</v>
      </c>
      <c r="O1426" t="s">
        <v>2154</v>
      </c>
      <c r="P1426">
        <v>5</v>
      </c>
      <c r="Q1426" t="s">
        <v>4831</v>
      </c>
      <c r="R1426" t="str">
        <f>IFERROR(INDEX(tbl_Lookup_Exercises[Category],MATCH(tbl_Exercises[[#This Row],[ExerciseName]],tbl_Lookup_Exercises[ExerciseName],0)),"Unknown")</f>
        <v>Arms_Biceps</v>
      </c>
    </row>
    <row r="1427" spans="1:18" hidden="1" x14ac:dyDescent="0.25">
      <c r="A1427" t="s">
        <v>4832</v>
      </c>
      <c r="B1427" t="s">
        <v>1104</v>
      </c>
      <c r="C1427" t="s">
        <v>8734</v>
      </c>
      <c r="D1427">
        <v>3</v>
      </c>
      <c r="E1427">
        <v>30</v>
      </c>
      <c r="F1427">
        <v>7</v>
      </c>
      <c r="J1427">
        <v>2</v>
      </c>
      <c r="K1427">
        <v>1</v>
      </c>
      <c r="L1427">
        <v>2</v>
      </c>
      <c r="M1427" t="s">
        <v>3930</v>
      </c>
      <c r="O1427" t="s">
        <v>4225</v>
      </c>
      <c r="P1427">
        <v>5</v>
      </c>
      <c r="Q1427" t="s">
        <v>4833</v>
      </c>
      <c r="R1427" t="str">
        <f>IFERROR(INDEX(tbl_Lookup_Exercises[Category],MATCH(tbl_Exercises[[#This Row],[ExerciseName]],tbl_Lookup_Exercises[ExerciseName],0)),"Unknown")</f>
        <v>Arms_Biceps</v>
      </c>
    </row>
    <row r="1428" spans="1:18" hidden="1" x14ac:dyDescent="0.25">
      <c r="A1428" t="s">
        <v>4834</v>
      </c>
      <c r="B1428" t="s">
        <v>1104</v>
      </c>
      <c r="C1428" t="s">
        <v>303</v>
      </c>
      <c r="D1428">
        <v>1</v>
      </c>
      <c r="E1428">
        <v>10</v>
      </c>
      <c r="F1428">
        <v>15</v>
      </c>
      <c r="J1428">
        <v>2</v>
      </c>
      <c r="K1428">
        <v>2</v>
      </c>
      <c r="L1428">
        <v>2</v>
      </c>
      <c r="M1428" t="s">
        <v>2289</v>
      </c>
      <c r="O1428" t="s">
        <v>3545</v>
      </c>
      <c r="P1428">
        <v>5</v>
      </c>
      <c r="Q1428" t="s">
        <v>4835</v>
      </c>
      <c r="R1428" t="str">
        <f>IFERROR(INDEX(tbl_Lookup_Exercises[Category],MATCH(tbl_Exercises[[#This Row],[ExerciseName]],tbl_Lookup_Exercises[ExerciseName],0)),"Unknown")</f>
        <v>Push</v>
      </c>
    </row>
    <row r="1429" spans="1:18" hidden="1" x14ac:dyDescent="0.25">
      <c r="A1429" t="s">
        <v>4836</v>
      </c>
      <c r="B1429" t="s">
        <v>1104</v>
      </c>
      <c r="C1429" t="s">
        <v>303</v>
      </c>
      <c r="D1429">
        <v>2</v>
      </c>
      <c r="E1429">
        <v>20</v>
      </c>
      <c r="F1429">
        <v>15</v>
      </c>
      <c r="J1429">
        <v>2</v>
      </c>
      <c r="K1429">
        <v>1</v>
      </c>
      <c r="L1429">
        <v>2</v>
      </c>
      <c r="M1429" t="s">
        <v>610</v>
      </c>
      <c r="O1429" t="s">
        <v>4837</v>
      </c>
      <c r="P1429">
        <v>5</v>
      </c>
      <c r="Q1429" t="s">
        <v>4838</v>
      </c>
      <c r="R1429" t="str">
        <f>IFERROR(INDEX(tbl_Lookup_Exercises[Category],MATCH(tbl_Exercises[[#This Row],[ExerciseName]],tbl_Lookup_Exercises[ExerciseName],0)),"Unknown")</f>
        <v>Push</v>
      </c>
    </row>
    <row r="1430" spans="1:18" hidden="1" x14ac:dyDescent="0.25">
      <c r="A1430" t="s">
        <v>4839</v>
      </c>
      <c r="B1430" t="s">
        <v>1104</v>
      </c>
      <c r="C1430" t="s">
        <v>303</v>
      </c>
      <c r="D1430">
        <v>3</v>
      </c>
      <c r="E1430">
        <v>20</v>
      </c>
      <c r="F1430">
        <v>12</v>
      </c>
      <c r="J1430">
        <v>2</v>
      </c>
      <c r="K1430">
        <v>1</v>
      </c>
      <c r="L1430">
        <v>2</v>
      </c>
      <c r="M1430" t="s">
        <v>610</v>
      </c>
      <c r="O1430" t="s">
        <v>4837</v>
      </c>
      <c r="P1430">
        <v>5</v>
      </c>
      <c r="Q1430" t="s">
        <v>4840</v>
      </c>
      <c r="R1430" t="str">
        <f>IFERROR(INDEX(tbl_Lookup_Exercises[Category],MATCH(tbl_Exercises[[#This Row],[ExerciseName]],tbl_Lookup_Exercises[ExerciseName],0)),"Unknown")</f>
        <v>Push</v>
      </c>
    </row>
    <row r="1431" spans="1:18" hidden="1" x14ac:dyDescent="0.25">
      <c r="A1431" t="s">
        <v>4841</v>
      </c>
      <c r="B1431" t="s">
        <v>1104</v>
      </c>
      <c r="C1431" t="s">
        <v>1534</v>
      </c>
      <c r="D1431">
        <v>1</v>
      </c>
      <c r="E1431">
        <v>150</v>
      </c>
      <c r="G1431">
        <v>60</v>
      </c>
      <c r="O1431" t="s">
        <v>4842</v>
      </c>
      <c r="P1431">
        <v>5</v>
      </c>
      <c r="Q1431" t="s">
        <v>4843</v>
      </c>
      <c r="R1431" t="str">
        <f>IFERROR(INDEX(tbl_Lookup_Exercises[Category],MATCH(tbl_Exercises[[#This Row],[ExerciseName]],tbl_Lookup_Exercises[ExerciseName],0)),"Unknown")</f>
        <v>Carry</v>
      </c>
    </row>
    <row r="1432" spans="1:18" hidden="1" x14ac:dyDescent="0.25">
      <c r="A1432" t="s">
        <v>4844</v>
      </c>
      <c r="B1432" t="s">
        <v>1104</v>
      </c>
      <c r="C1432" t="s">
        <v>1534</v>
      </c>
      <c r="D1432">
        <v>2</v>
      </c>
      <c r="E1432">
        <v>150</v>
      </c>
      <c r="G1432">
        <v>60</v>
      </c>
      <c r="O1432" t="s">
        <v>4845</v>
      </c>
      <c r="P1432">
        <v>5</v>
      </c>
      <c r="Q1432" t="s">
        <v>4846</v>
      </c>
      <c r="R1432" t="str">
        <f>IFERROR(INDEX(tbl_Lookup_Exercises[Category],MATCH(tbl_Exercises[[#This Row],[ExerciseName]],tbl_Lookup_Exercises[ExerciseName],0)),"Unknown")</f>
        <v>Carry</v>
      </c>
    </row>
    <row r="1433" spans="1:18" hidden="1" x14ac:dyDescent="0.25">
      <c r="A1433" t="s">
        <v>4847</v>
      </c>
      <c r="B1433" t="s">
        <v>1104</v>
      </c>
      <c r="C1433" t="s">
        <v>1534</v>
      </c>
      <c r="D1433">
        <v>3</v>
      </c>
      <c r="E1433">
        <v>150</v>
      </c>
      <c r="G1433">
        <v>52.2</v>
      </c>
      <c r="O1433" t="s">
        <v>4848</v>
      </c>
      <c r="P1433">
        <v>5</v>
      </c>
      <c r="Q1433" t="s">
        <v>4849</v>
      </c>
      <c r="R1433" t="str">
        <f>IFERROR(INDEX(tbl_Lookup_Exercises[Category],MATCH(tbl_Exercises[[#This Row],[ExerciseName]],tbl_Lookup_Exercises[ExerciseName],0)),"Unknown")</f>
        <v>Carry</v>
      </c>
    </row>
    <row r="1434" spans="1:18" hidden="1" x14ac:dyDescent="0.25">
      <c r="A1434" t="s">
        <v>4850</v>
      </c>
      <c r="B1434" t="s">
        <v>1104</v>
      </c>
      <c r="C1434" t="s">
        <v>356</v>
      </c>
      <c r="D1434">
        <v>2</v>
      </c>
      <c r="G1434">
        <v>300</v>
      </c>
      <c r="H1434">
        <v>1.27</v>
      </c>
      <c r="I1434" t="s">
        <v>3957</v>
      </c>
      <c r="O1434" t="s">
        <v>4062</v>
      </c>
      <c r="P1434">
        <v>5</v>
      </c>
      <c r="Q1434" t="s">
        <v>1107</v>
      </c>
      <c r="R1434" t="str">
        <f>IFERROR(INDEX(tbl_Lookup_Exercises[Category],MATCH(tbl_Exercises[[#This Row],[ExerciseName]],tbl_Lookup_Exercises[ExerciseName],0)),"Unknown")</f>
        <v>Pull</v>
      </c>
    </row>
    <row r="1435" spans="1:18" hidden="1" x14ac:dyDescent="0.25">
      <c r="A1435" t="s">
        <v>4851</v>
      </c>
      <c r="B1435" t="s">
        <v>1108</v>
      </c>
      <c r="C1435" t="s">
        <v>356</v>
      </c>
      <c r="D1435">
        <v>1</v>
      </c>
      <c r="G1435">
        <v>300</v>
      </c>
      <c r="H1435">
        <v>1.35</v>
      </c>
      <c r="I1435" t="s">
        <v>3957</v>
      </c>
      <c r="O1435" t="s">
        <v>272</v>
      </c>
      <c r="P1435">
        <v>5</v>
      </c>
      <c r="Q1435" t="s">
        <v>1110</v>
      </c>
      <c r="R1435" t="str">
        <f>IFERROR(INDEX(tbl_Lookup_Exercises[Category],MATCH(tbl_Exercises[[#This Row],[ExerciseName]],tbl_Lookup_Exercises[ExerciseName],0)),"Unknown")</f>
        <v>Pull</v>
      </c>
    </row>
    <row r="1436" spans="1:18" hidden="1" x14ac:dyDescent="0.25">
      <c r="A1436" t="s">
        <v>4852</v>
      </c>
      <c r="B1436" t="s">
        <v>1108</v>
      </c>
      <c r="C1436" t="s">
        <v>249</v>
      </c>
      <c r="D1436">
        <v>1</v>
      </c>
      <c r="E1436">
        <v>160</v>
      </c>
      <c r="F1436">
        <v>8</v>
      </c>
      <c r="J1436">
        <v>3</v>
      </c>
      <c r="K1436">
        <v>1</v>
      </c>
      <c r="L1436">
        <v>1</v>
      </c>
      <c r="M1436" t="s">
        <v>618</v>
      </c>
      <c r="O1436" t="s">
        <v>4853</v>
      </c>
      <c r="P1436">
        <v>5</v>
      </c>
      <c r="Q1436" t="s">
        <v>4854</v>
      </c>
      <c r="R1436" t="str">
        <f>IFERROR(INDEX(tbl_Lookup_Exercises[Category],MATCH(tbl_Exercises[[#This Row],[ExerciseName]],tbl_Lookup_Exercises[ExerciseName],0)),"Unknown")</f>
        <v>Legs</v>
      </c>
    </row>
    <row r="1437" spans="1:18" hidden="1" x14ac:dyDescent="0.25">
      <c r="A1437" t="s">
        <v>4855</v>
      </c>
      <c r="B1437" t="s">
        <v>1108</v>
      </c>
      <c r="C1437" t="s">
        <v>249</v>
      </c>
      <c r="D1437">
        <v>2</v>
      </c>
      <c r="E1437">
        <v>160</v>
      </c>
      <c r="F1437">
        <v>8</v>
      </c>
      <c r="J1437">
        <v>3</v>
      </c>
      <c r="K1437">
        <v>1</v>
      </c>
      <c r="L1437">
        <v>1</v>
      </c>
      <c r="M1437" t="s">
        <v>618</v>
      </c>
      <c r="O1437" t="s">
        <v>4853</v>
      </c>
      <c r="P1437">
        <v>5</v>
      </c>
      <c r="Q1437" t="s">
        <v>4856</v>
      </c>
      <c r="R1437" t="str">
        <f>IFERROR(INDEX(tbl_Lookup_Exercises[Category],MATCH(tbl_Exercises[[#This Row],[ExerciseName]],tbl_Lookup_Exercises[ExerciseName],0)),"Unknown")</f>
        <v>Legs</v>
      </c>
    </row>
    <row r="1438" spans="1:18" hidden="1" x14ac:dyDescent="0.25">
      <c r="A1438" t="s">
        <v>4857</v>
      </c>
      <c r="B1438" t="s">
        <v>1108</v>
      </c>
      <c r="C1438" t="s">
        <v>249</v>
      </c>
      <c r="D1438">
        <v>3</v>
      </c>
      <c r="E1438">
        <v>160</v>
      </c>
      <c r="F1438">
        <v>8</v>
      </c>
      <c r="J1438">
        <v>3</v>
      </c>
      <c r="K1438">
        <v>1</v>
      </c>
      <c r="L1438">
        <v>1</v>
      </c>
      <c r="M1438" t="s">
        <v>618</v>
      </c>
      <c r="O1438" t="s">
        <v>4853</v>
      </c>
      <c r="P1438">
        <v>5</v>
      </c>
      <c r="Q1438" t="s">
        <v>4858</v>
      </c>
      <c r="R1438" t="str">
        <f>IFERROR(INDEX(tbl_Lookup_Exercises[Category],MATCH(tbl_Exercises[[#This Row],[ExerciseName]],tbl_Lookup_Exercises[ExerciseName],0)),"Unknown")</f>
        <v>Legs</v>
      </c>
    </row>
    <row r="1439" spans="1:18" hidden="1" x14ac:dyDescent="0.25">
      <c r="A1439" t="s">
        <v>4859</v>
      </c>
      <c r="B1439" t="s">
        <v>1108</v>
      </c>
      <c r="C1439" t="s">
        <v>249</v>
      </c>
      <c r="D1439">
        <v>4</v>
      </c>
      <c r="E1439">
        <v>160</v>
      </c>
      <c r="F1439">
        <v>8</v>
      </c>
      <c r="J1439">
        <v>3</v>
      </c>
      <c r="K1439">
        <v>1</v>
      </c>
      <c r="L1439">
        <v>1</v>
      </c>
      <c r="M1439" t="s">
        <v>610</v>
      </c>
      <c r="O1439" t="s">
        <v>4860</v>
      </c>
      <c r="P1439">
        <v>5</v>
      </c>
      <c r="Q1439" t="s">
        <v>4861</v>
      </c>
      <c r="R1439" t="str">
        <f>IFERROR(INDEX(tbl_Lookup_Exercises[Category],MATCH(tbl_Exercises[[#This Row],[ExerciseName]],tbl_Lookup_Exercises[ExerciseName],0)),"Unknown")</f>
        <v>Legs</v>
      </c>
    </row>
    <row r="1440" spans="1:18" hidden="1" x14ac:dyDescent="0.25">
      <c r="A1440" t="s">
        <v>4862</v>
      </c>
      <c r="B1440" t="s">
        <v>1108</v>
      </c>
      <c r="C1440" t="s">
        <v>256</v>
      </c>
      <c r="D1440">
        <v>1</v>
      </c>
      <c r="E1440">
        <v>50</v>
      </c>
      <c r="F1440">
        <v>8</v>
      </c>
      <c r="J1440">
        <v>2</v>
      </c>
      <c r="K1440">
        <v>1</v>
      </c>
      <c r="L1440">
        <v>2</v>
      </c>
      <c r="M1440" t="s">
        <v>618</v>
      </c>
      <c r="O1440" t="s">
        <v>2154</v>
      </c>
      <c r="P1440">
        <v>5</v>
      </c>
      <c r="Q1440" t="s">
        <v>4863</v>
      </c>
      <c r="R1440" t="str">
        <f>IFERROR(INDEX(tbl_Lookup_Exercises[Category],MATCH(tbl_Exercises[[#This Row],[ExerciseName]],tbl_Lookup_Exercises[ExerciseName],0)),"Unknown")</f>
        <v>Legs</v>
      </c>
    </row>
    <row r="1441" spans="1:18" hidden="1" x14ac:dyDescent="0.25">
      <c r="A1441" t="s">
        <v>4864</v>
      </c>
      <c r="B1441" t="s">
        <v>1108</v>
      </c>
      <c r="C1441" t="s">
        <v>256</v>
      </c>
      <c r="D1441">
        <v>2</v>
      </c>
      <c r="E1441">
        <v>50</v>
      </c>
      <c r="F1441">
        <v>8</v>
      </c>
      <c r="J1441">
        <v>2</v>
      </c>
      <c r="K1441">
        <v>1</v>
      </c>
      <c r="L1441">
        <v>2</v>
      </c>
      <c r="M1441" t="s">
        <v>618</v>
      </c>
      <c r="O1441" t="s">
        <v>2154</v>
      </c>
      <c r="P1441">
        <v>5</v>
      </c>
      <c r="Q1441" t="s">
        <v>4865</v>
      </c>
      <c r="R1441" t="str">
        <f>IFERROR(INDEX(tbl_Lookup_Exercises[Category],MATCH(tbl_Exercises[[#This Row],[ExerciseName]],tbl_Lookup_Exercises[ExerciseName],0)),"Unknown")</f>
        <v>Legs</v>
      </c>
    </row>
    <row r="1442" spans="1:18" hidden="1" x14ac:dyDescent="0.25">
      <c r="A1442" t="s">
        <v>4866</v>
      </c>
      <c r="B1442" t="s">
        <v>1108</v>
      </c>
      <c r="C1442" t="s">
        <v>256</v>
      </c>
      <c r="D1442">
        <v>3</v>
      </c>
      <c r="E1442">
        <v>50</v>
      </c>
      <c r="F1442">
        <v>8</v>
      </c>
      <c r="J1442">
        <v>2</v>
      </c>
      <c r="K1442">
        <v>1</v>
      </c>
      <c r="L1442">
        <v>2</v>
      </c>
      <c r="M1442" t="s">
        <v>618</v>
      </c>
      <c r="O1442" t="s">
        <v>2154</v>
      </c>
      <c r="P1442">
        <v>5</v>
      </c>
      <c r="Q1442" t="s">
        <v>4867</v>
      </c>
      <c r="R1442" t="str">
        <f>IFERROR(INDEX(tbl_Lookup_Exercises[Category],MATCH(tbl_Exercises[[#This Row],[ExerciseName]],tbl_Lookup_Exercises[ExerciseName],0)),"Unknown")</f>
        <v>Legs</v>
      </c>
    </row>
    <row r="1443" spans="1:18" hidden="1" x14ac:dyDescent="0.25">
      <c r="A1443" t="s">
        <v>4868</v>
      </c>
      <c r="B1443" t="s">
        <v>1108</v>
      </c>
      <c r="C1443" t="s">
        <v>41</v>
      </c>
      <c r="D1443">
        <v>1</v>
      </c>
      <c r="E1443">
        <v>75</v>
      </c>
      <c r="F1443">
        <v>8</v>
      </c>
      <c r="J1443">
        <v>2</v>
      </c>
      <c r="K1443">
        <v>1</v>
      </c>
      <c r="L1443">
        <v>2</v>
      </c>
      <c r="M1443" t="s">
        <v>618</v>
      </c>
      <c r="O1443" t="s">
        <v>4869</v>
      </c>
      <c r="P1443">
        <v>5</v>
      </c>
      <c r="Q1443" t="s">
        <v>4870</v>
      </c>
      <c r="R1443" t="str">
        <f>IFERROR(INDEX(tbl_Lookup_Exercises[Category],MATCH(tbl_Exercises[[#This Row],[ExerciseName]],tbl_Lookup_Exercises[ExerciseName],0)),"Unknown")</f>
        <v>Pull</v>
      </c>
    </row>
    <row r="1444" spans="1:18" hidden="1" x14ac:dyDescent="0.25">
      <c r="A1444" t="s">
        <v>4871</v>
      </c>
      <c r="B1444" t="s">
        <v>1108</v>
      </c>
      <c r="C1444" t="s">
        <v>41</v>
      </c>
      <c r="D1444">
        <v>2</v>
      </c>
      <c r="E1444">
        <v>75</v>
      </c>
      <c r="F1444">
        <v>8</v>
      </c>
      <c r="J1444">
        <v>2</v>
      </c>
      <c r="K1444">
        <v>1</v>
      </c>
      <c r="L1444">
        <v>2</v>
      </c>
      <c r="M1444" t="s">
        <v>618</v>
      </c>
      <c r="O1444" t="s">
        <v>4869</v>
      </c>
      <c r="P1444">
        <v>5</v>
      </c>
      <c r="Q1444" t="s">
        <v>4872</v>
      </c>
      <c r="R1444" t="str">
        <f>IFERROR(INDEX(tbl_Lookup_Exercises[Category],MATCH(tbl_Exercises[[#This Row],[ExerciseName]],tbl_Lookup_Exercises[ExerciseName],0)),"Unknown")</f>
        <v>Pull</v>
      </c>
    </row>
    <row r="1445" spans="1:18" hidden="1" x14ac:dyDescent="0.25">
      <c r="A1445" t="s">
        <v>4873</v>
      </c>
      <c r="B1445" t="s">
        <v>1108</v>
      </c>
      <c r="C1445" t="s">
        <v>41</v>
      </c>
      <c r="D1445">
        <v>3</v>
      </c>
      <c r="E1445">
        <v>75</v>
      </c>
      <c r="F1445">
        <v>8</v>
      </c>
      <c r="J1445">
        <v>2</v>
      </c>
      <c r="K1445">
        <v>1</v>
      </c>
      <c r="L1445">
        <v>2</v>
      </c>
      <c r="M1445" t="s">
        <v>610</v>
      </c>
      <c r="O1445" t="s">
        <v>4874</v>
      </c>
      <c r="P1445">
        <v>5</v>
      </c>
      <c r="Q1445" t="s">
        <v>4875</v>
      </c>
      <c r="R1445" t="str">
        <f>IFERROR(INDEX(tbl_Lookup_Exercises[Category],MATCH(tbl_Exercises[[#This Row],[ExerciseName]],tbl_Lookup_Exercises[ExerciseName],0)),"Unknown")</f>
        <v>Pull</v>
      </c>
    </row>
    <row r="1446" spans="1:18" hidden="1" x14ac:dyDescent="0.25">
      <c r="A1446" t="s">
        <v>4876</v>
      </c>
      <c r="B1446" t="s">
        <v>1108</v>
      </c>
      <c r="C1446" t="s">
        <v>41</v>
      </c>
      <c r="D1446">
        <v>4</v>
      </c>
      <c r="E1446">
        <v>75</v>
      </c>
      <c r="F1446">
        <v>7</v>
      </c>
      <c r="J1446">
        <v>2</v>
      </c>
      <c r="K1446">
        <v>1</v>
      </c>
      <c r="L1446">
        <v>2</v>
      </c>
      <c r="M1446" t="s">
        <v>610</v>
      </c>
      <c r="O1446" t="s">
        <v>4877</v>
      </c>
      <c r="P1446">
        <v>5</v>
      </c>
      <c r="Q1446" t="s">
        <v>4878</v>
      </c>
      <c r="R1446" t="str">
        <f>IFERROR(INDEX(tbl_Lookup_Exercises[Category],MATCH(tbl_Exercises[[#This Row],[ExerciseName]],tbl_Lookup_Exercises[ExerciseName],0)),"Unknown")</f>
        <v>Pull</v>
      </c>
    </row>
    <row r="1447" spans="1:18" hidden="1" x14ac:dyDescent="0.25">
      <c r="A1447" t="s">
        <v>4879</v>
      </c>
      <c r="B1447" t="s">
        <v>1108</v>
      </c>
      <c r="C1447" t="s">
        <v>45</v>
      </c>
      <c r="D1447">
        <v>1</v>
      </c>
      <c r="E1447">
        <v>140</v>
      </c>
      <c r="F1447">
        <v>12</v>
      </c>
      <c r="J1447">
        <v>2</v>
      </c>
      <c r="K1447">
        <v>1</v>
      </c>
      <c r="L1447">
        <v>2</v>
      </c>
      <c r="M1447" t="s">
        <v>618</v>
      </c>
      <c r="O1447" t="s">
        <v>4880</v>
      </c>
      <c r="P1447">
        <v>5</v>
      </c>
      <c r="Q1447" t="s">
        <v>4881</v>
      </c>
      <c r="R1447" t="str">
        <f>IFERROR(INDEX(tbl_Lookup_Exercises[Category],MATCH(tbl_Exercises[[#This Row],[ExerciseName]],tbl_Lookup_Exercises[ExerciseName],0)),"Unknown")</f>
        <v>Pull</v>
      </c>
    </row>
    <row r="1448" spans="1:18" hidden="1" x14ac:dyDescent="0.25">
      <c r="A1448" t="s">
        <v>4882</v>
      </c>
      <c r="B1448" t="s">
        <v>1108</v>
      </c>
      <c r="C1448" t="s">
        <v>45</v>
      </c>
      <c r="D1448">
        <v>2</v>
      </c>
      <c r="E1448">
        <v>150</v>
      </c>
      <c r="F1448">
        <v>12</v>
      </c>
      <c r="J1448">
        <v>2</v>
      </c>
      <c r="K1448">
        <v>1</v>
      </c>
      <c r="L1448">
        <v>2</v>
      </c>
      <c r="M1448" t="s">
        <v>618</v>
      </c>
      <c r="O1448" t="s">
        <v>4883</v>
      </c>
      <c r="P1448">
        <v>5</v>
      </c>
      <c r="Q1448" t="s">
        <v>4884</v>
      </c>
      <c r="R1448" t="str">
        <f>IFERROR(INDEX(tbl_Lookup_Exercises[Category],MATCH(tbl_Exercises[[#This Row],[ExerciseName]],tbl_Lookup_Exercises[ExerciseName],0)),"Unknown")</f>
        <v>Pull</v>
      </c>
    </row>
    <row r="1449" spans="1:18" hidden="1" x14ac:dyDescent="0.25">
      <c r="A1449" t="s">
        <v>4885</v>
      </c>
      <c r="B1449" t="s">
        <v>1108</v>
      </c>
      <c r="C1449" t="s">
        <v>45</v>
      </c>
      <c r="D1449">
        <v>3</v>
      </c>
      <c r="E1449">
        <v>160</v>
      </c>
      <c r="F1449">
        <v>12</v>
      </c>
      <c r="J1449">
        <v>2</v>
      </c>
      <c r="K1449">
        <v>1</v>
      </c>
      <c r="L1449">
        <v>2</v>
      </c>
      <c r="M1449" t="s">
        <v>618</v>
      </c>
      <c r="O1449" t="s">
        <v>4886</v>
      </c>
      <c r="P1449">
        <v>5</v>
      </c>
      <c r="Q1449" t="s">
        <v>4887</v>
      </c>
      <c r="R1449" t="str">
        <f>IFERROR(INDEX(tbl_Lookup_Exercises[Category],MATCH(tbl_Exercises[[#This Row],[ExerciseName]],tbl_Lookup_Exercises[ExerciseName],0)),"Unknown")</f>
        <v>Pull</v>
      </c>
    </row>
    <row r="1450" spans="1:18" hidden="1" x14ac:dyDescent="0.25">
      <c r="A1450" t="s">
        <v>4888</v>
      </c>
      <c r="B1450" t="s">
        <v>1108</v>
      </c>
      <c r="C1450" t="s">
        <v>15</v>
      </c>
      <c r="D1450">
        <v>1</v>
      </c>
      <c r="E1450">
        <v>75</v>
      </c>
      <c r="G1450">
        <v>52.2</v>
      </c>
      <c r="O1450" t="s">
        <v>4848</v>
      </c>
      <c r="P1450">
        <v>5</v>
      </c>
      <c r="Q1450" t="s">
        <v>4889</v>
      </c>
      <c r="R1450" t="str">
        <f>IFERROR(INDEX(tbl_Lookup_Exercises[Category],MATCH(tbl_Exercises[[#This Row],[ExerciseName]],tbl_Lookup_Exercises[ExerciseName],0)),"Unknown")</f>
        <v>Carry</v>
      </c>
    </row>
    <row r="1451" spans="1:18" hidden="1" x14ac:dyDescent="0.25">
      <c r="A1451" t="s">
        <v>4890</v>
      </c>
      <c r="B1451" t="s">
        <v>1108</v>
      </c>
      <c r="C1451" t="s">
        <v>15</v>
      </c>
      <c r="D1451">
        <v>2</v>
      </c>
      <c r="E1451">
        <v>75</v>
      </c>
      <c r="G1451">
        <v>48</v>
      </c>
      <c r="O1451" t="s">
        <v>4891</v>
      </c>
      <c r="P1451">
        <v>5</v>
      </c>
      <c r="Q1451" t="s">
        <v>4892</v>
      </c>
      <c r="R1451" t="str">
        <f>IFERROR(INDEX(tbl_Lookup_Exercises[Category],MATCH(tbl_Exercises[[#This Row],[ExerciseName]],tbl_Lookup_Exercises[ExerciseName],0)),"Unknown")</f>
        <v>Carry</v>
      </c>
    </row>
    <row r="1452" spans="1:18" hidden="1" x14ac:dyDescent="0.25">
      <c r="A1452" t="s">
        <v>4893</v>
      </c>
      <c r="B1452" t="s">
        <v>1108</v>
      </c>
      <c r="C1452" t="s">
        <v>15</v>
      </c>
      <c r="D1452">
        <v>3</v>
      </c>
      <c r="E1452">
        <v>75</v>
      </c>
      <c r="G1452">
        <v>45</v>
      </c>
      <c r="P1452">
        <v>5</v>
      </c>
      <c r="Q1452" t="s">
        <v>4894</v>
      </c>
      <c r="R1452" t="str">
        <f>IFERROR(INDEX(tbl_Lookup_Exercises[Category],MATCH(tbl_Exercises[[#This Row],[ExerciseName]],tbl_Lookup_Exercises[ExerciseName],0)),"Unknown")</f>
        <v>Carry</v>
      </c>
    </row>
    <row r="1453" spans="1:18" hidden="1" x14ac:dyDescent="0.25">
      <c r="A1453" t="s">
        <v>4895</v>
      </c>
      <c r="B1453" t="s">
        <v>1108</v>
      </c>
      <c r="C1453" t="s">
        <v>329</v>
      </c>
      <c r="D1453">
        <v>1</v>
      </c>
      <c r="E1453">
        <v>0</v>
      </c>
      <c r="G1453">
        <v>45</v>
      </c>
      <c r="P1453">
        <v>5</v>
      </c>
      <c r="Q1453" t="s">
        <v>4896</v>
      </c>
      <c r="R1453" t="str">
        <f>IFERROR(INDEX(tbl_Lookup_Exercises[Category],MATCH(tbl_Exercises[[#This Row],[ExerciseName]],tbl_Lookup_Exercises[ExerciseName],0)),"Unknown")</f>
        <v>Core</v>
      </c>
    </row>
    <row r="1454" spans="1:18" hidden="1" x14ac:dyDescent="0.25">
      <c r="A1454" t="s">
        <v>4897</v>
      </c>
      <c r="B1454" t="s">
        <v>1108</v>
      </c>
      <c r="C1454" t="s">
        <v>329</v>
      </c>
      <c r="D1454">
        <v>2</v>
      </c>
      <c r="E1454">
        <v>0</v>
      </c>
      <c r="G1454">
        <v>45</v>
      </c>
      <c r="P1454">
        <v>5</v>
      </c>
      <c r="Q1454" t="s">
        <v>4898</v>
      </c>
      <c r="R1454" t="str">
        <f>IFERROR(INDEX(tbl_Lookup_Exercises[Category],MATCH(tbl_Exercises[[#This Row],[ExerciseName]],tbl_Lookup_Exercises[ExerciseName],0)),"Unknown")</f>
        <v>Core</v>
      </c>
    </row>
    <row r="1455" spans="1:18" hidden="1" x14ac:dyDescent="0.25">
      <c r="A1455" t="s">
        <v>4899</v>
      </c>
      <c r="B1455" t="s">
        <v>1108</v>
      </c>
      <c r="C1455" t="s">
        <v>329</v>
      </c>
      <c r="D1455">
        <v>3</v>
      </c>
      <c r="E1455">
        <v>0</v>
      </c>
      <c r="G1455">
        <v>45</v>
      </c>
      <c r="P1455">
        <v>5</v>
      </c>
      <c r="Q1455" t="s">
        <v>4900</v>
      </c>
      <c r="R1455" t="str">
        <f>IFERROR(INDEX(tbl_Lookup_Exercises[Category],MATCH(tbl_Exercises[[#This Row],[ExerciseName]],tbl_Lookup_Exercises[ExerciseName],0)),"Unknown")</f>
        <v>Core</v>
      </c>
    </row>
    <row r="1456" spans="1:18" hidden="1" x14ac:dyDescent="0.25">
      <c r="A1456" t="s">
        <v>4901</v>
      </c>
      <c r="B1456" t="s">
        <v>1108</v>
      </c>
      <c r="C1456" t="s">
        <v>356</v>
      </c>
      <c r="D1456">
        <v>2</v>
      </c>
      <c r="G1456">
        <v>300</v>
      </c>
      <c r="H1456">
        <v>1.35</v>
      </c>
      <c r="I1456" t="s">
        <v>3957</v>
      </c>
      <c r="O1456" t="s">
        <v>4062</v>
      </c>
      <c r="P1456">
        <v>5</v>
      </c>
      <c r="Q1456" t="s">
        <v>1111</v>
      </c>
      <c r="R1456" t="str">
        <f>IFERROR(INDEX(tbl_Lookup_Exercises[Category],MATCH(tbl_Exercises[[#This Row],[ExerciseName]],tbl_Lookup_Exercises[ExerciseName],0)),"Unknown")</f>
        <v>Pull</v>
      </c>
    </row>
    <row r="1457" spans="1:18" hidden="1" x14ac:dyDescent="0.25">
      <c r="A1457" t="s">
        <v>4902</v>
      </c>
      <c r="B1457" t="s">
        <v>1112</v>
      </c>
      <c r="C1457" t="s">
        <v>356</v>
      </c>
      <c r="D1457">
        <v>1</v>
      </c>
      <c r="G1457">
        <v>300</v>
      </c>
      <c r="H1457">
        <v>1.3</v>
      </c>
      <c r="I1457" t="s">
        <v>3957</v>
      </c>
      <c r="O1457" t="s">
        <v>4903</v>
      </c>
      <c r="P1457">
        <v>5</v>
      </c>
      <c r="Q1457" t="s">
        <v>1114</v>
      </c>
      <c r="R1457" t="str">
        <f>IFERROR(INDEX(tbl_Lookup_Exercises[Category],MATCH(tbl_Exercises[[#This Row],[ExerciseName]],tbl_Lookup_Exercises[ExerciseName],0)),"Unknown")</f>
        <v>Pull</v>
      </c>
    </row>
    <row r="1458" spans="1:18" hidden="1" x14ac:dyDescent="0.25">
      <c r="A1458" t="s">
        <v>4904</v>
      </c>
      <c r="B1458" t="s">
        <v>1112</v>
      </c>
      <c r="C1458" t="s">
        <v>1404</v>
      </c>
      <c r="D1458">
        <v>1</v>
      </c>
      <c r="E1458">
        <v>120</v>
      </c>
      <c r="F1458">
        <v>8</v>
      </c>
      <c r="J1458">
        <v>3</v>
      </c>
      <c r="K1458">
        <v>1</v>
      </c>
      <c r="L1458">
        <v>1</v>
      </c>
      <c r="M1458" t="s">
        <v>618</v>
      </c>
      <c r="O1458" t="s">
        <v>2598</v>
      </c>
      <c r="P1458">
        <v>5</v>
      </c>
      <c r="Q1458" t="s">
        <v>4905</v>
      </c>
      <c r="R1458" t="str">
        <f>IFERROR(INDEX(tbl_Lookup_Exercises[Category],MATCH(tbl_Exercises[[#This Row],[ExerciseName]],tbl_Lookup_Exercises[ExerciseName],0)),"Unknown")</f>
        <v>Push</v>
      </c>
    </row>
    <row r="1459" spans="1:18" hidden="1" x14ac:dyDescent="0.25">
      <c r="A1459" t="s">
        <v>4906</v>
      </c>
      <c r="B1459" t="s">
        <v>1112</v>
      </c>
      <c r="C1459" t="s">
        <v>1404</v>
      </c>
      <c r="D1459">
        <v>2</v>
      </c>
      <c r="E1459">
        <v>120</v>
      </c>
      <c r="F1459">
        <v>8</v>
      </c>
      <c r="J1459">
        <v>3</v>
      </c>
      <c r="K1459">
        <v>1</v>
      </c>
      <c r="L1459">
        <v>1</v>
      </c>
      <c r="M1459" t="s">
        <v>618</v>
      </c>
      <c r="O1459" t="s">
        <v>2598</v>
      </c>
      <c r="P1459">
        <v>5</v>
      </c>
      <c r="Q1459" t="s">
        <v>4907</v>
      </c>
      <c r="R1459" t="str">
        <f>IFERROR(INDEX(tbl_Lookup_Exercises[Category],MATCH(tbl_Exercises[[#This Row],[ExerciseName]],tbl_Lookup_Exercises[ExerciseName],0)),"Unknown")</f>
        <v>Push</v>
      </c>
    </row>
    <row r="1460" spans="1:18" hidden="1" x14ac:dyDescent="0.25">
      <c r="A1460" t="s">
        <v>4908</v>
      </c>
      <c r="B1460" t="s">
        <v>1112</v>
      </c>
      <c r="C1460" t="s">
        <v>1404</v>
      </c>
      <c r="D1460">
        <v>3</v>
      </c>
      <c r="E1460">
        <v>120</v>
      </c>
      <c r="F1460">
        <v>7</v>
      </c>
      <c r="J1460">
        <v>3</v>
      </c>
      <c r="K1460">
        <v>1</v>
      </c>
      <c r="L1460">
        <v>1</v>
      </c>
      <c r="M1460" t="s">
        <v>610</v>
      </c>
      <c r="O1460" t="s">
        <v>4909</v>
      </c>
      <c r="P1460">
        <v>5</v>
      </c>
      <c r="Q1460" t="s">
        <v>4910</v>
      </c>
      <c r="R1460" t="str">
        <f>IFERROR(INDEX(tbl_Lookup_Exercises[Category],MATCH(tbl_Exercises[[#This Row],[ExerciseName]],tbl_Lookup_Exercises[ExerciseName],0)),"Unknown")</f>
        <v>Push</v>
      </c>
    </row>
    <row r="1461" spans="1:18" hidden="1" x14ac:dyDescent="0.25">
      <c r="A1461" t="s">
        <v>4911</v>
      </c>
      <c r="B1461" t="s">
        <v>1112</v>
      </c>
      <c r="C1461" t="s">
        <v>1404</v>
      </c>
      <c r="D1461">
        <v>4</v>
      </c>
      <c r="E1461">
        <v>120</v>
      </c>
      <c r="F1461">
        <v>7</v>
      </c>
      <c r="J1461">
        <v>3</v>
      </c>
      <c r="K1461">
        <v>1</v>
      </c>
      <c r="L1461">
        <v>1</v>
      </c>
      <c r="M1461" t="s">
        <v>610</v>
      </c>
      <c r="O1461" t="s">
        <v>4909</v>
      </c>
      <c r="P1461">
        <v>5</v>
      </c>
      <c r="Q1461" t="s">
        <v>4912</v>
      </c>
      <c r="R1461" t="str">
        <f>IFERROR(INDEX(tbl_Lookup_Exercises[Category],MATCH(tbl_Exercises[[#This Row],[ExerciseName]],tbl_Lookup_Exercises[ExerciseName],0)),"Unknown")</f>
        <v>Push</v>
      </c>
    </row>
    <row r="1462" spans="1:18" hidden="1" x14ac:dyDescent="0.25">
      <c r="A1462" t="s">
        <v>4913</v>
      </c>
      <c r="B1462" t="s">
        <v>1112</v>
      </c>
      <c r="C1462" t="s">
        <v>2295</v>
      </c>
      <c r="D1462">
        <v>1</v>
      </c>
      <c r="E1462">
        <v>60</v>
      </c>
      <c r="F1462">
        <v>12</v>
      </c>
      <c r="J1462">
        <v>2</v>
      </c>
      <c r="K1462">
        <v>1</v>
      </c>
      <c r="L1462">
        <v>2</v>
      </c>
      <c r="M1462" t="s">
        <v>618</v>
      </c>
      <c r="O1462" t="s">
        <v>4914</v>
      </c>
      <c r="P1462">
        <v>5</v>
      </c>
      <c r="Q1462" t="s">
        <v>4915</v>
      </c>
      <c r="R1462" t="str">
        <f>IFERROR(INDEX(tbl_Lookup_Exercises[Category],MATCH(tbl_Exercises[[#This Row],[ExerciseName]],tbl_Lookup_Exercises[ExerciseName],0)),"Unknown")</f>
        <v>Push</v>
      </c>
    </row>
    <row r="1463" spans="1:18" hidden="1" x14ac:dyDescent="0.25">
      <c r="A1463" t="s">
        <v>4916</v>
      </c>
      <c r="B1463" t="s">
        <v>1112</v>
      </c>
      <c r="C1463" t="s">
        <v>2295</v>
      </c>
      <c r="D1463">
        <v>2</v>
      </c>
      <c r="E1463">
        <v>70</v>
      </c>
      <c r="F1463">
        <v>12</v>
      </c>
      <c r="J1463">
        <v>2</v>
      </c>
      <c r="K1463">
        <v>1</v>
      </c>
      <c r="L1463">
        <v>2</v>
      </c>
      <c r="M1463" t="s">
        <v>618</v>
      </c>
      <c r="O1463" t="s">
        <v>4914</v>
      </c>
      <c r="P1463">
        <v>5</v>
      </c>
      <c r="Q1463" t="s">
        <v>4917</v>
      </c>
      <c r="R1463" t="str">
        <f>IFERROR(INDEX(tbl_Lookup_Exercises[Category],MATCH(tbl_Exercises[[#This Row],[ExerciseName]],tbl_Lookup_Exercises[ExerciseName],0)),"Unknown")</f>
        <v>Push</v>
      </c>
    </row>
    <row r="1464" spans="1:18" hidden="1" x14ac:dyDescent="0.25">
      <c r="A1464" t="s">
        <v>4918</v>
      </c>
      <c r="B1464" t="s">
        <v>1112</v>
      </c>
      <c r="C1464" t="s">
        <v>2295</v>
      </c>
      <c r="D1464">
        <v>3</v>
      </c>
      <c r="E1464">
        <v>80</v>
      </c>
      <c r="F1464">
        <v>10</v>
      </c>
      <c r="J1464">
        <v>2</v>
      </c>
      <c r="K1464">
        <v>1</v>
      </c>
      <c r="L1464">
        <v>2</v>
      </c>
      <c r="M1464" t="s">
        <v>610</v>
      </c>
      <c r="O1464" t="s">
        <v>4919</v>
      </c>
      <c r="P1464">
        <v>5</v>
      </c>
      <c r="Q1464" t="s">
        <v>4920</v>
      </c>
      <c r="R1464" t="str">
        <f>IFERROR(INDEX(tbl_Lookup_Exercises[Category],MATCH(tbl_Exercises[[#This Row],[ExerciseName]],tbl_Lookup_Exercises[ExerciseName],0)),"Unknown")</f>
        <v>Push</v>
      </c>
    </row>
    <row r="1465" spans="1:18" hidden="1" x14ac:dyDescent="0.25">
      <c r="A1465" t="s">
        <v>4921</v>
      </c>
      <c r="B1465" t="s">
        <v>1112</v>
      </c>
      <c r="C1465" t="s">
        <v>192</v>
      </c>
      <c r="D1465">
        <v>1</v>
      </c>
      <c r="E1465">
        <v>40</v>
      </c>
      <c r="F1465">
        <v>8</v>
      </c>
      <c r="J1465">
        <v>3</v>
      </c>
      <c r="K1465">
        <v>1</v>
      </c>
      <c r="L1465">
        <v>2</v>
      </c>
      <c r="M1465" t="s">
        <v>618</v>
      </c>
      <c r="O1465" t="s">
        <v>3213</v>
      </c>
      <c r="P1465">
        <v>5</v>
      </c>
      <c r="Q1465" t="s">
        <v>4922</v>
      </c>
      <c r="R1465" t="str">
        <f>IFERROR(INDEX(tbl_Lookup_Exercises[Category],MATCH(tbl_Exercises[[#This Row],[ExerciseName]],tbl_Lookup_Exercises[ExerciseName],0)),"Unknown")</f>
        <v>Push</v>
      </c>
    </row>
    <row r="1466" spans="1:18" hidden="1" x14ac:dyDescent="0.25">
      <c r="A1466" t="s">
        <v>4923</v>
      </c>
      <c r="B1466" t="s">
        <v>1112</v>
      </c>
      <c r="C1466" t="s">
        <v>192</v>
      </c>
      <c r="D1466">
        <v>2</v>
      </c>
      <c r="E1466">
        <v>40</v>
      </c>
      <c r="F1466">
        <v>8</v>
      </c>
      <c r="J1466">
        <v>3</v>
      </c>
      <c r="K1466">
        <v>1</v>
      </c>
      <c r="L1466">
        <v>2</v>
      </c>
      <c r="M1466" t="s">
        <v>618</v>
      </c>
      <c r="O1466" t="s">
        <v>3213</v>
      </c>
      <c r="P1466">
        <v>5</v>
      </c>
      <c r="Q1466" t="s">
        <v>4924</v>
      </c>
      <c r="R1466" t="str">
        <f>IFERROR(INDEX(tbl_Lookup_Exercises[Category],MATCH(tbl_Exercises[[#This Row],[ExerciseName]],tbl_Lookup_Exercises[ExerciseName],0)),"Unknown")</f>
        <v>Push</v>
      </c>
    </row>
    <row r="1467" spans="1:18" hidden="1" x14ac:dyDescent="0.25">
      <c r="A1467" t="s">
        <v>4925</v>
      </c>
      <c r="B1467" t="s">
        <v>1112</v>
      </c>
      <c r="C1467" t="s">
        <v>192</v>
      </c>
      <c r="D1467">
        <v>3</v>
      </c>
      <c r="E1467">
        <v>40</v>
      </c>
      <c r="F1467">
        <v>8</v>
      </c>
      <c r="J1467">
        <v>3</v>
      </c>
      <c r="K1467">
        <v>1</v>
      </c>
      <c r="L1467">
        <v>2</v>
      </c>
      <c r="M1467" t="s">
        <v>3856</v>
      </c>
      <c r="O1467" t="s">
        <v>4088</v>
      </c>
      <c r="P1467">
        <v>5</v>
      </c>
      <c r="Q1467" t="s">
        <v>4926</v>
      </c>
      <c r="R1467" t="str">
        <f>IFERROR(INDEX(tbl_Lookup_Exercises[Category],MATCH(tbl_Exercises[[#This Row],[ExerciseName]],tbl_Lookup_Exercises[ExerciseName],0)),"Unknown")</f>
        <v>Push</v>
      </c>
    </row>
    <row r="1468" spans="1:18" hidden="1" x14ac:dyDescent="0.25">
      <c r="A1468" t="s">
        <v>4927</v>
      </c>
      <c r="B1468" t="s">
        <v>1112</v>
      </c>
      <c r="C1468" t="s">
        <v>214</v>
      </c>
      <c r="D1468">
        <v>1</v>
      </c>
      <c r="E1468">
        <v>50</v>
      </c>
      <c r="F1468">
        <v>12</v>
      </c>
      <c r="J1468">
        <v>2</v>
      </c>
      <c r="K1468">
        <v>1</v>
      </c>
      <c r="L1468">
        <v>2</v>
      </c>
      <c r="M1468" t="s">
        <v>610</v>
      </c>
      <c r="O1468" t="s">
        <v>1937</v>
      </c>
      <c r="P1468">
        <v>5</v>
      </c>
      <c r="Q1468" t="s">
        <v>4928</v>
      </c>
      <c r="R1468" t="str">
        <f>IFERROR(INDEX(tbl_Lookup_Exercises[Category],MATCH(tbl_Exercises[[#This Row],[ExerciseName]],tbl_Lookup_Exercises[ExerciseName],0)),"Unknown")</f>
        <v>Arms_Triceps</v>
      </c>
    </row>
    <row r="1469" spans="1:18" hidden="1" x14ac:dyDescent="0.25">
      <c r="A1469" t="s">
        <v>4929</v>
      </c>
      <c r="B1469" t="s">
        <v>1112</v>
      </c>
      <c r="C1469" t="s">
        <v>214</v>
      </c>
      <c r="D1469">
        <v>2</v>
      </c>
      <c r="E1469">
        <v>50</v>
      </c>
      <c r="F1469">
        <v>10</v>
      </c>
      <c r="J1469">
        <v>2</v>
      </c>
      <c r="K1469">
        <v>1</v>
      </c>
      <c r="L1469">
        <v>2</v>
      </c>
      <c r="M1469" t="s">
        <v>610</v>
      </c>
      <c r="O1469" t="s">
        <v>1937</v>
      </c>
      <c r="P1469">
        <v>5</v>
      </c>
      <c r="Q1469" t="s">
        <v>4930</v>
      </c>
      <c r="R1469" t="str">
        <f>IFERROR(INDEX(tbl_Lookup_Exercises[Category],MATCH(tbl_Exercises[[#This Row],[ExerciseName]],tbl_Lookup_Exercises[ExerciseName],0)),"Unknown")</f>
        <v>Arms_Triceps</v>
      </c>
    </row>
    <row r="1470" spans="1:18" hidden="1" x14ac:dyDescent="0.25">
      <c r="A1470" t="s">
        <v>4931</v>
      </c>
      <c r="B1470" t="s">
        <v>1112</v>
      </c>
      <c r="C1470" t="s">
        <v>214</v>
      </c>
      <c r="D1470">
        <v>3</v>
      </c>
      <c r="E1470">
        <v>50</v>
      </c>
      <c r="F1470">
        <v>9</v>
      </c>
      <c r="J1470">
        <v>2</v>
      </c>
      <c r="K1470">
        <v>1</v>
      </c>
      <c r="L1470">
        <v>2</v>
      </c>
      <c r="M1470" t="s">
        <v>610</v>
      </c>
      <c r="O1470" t="s">
        <v>4932</v>
      </c>
      <c r="P1470">
        <v>5</v>
      </c>
      <c r="Q1470" t="s">
        <v>4933</v>
      </c>
      <c r="R1470" t="str">
        <f>IFERROR(INDEX(tbl_Lookup_Exercises[Category],MATCH(tbl_Exercises[[#This Row],[ExerciseName]],tbl_Lookup_Exercises[ExerciseName],0)),"Unknown")</f>
        <v>Arms_Triceps</v>
      </c>
    </row>
    <row r="1471" spans="1:18" hidden="1" x14ac:dyDescent="0.25">
      <c r="A1471" t="s">
        <v>4934</v>
      </c>
      <c r="B1471" t="s">
        <v>1112</v>
      </c>
      <c r="C1471" t="s">
        <v>214</v>
      </c>
      <c r="D1471">
        <v>4</v>
      </c>
      <c r="E1471">
        <v>50</v>
      </c>
      <c r="F1471">
        <v>8</v>
      </c>
      <c r="J1471">
        <v>2</v>
      </c>
      <c r="K1471">
        <v>1</v>
      </c>
      <c r="L1471">
        <v>2</v>
      </c>
      <c r="M1471" t="s">
        <v>610</v>
      </c>
      <c r="O1471" t="s">
        <v>4932</v>
      </c>
      <c r="P1471">
        <v>5</v>
      </c>
      <c r="Q1471" t="s">
        <v>4935</v>
      </c>
      <c r="R1471" t="str">
        <f>IFERROR(INDEX(tbl_Lookup_Exercises[Category],MATCH(tbl_Exercises[[#This Row],[ExerciseName]],tbl_Lookup_Exercises[ExerciseName],0)),"Unknown")</f>
        <v>Arms_Triceps</v>
      </c>
    </row>
    <row r="1472" spans="1:18" hidden="1" x14ac:dyDescent="0.25">
      <c r="A1472" t="s">
        <v>4936</v>
      </c>
      <c r="B1472" t="s">
        <v>1112</v>
      </c>
      <c r="C1472" t="s">
        <v>217</v>
      </c>
      <c r="D1472">
        <v>1</v>
      </c>
      <c r="E1472">
        <v>12.5</v>
      </c>
      <c r="F1472">
        <v>11</v>
      </c>
      <c r="J1472">
        <v>3</v>
      </c>
      <c r="K1472">
        <v>1</v>
      </c>
      <c r="L1472">
        <v>3</v>
      </c>
      <c r="M1472" t="s">
        <v>3856</v>
      </c>
      <c r="O1472" t="s">
        <v>4937</v>
      </c>
      <c r="P1472">
        <v>5</v>
      </c>
      <c r="Q1472" t="s">
        <v>4938</v>
      </c>
      <c r="R1472" t="str">
        <f>IFERROR(INDEX(tbl_Lookup_Exercises[Category],MATCH(tbl_Exercises[[#This Row],[ExerciseName]],tbl_Lookup_Exercises[ExerciseName],0)),"Unknown")</f>
        <v>Arms_Triceps</v>
      </c>
    </row>
    <row r="1473" spans="1:18" hidden="1" x14ac:dyDescent="0.25">
      <c r="A1473" t="s">
        <v>4939</v>
      </c>
      <c r="B1473" t="s">
        <v>1112</v>
      </c>
      <c r="C1473" t="s">
        <v>217</v>
      </c>
      <c r="D1473">
        <v>2</v>
      </c>
      <c r="E1473">
        <v>15</v>
      </c>
      <c r="F1473">
        <v>10</v>
      </c>
      <c r="J1473">
        <v>3</v>
      </c>
      <c r="K1473">
        <v>1</v>
      </c>
      <c r="L1473">
        <v>3</v>
      </c>
      <c r="M1473" t="s">
        <v>3856</v>
      </c>
      <c r="O1473" t="s">
        <v>4937</v>
      </c>
      <c r="P1473">
        <v>5</v>
      </c>
      <c r="Q1473" t="s">
        <v>4940</v>
      </c>
      <c r="R1473" t="str">
        <f>IFERROR(INDEX(tbl_Lookup_Exercises[Category],MATCH(tbl_Exercises[[#This Row],[ExerciseName]],tbl_Lookup_Exercises[ExerciseName],0)),"Unknown")</f>
        <v>Arms_Triceps</v>
      </c>
    </row>
    <row r="1474" spans="1:18" hidden="1" x14ac:dyDescent="0.25">
      <c r="A1474" t="s">
        <v>4941</v>
      </c>
      <c r="B1474" t="s">
        <v>1112</v>
      </c>
      <c r="C1474" t="s">
        <v>217</v>
      </c>
      <c r="D1474">
        <v>3</v>
      </c>
      <c r="E1474">
        <v>15</v>
      </c>
      <c r="F1474">
        <v>11</v>
      </c>
      <c r="J1474">
        <v>3</v>
      </c>
      <c r="K1474">
        <v>1</v>
      </c>
      <c r="L1474">
        <v>3</v>
      </c>
      <c r="M1474" t="s">
        <v>3856</v>
      </c>
      <c r="O1474" t="s">
        <v>4942</v>
      </c>
      <c r="P1474">
        <v>5</v>
      </c>
      <c r="Q1474" t="s">
        <v>4943</v>
      </c>
      <c r="R1474" t="str">
        <f>IFERROR(INDEX(tbl_Lookup_Exercises[Category],MATCH(tbl_Exercises[[#This Row],[ExerciseName]],tbl_Lookup_Exercises[ExerciseName],0)),"Unknown")</f>
        <v>Arms_Triceps</v>
      </c>
    </row>
    <row r="1475" spans="1:18" hidden="1" x14ac:dyDescent="0.25">
      <c r="A1475" t="s">
        <v>4944</v>
      </c>
      <c r="B1475" t="s">
        <v>1112</v>
      </c>
      <c r="C1475" t="s">
        <v>303</v>
      </c>
      <c r="D1475">
        <v>1</v>
      </c>
      <c r="E1475">
        <v>20</v>
      </c>
      <c r="F1475">
        <v>10</v>
      </c>
      <c r="J1475">
        <v>2</v>
      </c>
      <c r="K1475">
        <v>2</v>
      </c>
      <c r="L1475">
        <v>2</v>
      </c>
      <c r="M1475" t="s">
        <v>3856</v>
      </c>
      <c r="O1475" t="s">
        <v>3996</v>
      </c>
      <c r="P1475">
        <v>5</v>
      </c>
      <c r="Q1475" t="s">
        <v>4945</v>
      </c>
      <c r="R1475" t="str">
        <f>IFERROR(INDEX(tbl_Lookup_Exercises[Category],MATCH(tbl_Exercises[[#This Row],[ExerciseName]],tbl_Lookup_Exercises[ExerciseName],0)),"Unknown")</f>
        <v>Push</v>
      </c>
    </row>
    <row r="1476" spans="1:18" hidden="1" x14ac:dyDescent="0.25">
      <c r="A1476" t="s">
        <v>4946</v>
      </c>
      <c r="B1476" t="s">
        <v>1112</v>
      </c>
      <c r="C1476" t="s">
        <v>303</v>
      </c>
      <c r="D1476">
        <v>2</v>
      </c>
      <c r="E1476">
        <v>20</v>
      </c>
      <c r="F1476">
        <v>11</v>
      </c>
      <c r="J1476">
        <v>2</v>
      </c>
      <c r="K1476">
        <v>2</v>
      </c>
      <c r="L1476">
        <v>2</v>
      </c>
      <c r="M1476" t="s">
        <v>3856</v>
      </c>
      <c r="O1476" t="s">
        <v>3996</v>
      </c>
      <c r="P1476">
        <v>5</v>
      </c>
      <c r="Q1476" t="s">
        <v>4947</v>
      </c>
      <c r="R1476" t="str">
        <f>IFERROR(INDEX(tbl_Lookup_Exercises[Category],MATCH(tbl_Exercises[[#This Row],[ExerciseName]],tbl_Lookup_Exercises[ExerciseName],0)),"Unknown")</f>
        <v>Push</v>
      </c>
    </row>
    <row r="1477" spans="1:18" hidden="1" x14ac:dyDescent="0.25">
      <c r="A1477" t="s">
        <v>4948</v>
      </c>
      <c r="B1477" t="s">
        <v>1112</v>
      </c>
      <c r="C1477" t="s">
        <v>303</v>
      </c>
      <c r="D1477">
        <v>3</v>
      </c>
      <c r="E1477">
        <v>20</v>
      </c>
      <c r="F1477">
        <v>12</v>
      </c>
      <c r="J1477">
        <v>2</v>
      </c>
      <c r="K1477">
        <v>2</v>
      </c>
      <c r="L1477">
        <v>2</v>
      </c>
      <c r="M1477" t="s">
        <v>3856</v>
      </c>
      <c r="O1477" t="s">
        <v>3996</v>
      </c>
      <c r="P1477">
        <v>5</v>
      </c>
      <c r="Q1477" t="s">
        <v>4949</v>
      </c>
      <c r="R1477" t="str">
        <f>IFERROR(INDEX(tbl_Lookup_Exercises[Category],MATCH(tbl_Exercises[[#This Row],[ExerciseName]],tbl_Lookup_Exercises[ExerciseName],0)),"Unknown")</f>
        <v>Push</v>
      </c>
    </row>
    <row r="1478" spans="1:18" hidden="1" x14ac:dyDescent="0.25">
      <c r="A1478" t="s">
        <v>4950</v>
      </c>
      <c r="B1478" t="s">
        <v>1112</v>
      </c>
      <c r="C1478" t="s">
        <v>379</v>
      </c>
      <c r="D1478">
        <v>1</v>
      </c>
      <c r="E1478">
        <v>0</v>
      </c>
      <c r="F1478">
        <v>9</v>
      </c>
      <c r="N1478" t="s">
        <v>4951</v>
      </c>
      <c r="P1478">
        <v>5</v>
      </c>
      <c r="Q1478" t="s">
        <v>4952</v>
      </c>
      <c r="R1478" t="str">
        <f>IFERROR(INDEX(tbl_Lookup_Exercises[Category],MATCH(tbl_Exercises[[#This Row],[ExerciseName]],tbl_Lookup_Exercises[ExerciseName],0)),"Unknown")</f>
        <v>Push</v>
      </c>
    </row>
    <row r="1479" spans="1:18" hidden="1" x14ac:dyDescent="0.25">
      <c r="A1479" t="s">
        <v>4953</v>
      </c>
      <c r="B1479" t="s">
        <v>1112</v>
      </c>
      <c r="C1479" t="s">
        <v>383</v>
      </c>
      <c r="D1479">
        <v>1</v>
      </c>
      <c r="E1479">
        <v>0</v>
      </c>
      <c r="F1479">
        <v>7</v>
      </c>
      <c r="N1479" t="s">
        <v>4951</v>
      </c>
      <c r="P1479">
        <v>5</v>
      </c>
      <c r="Q1479" t="s">
        <v>4954</v>
      </c>
      <c r="R1479" t="str">
        <f>IFERROR(INDEX(tbl_Lookup_Exercises[Category],MATCH(tbl_Exercises[[#This Row],[ExerciseName]],tbl_Lookup_Exercises[ExerciseName],0)),"Unknown")</f>
        <v>Push</v>
      </c>
    </row>
    <row r="1480" spans="1:18" hidden="1" x14ac:dyDescent="0.25">
      <c r="A1480" t="s">
        <v>4955</v>
      </c>
      <c r="B1480" t="s">
        <v>1112</v>
      </c>
      <c r="C1480" t="s">
        <v>356</v>
      </c>
      <c r="D1480">
        <v>2</v>
      </c>
      <c r="G1480">
        <v>300</v>
      </c>
      <c r="H1480">
        <v>1.25</v>
      </c>
      <c r="I1480" t="s">
        <v>3957</v>
      </c>
      <c r="O1480" t="s">
        <v>4956</v>
      </c>
      <c r="P1480">
        <v>5</v>
      </c>
      <c r="Q1480" t="s">
        <v>1115</v>
      </c>
      <c r="R1480" t="str">
        <f>IFERROR(INDEX(tbl_Lookup_Exercises[Category],MATCH(tbl_Exercises[[#This Row],[ExerciseName]],tbl_Lookup_Exercises[ExerciseName],0)),"Unknown")</f>
        <v>Pull</v>
      </c>
    </row>
    <row r="1481" spans="1:18" hidden="1" x14ac:dyDescent="0.25">
      <c r="A1481" t="s">
        <v>4957</v>
      </c>
      <c r="B1481" t="s">
        <v>1116</v>
      </c>
      <c r="C1481" t="s">
        <v>356</v>
      </c>
      <c r="D1481">
        <v>1</v>
      </c>
      <c r="G1481">
        <v>300</v>
      </c>
      <c r="H1481">
        <v>1.34</v>
      </c>
      <c r="I1481" t="s">
        <v>3957</v>
      </c>
      <c r="O1481" t="s">
        <v>4958</v>
      </c>
      <c r="P1481">
        <v>5</v>
      </c>
      <c r="Q1481" t="s">
        <v>1118</v>
      </c>
      <c r="R1481" t="str">
        <f>IFERROR(INDEX(tbl_Lookup_Exercises[Category],MATCH(tbl_Exercises[[#This Row],[ExerciseName]],tbl_Lookup_Exercises[ExerciseName],0)),"Unknown")</f>
        <v>Pull</v>
      </c>
    </row>
    <row r="1482" spans="1:18" hidden="1" x14ac:dyDescent="0.25">
      <c r="A1482" t="s">
        <v>4959</v>
      </c>
      <c r="B1482" t="s">
        <v>1116</v>
      </c>
      <c r="C1482" t="s">
        <v>15</v>
      </c>
      <c r="D1482">
        <v>1</v>
      </c>
      <c r="E1482">
        <v>75</v>
      </c>
      <c r="G1482">
        <v>60</v>
      </c>
      <c r="O1482" t="s">
        <v>4960</v>
      </c>
      <c r="P1482">
        <v>5</v>
      </c>
      <c r="Q1482" t="s">
        <v>4961</v>
      </c>
      <c r="R1482" t="str">
        <f>IFERROR(INDEX(tbl_Lookup_Exercises[Category],MATCH(tbl_Exercises[[#This Row],[ExerciseName]],tbl_Lookup_Exercises[ExerciseName],0)),"Unknown")</f>
        <v>Carry</v>
      </c>
    </row>
    <row r="1483" spans="1:18" hidden="1" x14ac:dyDescent="0.25">
      <c r="A1483" t="s">
        <v>4962</v>
      </c>
      <c r="B1483" t="s">
        <v>1116</v>
      </c>
      <c r="C1483" t="s">
        <v>15</v>
      </c>
      <c r="D1483">
        <v>2</v>
      </c>
      <c r="E1483">
        <v>75</v>
      </c>
      <c r="G1483">
        <v>60</v>
      </c>
      <c r="O1483" t="s">
        <v>4960</v>
      </c>
      <c r="P1483">
        <v>5</v>
      </c>
      <c r="Q1483" t="s">
        <v>4963</v>
      </c>
      <c r="R1483" t="str">
        <f>IFERROR(INDEX(tbl_Lookup_Exercises[Category],MATCH(tbl_Exercises[[#This Row],[ExerciseName]],tbl_Lookup_Exercises[ExerciseName],0)),"Unknown")</f>
        <v>Carry</v>
      </c>
    </row>
    <row r="1484" spans="1:18" hidden="1" x14ac:dyDescent="0.25">
      <c r="A1484" t="s">
        <v>4964</v>
      </c>
      <c r="B1484" t="s">
        <v>1116</v>
      </c>
      <c r="C1484" t="s">
        <v>15</v>
      </c>
      <c r="D1484">
        <v>3</v>
      </c>
      <c r="E1484">
        <v>75</v>
      </c>
      <c r="G1484">
        <v>60</v>
      </c>
      <c r="O1484" t="s">
        <v>4960</v>
      </c>
      <c r="P1484">
        <v>5</v>
      </c>
      <c r="Q1484" t="s">
        <v>4965</v>
      </c>
      <c r="R1484" t="str">
        <f>IFERROR(INDEX(tbl_Lookup_Exercises[Category],MATCH(tbl_Exercises[[#This Row],[ExerciseName]],tbl_Lookup_Exercises[ExerciseName],0)),"Unknown")</f>
        <v>Carry</v>
      </c>
    </row>
    <row r="1485" spans="1:18" hidden="1" x14ac:dyDescent="0.25">
      <c r="A1485" t="s">
        <v>4966</v>
      </c>
      <c r="B1485" t="s">
        <v>1116</v>
      </c>
      <c r="C1485" t="s">
        <v>41</v>
      </c>
      <c r="D1485">
        <v>1</v>
      </c>
      <c r="E1485">
        <v>75</v>
      </c>
      <c r="F1485">
        <v>8</v>
      </c>
      <c r="J1485">
        <v>2</v>
      </c>
      <c r="K1485">
        <v>1</v>
      </c>
      <c r="L1485">
        <v>2</v>
      </c>
      <c r="M1485" t="s">
        <v>2289</v>
      </c>
      <c r="O1485" t="s">
        <v>2527</v>
      </c>
      <c r="P1485">
        <v>5</v>
      </c>
      <c r="Q1485" t="s">
        <v>4967</v>
      </c>
      <c r="R1485" t="str">
        <f>IFERROR(INDEX(tbl_Lookup_Exercises[Category],MATCH(tbl_Exercises[[#This Row],[ExerciseName]],tbl_Lookup_Exercises[ExerciseName],0)),"Unknown")</f>
        <v>Pull</v>
      </c>
    </row>
    <row r="1486" spans="1:18" hidden="1" x14ac:dyDescent="0.25">
      <c r="A1486" t="s">
        <v>4968</v>
      </c>
      <c r="B1486" t="s">
        <v>1116</v>
      </c>
      <c r="C1486" t="s">
        <v>41</v>
      </c>
      <c r="D1486">
        <v>2</v>
      </c>
      <c r="E1486">
        <v>75</v>
      </c>
      <c r="F1486">
        <v>8</v>
      </c>
      <c r="J1486">
        <v>2</v>
      </c>
      <c r="K1486">
        <v>1</v>
      </c>
      <c r="L1486">
        <v>2</v>
      </c>
      <c r="M1486" t="s">
        <v>2289</v>
      </c>
      <c r="O1486" t="s">
        <v>2527</v>
      </c>
      <c r="P1486">
        <v>5</v>
      </c>
      <c r="Q1486" t="s">
        <v>4969</v>
      </c>
      <c r="R1486" t="str">
        <f>IFERROR(INDEX(tbl_Lookup_Exercises[Category],MATCH(tbl_Exercises[[#This Row],[ExerciseName]],tbl_Lookup_Exercises[ExerciseName],0)),"Unknown")</f>
        <v>Pull</v>
      </c>
    </row>
    <row r="1487" spans="1:18" hidden="1" x14ac:dyDescent="0.25">
      <c r="A1487" t="s">
        <v>4970</v>
      </c>
      <c r="B1487" t="s">
        <v>1116</v>
      </c>
      <c r="C1487" t="s">
        <v>41</v>
      </c>
      <c r="D1487">
        <v>3</v>
      </c>
      <c r="E1487">
        <v>75</v>
      </c>
      <c r="F1487">
        <v>8</v>
      </c>
      <c r="J1487">
        <v>2</v>
      </c>
      <c r="K1487">
        <v>1</v>
      </c>
      <c r="L1487">
        <v>2</v>
      </c>
      <c r="M1487" t="s">
        <v>618</v>
      </c>
      <c r="O1487" t="s">
        <v>2154</v>
      </c>
      <c r="P1487">
        <v>5</v>
      </c>
      <c r="Q1487" t="s">
        <v>4971</v>
      </c>
      <c r="R1487" t="str">
        <f>IFERROR(INDEX(tbl_Lookup_Exercises[Category],MATCH(tbl_Exercises[[#This Row],[ExerciseName]],tbl_Lookup_Exercises[ExerciseName],0)),"Unknown")</f>
        <v>Pull</v>
      </c>
    </row>
    <row r="1488" spans="1:18" hidden="1" x14ac:dyDescent="0.25">
      <c r="A1488" t="s">
        <v>4972</v>
      </c>
      <c r="B1488" t="s">
        <v>1116</v>
      </c>
      <c r="C1488" t="s">
        <v>41</v>
      </c>
      <c r="D1488">
        <v>4</v>
      </c>
      <c r="E1488">
        <v>75</v>
      </c>
      <c r="F1488">
        <v>7</v>
      </c>
      <c r="J1488">
        <v>2</v>
      </c>
      <c r="K1488">
        <v>1</v>
      </c>
      <c r="L1488">
        <v>2</v>
      </c>
      <c r="M1488" t="s">
        <v>610</v>
      </c>
      <c r="O1488" t="s">
        <v>4973</v>
      </c>
      <c r="P1488">
        <v>5</v>
      </c>
      <c r="Q1488" t="s">
        <v>4974</v>
      </c>
      <c r="R1488" t="str">
        <f>IFERROR(INDEX(tbl_Lookup_Exercises[Category],MATCH(tbl_Exercises[[#This Row],[ExerciseName]],tbl_Lookup_Exercises[ExerciseName],0)),"Unknown")</f>
        <v>Pull</v>
      </c>
    </row>
    <row r="1489" spans="1:18" hidden="1" x14ac:dyDescent="0.25">
      <c r="A1489" t="s">
        <v>4975</v>
      </c>
      <c r="B1489" t="s">
        <v>1116</v>
      </c>
      <c r="C1489" t="s">
        <v>45</v>
      </c>
      <c r="D1489">
        <v>1</v>
      </c>
      <c r="E1489">
        <v>140</v>
      </c>
      <c r="F1489">
        <v>12</v>
      </c>
      <c r="J1489">
        <v>2</v>
      </c>
      <c r="K1489">
        <v>1</v>
      </c>
      <c r="L1489">
        <v>2</v>
      </c>
      <c r="M1489" t="s">
        <v>618</v>
      </c>
      <c r="O1489" t="s">
        <v>2154</v>
      </c>
      <c r="P1489">
        <v>5</v>
      </c>
      <c r="Q1489" t="s">
        <v>4976</v>
      </c>
      <c r="R1489" t="str">
        <f>IFERROR(INDEX(tbl_Lookup_Exercises[Category],MATCH(tbl_Exercises[[#This Row],[ExerciseName]],tbl_Lookup_Exercises[ExerciseName],0)),"Unknown")</f>
        <v>Pull</v>
      </c>
    </row>
    <row r="1490" spans="1:18" hidden="1" x14ac:dyDescent="0.25">
      <c r="A1490" t="s">
        <v>4977</v>
      </c>
      <c r="B1490" t="s">
        <v>1116</v>
      </c>
      <c r="C1490" t="s">
        <v>45</v>
      </c>
      <c r="D1490">
        <v>2</v>
      </c>
      <c r="E1490">
        <v>160</v>
      </c>
      <c r="F1490">
        <v>12</v>
      </c>
      <c r="J1490">
        <v>2</v>
      </c>
      <c r="K1490">
        <v>1</v>
      </c>
      <c r="L1490">
        <v>2</v>
      </c>
      <c r="M1490" t="s">
        <v>618</v>
      </c>
      <c r="O1490" t="s">
        <v>4978</v>
      </c>
      <c r="P1490">
        <v>5</v>
      </c>
      <c r="Q1490" t="s">
        <v>4979</v>
      </c>
      <c r="R1490" t="str">
        <f>IFERROR(INDEX(tbl_Lookup_Exercises[Category],MATCH(tbl_Exercises[[#This Row],[ExerciseName]],tbl_Lookup_Exercises[ExerciseName],0)),"Unknown")</f>
        <v>Pull</v>
      </c>
    </row>
    <row r="1491" spans="1:18" hidden="1" x14ac:dyDescent="0.25">
      <c r="A1491" t="s">
        <v>4980</v>
      </c>
      <c r="B1491" t="s">
        <v>1116</v>
      </c>
      <c r="C1491" t="s">
        <v>45</v>
      </c>
      <c r="D1491">
        <v>3</v>
      </c>
      <c r="E1491">
        <v>160</v>
      </c>
      <c r="F1491">
        <v>12</v>
      </c>
      <c r="J1491">
        <v>2</v>
      </c>
      <c r="K1491">
        <v>1</v>
      </c>
      <c r="L1491">
        <v>2</v>
      </c>
      <c r="M1491" t="s">
        <v>610</v>
      </c>
      <c r="O1491" t="s">
        <v>4981</v>
      </c>
      <c r="P1491">
        <v>5</v>
      </c>
      <c r="Q1491" t="s">
        <v>4982</v>
      </c>
      <c r="R1491" t="str">
        <f>IFERROR(INDEX(tbl_Lookup_Exercises[Category],MATCH(tbl_Exercises[[#This Row],[ExerciseName]],tbl_Lookup_Exercises[ExerciseName],0)),"Unknown")</f>
        <v>Pull</v>
      </c>
    </row>
    <row r="1492" spans="1:18" hidden="1" x14ac:dyDescent="0.25">
      <c r="A1492" t="s">
        <v>4983</v>
      </c>
      <c r="B1492" t="s">
        <v>1116</v>
      </c>
      <c r="C1492" t="s">
        <v>73</v>
      </c>
      <c r="D1492">
        <v>1</v>
      </c>
      <c r="E1492">
        <v>35</v>
      </c>
      <c r="F1492">
        <v>20</v>
      </c>
      <c r="J1492">
        <v>1</v>
      </c>
      <c r="K1492">
        <v>2</v>
      </c>
      <c r="L1492">
        <v>1</v>
      </c>
      <c r="M1492" t="s">
        <v>2289</v>
      </c>
      <c r="O1492" t="s">
        <v>3934</v>
      </c>
      <c r="P1492">
        <v>5</v>
      </c>
      <c r="Q1492" t="s">
        <v>4984</v>
      </c>
      <c r="R1492" t="str">
        <f>IFERROR(INDEX(tbl_Lookup_Exercises[Category],MATCH(tbl_Exercises[[#This Row],[ExerciseName]],tbl_Lookup_Exercises[ExerciseName],0)),"Unknown")</f>
        <v>Pull</v>
      </c>
    </row>
    <row r="1493" spans="1:18" hidden="1" x14ac:dyDescent="0.25">
      <c r="A1493" t="s">
        <v>4985</v>
      </c>
      <c r="B1493" t="s">
        <v>1116</v>
      </c>
      <c r="C1493" t="s">
        <v>73</v>
      </c>
      <c r="D1493">
        <v>2</v>
      </c>
      <c r="E1493">
        <v>35</v>
      </c>
      <c r="F1493">
        <v>20</v>
      </c>
      <c r="J1493">
        <v>1</v>
      </c>
      <c r="K1493">
        <v>2</v>
      </c>
      <c r="L1493">
        <v>1</v>
      </c>
      <c r="M1493" t="s">
        <v>2289</v>
      </c>
      <c r="O1493" t="s">
        <v>3934</v>
      </c>
      <c r="P1493">
        <v>5</v>
      </c>
      <c r="Q1493" t="s">
        <v>4986</v>
      </c>
      <c r="R1493" t="str">
        <f>IFERROR(INDEX(tbl_Lookup_Exercises[Category],MATCH(tbl_Exercises[[#This Row],[ExerciseName]],tbl_Lookup_Exercises[ExerciseName],0)),"Unknown")</f>
        <v>Pull</v>
      </c>
    </row>
    <row r="1494" spans="1:18" hidden="1" x14ac:dyDescent="0.25">
      <c r="A1494" t="s">
        <v>4987</v>
      </c>
      <c r="B1494" t="s">
        <v>1116</v>
      </c>
      <c r="C1494" t="s">
        <v>73</v>
      </c>
      <c r="D1494">
        <v>3</v>
      </c>
      <c r="E1494">
        <v>40</v>
      </c>
      <c r="F1494">
        <v>20</v>
      </c>
      <c r="J1494">
        <v>1</v>
      </c>
      <c r="K1494">
        <v>2</v>
      </c>
      <c r="L1494">
        <v>1</v>
      </c>
      <c r="M1494" t="s">
        <v>618</v>
      </c>
      <c r="O1494" t="s">
        <v>4786</v>
      </c>
      <c r="P1494">
        <v>5</v>
      </c>
      <c r="Q1494" t="s">
        <v>4988</v>
      </c>
      <c r="R1494" t="str">
        <f>IFERROR(INDEX(tbl_Lookup_Exercises[Category],MATCH(tbl_Exercises[[#This Row],[ExerciseName]],tbl_Lookup_Exercises[ExerciseName],0)),"Unknown")</f>
        <v>Pull</v>
      </c>
    </row>
    <row r="1495" spans="1:18" hidden="1" x14ac:dyDescent="0.25">
      <c r="A1495" t="s">
        <v>4989</v>
      </c>
      <c r="B1495" t="s">
        <v>1116</v>
      </c>
      <c r="C1495" t="s">
        <v>8734</v>
      </c>
      <c r="D1495">
        <v>1</v>
      </c>
      <c r="E1495">
        <v>30</v>
      </c>
      <c r="F1495">
        <v>11</v>
      </c>
      <c r="J1495">
        <v>2</v>
      </c>
      <c r="K1495">
        <v>1</v>
      </c>
      <c r="L1495">
        <v>2</v>
      </c>
      <c r="M1495" t="s">
        <v>3856</v>
      </c>
      <c r="O1495" t="s">
        <v>3882</v>
      </c>
      <c r="P1495">
        <v>5</v>
      </c>
      <c r="Q1495" t="s">
        <v>4990</v>
      </c>
      <c r="R1495" t="str">
        <f>IFERROR(INDEX(tbl_Lookup_Exercises[Category],MATCH(tbl_Exercises[[#This Row],[ExerciseName]],tbl_Lookup_Exercises[ExerciseName],0)),"Unknown")</f>
        <v>Arms_Biceps</v>
      </c>
    </row>
    <row r="1496" spans="1:18" hidden="1" x14ac:dyDescent="0.25">
      <c r="A1496" t="s">
        <v>4991</v>
      </c>
      <c r="B1496" t="s">
        <v>1116</v>
      </c>
      <c r="C1496" t="s">
        <v>8734</v>
      </c>
      <c r="D1496">
        <v>2</v>
      </c>
      <c r="E1496">
        <v>30</v>
      </c>
      <c r="F1496">
        <v>7</v>
      </c>
      <c r="J1496">
        <v>2</v>
      </c>
      <c r="K1496">
        <v>1</v>
      </c>
      <c r="L1496">
        <v>2</v>
      </c>
      <c r="M1496" t="s">
        <v>3856</v>
      </c>
      <c r="O1496" t="s">
        <v>3882</v>
      </c>
      <c r="P1496">
        <v>5</v>
      </c>
      <c r="Q1496" t="s">
        <v>4992</v>
      </c>
      <c r="R1496" t="str">
        <f>IFERROR(INDEX(tbl_Lookup_Exercises[Category],MATCH(tbl_Exercises[[#This Row],[ExerciseName]],tbl_Lookup_Exercises[ExerciseName],0)),"Unknown")</f>
        <v>Arms_Biceps</v>
      </c>
    </row>
    <row r="1497" spans="1:18" hidden="1" x14ac:dyDescent="0.25">
      <c r="A1497" t="s">
        <v>4993</v>
      </c>
      <c r="B1497" t="s">
        <v>1116</v>
      </c>
      <c r="C1497" t="s">
        <v>8734</v>
      </c>
      <c r="D1497">
        <v>3</v>
      </c>
      <c r="E1497">
        <v>30</v>
      </c>
      <c r="F1497">
        <v>7</v>
      </c>
      <c r="J1497">
        <v>2</v>
      </c>
      <c r="K1497">
        <v>1</v>
      </c>
      <c r="L1497">
        <v>2</v>
      </c>
      <c r="M1497" t="s">
        <v>3856</v>
      </c>
      <c r="O1497" t="s">
        <v>4994</v>
      </c>
      <c r="P1497">
        <v>5</v>
      </c>
      <c r="Q1497" t="s">
        <v>4995</v>
      </c>
      <c r="R1497" t="str">
        <f>IFERROR(INDEX(tbl_Lookup_Exercises[Category],MATCH(tbl_Exercises[[#This Row],[ExerciseName]],tbl_Lookup_Exercises[ExerciseName],0)),"Unknown")</f>
        <v>Arms_Biceps</v>
      </c>
    </row>
    <row r="1498" spans="1:18" hidden="1" x14ac:dyDescent="0.25">
      <c r="A1498" t="s">
        <v>4996</v>
      </c>
      <c r="B1498" t="s">
        <v>1116</v>
      </c>
      <c r="C1498" t="s">
        <v>20</v>
      </c>
      <c r="D1498">
        <v>1</v>
      </c>
      <c r="E1498">
        <v>75</v>
      </c>
      <c r="G1498">
        <v>60</v>
      </c>
      <c r="P1498">
        <v>5</v>
      </c>
      <c r="Q1498" t="s">
        <v>4997</v>
      </c>
      <c r="R1498" t="str">
        <f>IFERROR(INDEX(tbl_Lookup_Exercises[Category],MATCH(tbl_Exercises[[#This Row],[ExerciseName]],tbl_Lookup_Exercises[ExerciseName],0)),"Unknown")</f>
        <v>Carry</v>
      </c>
    </row>
    <row r="1499" spans="1:18" hidden="1" x14ac:dyDescent="0.25">
      <c r="A1499" t="s">
        <v>4998</v>
      </c>
      <c r="B1499" t="s">
        <v>1116</v>
      </c>
      <c r="C1499" t="s">
        <v>20</v>
      </c>
      <c r="D1499">
        <v>2</v>
      </c>
      <c r="E1499">
        <v>75</v>
      </c>
      <c r="G1499">
        <v>52.8</v>
      </c>
      <c r="O1499" t="s">
        <v>4999</v>
      </c>
      <c r="P1499">
        <v>5</v>
      </c>
      <c r="Q1499" t="s">
        <v>5000</v>
      </c>
      <c r="R1499" t="str">
        <f>IFERROR(INDEX(tbl_Lookup_Exercises[Category],MATCH(tbl_Exercises[[#This Row],[ExerciseName]],tbl_Lookup_Exercises[ExerciseName],0)),"Unknown")</f>
        <v>Carry</v>
      </c>
    </row>
    <row r="1500" spans="1:18" hidden="1" x14ac:dyDescent="0.25">
      <c r="A1500" t="s">
        <v>5001</v>
      </c>
      <c r="B1500" t="s">
        <v>1116</v>
      </c>
      <c r="C1500" t="s">
        <v>20</v>
      </c>
      <c r="D1500">
        <v>3</v>
      </c>
      <c r="E1500">
        <v>75</v>
      </c>
      <c r="G1500">
        <v>51</v>
      </c>
      <c r="P1500">
        <v>5</v>
      </c>
      <c r="Q1500" t="s">
        <v>5002</v>
      </c>
      <c r="R1500" t="str">
        <f>IFERROR(INDEX(tbl_Lookup_Exercises[Category],MATCH(tbl_Exercises[[#This Row],[ExerciseName]],tbl_Lookup_Exercises[ExerciseName],0)),"Unknown")</f>
        <v>Carry</v>
      </c>
    </row>
    <row r="1501" spans="1:18" hidden="1" x14ac:dyDescent="0.25">
      <c r="A1501" t="s">
        <v>5003</v>
      </c>
      <c r="B1501" t="s">
        <v>1116</v>
      </c>
      <c r="C1501" t="s">
        <v>356</v>
      </c>
      <c r="D1501">
        <v>2</v>
      </c>
      <c r="G1501">
        <v>300</v>
      </c>
      <c r="H1501">
        <v>1.29</v>
      </c>
      <c r="I1501" t="s">
        <v>3957</v>
      </c>
      <c r="O1501" t="s">
        <v>5004</v>
      </c>
      <c r="P1501">
        <v>5</v>
      </c>
      <c r="Q1501" t="s">
        <v>1119</v>
      </c>
      <c r="R1501" t="str">
        <f>IFERROR(INDEX(tbl_Lookup_Exercises[Category],MATCH(tbl_Exercises[[#This Row],[ExerciseName]],tbl_Lookup_Exercises[ExerciseName],0)),"Unknown")</f>
        <v>Pull</v>
      </c>
    </row>
    <row r="1502" spans="1:18" hidden="1" x14ac:dyDescent="0.25">
      <c r="A1502" t="s">
        <v>5005</v>
      </c>
      <c r="B1502" t="s">
        <v>1120</v>
      </c>
      <c r="C1502" t="s">
        <v>356</v>
      </c>
      <c r="D1502">
        <v>1</v>
      </c>
      <c r="G1502">
        <v>300</v>
      </c>
      <c r="H1502">
        <v>1.34</v>
      </c>
      <c r="I1502" t="s">
        <v>3957</v>
      </c>
      <c r="O1502" t="s">
        <v>2816</v>
      </c>
      <c r="P1502">
        <v>5</v>
      </c>
      <c r="Q1502" t="s">
        <v>1121</v>
      </c>
      <c r="R1502" t="str">
        <f>IFERROR(INDEX(tbl_Lookup_Exercises[Category],MATCH(tbl_Exercises[[#This Row],[ExerciseName]],tbl_Lookup_Exercises[ExerciseName],0)),"Unknown")</f>
        <v>Pull</v>
      </c>
    </row>
    <row r="1503" spans="1:18" hidden="1" x14ac:dyDescent="0.25">
      <c r="A1503" t="s">
        <v>5006</v>
      </c>
      <c r="B1503" t="s">
        <v>1120</v>
      </c>
      <c r="C1503" t="s">
        <v>112</v>
      </c>
      <c r="D1503">
        <v>1</v>
      </c>
      <c r="E1503">
        <v>45</v>
      </c>
      <c r="F1503">
        <v>15</v>
      </c>
      <c r="J1503">
        <v>2</v>
      </c>
      <c r="K1503">
        <v>1</v>
      </c>
      <c r="L1503">
        <v>2</v>
      </c>
      <c r="M1503" t="s">
        <v>3856</v>
      </c>
      <c r="O1503" t="s">
        <v>4804</v>
      </c>
      <c r="P1503">
        <v>5</v>
      </c>
      <c r="Q1503" t="s">
        <v>5007</v>
      </c>
      <c r="R1503" t="str">
        <f>IFERROR(INDEX(tbl_Lookup_Exercises[Category],MATCH(tbl_Exercises[[#This Row],[ExerciseName]],tbl_Lookup_Exercises[ExerciseName],0)),"Unknown")</f>
        <v>Arms_Biceps</v>
      </c>
    </row>
    <row r="1504" spans="1:18" hidden="1" x14ac:dyDescent="0.25">
      <c r="A1504" t="s">
        <v>5008</v>
      </c>
      <c r="B1504" t="s">
        <v>1120</v>
      </c>
      <c r="C1504" t="s">
        <v>112</v>
      </c>
      <c r="D1504">
        <v>2</v>
      </c>
      <c r="E1504">
        <v>45</v>
      </c>
      <c r="F1504">
        <v>15</v>
      </c>
      <c r="J1504">
        <v>2</v>
      </c>
      <c r="K1504">
        <v>1</v>
      </c>
      <c r="L1504">
        <v>2</v>
      </c>
      <c r="M1504" t="s">
        <v>3856</v>
      </c>
      <c r="O1504" t="s">
        <v>4804</v>
      </c>
      <c r="P1504">
        <v>5</v>
      </c>
      <c r="Q1504" t="s">
        <v>5009</v>
      </c>
      <c r="R1504" t="str">
        <f>IFERROR(INDEX(tbl_Lookup_Exercises[Category],MATCH(tbl_Exercises[[#This Row],[ExerciseName]],tbl_Lookup_Exercises[ExerciseName],0)),"Unknown")</f>
        <v>Arms_Biceps</v>
      </c>
    </row>
    <row r="1505" spans="1:18" hidden="1" x14ac:dyDescent="0.25">
      <c r="A1505" t="s">
        <v>5010</v>
      </c>
      <c r="B1505" t="s">
        <v>1120</v>
      </c>
      <c r="C1505" t="s">
        <v>112</v>
      </c>
      <c r="D1505">
        <v>3</v>
      </c>
      <c r="E1505">
        <v>45</v>
      </c>
      <c r="F1505">
        <v>15</v>
      </c>
      <c r="J1505">
        <v>2</v>
      </c>
      <c r="K1505">
        <v>1</v>
      </c>
      <c r="L1505">
        <v>2</v>
      </c>
      <c r="M1505" t="s">
        <v>3856</v>
      </c>
      <c r="O1505" t="s">
        <v>4804</v>
      </c>
      <c r="P1505">
        <v>5</v>
      </c>
      <c r="Q1505" t="s">
        <v>5011</v>
      </c>
      <c r="R1505" t="str">
        <f>IFERROR(INDEX(tbl_Lookup_Exercises[Category],MATCH(tbl_Exercises[[#This Row],[ExerciseName]],tbl_Lookup_Exercises[ExerciseName],0)),"Unknown")</f>
        <v>Arms_Biceps</v>
      </c>
    </row>
    <row r="1506" spans="1:18" hidden="1" x14ac:dyDescent="0.25">
      <c r="A1506" t="s">
        <v>5012</v>
      </c>
      <c r="B1506" t="s">
        <v>1120</v>
      </c>
      <c r="C1506" t="s">
        <v>214</v>
      </c>
      <c r="D1506">
        <v>1</v>
      </c>
      <c r="E1506">
        <v>50</v>
      </c>
      <c r="F1506">
        <v>12</v>
      </c>
      <c r="J1506">
        <v>2</v>
      </c>
      <c r="K1506">
        <v>1</v>
      </c>
      <c r="L1506">
        <v>2</v>
      </c>
      <c r="M1506" t="s">
        <v>2289</v>
      </c>
      <c r="O1506" t="s">
        <v>2527</v>
      </c>
      <c r="P1506">
        <v>5</v>
      </c>
      <c r="Q1506" t="s">
        <v>5013</v>
      </c>
      <c r="R1506" t="str">
        <f>IFERROR(INDEX(tbl_Lookup_Exercises[Category],MATCH(tbl_Exercises[[#This Row],[ExerciseName]],tbl_Lookup_Exercises[ExerciseName],0)),"Unknown")</f>
        <v>Arms_Triceps</v>
      </c>
    </row>
    <row r="1507" spans="1:18" hidden="1" x14ac:dyDescent="0.25">
      <c r="A1507" t="s">
        <v>5014</v>
      </c>
      <c r="B1507" t="s">
        <v>1120</v>
      </c>
      <c r="C1507" t="s">
        <v>214</v>
      </c>
      <c r="D1507">
        <v>2</v>
      </c>
      <c r="E1507">
        <v>50</v>
      </c>
      <c r="F1507">
        <v>12</v>
      </c>
      <c r="J1507">
        <v>2</v>
      </c>
      <c r="K1507">
        <v>1</v>
      </c>
      <c r="L1507">
        <v>2</v>
      </c>
      <c r="M1507" t="s">
        <v>3856</v>
      </c>
      <c r="O1507" t="s">
        <v>3882</v>
      </c>
      <c r="P1507">
        <v>5</v>
      </c>
      <c r="Q1507" t="s">
        <v>5015</v>
      </c>
      <c r="R1507" t="str">
        <f>IFERROR(INDEX(tbl_Lookup_Exercises[Category],MATCH(tbl_Exercises[[#This Row],[ExerciseName]],tbl_Lookup_Exercises[ExerciseName],0)),"Unknown")</f>
        <v>Arms_Triceps</v>
      </c>
    </row>
    <row r="1508" spans="1:18" hidden="1" x14ac:dyDescent="0.25">
      <c r="A1508" t="s">
        <v>5016</v>
      </c>
      <c r="B1508" t="s">
        <v>1120</v>
      </c>
      <c r="C1508" t="s">
        <v>214</v>
      </c>
      <c r="D1508">
        <v>3</v>
      </c>
      <c r="E1508">
        <v>50</v>
      </c>
      <c r="F1508">
        <v>9</v>
      </c>
      <c r="J1508">
        <v>2</v>
      </c>
      <c r="K1508">
        <v>1</v>
      </c>
      <c r="L1508">
        <v>2</v>
      </c>
      <c r="M1508" t="s">
        <v>610</v>
      </c>
      <c r="O1508" t="s">
        <v>1937</v>
      </c>
      <c r="P1508">
        <v>5</v>
      </c>
      <c r="Q1508" t="s">
        <v>5017</v>
      </c>
      <c r="R1508" t="str">
        <f>IFERROR(INDEX(tbl_Lookup_Exercises[Category],MATCH(tbl_Exercises[[#This Row],[ExerciseName]],tbl_Lookup_Exercises[ExerciseName],0)),"Unknown")</f>
        <v>Arms_Triceps</v>
      </c>
    </row>
    <row r="1509" spans="1:18" hidden="1" x14ac:dyDescent="0.25">
      <c r="A1509" t="s">
        <v>5018</v>
      </c>
      <c r="B1509" t="s">
        <v>1120</v>
      </c>
      <c r="C1509" t="s">
        <v>214</v>
      </c>
      <c r="D1509">
        <v>4</v>
      </c>
      <c r="E1509">
        <v>50</v>
      </c>
      <c r="F1509">
        <v>9</v>
      </c>
      <c r="J1509">
        <v>2</v>
      </c>
      <c r="K1509">
        <v>1</v>
      </c>
      <c r="L1509">
        <v>2</v>
      </c>
      <c r="M1509" t="s">
        <v>610</v>
      </c>
      <c r="O1509" t="s">
        <v>1937</v>
      </c>
      <c r="P1509">
        <v>5</v>
      </c>
      <c r="Q1509" t="s">
        <v>5019</v>
      </c>
      <c r="R1509" t="str">
        <f>IFERROR(INDEX(tbl_Lookup_Exercises[Category],MATCH(tbl_Exercises[[#This Row],[ExerciseName]],tbl_Lookup_Exercises[ExerciseName],0)),"Unknown")</f>
        <v>Arms_Triceps</v>
      </c>
    </row>
    <row r="1510" spans="1:18" hidden="1" x14ac:dyDescent="0.25">
      <c r="A1510" t="s">
        <v>5020</v>
      </c>
      <c r="B1510" t="s">
        <v>1120</v>
      </c>
      <c r="C1510" t="s">
        <v>222</v>
      </c>
      <c r="D1510">
        <v>1</v>
      </c>
      <c r="E1510">
        <v>12.5</v>
      </c>
      <c r="F1510">
        <v>12</v>
      </c>
      <c r="J1510">
        <v>3</v>
      </c>
      <c r="K1510">
        <v>1</v>
      </c>
      <c r="L1510">
        <v>3</v>
      </c>
      <c r="M1510" t="s">
        <v>3856</v>
      </c>
      <c r="O1510" t="s">
        <v>4103</v>
      </c>
      <c r="P1510">
        <v>5</v>
      </c>
      <c r="Q1510" t="s">
        <v>5021</v>
      </c>
      <c r="R1510" t="str">
        <f>IFERROR(INDEX(tbl_Lookup_Exercises[Category],MATCH(tbl_Exercises[[#This Row],[ExerciseName]],tbl_Lookup_Exercises[ExerciseName],0)),"Unknown")</f>
        <v>Arms_Triceps</v>
      </c>
    </row>
    <row r="1511" spans="1:18" hidden="1" x14ac:dyDescent="0.25">
      <c r="A1511" t="s">
        <v>5022</v>
      </c>
      <c r="B1511" t="s">
        <v>1120</v>
      </c>
      <c r="C1511" t="s">
        <v>222</v>
      </c>
      <c r="D1511">
        <v>2</v>
      </c>
      <c r="E1511">
        <v>12.5</v>
      </c>
      <c r="F1511">
        <v>12</v>
      </c>
      <c r="J1511">
        <v>3</v>
      </c>
      <c r="K1511">
        <v>1</v>
      </c>
      <c r="L1511">
        <v>3</v>
      </c>
      <c r="M1511" t="s">
        <v>610</v>
      </c>
      <c r="O1511" t="s">
        <v>2199</v>
      </c>
      <c r="P1511">
        <v>5</v>
      </c>
      <c r="Q1511" t="s">
        <v>5023</v>
      </c>
      <c r="R1511" t="str">
        <f>IFERROR(INDEX(tbl_Lookup_Exercises[Category],MATCH(tbl_Exercises[[#This Row],[ExerciseName]],tbl_Lookup_Exercises[ExerciseName],0)),"Unknown")</f>
        <v>Arms_Triceps</v>
      </c>
    </row>
    <row r="1512" spans="1:18" hidden="1" x14ac:dyDescent="0.25">
      <c r="A1512" t="s">
        <v>5024</v>
      </c>
      <c r="B1512" t="s">
        <v>1120</v>
      </c>
      <c r="C1512" t="s">
        <v>222</v>
      </c>
      <c r="D1512">
        <v>3</v>
      </c>
      <c r="E1512">
        <v>12.5</v>
      </c>
      <c r="F1512">
        <v>12</v>
      </c>
      <c r="J1512">
        <v>3</v>
      </c>
      <c r="K1512">
        <v>1</v>
      </c>
      <c r="L1512">
        <v>3</v>
      </c>
      <c r="M1512" t="s">
        <v>610</v>
      </c>
      <c r="O1512" t="s">
        <v>2199</v>
      </c>
      <c r="P1512">
        <v>5</v>
      </c>
      <c r="Q1512" t="s">
        <v>5025</v>
      </c>
      <c r="R1512" t="str">
        <f>IFERROR(INDEX(tbl_Lookup_Exercises[Category],MATCH(tbl_Exercises[[#This Row],[ExerciseName]],tbl_Lookup_Exercises[ExerciseName],0)),"Unknown")</f>
        <v>Arms_Triceps</v>
      </c>
    </row>
    <row r="1513" spans="1:18" hidden="1" x14ac:dyDescent="0.25">
      <c r="A1513" t="s">
        <v>5026</v>
      </c>
      <c r="B1513" t="s">
        <v>1120</v>
      </c>
      <c r="C1513" t="s">
        <v>8734</v>
      </c>
      <c r="D1513">
        <v>1</v>
      </c>
      <c r="E1513">
        <v>30</v>
      </c>
      <c r="F1513">
        <v>12</v>
      </c>
      <c r="J1513">
        <v>2</v>
      </c>
      <c r="K1513">
        <v>1</v>
      </c>
      <c r="L1513">
        <v>2</v>
      </c>
      <c r="M1513" t="s">
        <v>618</v>
      </c>
      <c r="O1513" t="s">
        <v>5027</v>
      </c>
      <c r="P1513">
        <v>5</v>
      </c>
      <c r="Q1513" t="s">
        <v>5028</v>
      </c>
      <c r="R1513" t="str">
        <f>IFERROR(INDEX(tbl_Lookup_Exercises[Category],MATCH(tbl_Exercises[[#This Row],[ExerciseName]],tbl_Lookup_Exercises[ExerciseName],0)),"Unknown")</f>
        <v>Arms_Biceps</v>
      </c>
    </row>
    <row r="1514" spans="1:18" hidden="1" x14ac:dyDescent="0.25">
      <c r="A1514" t="s">
        <v>5029</v>
      </c>
      <c r="B1514" t="s">
        <v>1120</v>
      </c>
      <c r="C1514" t="s">
        <v>8734</v>
      </c>
      <c r="D1514">
        <v>2</v>
      </c>
      <c r="E1514">
        <v>30</v>
      </c>
      <c r="F1514">
        <v>10</v>
      </c>
      <c r="J1514">
        <v>2</v>
      </c>
      <c r="K1514">
        <v>1</v>
      </c>
      <c r="L1514">
        <v>2</v>
      </c>
      <c r="M1514" t="s">
        <v>3856</v>
      </c>
      <c r="O1514" t="s">
        <v>3882</v>
      </c>
      <c r="P1514">
        <v>5</v>
      </c>
      <c r="Q1514" t="s">
        <v>5030</v>
      </c>
      <c r="R1514" t="str">
        <f>IFERROR(INDEX(tbl_Lookup_Exercises[Category],MATCH(tbl_Exercises[[#This Row],[ExerciseName]],tbl_Lookup_Exercises[ExerciseName],0)),"Unknown")</f>
        <v>Arms_Biceps</v>
      </c>
    </row>
    <row r="1515" spans="1:18" hidden="1" x14ac:dyDescent="0.25">
      <c r="A1515" t="s">
        <v>5031</v>
      </c>
      <c r="B1515" t="s">
        <v>1120</v>
      </c>
      <c r="C1515" t="s">
        <v>8734</v>
      </c>
      <c r="D1515">
        <v>3</v>
      </c>
      <c r="E1515">
        <v>30</v>
      </c>
      <c r="F1515">
        <v>9</v>
      </c>
      <c r="J1515">
        <v>2</v>
      </c>
      <c r="K1515">
        <v>1</v>
      </c>
      <c r="L1515">
        <v>2</v>
      </c>
      <c r="M1515" t="s">
        <v>610</v>
      </c>
      <c r="O1515" t="s">
        <v>1937</v>
      </c>
      <c r="P1515">
        <v>5</v>
      </c>
      <c r="Q1515" t="s">
        <v>5032</v>
      </c>
      <c r="R1515" t="str">
        <f>IFERROR(INDEX(tbl_Lookup_Exercises[Category],MATCH(tbl_Exercises[[#This Row],[ExerciseName]],tbl_Lookup_Exercises[ExerciseName],0)),"Unknown")</f>
        <v>Arms_Biceps</v>
      </c>
    </row>
    <row r="1516" spans="1:18" hidden="1" x14ac:dyDescent="0.25">
      <c r="A1516" t="s">
        <v>5033</v>
      </c>
      <c r="B1516" t="s">
        <v>1120</v>
      </c>
      <c r="C1516" t="s">
        <v>303</v>
      </c>
      <c r="D1516">
        <v>1</v>
      </c>
      <c r="E1516">
        <v>20</v>
      </c>
      <c r="F1516">
        <v>12</v>
      </c>
      <c r="J1516">
        <v>2</v>
      </c>
      <c r="K1516">
        <v>2</v>
      </c>
      <c r="L1516">
        <v>2</v>
      </c>
      <c r="M1516" t="s">
        <v>618</v>
      </c>
      <c r="O1516" t="s">
        <v>5034</v>
      </c>
      <c r="P1516">
        <v>5</v>
      </c>
      <c r="Q1516" t="s">
        <v>5035</v>
      </c>
      <c r="R1516" t="str">
        <f>IFERROR(INDEX(tbl_Lookup_Exercises[Category],MATCH(tbl_Exercises[[#This Row],[ExerciseName]],tbl_Lookup_Exercises[ExerciseName],0)),"Unknown")</f>
        <v>Push</v>
      </c>
    </row>
    <row r="1517" spans="1:18" hidden="1" x14ac:dyDescent="0.25">
      <c r="A1517" t="s">
        <v>5036</v>
      </c>
      <c r="B1517" t="s">
        <v>1120</v>
      </c>
      <c r="C1517" t="s">
        <v>303</v>
      </c>
      <c r="D1517">
        <v>2</v>
      </c>
      <c r="E1517">
        <v>20</v>
      </c>
      <c r="F1517">
        <v>13</v>
      </c>
      <c r="J1517">
        <v>2</v>
      </c>
      <c r="K1517">
        <v>2</v>
      </c>
      <c r="L1517">
        <v>2</v>
      </c>
      <c r="M1517" t="s">
        <v>618</v>
      </c>
      <c r="O1517" t="s">
        <v>5037</v>
      </c>
      <c r="P1517">
        <v>5</v>
      </c>
      <c r="Q1517" t="s">
        <v>5038</v>
      </c>
      <c r="R1517" t="str">
        <f>IFERROR(INDEX(tbl_Lookup_Exercises[Category],MATCH(tbl_Exercises[[#This Row],[ExerciseName]],tbl_Lookup_Exercises[ExerciseName],0)),"Unknown")</f>
        <v>Push</v>
      </c>
    </row>
    <row r="1518" spans="1:18" hidden="1" x14ac:dyDescent="0.25">
      <c r="A1518" t="s">
        <v>5039</v>
      </c>
      <c r="B1518" t="s">
        <v>1120</v>
      </c>
      <c r="C1518" t="s">
        <v>303</v>
      </c>
      <c r="D1518">
        <v>3</v>
      </c>
      <c r="E1518">
        <v>20</v>
      </c>
      <c r="F1518">
        <v>13</v>
      </c>
      <c r="O1518" t="s">
        <v>5040</v>
      </c>
      <c r="P1518">
        <v>5</v>
      </c>
      <c r="Q1518" t="s">
        <v>5041</v>
      </c>
      <c r="R1518" t="str">
        <f>IFERROR(INDEX(tbl_Lookup_Exercises[Category],MATCH(tbl_Exercises[[#This Row],[ExerciseName]],tbl_Lookup_Exercises[ExerciseName],0)),"Unknown")</f>
        <v>Push</v>
      </c>
    </row>
    <row r="1519" spans="1:18" hidden="1" x14ac:dyDescent="0.25">
      <c r="A1519" t="s">
        <v>5042</v>
      </c>
      <c r="B1519" t="s">
        <v>1120</v>
      </c>
      <c r="C1519" t="s">
        <v>1534</v>
      </c>
      <c r="D1519">
        <v>1</v>
      </c>
      <c r="E1519">
        <v>150</v>
      </c>
      <c r="G1519">
        <v>75</v>
      </c>
      <c r="O1519" t="s">
        <v>5043</v>
      </c>
      <c r="P1519">
        <v>5</v>
      </c>
      <c r="Q1519" t="s">
        <v>5044</v>
      </c>
      <c r="R1519" t="str">
        <f>IFERROR(INDEX(tbl_Lookup_Exercises[Category],MATCH(tbl_Exercises[[#This Row],[ExerciseName]],tbl_Lookup_Exercises[ExerciseName],0)),"Unknown")</f>
        <v>Carry</v>
      </c>
    </row>
    <row r="1520" spans="1:18" hidden="1" x14ac:dyDescent="0.25">
      <c r="A1520" t="s">
        <v>5045</v>
      </c>
      <c r="B1520" t="s">
        <v>1120</v>
      </c>
      <c r="C1520" t="s">
        <v>1534</v>
      </c>
      <c r="D1520">
        <v>2</v>
      </c>
      <c r="E1520">
        <v>150</v>
      </c>
      <c r="G1520">
        <v>64.2</v>
      </c>
      <c r="O1520" t="s">
        <v>5046</v>
      </c>
      <c r="P1520">
        <v>5</v>
      </c>
      <c r="Q1520" t="s">
        <v>5047</v>
      </c>
      <c r="R1520" t="str">
        <f>IFERROR(INDEX(tbl_Lookup_Exercises[Category],MATCH(tbl_Exercises[[#This Row],[ExerciseName]],tbl_Lookup_Exercises[ExerciseName],0)),"Unknown")</f>
        <v>Carry</v>
      </c>
    </row>
    <row r="1521" spans="1:18" hidden="1" x14ac:dyDescent="0.25">
      <c r="A1521" t="s">
        <v>5048</v>
      </c>
      <c r="B1521" t="s">
        <v>1120</v>
      </c>
      <c r="C1521" t="s">
        <v>1534</v>
      </c>
      <c r="D1521">
        <v>3</v>
      </c>
      <c r="E1521">
        <v>150</v>
      </c>
      <c r="G1521">
        <v>60</v>
      </c>
      <c r="P1521">
        <v>5</v>
      </c>
      <c r="Q1521" t="s">
        <v>5049</v>
      </c>
      <c r="R1521" t="str">
        <f>IFERROR(INDEX(tbl_Lookup_Exercises[Category],MATCH(tbl_Exercises[[#This Row],[ExerciseName]],tbl_Lookup_Exercises[ExerciseName],0)),"Unknown")</f>
        <v>Carry</v>
      </c>
    </row>
    <row r="1522" spans="1:18" hidden="1" x14ac:dyDescent="0.25">
      <c r="A1522" t="s">
        <v>5050</v>
      </c>
      <c r="B1522" t="s">
        <v>1120</v>
      </c>
      <c r="C1522" t="s">
        <v>356</v>
      </c>
      <c r="D1522">
        <v>2</v>
      </c>
      <c r="G1522">
        <v>300</v>
      </c>
      <c r="H1522">
        <v>1.31</v>
      </c>
      <c r="I1522" t="s">
        <v>3957</v>
      </c>
      <c r="O1522" t="s">
        <v>4062</v>
      </c>
      <c r="P1522">
        <v>5</v>
      </c>
      <c r="Q1522" t="s">
        <v>1122</v>
      </c>
      <c r="R1522" t="str">
        <f>IFERROR(INDEX(tbl_Lookup_Exercises[Category],MATCH(tbl_Exercises[[#This Row],[ExerciseName]],tbl_Lookup_Exercises[ExerciseName],0)),"Unknown")</f>
        <v>Pull</v>
      </c>
    </row>
    <row r="1523" spans="1:18" hidden="1" x14ac:dyDescent="0.25">
      <c r="A1523" t="s">
        <v>5051</v>
      </c>
      <c r="B1523" t="s">
        <v>1123</v>
      </c>
      <c r="C1523" t="s">
        <v>363</v>
      </c>
      <c r="D1523">
        <v>1</v>
      </c>
      <c r="G1523">
        <v>360</v>
      </c>
      <c r="H1523">
        <v>0.47</v>
      </c>
      <c r="I1523" t="s">
        <v>3957</v>
      </c>
      <c r="O1523" t="s">
        <v>5052</v>
      </c>
      <c r="P1523">
        <v>6</v>
      </c>
      <c r="Q1523" t="s">
        <v>1125</v>
      </c>
      <c r="R1523" t="str">
        <f>IFERROR(INDEX(tbl_Lookup_Exercises[Category],MATCH(tbl_Exercises[[#This Row],[ExerciseName]],tbl_Lookup_Exercises[ExerciseName],0)),"Unknown")</f>
        <v>Cardio</v>
      </c>
    </row>
    <row r="1524" spans="1:18" hidden="1" x14ac:dyDescent="0.25">
      <c r="A1524" t="s">
        <v>5053</v>
      </c>
      <c r="B1524" t="s">
        <v>1123</v>
      </c>
      <c r="C1524" t="s">
        <v>403</v>
      </c>
      <c r="D1524">
        <v>1</v>
      </c>
      <c r="E1524">
        <v>0</v>
      </c>
      <c r="F1524">
        <v>8</v>
      </c>
      <c r="P1524">
        <v>6</v>
      </c>
      <c r="Q1524" t="s">
        <v>5054</v>
      </c>
      <c r="R1524" t="str">
        <f>IFERROR(INDEX(tbl_Lookup_Exercises[Category],MATCH(tbl_Exercises[[#This Row],[ExerciseName]],tbl_Lookup_Exercises[ExerciseName],0)),"Unknown")</f>
        <v>Warmup</v>
      </c>
    </row>
    <row r="1525" spans="1:18" hidden="1" x14ac:dyDescent="0.25">
      <c r="A1525" t="s">
        <v>5055</v>
      </c>
      <c r="B1525" t="s">
        <v>1123</v>
      </c>
      <c r="C1525" t="s">
        <v>394</v>
      </c>
      <c r="D1525">
        <v>1</v>
      </c>
      <c r="E1525">
        <v>0</v>
      </c>
      <c r="F1525">
        <v>20</v>
      </c>
      <c r="P1525">
        <v>6</v>
      </c>
      <c r="Q1525" t="s">
        <v>5056</v>
      </c>
      <c r="R1525" t="str">
        <f>IFERROR(INDEX(tbl_Lookup_Exercises[Category],MATCH(tbl_Exercises[[#This Row],[ExerciseName]],tbl_Lookup_Exercises[ExerciseName],0)),"Unknown")</f>
        <v>Warmup</v>
      </c>
    </row>
    <row r="1526" spans="1:18" hidden="1" x14ac:dyDescent="0.25">
      <c r="A1526" t="s">
        <v>5057</v>
      </c>
      <c r="B1526" t="s">
        <v>1123</v>
      </c>
      <c r="C1526" t="s">
        <v>334</v>
      </c>
      <c r="D1526">
        <v>1</v>
      </c>
      <c r="E1526">
        <v>0</v>
      </c>
      <c r="G1526">
        <v>60</v>
      </c>
      <c r="O1526" t="s">
        <v>5058</v>
      </c>
      <c r="P1526">
        <v>6</v>
      </c>
      <c r="Q1526" t="s">
        <v>5059</v>
      </c>
      <c r="R1526" t="str">
        <f>IFERROR(INDEX(tbl_Lookup_Exercises[Category],MATCH(tbl_Exercises[[#This Row],[ExerciseName]],tbl_Lookup_Exercises[ExerciseName],0)),"Unknown")</f>
        <v>Carry</v>
      </c>
    </row>
    <row r="1527" spans="1:18" hidden="1" x14ac:dyDescent="0.25">
      <c r="A1527" t="s">
        <v>5060</v>
      </c>
      <c r="B1527" t="s">
        <v>1123</v>
      </c>
      <c r="C1527" t="s">
        <v>403</v>
      </c>
      <c r="D1527">
        <v>2</v>
      </c>
      <c r="E1527">
        <v>0</v>
      </c>
      <c r="F1527">
        <v>8</v>
      </c>
      <c r="P1527">
        <v>6</v>
      </c>
      <c r="Q1527" t="s">
        <v>5061</v>
      </c>
      <c r="R1527" t="str">
        <f>IFERROR(INDEX(tbl_Lookup_Exercises[Category],MATCH(tbl_Exercises[[#This Row],[ExerciseName]],tbl_Lookup_Exercises[ExerciseName],0)),"Unknown")</f>
        <v>Warmup</v>
      </c>
    </row>
    <row r="1528" spans="1:18" hidden="1" x14ac:dyDescent="0.25">
      <c r="A1528" t="s">
        <v>5062</v>
      </c>
      <c r="B1528" t="s">
        <v>1123</v>
      </c>
      <c r="C1528" t="s">
        <v>394</v>
      </c>
      <c r="D1528">
        <v>2</v>
      </c>
      <c r="E1528">
        <v>0</v>
      </c>
      <c r="F1528">
        <v>15</v>
      </c>
      <c r="P1528">
        <v>6</v>
      </c>
      <c r="Q1528" t="s">
        <v>5063</v>
      </c>
      <c r="R1528" t="str">
        <f>IFERROR(INDEX(tbl_Lookup_Exercises[Category],MATCH(tbl_Exercises[[#This Row],[ExerciseName]],tbl_Lookup_Exercises[ExerciseName],0)),"Unknown")</f>
        <v>Warmup</v>
      </c>
    </row>
    <row r="1529" spans="1:18" hidden="1" x14ac:dyDescent="0.25">
      <c r="A1529" t="s">
        <v>5064</v>
      </c>
      <c r="B1529" t="s">
        <v>1123</v>
      </c>
      <c r="C1529" t="s">
        <v>334</v>
      </c>
      <c r="D1529">
        <v>2</v>
      </c>
      <c r="E1529">
        <v>0</v>
      </c>
      <c r="G1529">
        <v>60</v>
      </c>
      <c r="O1529" t="s">
        <v>5058</v>
      </c>
      <c r="P1529">
        <v>6</v>
      </c>
      <c r="Q1529" t="s">
        <v>5065</v>
      </c>
      <c r="R1529" t="str">
        <f>IFERROR(INDEX(tbl_Lookup_Exercises[Category],MATCH(tbl_Exercises[[#This Row],[ExerciseName]],tbl_Lookup_Exercises[ExerciseName],0)),"Unknown")</f>
        <v>Carry</v>
      </c>
    </row>
    <row r="1530" spans="1:18" hidden="1" x14ac:dyDescent="0.25">
      <c r="A1530" t="s">
        <v>5066</v>
      </c>
      <c r="B1530" t="s">
        <v>1123</v>
      </c>
      <c r="C1530" t="s">
        <v>1</v>
      </c>
      <c r="D1530">
        <v>1</v>
      </c>
      <c r="E1530">
        <v>150</v>
      </c>
      <c r="G1530">
        <v>60</v>
      </c>
      <c r="O1530" t="s">
        <v>5067</v>
      </c>
      <c r="P1530">
        <v>6</v>
      </c>
      <c r="Q1530" t="s">
        <v>5068</v>
      </c>
      <c r="R1530" t="str">
        <f>IFERROR(INDEX(tbl_Lookup_Exercises[Category],MATCH(tbl_Exercises[[#This Row],[ExerciseName]],tbl_Lookup_Exercises[ExerciseName],0)),"Unknown")</f>
        <v>Carry</v>
      </c>
    </row>
    <row r="1531" spans="1:18" hidden="1" x14ac:dyDescent="0.25">
      <c r="A1531" t="s">
        <v>5069</v>
      </c>
      <c r="B1531" t="s">
        <v>1123</v>
      </c>
      <c r="C1531" t="s">
        <v>1</v>
      </c>
      <c r="D1531">
        <v>2</v>
      </c>
      <c r="E1531">
        <v>150</v>
      </c>
      <c r="G1531">
        <v>60</v>
      </c>
      <c r="O1531" t="s">
        <v>5067</v>
      </c>
      <c r="P1531">
        <v>6</v>
      </c>
      <c r="Q1531" t="s">
        <v>5070</v>
      </c>
      <c r="R1531" t="str">
        <f>IFERROR(INDEX(tbl_Lookup_Exercises[Category],MATCH(tbl_Exercises[[#This Row],[ExerciseName]],tbl_Lookup_Exercises[ExerciseName],0)),"Unknown")</f>
        <v>Carry</v>
      </c>
    </row>
    <row r="1532" spans="1:18" hidden="1" x14ac:dyDescent="0.25">
      <c r="A1532" t="s">
        <v>5071</v>
      </c>
      <c r="B1532" t="s">
        <v>1123</v>
      </c>
      <c r="C1532" t="s">
        <v>1</v>
      </c>
      <c r="D1532">
        <v>3</v>
      </c>
      <c r="E1532">
        <v>150</v>
      </c>
      <c r="G1532">
        <v>49.8</v>
      </c>
      <c r="O1532" t="s">
        <v>5072</v>
      </c>
      <c r="P1532">
        <v>6</v>
      </c>
      <c r="Q1532" t="s">
        <v>5073</v>
      </c>
      <c r="R1532" t="str">
        <f>IFERROR(INDEX(tbl_Lookup_Exercises[Category],MATCH(tbl_Exercises[[#This Row],[ExerciseName]],tbl_Lookup_Exercises[ExerciseName],0)),"Unknown")</f>
        <v>Carry</v>
      </c>
    </row>
    <row r="1533" spans="1:18" hidden="1" x14ac:dyDescent="0.25">
      <c r="A1533" t="s">
        <v>5074</v>
      </c>
      <c r="B1533" t="s">
        <v>1123</v>
      </c>
      <c r="C1533" t="s">
        <v>1</v>
      </c>
      <c r="D1533">
        <v>4</v>
      </c>
      <c r="E1533">
        <v>150</v>
      </c>
      <c r="G1533">
        <v>46.2</v>
      </c>
      <c r="O1533" t="s">
        <v>5075</v>
      </c>
      <c r="P1533">
        <v>6</v>
      </c>
      <c r="Q1533" t="s">
        <v>5076</v>
      </c>
      <c r="R1533" t="str">
        <f>IFERROR(INDEX(tbl_Lookup_Exercises[Category],MATCH(tbl_Exercises[[#This Row],[ExerciseName]],tbl_Lookup_Exercises[ExerciseName],0)),"Unknown")</f>
        <v>Carry</v>
      </c>
    </row>
    <row r="1534" spans="1:18" hidden="1" x14ac:dyDescent="0.25">
      <c r="A1534" t="s">
        <v>5077</v>
      </c>
      <c r="B1534" t="s">
        <v>1123</v>
      </c>
      <c r="C1534" t="s">
        <v>1</v>
      </c>
      <c r="D1534">
        <v>5</v>
      </c>
      <c r="E1534">
        <v>150</v>
      </c>
      <c r="G1534">
        <v>45</v>
      </c>
      <c r="O1534" t="s">
        <v>5078</v>
      </c>
      <c r="P1534">
        <v>6</v>
      </c>
      <c r="Q1534" t="s">
        <v>5079</v>
      </c>
      <c r="R1534" t="str">
        <f>IFERROR(INDEX(tbl_Lookup_Exercises[Category],MATCH(tbl_Exercises[[#This Row],[ExerciseName]],tbl_Lookup_Exercises[ExerciseName],0)),"Unknown")</f>
        <v>Carry</v>
      </c>
    </row>
    <row r="1535" spans="1:18" hidden="1" x14ac:dyDescent="0.25">
      <c r="A1535" t="s">
        <v>5080</v>
      </c>
      <c r="B1535" t="s">
        <v>1123</v>
      </c>
      <c r="C1535" t="s">
        <v>32</v>
      </c>
      <c r="D1535">
        <v>1</v>
      </c>
      <c r="E1535">
        <v>90</v>
      </c>
      <c r="F1535">
        <v>12</v>
      </c>
      <c r="O1535" t="s">
        <v>5081</v>
      </c>
      <c r="P1535">
        <v>6</v>
      </c>
      <c r="Q1535" t="s">
        <v>5082</v>
      </c>
      <c r="R1535" t="str">
        <f>IFERROR(INDEX(tbl_Lookup_Exercises[Category],MATCH(tbl_Exercises[[#This Row],[ExerciseName]],tbl_Lookup_Exercises[ExerciseName],0)),"Unknown")</f>
        <v>Pull</v>
      </c>
    </row>
    <row r="1536" spans="1:18" hidden="1" x14ac:dyDescent="0.25">
      <c r="A1536" t="s">
        <v>5083</v>
      </c>
      <c r="B1536" t="s">
        <v>1123</v>
      </c>
      <c r="C1536" t="s">
        <v>32</v>
      </c>
      <c r="D1536">
        <v>2</v>
      </c>
      <c r="E1536">
        <v>150</v>
      </c>
      <c r="F1536">
        <v>8</v>
      </c>
      <c r="O1536" t="s">
        <v>5084</v>
      </c>
      <c r="P1536">
        <v>6</v>
      </c>
      <c r="Q1536" t="s">
        <v>5085</v>
      </c>
      <c r="R1536" t="str">
        <f>IFERROR(INDEX(tbl_Lookup_Exercises[Category],MATCH(tbl_Exercises[[#This Row],[ExerciseName]],tbl_Lookup_Exercises[ExerciseName],0)),"Unknown")</f>
        <v>Pull</v>
      </c>
    </row>
    <row r="1537" spans="1:18" hidden="1" x14ac:dyDescent="0.25">
      <c r="A1537" t="s">
        <v>5086</v>
      </c>
      <c r="B1537" t="s">
        <v>1123</v>
      </c>
      <c r="C1537" t="s">
        <v>32</v>
      </c>
      <c r="D1537">
        <v>3</v>
      </c>
      <c r="E1537">
        <v>180</v>
      </c>
      <c r="F1537">
        <v>8</v>
      </c>
      <c r="J1537">
        <v>2</v>
      </c>
      <c r="K1537">
        <v>1</v>
      </c>
      <c r="L1537">
        <v>2</v>
      </c>
      <c r="M1537" t="s">
        <v>618</v>
      </c>
      <c r="O1537" t="s">
        <v>5087</v>
      </c>
      <c r="P1537">
        <v>6</v>
      </c>
      <c r="Q1537" t="s">
        <v>5088</v>
      </c>
      <c r="R1537" t="str">
        <f>IFERROR(INDEX(tbl_Lookup_Exercises[Category],MATCH(tbl_Exercises[[#This Row],[ExerciseName]],tbl_Lookup_Exercises[ExerciseName],0)),"Unknown")</f>
        <v>Pull</v>
      </c>
    </row>
    <row r="1538" spans="1:18" hidden="1" x14ac:dyDescent="0.25">
      <c r="A1538" t="s">
        <v>5089</v>
      </c>
      <c r="B1538" t="s">
        <v>1123</v>
      </c>
      <c r="C1538" t="s">
        <v>32</v>
      </c>
      <c r="D1538">
        <v>4</v>
      </c>
      <c r="E1538">
        <v>185</v>
      </c>
      <c r="F1538">
        <v>8</v>
      </c>
      <c r="J1538">
        <v>2</v>
      </c>
      <c r="K1538">
        <v>1</v>
      </c>
      <c r="L1538">
        <v>2</v>
      </c>
      <c r="M1538" t="s">
        <v>618</v>
      </c>
      <c r="O1538" t="s">
        <v>5087</v>
      </c>
      <c r="P1538">
        <v>6</v>
      </c>
      <c r="Q1538" t="s">
        <v>5090</v>
      </c>
      <c r="R1538" t="str">
        <f>IFERROR(INDEX(tbl_Lookup_Exercises[Category],MATCH(tbl_Exercises[[#This Row],[ExerciseName]],tbl_Lookup_Exercises[ExerciseName],0)),"Unknown")</f>
        <v>Pull</v>
      </c>
    </row>
    <row r="1539" spans="1:18" hidden="1" x14ac:dyDescent="0.25">
      <c r="A1539" t="s">
        <v>5091</v>
      </c>
      <c r="B1539" t="s">
        <v>1123</v>
      </c>
      <c r="C1539" t="s">
        <v>32</v>
      </c>
      <c r="D1539">
        <v>5</v>
      </c>
      <c r="E1539">
        <v>190</v>
      </c>
      <c r="F1539">
        <v>6</v>
      </c>
      <c r="J1539">
        <v>2</v>
      </c>
      <c r="K1539">
        <v>1</v>
      </c>
      <c r="L1539">
        <v>2</v>
      </c>
      <c r="M1539" t="s">
        <v>610</v>
      </c>
      <c r="O1539" t="s">
        <v>5092</v>
      </c>
      <c r="P1539">
        <v>6</v>
      </c>
      <c r="Q1539" t="s">
        <v>5093</v>
      </c>
      <c r="R1539" t="str">
        <f>IFERROR(INDEX(tbl_Lookup_Exercises[Category],MATCH(tbl_Exercises[[#This Row],[ExerciseName]],tbl_Lookup_Exercises[ExerciseName],0)),"Unknown")</f>
        <v>Pull</v>
      </c>
    </row>
    <row r="1540" spans="1:18" hidden="1" x14ac:dyDescent="0.25">
      <c r="A1540" t="s">
        <v>5094</v>
      </c>
      <c r="B1540" t="s">
        <v>1123</v>
      </c>
      <c r="C1540" t="s">
        <v>32</v>
      </c>
      <c r="D1540">
        <v>6</v>
      </c>
      <c r="E1540">
        <v>190</v>
      </c>
      <c r="F1540">
        <v>6</v>
      </c>
      <c r="J1540">
        <v>2</v>
      </c>
      <c r="K1540">
        <v>1</v>
      </c>
      <c r="L1540">
        <v>2</v>
      </c>
      <c r="M1540" t="s">
        <v>610</v>
      </c>
      <c r="O1540" t="s">
        <v>5092</v>
      </c>
      <c r="P1540">
        <v>6</v>
      </c>
      <c r="Q1540" t="s">
        <v>5095</v>
      </c>
      <c r="R1540" t="str">
        <f>IFERROR(INDEX(tbl_Lookup_Exercises[Category],MATCH(tbl_Exercises[[#This Row],[ExerciseName]],tbl_Lookup_Exercises[ExerciseName],0)),"Unknown")</f>
        <v>Pull</v>
      </c>
    </row>
    <row r="1541" spans="1:18" hidden="1" x14ac:dyDescent="0.25">
      <c r="A1541" t="s">
        <v>5096</v>
      </c>
      <c r="B1541" t="s">
        <v>1123</v>
      </c>
      <c r="C1541" t="s">
        <v>24</v>
      </c>
      <c r="D1541">
        <v>1</v>
      </c>
      <c r="E1541">
        <v>0</v>
      </c>
      <c r="F1541">
        <v>10</v>
      </c>
      <c r="J1541">
        <v>1</v>
      </c>
      <c r="K1541">
        <v>2</v>
      </c>
      <c r="L1541">
        <v>1</v>
      </c>
      <c r="M1541" t="s">
        <v>3856</v>
      </c>
      <c r="O1541" t="s">
        <v>5097</v>
      </c>
      <c r="P1541">
        <v>6</v>
      </c>
      <c r="Q1541" t="s">
        <v>5098</v>
      </c>
      <c r="R1541" t="str">
        <f>IFERROR(INDEX(tbl_Lookup_Exercises[Category],MATCH(tbl_Exercises[[#This Row],[ExerciseName]],tbl_Lookup_Exercises[ExerciseName],0)),"Unknown")</f>
        <v>Pull</v>
      </c>
    </row>
    <row r="1542" spans="1:18" hidden="1" x14ac:dyDescent="0.25">
      <c r="A1542" t="s">
        <v>5099</v>
      </c>
      <c r="B1542" t="s">
        <v>1123</v>
      </c>
      <c r="C1542" t="s">
        <v>24</v>
      </c>
      <c r="D1542">
        <v>2</v>
      </c>
      <c r="E1542">
        <v>0</v>
      </c>
      <c r="F1542">
        <v>7</v>
      </c>
      <c r="J1542">
        <v>1</v>
      </c>
      <c r="K1542">
        <v>2</v>
      </c>
      <c r="L1542">
        <v>1</v>
      </c>
      <c r="M1542" t="s">
        <v>3856</v>
      </c>
      <c r="O1542" t="s">
        <v>5100</v>
      </c>
      <c r="P1542">
        <v>6</v>
      </c>
      <c r="Q1542" t="s">
        <v>5101</v>
      </c>
      <c r="R1542" t="str">
        <f>IFERROR(INDEX(tbl_Lookup_Exercises[Category],MATCH(tbl_Exercises[[#This Row],[ExerciseName]],tbl_Lookup_Exercises[ExerciseName],0)),"Unknown")</f>
        <v>Pull</v>
      </c>
    </row>
    <row r="1543" spans="1:18" hidden="1" x14ac:dyDescent="0.25">
      <c r="A1543" t="s">
        <v>5102</v>
      </c>
      <c r="B1543" t="s">
        <v>1123</v>
      </c>
      <c r="C1543" t="s">
        <v>24</v>
      </c>
      <c r="D1543">
        <v>3</v>
      </c>
      <c r="E1543">
        <v>0</v>
      </c>
      <c r="F1543">
        <v>8</v>
      </c>
      <c r="J1543">
        <v>1</v>
      </c>
      <c r="K1543">
        <v>2</v>
      </c>
      <c r="L1543">
        <v>1</v>
      </c>
      <c r="M1543" t="s">
        <v>3856</v>
      </c>
      <c r="O1543" t="s">
        <v>5103</v>
      </c>
      <c r="P1543">
        <v>6</v>
      </c>
      <c r="Q1543" t="s">
        <v>5104</v>
      </c>
      <c r="R1543" t="str">
        <f>IFERROR(INDEX(tbl_Lookup_Exercises[Category],MATCH(tbl_Exercises[[#This Row],[ExerciseName]],tbl_Lookup_Exercises[ExerciseName],0)),"Unknown")</f>
        <v>Pull</v>
      </c>
    </row>
    <row r="1544" spans="1:18" hidden="1" x14ac:dyDescent="0.25">
      <c r="A1544" t="s">
        <v>5105</v>
      </c>
      <c r="B1544" t="s">
        <v>1123</v>
      </c>
      <c r="C1544" t="s">
        <v>96</v>
      </c>
      <c r="D1544">
        <v>1</v>
      </c>
      <c r="E1544">
        <v>40</v>
      </c>
      <c r="F1544">
        <v>4</v>
      </c>
      <c r="J1544">
        <v>2</v>
      </c>
      <c r="K1544">
        <v>1</v>
      </c>
      <c r="L1544">
        <v>2</v>
      </c>
      <c r="M1544" t="s">
        <v>610</v>
      </c>
      <c r="O1544" t="s">
        <v>5106</v>
      </c>
      <c r="P1544">
        <v>6</v>
      </c>
      <c r="Q1544" t="s">
        <v>5107</v>
      </c>
      <c r="R1544" t="str">
        <f>IFERROR(INDEX(tbl_Lookup_Exercises[Category],MATCH(tbl_Exercises[[#This Row],[ExerciseName]],tbl_Lookup_Exercises[ExerciseName],0)),"Unknown")</f>
        <v>Arms_Biceps</v>
      </c>
    </row>
    <row r="1545" spans="1:18" hidden="1" x14ac:dyDescent="0.25">
      <c r="A1545" t="s">
        <v>5108</v>
      </c>
      <c r="B1545" t="s">
        <v>1123</v>
      </c>
      <c r="C1545" t="s">
        <v>96</v>
      </c>
      <c r="D1545">
        <v>2</v>
      </c>
      <c r="E1545">
        <v>35</v>
      </c>
      <c r="F1545">
        <v>8</v>
      </c>
      <c r="J1545">
        <v>2</v>
      </c>
      <c r="K1545">
        <v>1</v>
      </c>
      <c r="L1545">
        <v>2</v>
      </c>
      <c r="M1545" t="s">
        <v>610</v>
      </c>
      <c r="O1545" t="s">
        <v>5109</v>
      </c>
      <c r="P1545">
        <v>6</v>
      </c>
      <c r="Q1545" t="s">
        <v>5110</v>
      </c>
      <c r="R1545" t="str">
        <f>IFERROR(INDEX(tbl_Lookup_Exercises[Category],MATCH(tbl_Exercises[[#This Row],[ExerciseName]],tbl_Lookup_Exercises[ExerciseName],0)),"Unknown")</f>
        <v>Arms_Biceps</v>
      </c>
    </row>
    <row r="1546" spans="1:18" hidden="1" x14ac:dyDescent="0.25">
      <c r="A1546" t="s">
        <v>5111</v>
      </c>
      <c r="B1546" t="s">
        <v>1123</v>
      </c>
      <c r="C1546" t="s">
        <v>96</v>
      </c>
      <c r="D1546">
        <v>3</v>
      </c>
      <c r="E1546">
        <v>35</v>
      </c>
      <c r="F1546">
        <v>9</v>
      </c>
      <c r="J1546">
        <v>2</v>
      </c>
      <c r="K1546">
        <v>1</v>
      </c>
      <c r="L1546">
        <v>2</v>
      </c>
      <c r="M1546" t="s">
        <v>610</v>
      </c>
      <c r="O1546" t="s">
        <v>5112</v>
      </c>
      <c r="P1546">
        <v>6</v>
      </c>
      <c r="Q1546" t="s">
        <v>5113</v>
      </c>
      <c r="R1546" t="str">
        <f>IFERROR(INDEX(tbl_Lookup_Exercises[Category],MATCH(tbl_Exercises[[#This Row],[ExerciseName]],tbl_Lookup_Exercises[ExerciseName],0)),"Unknown")</f>
        <v>Arms_Biceps</v>
      </c>
    </row>
    <row r="1547" spans="1:18" hidden="1" x14ac:dyDescent="0.25">
      <c r="A1547" t="s">
        <v>5114</v>
      </c>
      <c r="B1547" t="s">
        <v>1123</v>
      </c>
      <c r="C1547" t="s">
        <v>96</v>
      </c>
      <c r="D1547">
        <v>4</v>
      </c>
      <c r="E1547">
        <v>35</v>
      </c>
      <c r="F1547">
        <v>7</v>
      </c>
      <c r="J1547">
        <v>2</v>
      </c>
      <c r="K1547">
        <v>1</v>
      </c>
      <c r="L1547">
        <v>2</v>
      </c>
      <c r="M1547" t="s">
        <v>610</v>
      </c>
      <c r="O1547" t="s">
        <v>5112</v>
      </c>
      <c r="P1547">
        <v>6</v>
      </c>
      <c r="Q1547" t="s">
        <v>5115</v>
      </c>
      <c r="R1547" t="str">
        <f>IFERROR(INDEX(tbl_Lookup_Exercises[Category],MATCH(tbl_Exercises[[#This Row],[ExerciseName]],tbl_Lookup_Exercises[ExerciseName],0)),"Unknown")</f>
        <v>Arms_Biceps</v>
      </c>
    </row>
    <row r="1548" spans="1:18" hidden="1" x14ac:dyDescent="0.25">
      <c r="A1548" t="s">
        <v>5116</v>
      </c>
      <c r="B1548" t="s">
        <v>1123</v>
      </c>
      <c r="C1548" t="s">
        <v>356</v>
      </c>
      <c r="D1548">
        <v>1</v>
      </c>
      <c r="G1548">
        <v>450</v>
      </c>
      <c r="H1548">
        <v>2</v>
      </c>
      <c r="I1548" t="s">
        <v>3957</v>
      </c>
      <c r="O1548" t="s">
        <v>4062</v>
      </c>
      <c r="P1548">
        <v>6</v>
      </c>
      <c r="Q1548" t="s">
        <v>1126</v>
      </c>
      <c r="R1548" t="str">
        <f>IFERROR(INDEX(tbl_Lookup_Exercises[Category],MATCH(tbl_Exercises[[#This Row],[ExerciseName]],tbl_Lookup_Exercises[ExerciseName],0)),"Unknown")</f>
        <v>Pull</v>
      </c>
    </row>
    <row r="1549" spans="1:18" hidden="1" x14ac:dyDescent="0.25">
      <c r="A1549" t="s">
        <v>5117</v>
      </c>
      <c r="B1549" t="s">
        <v>1127</v>
      </c>
      <c r="C1549" t="s">
        <v>363</v>
      </c>
      <c r="D1549">
        <v>1</v>
      </c>
      <c r="G1549">
        <v>300</v>
      </c>
      <c r="H1549">
        <v>0.39</v>
      </c>
      <c r="I1549" t="s">
        <v>3957</v>
      </c>
      <c r="O1549" t="s">
        <v>5118</v>
      </c>
      <c r="P1549">
        <v>6</v>
      </c>
      <c r="Q1549" t="s">
        <v>1130</v>
      </c>
      <c r="R1549" t="str">
        <f>IFERROR(INDEX(tbl_Lookup_Exercises[Category],MATCH(tbl_Exercises[[#This Row],[ExerciseName]],tbl_Lookup_Exercises[ExerciseName],0)),"Unknown")</f>
        <v>Cardio</v>
      </c>
    </row>
    <row r="1550" spans="1:18" hidden="1" x14ac:dyDescent="0.25">
      <c r="A1550" t="s">
        <v>5119</v>
      </c>
      <c r="B1550" t="s">
        <v>1127</v>
      </c>
      <c r="C1550" t="s">
        <v>403</v>
      </c>
      <c r="D1550">
        <v>1</v>
      </c>
      <c r="E1550">
        <v>0</v>
      </c>
      <c r="F1550">
        <v>8</v>
      </c>
      <c r="O1550" t="s">
        <v>3073</v>
      </c>
      <c r="P1550">
        <v>6</v>
      </c>
      <c r="Q1550" t="s">
        <v>5120</v>
      </c>
      <c r="R1550" t="str">
        <f>IFERROR(INDEX(tbl_Lookup_Exercises[Category],MATCH(tbl_Exercises[[#This Row],[ExerciseName]],tbl_Lookup_Exercises[ExerciseName],0)),"Unknown")</f>
        <v>Warmup</v>
      </c>
    </row>
    <row r="1551" spans="1:18" hidden="1" x14ac:dyDescent="0.25">
      <c r="A1551" t="s">
        <v>5121</v>
      </c>
      <c r="B1551" t="s">
        <v>1127</v>
      </c>
      <c r="C1551" t="s">
        <v>394</v>
      </c>
      <c r="D1551">
        <v>1</v>
      </c>
      <c r="E1551">
        <v>0</v>
      </c>
      <c r="F1551">
        <v>15</v>
      </c>
      <c r="O1551" t="s">
        <v>5122</v>
      </c>
      <c r="P1551">
        <v>6</v>
      </c>
      <c r="Q1551" t="s">
        <v>5123</v>
      </c>
      <c r="R1551" t="str">
        <f>IFERROR(INDEX(tbl_Lookup_Exercises[Category],MATCH(tbl_Exercises[[#This Row],[ExerciseName]],tbl_Lookup_Exercises[ExerciseName],0)),"Unknown")</f>
        <v>Warmup</v>
      </c>
    </row>
    <row r="1552" spans="1:18" hidden="1" x14ac:dyDescent="0.25">
      <c r="A1552" t="s">
        <v>5124</v>
      </c>
      <c r="B1552" t="s">
        <v>1127</v>
      </c>
      <c r="C1552" t="s">
        <v>398</v>
      </c>
      <c r="D1552">
        <v>1</v>
      </c>
      <c r="E1552">
        <v>0</v>
      </c>
      <c r="F1552">
        <v>8</v>
      </c>
      <c r="O1552" t="s">
        <v>4484</v>
      </c>
      <c r="P1552">
        <v>6</v>
      </c>
      <c r="Q1552" t="s">
        <v>5125</v>
      </c>
      <c r="R1552" t="str">
        <f>IFERROR(INDEX(tbl_Lookup_Exercises[Category],MATCH(tbl_Exercises[[#This Row],[ExerciseName]],tbl_Lookup_Exercises[ExerciseName],0)),"Unknown")</f>
        <v>Warmup</v>
      </c>
    </row>
    <row r="1553" spans="1:18" hidden="1" x14ac:dyDescent="0.25">
      <c r="A1553" t="s">
        <v>5126</v>
      </c>
      <c r="B1553" t="s">
        <v>1127</v>
      </c>
      <c r="C1553" t="s">
        <v>403</v>
      </c>
      <c r="D1553">
        <v>2</v>
      </c>
      <c r="E1553">
        <v>0</v>
      </c>
      <c r="F1553">
        <v>8</v>
      </c>
      <c r="O1553" t="s">
        <v>3073</v>
      </c>
      <c r="P1553">
        <v>6</v>
      </c>
      <c r="Q1553" t="s">
        <v>5127</v>
      </c>
      <c r="R1553" t="str">
        <f>IFERROR(INDEX(tbl_Lookup_Exercises[Category],MATCH(tbl_Exercises[[#This Row],[ExerciseName]],tbl_Lookup_Exercises[ExerciseName],0)),"Unknown")</f>
        <v>Warmup</v>
      </c>
    </row>
    <row r="1554" spans="1:18" hidden="1" x14ac:dyDescent="0.25">
      <c r="A1554" t="s">
        <v>5128</v>
      </c>
      <c r="B1554" t="s">
        <v>1127</v>
      </c>
      <c r="C1554" t="s">
        <v>394</v>
      </c>
      <c r="D1554">
        <v>2</v>
      </c>
      <c r="E1554">
        <v>0</v>
      </c>
      <c r="F1554">
        <v>15</v>
      </c>
      <c r="O1554" t="s">
        <v>5122</v>
      </c>
      <c r="P1554">
        <v>6</v>
      </c>
      <c r="Q1554" t="s">
        <v>5129</v>
      </c>
      <c r="R1554" t="str">
        <f>IFERROR(INDEX(tbl_Lookup_Exercises[Category],MATCH(tbl_Exercises[[#This Row],[ExerciseName]],tbl_Lookup_Exercises[ExerciseName],0)),"Unknown")</f>
        <v>Warmup</v>
      </c>
    </row>
    <row r="1555" spans="1:18" hidden="1" x14ac:dyDescent="0.25">
      <c r="A1555" t="s">
        <v>5130</v>
      </c>
      <c r="B1555" t="s">
        <v>1127</v>
      </c>
      <c r="C1555" t="s">
        <v>398</v>
      </c>
      <c r="D1555">
        <v>2</v>
      </c>
      <c r="E1555">
        <v>0</v>
      </c>
      <c r="F1555">
        <v>8</v>
      </c>
      <c r="O1555" t="s">
        <v>4484</v>
      </c>
      <c r="P1555">
        <v>6</v>
      </c>
      <c r="Q1555" t="s">
        <v>5131</v>
      </c>
      <c r="R1555" t="str">
        <f>IFERROR(INDEX(tbl_Lookup_Exercises[Category],MATCH(tbl_Exercises[[#This Row],[ExerciseName]],tbl_Lookup_Exercises[ExerciseName],0)),"Unknown")</f>
        <v>Warmup</v>
      </c>
    </row>
    <row r="1556" spans="1:18" hidden="1" x14ac:dyDescent="0.25">
      <c r="A1556" t="s">
        <v>5132</v>
      </c>
      <c r="B1556" t="s">
        <v>1127</v>
      </c>
      <c r="C1556" t="s">
        <v>147</v>
      </c>
      <c r="D1556">
        <v>1</v>
      </c>
      <c r="E1556">
        <v>80</v>
      </c>
      <c r="F1556">
        <v>12</v>
      </c>
      <c r="O1556" t="s">
        <v>5133</v>
      </c>
      <c r="P1556">
        <v>6</v>
      </c>
      <c r="Q1556" t="s">
        <v>5134</v>
      </c>
      <c r="R1556" t="str">
        <f>IFERROR(INDEX(tbl_Lookup_Exercises[Category],MATCH(tbl_Exercises[[#This Row],[ExerciseName]],tbl_Lookup_Exercises[ExerciseName],0)),"Unknown")</f>
        <v>Push</v>
      </c>
    </row>
    <row r="1557" spans="1:18" hidden="1" x14ac:dyDescent="0.25">
      <c r="A1557" t="s">
        <v>5135</v>
      </c>
      <c r="B1557" t="s">
        <v>1127</v>
      </c>
      <c r="C1557" t="s">
        <v>147</v>
      </c>
      <c r="D1557">
        <v>2</v>
      </c>
      <c r="E1557">
        <v>100</v>
      </c>
      <c r="F1557">
        <v>8</v>
      </c>
      <c r="O1557" t="s">
        <v>5136</v>
      </c>
      <c r="P1557">
        <v>6</v>
      </c>
      <c r="Q1557" t="s">
        <v>5137</v>
      </c>
      <c r="R1557" t="str">
        <f>IFERROR(INDEX(tbl_Lookup_Exercises[Category],MATCH(tbl_Exercises[[#This Row],[ExerciseName]],tbl_Lookup_Exercises[ExerciseName],0)),"Unknown")</f>
        <v>Push</v>
      </c>
    </row>
    <row r="1558" spans="1:18" hidden="1" x14ac:dyDescent="0.25">
      <c r="A1558" t="s">
        <v>5138</v>
      </c>
      <c r="B1558" t="s">
        <v>1127</v>
      </c>
      <c r="C1558" t="s">
        <v>147</v>
      </c>
      <c r="D1558">
        <v>3</v>
      </c>
      <c r="E1558">
        <v>120</v>
      </c>
      <c r="F1558">
        <v>8</v>
      </c>
      <c r="J1558">
        <v>2</v>
      </c>
      <c r="K1558">
        <v>1</v>
      </c>
      <c r="M1558" t="s">
        <v>618</v>
      </c>
      <c r="O1558" t="s">
        <v>5139</v>
      </c>
      <c r="P1558">
        <v>6</v>
      </c>
      <c r="Q1558" t="s">
        <v>5140</v>
      </c>
      <c r="R1558" t="str">
        <f>IFERROR(INDEX(tbl_Lookup_Exercises[Category],MATCH(tbl_Exercises[[#This Row],[ExerciseName]],tbl_Lookup_Exercises[ExerciseName],0)),"Unknown")</f>
        <v>Push</v>
      </c>
    </row>
    <row r="1559" spans="1:18" hidden="1" x14ac:dyDescent="0.25">
      <c r="A1559" t="s">
        <v>5141</v>
      </c>
      <c r="B1559" t="s">
        <v>1127</v>
      </c>
      <c r="C1559" t="s">
        <v>147</v>
      </c>
      <c r="D1559">
        <v>4</v>
      </c>
      <c r="E1559">
        <v>120</v>
      </c>
      <c r="F1559">
        <v>8</v>
      </c>
      <c r="J1559">
        <v>2</v>
      </c>
      <c r="K1559">
        <v>1</v>
      </c>
      <c r="M1559" t="s">
        <v>3856</v>
      </c>
      <c r="O1559" t="s">
        <v>5142</v>
      </c>
      <c r="P1559">
        <v>6</v>
      </c>
      <c r="Q1559" t="s">
        <v>5143</v>
      </c>
      <c r="R1559" t="str">
        <f>IFERROR(INDEX(tbl_Lookup_Exercises[Category],MATCH(tbl_Exercises[[#This Row],[ExerciseName]],tbl_Lookup_Exercises[ExerciseName],0)),"Unknown")</f>
        <v>Push</v>
      </c>
    </row>
    <row r="1560" spans="1:18" hidden="1" x14ac:dyDescent="0.25">
      <c r="A1560" t="s">
        <v>5144</v>
      </c>
      <c r="B1560" t="s">
        <v>1127</v>
      </c>
      <c r="C1560" t="s">
        <v>147</v>
      </c>
      <c r="D1560">
        <v>5</v>
      </c>
      <c r="E1560">
        <v>120</v>
      </c>
      <c r="F1560">
        <v>8</v>
      </c>
      <c r="J1560">
        <v>2</v>
      </c>
      <c r="K1560">
        <v>1</v>
      </c>
      <c r="M1560" t="s">
        <v>3856</v>
      </c>
      <c r="O1560" t="s">
        <v>5142</v>
      </c>
      <c r="P1560">
        <v>6</v>
      </c>
      <c r="Q1560" t="s">
        <v>5145</v>
      </c>
      <c r="R1560" t="str">
        <f>IFERROR(INDEX(tbl_Lookup_Exercises[Category],MATCH(tbl_Exercises[[#This Row],[ExerciseName]],tbl_Lookup_Exercises[ExerciseName],0)),"Unknown")</f>
        <v>Push</v>
      </c>
    </row>
    <row r="1561" spans="1:18" hidden="1" x14ac:dyDescent="0.25">
      <c r="A1561" t="s">
        <v>5146</v>
      </c>
      <c r="B1561" t="s">
        <v>1127</v>
      </c>
      <c r="C1561" t="s">
        <v>147</v>
      </c>
      <c r="D1561">
        <v>6</v>
      </c>
      <c r="E1561">
        <v>120</v>
      </c>
      <c r="F1561">
        <v>7</v>
      </c>
      <c r="J1561">
        <v>2</v>
      </c>
      <c r="K1561">
        <v>1</v>
      </c>
      <c r="M1561" t="s">
        <v>3856</v>
      </c>
      <c r="O1561" t="s">
        <v>5142</v>
      </c>
      <c r="P1561">
        <v>6</v>
      </c>
      <c r="Q1561" t="s">
        <v>5147</v>
      </c>
      <c r="R1561" t="str">
        <f>IFERROR(INDEX(tbl_Lookup_Exercises[Category],MATCH(tbl_Exercises[[#This Row],[ExerciseName]],tbl_Lookup_Exercises[ExerciseName],0)),"Unknown")</f>
        <v>Push</v>
      </c>
    </row>
    <row r="1562" spans="1:18" hidden="1" x14ac:dyDescent="0.25">
      <c r="A1562" t="s">
        <v>5148</v>
      </c>
      <c r="B1562" t="s">
        <v>1127</v>
      </c>
      <c r="C1562" t="s">
        <v>177</v>
      </c>
      <c r="D1562">
        <v>1</v>
      </c>
      <c r="E1562">
        <v>25</v>
      </c>
      <c r="F1562">
        <v>8</v>
      </c>
      <c r="J1562">
        <v>2</v>
      </c>
      <c r="K1562">
        <v>1</v>
      </c>
      <c r="L1562">
        <v>2</v>
      </c>
      <c r="M1562" t="s">
        <v>2289</v>
      </c>
      <c r="O1562" t="s">
        <v>5149</v>
      </c>
      <c r="P1562">
        <v>6</v>
      </c>
      <c r="Q1562" t="s">
        <v>5150</v>
      </c>
      <c r="R1562" t="str">
        <f>IFERROR(INDEX(tbl_Lookup_Exercises[Category],MATCH(tbl_Exercises[[#This Row],[ExerciseName]],tbl_Lookup_Exercises[ExerciseName],0)),"Unknown")</f>
        <v>Push</v>
      </c>
    </row>
    <row r="1563" spans="1:18" hidden="1" x14ac:dyDescent="0.25">
      <c r="A1563" t="s">
        <v>5151</v>
      </c>
      <c r="B1563" t="s">
        <v>1127</v>
      </c>
      <c r="C1563" t="s">
        <v>177</v>
      </c>
      <c r="D1563">
        <v>2</v>
      </c>
      <c r="E1563">
        <v>30</v>
      </c>
      <c r="F1563">
        <v>8</v>
      </c>
      <c r="J1563">
        <v>2</v>
      </c>
      <c r="K1563">
        <v>1</v>
      </c>
      <c r="L1563">
        <v>2</v>
      </c>
      <c r="M1563" t="s">
        <v>618</v>
      </c>
      <c r="O1563" t="s">
        <v>2154</v>
      </c>
      <c r="P1563">
        <v>6</v>
      </c>
      <c r="Q1563" t="s">
        <v>5152</v>
      </c>
      <c r="R1563" t="str">
        <f>IFERROR(INDEX(tbl_Lookup_Exercises[Category],MATCH(tbl_Exercises[[#This Row],[ExerciseName]],tbl_Lookup_Exercises[ExerciseName],0)),"Unknown")</f>
        <v>Push</v>
      </c>
    </row>
    <row r="1564" spans="1:18" hidden="1" x14ac:dyDescent="0.25">
      <c r="A1564" t="s">
        <v>5153</v>
      </c>
      <c r="B1564" t="s">
        <v>1127</v>
      </c>
      <c r="C1564" t="s">
        <v>177</v>
      </c>
      <c r="D1564">
        <v>3</v>
      </c>
      <c r="E1564">
        <v>35</v>
      </c>
      <c r="F1564">
        <v>8</v>
      </c>
      <c r="J1564">
        <v>2</v>
      </c>
      <c r="K1564">
        <v>1</v>
      </c>
      <c r="L1564">
        <v>2</v>
      </c>
      <c r="M1564" t="s">
        <v>3856</v>
      </c>
      <c r="O1564" t="s">
        <v>3882</v>
      </c>
      <c r="P1564">
        <v>6</v>
      </c>
      <c r="Q1564" t="s">
        <v>5154</v>
      </c>
      <c r="R1564" t="str">
        <f>IFERROR(INDEX(tbl_Lookup_Exercises[Category],MATCH(tbl_Exercises[[#This Row],[ExerciseName]],tbl_Lookup_Exercises[ExerciseName],0)),"Unknown")</f>
        <v>Push</v>
      </c>
    </row>
    <row r="1565" spans="1:18" hidden="1" x14ac:dyDescent="0.25">
      <c r="A1565" t="s">
        <v>5155</v>
      </c>
      <c r="B1565" t="s">
        <v>1127</v>
      </c>
      <c r="C1565" t="s">
        <v>177</v>
      </c>
      <c r="D1565">
        <v>4</v>
      </c>
      <c r="E1565">
        <v>35</v>
      </c>
      <c r="F1565">
        <v>8</v>
      </c>
      <c r="J1565">
        <v>2</v>
      </c>
      <c r="K1565">
        <v>1</v>
      </c>
      <c r="L1565">
        <v>2</v>
      </c>
      <c r="M1565" t="s">
        <v>3856</v>
      </c>
      <c r="O1565" t="s">
        <v>3882</v>
      </c>
      <c r="P1565">
        <v>6</v>
      </c>
      <c r="Q1565" t="s">
        <v>5156</v>
      </c>
      <c r="R1565" t="str">
        <f>IFERROR(INDEX(tbl_Lookup_Exercises[Category],MATCH(tbl_Exercises[[#This Row],[ExerciseName]],tbl_Lookup_Exercises[ExerciseName],0)),"Unknown")</f>
        <v>Push</v>
      </c>
    </row>
    <row r="1566" spans="1:18" hidden="1" x14ac:dyDescent="0.25">
      <c r="A1566" t="s">
        <v>5157</v>
      </c>
      <c r="B1566" t="s">
        <v>1127</v>
      </c>
      <c r="C1566" t="s">
        <v>309</v>
      </c>
      <c r="D1566">
        <v>1</v>
      </c>
      <c r="E1566">
        <v>10</v>
      </c>
      <c r="F1566">
        <v>12</v>
      </c>
      <c r="J1566">
        <v>2</v>
      </c>
      <c r="K1566">
        <v>2</v>
      </c>
      <c r="L1566">
        <v>2</v>
      </c>
      <c r="M1566" t="s">
        <v>3856</v>
      </c>
      <c r="O1566" t="s">
        <v>3996</v>
      </c>
      <c r="P1566">
        <v>6</v>
      </c>
      <c r="Q1566" t="s">
        <v>5158</v>
      </c>
      <c r="R1566" t="str">
        <f>IFERROR(INDEX(tbl_Lookup_Exercises[Category],MATCH(tbl_Exercises[[#This Row],[ExerciseName]],tbl_Lookup_Exercises[ExerciseName],0)),"Unknown")</f>
        <v>Push</v>
      </c>
    </row>
    <row r="1567" spans="1:18" hidden="1" x14ac:dyDescent="0.25">
      <c r="A1567" t="s">
        <v>5159</v>
      </c>
      <c r="B1567" t="s">
        <v>1127</v>
      </c>
      <c r="C1567" t="s">
        <v>309</v>
      </c>
      <c r="D1567">
        <v>2</v>
      </c>
      <c r="E1567">
        <v>10</v>
      </c>
      <c r="F1567">
        <v>15</v>
      </c>
      <c r="J1567">
        <v>2</v>
      </c>
      <c r="K1567">
        <v>2</v>
      </c>
      <c r="L1567">
        <v>2</v>
      </c>
      <c r="M1567" t="s">
        <v>3856</v>
      </c>
      <c r="O1567" t="s">
        <v>3996</v>
      </c>
      <c r="P1567">
        <v>6</v>
      </c>
      <c r="Q1567" t="s">
        <v>5160</v>
      </c>
      <c r="R1567" t="str">
        <f>IFERROR(INDEX(tbl_Lookup_Exercises[Category],MATCH(tbl_Exercises[[#This Row],[ExerciseName]],tbl_Lookup_Exercises[ExerciseName],0)),"Unknown")</f>
        <v>Push</v>
      </c>
    </row>
    <row r="1568" spans="1:18" hidden="1" x14ac:dyDescent="0.25">
      <c r="A1568" t="s">
        <v>5161</v>
      </c>
      <c r="B1568" t="s">
        <v>1127</v>
      </c>
      <c r="C1568" t="s">
        <v>309</v>
      </c>
      <c r="D1568">
        <v>3</v>
      </c>
      <c r="E1568">
        <v>12.5</v>
      </c>
      <c r="F1568">
        <v>15</v>
      </c>
      <c r="J1568">
        <v>2</v>
      </c>
      <c r="K1568">
        <v>2</v>
      </c>
      <c r="L1568">
        <v>2</v>
      </c>
      <c r="M1568" t="s">
        <v>3856</v>
      </c>
      <c r="O1568" t="s">
        <v>3996</v>
      </c>
      <c r="P1568">
        <v>6</v>
      </c>
      <c r="Q1568" t="s">
        <v>5162</v>
      </c>
      <c r="R1568" t="str">
        <f>IFERROR(INDEX(tbl_Lookup_Exercises[Category],MATCH(tbl_Exercises[[#This Row],[ExerciseName]],tbl_Lookup_Exercises[ExerciseName],0)),"Unknown")</f>
        <v>Push</v>
      </c>
    </row>
    <row r="1569" spans="1:18" hidden="1" x14ac:dyDescent="0.25">
      <c r="A1569" t="s">
        <v>5163</v>
      </c>
      <c r="B1569" t="s">
        <v>1127</v>
      </c>
      <c r="C1569" t="s">
        <v>222</v>
      </c>
      <c r="D1569">
        <v>1</v>
      </c>
      <c r="E1569">
        <v>20</v>
      </c>
      <c r="F1569">
        <v>15</v>
      </c>
      <c r="J1569">
        <v>3</v>
      </c>
      <c r="K1569">
        <v>1</v>
      </c>
      <c r="L1569">
        <v>3</v>
      </c>
      <c r="M1569" t="s">
        <v>2289</v>
      </c>
      <c r="O1569" t="s">
        <v>5164</v>
      </c>
      <c r="P1569">
        <v>6</v>
      </c>
      <c r="Q1569" t="s">
        <v>5165</v>
      </c>
      <c r="R1569" t="str">
        <f>IFERROR(INDEX(tbl_Lookup_Exercises[Category],MATCH(tbl_Exercises[[#This Row],[ExerciseName]],tbl_Lookup_Exercises[ExerciseName],0)),"Unknown")</f>
        <v>Arms_Triceps</v>
      </c>
    </row>
    <row r="1570" spans="1:18" hidden="1" x14ac:dyDescent="0.25">
      <c r="A1570" t="s">
        <v>5166</v>
      </c>
      <c r="B1570" t="s">
        <v>1127</v>
      </c>
      <c r="C1570" t="s">
        <v>222</v>
      </c>
      <c r="D1570">
        <v>2</v>
      </c>
      <c r="E1570">
        <v>25</v>
      </c>
      <c r="F1570">
        <v>12</v>
      </c>
      <c r="J1570">
        <v>3</v>
      </c>
      <c r="K1570">
        <v>1</v>
      </c>
      <c r="L1570">
        <v>3</v>
      </c>
      <c r="M1570" t="s">
        <v>3856</v>
      </c>
      <c r="O1570" t="s">
        <v>4103</v>
      </c>
      <c r="P1570">
        <v>6</v>
      </c>
      <c r="Q1570" t="s">
        <v>5167</v>
      </c>
      <c r="R1570" t="str">
        <f>IFERROR(INDEX(tbl_Lookup_Exercises[Category],MATCH(tbl_Exercises[[#This Row],[ExerciseName]],tbl_Lookup_Exercises[ExerciseName],0)),"Unknown")</f>
        <v>Arms_Triceps</v>
      </c>
    </row>
    <row r="1571" spans="1:18" hidden="1" x14ac:dyDescent="0.25">
      <c r="A1571" t="s">
        <v>5168</v>
      </c>
      <c r="B1571" t="s">
        <v>1127</v>
      </c>
      <c r="C1571" t="s">
        <v>222</v>
      </c>
      <c r="D1571">
        <v>3</v>
      </c>
      <c r="E1571">
        <v>25</v>
      </c>
      <c r="F1571">
        <v>9</v>
      </c>
      <c r="J1571">
        <v>3</v>
      </c>
      <c r="K1571">
        <v>1</v>
      </c>
      <c r="L1571">
        <v>3</v>
      </c>
      <c r="M1571" t="s">
        <v>3930</v>
      </c>
      <c r="O1571" t="s">
        <v>4108</v>
      </c>
      <c r="P1571">
        <v>6</v>
      </c>
      <c r="Q1571" t="s">
        <v>5169</v>
      </c>
      <c r="R1571" t="str">
        <f>IFERROR(INDEX(tbl_Lookup_Exercises[Category],MATCH(tbl_Exercises[[#This Row],[ExerciseName]],tbl_Lookup_Exercises[ExerciseName],0)),"Unknown")</f>
        <v>Arms_Triceps</v>
      </c>
    </row>
    <row r="1572" spans="1:18" hidden="1" x14ac:dyDescent="0.25">
      <c r="A1572" t="s">
        <v>5170</v>
      </c>
      <c r="B1572" t="s">
        <v>1127</v>
      </c>
      <c r="C1572" t="s">
        <v>415</v>
      </c>
      <c r="D1572">
        <v>1</v>
      </c>
      <c r="E1572">
        <v>30</v>
      </c>
      <c r="G1572">
        <v>20</v>
      </c>
      <c r="O1572" t="s">
        <v>5171</v>
      </c>
      <c r="P1572">
        <v>6</v>
      </c>
      <c r="Q1572" t="s">
        <v>5172</v>
      </c>
      <c r="R1572" t="str">
        <f>IFERROR(INDEX(tbl_Lookup_Exercises[Category],MATCH(tbl_Exercises[[#This Row],[ExerciseName]],tbl_Lookup_Exercises[ExerciseName],0)),"Unknown")</f>
        <v>Warmup</v>
      </c>
    </row>
    <row r="1573" spans="1:18" hidden="1" x14ac:dyDescent="0.25">
      <c r="A1573" t="s">
        <v>5173</v>
      </c>
      <c r="B1573" t="s">
        <v>1127</v>
      </c>
      <c r="C1573" t="s">
        <v>420</v>
      </c>
      <c r="D1573">
        <v>1</v>
      </c>
      <c r="E1573">
        <v>50</v>
      </c>
      <c r="F1573">
        <v>20</v>
      </c>
      <c r="O1573" t="s">
        <v>5174</v>
      </c>
      <c r="P1573">
        <v>6</v>
      </c>
      <c r="Q1573" t="s">
        <v>1131</v>
      </c>
      <c r="R1573" t="str">
        <f>IFERROR(INDEX(tbl_Lookup_Exercises[Category],MATCH(tbl_Exercises[[#This Row],[ExerciseName]],tbl_Lookup_Exercises[ExerciseName],0)),"Unknown")</f>
        <v>Arms_Triceps</v>
      </c>
    </row>
    <row r="1574" spans="1:18" hidden="1" x14ac:dyDescent="0.25">
      <c r="A1574" t="s">
        <v>5175</v>
      </c>
      <c r="B1574" t="s">
        <v>1132</v>
      </c>
      <c r="C1574" t="s">
        <v>15</v>
      </c>
      <c r="D1574">
        <v>1</v>
      </c>
      <c r="E1574">
        <v>75</v>
      </c>
      <c r="G1574">
        <v>60</v>
      </c>
      <c r="O1574" t="s">
        <v>5176</v>
      </c>
      <c r="P1574">
        <v>6</v>
      </c>
      <c r="Q1574" t="s">
        <v>1135</v>
      </c>
      <c r="R1574" t="str">
        <f>IFERROR(INDEX(tbl_Lookup_Exercises[Category],MATCH(tbl_Exercises[[#This Row],[ExerciseName]],tbl_Lookup_Exercises[ExerciseName],0)),"Unknown")</f>
        <v>Carry</v>
      </c>
    </row>
    <row r="1575" spans="1:18" hidden="1" x14ac:dyDescent="0.25">
      <c r="A1575" t="s">
        <v>5177</v>
      </c>
      <c r="B1575" t="s">
        <v>1132</v>
      </c>
      <c r="C1575" t="s">
        <v>15</v>
      </c>
      <c r="D1575">
        <v>2</v>
      </c>
      <c r="E1575">
        <v>75</v>
      </c>
      <c r="G1575">
        <v>60</v>
      </c>
      <c r="O1575" t="s">
        <v>5176</v>
      </c>
      <c r="P1575">
        <v>6</v>
      </c>
      <c r="Q1575" t="s">
        <v>5178</v>
      </c>
      <c r="R1575" t="str">
        <f>IFERROR(INDEX(tbl_Lookup_Exercises[Category],MATCH(tbl_Exercises[[#This Row],[ExerciseName]],tbl_Lookup_Exercises[ExerciseName],0)),"Unknown")</f>
        <v>Carry</v>
      </c>
    </row>
    <row r="1576" spans="1:18" hidden="1" x14ac:dyDescent="0.25">
      <c r="A1576" t="s">
        <v>5179</v>
      </c>
      <c r="B1576" t="s">
        <v>1132</v>
      </c>
      <c r="C1576" t="s">
        <v>15</v>
      </c>
      <c r="D1576">
        <v>3</v>
      </c>
      <c r="E1576">
        <v>75</v>
      </c>
      <c r="G1576">
        <v>60</v>
      </c>
      <c r="O1576" t="s">
        <v>5176</v>
      </c>
      <c r="P1576">
        <v>6</v>
      </c>
      <c r="Q1576" t="s">
        <v>5180</v>
      </c>
      <c r="R1576" t="str">
        <f>IFERROR(INDEX(tbl_Lookup_Exercises[Category],MATCH(tbl_Exercises[[#This Row],[ExerciseName]],tbl_Lookup_Exercises[ExerciseName],0)),"Unknown")</f>
        <v>Carry</v>
      </c>
    </row>
    <row r="1577" spans="1:18" hidden="1" x14ac:dyDescent="0.25">
      <c r="A1577" t="s">
        <v>5181</v>
      </c>
      <c r="B1577" t="s">
        <v>1132</v>
      </c>
      <c r="C1577" t="s">
        <v>15</v>
      </c>
      <c r="D1577">
        <v>4</v>
      </c>
      <c r="E1577">
        <v>75</v>
      </c>
      <c r="G1577">
        <v>60</v>
      </c>
      <c r="O1577" t="s">
        <v>5176</v>
      </c>
      <c r="P1577">
        <v>6</v>
      </c>
      <c r="Q1577" t="s">
        <v>5182</v>
      </c>
      <c r="R1577" t="str">
        <f>IFERROR(INDEX(tbl_Lookup_Exercises[Category],MATCH(tbl_Exercises[[#This Row],[ExerciseName]],tbl_Lookup_Exercises[ExerciseName],0)),"Unknown")</f>
        <v>Carry</v>
      </c>
    </row>
    <row r="1578" spans="1:18" hidden="1" x14ac:dyDescent="0.25">
      <c r="A1578" t="s">
        <v>5183</v>
      </c>
      <c r="B1578" t="s">
        <v>1132</v>
      </c>
      <c r="C1578" t="s">
        <v>55</v>
      </c>
      <c r="D1578">
        <v>1</v>
      </c>
      <c r="E1578">
        <v>40</v>
      </c>
      <c r="F1578">
        <v>12</v>
      </c>
      <c r="J1578">
        <v>2</v>
      </c>
      <c r="K1578">
        <v>2</v>
      </c>
      <c r="L1578">
        <v>2</v>
      </c>
      <c r="M1578" t="s">
        <v>2289</v>
      </c>
      <c r="O1578" t="s">
        <v>3545</v>
      </c>
      <c r="P1578">
        <v>6</v>
      </c>
      <c r="Q1578" t="s">
        <v>5184</v>
      </c>
      <c r="R1578" t="str">
        <f>IFERROR(INDEX(tbl_Lookup_Exercises[Category],MATCH(tbl_Exercises[[#This Row],[ExerciseName]],tbl_Lookup_Exercises[ExerciseName],0)),"Unknown")</f>
        <v>Pull</v>
      </c>
    </row>
    <row r="1579" spans="1:18" hidden="1" x14ac:dyDescent="0.25">
      <c r="A1579" t="s">
        <v>5185</v>
      </c>
      <c r="B1579" t="s">
        <v>1132</v>
      </c>
      <c r="C1579" t="s">
        <v>55</v>
      </c>
      <c r="D1579">
        <v>2</v>
      </c>
      <c r="E1579">
        <v>50</v>
      </c>
      <c r="F1579">
        <v>10</v>
      </c>
      <c r="J1579">
        <v>2</v>
      </c>
      <c r="L1579">
        <v>2</v>
      </c>
      <c r="M1579" t="s">
        <v>2289</v>
      </c>
      <c r="O1579" t="s">
        <v>5186</v>
      </c>
      <c r="P1579">
        <v>6</v>
      </c>
      <c r="Q1579" t="s">
        <v>5187</v>
      </c>
      <c r="R1579" t="str">
        <f>IFERROR(INDEX(tbl_Lookup_Exercises[Category],MATCH(tbl_Exercises[[#This Row],[ExerciseName]],tbl_Lookup_Exercises[ExerciseName],0)),"Unknown")</f>
        <v>Pull</v>
      </c>
    </row>
    <row r="1580" spans="1:18" hidden="1" x14ac:dyDescent="0.25">
      <c r="A1580" t="s">
        <v>5188</v>
      </c>
      <c r="B1580" t="s">
        <v>1132</v>
      </c>
      <c r="C1580" t="s">
        <v>55</v>
      </c>
      <c r="D1580">
        <v>3</v>
      </c>
      <c r="E1580">
        <v>55</v>
      </c>
      <c r="F1580">
        <v>10</v>
      </c>
      <c r="J1580">
        <v>2</v>
      </c>
      <c r="L1580">
        <v>2</v>
      </c>
      <c r="M1580" t="s">
        <v>2289</v>
      </c>
      <c r="O1580" t="s">
        <v>5186</v>
      </c>
      <c r="P1580">
        <v>6</v>
      </c>
      <c r="Q1580" t="s">
        <v>5189</v>
      </c>
      <c r="R1580" t="str">
        <f>IFERROR(INDEX(tbl_Lookup_Exercises[Category],MATCH(tbl_Exercises[[#This Row],[ExerciseName]],tbl_Lookup_Exercises[ExerciseName],0)),"Unknown")</f>
        <v>Pull</v>
      </c>
    </row>
    <row r="1581" spans="1:18" hidden="1" x14ac:dyDescent="0.25">
      <c r="A1581" t="s">
        <v>5190</v>
      </c>
      <c r="B1581" t="s">
        <v>1132</v>
      </c>
      <c r="C1581" t="s">
        <v>55</v>
      </c>
      <c r="D1581">
        <v>4</v>
      </c>
      <c r="E1581">
        <v>60</v>
      </c>
      <c r="F1581">
        <v>10</v>
      </c>
      <c r="J1581">
        <v>2</v>
      </c>
      <c r="L1581">
        <v>2</v>
      </c>
      <c r="M1581" t="s">
        <v>610</v>
      </c>
      <c r="O1581" t="s">
        <v>5191</v>
      </c>
      <c r="P1581">
        <v>6</v>
      </c>
      <c r="Q1581" t="s">
        <v>5192</v>
      </c>
      <c r="R1581" t="str">
        <f>IFERROR(INDEX(tbl_Lookup_Exercises[Category],MATCH(tbl_Exercises[[#This Row],[ExerciseName]],tbl_Lookup_Exercises[ExerciseName],0)),"Unknown")</f>
        <v>Pull</v>
      </c>
    </row>
    <row r="1582" spans="1:18" hidden="1" x14ac:dyDescent="0.25">
      <c r="A1582" t="s">
        <v>5193</v>
      </c>
      <c r="B1582" t="s">
        <v>1132</v>
      </c>
      <c r="C1582" t="s">
        <v>79</v>
      </c>
      <c r="D1582">
        <v>1</v>
      </c>
      <c r="E1582">
        <v>10</v>
      </c>
      <c r="F1582">
        <v>15</v>
      </c>
      <c r="J1582">
        <v>2</v>
      </c>
      <c r="K1582">
        <v>2</v>
      </c>
      <c r="L1582">
        <v>2</v>
      </c>
      <c r="M1582" t="s">
        <v>2289</v>
      </c>
      <c r="O1582" t="s">
        <v>3545</v>
      </c>
      <c r="P1582">
        <v>6</v>
      </c>
      <c r="Q1582" t="s">
        <v>5194</v>
      </c>
      <c r="R1582" t="str">
        <f>IFERROR(INDEX(tbl_Lookup_Exercises[Category],MATCH(tbl_Exercises[[#This Row],[ExerciseName]],tbl_Lookup_Exercises[ExerciseName],0)),"Unknown")</f>
        <v>Pull</v>
      </c>
    </row>
    <row r="1583" spans="1:18" hidden="1" x14ac:dyDescent="0.25">
      <c r="A1583" t="s">
        <v>5195</v>
      </c>
      <c r="B1583" t="s">
        <v>1132</v>
      </c>
      <c r="C1583" t="s">
        <v>79</v>
      </c>
      <c r="D1583">
        <v>2</v>
      </c>
      <c r="E1583">
        <v>15</v>
      </c>
      <c r="F1583">
        <v>12</v>
      </c>
      <c r="J1583">
        <v>2</v>
      </c>
      <c r="K1583">
        <v>2</v>
      </c>
      <c r="L1583">
        <v>2</v>
      </c>
      <c r="M1583" t="s">
        <v>618</v>
      </c>
      <c r="O1583" t="s">
        <v>3218</v>
      </c>
      <c r="P1583">
        <v>6</v>
      </c>
      <c r="Q1583" t="s">
        <v>5196</v>
      </c>
      <c r="R1583" t="str">
        <f>IFERROR(INDEX(tbl_Lookup_Exercises[Category],MATCH(tbl_Exercises[[#This Row],[ExerciseName]],tbl_Lookup_Exercises[ExerciseName],0)),"Unknown")</f>
        <v>Pull</v>
      </c>
    </row>
    <row r="1584" spans="1:18" hidden="1" x14ac:dyDescent="0.25">
      <c r="A1584" t="s">
        <v>5197</v>
      </c>
      <c r="B1584" t="s">
        <v>1132</v>
      </c>
      <c r="C1584" t="s">
        <v>79</v>
      </c>
      <c r="D1584">
        <v>3</v>
      </c>
      <c r="E1584">
        <v>15</v>
      </c>
      <c r="F1584">
        <v>15</v>
      </c>
      <c r="J1584">
        <v>2</v>
      </c>
      <c r="K1584">
        <v>2</v>
      </c>
      <c r="L1584">
        <v>2</v>
      </c>
      <c r="M1584" t="s">
        <v>618</v>
      </c>
      <c r="O1584" t="s">
        <v>5198</v>
      </c>
      <c r="P1584">
        <v>6</v>
      </c>
      <c r="Q1584" t="s">
        <v>5199</v>
      </c>
      <c r="R1584" t="str">
        <f>IFERROR(INDEX(tbl_Lookup_Exercises[Category],MATCH(tbl_Exercises[[#This Row],[ExerciseName]],tbl_Lookup_Exercises[ExerciseName],0)),"Unknown")</f>
        <v>Pull</v>
      </c>
    </row>
    <row r="1585" spans="1:18" hidden="1" x14ac:dyDescent="0.25">
      <c r="A1585" t="s">
        <v>5200</v>
      </c>
      <c r="B1585" t="s">
        <v>1132</v>
      </c>
      <c r="C1585" t="s">
        <v>99</v>
      </c>
      <c r="D1585">
        <v>1</v>
      </c>
      <c r="E1585">
        <v>20</v>
      </c>
      <c r="F1585">
        <v>12</v>
      </c>
      <c r="J1585">
        <v>2</v>
      </c>
      <c r="K1585">
        <v>1</v>
      </c>
      <c r="L1585">
        <v>3</v>
      </c>
      <c r="M1585" t="s">
        <v>618</v>
      </c>
      <c r="O1585" t="s">
        <v>3189</v>
      </c>
      <c r="P1585">
        <v>6</v>
      </c>
      <c r="Q1585" t="s">
        <v>5201</v>
      </c>
      <c r="R1585" t="str">
        <f>IFERROR(INDEX(tbl_Lookup_Exercises[Category],MATCH(tbl_Exercises[[#This Row],[ExerciseName]],tbl_Lookup_Exercises[ExerciseName],0)),"Unknown")</f>
        <v>Arms_Biceps</v>
      </c>
    </row>
    <row r="1586" spans="1:18" hidden="1" x14ac:dyDescent="0.25">
      <c r="A1586" t="s">
        <v>5202</v>
      </c>
      <c r="B1586" t="s">
        <v>1132</v>
      </c>
      <c r="C1586" t="s">
        <v>99</v>
      </c>
      <c r="D1586">
        <v>2</v>
      </c>
      <c r="E1586">
        <v>20</v>
      </c>
      <c r="F1586">
        <v>12</v>
      </c>
      <c r="J1586">
        <v>2</v>
      </c>
      <c r="K1586">
        <v>1</v>
      </c>
      <c r="L1586">
        <v>3</v>
      </c>
      <c r="M1586" t="s">
        <v>3856</v>
      </c>
      <c r="O1586" t="s">
        <v>5203</v>
      </c>
      <c r="P1586">
        <v>6</v>
      </c>
      <c r="Q1586" t="s">
        <v>5204</v>
      </c>
      <c r="R1586" t="str">
        <f>IFERROR(INDEX(tbl_Lookup_Exercises[Category],MATCH(tbl_Exercises[[#This Row],[ExerciseName]],tbl_Lookup_Exercises[ExerciseName],0)),"Unknown")</f>
        <v>Arms_Biceps</v>
      </c>
    </row>
    <row r="1587" spans="1:18" hidden="1" x14ac:dyDescent="0.25">
      <c r="A1587" t="s">
        <v>5205</v>
      </c>
      <c r="B1587" t="s">
        <v>1132</v>
      </c>
      <c r="C1587" t="s">
        <v>99</v>
      </c>
      <c r="D1587">
        <v>3</v>
      </c>
      <c r="E1587">
        <v>22.5</v>
      </c>
      <c r="F1587">
        <v>11</v>
      </c>
      <c r="J1587">
        <v>2</v>
      </c>
      <c r="K1587">
        <v>1</v>
      </c>
      <c r="L1587">
        <v>3</v>
      </c>
      <c r="M1587" t="s">
        <v>610</v>
      </c>
      <c r="O1587" t="s">
        <v>2350</v>
      </c>
      <c r="P1587">
        <v>6</v>
      </c>
      <c r="Q1587" t="s">
        <v>5206</v>
      </c>
      <c r="R1587" t="str">
        <f>IFERROR(INDEX(tbl_Lookup_Exercises[Category],MATCH(tbl_Exercises[[#This Row],[ExerciseName]],tbl_Lookup_Exercises[ExerciseName],0)),"Unknown")</f>
        <v>Arms_Biceps</v>
      </c>
    </row>
    <row r="1588" spans="1:18" hidden="1" x14ac:dyDescent="0.25">
      <c r="A1588" t="s">
        <v>5207</v>
      </c>
      <c r="B1588" t="s">
        <v>1132</v>
      </c>
      <c r="C1588" t="s">
        <v>356</v>
      </c>
      <c r="D1588">
        <v>1</v>
      </c>
      <c r="G1588">
        <v>600</v>
      </c>
      <c r="H1588">
        <v>2.62</v>
      </c>
      <c r="I1588" t="s">
        <v>3957</v>
      </c>
      <c r="O1588" t="s">
        <v>4062</v>
      </c>
      <c r="P1588">
        <v>6</v>
      </c>
      <c r="Q1588" t="s">
        <v>1136</v>
      </c>
      <c r="R1588" t="str">
        <f>IFERROR(INDEX(tbl_Lookup_Exercises[Category],MATCH(tbl_Exercises[[#This Row],[ExerciseName]],tbl_Lookup_Exercises[ExerciseName],0)),"Unknown")</f>
        <v>Pull</v>
      </c>
    </row>
    <row r="1589" spans="1:18" hidden="1" x14ac:dyDescent="0.25">
      <c r="A1589" t="s">
        <v>5208</v>
      </c>
      <c r="B1589" t="s">
        <v>1137</v>
      </c>
      <c r="C1589" t="s">
        <v>112</v>
      </c>
      <c r="D1589">
        <v>1</v>
      </c>
      <c r="E1589">
        <v>60</v>
      </c>
      <c r="F1589">
        <v>15</v>
      </c>
      <c r="K1589">
        <v>1</v>
      </c>
      <c r="L1589">
        <v>3</v>
      </c>
      <c r="M1589" t="s">
        <v>2289</v>
      </c>
      <c r="O1589" t="s">
        <v>5209</v>
      </c>
      <c r="P1589">
        <v>6</v>
      </c>
      <c r="Q1589" t="s">
        <v>1140</v>
      </c>
      <c r="R1589" t="str">
        <f>IFERROR(INDEX(tbl_Lookup_Exercises[Category],MATCH(tbl_Exercises[[#This Row],[ExerciseName]],tbl_Lookup_Exercises[ExerciseName],0)),"Unknown")</f>
        <v>Arms_Biceps</v>
      </c>
    </row>
    <row r="1590" spans="1:18" hidden="1" x14ac:dyDescent="0.25">
      <c r="A1590" t="s">
        <v>5210</v>
      </c>
      <c r="B1590" t="s">
        <v>1137</v>
      </c>
      <c r="C1590" t="s">
        <v>112</v>
      </c>
      <c r="D1590">
        <v>2</v>
      </c>
      <c r="E1590">
        <v>60</v>
      </c>
      <c r="F1590">
        <v>15</v>
      </c>
      <c r="K1590">
        <v>1</v>
      </c>
      <c r="L1590">
        <v>3</v>
      </c>
      <c r="M1590" t="s">
        <v>618</v>
      </c>
      <c r="O1590" t="s">
        <v>5211</v>
      </c>
      <c r="P1590">
        <v>6</v>
      </c>
      <c r="Q1590" t="s">
        <v>5212</v>
      </c>
      <c r="R1590" t="str">
        <f>IFERROR(INDEX(tbl_Lookup_Exercises[Category],MATCH(tbl_Exercises[[#This Row],[ExerciseName]],tbl_Lookup_Exercises[ExerciseName],0)),"Unknown")</f>
        <v>Arms_Biceps</v>
      </c>
    </row>
    <row r="1591" spans="1:18" hidden="1" x14ac:dyDescent="0.25">
      <c r="A1591" t="s">
        <v>5213</v>
      </c>
      <c r="B1591" t="s">
        <v>1137</v>
      </c>
      <c r="C1591" t="s">
        <v>112</v>
      </c>
      <c r="D1591">
        <v>3</v>
      </c>
      <c r="E1591">
        <v>60</v>
      </c>
      <c r="F1591">
        <v>15</v>
      </c>
      <c r="M1591" t="s">
        <v>610</v>
      </c>
      <c r="O1591" t="s">
        <v>5214</v>
      </c>
      <c r="P1591">
        <v>6</v>
      </c>
      <c r="Q1591" t="s">
        <v>5215</v>
      </c>
      <c r="R1591" t="str">
        <f>IFERROR(INDEX(tbl_Lookup_Exercises[Category],MATCH(tbl_Exercises[[#This Row],[ExerciseName]],tbl_Lookup_Exercises[ExerciseName],0)),"Unknown")</f>
        <v>Arms_Biceps</v>
      </c>
    </row>
    <row r="1592" spans="1:18" hidden="1" x14ac:dyDescent="0.25">
      <c r="A1592" t="s">
        <v>5216</v>
      </c>
      <c r="B1592" t="s">
        <v>1137</v>
      </c>
      <c r="C1592" t="s">
        <v>229</v>
      </c>
      <c r="D1592">
        <v>1</v>
      </c>
      <c r="E1592">
        <v>20</v>
      </c>
      <c r="F1592">
        <v>15</v>
      </c>
      <c r="J1592">
        <v>3</v>
      </c>
      <c r="K1592">
        <v>1</v>
      </c>
      <c r="L1592">
        <v>3</v>
      </c>
      <c r="M1592" t="s">
        <v>2289</v>
      </c>
      <c r="O1592" t="s">
        <v>5217</v>
      </c>
      <c r="P1592">
        <v>6</v>
      </c>
      <c r="Q1592" t="s">
        <v>5218</v>
      </c>
      <c r="R1592" t="str">
        <f>IFERROR(INDEX(tbl_Lookup_Exercises[Category],MATCH(tbl_Exercises[[#This Row],[ExerciseName]],tbl_Lookup_Exercises[ExerciseName],0)),"Unknown")</f>
        <v>Arms_Triceps</v>
      </c>
    </row>
    <row r="1593" spans="1:18" hidden="1" x14ac:dyDescent="0.25">
      <c r="A1593" t="s">
        <v>5219</v>
      </c>
      <c r="B1593" t="s">
        <v>1137</v>
      </c>
      <c r="C1593" t="s">
        <v>229</v>
      </c>
      <c r="D1593">
        <v>2</v>
      </c>
      <c r="E1593">
        <v>22.5</v>
      </c>
      <c r="F1593">
        <v>14</v>
      </c>
      <c r="J1593">
        <v>3</v>
      </c>
      <c r="K1593">
        <v>1</v>
      </c>
      <c r="L1593">
        <v>3</v>
      </c>
      <c r="M1593" t="s">
        <v>3856</v>
      </c>
      <c r="O1593" t="s">
        <v>5220</v>
      </c>
      <c r="P1593">
        <v>6</v>
      </c>
      <c r="Q1593" t="s">
        <v>5221</v>
      </c>
      <c r="R1593" t="str">
        <f>IFERROR(INDEX(tbl_Lookup_Exercises[Category],MATCH(tbl_Exercises[[#This Row],[ExerciseName]],tbl_Lookup_Exercises[ExerciseName],0)),"Unknown")</f>
        <v>Arms_Triceps</v>
      </c>
    </row>
    <row r="1594" spans="1:18" hidden="1" x14ac:dyDescent="0.25">
      <c r="A1594" t="s">
        <v>5222</v>
      </c>
      <c r="B1594" t="s">
        <v>1137</v>
      </c>
      <c r="C1594" t="s">
        <v>229</v>
      </c>
      <c r="D1594">
        <v>3</v>
      </c>
      <c r="E1594">
        <v>22.5</v>
      </c>
      <c r="F1594">
        <v>13</v>
      </c>
      <c r="J1594">
        <v>3</v>
      </c>
      <c r="K1594">
        <v>1</v>
      </c>
      <c r="L1594">
        <v>3</v>
      </c>
      <c r="M1594" t="s">
        <v>610</v>
      </c>
      <c r="O1594" t="s">
        <v>5223</v>
      </c>
      <c r="P1594">
        <v>6</v>
      </c>
      <c r="Q1594" t="s">
        <v>5224</v>
      </c>
      <c r="R1594" t="str">
        <f>IFERROR(INDEX(tbl_Lookup_Exercises[Category],MATCH(tbl_Exercises[[#This Row],[ExerciseName]],tbl_Lookup_Exercises[ExerciseName],0)),"Unknown")</f>
        <v>Arms_Triceps</v>
      </c>
    </row>
    <row r="1595" spans="1:18" hidden="1" x14ac:dyDescent="0.25">
      <c r="A1595" t="s">
        <v>5225</v>
      </c>
      <c r="B1595" t="s">
        <v>1137</v>
      </c>
      <c r="C1595" t="s">
        <v>129</v>
      </c>
      <c r="D1595">
        <v>1</v>
      </c>
      <c r="E1595">
        <v>22.5</v>
      </c>
      <c r="F1595">
        <v>10</v>
      </c>
      <c r="J1595">
        <v>2</v>
      </c>
      <c r="K1595">
        <v>1</v>
      </c>
      <c r="L1595">
        <v>2</v>
      </c>
      <c r="M1595" t="s">
        <v>618</v>
      </c>
      <c r="N1595" t="s">
        <v>5226</v>
      </c>
      <c r="O1595" t="s">
        <v>5227</v>
      </c>
      <c r="P1595">
        <v>6</v>
      </c>
      <c r="Q1595" t="s">
        <v>5228</v>
      </c>
      <c r="R1595" t="str">
        <f>IFERROR(INDEX(tbl_Lookup_Exercises[Category],MATCH(tbl_Exercises[[#This Row],[ExerciseName]],tbl_Lookup_Exercises[ExerciseName],0)),"Unknown")</f>
        <v>Arms_Biceps</v>
      </c>
    </row>
    <row r="1596" spans="1:18" hidden="1" x14ac:dyDescent="0.25">
      <c r="A1596" t="s">
        <v>5229</v>
      </c>
      <c r="B1596" t="s">
        <v>1137</v>
      </c>
      <c r="C1596" t="s">
        <v>222</v>
      </c>
      <c r="D1596">
        <v>1</v>
      </c>
      <c r="E1596">
        <v>20</v>
      </c>
      <c r="F1596">
        <v>10</v>
      </c>
      <c r="J1596">
        <v>2</v>
      </c>
      <c r="K1596">
        <v>1</v>
      </c>
      <c r="L1596">
        <v>2</v>
      </c>
      <c r="M1596" t="s">
        <v>618</v>
      </c>
      <c r="N1596" t="s">
        <v>5226</v>
      </c>
      <c r="O1596" t="s">
        <v>5230</v>
      </c>
      <c r="P1596">
        <v>6</v>
      </c>
      <c r="Q1596" t="s">
        <v>5231</v>
      </c>
      <c r="R1596" t="str">
        <f>IFERROR(INDEX(tbl_Lookup_Exercises[Category],MATCH(tbl_Exercises[[#This Row],[ExerciseName]],tbl_Lookup_Exercises[ExerciseName],0)),"Unknown")</f>
        <v>Arms_Triceps</v>
      </c>
    </row>
    <row r="1597" spans="1:18" hidden="1" x14ac:dyDescent="0.25">
      <c r="A1597" t="s">
        <v>5232</v>
      </c>
      <c r="B1597" t="s">
        <v>1137</v>
      </c>
      <c r="C1597" t="s">
        <v>129</v>
      </c>
      <c r="D1597">
        <v>2</v>
      </c>
      <c r="E1597">
        <v>25</v>
      </c>
      <c r="F1597">
        <v>10</v>
      </c>
      <c r="J1597">
        <v>2</v>
      </c>
      <c r="K1597">
        <v>1</v>
      </c>
      <c r="L1597">
        <v>2</v>
      </c>
      <c r="M1597" t="s">
        <v>3856</v>
      </c>
      <c r="N1597" t="s">
        <v>5233</v>
      </c>
      <c r="O1597" t="s">
        <v>5234</v>
      </c>
      <c r="P1597">
        <v>6</v>
      </c>
      <c r="Q1597" t="s">
        <v>5235</v>
      </c>
      <c r="R1597" t="str">
        <f>IFERROR(INDEX(tbl_Lookup_Exercises[Category],MATCH(tbl_Exercises[[#This Row],[ExerciseName]],tbl_Lookup_Exercises[ExerciseName],0)),"Unknown")</f>
        <v>Arms_Biceps</v>
      </c>
    </row>
    <row r="1598" spans="1:18" hidden="1" x14ac:dyDescent="0.25">
      <c r="A1598" t="s">
        <v>5236</v>
      </c>
      <c r="B1598" t="s">
        <v>1137</v>
      </c>
      <c r="C1598" t="s">
        <v>222</v>
      </c>
      <c r="D1598">
        <v>2</v>
      </c>
      <c r="E1598">
        <v>25</v>
      </c>
      <c r="F1598">
        <v>10</v>
      </c>
      <c r="J1598">
        <v>2</v>
      </c>
      <c r="K1598">
        <v>1</v>
      </c>
      <c r="L1598">
        <v>2</v>
      </c>
      <c r="M1598" t="s">
        <v>618</v>
      </c>
      <c r="N1598" t="s">
        <v>5233</v>
      </c>
      <c r="O1598" t="s">
        <v>5230</v>
      </c>
      <c r="P1598">
        <v>6</v>
      </c>
      <c r="Q1598" t="s">
        <v>5237</v>
      </c>
      <c r="R1598" t="str">
        <f>IFERROR(INDEX(tbl_Lookup_Exercises[Category],MATCH(tbl_Exercises[[#This Row],[ExerciseName]],tbl_Lookup_Exercises[ExerciseName],0)),"Unknown")</f>
        <v>Arms_Triceps</v>
      </c>
    </row>
    <row r="1599" spans="1:18" hidden="1" x14ac:dyDescent="0.25">
      <c r="A1599" t="s">
        <v>5238</v>
      </c>
      <c r="B1599" t="s">
        <v>1137</v>
      </c>
      <c r="C1599" t="s">
        <v>129</v>
      </c>
      <c r="D1599">
        <v>3</v>
      </c>
      <c r="E1599">
        <v>27.5</v>
      </c>
      <c r="F1599">
        <v>10</v>
      </c>
      <c r="J1599">
        <v>2</v>
      </c>
      <c r="K1599">
        <v>1</v>
      </c>
      <c r="L1599">
        <v>2</v>
      </c>
      <c r="M1599" t="s">
        <v>610</v>
      </c>
      <c r="N1599" t="s">
        <v>5239</v>
      </c>
      <c r="O1599" t="s">
        <v>5240</v>
      </c>
      <c r="P1599">
        <v>6</v>
      </c>
      <c r="Q1599" t="s">
        <v>5241</v>
      </c>
      <c r="R1599" t="str">
        <f>IFERROR(INDEX(tbl_Lookup_Exercises[Category],MATCH(tbl_Exercises[[#This Row],[ExerciseName]],tbl_Lookup_Exercises[ExerciseName],0)),"Unknown")</f>
        <v>Arms_Biceps</v>
      </c>
    </row>
    <row r="1600" spans="1:18" hidden="1" x14ac:dyDescent="0.25">
      <c r="A1600" t="s">
        <v>5242</v>
      </c>
      <c r="B1600" t="s">
        <v>1137</v>
      </c>
      <c r="C1600" t="s">
        <v>222</v>
      </c>
      <c r="D1600">
        <v>3</v>
      </c>
      <c r="E1600">
        <v>27.5</v>
      </c>
      <c r="F1600">
        <v>11</v>
      </c>
      <c r="J1600">
        <v>2</v>
      </c>
      <c r="K1600">
        <v>1</v>
      </c>
      <c r="L1600">
        <v>2</v>
      </c>
      <c r="M1600" t="s">
        <v>3856</v>
      </c>
      <c r="N1600" t="s">
        <v>5239</v>
      </c>
      <c r="O1600" t="s">
        <v>5243</v>
      </c>
      <c r="P1600">
        <v>6</v>
      </c>
      <c r="Q1600" t="s">
        <v>5244</v>
      </c>
      <c r="R1600" t="str">
        <f>IFERROR(INDEX(tbl_Lookup_Exercises[Category],MATCH(tbl_Exercises[[#This Row],[ExerciseName]],tbl_Lookup_Exercises[ExerciseName],0)),"Unknown")</f>
        <v>Arms_Triceps</v>
      </c>
    </row>
    <row r="1601" spans="1:18" hidden="1" x14ac:dyDescent="0.25">
      <c r="A1601" t="s">
        <v>5245</v>
      </c>
      <c r="B1601" t="s">
        <v>1137</v>
      </c>
      <c r="C1601" t="s">
        <v>1534</v>
      </c>
      <c r="D1601">
        <v>1</v>
      </c>
      <c r="E1601">
        <v>150</v>
      </c>
      <c r="G1601">
        <v>75</v>
      </c>
      <c r="P1601">
        <v>6</v>
      </c>
      <c r="Q1601" t="s">
        <v>5246</v>
      </c>
      <c r="R1601" t="str">
        <f>IFERROR(INDEX(tbl_Lookup_Exercises[Category],MATCH(tbl_Exercises[[#This Row],[ExerciseName]],tbl_Lookup_Exercises[ExerciseName],0)),"Unknown")</f>
        <v>Carry</v>
      </c>
    </row>
    <row r="1602" spans="1:18" hidden="1" x14ac:dyDescent="0.25">
      <c r="A1602" t="s">
        <v>5247</v>
      </c>
      <c r="B1602" t="s">
        <v>1137</v>
      </c>
      <c r="C1602" t="s">
        <v>1534</v>
      </c>
      <c r="D1602">
        <v>2</v>
      </c>
      <c r="E1602">
        <v>150</v>
      </c>
      <c r="G1602">
        <v>60</v>
      </c>
      <c r="P1602">
        <v>6</v>
      </c>
      <c r="Q1602" t="s">
        <v>5248</v>
      </c>
      <c r="R1602" t="str">
        <f>IFERROR(INDEX(tbl_Lookup_Exercises[Category],MATCH(tbl_Exercises[[#This Row],[ExerciseName]],tbl_Lookup_Exercises[ExerciseName],0)),"Unknown")</f>
        <v>Carry</v>
      </c>
    </row>
    <row r="1603" spans="1:18" hidden="1" x14ac:dyDescent="0.25">
      <c r="A1603" t="s">
        <v>5249</v>
      </c>
      <c r="B1603" t="s">
        <v>1137</v>
      </c>
      <c r="C1603" t="s">
        <v>1534</v>
      </c>
      <c r="D1603">
        <v>3</v>
      </c>
      <c r="E1603">
        <v>150</v>
      </c>
      <c r="G1603">
        <v>46.800000000000004</v>
      </c>
      <c r="O1603" t="s">
        <v>5250</v>
      </c>
      <c r="P1603">
        <v>6</v>
      </c>
      <c r="Q1603" t="s">
        <v>5251</v>
      </c>
      <c r="R1603" t="str">
        <f>IFERROR(INDEX(tbl_Lookup_Exercises[Category],MATCH(tbl_Exercises[[#This Row],[ExerciseName]],tbl_Lookup_Exercises[ExerciseName],0)),"Unknown")</f>
        <v>Carry</v>
      </c>
    </row>
    <row r="1604" spans="1:18" hidden="1" x14ac:dyDescent="0.25">
      <c r="A1604" t="s">
        <v>5252</v>
      </c>
      <c r="B1604" t="s">
        <v>1137</v>
      </c>
      <c r="C1604" t="s">
        <v>363</v>
      </c>
      <c r="D1604">
        <v>1</v>
      </c>
      <c r="G1604">
        <v>45</v>
      </c>
      <c r="H1604">
        <v>0.16</v>
      </c>
      <c r="I1604" t="s">
        <v>3957</v>
      </c>
      <c r="O1604" t="s">
        <v>5253</v>
      </c>
      <c r="P1604">
        <v>6</v>
      </c>
      <c r="Q1604" t="s">
        <v>5254</v>
      </c>
      <c r="R1604" t="str">
        <f>IFERROR(INDEX(tbl_Lookup_Exercises[Category],MATCH(tbl_Exercises[[#This Row],[ExerciseName]],tbl_Lookup_Exercises[ExerciseName],0)),"Unknown")</f>
        <v>Cardio</v>
      </c>
    </row>
    <row r="1605" spans="1:18" hidden="1" x14ac:dyDescent="0.25">
      <c r="A1605" t="s">
        <v>5255</v>
      </c>
      <c r="B1605" t="s">
        <v>1137</v>
      </c>
      <c r="C1605" t="s">
        <v>363</v>
      </c>
      <c r="D1605">
        <v>2</v>
      </c>
      <c r="G1605">
        <v>45</v>
      </c>
      <c r="H1605">
        <v>0.16</v>
      </c>
      <c r="I1605" t="s">
        <v>3957</v>
      </c>
      <c r="O1605" t="s">
        <v>5253</v>
      </c>
      <c r="P1605">
        <v>6</v>
      </c>
      <c r="Q1605" t="s">
        <v>5256</v>
      </c>
      <c r="R1605" t="str">
        <f>IFERROR(INDEX(tbl_Lookup_Exercises[Category],MATCH(tbl_Exercises[[#This Row],[ExerciseName]],tbl_Lookup_Exercises[ExerciseName],0)),"Unknown")</f>
        <v>Cardio</v>
      </c>
    </row>
    <row r="1606" spans="1:18" hidden="1" x14ac:dyDescent="0.25">
      <c r="A1606" t="s">
        <v>5257</v>
      </c>
      <c r="B1606" t="s">
        <v>1137</v>
      </c>
      <c r="C1606" t="s">
        <v>363</v>
      </c>
      <c r="D1606">
        <v>3</v>
      </c>
      <c r="G1606">
        <v>45</v>
      </c>
      <c r="H1606">
        <v>0.16</v>
      </c>
      <c r="I1606" t="s">
        <v>3957</v>
      </c>
      <c r="O1606" t="s">
        <v>5253</v>
      </c>
      <c r="P1606">
        <v>6</v>
      </c>
      <c r="Q1606" t="s">
        <v>5258</v>
      </c>
      <c r="R1606" t="str">
        <f>IFERROR(INDEX(tbl_Lookup_Exercises[Category],MATCH(tbl_Exercises[[#This Row],[ExerciseName]],tbl_Lookup_Exercises[ExerciseName],0)),"Unknown")</f>
        <v>Cardio</v>
      </c>
    </row>
    <row r="1607" spans="1:18" hidden="1" x14ac:dyDescent="0.25">
      <c r="A1607" t="s">
        <v>5259</v>
      </c>
      <c r="B1607" t="s">
        <v>1137</v>
      </c>
      <c r="C1607" t="s">
        <v>363</v>
      </c>
      <c r="D1607">
        <v>4</v>
      </c>
      <c r="G1607">
        <v>45</v>
      </c>
      <c r="H1607">
        <v>0.16</v>
      </c>
      <c r="I1607" t="s">
        <v>3957</v>
      </c>
      <c r="O1607" t="s">
        <v>5253</v>
      </c>
      <c r="P1607">
        <v>6</v>
      </c>
      <c r="Q1607" t="s">
        <v>5260</v>
      </c>
      <c r="R1607" t="str">
        <f>IFERROR(INDEX(tbl_Lookup_Exercises[Category],MATCH(tbl_Exercises[[#This Row],[ExerciseName]],tbl_Lookup_Exercises[ExerciseName],0)),"Unknown")</f>
        <v>Cardio</v>
      </c>
    </row>
    <row r="1608" spans="1:18" hidden="1" x14ac:dyDescent="0.25">
      <c r="A1608" t="s">
        <v>5261</v>
      </c>
      <c r="B1608" t="s">
        <v>1137</v>
      </c>
      <c r="C1608" t="s">
        <v>363</v>
      </c>
      <c r="D1608">
        <v>5</v>
      </c>
      <c r="G1608">
        <v>45</v>
      </c>
      <c r="H1608">
        <v>0.16</v>
      </c>
      <c r="I1608" t="s">
        <v>3957</v>
      </c>
      <c r="O1608" t="s">
        <v>5253</v>
      </c>
      <c r="P1608">
        <v>6</v>
      </c>
      <c r="Q1608" t="s">
        <v>5262</v>
      </c>
      <c r="R1608" t="str">
        <f>IFERROR(INDEX(tbl_Lookup_Exercises[Category],MATCH(tbl_Exercises[[#This Row],[ExerciseName]],tbl_Lookup_Exercises[ExerciseName],0)),"Unknown")</f>
        <v>Cardio</v>
      </c>
    </row>
    <row r="1609" spans="1:18" hidden="1" x14ac:dyDescent="0.25">
      <c r="A1609" t="s">
        <v>5263</v>
      </c>
      <c r="B1609" t="s">
        <v>1137</v>
      </c>
      <c r="C1609" t="s">
        <v>363</v>
      </c>
      <c r="D1609">
        <v>6</v>
      </c>
      <c r="G1609">
        <v>45</v>
      </c>
      <c r="H1609">
        <v>0.16</v>
      </c>
      <c r="I1609" t="s">
        <v>3957</v>
      </c>
      <c r="O1609" t="s">
        <v>5253</v>
      </c>
      <c r="P1609">
        <v>6</v>
      </c>
      <c r="Q1609" t="s">
        <v>1141</v>
      </c>
      <c r="R1609" t="str">
        <f>IFERROR(INDEX(tbl_Lookup_Exercises[Category],MATCH(tbl_Exercises[[#This Row],[ExerciseName]],tbl_Lookup_Exercises[ExerciseName],0)),"Unknown")</f>
        <v>Cardio</v>
      </c>
    </row>
    <row r="1610" spans="1:18" hidden="1" x14ac:dyDescent="0.25">
      <c r="A1610" t="s">
        <v>5264</v>
      </c>
      <c r="B1610" t="s">
        <v>1142</v>
      </c>
      <c r="C1610" t="s">
        <v>363</v>
      </c>
      <c r="D1610">
        <v>1</v>
      </c>
      <c r="G1610">
        <v>360</v>
      </c>
      <c r="H1610">
        <v>0.47</v>
      </c>
      <c r="I1610" t="s">
        <v>3957</v>
      </c>
      <c r="O1610" t="s">
        <v>5265</v>
      </c>
      <c r="P1610">
        <v>6</v>
      </c>
      <c r="Q1610" t="s">
        <v>1144</v>
      </c>
      <c r="R1610" t="str">
        <f>IFERROR(INDEX(tbl_Lookup_Exercises[Category],MATCH(tbl_Exercises[[#This Row],[ExerciseName]],tbl_Lookup_Exercises[ExerciseName],0)),"Unknown")</f>
        <v>Cardio</v>
      </c>
    </row>
    <row r="1611" spans="1:18" hidden="1" x14ac:dyDescent="0.25">
      <c r="A1611" t="s">
        <v>5266</v>
      </c>
      <c r="B1611" t="s">
        <v>1142</v>
      </c>
      <c r="C1611" t="s">
        <v>403</v>
      </c>
      <c r="D1611">
        <v>1</v>
      </c>
      <c r="E1611">
        <v>0</v>
      </c>
      <c r="F1611">
        <v>8</v>
      </c>
      <c r="O1611" t="s">
        <v>2818</v>
      </c>
      <c r="P1611">
        <v>6</v>
      </c>
      <c r="Q1611" t="s">
        <v>5267</v>
      </c>
      <c r="R1611" t="str">
        <f>IFERROR(INDEX(tbl_Lookup_Exercises[Category],MATCH(tbl_Exercises[[#This Row],[ExerciseName]],tbl_Lookup_Exercises[ExerciseName],0)),"Unknown")</f>
        <v>Warmup</v>
      </c>
    </row>
    <row r="1612" spans="1:18" hidden="1" x14ac:dyDescent="0.25">
      <c r="A1612" t="s">
        <v>5268</v>
      </c>
      <c r="B1612" t="s">
        <v>1142</v>
      </c>
      <c r="C1612" t="s">
        <v>403</v>
      </c>
      <c r="D1612">
        <v>2</v>
      </c>
      <c r="E1612">
        <v>0</v>
      </c>
      <c r="F1612">
        <v>8</v>
      </c>
      <c r="O1612" t="s">
        <v>2818</v>
      </c>
      <c r="P1612">
        <v>6</v>
      </c>
      <c r="Q1612" t="s">
        <v>5269</v>
      </c>
      <c r="R1612" t="str">
        <f>IFERROR(INDEX(tbl_Lookup_Exercises[Category],MATCH(tbl_Exercises[[#This Row],[ExerciseName]],tbl_Lookup_Exercises[ExerciseName],0)),"Unknown")</f>
        <v>Warmup</v>
      </c>
    </row>
    <row r="1613" spans="1:18" hidden="1" x14ac:dyDescent="0.25">
      <c r="A1613" t="s">
        <v>5270</v>
      </c>
      <c r="B1613" t="s">
        <v>1142</v>
      </c>
      <c r="C1613" t="s">
        <v>394</v>
      </c>
      <c r="D1613">
        <v>1</v>
      </c>
      <c r="E1613">
        <v>0</v>
      </c>
      <c r="F1613">
        <v>15</v>
      </c>
      <c r="O1613" t="s">
        <v>2818</v>
      </c>
      <c r="P1613">
        <v>6</v>
      </c>
      <c r="Q1613" t="s">
        <v>5271</v>
      </c>
      <c r="R1613" t="str">
        <f>IFERROR(INDEX(tbl_Lookup_Exercises[Category],MATCH(tbl_Exercises[[#This Row],[ExerciseName]],tbl_Lookup_Exercises[ExerciseName],0)),"Unknown")</f>
        <v>Warmup</v>
      </c>
    </row>
    <row r="1614" spans="1:18" hidden="1" x14ac:dyDescent="0.25">
      <c r="A1614" t="s">
        <v>5272</v>
      </c>
      <c r="B1614" t="s">
        <v>1142</v>
      </c>
      <c r="C1614" t="s">
        <v>394</v>
      </c>
      <c r="D1614">
        <v>2</v>
      </c>
      <c r="E1614">
        <v>0</v>
      </c>
      <c r="F1614">
        <v>15</v>
      </c>
      <c r="O1614" t="s">
        <v>2818</v>
      </c>
      <c r="P1614">
        <v>6</v>
      </c>
      <c r="Q1614" t="s">
        <v>5273</v>
      </c>
      <c r="R1614" t="str">
        <f>IFERROR(INDEX(tbl_Lookup_Exercises[Category],MATCH(tbl_Exercises[[#This Row],[ExerciseName]],tbl_Lookup_Exercises[ExerciseName],0)),"Unknown")</f>
        <v>Warmup</v>
      </c>
    </row>
    <row r="1615" spans="1:18" hidden="1" x14ac:dyDescent="0.25">
      <c r="A1615" t="s">
        <v>5274</v>
      </c>
      <c r="B1615" t="s">
        <v>1142</v>
      </c>
      <c r="C1615" t="s">
        <v>334</v>
      </c>
      <c r="D1615">
        <v>1</v>
      </c>
      <c r="E1615">
        <v>0</v>
      </c>
      <c r="G1615">
        <v>60</v>
      </c>
      <c r="O1615" t="s">
        <v>5058</v>
      </c>
      <c r="P1615">
        <v>6</v>
      </c>
      <c r="Q1615" t="s">
        <v>5275</v>
      </c>
      <c r="R1615" t="str">
        <f>IFERROR(INDEX(tbl_Lookup_Exercises[Category],MATCH(tbl_Exercises[[#This Row],[ExerciseName]],tbl_Lookup_Exercises[ExerciseName],0)),"Unknown")</f>
        <v>Carry</v>
      </c>
    </row>
    <row r="1616" spans="1:18" hidden="1" x14ac:dyDescent="0.25">
      <c r="A1616" t="s">
        <v>5276</v>
      </c>
      <c r="B1616" t="s">
        <v>1142</v>
      </c>
      <c r="C1616" t="s">
        <v>334</v>
      </c>
      <c r="D1616">
        <v>2</v>
      </c>
      <c r="E1616">
        <v>0</v>
      </c>
      <c r="G1616">
        <v>60</v>
      </c>
      <c r="O1616" t="s">
        <v>5058</v>
      </c>
      <c r="P1616">
        <v>6</v>
      </c>
      <c r="Q1616" t="s">
        <v>5277</v>
      </c>
      <c r="R1616" t="str">
        <f>IFERROR(INDEX(tbl_Lookup_Exercises[Category],MATCH(tbl_Exercises[[#This Row],[ExerciseName]],tbl_Lookup_Exercises[ExerciseName],0)),"Unknown")</f>
        <v>Carry</v>
      </c>
    </row>
    <row r="1617" spans="1:18" hidden="1" x14ac:dyDescent="0.25">
      <c r="A1617" t="s">
        <v>5278</v>
      </c>
      <c r="B1617" t="s">
        <v>1142</v>
      </c>
      <c r="C1617" t="s">
        <v>1</v>
      </c>
      <c r="D1617">
        <v>1</v>
      </c>
      <c r="E1617">
        <v>150</v>
      </c>
      <c r="G1617">
        <v>60</v>
      </c>
      <c r="O1617" t="s">
        <v>5279</v>
      </c>
      <c r="P1617">
        <v>6</v>
      </c>
      <c r="Q1617" t="s">
        <v>5280</v>
      </c>
      <c r="R1617" t="str">
        <f>IFERROR(INDEX(tbl_Lookup_Exercises[Category],MATCH(tbl_Exercises[[#This Row],[ExerciseName]],tbl_Lookup_Exercises[ExerciseName],0)),"Unknown")</f>
        <v>Carry</v>
      </c>
    </row>
    <row r="1618" spans="1:18" hidden="1" x14ac:dyDescent="0.25">
      <c r="A1618" t="s">
        <v>5281</v>
      </c>
      <c r="B1618" t="s">
        <v>1142</v>
      </c>
      <c r="C1618" t="s">
        <v>1</v>
      </c>
      <c r="D1618">
        <v>2</v>
      </c>
      <c r="E1618">
        <v>150</v>
      </c>
      <c r="G1618">
        <v>60</v>
      </c>
      <c r="O1618" t="s">
        <v>5279</v>
      </c>
      <c r="P1618">
        <v>6</v>
      </c>
      <c r="Q1618" t="s">
        <v>5282</v>
      </c>
      <c r="R1618" t="str">
        <f>IFERROR(INDEX(tbl_Lookup_Exercises[Category],MATCH(tbl_Exercises[[#This Row],[ExerciseName]],tbl_Lookup_Exercises[ExerciseName],0)),"Unknown")</f>
        <v>Carry</v>
      </c>
    </row>
    <row r="1619" spans="1:18" hidden="1" x14ac:dyDescent="0.25">
      <c r="A1619" t="s">
        <v>5283</v>
      </c>
      <c r="B1619" t="s">
        <v>1142</v>
      </c>
      <c r="C1619" t="s">
        <v>1</v>
      </c>
      <c r="D1619">
        <v>3</v>
      </c>
      <c r="E1619">
        <v>150</v>
      </c>
      <c r="G1619">
        <v>51</v>
      </c>
      <c r="O1619" t="s">
        <v>5284</v>
      </c>
      <c r="P1619">
        <v>6</v>
      </c>
      <c r="Q1619" t="s">
        <v>5285</v>
      </c>
      <c r="R1619" t="str">
        <f>IFERROR(INDEX(tbl_Lookup_Exercises[Category],MATCH(tbl_Exercises[[#This Row],[ExerciseName]],tbl_Lookup_Exercises[ExerciseName],0)),"Unknown")</f>
        <v>Carry</v>
      </c>
    </row>
    <row r="1620" spans="1:18" hidden="1" x14ac:dyDescent="0.25">
      <c r="A1620" t="s">
        <v>5286</v>
      </c>
      <c r="B1620" t="s">
        <v>1142</v>
      </c>
      <c r="C1620" t="s">
        <v>1</v>
      </c>
      <c r="D1620">
        <v>4</v>
      </c>
      <c r="E1620">
        <v>150</v>
      </c>
      <c r="G1620">
        <v>46.800000000000004</v>
      </c>
      <c r="O1620" t="s">
        <v>5287</v>
      </c>
      <c r="P1620">
        <v>6</v>
      </c>
      <c r="Q1620" t="s">
        <v>5288</v>
      </c>
      <c r="R1620" t="str">
        <f>IFERROR(INDEX(tbl_Lookup_Exercises[Category],MATCH(tbl_Exercises[[#This Row],[ExerciseName]],tbl_Lookup_Exercises[ExerciseName],0)),"Unknown")</f>
        <v>Carry</v>
      </c>
    </row>
    <row r="1621" spans="1:18" hidden="1" x14ac:dyDescent="0.25">
      <c r="A1621" t="s">
        <v>5289</v>
      </c>
      <c r="B1621" t="s">
        <v>1142</v>
      </c>
      <c r="C1621" t="s">
        <v>1</v>
      </c>
      <c r="D1621">
        <v>5</v>
      </c>
      <c r="E1621">
        <v>150</v>
      </c>
      <c r="G1621">
        <v>46.800000000000004</v>
      </c>
      <c r="O1621" t="s">
        <v>5287</v>
      </c>
      <c r="P1621">
        <v>6</v>
      </c>
      <c r="Q1621" t="s">
        <v>5290</v>
      </c>
      <c r="R1621" t="str">
        <f>IFERROR(INDEX(tbl_Lookup_Exercises[Category],MATCH(tbl_Exercises[[#This Row],[ExerciseName]],tbl_Lookup_Exercises[ExerciseName],0)),"Unknown")</f>
        <v>Carry</v>
      </c>
    </row>
    <row r="1622" spans="1:18" hidden="1" x14ac:dyDescent="0.25">
      <c r="A1622" t="s">
        <v>5291</v>
      </c>
      <c r="B1622" t="s">
        <v>1142</v>
      </c>
      <c r="C1622" t="s">
        <v>32</v>
      </c>
      <c r="D1622">
        <v>1</v>
      </c>
      <c r="E1622">
        <v>185</v>
      </c>
      <c r="F1622">
        <v>8</v>
      </c>
      <c r="J1622">
        <v>2</v>
      </c>
      <c r="K1622">
        <v>1</v>
      </c>
      <c r="L1622">
        <v>2</v>
      </c>
      <c r="M1622" t="s">
        <v>3856</v>
      </c>
      <c r="O1622" t="s">
        <v>5292</v>
      </c>
      <c r="P1622">
        <v>6</v>
      </c>
      <c r="Q1622" t="s">
        <v>5293</v>
      </c>
      <c r="R1622" t="str">
        <f>IFERROR(INDEX(tbl_Lookup_Exercises[Category],MATCH(tbl_Exercises[[#This Row],[ExerciseName]],tbl_Lookup_Exercises[ExerciseName],0)),"Unknown")</f>
        <v>Pull</v>
      </c>
    </row>
    <row r="1623" spans="1:18" hidden="1" x14ac:dyDescent="0.25">
      <c r="A1623" t="s">
        <v>5294</v>
      </c>
      <c r="B1623" t="s">
        <v>1142</v>
      </c>
      <c r="C1623" t="s">
        <v>32</v>
      </c>
      <c r="D1623">
        <v>2</v>
      </c>
      <c r="E1623">
        <v>190</v>
      </c>
      <c r="F1623">
        <v>8</v>
      </c>
      <c r="J1623">
        <v>2</v>
      </c>
      <c r="K1623">
        <v>1</v>
      </c>
      <c r="L1623">
        <v>2</v>
      </c>
      <c r="M1623" t="s">
        <v>3856</v>
      </c>
      <c r="O1623" t="s">
        <v>5295</v>
      </c>
      <c r="P1623">
        <v>6</v>
      </c>
      <c r="Q1623" t="s">
        <v>5296</v>
      </c>
      <c r="R1623" t="str">
        <f>IFERROR(INDEX(tbl_Lookup_Exercises[Category],MATCH(tbl_Exercises[[#This Row],[ExerciseName]],tbl_Lookup_Exercises[ExerciseName],0)),"Unknown")</f>
        <v>Pull</v>
      </c>
    </row>
    <row r="1624" spans="1:18" hidden="1" x14ac:dyDescent="0.25">
      <c r="A1624" t="s">
        <v>5297</v>
      </c>
      <c r="B1624" t="s">
        <v>1142</v>
      </c>
      <c r="C1624" t="s">
        <v>32</v>
      </c>
      <c r="D1624">
        <v>3</v>
      </c>
      <c r="E1624">
        <v>195</v>
      </c>
      <c r="F1624">
        <v>6</v>
      </c>
      <c r="J1624">
        <v>2</v>
      </c>
      <c r="K1624">
        <v>1</v>
      </c>
      <c r="L1624">
        <v>2</v>
      </c>
      <c r="M1624" t="s">
        <v>610</v>
      </c>
      <c r="O1624" t="s">
        <v>5298</v>
      </c>
      <c r="P1624">
        <v>6</v>
      </c>
      <c r="Q1624" t="s">
        <v>5299</v>
      </c>
      <c r="R1624" t="str">
        <f>IFERROR(INDEX(tbl_Lookup_Exercises[Category],MATCH(tbl_Exercises[[#This Row],[ExerciseName]],tbl_Lookup_Exercises[ExerciseName],0)),"Unknown")</f>
        <v>Pull</v>
      </c>
    </row>
    <row r="1625" spans="1:18" hidden="1" x14ac:dyDescent="0.25">
      <c r="A1625" t="s">
        <v>5300</v>
      </c>
      <c r="B1625" t="s">
        <v>1142</v>
      </c>
      <c r="C1625" t="s">
        <v>32</v>
      </c>
      <c r="D1625">
        <v>4</v>
      </c>
      <c r="E1625">
        <v>195</v>
      </c>
      <c r="F1625">
        <v>6</v>
      </c>
      <c r="J1625">
        <v>2</v>
      </c>
      <c r="K1625">
        <v>1</v>
      </c>
      <c r="L1625">
        <v>2</v>
      </c>
      <c r="M1625" t="s">
        <v>610</v>
      </c>
      <c r="O1625" t="s">
        <v>5298</v>
      </c>
      <c r="P1625">
        <v>6</v>
      </c>
      <c r="Q1625" t="s">
        <v>5301</v>
      </c>
      <c r="R1625" t="str">
        <f>IFERROR(INDEX(tbl_Lookup_Exercises[Category],MATCH(tbl_Exercises[[#This Row],[ExerciseName]],tbl_Lookup_Exercises[ExerciseName],0)),"Unknown")</f>
        <v>Pull</v>
      </c>
    </row>
    <row r="1626" spans="1:18" hidden="1" x14ac:dyDescent="0.25">
      <c r="A1626" t="s">
        <v>5302</v>
      </c>
      <c r="B1626" t="s">
        <v>1142</v>
      </c>
      <c r="C1626" t="s">
        <v>24</v>
      </c>
      <c r="D1626">
        <v>1</v>
      </c>
      <c r="E1626">
        <v>0</v>
      </c>
      <c r="F1626">
        <v>8</v>
      </c>
      <c r="J1626">
        <v>1</v>
      </c>
      <c r="K1626">
        <v>2</v>
      </c>
      <c r="L1626">
        <v>1</v>
      </c>
      <c r="M1626" t="s">
        <v>610</v>
      </c>
      <c r="O1626" t="s">
        <v>5303</v>
      </c>
      <c r="P1626">
        <v>6</v>
      </c>
      <c r="Q1626" t="s">
        <v>5304</v>
      </c>
      <c r="R1626" t="str">
        <f>IFERROR(INDEX(tbl_Lookup_Exercises[Category],MATCH(tbl_Exercises[[#This Row],[ExerciseName]],tbl_Lookup_Exercises[ExerciseName],0)),"Unknown")</f>
        <v>Pull</v>
      </c>
    </row>
    <row r="1627" spans="1:18" hidden="1" x14ac:dyDescent="0.25">
      <c r="A1627" t="s">
        <v>5305</v>
      </c>
      <c r="B1627" t="s">
        <v>1142</v>
      </c>
      <c r="C1627" t="s">
        <v>24</v>
      </c>
      <c r="D1627">
        <v>2</v>
      </c>
      <c r="E1627">
        <v>0</v>
      </c>
      <c r="F1627">
        <v>8</v>
      </c>
      <c r="J1627">
        <v>1</v>
      </c>
      <c r="K1627">
        <v>2</v>
      </c>
      <c r="L1627">
        <v>1</v>
      </c>
      <c r="M1627" t="s">
        <v>610</v>
      </c>
      <c r="O1627" t="s">
        <v>5303</v>
      </c>
      <c r="P1627">
        <v>6</v>
      </c>
      <c r="Q1627" t="s">
        <v>5306</v>
      </c>
      <c r="R1627" t="str">
        <f>IFERROR(INDEX(tbl_Lookup_Exercises[Category],MATCH(tbl_Exercises[[#This Row],[ExerciseName]],tbl_Lookup_Exercises[ExerciseName],0)),"Unknown")</f>
        <v>Pull</v>
      </c>
    </row>
    <row r="1628" spans="1:18" hidden="1" x14ac:dyDescent="0.25">
      <c r="A1628" t="s">
        <v>5307</v>
      </c>
      <c r="B1628" t="s">
        <v>1142</v>
      </c>
      <c r="C1628" t="s">
        <v>24</v>
      </c>
      <c r="D1628">
        <v>3</v>
      </c>
      <c r="E1628">
        <v>0</v>
      </c>
      <c r="F1628">
        <v>8</v>
      </c>
      <c r="J1628">
        <v>1</v>
      </c>
      <c r="K1628">
        <v>2</v>
      </c>
      <c r="L1628">
        <v>1</v>
      </c>
      <c r="M1628" t="s">
        <v>610</v>
      </c>
      <c r="O1628" t="s">
        <v>5303</v>
      </c>
      <c r="P1628">
        <v>6</v>
      </c>
      <c r="Q1628" t="s">
        <v>5308</v>
      </c>
      <c r="R1628" t="str">
        <f>IFERROR(INDEX(tbl_Lookup_Exercises[Category],MATCH(tbl_Exercises[[#This Row],[ExerciseName]],tbl_Lookup_Exercises[ExerciseName],0)),"Unknown")</f>
        <v>Pull</v>
      </c>
    </row>
    <row r="1629" spans="1:18" hidden="1" x14ac:dyDescent="0.25">
      <c r="A1629" t="s">
        <v>5309</v>
      </c>
      <c r="B1629" t="s">
        <v>1142</v>
      </c>
      <c r="C1629" t="s">
        <v>96</v>
      </c>
      <c r="D1629">
        <v>1</v>
      </c>
      <c r="E1629">
        <v>35</v>
      </c>
      <c r="F1629">
        <v>8</v>
      </c>
      <c r="J1629">
        <v>2</v>
      </c>
      <c r="K1629">
        <v>1</v>
      </c>
      <c r="L1629">
        <v>2</v>
      </c>
      <c r="M1629" t="s">
        <v>1745</v>
      </c>
      <c r="O1629" t="s">
        <v>5310</v>
      </c>
      <c r="P1629">
        <v>6</v>
      </c>
      <c r="Q1629" t="s">
        <v>5311</v>
      </c>
      <c r="R1629" t="str">
        <f>IFERROR(INDEX(tbl_Lookup_Exercises[Category],MATCH(tbl_Exercises[[#This Row],[ExerciseName]],tbl_Lookup_Exercises[ExerciseName],0)),"Unknown")</f>
        <v>Arms_Biceps</v>
      </c>
    </row>
    <row r="1630" spans="1:18" hidden="1" x14ac:dyDescent="0.25">
      <c r="A1630" t="s">
        <v>5312</v>
      </c>
      <c r="B1630" t="s">
        <v>1142</v>
      </c>
      <c r="C1630" t="s">
        <v>96</v>
      </c>
      <c r="D1630">
        <v>2</v>
      </c>
      <c r="E1630">
        <v>35</v>
      </c>
      <c r="F1630">
        <v>8</v>
      </c>
      <c r="J1630">
        <v>2</v>
      </c>
      <c r="K1630">
        <v>1</v>
      </c>
      <c r="L1630">
        <v>2</v>
      </c>
      <c r="M1630" t="s">
        <v>1745</v>
      </c>
      <c r="O1630" t="s">
        <v>5310</v>
      </c>
      <c r="P1630">
        <v>6</v>
      </c>
      <c r="Q1630" t="s">
        <v>5313</v>
      </c>
      <c r="R1630" t="str">
        <f>IFERROR(INDEX(tbl_Lookup_Exercises[Category],MATCH(tbl_Exercises[[#This Row],[ExerciseName]],tbl_Lookup_Exercises[ExerciseName],0)),"Unknown")</f>
        <v>Arms_Biceps</v>
      </c>
    </row>
    <row r="1631" spans="1:18" hidden="1" x14ac:dyDescent="0.25">
      <c r="A1631" t="s">
        <v>5314</v>
      </c>
      <c r="B1631" t="s">
        <v>1142</v>
      </c>
      <c r="C1631" t="s">
        <v>356</v>
      </c>
      <c r="D1631">
        <v>1</v>
      </c>
      <c r="G1631">
        <v>480</v>
      </c>
      <c r="H1631">
        <v>2</v>
      </c>
      <c r="I1631" t="s">
        <v>3957</v>
      </c>
      <c r="O1631" t="s">
        <v>5315</v>
      </c>
      <c r="P1631">
        <v>6</v>
      </c>
      <c r="Q1631" t="s">
        <v>5316</v>
      </c>
      <c r="R1631" t="str">
        <f>IFERROR(INDEX(tbl_Lookup_Exercises[Category],MATCH(tbl_Exercises[[#This Row],[ExerciseName]],tbl_Lookup_Exercises[ExerciseName],0)),"Unknown")</f>
        <v>Pull</v>
      </c>
    </row>
    <row r="1632" spans="1:18" hidden="1" x14ac:dyDescent="0.25">
      <c r="A1632" t="s">
        <v>5317</v>
      </c>
      <c r="B1632" t="s">
        <v>1142</v>
      </c>
      <c r="C1632" t="s">
        <v>96</v>
      </c>
      <c r="D1632">
        <v>3</v>
      </c>
      <c r="E1632">
        <v>35</v>
      </c>
      <c r="F1632">
        <v>7</v>
      </c>
      <c r="J1632">
        <v>2</v>
      </c>
      <c r="K1632">
        <v>1</v>
      </c>
      <c r="L1632">
        <v>2</v>
      </c>
      <c r="M1632" t="s">
        <v>610</v>
      </c>
      <c r="O1632" t="s">
        <v>1937</v>
      </c>
      <c r="P1632">
        <v>6</v>
      </c>
      <c r="Q1632" t="s">
        <v>1145</v>
      </c>
      <c r="R1632" t="str">
        <f>IFERROR(INDEX(tbl_Lookup_Exercises[Category],MATCH(tbl_Exercises[[#This Row],[ExerciseName]],tbl_Lookup_Exercises[ExerciseName],0)),"Unknown")</f>
        <v>Arms_Biceps</v>
      </c>
    </row>
    <row r="1633" spans="1:18" hidden="1" x14ac:dyDescent="0.25">
      <c r="A1633" t="s">
        <v>5318</v>
      </c>
      <c r="B1633" t="s">
        <v>1146</v>
      </c>
      <c r="C1633" t="s">
        <v>363</v>
      </c>
      <c r="D1633">
        <v>1</v>
      </c>
      <c r="G1633">
        <v>360</v>
      </c>
      <c r="H1633">
        <v>0.48</v>
      </c>
      <c r="I1633" t="s">
        <v>3957</v>
      </c>
      <c r="O1633" t="s">
        <v>5319</v>
      </c>
      <c r="P1633">
        <v>6</v>
      </c>
      <c r="Q1633" t="s">
        <v>1148</v>
      </c>
      <c r="R1633" t="str">
        <f>IFERROR(INDEX(tbl_Lookup_Exercises[Category],MATCH(tbl_Exercises[[#This Row],[ExerciseName]],tbl_Lookup_Exercises[ExerciseName],0)),"Unknown")</f>
        <v>Cardio</v>
      </c>
    </row>
    <row r="1634" spans="1:18" hidden="1" x14ac:dyDescent="0.25">
      <c r="A1634" t="s">
        <v>5320</v>
      </c>
      <c r="B1634" t="s">
        <v>1146</v>
      </c>
      <c r="C1634" t="s">
        <v>403</v>
      </c>
      <c r="D1634">
        <v>1</v>
      </c>
      <c r="E1634">
        <v>0</v>
      </c>
      <c r="F1634">
        <v>8</v>
      </c>
      <c r="O1634" t="s">
        <v>2818</v>
      </c>
      <c r="P1634">
        <v>6</v>
      </c>
      <c r="Q1634" t="s">
        <v>5321</v>
      </c>
      <c r="R1634" t="str">
        <f>IFERROR(INDEX(tbl_Lookup_Exercises[Category],MATCH(tbl_Exercises[[#This Row],[ExerciseName]],tbl_Lookup_Exercises[ExerciseName],0)),"Unknown")</f>
        <v>Warmup</v>
      </c>
    </row>
    <row r="1635" spans="1:18" hidden="1" x14ac:dyDescent="0.25">
      <c r="A1635" t="s">
        <v>5322</v>
      </c>
      <c r="B1635" t="s">
        <v>1146</v>
      </c>
      <c r="C1635" t="s">
        <v>403</v>
      </c>
      <c r="D1635">
        <v>2</v>
      </c>
      <c r="E1635">
        <v>0</v>
      </c>
      <c r="F1635">
        <v>8</v>
      </c>
      <c r="O1635" t="s">
        <v>2818</v>
      </c>
      <c r="P1635">
        <v>6</v>
      </c>
      <c r="Q1635" t="s">
        <v>5323</v>
      </c>
      <c r="R1635" t="str">
        <f>IFERROR(INDEX(tbl_Lookup_Exercises[Category],MATCH(tbl_Exercises[[#This Row],[ExerciseName]],tbl_Lookup_Exercises[ExerciseName],0)),"Unknown")</f>
        <v>Warmup</v>
      </c>
    </row>
    <row r="1636" spans="1:18" hidden="1" x14ac:dyDescent="0.25">
      <c r="A1636" t="s">
        <v>5324</v>
      </c>
      <c r="B1636" t="s">
        <v>1146</v>
      </c>
      <c r="C1636" t="s">
        <v>394</v>
      </c>
      <c r="D1636">
        <v>1</v>
      </c>
      <c r="E1636">
        <v>0</v>
      </c>
      <c r="F1636">
        <v>15</v>
      </c>
      <c r="P1636">
        <v>6</v>
      </c>
      <c r="Q1636" t="s">
        <v>5325</v>
      </c>
      <c r="R1636" t="str">
        <f>IFERROR(INDEX(tbl_Lookup_Exercises[Category],MATCH(tbl_Exercises[[#This Row],[ExerciseName]],tbl_Lookup_Exercises[ExerciseName],0)),"Unknown")</f>
        <v>Warmup</v>
      </c>
    </row>
    <row r="1637" spans="1:18" hidden="1" x14ac:dyDescent="0.25">
      <c r="A1637" t="s">
        <v>5326</v>
      </c>
      <c r="B1637" t="s">
        <v>1146</v>
      </c>
      <c r="C1637" t="s">
        <v>394</v>
      </c>
      <c r="D1637">
        <v>2</v>
      </c>
      <c r="E1637">
        <v>0</v>
      </c>
      <c r="F1637">
        <v>15</v>
      </c>
      <c r="O1637" t="s">
        <v>4484</v>
      </c>
      <c r="P1637">
        <v>6</v>
      </c>
      <c r="Q1637" t="s">
        <v>5327</v>
      </c>
      <c r="R1637" t="str">
        <f>IFERROR(INDEX(tbl_Lookup_Exercises[Category],MATCH(tbl_Exercises[[#This Row],[ExerciseName]],tbl_Lookup_Exercises[ExerciseName],0)),"Unknown")</f>
        <v>Warmup</v>
      </c>
    </row>
    <row r="1638" spans="1:18" hidden="1" x14ac:dyDescent="0.25">
      <c r="A1638" t="s">
        <v>5328</v>
      </c>
      <c r="B1638" t="s">
        <v>1146</v>
      </c>
      <c r="C1638" t="s">
        <v>398</v>
      </c>
      <c r="D1638">
        <v>1</v>
      </c>
      <c r="E1638">
        <v>0</v>
      </c>
      <c r="F1638">
        <v>8</v>
      </c>
      <c r="O1638" t="s">
        <v>4484</v>
      </c>
      <c r="P1638">
        <v>6</v>
      </c>
      <c r="Q1638" t="s">
        <v>5329</v>
      </c>
      <c r="R1638" t="str">
        <f>IFERROR(INDEX(tbl_Lookup_Exercises[Category],MATCH(tbl_Exercises[[#This Row],[ExerciseName]],tbl_Lookup_Exercises[ExerciseName],0)),"Unknown")</f>
        <v>Warmup</v>
      </c>
    </row>
    <row r="1639" spans="1:18" hidden="1" x14ac:dyDescent="0.25">
      <c r="A1639" t="s">
        <v>5330</v>
      </c>
      <c r="B1639" t="s">
        <v>1146</v>
      </c>
      <c r="C1639" t="s">
        <v>398</v>
      </c>
      <c r="D1639">
        <v>2</v>
      </c>
      <c r="E1639">
        <v>0</v>
      </c>
      <c r="F1639">
        <v>8</v>
      </c>
      <c r="O1639" t="s">
        <v>4484</v>
      </c>
      <c r="P1639">
        <v>6</v>
      </c>
      <c r="Q1639" t="s">
        <v>5331</v>
      </c>
      <c r="R1639" t="str">
        <f>IFERROR(INDEX(tbl_Lookup_Exercises[Category],MATCH(tbl_Exercises[[#This Row],[ExerciseName]],tbl_Lookup_Exercises[ExerciseName],0)),"Unknown")</f>
        <v>Warmup</v>
      </c>
    </row>
    <row r="1640" spans="1:18" hidden="1" x14ac:dyDescent="0.25">
      <c r="A1640" t="s">
        <v>5332</v>
      </c>
      <c r="B1640" t="s">
        <v>1146</v>
      </c>
      <c r="C1640" t="s">
        <v>147</v>
      </c>
      <c r="D1640">
        <v>1</v>
      </c>
      <c r="E1640">
        <v>120</v>
      </c>
      <c r="F1640">
        <v>8</v>
      </c>
      <c r="J1640">
        <v>2</v>
      </c>
      <c r="K1640">
        <v>1</v>
      </c>
      <c r="M1640" t="s">
        <v>618</v>
      </c>
      <c r="O1640" t="s">
        <v>5333</v>
      </c>
      <c r="P1640">
        <v>6</v>
      </c>
      <c r="Q1640" t="s">
        <v>5334</v>
      </c>
      <c r="R1640" t="str">
        <f>IFERROR(INDEX(tbl_Lookup_Exercises[Category],MATCH(tbl_Exercises[[#This Row],[ExerciseName]],tbl_Lookup_Exercises[ExerciseName],0)),"Unknown")</f>
        <v>Push</v>
      </c>
    </row>
    <row r="1641" spans="1:18" hidden="1" x14ac:dyDescent="0.25">
      <c r="A1641" t="s">
        <v>5335</v>
      </c>
      <c r="B1641" t="s">
        <v>1146</v>
      </c>
      <c r="C1641" t="s">
        <v>147</v>
      </c>
      <c r="D1641">
        <v>2</v>
      </c>
      <c r="E1641">
        <v>130</v>
      </c>
      <c r="F1641">
        <v>8</v>
      </c>
      <c r="J1641">
        <v>2</v>
      </c>
      <c r="K1641">
        <v>1</v>
      </c>
      <c r="M1641" t="s">
        <v>618</v>
      </c>
      <c r="O1641" t="s">
        <v>5333</v>
      </c>
      <c r="P1641">
        <v>6</v>
      </c>
      <c r="Q1641" t="s">
        <v>5336</v>
      </c>
      <c r="R1641" t="str">
        <f>IFERROR(INDEX(tbl_Lookup_Exercises[Category],MATCH(tbl_Exercises[[#This Row],[ExerciseName]],tbl_Lookup_Exercises[ExerciseName],0)),"Unknown")</f>
        <v>Push</v>
      </c>
    </row>
    <row r="1642" spans="1:18" hidden="1" x14ac:dyDescent="0.25">
      <c r="A1642" t="s">
        <v>5337</v>
      </c>
      <c r="B1642" t="s">
        <v>1146</v>
      </c>
      <c r="C1642" t="s">
        <v>147</v>
      </c>
      <c r="D1642">
        <v>3</v>
      </c>
      <c r="E1642">
        <v>140</v>
      </c>
      <c r="F1642">
        <v>7</v>
      </c>
      <c r="J1642">
        <v>2</v>
      </c>
      <c r="K1642">
        <v>1</v>
      </c>
      <c r="M1642" t="s">
        <v>610</v>
      </c>
      <c r="O1642" t="s">
        <v>5338</v>
      </c>
      <c r="P1642">
        <v>6</v>
      </c>
      <c r="Q1642" t="s">
        <v>5339</v>
      </c>
      <c r="R1642" t="str">
        <f>IFERROR(INDEX(tbl_Lookup_Exercises[Category],MATCH(tbl_Exercises[[#This Row],[ExerciseName]],tbl_Lookup_Exercises[ExerciseName],0)),"Unknown")</f>
        <v>Push</v>
      </c>
    </row>
    <row r="1643" spans="1:18" hidden="1" x14ac:dyDescent="0.25">
      <c r="A1643" t="s">
        <v>5340</v>
      </c>
      <c r="B1643" t="s">
        <v>1146</v>
      </c>
      <c r="C1643" t="s">
        <v>147</v>
      </c>
      <c r="D1643">
        <v>4</v>
      </c>
      <c r="E1643">
        <v>140</v>
      </c>
      <c r="F1643">
        <v>6</v>
      </c>
      <c r="J1643">
        <v>2</v>
      </c>
      <c r="K1643">
        <v>1</v>
      </c>
      <c r="M1643" t="s">
        <v>610</v>
      </c>
      <c r="O1643" t="s">
        <v>5338</v>
      </c>
      <c r="P1643">
        <v>6</v>
      </c>
      <c r="Q1643" t="s">
        <v>5341</v>
      </c>
      <c r="R1643" t="str">
        <f>IFERROR(INDEX(tbl_Lookup_Exercises[Category],MATCH(tbl_Exercises[[#This Row],[ExerciseName]],tbl_Lookup_Exercises[ExerciseName],0)),"Unknown")</f>
        <v>Push</v>
      </c>
    </row>
    <row r="1644" spans="1:18" hidden="1" x14ac:dyDescent="0.25">
      <c r="A1644" t="s">
        <v>5342</v>
      </c>
      <c r="B1644" t="s">
        <v>1146</v>
      </c>
      <c r="C1644" t="s">
        <v>177</v>
      </c>
      <c r="D1644">
        <v>1</v>
      </c>
      <c r="E1644">
        <v>25</v>
      </c>
      <c r="F1644">
        <v>12</v>
      </c>
      <c r="J1644">
        <v>2</v>
      </c>
      <c r="K1644">
        <v>1</v>
      </c>
      <c r="M1644" t="s">
        <v>2289</v>
      </c>
      <c r="O1644" t="s">
        <v>5343</v>
      </c>
      <c r="P1644">
        <v>6</v>
      </c>
      <c r="Q1644" t="s">
        <v>5344</v>
      </c>
      <c r="R1644" t="str">
        <f>IFERROR(INDEX(tbl_Lookup_Exercises[Category],MATCH(tbl_Exercises[[#This Row],[ExerciseName]],tbl_Lookup_Exercises[ExerciseName],0)),"Unknown")</f>
        <v>Push</v>
      </c>
    </row>
    <row r="1645" spans="1:18" hidden="1" x14ac:dyDescent="0.25">
      <c r="A1645" t="s">
        <v>5345</v>
      </c>
      <c r="B1645" t="s">
        <v>1146</v>
      </c>
      <c r="C1645" t="s">
        <v>177</v>
      </c>
      <c r="D1645">
        <v>2</v>
      </c>
      <c r="E1645">
        <v>30</v>
      </c>
      <c r="F1645">
        <v>12</v>
      </c>
      <c r="J1645">
        <v>2</v>
      </c>
      <c r="K1645">
        <v>1</v>
      </c>
      <c r="M1645" t="s">
        <v>618</v>
      </c>
      <c r="O1645" t="s">
        <v>5346</v>
      </c>
      <c r="P1645">
        <v>6</v>
      </c>
      <c r="Q1645" t="s">
        <v>5347</v>
      </c>
      <c r="R1645" t="str">
        <f>IFERROR(INDEX(tbl_Lookup_Exercises[Category],MATCH(tbl_Exercises[[#This Row],[ExerciseName]],tbl_Lookup_Exercises[ExerciseName],0)),"Unknown")</f>
        <v>Push</v>
      </c>
    </row>
    <row r="1646" spans="1:18" hidden="1" x14ac:dyDescent="0.25">
      <c r="A1646" t="s">
        <v>5348</v>
      </c>
      <c r="B1646" t="s">
        <v>1146</v>
      </c>
      <c r="C1646" t="s">
        <v>177</v>
      </c>
      <c r="D1646">
        <v>3</v>
      </c>
      <c r="E1646">
        <v>35</v>
      </c>
      <c r="F1646">
        <v>12</v>
      </c>
      <c r="J1646">
        <v>2</v>
      </c>
      <c r="K1646">
        <v>1</v>
      </c>
      <c r="M1646" t="s">
        <v>3856</v>
      </c>
      <c r="O1646" t="s">
        <v>5349</v>
      </c>
      <c r="P1646">
        <v>6</v>
      </c>
      <c r="Q1646" t="s">
        <v>5350</v>
      </c>
      <c r="R1646" t="str">
        <f>IFERROR(INDEX(tbl_Lookup_Exercises[Category],MATCH(tbl_Exercises[[#This Row],[ExerciseName]],tbl_Lookup_Exercises[ExerciseName],0)),"Unknown")</f>
        <v>Push</v>
      </c>
    </row>
    <row r="1647" spans="1:18" hidden="1" x14ac:dyDescent="0.25">
      <c r="A1647" t="s">
        <v>5351</v>
      </c>
      <c r="B1647" t="s">
        <v>1146</v>
      </c>
      <c r="C1647" t="s">
        <v>309</v>
      </c>
      <c r="D1647">
        <v>1</v>
      </c>
      <c r="E1647">
        <v>15</v>
      </c>
      <c r="F1647">
        <v>12</v>
      </c>
      <c r="J1647">
        <v>1</v>
      </c>
      <c r="K1647">
        <v>1</v>
      </c>
      <c r="L1647">
        <v>1</v>
      </c>
      <c r="M1647" t="s">
        <v>610</v>
      </c>
      <c r="O1647" t="s">
        <v>5352</v>
      </c>
      <c r="P1647">
        <v>6</v>
      </c>
      <c r="Q1647" t="s">
        <v>5353</v>
      </c>
      <c r="R1647" t="str">
        <f>IFERROR(INDEX(tbl_Lookup_Exercises[Category],MATCH(tbl_Exercises[[#This Row],[ExerciseName]],tbl_Lookup_Exercises[ExerciseName],0)),"Unknown")</f>
        <v>Push</v>
      </c>
    </row>
    <row r="1648" spans="1:18" hidden="1" x14ac:dyDescent="0.25">
      <c r="A1648" t="s">
        <v>5354</v>
      </c>
      <c r="B1648" t="s">
        <v>1146</v>
      </c>
      <c r="C1648" t="s">
        <v>309</v>
      </c>
      <c r="D1648">
        <v>2</v>
      </c>
      <c r="E1648">
        <v>10</v>
      </c>
      <c r="F1648">
        <v>15</v>
      </c>
      <c r="J1648">
        <v>1</v>
      </c>
      <c r="K1648">
        <v>2</v>
      </c>
      <c r="L1648">
        <v>2</v>
      </c>
      <c r="M1648" t="s">
        <v>3856</v>
      </c>
      <c r="O1648" t="s">
        <v>5355</v>
      </c>
      <c r="P1648">
        <v>6</v>
      </c>
      <c r="Q1648" t="s">
        <v>5356</v>
      </c>
      <c r="R1648" t="str">
        <f>IFERROR(INDEX(tbl_Lookup_Exercises[Category],MATCH(tbl_Exercises[[#This Row],[ExerciseName]],tbl_Lookup_Exercises[ExerciseName],0)),"Unknown")</f>
        <v>Push</v>
      </c>
    </row>
    <row r="1649" spans="1:18" hidden="1" x14ac:dyDescent="0.25">
      <c r="A1649" t="s">
        <v>5357</v>
      </c>
      <c r="B1649" t="s">
        <v>1146</v>
      </c>
      <c r="C1649" t="s">
        <v>309</v>
      </c>
      <c r="D1649">
        <v>3</v>
      </c>
      <c r="E1649">
        <v>10</v>
      </c>
      <c r="F1649">
        <v>15</v>
      </c>
      <c r="J1649">
        <v>1</v>
      </c>
      <c r="K1649">
        <v>2</v>
      </c>
      <c r="L1649">
        <v>2</v>
      </c>
      <c r="M1649" t="s">
        <v>3856</v>
      </c>
      <c r="O1649" t="s">
        <v>5355</v>
      </c>
      <c r="P1649">
        <v>6</v>
      </c>
      <c r="Q1649" t="s">
        <v>5358</v>
      </c>
      <c r="R1649" t="str">
        <f>IFERROR(INDEX(tbl_Lookup_Exercises[Category],MATCH(tbl_Exercises[[#This Row],[ExerciseName]],tbl_Lookup_Exercises[ExerciseName],0)),"Unknown")</f>
        <v>Push</v>
      </c>
    </row>
    <row r="1650" spans="1:18" hidden="1" x14ac:dyDescent="0.25">
      <c r="A1650" t="s">
        <v>5359</v>
      </c>
      <c r="B1650" t="s">
        <v>1146</v>
      </c>
      <c r="C1650" t="s">
        <v>222</v>
      </c>
      <c r="D1650">
        <v>1</v>
      </c>
      <c r="E1650">
        <v>22.5</v>
      </c>
      <c r="F1650">
        <v>12</v>
      </c>
      <c r="J1650">
        <v>3</v>
      </c>
      <c r="K1650">
        <v>1</v>
      </c>
      <c r="L1650">
        <v>3</v>
      </c>
      <c r="M1650" t="s">
        <v>3856</v>
      </c>
      <c r="O1650" t="s">
        <v>4103</v>
      </c>
      <c r="P1650">
        <v>6</v>
      </c>
      <c r="Q1650" t="s">
        <v>5360</v>
      </c>
      <c r="R1650" t="str">
        <f>IFERROR(INDEX(tbl_Lookup_Exercises[Category],MATCH(tbl_Exercises[[#This Row],[ExerciseName]],tbl_Lookup_Exercises[ExerciseName],0)),"Unknown")</f>
        <v>Arms_Triceps</v>
      </c>
    </row>
    <row r="1651" spans="1:18" hidden="1" x14ac:dyDescent="0.25">
      <c r="A1651" t="s">
        <v>5361</v>
      </c>
      <c r="B1651" t="s">
        <v>1146</v>
      </c>
      <c r="C1651" t="s">
        <v>222</v>
      </c>
      <c r="D1651">
        <v>2</v>
      </c>
      <c r="E1651">
        <v>22.5</v>
      </c>
      <c r="F1651">
        <v>12</v>
      </c>
      <c r="J1651">
        <v>3</v>
      </c>
      <c r="K1651">
        <v>1</v>
      </c>
      <c r="L1651">
        <v>3</v>
      </c>
      <c r="M1651" t="s">
        <v>3856</v>
      </c>
      <c r="O1651" t="s">
        <v>4103</v>
      </c>
      <c r="P1651">
        <v>6</v>
      </c>
      <c r="Q1651" t="s">
        <v>5362</v>
      </c>
      <c r="R1651" t="str">
        <f>IFERROR(INDEX(tbl_Lookup_Exercises[Category],MATCH(tbl_Exercises[[#This Row],[ExerciseName]],tbl_Lookup_Exercises[ExerciseName],0)),"Unknown")</f>
        <v>Arms_Triceps</v>
      </c>
    </row>
    <row r="1652" spans="1:18" hidden="1" x14ac:dyDescent="0.25">
      <c r="A1652" t="s">
        <v>5363</v>
      </c>
      <c r="B1652" t="s">
        <v>1146</v>
      </c>
      <c r="C1652" t="s">
        <v>222</v>
      </c>
      <c r="D1652">
        <v>3</v>
      </c>
      <c r="E1652">
        <v>22.5</v>
      </c>
      <c r="F1652">
        <v>12</v>
      </c>
      <c r="J1652">
        <v>3</v>
      </c>
      <c r="K1652">
        <v>1</v>
      </c>
      <c r="L1652">
        <v>3</v>
      </c>
      <c r="M1652" t="s">
        <v>3856</v>
      </c>
      <c r="O1652" t="s">
        <v>4103</v>
      </c>
      <c r="P1652">
        <v>6</v>
      </c>
      <c r="Q1652" t="s">
        <v>5364</v>
      </c>
      <c r="R1652" t="str">
        <f>IFERROR(INDEX(tbl_Lookup_Exercises[Category],MATCH(tbl_Exercises[[#This Row],[ExerciseName]],tbl_Lookup_Exercises[ExerciseName],0)),"Unknown")</f>
        <v>Arms_Triceps</v>
      </c>
    </row>
    <row r="1653" spans="1:18" hidden="1" x14ac:dyDescent="0.25">
      <c r="A1653" t="s">
        <v>5365</v>
      </c>
      <c r="B1653" t="s">
        <v>1146</v>
      </c>
      <c r="C1653" t="s">
        <v>415</v>
      </c>
      <c r="D1653">
        <v>1</v>
      </c>
      <c r="E1653">
        <v>20</v>
      </c>
      <c r="G1653">
        <v>20</v>
      </c>
      <c r="P1653">
        <v>6</v>
      </c>
      <c r="Q1653" t="s">
        <v>5366</v>
      </c>
      <c r="R1653" t="str">
        <f>IFERROR(INDEX(tbl_Lookup_Exercises[Category],MATCH(tbl_Exercises[[#This Row],[ExerciseName]],tbl_Lookup_Exercises[ExerciseName],0)),"Unknown")</f>
        <v>Warmup</v>
      </c>
    </row>
    <row r="1654" spans="1:18" hidden="1" x14ac:dyDescent="0.25">
      <c r="A1654" t="s">
        <v>5367</v>
      </c>
      <c r="B1654" t="s">
        <v>1146</v>
      </c>
      <c r="C1654" t="s">
        <v>420</v>
      </c>
      <c r="D1654">
        <v>1</v>
      </c>
      <c r="E1654">
        <v>45</v>
      </c>
      <c r="F1654">
        <v>10</v>
      </c>
      <c r="O1654" t="s">
        <v>5368</v>
      </c>
      <c r="P1654">
        <v>6</v>
      </c>
      <c r="Q1654" t="s">
        <v>5369</v>
      </c>
      <c r="R1654" t="str">
        <f>IFERROR(INDEX(tbl_Lookup_Exercises[Category],MATCH(tbl_Exercises[[#This Row],[ExerciseName]],tbl_Lookup_Exercises[ExerciseName],0)),"Unknown")</f>
        <v>Arms_Triceps</v>
      </c>
    </row>
    <row r="1655" spans="1:18" hidden="1" x14ac:dyDescent="0.25">
      <c r="A1655" t="s">
        <v>5370</v>
      </c>
      <c r="B1655" t="s">
        <v>1146</v>
      </c>
      <c r="C1655" t="s">
        <v>420</v>
      </c>
      <c r="D1655">
        <v>2</v>
      </c>
      <c r="E1655">
        <v>50</v>
      </c>
      <c r="F1655">
        <v>13</v>
      </c>
      <c r="O1655" t="s">
        <v>5371</v>
      </c>
      <c r="P1655">
        <v>6</v>
      </c>
      <c r="Q1655" t="s">
        <v>5372</v>
      </c>
      <c r="R1655" t="str">
        <f>IFERROR(INDEX(tbl_Lookup_Exercises[Category],MATCH(tbl_Exercises[[#This Row],[ExerciseName]],tbl_Lookup_Exercises[ExerciseName],0)),"Unknown")</f>
        <v>Arms_Triceps</v>
      </c>
    </row>
    <row r="1656" spans="1:18" hidden="1" x14ac:dyDescent="0.25">
      <c r="A1656" t="s">
        <v>5373</v>
      </c>
      <c r="B1656" t="s">
        <v>1146</v>
      </c>
      <c r="C1656" t="s">
        <v>420</v>
      </c>
      <c r="D1656">
        <v>3</v>
      </c>
      <c r="E1656">
        <v>25</v>
      </c>
      <c r="F1656">
        <v>10</v>
      </c>
      <c r="O1656" t="s">
        <v>5374</v>
      </c>
      <c r="P1656">
        <v>6</v>
      </c>
      <c r="Q1656" t="s">
        <v>1149</v>
      </c>
      <c r="R1656" t="str">
        <f>IFERROR(INDEX(tbl_Lookup_Exercises[Category],MATCH(tbl_Exercises[[#This Row],[ExerciseName]],tbl_Lookup_Exercises[ExerciseName],0)),"Unknown")</f>
        <v>Arms_Triceps</v>
      </c>
    </row>
    <row r="1657" spans="1:18" hidden="1" x14ac:dyDescent="0.25">
      <c r="A1657" t="s">
        <v>5375</v>
      </c>
      <c r="B1657" t="s">
        <v>1150</v>
      </c>
      <c r="C1657" t="s">
        <v>363</v>
      </c>
      <c r="D1657">
        <v>1</v>
      </c>
      <c r="G1657">
        <v>300</v>
      </c>
      <c r="H1657">
        <v>0.55000000000000004</v>
      </c>
      <c r="I1657" t="s">
        <v>3957</v>
      </c>
      <c r="O1657" t="s">
        <v>5376</v>
      </c>
      <c r="P1657">
        <v>6</v>
      </c>
      <c r="Q1657" t="s">
        <v>1152</v>
      </c>
      <c r="R1657" t="str">
        <f>IFERROR(INDEX(tbl_Lookup_Exercises[Category],MATCH(tbl_Exercises[[#This Row],[ExerciseName]],tbl_Lookup_Exercises[ExerciseName],0)),"Unknown")</f>
        <v>Cardio</v>
      </c>
    </row>
    <row r="1658" spans="1:18" hidden="1" x14ac:dyDescent="0.25">
      <c r="A1658" t="s">
        <v>5377</v>
      </c>
      <c r="B1658" t="s">
        <v>1150</v>
      </c>
      <c r="C1658" t="s">
        <v>15</v>
      </c>
      <c r="D1658">
        <v>1</v>
      </c>
      <c r="E1658">
        <v>75</v>
      </c>
      <c r="G1658">
        <v>60</v>
      </c>
      <c r="O1658" t="s">
        <v>5279</v>
      </c>
      <c r="P1658">
        <v>6</v>
      </c>
      <c r="Q1658" t="s">
        <v>5378</v>
      </c>
      <c r="R1658" t="str">
        <f>IFERROR(INDEX(tbl_Lookup_Exercises[Category],MATCH(tbl_Exercises[[#This Row],[ExerciseName]],tbl_Lookup_Exercises[ExerciseName],0)),"Unknown")</f>
        <v>Carry</v>
      </c>
    </row>
    <row r="1659" spans="1:18" hidden="1" x14ac:dyDescent="0.25">
      <c r="A1659" t="s">
        <v>5379</v>
      </c>
      <c r="B1659" t="s">
        <v>1150</v>
      </c>
      <c r="C1659" t="s">
        <v>15</v>
      </c>
      <c r="D1659">
        <v>2</v>
      </c>
      <c r="E1659">
        <v>75</v>
      </c>
      <c r="G1659">
        <v>60</v>
      </c>
      <c r="O1659" t="s">
        <v>5279</v>
      </c>
      <c r="P1659">
        <v>6</v>
      </c>
      <c r="Q1659" t="s">
        <v>5380</v>
      </c>
      <c r="R1659" t="str">
        <f>IFERROR(INDEX(tbl_Lookup_Exercises[Category],MATCH(tbl_Exercises[[#This Row],[ExerciseName]],tbl_Lookup_Exercises[ExerciseName],0)),"Unknown")</f>
        <v>Carry</v>
      </c>
    </row>
    <row r="1660" spans="1:18" hidden="1" x14ac:dyDescent="0.25">
      <c r="A1660" t="s">
        <v>5381</v>
      </c>
      <c r="B1660" t="s">
        <v>1150</v>
      </c>
      <c r="C1660" t="s">
        <v>15</v>
      </c>
      <c r="D1660">
        <v>3</v>
      </c>
      <c r="E1660">
        <v>75</v>
      </c>
      <c r="G1660">
        <v>58.8</v>
      </c>
      <c r="O1660" t="s">
        <v>5279</v>
      </c>
      <c r="P1660">
        <v>6</v>
      </c>
      <c r="Q1660" t="s">
        <v>5382</v>
      </c>
      <c r="R1660" t="str">
        <f>IFERROR(INDEX(tbl_Lookup_Exercises[Category],MATCH(tbl_Exercises[[#This Row],[ExerciseName]],tbl_Lookup_Exercises[ExerciseName],0)),"Unknown")</f>
        <v>Carry</v>
      </c>
    </row>
    <row r="1661" spans="1:18" hidden="1" x14ac:dyDescent="0.25">
      <c r="A1661" t="s">
        <v>5383</v>
      </c>
      <c r="B1661" t="s">
        <v>1150</v>
      </c>
      <c r="C1661" t="s">
        <v>15</v>
      </c>
      <c r="D1661">
        <v>4</v>
      </c>
      <c r="E1661">
        <v>75</v>
      </c>
      <c r="G1661">
        <v>57</v>
      </c>
      <c r="O1661" t="s">
        <v>5279</v>
      </c>
      <c r="P1661">
        <v>6</v>
      </c>
      <c r="Q1661" t="s">
        <v>5384</v>
      </c>
      <c r="R1661" t="str">
        <f>IFERROR(INDEX(tbl_Lookup_Exercises[Category],MATCH(tbl_Exercises[[#This Row],[ExerciseName]],tbl_Lookup_Exercises[ExerciseName],0)),"Unknown")</f>
        <v>Carry</v>
      </c>
    </row>
    <row r="1662" spans="1:18" hidden="1" x14ac:dyDescent="0.25">
      <c r="A1662" t="s">
        <v>5385</v>
      </c>
      <c r="B1662" t="s">
        <v>1150</v>
      </c>
      <c r="C1662" t="s">
        <v>55</v>
      </c>
      <c r="D1662">
        <v>1</v>
      </c>
      <c r="E1662">
        <v>50</v>
      </c>
      <c r="F1662">
        <v>12</v>
      </c>
      <c r="J1662">
        <v>2</v>
      </c>
      <c r="L1662">
        <v>2</v>
      </c>
      <c r="M1662" t="s">
        <v>618</v>
      </c>
      <c r="O1662" t="s">
        <v>5386</v>
      </c>
      <c r="P1662">
        <v>6</v>
      </c>
      <c r="Q1662" t="s">
        <v>5387</v>
      </c>
      <c r="R1662" t="str">
        <f>IFERROR(INDEX(tbl_Lookup_Exercises[Category],MATCH(tbl_Exercises[[#This Row],[ExerciseName]],tbl_Lookup_Exercises[ExerciseName],0)),"Unknown")</f>
        <v>Pull</v>
      </c>
    </row>
    <row r="1663" spans="1:18" hidden="1" x14ac:dyDescent="0.25">
      <c r="A1663" t="s">
        <v>5388</v>
      </c>
      <c r="B1663" t="s">
        <v>1150</v>
      </c>
      <c r="C1663" t="s">
        <v>55</v>
      </c>
      <c r="D1663">
        <v>2</v>
      </c>
      <c r="E1663">
        <v>57.5</v>
      </c>
      <c r="F1663">
        <v>12</v>
      </c>
      <c r="J1663">
        <v>2</v>
      </c>
      <c r="L1663">
        <v>2</v>
      </c>
      <c r="M1663" t="s">
        <v>3856</v>
      </c>
      <c r="O1663" t="s">
        <v>5389</v>
      </c>
      <c r="P1663">
        <v>6</v>
      </c>
      <c r="Q1663" t="s">
        <v>5390</v>
      </c>
      <c r="R1663" t="str">
        <f>IFERROR(INDEX(tbl_Lookup_Exercises[Category],MATCH(tbl_Exercises[[#This Row],[ExerciseName]],tbl_Lookup_Exercises[ExerciseName],0)),"Unknown")</f>
        <v>Pull</v>
      </c>
    </row>
    <row r="1664" spans="1:18" hidden="1" x14ac:dyDescent="0.25">
      <c r="A1664" t="s">
        <v>5391</v>
      </c>
      <c r="B1664" t="s">
        <v>1150</v>
      </c>
      <c r="C1664" t="s">
        <v>55</v>
      </c>
      <c r="D1664">
        <v>3</v>
      </c>
      <c r="E1664">
        <v>65</v>
      </c>
      <c r="F1664">
        <v>10</v>
      </c>
      <c r="J1664">
        <v>2</v>
      </c>
      <c r="L1664">
        <v>2</v>
      </c>
      <c r="M1664" t="s">
        <v>3856</v>
      </c>
      <c r="O1664" t="s">
        <v>5389</v>
      </c>
      <c r="P1664">
        <v>6</v>
      </c>
      <c r="Q1664" t="s">
        <v>5392</v>
      </c>
      <c r="R1664" t="str">
        <f>IFERROR(INDEX(tbl_Lookup_Exercises[Category],MATCH(tbl_Exercises[[#This Row],[ExerciseName]],tbl_Lookup_Exercises[ExerciseName],0)),"Unknown")</f>
        <v>Pull</v>
      </c>
    </row>
    <row r="1665" spans="1:18" hidden="1" x14ac:dyDescent="0.25">
      <c r="A1665" t="s">
        <v>5393</v>
      </c>
      <c r="B1665" t="s">
        <v>1150</v>
      </c>
      <c r="C1665" t="s">
        <v>55</v>
      </c>
      <c r="D1665">
        <v>4</v>
      </c>
      <c r="E1665">
        <v>65</v>
      </c>
      <c r="F1665">
        <v>9</v>
      </c>
      <c r="J1665">
        <v>2</v>
      </c>
      <c r="L1665">
        <v>2</v>
      </c>
      <c r="M1665" t="s">
        <v>610</v>
      </c>
      <c r="O1665" t="s">
        <v>5394</v>
      </c>
      <c r="P1665">
        <v>6</v>
      </c>
      <c r="Q1665" t="s">
        <v>5395</v>
      </c>
      <c r="R1665" t="str">
        <f>IFERROR(INDEX(tbl_Lookup_Exercises[Category],MATCH(tbl_Exercises[[#This Row],[ExerciseName]],tbl_Lookup_Exercises[ExerciseName],0)),"Unknown")</f>
        <v>Pull</v>
      </c>
    </row>
    <row r="1666" spans="1:18" hidden="1" x14ac:dyDescent="0.25">
      <c r="A1666" t="s">
        <v>5396</v>
      </c>
      <c r="B1666" t="s">
        <v>1150</v>
      </c>
      <c r="C1666" t="s">
        <v>79</v>
      </c>
      <c r="D1666">
        <v>1</v>
      </c>
      <c r="E1666">
        <v>10</v>
      </c>
      <c r="F1666">
        <v>15</v>
      </c>
      <c r="J1666">
        <v>1</v>
      </c>
      <c r="K1666">
        <v>1</v>
      </c>
      <c r="L1666">
        <v>1</v>
      </c>
      <c r="O1666" t="s">
        <v>5397</v>
      </c>
      <c r="P1666">
        <v>6</v>
      </c>
      <c r="Q1666" t="s">
        <v>5398</v>
      </c>
      <c r="R1666" t="str">
        <f>IFERROR(INDEX(tbl_Lookup_Exercises[Category],MATCH(tbl_Exercises[[#This Row],[ExerciseName]],tbl_Lookup_Exercises[ExerciseName],0)),"Unknown")</f>
        <v>Pull</v>
      </c>
    </row>
    <row r="1667" spans="1:18" hidden="1" x14ac:dyDescent="0.25">
      <c r="A1667" t="s">
        <v>5399</v>
      </c>
      <c r="B1667" t="s">
        <v>1150</v>
      </c>
      <c r="C1667" t="s">
        <v>79</v>
      </c>
      <c r="D1667">
        <v>2</v>
      </c>
      <c r="E1667">
        <v>20</v>
      </c>
      <c r="F1667">
        <v>15</v>
      </c>
      <c r="J1667">
        <v>2</v>
      </c>
      <c r="K1667">
        <v>2</v>
      </c>
      <c r="L1667">
        <v>2</v>
      </c>
      <c r="M1667" t="s">
        <v>618</v>
      </c>
      <c r="O1667" t="s">
        <v>5400</v>
      </c>
      <c r="P1667">
        <v>6</v>
      </c>
      <c r="Q1667" t="s">
        <v>5401</v>
      </c>
      <c r="R1667" t="str">
        <f>IFERROR(INDEX(tbl_Lookup_Exercises[Category],MATCH(tbl_Exercises[[#This Row],[ExerciseName]],tbl_Lookup_Exercises[ExerciseName],0)),"Unknown")</f>
        <v>Pull</v>
      </c>
    </row>
    <row r="1668" spans="1:18" hidden="1" x14ac:dyDescent="0.25">
      <c r="A1668" t="s">
        <v>5402</v>
      </c>
      <c r="B1668" t="s">
        <v>1150</v>
      </c>
      <c r="C1668" t="s">
        <v>79</v>
      </c>
      <c r="D1668">
        <v>3</v>
      </c>
      <c r="E1668">
        <v>25</v>
      </c>
      <c r="F1668">
        <v>15</v>
      </c>
      <c r="J1668">
        <v>2</v>
      </c>
      <c r="K1668">
        <v>2</v>
      </c>
      <c r="L1668">
        <v>2</v>
      </c>
      <c r="M1668" t="s">
        <v>618</v>
      </c>
      <c r="O1668" t="s">
        <v>5400</v>
      </c>
      <c r="P1668">
        <v>6</v>
      </c>
      <c r="Q1668" t="s">
        <v>5403</v>
      </c>
      <c r="R1668" t="str">
        <f>IFERROR(INDEX(tbl_Lookup_Exercises[Category],MATCH(tbl_Exercises[[#This Row],[ExerciseName]],tbl_Lookup_Exercises[ExerciseName],0)),"Unknown")</f>
        <v>Pull</v>
      </c>
    </row>
    <row r="1669" spans="1:18" hidden="1" x14ac:dyDescent="0.25">
      <c r="A1669" t="s">
        <v>5404</v>
      </c>
      <c r="B1669" t="s">
        <v>1150</v>
      </c>
      <c r="C1669" t="s">
        <v>79</v>
      </c>
      <c r="D1669">
        <v>4</v>
      </c>
      <c r="E1669">
        <v>30</v>
      </c>
      <c r="F1669">
        <v>15</v>
      </c>
      <c r="J1669">
        <v>2</v>
      </c>
      <c r="K1669">
        <v>2</v>
      </c>
      <c r="L1669">
        <v>2</v>
      </c>
      <c r="M1669" t="s">
        <v>610</v>
      </c>
      <c r="O1669" t="s">
        <v>5405</v>
      </c>
      <c r="P1669">
        <v>6</v>
      </c>
      <c r="Q1669" t="s">
        <v>5406</v>
      </c>
      <c r="R1669" t="str">
        <f>IFERROR(INDEX(tbl_Lookup_Exercises[Category],MATCH(tbl_Exercises[[#This Row],[ExerciseName]],tbl_Lookup_Exercises[ExerciseName],0)),"Unknown")</f>
        <v>Pull</v>
      </c>
    </row>
    <row r="1670" spans="1:18" hidden="1" x14ac:dyDescent="0.25">
      <c r="A1670" t="s">
        <v>5407</v>
      </c>
      <c r="B1670" t="s">
        <v>1150</v>
      </c>
      <c r="C1670" t="s">
        <v>99</v>
      </c>
      <c r="D1670">
        <v>1</v>
      </c>
      <c r="E1670">
        <v>22.5</v>
      </c>
      <c r="F1670">
        <v>12</v>
      </c>
      <c r="J1670">
        <v>2</v>
      </c>
      <c r="K1670">
        <v>1</v>
      </c>
      <c r="L1670">
        <v>3</v>
      </c>
      <c r="M1670" t="s">
        <v>3856</v>
      </c>
      <c r="O1670" t="s">
        <v>5203</v>
      </c>
      <c r="P1670">
        <v>6</v>
      </c>
      <c r="Q1670" t="s">
        <v>5408</v>
      </c>
      <c r="R1670" t="str">
        <f>IFERROR(INDEX(tbl_Lookup_Exercises[Category],MATCH(tbl_Exercises[[#This Row],[ExerciseName]],tbl_Lookup_Exercises[ExerciseName],0)),"Unknown")</f>
        <v>Arms_Biceps</v>
      </c>
    </row>
    <row r="1671" spans="1:18" hidden="1" x14ac:dyDescent="0.25">
      <c r="A1671" t="s">
        <v>5409</v>
      </c>
      <c r="B1671" t="s">
        <v>1150</v>
      </c>
      <c r="C1671" t="s">
        <v>99</v>
      </c>
      <c r="D1671">
        <v>2</v>
      </c>
      <c r="E1671">
        <v>25</v>
      </c>
      <c r="F1671">
        <v>12</v>
      </c>
      <c r="J1671">
        <v>2</v>
      </c>
      <c r="K1671">
        <v>1</v>
      </c>
      <c r="L1671">
        <v>3</v>
      </c>
      <c r="M1671" t="s">
        <v>610</v>
      </c>
      <c r="O1671" t="s">
        <v>2350</v>
      </c>
      <c r="P1671">
        <v>6</v>
      </c>
      <c r="Q1671" t="s">
        <v>5410</v>
      </c>
      <c r="R1671" t="str">
        <f>IFERROR(INDEX(tbl_Lookup_Exercises[Category],MATCH(tbl_Exercises[[#This Row],[ExerciseName]],tbl_Lookup_Exercises[ExerciseName],0)),"Unknown")</f>
        <v>Arms_Biceps</v>
      </c>
    </row>
    <row r="1672" spans="1:18" hidden="1" x14ac:dyDescent="0.25">
      <c r="A1672" t="s">
        <v>5411</v>
      </c>
      <c r="B1672" t="s">
        <v>1150</v>
      </c>
      <c r="C1672" t="s">
        <v>99</v>
      </c>
      <c r="D1672">
        <v>3</v>
      </c>
      <c r="E1672">
        <v>25</v>
      </c>
      <c r="F1672">
        <v>10</v>
      </c>
      <c r="J1672">
        <v>2</v>
      </c>
      <c r="K1672">
        <v>1</v>
      </c>
      <c r="L1672">
        <v>3</v>
      </c>
      <c r="M1672" t="s">
        <v>610</v>
      </c>
      <c r="O1672" t="s">
        <v>2350</v>
      </c>
      <c r="P1672">
        <v>6</v>
      </c>
      <c r="Q1672" t="s">
        <v>1153</v>
      </c>
      <c r="R1672" t="str">
        <f>IFERROR(INDEX(tbl_Lookup_Exercises[Category],MATCH(tbl_Exercises[[#This Row],[ExerciseName]],tbl_Lookup_Exercises[ExerciseName],0)),"Unknown")</f>
        <v>Arms_Biceps</v>
      </c>
    </row>
    <row r="1673" spans="1:18" hidden="1" x14ac:dyDescent="0.25">
      <c r="A1673" t="s">
        <v>5412</v>
      </c>
      <c r="B1673" t="s">
        <v>1154</v>
      </c>
      <c r="C1673" t="s">
        <v>112</v>
      </c>
      <c r="D1673">
        <v>1</v>
      </c>
      <c r="E1673">
        <v>60</v>
      </c>
      <c r="F1673">
        <v>15</v>
      </c>
      <c r="J1673">
        <v>2</v>
      </c>
      <c r="K1673">
        <v>1</v>
      </c>
      <c r="L1673">
        <v>3</v>
      </c>
      <c r="M1673" t="s">
        <v>2289</v>
      </c>
      <c r="O1673" t="s">
        <v>5413</v>
      </c>
      <c r="P1673">
        <v>6</v>
      </c>
      <c r="Q1673" t="s">
        <v>1156</v>
      </c>
      <c r="R1673" t="str">
        <f>IFERROR(INDEX(tbl_Lookup_Exercises[Category],MATCH(tbl_Exercises[[#This Row],[ExerciseName]],tbl_Lookup_Exercises[ExerciseName],0)),"Unknown")</f>
        <v>Arms_Biceps</v>
      </c>
    </row>
    <row r="1674" spans="1:18" hidden="1" x14ac:dyDescent="0.25">
      <c r="A1674" t="s">
        <v>5414</v>
      </c>
      <c r="B1674" t="s">
        <v>1154</v>
      </c>
      <c r="C1674" t="s">
        <v>112</v>
      </c>
      <c r="D1674">
        <v>2</v>
      </c>
      <c r="E1674">
        <v>70</v>
      </c>
      <c r="F1674">
        <v>15</v>
      </c>
      <c r="J1674">
        <v>2</v>
      </c>
      <c r="K1674">
        <v>1</v>
      </c>
      <c r="L1674">
        <v>3</v>
      </c>
      <c r="M1674" t="s">
        <v>618</v>
      </c>
      <c r="O1674" t="s">
        <v>3189</v>
      </c>
      <c r="P1674">
        <v>6</v>
      </c>
      <c r="Q1674" t="s">
        <v>5415</v>
      </c>
      <c r="R1674" t="str">
        <f>IFERROR(INDEX(tbl_Lookup_Exercises[Category],MATCH(tbl_Exercises[[#This Row],[ExerciseName]],tbl_Lookup_Exercises[ExerciseName],0)),"Unknown")</f>
        <v>Arms_Biceps</v>
      </c>
    </row>
    <row r="1675" spans="1:18" hidden="1" x14ac:dyDescent="0.25">
      <c r="A1675" t="s">
        <v>5416</v>
      </c>
      <c r="B1675" t="s">
        <v>1154</v>
      </c>
      <c r="C1675" t="s">
        <v>112</v>
      </c>
      <c r="D1675">
        <v>3</v>
      </c>
      <c r="E1675">
        <v>70</v>
      </c>
      <c r="F1675">
        <v>15</v>
      </c>
      <c r="J1675">
        <v>2</v>
      </c>
      <c r="K1675">
        <v>1</v>
      </c>
      <c r="L1675">
        <v>3</v>
      </c>
      <c r="M1675" t="s">
        <v>618</v>
      </c>
      <c r="O1675" t="s">
        <v>3189</v>
      </c>
      <c r="P1675">
        <v>6</v>
      </c>
      <c r="Q1675" t="s">
        <v>5417</v>
      </c>
      <c r="R1675" t="str">
        <f>IFERROR(INDEX(tbl_Lookup_Exercises[Category],MATCH(tbl_Exercises[[#This Row],[ExerciseName]],tbl_Lookup_Exercises[ExerciseName],0)),"Unknown")</f>
        <v>Arms_Biceps</v>
      </c>
    </row>
    <row r="1676" spans="1:18" hidden="1" x14ac:dyDescent="0.25">
      <c r="A1676" t="s">
        <v>5418</v>
      </c>
      <c r="B1676" t="s">
        <v>1154</v>
      </c>
      <c r="C1676" t="s">
        <v>229</v>
      </c>
      <c r="D1676">
        <v>1</v>
      </c>
      <c r="E1676">
        <v>22.5</v>
      </c>
      <c r="F1676">
        <v>15</v>
      </c>
      <c r="J1676">
        <v>3</v>
      </c>
      <c r="K1676">
        <v>1</v>
      </c>
      <c r="L1676">
        <v>3</v>
      </c>
      <c r="M1676" t="s">
        <v>3856</v>
      </c>
      <c r="O1676" t="s">
        <v>5419</v>
      </c>
      <c r="P1676">
        <v>6</v>
      </c>
      <c r="Q1676" t="s">
        <v>5420</v>
      </c>
      <c r="R1676" t="str">
        <f>IFERROR(INDEX(tbl_Lookup_Exercises[Category],MATCH(tbl_Exercises[[#This Row],[ExerciseName]],tbl_Lookup_Exercises[ExerciseName],0)),"Unknown")</f>
        <v>Arms_Triceps</v>
      </c>
    </row>
    <row r="1677" spans="1:18" hidden="1" x14ac:dyDescent="0.25">
      <c r="A1677" t="s">
        <v>5421</v>
      </c>
      <c r="B1677" t="s">
        <v>1154</v>
      </c>
      <c r="C1677" t="s">
        <v>229</v>
      </c>
      <c r="D1677">
        <v>2</v>
      </c>
      <c r="E1677">
        <v>25</v>
      </c>
      <c r="F1677">
        <v>12</v>
      </c>
      <c r="J1677">
        <v>3</v>
      </c>
      <c r="K1677">
        <v>1</v>
      </c>
      <c r="L1677">
        <v>3</v>
      </c>
      <c r="M1677" t="s">
        <v>610</v>
      </c>
      <c r="O1677" t="s">
        <v>5422</v>
      </c>
      <c r="P1677">
        <v>6</v>
      </c>
      <c r="Q1677" t="s">
        <v>5423</v>
      </c>
      <c r="R1677" t="str">
        <f>IFERROR(INDEX(tbl_Lookup_Exercises[Category],MATCH(tbl_Exercises[[#This Row],[ExerciseName]],tbl_Lookup_Exercises[ExerciseName],0)),"Unknown")</f>
        <v>Arms_Triceps</v>
      </c>
    </row>
    <row r="1678" spans="1:18" hidden="1" x14ac:dyDescent="0.25">
      <c r="A1678" t="s">
        <v>5424</v>
      </c>
      <c r="B1678" t="s">
        <v>1154</v>
      </c>
      <c r="C1678" t="s">
        <v>229</v>
      </c>
      <c r="D1678">
        <v>3</v>
      </c>
      <c r="E1678">
        <v>25</v>
      </c>
      <c r="F1678">
        <v>10</v>
      </c>
      <c r="J1678">
        <v>3</v>
      </c>
      <c r="K1678">
        <v>1</v>
      </c>
      <c r="L1678">
        <v>3</v>
      </c>
      <c r="M1678" t="s">
        <v>610</v>
      </c>
      <c r="O1678" t="s">
        <v>5422</v>
      </c>
      <c r="P1678">
        <v>6</v>
      </c>
      <c r="Q1678" t="s">
        <v>5425</v>
      </c>
      <c r="R1678" t="str">
        <f>IFERROR(INDEX(tbl_Lookup_Exercises[Category],MATCH(tbl_Exercises[[#This Row],[ExerciseName]],tbl_Lookup_Exercises[ExerciseName],0)),"Unknown")</f>
        <v>Arms_Triceps</v>
      </c>
    </row>
    <row r="1679" spans="1:18" hidden="1" x14ac:dyDescent="0.25">
      <c r="A1679" t="s">
        <v>5426</v>
      </c>
      <c r="B1679" t="s">
        <v>1154</v>
      </c>
      <c r="C1679" t="s">
        <v>129</v>
      </c>
      <c r="D1679">
        <v>1</v>
      </c>
      <c r="E1679">
        <v>25</v>
      </c>
      <c r="F1679">
        <v>10</v>
      </c>
      <c r="J1679">
        <v>2</v>
      </c>
      <c r="K1679">
        <v>1</v>
      </c>
      <c r="L1679">
        <v>2</v>
      </c>
      <c r="M1679" t="s">
        <v>618</v>
      </c>
      <c r="N1679" t="s">
        <v>5427</v>
      </c>
      <c r="O1679" t="s">
        <v>2154</v>
      </c>
      <c r="P1679">
        <v>6</v>
      </c>
      <c r="Q1679" t="s">
        <v>5428</v>
      </c>
      <c r="R1679" t="str">
        <f>IFERROR(INDEX(tbl_Lookup_Exercises[Category],MATCH(tbl_Exercises[[#This Row],[ExerciseName]],tbl_Lookup_Exercises[ExerciseName],0)),"Unknown")</f>
        <v>Arms_Biceps</v>
      </c>
    </row>
    <row r="1680" spans="1:18" hidden="1" x14ac:dyDescent="0.25">
      <c r="A1680" t="s">
        <v>5429</v>
      </c>
      <c r="B1680" t="s">
        <v>1154</v>
      </c>
      <c r="C1680" t="s">
        <v>222</v>
      </c>
      <c r="D1680">
        <v>1</v>
      </c>
      <c r="E1680">
        <v>25</v>
      </c>
      <c r="F1680">
        <v>10</v>
      </c>
      <c r="J1680">
        <v>2</v>
      </c>
      <c r="K1680">
        <v>1</v>
      </c>
      <c r="L1680">
        <v>2</v>
      </c>
      <c r="M1680" t="s">
        <v>618</v>
      </c>
      <c r="N1680" t="s">
        <v>5427</v>
      </c>
      <c r="O1680" t="s">
        <v>5430</v>
      </c>
      <c r="P1680">
        <v>6</v>
      </c>
      <c r="Q1680" t="s">
        <v>5431</v>
      </c>
      <c r="R1680" t="str">
        <f>IFERROR(INDEX(tbl_Lookup_Exercises[Category],MATCH(tbl_Exercises[[#This Row],[ExerciseName]],tbl_Lookup_Exercises[ExerciseName],0)),"Unknown")</f>
        <v>Arms_Triceps</v>
      </c>
    </row>
    <row r="1681" spans="1:18" hidden="1" x14ac:dyDescent="0.25">
      <c r="A1681" t="s">
        <v>5432</v>
      </c>
      <c r="B1681" t="s">
        <v>1154</v>
      </c>
      <c r="C1681" t="s">
        <v>129</v>
      </c>
      <c r="D1681">
        <v>2</v>
      </c>
      <c r="E1681">
        <v>27.5</v>
      </c>
      <c r="F1681">
        <v>10</v>
      </c>
      <c r="J1681">
        <v>2</v>
      </c>
      <c r="K1681">
        <v>1</v>
      </c>
      <c r="L1681">
        <v>2</v>
      </c>
      <c r="M1681" t="s">
        <v>3856</v>
      </c>
      <c r="N1681" t="s">
        <v>5433</v>
      </c>
      <c r="O1681" t="s">
        <v>3882</v>
      </c>
      <c r="P1681">
        <v>6</v>
      </c>
      <c r="Q1681" t="s">
        <v>5434</v>
      </c>
      <c r="R1681" t="str">
        <f>IFERROR(INDEX(tbl_Lookup_Exercises[Category],MATCH(tbl_Exercises[[#This Row],[ExerciseName]],tbl_Lookup_Exercises[ExerciseName],0)),"Unknown")</f>
        <v>Arms_Biceps</v>
      </c>
    </row>
    <row r="1682" spans="1:18" hidden="1" x14ac:dyDescent="0.25">
      <c r="A1682" t="s">
        <v>5435</v>
      </c>
      <c r="B1682" t="s">
        <v>1154</v>
      </c>
      <c r="C1682" t="s">
        <v>222</v>
      </c>
      <c r="D1682">
        <v>2</v>
      </c>
      <c r="E1682">
        <v>27.5</v>
      </c>
      <c r="F1682">
        <v>9</v>
      </c>
      <c r="J1682">
        <v>2</v>
      </c>
      <c r="K1682">
        <v>1</v>
      </c>
      <c r="L1682">
        <v>2</v>
      </c>
      <c r="M1682" t="s">
        <v>610</v>
      </c>
      <c r="N1682" t="s">
        <v>5433</v>
      </c>
      <c r="O1682" t="s">
        <v>5436</v>
      </c>
      <c r="P1682">
        <v>6</v>
      </c>
      <c r="Q1682" t="s">
        <v>5437</v>
      </c>
      <c r="R1682" t="str">
        <f>IFERROR(INDEX(tbl_Lookup_Exercises[Category],MATCH(tbl_Exercises[[#This Row],[ExerciseName]],tbl_Lookup_Exercises[ExerciseName],0)),"Unknown")</f>
        <v>Arms_Triceps</v>
      </c>
    </row>
    <row r="1683" spans="1:18" hidden="1" x14ac:dyDescent="0.25">
      <c r="A1683" t="s">
        <v>5438</v>
      </c>
      <c r="B1683" t="s">
        <v>1154</v>
      </c>
      <c r="C1683" t="s">
        <v>129</v>
      </c>
      <c r="D1683">
        <v>3</v>
      </c>
      <c r="E1683">
        <v>30</v>
      </c>
      <c r="F1683">
        <v>9</v>
      </c>
      <c r="J1683">
        <v>2</v>
      </c>
      <c r="K1683">
        <v>1</v>
      </c>
      <c r="L1683">
        <v>2</v>
      </c>
      <c r="M1683" t="s">
        <v>610</v>
      </c>
      <c r="N1683" t="s">
        <v>5439</v>
      </c>
      <c r="O1683" t="s">
        <v>1937</v>
      </c>
      <c r="P1683">
        <v>6</v>
      </c>
      <c r="Q1683" t="s">
        <v>5440</v>
      </c>
      <c r="R1683" t="str">
        <f>IFERROR(INDEX(tbl_Lookup_Exercises[Category],MATCH(tbl_Exercises[[#This Row],[ExerciseName]],tbl_Lookup_Exercises[ExerciseName],0)),"Unknown")</f>
        <v>Arms_Biceps</v>
      </c>
    </row>
    <row r="1684" spans="1:18" hidden="1" x14ac:dyDescent="0.25">
      <c r="A1684" t="s">
        <v>5441</v>
      </c>
      <c r="B1684" t="s">
        <v>1154</v>
      </c>
      <c r="C1684" t="s">
        <v>222</v>
      </c>
      <c r="D1684">
        <v>3</v>
      </c>
      <c r="E1684">
        <v>30</v>
      </c>
      <c r="F1684">
        <v>8</v>
      </c>
      <c r="J1684">
        <v>2</v>
      </c>
      <c r="K1684">
        <v>1</v>
      </c>
      <c r="L1684">
        <v>2</v>
      </c>
      <c r="M1684" t="s">
        <v>610</v>
      </c>
      <c r="N1684" t="s">
        <v>5439</v>
      </c>
      <c r="O1684" t="s">
        <v>5436</v>
      </c>
      <c r="P1684">
        <v>6</v>
      </c>
      <c r="Q1684" t="s">
        <v>5442</v>
      </c>
      <c r="R1684" t="str">
        <f>IFERROR(INDEX(tbl_Lookup_Exercises[Category],MATCH(tbl_Exercises[[#This Row],[ExerciseName]],tbl_Lookup_Exercises[ExerciseName],0)),"Unknown")</f>
        <v>Arms_Triceps</v>
      </c>
    </row>
    <row r="1685" spans="1:18" hidden="1" x14ac:dyDescent="0.25">
      <c r="A1685" t="s">
        <v>5443</v>
      </c>
      <c r="B1685" t="s">
        <v>1154</v>
      </c>
      <c r="C1685" t="s">
        <v>1534</v>
      </c>
      <c r="D1685">
        <v>1</v>
      </c>
      <c r="E1685">
        <v>150</v>
      </c>
      <c r="G1685">
        <v>75</v>
      </c>
      <c r="P1685">
        <v>6</v>
      </c>
      <c r="Q1685" t="s">
        <v>5444</v>
      </c>
      <c r="R1685" t="str">
        <f>IFERROR(INDEX(tbl_Lookup_Exercises[Category],MATCH(tbl_Exercises[[#This Row],[ExerciseName]],tbl_Lookup_Exercises[ExerciseName],0)),"Unknown")</f>
        <v>Carry</v>
      </c>
    </row>
    <row r="1686" spans="1:18" hidden="1" x14ac:dyDescent="0.25">
      <c r="A1686" t="s">
        <v>5445</v>
      </c>
      <c r="B1686" t="s">
        <v>1154</v>
      </c>
      <c r="C1686" t="s">
        <v>1534</v>
      </c>
      <c r="D1686">
        <v>2</v>
      </c>
      <c r="E1686">
        <v>150</v>
      </c>
      <c r="G1686">
        <v>60</v>
      </c>
      <c r="P1686">
        <v>6</v>
      </c>
      <c r="Q1686" t="s">
        <v>5446</v>
      </c>
      <c r="R1686" t="str">
        <f>IFERROR(INDEX(tbl_Lookup_Exercises[Category],MATCH(tbl_Exercises[[#This Row],[ExerciseName]],tbl_Lookup_Exercises[ExerciseName],0)),"Unknown")</f>
        <v>Carry</v>
      </c>
    </row>
    <row r="1687" spans="1:18" hidden="1" x14ac:dyDescent="0.25">
      <c r="A1687" t="s">
        <v>5447</v>
      </c>
      <c r="B1687" t="s">
        <v>1154</v>
      </c>
      <c r="C1687" t="s">
        <v>1534</v>
      </c>
      <c r="D1687">
        <v>3</v>
      </c>
      <c r="E1687">
        <v>150</v>
      </c>
      <c r="G1687">
        <v>55.2</v>
      </c>
      <c r="O1687" t="s">
        <v>5448</v>
      </c>
      <c r="P1687">
        <v>6</v>
      </c>
      <c r="Q1687" t="s">
        <v>5449</v>
      </c>
      <c r="R1687" t="str">
        <f>IFERROR(INDEX(tbl_Lookup_Exercises[Category],MATCH(tbl_Exercises[[#This Row],[ExerciseName]],tbl_Lookup_Exercises[ExerciseName],0)),"Unknown")</f>
        <v>Carry</v>
      </c>
    </row>
    <row r="1688" spans="1:18" hidden="1" x14ac:dyDescent="0.25">
      <c r="A1688" t="s">
        <v>5450</v>
      </c>
      <c r="B1688" t="s">
        <v>1154</v>
      </c>
      <c r="C1688" t="s">
        <v>363</v>
      </c>
      <c r="D1688">
        <v>1</v>
      </c>
      <c r="G1688">
        <v>45</v>
      </c>
      <c r="H1688">
        <v>0.15</v>
      </c>
      <c r="I1688" t="s">
        <v>3957</v>
      </c>
      <c r="O1688" t="s">
        <v>5451</v>
      </c>
      <c r="P1688">
        <v>6</v>
      </c>
      <c r="Q1688" t="s">
        <v>5452</v>
      </c>
      <c r="R1688" t="str">
        <f>IFERROR(INDEX(tbl_Lookup_Exercises[Category],MATCH(tbl_Exercises[[#This Row],[ExerciseName]],tbl_Lookup_Exercises[ExerciseName],0)),"Unknown")</f>
        <v>Cardio</v>
      </c>
    </row>
    <row r="1689" spans="1:18" hidden="1" x14ac:dyDescent="0.25">
      <c r="A1689" t="s">
        <v>5453</v>
      </c>
      <c r="B1689" t="s">
        <v>1154</v>
      </c>
      <c r="C1689" t="s">
        <v>363</v>
      </c>
      <c r="D1689">
        <v>2</v>
      </c>
      <c r="G1689">
        <v>45</v>
      </c>
      <c r="H1689">
        <v>0.15</v>
      </c>
      <c r="I1689" t="s">
        <v>3957</v>
      </c>
      <c r="O1689" t="s">
        <v>5451</v>
      </c>
      <c r="P1689">
        <v>6</v>
      </c>
      <c r="Q1689" t="s">
        <v>5454</v>
      </c>
      <c r="R1689" t="str">
        <f>IFERROR(INDEX(tbl_Lookup_Exercises[Category],MATCH(tbl_Exercises[[#This Row],[ExerciseName]],tbl_Lookup_Exercises[ExerciseName],0)),"Unknown")</f>
        <v>Cardio</v>
      </c>
    </row>
    <row r="1690" spans="1:18" hidden="1" x14ac:dyDescent="0.25">
      <c r="A1690" t="s">
        <v>5455</v>
      </c>
      <c r="B1690" t="s">
        <v>1154</v>
      </c>
      <c r="C1690" t="s">
        <v>363</v>
      </c>
      <c r="D1690">
        <v>3</v>
      </c>
      <c r="G1690">
        <v>45</v>
      </c>
      <c r="H1690">
        <v>0.15</v>
      </c>
      <c r="I1690" t="s">
        <v>3957</v>
      </c>
      <c r="O1690" t="s">
        <v>5451</v>
      </c>
      <c r="P1690">
        <v>6</v>
      </c>
      <c r="Q1690" t="s">
        <v>5456</v>
      </c>
      <c r="R1690" t="str">
        <f>IFERROR(INDEX(tbl_Lookup_Exercises[Category],MATCH(tbl_Exercises[[#This Row],[ExerciseName]],tbl_Lookup_Exercises[ExerciseName],0)),"Unknown")</f>
        <v>Cardio</v>
      </c>
    </row>
    <row r="1691" spans="1:18" hidden="1" x14ac:dyDescent="0.25">
      <c r="A1691" t="s">
        <v>5457</v>
      </c>
      <c r="B1691" t="s">
        <v>1154</v>
      </c>
      <c r="C1691" t="s">
        <v>363</v>
      </c>
      <c r="D1691">
        <v>4</v>
      </c>
      <c r="G1691">
        <v>45</v>
      </c>
      <c r="H1691">
        <v>0.15</v>
      </c>
      <c r="I1691" t="s">
        <v>3957</v>
      </c>
      <c r="O1691" t="s">
        <v>5451</v>
      </c>
      <c r="P1691">
        <v>6</v>
      </c>
      <c r="Q1691" t="s">
        <v>5458</v>
      </c>
      <c r="R1691" t="str">
        <f>IFERROR(INDEX(tbl_Lookup_Exercises[Category],MATCH(tbl_Exercises[[#This Row],[ExerciseName]],tbl_Lookup_Exercises[ExerciseName],0)),"Unknown")</f>
        <v>Cardio</v>
      </c>
    </row>
    <row r="1692" spans="1:18" hidden="1" x14ac:dyDescent="0.25">
      <c r="A1692" t="s">
        <v>5459</v>
      </c>
      <c r="B1692" t="s">
        <v>1154</v>
      </c>
      <c r="C1692" t="s">
        <v>363</v>
      </c>
      <c r="D1692">
        <v>5</v>
      </c>
      <c r="G1692">
        <v>45</v>
      </c>
      <c r="H1692">
        <v>0.15</v>
      </c>
      <c r="I1692" t="s">
        <v>3957</v>
      </c>
      <c r="O1692" t="s">
        <v>5451</v>
      </c>
      <c r="P1692">
        <v>6</v>
      </c>
      <c r="Q1692" t="s">
        <v>5460</v>
      </c>
      <c r="R1692" t="str">
        <f>IFERROR(INDEX(tbl_Lookup_Exercises[Category],MATCH(tbl_Exercises[[#This Row],[ExerciseName]],tbl_Lookup_Exercises[ExerciseName],0)),"Unknown")</f>
        <v>Cardio</v>
      </c>
    </row>
    <row r="1693" spans="1:18" hidden="1" x14ac:dyDescent="0.25">
      <c r="A1693" t="s">
        <v>5461</v>
      </c>
      <c r="B1693" t="s">
        <v>1154</v>
      </c>
      <c r="C1693" t="s">
        <v>363</v>
      </c>
      <c r="D1693">
        <v>6</v>
      </c>
      <c r="G1693">
        <v>45</v>
      </c>
      <c r="H1693">
        <v>0.15</v>
      </c>
      <c r="I1693" t="s">
        <v>3957</v>
      </c>
      <c r="O1693" t="s">
        <v>5451</v>
      </c>
      <c r="P1693">
        <v>6</v>
      </c>
      <c r="Q1693" t="s">
        <v>1157</v>
      </c>
      <c r="R1693" t="str">
        <f>IFERROR(INDEX(tbl_Lookup_Exercises[Category],MATCH(tbl_Exercises[[#This Row],[ExerciseName]],tbl_Lookup_Exercises[ExerciseName],0)),"Unknown")</f>
        <v>Cardio</v>
      </c>
    </row>
    <row r="1694" spans="1:18" hidden="1" x14ac:dyDescent="0.25">
      <c r="A1694" t="s">
        <v>5462</v>
      </c>
      <c r="B1694" t="s">
        <v>1158</v>
      </c>
      <c r="C1694" t="s">
        <v>363</v>
      </c>
      <c r="D1694">
        <v>1</v>
      </c>
      <c r="G1694">
        <v>360</v>
      </c>
      <c r="H1694">
        <v>0.5</v>
      </c>
      <c r="I1694" t="s">
        <v>3957</v>
      </c>
      <c r="O1694" t="s">
        <v>5463</v>
      </c>
      <c r="P1694">
        <v>6</v>
      </c>
      <c r="Q1694" t="s">
        <v>1160</v>
      </c>
      <c r="R1694" t="str">
        <f>IFERROR(INDEX(tbl_Lookup_Exercises[Category],MATCH(tbl_Exercises[[#This Row],[ExerciseName]],tbl_Lookup_Exercises[ExerciseName],0)),"Unknown")</f>
        <v>Cardio</v>
      </c>
    </row>
    <row r="1695" spans="1:18" hidden="1" x14ac:dyDescent="0.25">
      <c r="A1695" t="s">
        <v>5464</v>
      </c>
      <c r="B1695" t="s">
        <v>1158</v>
      </c>
      <c r="C1695" t="s">
        <v>403</v>
      </c>
      <c r="D1695">
        <v>1</v>
      </c>
      <c r="E1695">
        <v>0</v>
      </c>
      <c r="F1695">
        <v>8</v>
      </c>
      <c r="O1695" t="s">
        <v>4484</v>
      </c>
      <c r="P1695">
        <v>6</v>
      </c>
      <c r="Q1695" t="s">
        <v>5465</v>
      </c>
      <c r="R1695" t="str">
        <f>IFERROR(INDEX(tbl_Lookup_Exercises[Category],MATCH(tbl_Exercises[[#This Row],[ExerciseName]],tbl_Lookup_Exercises[ExerciseName],0)),"Unknown")</f>
        <v>Warmup</v>
      </c>
    </row>
    <row r="1696" spans="1:18" hidden="1" x14ac:dyDescent="0.25">
      <c r="A1696" t="s">
        <v>5466</v>
      </c>
      <c r="B1696" t="s">
        <v>1158</v>
      </c>
      <c r="C1696" t="s">
        <v>394</v>
      </c>
      <c r="D1696">
        <v>1</v>
      </c>
      <c r="E1696">
        <v>0</v>
      </c>
      <c r="F1696">
        <v>15</v>
      </c>
      <c r="O1696" t="s">
        <v>4484</v>
      </c>
      <c r="P1696">
        <v>6</v>
      </c>
      <c r="Q1696" t="s">
        <v>5467</v>
      </c>
      <c r="R1696" t="str">
        <f>IFERROR(INDEX(tbl_Lookup_Exercises[Category],MATCH(tbl_Exercises[[#This Row],[ExerciseName]],tbl_Lookup_Exercises[ExerciseName],0)),"Unknown")</f>
        <v>Warmup</v>
      </c>
    </row>
    <row r="1697" spans="1:18" hidden="1" x14ac:dyDescent="0.25">
      <c r="A1697" t="s">
        <v>5468</v>
      </c>
      <c r="B1697" t="s">
        <v>1158</v>
      </c>
      <c r="C1697" t="s">
        <v>334</v>
      </c>
      <c r="D1697">
        <v>1</v>
      </c>
      <c r="E1697">
        <v>0</v>
      </c>
      <c r="G1697">
        <v>60</v>
      </c>
      <c r="O1697" t="s">
        <v>5058</v>
      </c>
      <c r="P1697">
        <v>6</v>
      </c>
      <c r="Q1697" t="s">
        <v>5469</v>
      </c>
      <c r="R1697" t="str">
        <f>IFERROR(INDEX(tbl_Lookup_Exercises[Category],MATCH(tbl_Exercises[[#This Row],[ExerciseName]],tbl_Lookup_Exercises[ExerciseName],0)),"Unknown")</f>
        <v>Carry</v>
      </c>
    </row>
    <row r="1698" spans="1:18" hidden="1" x14ac:dyDescent="0.25">
      <c r="A1698" t="s">
        <v>5470</v>
      </c>
      <c r="B1698" t="s">
        <v>1158</v>
      </c>
      <c r="C1698" t="s">
        <v>403</v>
      </c>
      <c r="D1698">
        <v>2</v>
      </c>
      <c r="E1698">
        <v>0</v>
      </c>
      <c r="F1698">
        <v>8</v>
      </c>
      <c r="O1698" t="s">
        <v>4484</v>
      </c>
      <c r="P1698">
        <v>6</v>
      </c>
      <c r="Q1698" t="s">
        <v>5471</v>
      </c>
      <c r="R1698" t="str">
        <f>IFERROR(INDEX(tbl_Lookup_Exercises[Category],MATCH(tbl_Exercises[[#This Row],[ExerciseName]],tbl_Lookup_Exercises[ExerciseName],0)),"Unknown")</f>
        <v>Warmup</v>
      </c>
    </row>
    <row r="1699" spans="1:18" hidden="1" x14ac:dyDescent="0.25">
      <c r="A1699" t="s">
        <v>5472</v>
      </c>
      <c r="B1699" t="s">
        <v>1158</v>
      </c>
      <c r="C1699" t="s">
        <v>394</v>
      </c>
      <c r="D1699">
        <v>2</v>
      </c>
      <c r="E1699">
        <v>0</v>
      </c>
      <c r="F1699">
        <v>15</v>
      </c>
      <c r="O1699" t="s">
        <v>4484</v>
      </c>
      <c r="P1699">
        <v>6</v>
      </c>
      <c r="Q1699" t="s">
        <v>5473</v>
      </c>
      <c r="R1699" t="str">
        <f>IFERROR(INDEX(tbl_Lookup_Exercises[Category],MATCH(tbl_Exercises[[#This Row],[ExerciseName]],tbl_Lookup_Exercises[ExerciseName],0)),"Unknown")</f>
        <v>Warmup</v>
      </c>
    </row>
    <row r="1700" spans="1:18" hidden="1" x14ac:dyDescent="0.25">
      <c r="A1700" t="s">
        <v>5474</v>
      </c>
      <c r="B1700" t="s">
        <v>1158</v>
      </c>
      <c r="C1700" t="s">
        <v>334</v>
      </c>
      <c r="D1700">
        <v>2</v>
      </c>
      <c r="E1700">
        <v>0</v>
      </c>
      <c r="G1700">
        <v>60</v>
      </c>
      <c r="O1700" t="s">
        <v>5058</v>
      </c>
      <c r="P1700">
        <v>6</v>
      </c>
      <c r="Q1700" t="s">
        <v>5475</v>
      </c>
      <c r="R1700" t="str">
        <f>IFERROR(INDEX(tbl_Lookup_Exercises[Category],MATCH(tbl_Exercises[[#This Row],[ExerciseName]],tbl_Lookup_Exercises[ExerciseName],0)),"Unknown")</f>
        <v>Carry</v>
      </c>
    </row>
    <row r="1701" spans="1:18" hidden="1" x14ac:dyDescent="0.25">
      <c r="A1701" t="s">
        <v>5476</v>
      </c>
      <c r="B1701" t="s">
        <v>1158</v>
      </c>
      <c r="C1701" t="s">
        <v>1</v>
      </c>
      <c r="D1701">
        <v>1</v>
      </c>
      <c r="E1701">
        <v>150</v>
      </c>
      <c r="G1701">
        <v>60</v>
      </c>
      <c r="O1701" t="s">
        <v>5279</v>
      </c>
      <c r="P1701">
        <v>6</v>
      </c>
      <c r="Q1701" t="s">
        <v>5477</v>
      </c>
      <c r="R1701" t="str">
        <f>IFERROR(INDEX(tbl_Lookup_Exercises[Category],MATCH(tbl_Exercises[[#This Row],[ExerciseName]],tbl_Lookup_Exercises[ExerciseName],0)),"Unknown")</f>
        <v>Carry</v>
      </c>
    </row>
    <row r="1702" spans="1:18" hidden="1" x14ac:dyDescent="0.25">
      <c r="A1702" t="s">
        <v>5478</v>
      </c>
      <c r="B1702" t="s">
        <v>1158</v>
      </c>
      <c r="C1702" t="s">
        <v>1</v>
      </c>
      <c r="D1702">
        <v>2</v>
      </c>
      <c r="E1702">
        <v>150</v>
      </c>
      <c r="G1702">
        <v>55.2</v>
      </c>
      <c r="O1702" t="s">
        <v>5479</v>
      </c>
      <c r="P1702">
        <v>6</v>
      </c>
      <c r="Q1702" t="s">
        <v>5480</v>
      </c>
      <c r="R1702" t="str">
        <f>IFERROR(INDEX(tbl_Lookup_Exercises[Category],MATCH(tbl_Exercises[[#This Row],[ExerciseName]],tbl_Lookup_Exercises[ExerciseName],0)),"Unknown")</f>
        <v>Carry</v>
      </c>
    </row>
    <row r="1703" spans="1:18" hidden="1" x14ac:dyDescent="0.25">
      <c r="A1703" t="s">
        <v>5481</v>
      </c>
      <c r="B1703" t="s">
        <v>1158</v>
      </c>
      <c r="C1703" t="s">
        <v>1</v>
      </c>
      <c r="D1703">
        <v>3</v>
      </c>
      <c r="E1703">
        <v>150</v>
      </c>
      <c r="G1703">
        <v>46.800000000000004</v>
      </c>
      <c r="O1703" t="s">
        <v>5479</v>
      </c>
      <c r="P1703">
        <v>6</v>
      </c>
      <c r="Q1703" t="s">
        <v>5482</v>
      </c>
      <c r="R1703" t="str">
        <f>IFERROR(INDEX(tbl_Lookup_Exercises[Category],MATCH(tbl_Exercises[[#This Row],[ExerciseName]],tbl_Lookup_Exercises[ExerciseName],0)),"Unknown")</f>
        <v>Carry</v>
      </c>
    </row>
    <row r="1704" spans="1:18" hidden="1" x14ac:dyDescent="0.25">
      <c r="A1704" t="s">
        <v>5483</v>
      </c>
      <c r="B1704" t="s">
        <v>1158</v>
      </c>
      <c r="C1704" t="s">
        <v>1</v>
      </c>
      <c r="D1704">
        <v>4</v>
      </c>
      <c r="E1704">
        <v>150</v>
      </c>
      <c r="G1704">
        <v>46.800000000000004</v>
      </c>
      <c r="O1704" t="s">
        <v>5479</v>
      </c>
      <c r="P1704">
        <v>6</v>
      </c>
      <c r="Q1704" t="s">
        <v>5484</v>
      </c>
      <c r="R1704" t="str">
        <f>IFERROR(INDEX(tbl_Lookup_Exercises[Category],MATCH(tbl_Exercises[[#This Row],[ExerciseName]],tbl_Lookup_Exercises[ExerciseName],0)),"Unknown")</f>
        <v>Carry</v>
      </c>
    </row>
    <row r="1705" spans="1:18" hidden="1" x14ac:dyDescent="0.25">
      <c r="A1705" t="s">
        <v>5485</v>
      </c>
      <c r="B1705" t="s">
        <v>1158</v>
      </c>
      <c r="C1705" t="s">
        <v>1</v>
      </c>
      <c r="D1705">
        <v>5</v>
      </c>
      <c r="E1705">
        <v>150</v>
      </c>
      <c r="G1705">
        <v>34.799999999999997</v>
      </c>
      <c r="O1705" t="s">
        <v>5479</v>
      </c>
      <c r="P1705">
        <v>6</v>
      </c>
      <c r="Q1705" t="s">
        <v>5486</v>
      </c>
      <c r="R1705" t="str">
        <f>IFERROR(INDEX(tbl_Lookup_Exercises[Category],MATCH(tbl_Exercises[[#This Row],[ExerciseName]],tbl_Lookup_Exercises[ExerciseName],0)),"Unknown")</f>
        <v>Carry</v>
      </c>
    </row>
    <row r="1706" spans="1:18" hidden="1" x14ac:dyDescent="0.25">
      <c r="A1706" t="s">
        <v>5487</v>
      </c>
      <c r="B1706" t="s">
        <v>1158</v>
      </c>
      <c r="C1706" t="s">
        <v>32</v>
      </c>
      <c r="D1706">
        <v>1</v>
      </c>
      <c r="E1706">
        <v>190</v>
      </c>
      <c r="F1706">
        <v>8</v>
      </c>
      <c r="J1706">
        <v>2</v>
      </c>
      <c r="K1706">
        <v>1</v>
      </c>
      <c r="L1706">
        <v>2</v>
      </c>
      <c r="M1706" t="s">
        <v>3856</v>
      </c>
      <c r="O1706" t="s">
        <v>3882</v>
      </c>
      <c r="P1706">
        <v>6</v>
      </c>
      <c r="Q1706" t="s">
        <v>5488</v>
      </c>
      <c r="R1706" t="str">
        <f>IFERROR(INDEX(tbl_Lookup_Exercises[Category],MATCH(tbl_Exercises[[#This Row],[ExerciseName]],tbl_Lookup_Exercises[ExerciseName],0)),"Unknown")</f>
        <v>Pull</v>
      </c>
    </row>
    <row r="1707" spans="1:18" hidden="1" x14ac:dyDescent="0.25">
      <c r="A1707" t="s">
        <v>5489</v>
      </c>
      <c r="B1707" t="s">
        <v>1158</v>
      </c>
      <c r="C1707" t="s">
        <v>32</v>
      </c>
      <c r="D1707">
        <v>2</v>
      </c>
      <c r="E1707">
        <v>195</v>
      </c>
      <c r="F1707">
        <v>8</v>
      </c>
      <c r="J1707">
        <v>2</v>
      </c>
      <c r="K1707">
        <v>1</v>
      </c>
      <c r="L1707">
        <v>2</v>
      </c>
      <c r="M1707" t="s">
        <v>3856</v>
      </c>
      <c r="O1707" t="s">
        <v>3882</v>
      </c>
      <c r="P1707">
        <v>6</v>
      </c>
      <c r="Q1707" t="s">
        <v>5490</v>
      </c>
      <c r="R1707" t="str">
        <f>IFERROR(INDEX(tbl_Lookup_Exercises[Category],MATCH(tbl_Exercises[[#This Row],[ExerciseName]],tbl_Lookup_Exercises[ExerciseName],0)),"Unknown")</f>
        <v>Pull</v>
      </c>
    </row>
    <row r="1708" spans="1:18" hidden="1" x14ac:dyDescent="0.25">
      <c r="A1708" t="s">
        <v>5491</v>
      </c>
      <c r="B1708" t="s">
        <v>1158</v>
      </c>
      <c r="C1708" t="s">
        <v>32</v>
      </c>
      <c r="D1708">
        <v>3</v>
      </c>
      <c r="E1708">
        <v>200</v>
      </c>
      <c r="F1708">
        <v>7</v>
      </c>
      <c r="J1708">
        <v>2</v>
      </c>
      <c r="K1708">
        <v>1</v>
      </c>
      <c r="L1708">
        <v>2</v>
      </c>
      <c r="M1708" t="s">
        <v>3856</v>
      </c>
      <c r="O1708" t="s">
        <v>5492</v>
      </c>
      <c r="P1708">
        <v>6</v>
      </c>
      <c r="Q1708" t="s">
        <v>5493</v>
      </c>
      <c r="R1708" t="str">
        <f>IFERROR(INDEX(tbl_Lookup_Exercises[Category],MATCH(tbl_Exercises[[#This Row],[ExerciseName]],tbl_Lookup_Exercises[ExerciseName],0)),"Unknown")</f>
        <v>Pull</v>
      </c>
    </row>
    <row r="1709" spans="1:18" hidden="1" x14ac:dyDescent="0.25">
      <c r="A1709" t="s">
        <v>5494</v>
      </c>
      <c r="B1709" t="s">
        <v>1158</v>
      </c>
      <c r="C1709" t="s">
        <v>32</v>
      </c>
      <c r="D1709">
        <v>4</v>
      </c>
      <c r="E1709">
        <v>205</v>
      </c>
      <c r="F1709">
        <v>6</v>
      </c>
      <c r="J1709">
        <v>2</v>
      </c>
      <c r="K1709">
        <v>1</v>
      </c>
      <c r="L1709">
        <v>2</v>
      </c>
      <c r="M1709" t="s">
        <v>610</v>
      </c>
      <c r="O1709" t="s">
        <v>1937</v>
      </c>
      <c r="P1709">
        <v>6</v>
      </c>
      <c r="Q1709" t="s">
        <v>5495</v>
      </c>
      <c r="R1709" t="str">
        <f>IFERROR(INDEX(tbl_Lookup_Exercises[Category],MATCH(tbl_Exercises[[#This Row],[ExerciseName]],tbl_Lookup_Exercises[ExerciseName],0)),"Unknown")</f>
        <v>Pull</v>
      </c>
    </row>
    <row r="1710" spans="1:18" hidden="1" x14ac:dyDescent="0.25">
      <c r="A1710" t="s">
        <v>5496</v>
      </c>
      <c r="B1710" t="s">
        <v>1158</v>
      </c>
      <c r="C1710" t="s">
        <v>24</v>
      </c>
      <c r="D1710">
        <v>1</v>
      </c>
      <c r="E1710">
        <v>0</v>
      </c>
      <c r="F1710">
        <v>8</v>
      </c>
      <c r="J1710">
        <v>1</v>
      </c>
      <c r="K1710">
        <v>2</v>
      </c>
      <c r="L1710">
        <v>1</v>
      </c>
      <c r="M1710" t="s">
        <v>3856</v>
      </c>
      <c r="O1710" t="s">
        <v>5497</v>
      </c>
      <c r="P1710">
        <v>6</v>
      </c>
      <c r="Q1710" t="s">
        <v>5498</v>
      </c>
      <c r="R1710" t="str">
        <f>IFERROR(INDEX(tbl_Lookup_Exercises[Category],MATCH(tbl_Exercises[[#This Row],[ExerciseName]],tbl_Lookup_Exercises[ExerciseName],0)),"Unknown")</f>
        <v>Pull</v>
      </c>
    </row>
    <row r="1711" spans="1:18" hidden="1" x14ac:dyDescent="0.25">
      <c r="A1711" t="s">
        <v>5499</v>
      </c>
      <c r="B1711" t="s">
        <v>1158</v>
      </c>
      <c r="C1711" t="s">
        <v>24</v>
      </c>
      <c r="D1711">
        <v>2</v>
      </c>
      <c r="E1711">
        <v>0</v>
      </c>
      <c r="F1711">
        <v>8</v>
      </c>
      <c r="J1711">
        <v>1</v>
      </c>
      <c r="K1711">
        <v>2</v>
      </c>
      <c r="L1711">
        <v>1</v>
      </c>
      <c r="M1711" t="s">
        <v>3856</v>
      </c>
      <c r="O1711" t="s">
        <v>5497</v>
      </c>
      <c r="P1711">
        <v>6</v>
      </c>
      <c r="Q1711" t="s">
        <v>5500</v>
      </c>
      <c r="R1711" t="str">
        <f>IFERROR(INDEX(tbl_Lookup_Exercises[Category],MATCH(tbl_Exercises[[#This Row],[ExerciseName]],tbl_Lookup_Exercises[ExerciseName],0)),"Unknown")</f>
        <v>Pull</v>
      </c>
    </row>
    <row r="1712" spans="1:18" hidden="1" x14ac:dyDescent="0.25">
      <c r="A1712" t="s">
        <v>5501</v>
      </c>
      <c r="B1712" t="s">
        <v>1158</v>
      </c>
      <c r="C1712" t="s">
        <v>24</v>
      </c>
      <c r="D1712">
        <v>3</v>
      </c>
      <c r="E1712">
        <v>0</v>
      </c>
      <c r="F1712">
        <v>7</v>
      </c>
      <c r="J1712">
        <v>1</v>
      </c>
      <c r="K1712">
        <v>2</v>
      </c>
      <c r="L1712">
        <v>1</v>
      </c>
      <c r="M1712" t="s">
        <v>3856</v>
      </c>
      <c r="O1712" t="s">
        <v>5497</v>
      </c>
      <c r="P1712">
        <v>6</v>
      </c>
      <c r="Q1712" t="s">
        <v>5502</v>
      </c>
      <c r="R1712" t="str">
        <f>IFERROR(INDEX(tbl_Lookup_Exercises[Category],MATCH(tbl_Exercises[[#This Row],[ExerciseName]],tbl_Lookup_Exercises[ExerciseName],0)),"Unknown")</f>
        <v>Pull</v>
      </c>
    </row>
    <row r="1713" spans="1:18" hidden="1" x14ac:dyDescent="0.25">
      <c r="A1713" t="s">
        <v>5503</v>
      </c>
      <c r="B1713" t="s">
        <v>1158</v>
      </c>
      <c r="C1713" t="s">
        <v>96</v>
      </c>
      <c r="D1713">
        <v>1</v>
      </c>
      <c r="E1713">
        <v>30</v>
      </c>
      <c r="F1713">
        <v>8</v>
      </c>
      <c r="J1713">
        <v>2</v>
      </c>
      <c r="K1713">
        <v>1</v>
      </c>
      <c r="L1713">
        <v>2</v>
      </c>
      <c r="M1713" t="s">
        <v>3856</v>
      </c>
      <c r="O1713" t="s">
        <v>5504</v>
      </c>
      <c r="P1713">
        <v>6</v>
      </c>
      <c r="Q1713" t="s">
        <v>5505</v>
      </c>
      <c r="R1713" t="str">
        <f>IFERROR(INDEX(tbl_Lookup_Exercises[Category],MATCH(tbl_Exercises[[#This Row],[ExerciseName]],tbl_Lookup_Exercises[ExerciseName],0)),"Unknown")</f>
        <v>Arms_Biceps</v>
      </c>
    </row>
    <row r="1714" spans="1:18" hidden="1" x14ac:dyDescent="0.25">
      <c r="A1714" t="s">
        <v>5506</v>
      </c>
      <c r="B1714" t="s">
        <v>1158</v>
      </c>
      <c r="C1714" t="s">
        <v>96</v>
      </c>
      <c r="D1714">
        <v>2</v>
      </c>
      <c r="E1714">
        <v>35</v>
      </c>
      <c r="F1714">
        <v>6</v>
      </c>
      <c r="J1714">
        <v>2</v>
      </c>
      <c r="K1714">
        <v>1</v>
      </c>
      <c r="L1714">
        <v>2</v>
      </c>
      <c r="M1714" t="s">
        <v>3856</v>
      </c>
      <c r="O1714" t="s">
        <v>5507</v>
      </c>
      <c r="P1714">
        <v>6</v>
      </c>
      <c r="Q1714" t="s">
        <v>5508</v>
      </c>
      <c r="R1714" t="str">
        <f>IFERROR(INDEX(tbl_Lookup_Exercises[Category],MATCH(tbl_Exercises[[#This Row],[ExerciseName]],tbl_Lookup_Exercises[ExerciseName],0)),"Unknown")</f>
        <v>Arms_Biceps</v>
      </c>
    </row>
    <row r="1715" spans="1:18" hidden="1" x14ac:dyDescent="0.25">
      <c r="A1715" t="s">
        <v>5509</v>
      </c>
      <c r="B1715" t="s">
        <v>1158</v>
      </c>
      <c r="C1715" t="s">
        <v>96</v>
      </c>
      <c r="D1715">
        <v>3</v>
      </c>
      <c r="E1715">
        <v>35</v>
      </c>
      <c r="F1715">
        <v>6</v>
      </c>
      <c r="J1715">
        <v>2</v>
      </c>
      <c r="K1715">
        <v>1</v>
      </c>
      <c r="L1715">
        <v>2</v>
      </c>
      <c r="M1715" t="s">
        <v>3856</v>
      </c>
      <c r="O1715" t="s">
        <v>5243</v>
      </c>
      <c r="P1715">
        <v>6</v>
      </c>
      <c r="Q1715" t="s">
        <v>5510</v>
      </c>
      <c r="R1715" t="str">
        <f>IFERROR(INDEX(tbl_Lookup_Exercises[Category],MATCH(tbl_Exercises[[#This Row],[ExerciseName]],tbl_Lookup_Exercises[ExerciseName],0)),"Unknown")</f>
        <v>Arms_Biceps</v>
      </c>
    </row>
    <row r="1716" spans="1:18" hidden="1" x14ac:dyDescent="0.25">
      <c r="A1716" t="s">
        <v>5511</v>
      </c>
      <c r="B1716" t="s">
        <v>1158</v>
      </c>
      <c r="C1716" t="s">
        <v>96</v>
      </c>
      <c r="D1716">
        <v>4</v>
      </c>
      <c r="E1716">
        <v>35</v>
      </c>
      <c r="F1716">
        <v>6</v>
      </c>
      <c r="J1716">
        <v>2</v>
      </c>
      <c r="K1716">
        <v>1</v>
      </c>
      <c r="L1716">
        <v>2</v>
      </c>
      <c r="M1716" t="s">
        <v>610</v>
      </c>
      <c r="O1716" t="s">
        <v>5512</v>
      </c>
      <c r="P1716">
        <v>6</v>
      </c>
      <c r="Q1716" t="s">
        <v>5513</v>
      </c>
      <c r="R1716" t="str">
        <f>IFERROR(INDEX(tbl_Lookup_Exercises[Category],MATCH(tbl_Exercises[[#This Row],[ExerciseName]],tbl_Lookup_Exercises[ExerciseName],0)),"Unknown")</f>
        <v>Arms_Biceps</v>
      </c>
    </row>
    <row r="1717" spans="1:18" hidden="1" x14ac:dyDescent="0.25">
      <c r="A1717" t="s">
        <v>5514</v>
      </c>
      <c r="B1717" t="s">
        <v>1158</v>
      </c>
      <c r="C1717" t="s">
        <v>356</v>
      </c>
      <c r="D1717">
        <v>1</v>
      </c>
      <c r="G1717">
        <v>465</v>
      </c>
      <c r="H1717">
        <v>2</v>
      </c>
      <c r="I1717" t="s">
        <v>3957</v>
      </c>
      <c r="O1717" t="s">
        <v>5515</v>
      </c>
      <c r="P1717">
        <v>6</v>
      </c>
      <c r="Q1717" t="s">
        <v>1161</v>
      </c>
      <c r="R1717" t="str">
        <f>IFERROR(INDEX(tbl_Lookup_Exercises[Category],MATCH(tbl_Exercises[[#This Row],[ExerciseName]],tbl_Lookup_Exercises[ExerciseName],0)),"Unknown")</f>
        <v>Pull</v>
      </c>
    </row>
    <row r="1718" spans="1:18" hidden="1" x14ac:dyDescent="0.25">
      <c r="A1718" t="s">
        <v>5516</v>
      </c>
      <c r="B1718" t="s">
        <v>1158</v>
      </c>
      <c r="C1718" t="s">
        <v>138</v>
      </c>
      <c r="D1718">
        <v>1</v>
      </c>
      <c r="E1718">
        <v>15</v>
      </c>
      <c r="F1718">
        <v>10</v>
      </c>
      <c r="N1718" t="s">
        <v>5517</v>
      </c>
      <c r="O1718" t="s">
        <v>5518</v>
      </c>
      <c r="P1718">
        <v>6</v>
      </c>
      <c r="Q1718" t="s">
        <v>5519</v>
      </c>
      <c r="R1718" t="str">
        <f>IFERROR(INDEX(tbl_Lookup_Exercises[Category],MATCH(tbl_Exercises[[#This Row],[ExerciseName]],tbl_Lookup_Exercises[ExerciseName],0)),"Unknown")</f>
        <v>Arms_Biceps</v>
      </c>
    </row>
    <row r="1719" spans="1:18" hidden="1" x14ac:dyDescent="0.25">
      <c r="A1719" t="s">
        <v>5520</v>
      </c>
      <c r="B1719" t="s">
        <v>1158</v>
      </c>
      <c r="C1719" t="s">
        <v>138</v>
      </c>
      <c r="D1719">
        <v>2</v>
      </c>
      <c r="E1719">
        <v>15</v>
      </c>
      <c r="F1719">
        <v>10</v>
      </c>
      <c r="N1719" t="s">
        <v>5517</v>
      </c>
      <c r="O1719" t="s">
        <v>5521</v>
      </c>
      <c r="P1719">
        <v>6</v>
      </c>
      <c r="Q1719" t="s">
        <v>5522</v>
      </c>
      <c r="R1719" t="str">
        <f>IFERROR(INDEX(tbl_Lookup_Exercises[Category],MATCH(tbl_Exercises[[#This Row],[ExerciseName]],tbl_Lookup_Exercises[ExerciseName],0)),"Unknown")</f>
        <v>Arms_Biceps</v>
      </c>
    </row>
    <row r="1720" spans="1:18" hidden="1" x14ac:dyDescent="0.25">
      <c r="A1720" t="s">
        <v>5523</v>
      </c>
      <c r="B1720" t="s">
        <v>1158</v>
      </c>
      <c r="C1720" t="s">
        <v>138</v>
      </c>
      <c r="D1720">
        <v>3</v>
      </c>
      <c r="E1720">
        <v>15</v>
      </c>
      <c r="F1720">
        <v>10</v>
      </c>
      <c r="N1720" t="s">
        <v>5517</v>
      </c>
      <c r="O1720" t="s">
        <v>5524</v>
      </c>
      <c r="P1720">
        <v>6</v>
      </c>
      <c r="Q1720" t="s">
        <v>5525</v>
      </c>
      <c r="R1720" t="str">
        <f>IFERROR(INDEX(tbl_Lookup_Exercises[Category],MATCH(tbl_Exercises[[#This Row],[ExerciseName]],tbl_Lookup_Exercises[ExerciseName],0)),"Unknown")</f>
        <v>Arms_Biceps</v>
      </c>
    </row>
    <row r="1721" spans="1:18" hidden="1" x14ac:dyDescent="0.25">
      <c r="A1721" t="s">
        <v>5526</v>
      </c>
      <c r="B1721" t="s">
        <v>1162</v>
      </c>
      <c r="C1721" t="s">
        <v>363</v>
      </c>
      <c r="D1721">
        <v>1</v>
      </c>
      <c r="G1721">
        <v>360</v>
      </c>
      <c r="H1721">
        <v>0.55000000000000004</v>
      </c>
      <c r="I1721" t="s">
        <v>3957</v>
      </c>
      <c r="O1721" t="s">
        <v>5527</v>
      </c>
      <c r="P1721">
        <v>6</v>
      </c>
      <c r="Q1721" t="s">
        <v>1164</v>
      </c>
      <c r="R1721" t="str">
        <f>IFERROR(INDEX(tbl_Lookup_Exercises[Category],MATCH(tbl_Exercises[[#This Row],[ExerciseName]],tbl_Lookup_Exercises[ExerciseName],0)),"Unknown")</f>
        <v>Cardio</v>
      </c>
    </row>
    <row r="1722" spans="1:18" hidden="1" x14ac:dyDescent="0.25">
      <c r="A1722" t="s">
        <v>5528</v>
      </c>
      <c r="B1722" t="s">
        <v>1162</v>
      </c>
      <c r="C1722" t="s">
        <v>403</v>
      </c>
      <c r="D1722">
        <v>1</v>
      </c>
      <c r="E1722">
        <v>0</v>
      </c>
      <c r="F1722">
        <v>8</v>
      </c>
      <c r="O1722" t="s">
        <v>5529</v>
      </c>
      <c r="P1722">
        <v>6</v>
      </c>
      <c r="Q1722" t="s">
        <v>5530</v>
      </c>
      <c r="R1722" t="str">
        <f>IFERROR(INDEX(tbl_Lookup_Exercises[Category],MATCH(tbl_Exercises[[#This Row],[ExerciseName]],tbl_Lookup_Exercises[ExerciseName],0)),"Unknown")</f>
        <v>Warmup</v>
      </c>
    </row>
    <row r="1723" spans="1:18" hidden="1" x14ac:dyDescent="0.25">
      <c r="A1723" t="s">
        <v>5531</v>
      </c>
      <c r="B1723" t="s">
        <v>1162</v>
      </c>
      <c r="C1723" t="s">
        <v>394</v>
      </c>
      <c r="D1723">
        <v>1</v>
      </c>
      <c r="E1723">
        <v>0</v>
      </c>
      <c r="F1723">
        <v>15</v>
      </c>
      <c r="O1723" t="s">
        <v>3073</v>
      </c>
      <c r="P1723">
        <v>6</v>
      </c>
      <c r="Q1723" t="s">
        <v>5532</v>
      </c>
      <c r="R1723" t="str">
        <f>IFERROR(INDEX(tbl_Lookup_Exercises[Category],MATCH(tbl_Exercises[[#This Row],[ExerciseName]],tbl_Lookup_Exercises[ExerciseName],0)),"Unknown")</f>
        <v>Warmup</v>
      </c>
    </row>
    <row r="1724" spans="1:18" hidden="1" x14ac:dyDescent="0.25">
      <c r="A1724" t="s">
        <v>5533</v>
      </c>
      <c r="B1724" t="s">
        <v>1162</v>
      </c>
      <c r="C1724" t="s">
        <v>398</v>
      </c>
      <c r="D1724">
        <v>1</v>
      </c>
      <c r="E1724">
        <v>0</v>
      </c>
      <c r="F1724">
        <v>10</v>
      </c>
      <c r="O1724" t="s">
        <v>3073</v>
      </c>
      <c r="P1724">
        <v>6</v>
      </c>
      <c r="Q1724" t="s">
        <v>5534</v>
      </c>
      <c r="R1724" t="str">
        <f>IFERROR(INDEX(tbl_Lookup_Exercises[Category],MATCH(tbl_Exercises[[#This Row],[ExerciseName]],tbl_Lookup_Exercises[ExerciseName],0)),"Unknown")</f>
        <v>Warmup</v>
      </c>
    </row>
    <row r="1725" spans="1:18" hidden="1" x14ac:dyDescent="0.25">
      <c r="A1725" t="s">
        <v>5535</v>
      </c>
      <c r="B1725" t="s">
        <v>1162</v>
      </c>
      <c r="C1725" t="s">
        <v>403</v>
      </c>
      <c r="D1725">
        <v>2</v>
      </c>
      <c r="E1725">
        <v>0</v>
      </c>
      <c r="F1725">
        <v>8</v>
      </c>
      <c r="O1725" t="s">
        <v>5529</v>
      </c>
      <c r="P1725">
        <v>6</v>
      </c>
      <c r="Q1725" t="s">
        <v>5536</v>
      </c>
      <c r="R1725" t="str">
        <f>IFERROR(INDEX(tbl_Lookup_Exercises[Category],MATCH(tbl_Exercises[[#This Row],[ExerciseName]],tbl_Lookup_Exercises[ExerciseName],0)),"Unknown")</f>
        <v>Warmup</v>
      </c>
    </row>
    <row r="1726" spans="1:18" hidden="1" x14ac:dyDescent="0.25">
      <c r="A1726" t="s">
        <v>5537</v>
      </c>
      <c r="B1726" t="s">
        <v>1162</v>
      </c>
      <c r="C1726" t="s">
        <v>394</v>
      </c>
      <c r="D1726">
        <v>2</v>
      </c>
      <c r="E1726">
        <v>0</v>
      </c>
      <c r="F1726">
        <v>15</v>
      </c>
      <c r="O1726" t="s">
        <v>3073</v>
      </c>
      <c r="P1726">
        <v>6</v>
      </c>
      <c r="Q1726" t="s">
        <v>5538</v>
      </c>
      <c r="R1726" t="str">
        <f>IFERROR(INDEX(tbl_Lookup_Exercises[Category],MATCH(tbl_Exercises[[#This Row],[ExerciseName]],tbl_Lookup_Exercises[ExerciseName],0)),"Unknown")</f>
        <v>Warmup</v>
      </c>
    </row>
    <row r="1727" spans="1:18" hidden="1" x14ac:dyDescent="0.25">
      <c r="A1727" t="s">
        <v>5539</v>
      </c>
      <c r="B1727" t="s">
        <v>1162</v>
      </c>
      <c r="C1727" t="s">
        <v>398</v>
      </c>
      <c r="D1727">
        <v>2</v>
      </c>
      <c r="E1727">
        <v>0</v>
      </c>
      <c r="F1727">
        <v>10</v>
      </c>
      <c r="O1727" t="s">
        <v>3073</v>
      </c>
      <c r="P1727">
        <v>6</v>
      </c>
      <c r="Q1727" t="s">
        <v>5540</v>
      </c>
      <c r="R1727" t="str">
        <f>IFERROR(INDEX(tbl_Lookup_Exercises[Category],MATCH(tbl_Exercises[[#This Row],[ExerciseName]],tbl_Lookup_Exercises[ExerciseName],0)),"Unknown")</f>
        <v>Warmup</v>
      </c>
    </row>
    <row r="1728" spans="1:18" hidden="1" x14ac:dyDescent="0.25">
      <c r="A1728" t="s">
        <v>5541</v>
      </c>
      <c r="B1728" t="s">
        <v>1162</v>
      </c>
      <c r="C1728" t="s">
        <v>147</v>
      </c>
      <c r="D1728">
        <v>1</v>
      </c>
      <c r="E1728">
        <v>130</v>
      </c>
      <c r="F1728">
        <v>9</v>
      </c>
      <c r="J1728">
        <v>2</v>
      </c>
      <c r="L1728">
        <v>2</v>
      </c>
      <c r="M1728" t="s">
        <v>3856</v>
      </c>
      <c r="O1728" t="s">
        <v>5542</v>
      </c>
      <c r="P1728">
        <v>6</v>
      </c>
      <c r="Q1728" t="s">
        <v>5543</v>
      </c>
      <c r="R1728" t="str">
        <f>IFERROR(INDEX(tbl_Lookup_Exercises[Category],MATCH(tbl_Exercises[[#This Row],[ExerciseName]],tbl_Lookup_Exercises[ExerciseName],0)),"Unknown")</f>
        <v>Push</v>
      </c>
    </row>
    <row r="1729" spans="1:18" hidden="1" x14ac:dyDescent="0.25">
      <c r="A1729" t="s">
        <v>5544</v>
      </c>
      <c r="B1729" t="s">
        <v>1162</v>
      </c>
      <c r="C1729" t="s">
        <v>147</v>
      </c>
      <c r="D1729">
        <v>2</v>
      </c>
      <c r="E1729">
        <v>140</v>
      </c>
      <c r="F1729">
        <v>7</v>
      </c>
      <c r="J1729">
        <v>2</v>
      </c>
      <c r="L1729">
        <v>2</v>
      </c>
      <c r="M1729" t="s">
        <v>3856</v>
      </c>
      <c r="O1729" t="s">
        <v>5545</v>
      </c>
      <c r="P1729">
        <v>6</v>
      </c>
      <c r="Q1729" t="s">
        <v>5546</v>
      </c>
      <c r="R1729" t="str">
        <f>IFERROR(INDEX(tbl_Lookup_Exercises[Category],MATCH(tbl_Exercises[[#This Row],[ExerciseName]],tbl_Lookup_Exercises[ExerciseName],0)),"Unknown")</f>
        <v>Push</v>
      </c>
    </row>
    <row r="1730" spans="1:18" hidden="1" x14ac:dyDescent="0.25">
      <c r="A1730" t="s">
        <v>5547</v>
      </c>
      <c r="B1730" t="s">
        <v>1162</v>
      </c>
      <c r="C1730" t="s">
        <v>147</v>
      </c>
      <c r="D1730">
        <v>3</v>
      </c>
      <c r="E1730">
        <v>140</v>
      </c>
      <c r="F1730">
        <v>6</v>
      </c>
      <c r="J1730">
        <v>2</v>
      </c>
      <c r="L1730">
        <v>2</v>
      </c>
      <c r="O1730" t="s">
        <v>5548</v>
      </c>
      <c r="P1730">
        <v>6</v>
      </c>
      <c r="Q1730" t="s">
        <v>5549</v>
      </c>
      <c r="R1730" t="str">
        <f>IFERROR(INDEX(tbl_Lookup_Exercises[Category],MATCH(tbl_Exercises[[#This Row],[ExerciseName]],tbl_Lookup_Exercises[ExerciseName],0)),"Unknown")</f>
        <v>Push</v>
      </c>
    </row>
    <row r="1731" spans="1:18" hidden="1" x14ac:dyDescent="0.25">
      <c r="A1731" t="s">
        <v>5550</v>
      </c>
      <c r="B1731" t="s">
        <v>1162</v>
      </c>
      <c r="C1731" t="s">
        <v>147</v>
      </c>
      <c r="D1731">
        <v>4</v>
      </c>
      <c r="E1731">
        <v>140</v>
      </c>
      <c r="F1731">
        <v>6.5</v>
      </c>
      <c r="J1731">
        <v>2</v>
      </c>
      <c r="L1731">
        <v>2</v>
      </c>
      <c r="M1731" t="s">
        <v>610</v>
      </c>
      <c r="O1731" t="s">
        <v>5551</v>
      </c>
      <c r="P1731">
        <v>6</v>
      </c>
      <c r="Q1731" t="s">
        <v>5552</v>
      </c>
      <c r="R1731" t="str">
        <f>IFERROR(INDEX(tbl_Lookup_Exercises[Category],MATCH(tbl_Exercises[[#This Row],[ExerciseName]],tbl_Lookup_Exercises[ExerciseName],0)),"Unknown")</f>
        <v>Push</v>
      </c>
    </row>
    <row r="1732" spans="1:18" hidden="1" x14ac:dyDescent="0.25">
      <c r="A1732" t="s">
        <v>5553</v>
      </c>
      <c r="B1732" t="s">
        <v>1162</v>
      </c>
      <c r="C1732" t="s">
        <v>177</v>
      </c>
      <c r="D1732">
        <v>1</v>
      </c>
      <c r="E1732">
        <v>30</v>
      </c>
      <c r="F1732">
        <v>12</v>
      </c>
      <c r="J1732">
        <v>2</v>
      </c>
      <c r="K1732">
        <v>1</v>
      </c>
      <c r="M1732" t="s">
        <v>3856</v>
      </c>
      <c r="O1732" t="s">
        <v>5554</v>
      </c>
      <c r="P1732">
        <v>6</v>
      </c>
      <c r="Q1732" t="s">
        <v>5555</v>
      </c>
      <c r="R1732" t="str">
        <f>IFERROR(INDEX(tbl_Lookup_Exercises[Category],MATCH(tbl_Exercises[[#This Row],[ExerciseName]],tbl_Lookup_Exercises[ExerciseName],0)),"Unknown")</f>
        <v>Push</v>
      </c>
    </row>
    <row r="1733" spans="1:18" hidden="1" x14ac:dyDescent="0.25">
      <c r="A1733" t="s">
        <v>5556</v>
      </c>
      <c r="B1733" t="s">
        <v>1162</v>
      </c>
      <c r="C1733" t="s">
        <v>177</v>
      </c>
      <c r="D1733">
        <v>2</v>
      </c>
      <c r="E1733">
        <v>35</v>
      </c>
      <c r="F1733">
        <v>12</v>
      </c>
      <c r="J1733">
        <v>2</v>
      </c>
      <c r="K1733">
        <v>1</v>
      </c>
      <c r="M1733" t="s">
        <v>3856</v>
      </c>
      <c r="O1733" t="s">
        <v>5554</v>
      </c>
      <c r="P1733">
        <v>6</v>
      </c>
      <c r="Q1733" t="s">
        <v>5557</v>
      </c>
      <c r="R1733" t="str">
        <f>IFERROR(INDEX(tbl_Lookup_Exercises[Category],MATCH(tbl_Exercises[[#This Row],[ExerciseName]],tbl_Lookup_Exercises[ExerciseName],0)),"Unknown")</f>
        <v>Push</v>
      </c>
    </row>
    <row r="1734" spans="1:18" hidden="1" x14ac:dyDescent="0.25">
      <c r="A1734" t="s">
        <v>5558</v>
      </c>
      <c r="B1734" t="s">
        <v>1162</v>
      </c>
      <c r="C1734" t="s">
        <v>177</v>
      </c>
      <c r="D1734">
        <v>3</v>
      </c>
      <c r="E1734">
        <v>40</v>
      </c>
      <c r="F1734">
        <v>11</v>
      </c>
      <c r="J1734">
        <v>2</v>
      </c>
      <c r="K1734">
        <v>1</v>
      </c>
      <c r="M1734" t="s">
        <v>610</v>
      </c>
      <c r="O1734" t="s">
        <v>5559</v>
      </c>
      <c r="P1734">
        <v>6</v>
      </c>
      <c r="Q1734" t="s">
        <v>5560</v>
      </c>
      <c r="R1734" t="str">
        <f>IFERROR(INDEX(tbl_Lookup_Exercises[Category],MATCH(tbl_Exercises[[#This Row],[ExerciseName]],tbl_Lookup_Exercises[ExerciseName],0)),"Unknown")</f>
        <v>Push</v>
      </c>
    </row>
    <row r="1735" spans="1:18" hidden="1" x14ac:dyDescent="0.25">
      <c r="A1735" t="s">
        <v>5561</v>
      </c>
      <c r="B1735" t="s">
        <v>1162</v>
      </c>
      <c r="C1735" t="s">
        <v>309</v>
      </c>
      <c r="D1735">
        <v>1</v>
      </c>
      <c r="E1735">
        <v>10</v>
      </c>
      <c r="F1735">
        <v>12</v>
      </c>
      <c r="J1735">
        <v>2</v>
      </c>
      <c r="K1735">
        <v>2</v>
      </c>
      <c r="L1735">
        <v>2</v>
      </c>
      <c r="M1735" t="s">
        <v>3856</v>
      </c>
      <c r="O1735" t="s">
        <v>3996</v>
      </c>
      <c r="P1735">
        <v>6</v>
      </c>
      <c r="Q1735" t="s">
        <v>5562</v>
      </c>
      <c r="R1735" t="str">
        <f>IFERROR(INDEX(tbl_Lookup_Exercises[Category],MATCH(tbl_Exercises[[#This Row],[ExerciseName]],tbl_Lookup_Exercises[ExerciseName],0)),"Unknown")</f>
        <v>Push</v>
      </c>
    </row>
    <row r="1736" spans="1:18" hidden="1" x14ac:dyDescent="0.25">
      <c r="A1736" t="s">
        <v>5563</v>
      </c>
      <c r="B1736" t="s">
        <v>1162</v>
      </c>
      <c r="C1736" t="s">
        <v>309</v>
      </c>
      <c r="D1736">
        <v>2</v>
      </c>
      <c r="E1736">
        <v>10</v>
      </c>
      <c r="F1736">
        <v>12</v>
      </c>
      <c r="J1736">
        <v>2</v>
      </c>
      <c r="K1736">
        <v>2</v>
      </c>
      <c r="L1736">
        <v>2</v>
      </c>
      <c r="M1736" t="s">
        <v>3856</v>
      </c>
      <c r="O1736" t="s">
        <v>3996</v>
      </c>
      <c r="P1736">
        <v>6</v>
      </c>
      <c r="Q1736" t="s">
        <v>5564</v>
      </c>
      <c r="R1736" t="str">
        <f>IFERROR(INDEX(tbl_Lookup_Exercises[Category],MATCH(tbl_Exercises[[#This Row],[ExerciseName]],tbl_Lookup_Exercises[ExerciseName],0)),"Unknown")</f>
        <v>Push</v>
      </c>
    </row>
    <row r="1737" spans="1:18" hidden="1" x14ac:dyDescent="0.25">
      <c r="A1737" t="s">
        <v>5565</v>
      </c>
      <c r="B1737" t="s">
        <v>1162</v>
      </c>
      <c r="C1737" t="s">
        <v>309</v>
      </c>
      <c r="D1737">
        <v>3</v>
      </c>
      <c r="E1737">
        <v>10</v>
      </c>
      <c r="F1737">
        <v>13</v>
      </c>
      <c r="J1737">
        <v>2</v>
      </c>
      <c r="K1737">
        <v>2</v>
      </c>
      <c r="L1737">
        <v>2</v>
      </c>
      <c r="M1737" t="s">
        <v>3856</v>
      </c>
      <c r="O1737" t="s">
        <v>3996</v>
      </c>
      <c r="P1737">
        <v>6</v>
      </c>
      <c r="Q1737" t="s">
        <v>5566</v>
      </c>
      <c r="R1737" t="str">
        <f>IFERROR(INDEX(tbl_Lookup_Exercises[Category],MATCH(tbl_Exercises[[#This Row],[ExerciseName]],tbl_Lookup_Exercises[ExerciseName],0)),"Unknown")</f>
        <v>Push</v>
      </c>
    </row>
    <row r="1738" spans="1:18" hidden="1" x14ac:dyDescent="0.25">
      <c r="A1738" t="s">
        <v>5567</v>
      </c>
      <c r="B1738" t="s">
        <v>1162</v>
      </c>
      <c r="C1738" t="s">
        <v>222</v>
      </c>
      <c r="D1738">
        <v>1</v>
      </c>
      <c r="E1738">
        <v>22.5</v>
      </c>
      <c r="F1738">
        <v>12</v>
      </c>
      <c r="J1738">
        <v>3</v>
      </c>
      <c r="K1738">
        <v>1</v>
      </c>
      <c r="L1738">
        <v>3</v>
      </c>
      <c r="M1738" t="s">
        <v>3856</v>
      </c>
      <c r="O1738" t="s">
        <v>5568</v>
      </c>
      <c r="P1738">
        <v>6</v>
      </c>
      <c r="Q1738" t="s">
        <v>5569</v>
      </c>
      <c r="R1738" t="str">
        <f>IFERROR(INDEX(tbl_Lookup_Exercises[Category],MATCH(tbl_Exercises[[#This Row],[ExerciseName]],tbl_Lookup_Exercises[ExerciseName],0)),"Unknown")</f>
        <v>Arms_Triceps</v>
      </c>
    </row>
    <row r="1739" spans="1:18" hidden="1" x14ac:dyDescent="0.25">
      <c r="A1739" t="s">
        <v>5570</v>
      </c>
      <c r="B1739" t="s">
        <v>1162</v>
      </c>
      <c r="C1739" t="s">
        <v>222</v>
      </c>
      <c r="D1739">
        <v>2</v>
      </c>
      <c r="E1739">
        <v>25</v>
      </c>
      <c r="F1739">
        <v>12</v>
      </c>
      <c r="J1739">
        <v>3</v>
      </c>
      <c r="K1739">
        <v>1</v>
      </c>
      <c r="L1739">
        <v>3</v>
      </c>
      <c r="M1739" t="s">
        <v>3856</v>
      </c>
      <c r="O1739" t="s">
        <v>5568</v>
      </c>
      <c r="P1739">
        <v>6</v>
      </c>
      <c r="Q1739" t="s">
        <v>5571</v>
      </c>
      <c r="R1739" t="str">
        <f>IFERROR(INDEX(tbl_Lookup_Exercises[Category],MATCH(tbl_Exercises[[#This Row],[ExerciseName]],tbl_Lookup_Exercises[ExerciseName],0)),"Unknown")</f>
        <v>Arms_Triceps</v>
      </c>
    </row>
    <row r="1740" spans="1:18" hidden="1" x14ac:dyDescent="0.25">
      <c r="A1740" t="s">
        <v>5572</v>
      </c>
      <c r="B1740" t="s">
        <v>1162</v>
      </c>
      <c r="C1740" t="s">
        <v>222</v>
      </c>
      <c r="D1740">
        <v>3</v>
      </c>
      <c r="E1740">
        <v>25</v>
      </c>
      <c r="F1740">
        <v>11</v>
      </c>
      <c r="J1740">
        <v>3</v>
      </c>
      <c r="K1740">
        <v>1</v>
      </c>
      <c r="L1740">
        <v>3</v>
      </c>
      <c r="M1740" t="s">
        <v>3856</v>
      </c>
      <c r="O1740" t="s">
        <v>5568</v>
      </c>
      <c r="P1740">
        <v>6</v>
      </c>
      <c r="Q1740" t="s">
        <v>5573</v>
      </c>
      <c r="R1740" t="str">
        <f>IFERROR(INDEX(tbl_Lookup_Exercises[Category],MATCH(tbl_Exercises[[#This Row],[ExerciseName]],tbl_Lookup_Exercises[ExerciseName],0)),"Unknown")</f>
        <v>Arms_Triceps</v>
      </c>
    </row>
    <row r="1741" spans="1:18" hidden="1" x14ac:dyDescent="0.25">
      <c r="A1741" t="s">
        <v>5574</v>
      </c>
      <c r="B1741" t="s">
        <v>1162</v>
      </c>
      <c r="C1741" t="s">
        <v>415</v>
      </c>
      <c r="D1741">
        <v>1</v>
      </c>
      <c r="E1741">
        <v>30</v>
      </c>
      <c r="G1741">
        <v>20</v>
      </c>
      <c r="P1741">
        <v>6</v>
      </c>
      <c r="Q1741" t="s">
        <v>5575</v>
      </c>
      <c r="R1741" t="str">
        <f>IFERROR(INDEX(tbl_Lookup_Exercises[Category],MATCH(tbl_Exercises[[#This Row],[ExerciseName]],tbl_Lookup_Exercises[ExerciseName],0)),"Unknown")</f>
        <v>Warmup</v>
      </c>
    </row>
    <row r="1742" spans="1:18" hidden="1" x14ac:dyDescent="0.25">
      <c r="A1742" t="s">
        <v>5576</v>
      </c>
      <c r="B1742" t="s">
        <v>1162</v>
      </c>
      <c r="C1742" t="s">
        <v>415</v>
      </c>
      <c r="D1742">
        <v>2</v>
      </c>
      <c r="E1742">
        <v>30</v>
      </c>
      <c r="G1742">
        <v>20</v>
      </c>
      <c r="P1742">
        <v>6</v>
      </c>
      <c r="Q1742" t="s">
        <v>5577</v>
      </c>
      <c r="R1742" t="str">
        <f>IFERROR(INDEX(tbl_Lookup_Exercises[Category],MATCH(tbl_Exercises[[#This Row],[ExerciseName]],tbl_Lookup_Exercises[ExerciseName],0)),"Unknown")</f>
        <v>Warmup</v>
      </c>
    </row>
    <row r="1743" spans="1:18" hidden="1" x14ac:dyDescent="0.25">
      <c r="A1743" t="s">
        <v>5578</v>
      </c>
      <c r="B1743" t="s">
        <v>1162</v>
      </c>
      <c r="C1743" t="s">
        <v>420</v>
      </c>
      <c r="D1743">
        <v>1</v>
      </c>
      <c r="E1743">
        <v>45</v>
      </c>
      <c r="F1743">
        <v>15</v>
      </c>
      <c r="O1743" t="s">
        <v>5579</v>
      </c>
      <c r="P1743">
        <v>6</v>
      </c>
      <c r="Q1743" t="s">
        <v>5580</v>
      </c>
      <c r="R1743" t="str">
        <f>IFERROR(INDEX(tbl_Lookup_Exercises[Category],MATCH(tbl_Exercises[[#This Row],[ExerciseName]],tbl_Lookup_Exercises[ExerciseName],0)),"Unknown")</f>
        <v>Arms_Triceps</v>
      </c>
    </row>
    <row r="1744" spans="1:18" hidden="1" x14ac:dyDescent="0.25">
      <c r="A1744" t="s">
        <v>5581</v>
      </c>
      <c r="B1744" t="s">
        <v>1162</v>
      </c>
      <c r="C1744" t="s">
        <v>420</v>
      </c>
      <c r="D1744">
        <v>2</v>
      </c>
      <c r="E1744">
        <v>45</v>
      </c>
      <c r="F1744">
        <v>15</v>
      </c>
      <c r="O1744" t="s">
        <v>5579</v>
      </c>
      <c r="P1744">
        <v>6</v>
      </c>
      <c r="Q1744" t="s">
        <v>1165</v>
      </c>
      <c r="R1744" t="str">
        <f>IFERROR(INDEX(tbl_Lookup_Exercises[Category],MATCH(tbl_Exercises[[#This Row],[ExerciseName]],tbl_Lookup_Exercises[ExerciseName],0)),"Unknown")</f>
        <v>Arms_Triceps</v>
      </c>
    </row>
    <row r="1745" spans="1:18" hidden="1" x14ac:dyDescent="0.25">
      <c r="A1745" t="s">
        <v>5582</v>
      </c>
      <c r="B1745" t="s">
        <v>1166</v>
      </c>
      <c r="C1745" t="s">
        <v>15</v>
      </c>
      <c r="D1745">
        <v>1</v>
      </c>
      <c r="E1745">
        <v>75</v>
      </c>
      <c r="G1745">
        <v>60</v>
      </c>
      <c r="O1745" t="s">
        <v>5583</v>
      </c>
      <c r="P1745">
        <v>6</v>
      </c>
      <c r="Q1745" t="s">
        <v>1168</v>
      </c>
      <c r="R1745" t="str">
        <f>IFERROR(INDEX(tbl_Lookup_Exercises[Category],MATCH(tbl_Exercises[[#This Row],[ExerciseName]],tbl_Lookup_Exercises[ExerciseName],0)),"Unknown")</f>
        <v>Carry</v>
      </c>
    </row>
    <row r="1746" spans="1:18" hidden="1" x14ac:dyDescent="0.25">
      <c r="A1746" t="s">
        <v>5584</v>
      </c>
      <c r="B1746" t="s">
        <v>1166</v>
      </c>
      <c r="C1746" t="s">
        <v>15</v>
      </c>
      <c r="D1746">
        <v>2</v>
      </c>
      <c r="E1746">
        <v>75</v>
      </c>
      <c r="G1746">
        <v>60</v>
      </c>
      <c r="O1746" t="s">
        <v>5583</v>
      </c>
      <c r="P1746">
        <v>6</v>
      </c>
      <c r="Q1746" t="s">
        <v>5585</v>
      </c>
      <c r="R1746" t="str">
        <f>IFERROR(INDEX(tbl_Lookup_Exercises[Category],MATCH(tbl_Exercises[[#This Row],[ExerciseName]],tbl_Lookup_Exercises[ExerciseName],0)),"Unknown")</f>
        <v>Carry</v>
      </c>
    </row>
    <row r="1747" spans="1:18" hidden="1" x14ac:dyDescent="0.25">
      <c r="A1747" t="s">
        <v>5586</v>
      </c>
      <c r="B1747" t="s">
        <v>1166</v>
      </c>
      <c r="C1747" t="s">
        <v>15</v>
      </c>
      <c r="D1747">
        <v>3</v>
      </c>
      <c r="E1747">
        <v>75</v>
      </c>
      <c r="G1747">
        <v>60</v>
      </c>
      <c r="O1747" t="s">
        <v>5587</v>
      </c>
      <c r="P1747">
        <v>6</v>
      </c>
      <c r="Q1747" t="s">
        <v>5588</v>
      </c>
      <c r="R1747" t="str">
        <f>IFERROR(INDEX(tbl_Lookup_Exercises[Category],MATCH(tbl_Exercises[[#This Row],[ExerciseName]],tbl_Lookup_Exercises[ExerciseName],0)),"Unknown")</f>
        <v>Carry</v>
      </c>
    </row>
    <row r="1748" spans="1:18" hidden="1" x14ac:dyDescent="0.25">
      <c r="A1748" t="s">
        <v>5589</v>
      </c>
      <c r="B1748" t="s">
        <v>1166</v>
      </c>
      <c r="C1748" t="s">
        <v>15</v>
      </c>
      <c r="D1748">
        <v>4</v>
      </c>
      <c r="E1748">
        <v>75</v>
      </c>
      <c r="G1748">
        <v>60</v>
      </c>
      <c r="O1748" t="s">
        <v>5590</v>
      </c>
      <c r="P1748">
        <v>6</v>
      </c>
      <c r="Q1748" t="s">
        <v>5591</v>
      </c>
      <c r="R1748" t="str">
        <f>IFERROR(INDEX(tbl_Lookup_Exercises[Category],MATCH(tbl_Exercises[[#This Row],[ExerciseName]],tbl_Lookup_Exercises[ExerciseName],0)),"Unknown")</f>
        <v>Carry</v>
      </c>
    </row>
    <row r="1749" spans="1:18" hidden="1" x14ac:dyDescent="0.25">
      <c r="A1749" t="s">
        <v>5592</v>
      </c>
      <c r="B1749" t="s">
        <v>1166</v>
      </c>
      <c r="C1749" t="s">
        <v>55</v>
      </c>
      <c r="D1749">
        <v>1</v>
      </c>
      <c r="E1749">
        <v>57.5</v>
      </c>
      <c r="F1749">
        <v>12</v>
      </c>
      <c r="J1749">
        <v>2</v>
      </c>
      <c r="K1749">
        <v>2</v>
      </c>
      <c r="L1749">
        <v>2</v>
      </c>
      <c r="M1749" t="s">
        <v>2289</v>
      </c>
      <c r="O1749" t="s">
        <v>3545</v>
      </c>
      <c r="P1749">
        <v>6</v>
      </c>
      <c r="Q1749" t="s">
        <v>5593</v>
      </c>
      <c r="R1749" t="str">
        <f>IFERROR(INDEX(tbl_Lookup_Exercises[Category],MATCH(tbl_Exercises[[#This Row],[ExerciseName]],tbl_Lookup_Exercises[ExerciseName],0)),"Unknown")</f>
        <v>Pull</v>
      </c>
    </row>
    <row r="1750" spans="1:18" hidden="1" x14ac:dyDescent="0.25">
      <c r="A1750" t="s">
        <v>5594</v>
      </c>
      <c r="B1750" t="s">
        <v>1166</v>
      </c>
      <c r="C1750" t="s">
        <v>55</v>
      </c>
      <c r="D1750">
        <v>2</v>
      </c>
      <c r="E1750">
        <v>60</v>
      </c>
      <c r="F1750">
        <v>12</v>
      </c>
      <c r="J1750">
        <v>2</v>
      </c>
      <c r="K1750">
        <v>2</v>
      </c>
      <c r="L1750">
        <v>2</v>
      </c>
      <c r="M1750" t="s">
        <v>618</v>
      </c>
      <c r="O1750" t="s">
        <v>3218</v>
      </c>
      <c r="P1750">
        <v>6</v>
      </c>
      <c r="Q1750" t="s">
        <v>5595</v>
      </c>
      <c r="R1750" t="str">
        <f>IFERROR(INDEX(tbl_Lookup_Exercises[Category],MATCH(tbl_Exercises[[#This Row],[ExerciseName]],tbl_Lookup_Exercises[ExerciseName],0)),"Unknown")</f>
        <v>Pull</v>
      </c>
    </row>
    <row r="1751" spans="1:18" hidden="1" x14ac:dyDescent="0.25">
      <c r="A1751" t="s">
        <v>5596</v>
      </c>
      <c r="B1751" t="s">
        <v>1166</v>
      </c>
      <c r="C1751" t="s">
        <v>55</v>
      </c>
      <c r="D1751">
        <v>3</v>
      </c>
      <c r="E1751">
        <v>65</v>
      </c>
      <c r="F1751">
        <v>11</v>
      </c>
      <c r="J1751">
        <v>2</v>
      </c>
      <c r="K1751">
        <v>2</v>
      </c>
      <c r="L1751">
        <v>2</v>
      </c>
      <c r="M1751" t="s">
        <v>3856</v>
      </c>
      <c r="O1751" t="s">
        <v>3996</v>
      </c>
      <c r="P1751">
        <v>6</v>
      </c>
      <c r="Q1751" t="s">
        <v>5597</v>
      </c>
      <c r="R1751" t="str">
        <f>IFERROR(INDEX(tbl_Lookup_Exercises[Category],MATCH(tbl_Exercises[[#This Row],[ExerciseName]],tbl_Lookup_Exercises[ExerciseName],0)),"Unknown")</f>
        <v>Pull</v>
      </c>
    </row>
    <row r="1752" spans="1:18" hidden="1" x14ac:dyDescent="0.25">
      <c r="A1752" t="s">
        <v>5598</v>
      </c>
      <c r="B1752" t="s">
        <v>1166</v>
      </c>
      <c r="C1752" t="s">
        <v>55</v>
      </c>
      <c r="D1752">
        <v>4</v>
      </c>
      <c r="E1752">
        <v>65</v>
      </c>
      <c r="F1752">
        <v>11</v>
      </c>
      <c r="J1752">
        <v>2</v>
      </c>
      <c r="K1752">
        <v>2</v>
      </c>
      <c r="L1752">
        <v>2</v>
      </c>
      <c r="M1752" t="s">
        <v>610</v>
      </c>
      <c r="O1752" t="s">
        <v>3600</v>
      </c>
      <c r="P1752">
        <v>6</v>
      </c>
      <c r="Q1752" t="s">
        <v>5599</v>
      </c>
      <c r="R1752" t="str">
        <f>IFERROR(INDEX(tbl_Lookup_Exercises[Category],MATCH(tbl_Exercises[[#This Row],[ExerciseName]],tbl_Lookup_Exercises[ExerciseName],0)),"Unknown")</f>
        <v>Pull</v>
      </c>
    </row>
    <row r="1753" spans="1:18" hidden="1" x14ac:dyDescent="0.25">
      <c r="A1753" t="s">
        <v>5600</v>
      </c>
      <c r="B1753" t="s">
        <v>1166</v>
      </c>
      <c r="C1753" t="s">
        <v>79</v>
      </c>
      <c r="D1753">
        <v>1</v>
      </c>
      <c r="E1753">
        <v>15</v>
      </c>
      <c r="F1753">
        <v>15</v>
      </c>
      <c r="J1753">
        <v>1</v>
      </c>
      <c r="K1753">
        <v>2</v>
      </c>
      <c r="L1753">
        <v>1</v>
      </c>
      <c r="M1753" t="s">
        <v>2289</v>
      </c>
      <c r="O1753" t="s">
        <v>5601</v>
      </c>
      <c r="P1753">
        <v>6</v>
      </c>
      <c r="Q1753" t="s">
        <v>5602</v>
      </c>
      <c r="R1753" t="str">
        <f>IFERROR(INDEX(tbl_Lookup_Exercises[Category],MATCH(tbl_Exercises[[#This Row],[ExerciseName]],tbl_Lookup_Exercises[ExerciseName],0)),"Unknown")</f>
        <v>Pull</v>
      </c>
    </row>
    <row r="1754" spans="1:18" hidden="1" x14ac:dyDescent="0.25">
      <c r="A1754" t="s">
        <v>5603</v>
      </c>
      <c r="B1754" t="s">
        <v>1166</v>
      </c>
      <c r="C1754" t="s">
        <v>79</v>
      </c>
      <c r="D1754">
        <v>2</v>
      </c>
      <c r="E1754">
        <v>20</v>
      </c>
      <c r="F1754">
        <v>15</v>
      </c>
      <c r="J1754">
        <v>2</v>
      </c>
      <c r="K1754">
        <v>2</v>
      </c>
      <c r="L1754">
        <v>2</v>
      </c>
      <c r="M1754" t="s">
        <v>2289</v>
      </c>
      <c r="O1754" t="s">
        <v>5604</v>
      </c>
      <c r="P1754">
        <v>6</v>
      </c>
      <c r="Q1754" t="s">
        <v>5605</v>
      </c>
      <c r="R1754" t="str">
        <f>IFERROR(INDEX(tbl_Lookup_Exercises[Category],MATCH(tbl_Exercises[[#This Row],[ExerciseName]],tbl_Lookup_Exercises[ExerciseName],0)),"Unknown")</f>
        <v>Pull</v>
      </c>
    </row>
    <row r="1755" spans="1:18" hidden="1" x14ac:dyDescent="0.25">
      <c r="A1755" t="s">
        <v>5606</v>
      </c>
      <c r="B1755" t="s">
        <v>1166</v>
      </c>
      <c r="C1755" t="s">
        <v>79</v>
      </c>
      <c r="D1755">
        <v>3</v>
      </c>
      <c r="E1755">
        <v>25</v>
      </c>
      <c r="F1755">
        <v>15</v>
      </c>
      <c r="J1755">
        <v>2</v>
      </c>
      <c r="K1755">
        <v>2</v>
      </c>
      <c r="L1755">
        <v>2</v>
      </c>
      <c r="M1755" t="s">
        <v>2289</v>
      </c>
      <c r="O1755" t="s">
        <v>5604</v>
      </c>
      <c r="P1755">
        <v>6</v>
      </c>
      <c r="Q1755" t="s">
        <v>5607</v>
      </c>
      <c r="R1755" t="str">
        <f>IFERROR(INDEX(tbl_Lookup_Exercises[Category],MATCH(tbl_Exercises[[#This Row],[ExerciseName]],tbl_Lookup_Exercises[ExerciseName],0)),"Unknown")</f>
        <v>Pull</v>
      </c>
    </row>
    <row r="1756" spans="1:18" hidden="1" x14ac:dyDescent="0.25">
      <c r="A1756" t="s">
        <v>5608</v>
      </c>
      <c r="B1756" t="s">
        <v>1166</v>
      </c>
      <c r="C1756" t="s">
        <v>79</v>
      </c>
      <c r="D1756">
        <v>4</v>
      </c>
      <c r="E1756">
        <v>30</v>
      </c>
      <c r="F1756">
        <v>15</v>
      </c>
      <c r="J1756">
        <v>2</v>
      </c>
      <c r="K1756">
        <v>2</v>
      </c>
      <c r="L1756">
        <v>2</v>
      </c>
      <c r="M1756" t="s">
        <v>2289</v>
      </c>
      <c r="O1756" t="s">
        <v>5604</v>
      </c>
      <c r="P1756">
        <v>6</v>
      </c>
      <c r="Q1756" t="s">
        <v>5609</v>
      </c>
      <c r="R1756" t="str">
        <f>IFERROR(INDEX(tbl_Lookup_Exercises[Category],MATCH(tbl_Exercises[[#This Row],[ExerciseName]],tbl_Lookup_Exercises[ExerciseName],0)),"Unknown")</f>
        <v>Pull</v>
      </c>
    </row>
    <row r="1757" spans="1:18" hidden="1" x14ac:dyDescent="0.25">
      <c r="A1757" t="s">
        <v>5610</v>
      </c>
      <c r="B1757" t="s">
        <v>1166</v>
      </c>
      <c r="C1757" t="s">
        <v>99</v>
      </c>
      <c r="D1757">
        <v>1</v>
      </c>
      <c r="E1757">
        <v>25</v>
      </c>
      <c r="F1757">
        <v>12</v>
      </c>
      <c r="J1757">
        <v>2</v>
      </c>
      <c r="K1757">
        <v>1</v>
      </c>
      <c r="L1757">
        <v>3</v>
      </c>
      <c r="M1757" t="s">
        <v>3856</v>
      </c>
      <c r="O1757" t="s">
        <v>5611</v>
      </c>
      <c r="P1757">
        <v>6</v>
      </c>
      <c r="Q1757" t="s">
        <v>5612</v>
      </c>
      <c r="R1757" t="str">
        <f>IFERROR(INDEX(tbl_Lookup_Exercises[Category],MATCH(tbl_Exercises[[#This Row],[ExerciseName]],tbl_Lookup_Exercises[ExerciseName],0)),"Unknown")</f>
        <v>Arms_Biceps</v>
      </c>
    </row>
    <row r="1758" spans="1:18" hidden="1" x14ac:dyDescent="0.25">
      <c r="A1758" t="s">
        <v>5613</v>
      </c>
      <c r="B1758" t="s">
        <v>1166</v>
      </c>
      <c r="C1758" t="s">
        <v>99</v>
      </c>
      <c r="D1758">
        <v>2</v>
      </c>
      <c r="E1758">
        <v>25</v>
      </c>
      <c r="F1758">
        <v>12</v>
      </c>
      <c r="J1758">
        <v>2</v>
      </c>
      <c r="K1758">
        <v>1</v>
      </c>
      <c r="L1758">
        <v>3</v>
      </c>
      <c r="M1758" t="s">
        <v>3856</v>
      </c>
      <c r="O1758" t="s">
        <v>5614</v>
      </c>
      <c r="P1758">
        <v>6</v>
      </c>
      <c r="Q1758" t="s">
        <v>5615</v>
      </c>
      <c r="R1758" t="str">
        <f>IFERROR(INDEX(tbl_Lookup_Exercises[Category],MATCH(tbl_Exercises[[#This Row],[ExerciseName]],tbl_Lookup_Exercises[ExerciseName],0)),"Unknown")</f>
        <v>Arms_Biceps</v>
      </c>
    </row>
    <row r="1759" spans="1:18" hidden="1" x14ac:dyDescent="0.25">
      <c r="A1759" t="s">
        <v>5616</v>
      </c>
      <c r="B1759" t="s">
        <v>1166</v>
      </c>
      <c r="C1759" t="s">
        <v>99</v>
      </c>
      <c r="D1759">
        <v>3</v>
      </c>
      <c r="E1759">
        <v>27.5</v>
      </c>
      <c r="F1759">
        <v>10</v>
      </c>
      <c r="J1759">
        <v>2</v>
      </c>
      <c r="K1759">
        <v>1</v>
      </c>
      <c r="L1759">
        <v>3</v>
      </c>
      <c r="M1759" t="s">
        <v>610</v>
      </c>
      <c r="O1759" t="s">
        <v>2350</v>
      </c>
      <c r="P1759">
        <v>6</v>
      </c>
      <c r="Q1759" t="s">
        <v>5617</v>
      </c>
      <c r="R1759" t="str">
        <f>IFERROR(INDEX(tbl_Lookup_Exercises[Category],MATCH(tbl_Exercises[[#This Row],[ExerciseName]],tbl_Lookup_Exercises[ExerciseName],0)),"Unknown")</f>
        <v>Arms_Biceps</v>
      </c>
    </row>
    <row r="1760" spans="1:18" hidden="1" x14ac:dyDescent="0.25">
      <c r="A1760" t="s">
        <v>5618</v>
      </c>
      <c r="B1760" t="s">
        <v>1166</v>
      </c>
      <c r="C1760" t="s">
        <v>356</v>
      </c>
      <c r="D1760">
        <v>1</v>
      </c>
      <c r="G1760">
        <v>465</v>
      </c>
      <c r="H1760">
        <v>2</v>
      </c>
      <c r="I1760" t="s">
        <v>3957</v>
      </c>
      <c r="O1760" t="s">
        <v>5619</v>
      </c>
      <c r="P1760">
        <v>6</v>
      </c>
      <c r="Q1760" t="s">
        <v>1169</v>
      </c>
      <c r="R1760" t="str">
        <f>IFERROR(INDEX(tbl_Lookup_Exercises[Category],MATCH(tbl_Exercises[[#This Row],[ExerciseName]],tbl_Lookup_Exercises[ExerciseName],0)),"Unknown")</f>
        <v>Pull</v>
      </c>
    </row>
    <row r="1761" spans="1:18" hidden="1" x14ac:dyDescent="0.25">
      <c r="A1761" t="s">
        <v>5620</v>
      </c>
      <c r="B1761" t="s">
        <v>1170</v>
      </c>
      <c r="C1761" t="s">
        <v>112</v>
      </c>
      <c r="D1761">
        <v>1</v>
      </c>
      <c r="E1761">
        <v>70</v>
      </c>
      <c r="F1761">
        <v>15</v>
      </c>
      <c r="J1761">
        <v>2</v>
      </c>
      <c r="K1761">
        <v>1</v>
      </c>
      <c r="L1761">
        <v>3</v>
      </c>
      <c r="M1761" t="s">
        <v>618</v>
      </c>
      <c r="O1761" t="s">
        <v>3189</v>
      </c>
      <c r="P1761">
        <v>6</v>
      </c>
      <c r="Q1761" t="s">
        <v>1172</v>
      </c>
      <c r="R1761" t="str">
        <f>IFERROR(INDEX(tbl_Lookup_Exercises[Category],MATCH(tbl_Exercises[[#This Row],[ExerciseName]],tbl_Lookup_Exercises[ExerciseName],0)),"Unknown")</f>
        <v>Arms_Biceps</v>
      </c>
    </row>
    <row r="1762" spans="1:18" hidden="1" x14ac:dyDescent="0.25">
      <c r="A1762" t="s">
        <v>5621</v>
      </c>
      <c r="B1762" t="s">
        <v>1170</v>
      </c>
      <c r="C1762" t="s">
        <v>112</v>
      </c>
      <c r="D1762">
        <v>2</v>
      </c>
      <c r="E1762">
        <v>80</v>
      </c>
      <c r="F1762">
        <v>15</v>
      </c>
      <c r="J1762">
        <v>2</v>
      </c>
      <c r="K1762">
        <v>1</v>
      </c>
      <c r="L1762">
        <v>3</v>
      </c>
      <c r="M1762" t="s">
        <v>3856</v>
      </c>
      <c r="O1762" t="s">
        <v>5203</v>
      </c>
      <c r="P1762">
        <v>6</v>
      </c>
      <c r="Q1762" t="s">
        <v>5622</v>
      </c>
      <c r="R1762" t="str">
        <f>IFERROR(INDEX(tbl_Lookup_Exercises[Category],MATCH(tbl_Exercises[[#This Row],[ExerciseName]],tbl_Lookup_Exercises[ExerciseName],0)),"Unknown")</f>
        <v>Arms_Biceps</v>
      </c>
    </row>
    <row r="1763" spans="1:18" hidden="1" x14ac:dyDescent="0.25">
      <c r="A1763" t="s">
        <v>5623</v>
      </c>
      <c r="B1763" t="s">
        <v>1170</v>
      </c>
      <c r="C1763" t="s">
        <v>112</v>
      </c>
      <c r="D1763">
        <v>3</v>
      </c>
      <c r="E1763">
        <v>80</v>
      </c>
      <c r="F1763">
        <v>13</v>
      </c>
      <c r="J1763">
        <v>2</v>
      </c>
      <c r="K1763">
        <v>1</v>
      </c>
      <c r="L1763">
        <v>3</v>
      </c>
      <c r="M1763" t="s">
        <v>610</v>
      </c>
      <c r="O1763" t="s">
        <v>2350</v>
      </c>
      <c r="P1763">
        <v>6</v>
      </c>
      <c r="Q1763" t="s">
        <v>5624</v>
      </c>
      <c r="R1763" t="str">
        <f>IFERROR(INDEX(tbl_Lookup_Exercises[Category],MATCH(tbl_Exercises[[#This Row],[ExerciseName]],tbl_Lookup_Exercises[ExerciseName],0)),"Unknown")</f>
        <v>Arms_Biceps</v>
      </c>
    </row>
    <row r="1764" spans="1:18" hidden="1" x14ac:dyDescent="0.25">
      <c r="A1764" t="s">
        <v>5625</v>
      </c>
      <c r="B1764" t="s">
        <v>1170</v>
      </c>
      <c r="C1764" t="s">
        <v>229</v>
      </c>
      <c r="D1764">
        <v>1</v>
      </c>
      <c r="E1764">
        <v>30</v>
      </c>
      <c r="F1764">
        <v>8</v>
      </c>
      <c r="J1764">
        <v>2</v>
      </c>
      <c r="K1764">
        <v>1</v>
      </c>
      <c r="L1764">
        <v>2</v>
      </c>
      <c r="M1764" t="s">
        <v>610</v>
      </c>
      <c r="N1764" t="s">
        <v>5626</v>
      </c>
      <c r="O1764" t="s">
        <v>5627</v>
      </c>
      <c r="P1764">
        <v>6</v>
      </c>
      <c r="Q1764" t="s">
        <v>5628</v>
      </c>
      <c r="R1764" t="str">
        <f>IFERROR(INDEX(tbl_Lookup_Exercises[Category],MATCH(tbl_Exercises[[#This Row],[ExerciseName]],tbl_Lookup_Exercises[ExerciseName],0)),"Unknown")</f>
        <v>Arms_Triceps</v>
      </c>
    </row>
    <row r="1765" spans="1:18" hidden="1" x14ac:dyDescent="0.25">
      <c r="A1765" t="s">
        <v>5629</v>
      </c>
      <c r="B1765" t="s">
        <v>1170</v>
      </c>
      <c r="C1765" t="s">
        <v>229</v>
      </c>
      <c r="D1765">
        <v>2</v>
      </c>
      <c r="E1765">
        <v>30</v>
      </c>
      <c r="F1765">
        <v>8</v>
      </c>
      <c r="J1765">
        <v>2</v>
      </c>
      <c r="K1765">
        <v>1</v>
      </c>
      <c r="L1765">
        <v>2</v>
      </c>
      <c r="M1765" t="s">
        <v>610</v>
      </c>
      <c r="N1765" t="s">
        <v>5626</v>
      </c>
      <c r="O1765" t="s">
        <v>5630</v>
      </c>
      <c r="P1765">
        <v>6</v>
      </c>
      <c r="Q1765" t="s">
        <v>5631</v>
      </c>
      <c r="R1765" t="str">
        <f>IFERROR(INDEX(tbl_Lookup_Exercises[Category],MATCH(tbl_Exercises[[#This Row],[ExerciseName]],tbl_Lookup_Exercises[ExerciseName],0)),"Unknown")</f>
        <v>Arms_Triceps</v>
      </c>
    </row>
    <row r="1766" spans="1:18" hidden="1" x14ac:dyDescent="0.25">
      <c r="A1766" t="s">
        <v>5632</v>
      </c>
      <c r="B1766" t="s">
        <v>1170</v>
      </c>
      <c r="C1766" t="s">
        <v>229</v>
      </c>
      <c r="D1766">
        <v>3</v>
      </c>
      <c r="E1766">
        <v>25</v>
      </c>
      <c r="F1766">
        <v>8</v>
      </c>
      <c r="J1766">
        <v>2</v>
      </c>
      <c r="K1766">
        <v>1</v>
      </c>
      <c r="L1766">
        <v>2</v>
      </c>
      <c r="M1766" t="s">
        <v>610</v>
      </c>
      <c r="O1766" t="s">
        <v>5633</v>
      </c>
      <c r="P1766">
        <v>6</v>
      </c>
      <c r="Q1766" t="s">
        <v>5634</v>
      </c>
      <c r="R1766" t="str">
        <f>IFERROR(INDEX(tbl_Lookup_Exercises[Category],MATCH(tbl_Exercises[[#This Row],[ExerciseName]],tbl_Lookup_Exercises[ExerciseName],0)),"Unknown")</f>
        <v>Arms_Triceps</v>
      </c>
    </row>
    <row r="1767" spans="1:18" hidden="1" x14ac:dyDescent="0.25">
      <c r="A1767" t="s">
        <v>5635</v>
      </c>
      <c r="B1767" t="s">
        <v>1170</v>
      </c>
      <c r="C1767" t="s">
        <v>229</v>
      </c>
      <c r="D1767">
        <v>4</v>
      </c>
      <c r="E1767">
        <v>25</v>
      </c>
      <c r="F1767">
        <v>9</v>
      </c>
      <c r="J1767">
        <v>2</v>
      </c>
      <c r="K1767">
        <v>1</v>
      </c>
      <c r="L1767">
        <v>2</v>
      </c>
      <c r="M1767" t="s">
        <v>610</v>
      </c>
      <c r="O1767" t="s">
        <v>5633</v>
      </c>
      <c r="P1767">
        <v>6</v>
      </c>
      <c r="Q1767" t="s">
        <v>5636</v>
      </c>
      <c r="R1767" t="str">
        <f>IFERROR(INDEX(tbl_Lookup_Exercises[Category],MATCH(tbl_Exercises[[#This Row],[ExerciseName]],tbl_Lookup_Exercises[ExerciseName],0)),"Unknown")</f>
        <v>Arms_Triceps</v>
      </c>
    </row>
    <row r="1768" spans="1:18" hidden="1" x14ac:dyDescent="0.25">
      <c r="A1768" t="s">
        <v>5637</v>
      </c>
      <c r="B1768" t="s">
        <v>1170</v>
      </c>
      <c r="C1768" t="s">
        <v>229</v>
      </c>
      <c r="D1768">
        <v>5</v>
      </c>
      <c r="E1768">
        <v>25</v>
      </c>
      <c r="F1768">
        <v>8</v>
      </c>
      <c r="J1768">
        <v>2</v>
      </c>
      <c r="K1768">
        <v>1</v>
      </c>
      <c r="L1768">
        <v>2</v>
      </c>
      <c r="M1768" t="s">
        <v>3930</v>
      </c>
      <c r="O1768" t="s">
        <v>5638</v>
      </c>
      <c r="P1768">
        <v>6</v>
      </c>
      <c r="Q1768" t="s">
        <v>5639</v>
      </c>
      <c r="R1768" t="str">
        <f>IFERROR(INDEX(tbl_Lookup_Exercises[Category],MATCH(tbl_Exercises[[#This Row],[ExerciseName]],tbl_Lookup_Exercises[ExerciseName],0)),"Unknown")</f>
        <v>Arms_Triceps</v>
      </c>
    </row>
    <row r="1769" spans="1:18" hidden="1" x14ac:dyDescent="0.25">
      <c r="A1769" t="s">
        <v>5640</v>
      </c>
      <c r="B1769" t="s">
        <v>1170</v>
      </c>
      <c r="C1769" t="s">
        <v>129</v>
      </c>
      <c r="D1769">
        <v>1</v>
      </c>
      <c r="E1769">
        <v>30</v>
      </c>
      <c r="F1769">
        <v>10</v>
      </c>
      <c r="J1769">
        <v>2</v>
      </c>
      <c r="K1769">
        <v>1</v>
      </c>
      <c r="L1769">
        <v>2</v>
      </c>
      <c r="M1769" t="s">
        <v>3856</v>
      </c>
      <c r="N1769" t="s">
        <v>5641</v>
      </c>
      <c r="O1769" t="s">
        <v>3882</v>
      </c>
      <c r="P1769">
        <v>6</v>
      </c>
      <c r="Q1769" t="s">
        <v>5642</v>
      </c>
      <c r="R1769" t="str">
        <f>IFERROR(INDEX(tbl_Lookup_Exercises[Category],MATCH(tbl_Exercises[[#This Row],[ExerciseName]],tbl_Lookup_Exercises[ExerciseName],0)),"Unknown")</f>
        <v>Arms_Biceps</v>
      </c>
    </row>
    <row r="1770" spans="1:18" hidden="1" x14ac:dyDescent="0.25">
      <c r="A1770" t="s">
        <v>5643</v>
      </c>
      <c r="B1770" t="s">
        <v>1170</v>
      </c>
      <c r="C1770" t="s">
        <v>222</v>
      </c>
      <c r="D1770">
        <v>1</v>
      </c>
      <c r="E1770">
        <v>30</v>
      </c>
      <c r="F1770">
        <v>6</v>
      </c>
      <c r="J1770">
        <v>2</v>
      </c>
      <c r="K1770">
        <v>1</v>
      </c>
      <c r="L1770">
        <v>2</v>
      </c>
      <c r="M1770" t="s">
        <v>610</v>
      </c>
      <c r="N1770" t="s">
        <v>5641</v>
      </c>
      <c r="O1770" t="s">
        <v>1937</v>
      </c>
      <c r="P1770">
        <v>6</v>
      </c>
      <c r="Q1770" t="s">
        <v>5644</v>
      </c>
      <c r="R1770" t="str">
        <f>IFERROR(INDEX(tbl_Lookup_Exercises[Category],MATCH(tbl_Exercises[[#This Row],[ExerciseName]],tbl_Lookup_Exercises[ExerciseName],0)),"Unknown")</f>
        <v>Arms_Triceps</v>
      </c>
    </row>
    <row r="1771" spans="1:18" hidden="1" x14ac:dyDescent="0.25">
      <c r="A1771" t="s">
        <v>5645</v>
      </c>
      <c r="B1771" t="s">
        <v>1170</v>
      </c>
      <c r="C1771" t="s">
        <v>222</v>
      </c>
      <c r="D1771">
        <v>2</v>
      </c>
      <c r="E1771">
        <v>25</v>
      </c>
      <c r="F1771">
        <v>6</v>
      </c>
      <c r="J1771">
        <v>2</v>
      </c>
      <c r="K1771">
        <v>1</v>
      </c>
      <c r="L1771">
        <v>2</v>
      </c>
      <c r="M1771" t="s">
        <v>3856</v>
      </c>
      <c r="N1771" t="s">
        <v>5641</v>
      </c>
      <c r="O1771" t="s">
        <v>3882</v>
      </c>
      <c r="P1771">
        <v>6</v>
      </c>
      <c r="Q1771" t="s">
        <v>5646</v>
      </c>
      <c r="R1771" t="str">
        <f>IFERROR(INDEX(tbl_Lookup_Exercises[Category],MATCH(tbl_Exercises[[#This Row],[ExerciseName]],tbl_Lookup_Exercises[ExerciseName],0)),"Unknown")</f>
        <v>Arms_Triceps</v>
      </c>
    </row>
    <row r="1772" spans="1:18" hidden="1" x14ac:dyDescent="0.25">
      <c r="A1772" t="s">
        <v>5647</v>
      </c>
      <c r="B1772" t="s">
        <v>1170</v>
      </c>
      <c r="C1772" t="s">
        <v>129</v>
      </c>
      <c r="D1772">
        <v>2</v>
      </c>
      <c r="E1772">
        <v>30</v>
      </c>
      <c r="F1772">
        <v>10</v>
      </c>
      <c r="J1772">
        <v>2</v>
      </c>
      <c r="K1772">
        <v>1</v>
      </c>
      <c r="L1772">
        <v>2</v>
      </c>
      <c r="M1772" t="s">
        <v>3856</v>
      </c>
      <c r="N1772" t="s">
        <v>5648</v>
      </c>
      <c r="O1772" t="s">
        <v>3882</v>
      </c>
      <c r="P1772">
        <v>6</v>
      </c>
      <c r="Q1772" t="s">
        <v>5649</v>
      </c>
      <c r="R1772" t="str">
        <f>IFERROR(INDEX(tbl_Lookup_Exercises[Category],MATCH(tbl_Exercises[[#This Row],[ExerciseName]],tbl_Lookup_Exercises[ExerciseName],0)),"Unknown")</f>
        <v>Arms_Biceps</v>
      </c>
    </row>
    <row r="1773" spans="1:18" hidden="1" x14ac:dyDescent="0.25">
      <c r="A1773" t="s">
        <v>5650</v>
      </c>
      <c r="B1773" t="s">
        <v>1170</v>
      </c>
      <c r="C1773" t="s">
        <v>222</v>
      </c>
      <c r="D1773">
        <v>3</v>
      </c>
      <c r="E1773">
        <v>27.5</v>
      </c>
      <c r="F1773">
        <v>10</v>
      </c>
      <c r="J1773">
        <v>2</v>
      </c>
      <c r="K1773">
        <v>1</v>
      </c>
      <c r="L1773">
        <v>2</v>
      </c>
      <c r="M1773" t="s">
        <v>3856</v>
      </c>
      <c r="N1773" t="s">
        <v>5648</v>
      </c>
      <c r="O1773" t="s">
        <v>3882</v>
      </c>
      <c r="P1773">
        <v>6</v>
      </c>
      <c r="Q1773" t="s">
        <v>5651</v>
      </c>
      <c r="R1773" t="str">
        <f>IFERROR(INDEX(tbl_Lookup_Exercises[Category],MATCH(tbl_Exercises[[#This Row],[ExerciseName]],tbl_Lookup_Exercises[ExerciseName],0)),"Unknown")</f>
        <v>Arms_Triceps</v>
      </c>
    </row>
    <row r="1774" spans="1:18" hidden="1" x14ac:dyDescent="0.25">
      <c r="A1774" t="s">
        <v>5652</v>
      </c>
      <c r="B1774" t="s">
        <v>1170</v>
      </c>
      <c r="C1774" t="s">
        <v>222</v>
      </c>
      <c r="D1774">
        <v>4</v>
      </c>
      <c r="E1774">
        <v>30</v>
      </c>
      <c r="F1774">
        <v>8</v>
      </c>
      <c r="J1774">
        <v>2</v>
      </c>
      <c r="K1774">
        <v>1</v>
      </c>
      <c r="L1774">
        <v>2</v>
      </c>
      <c r="M1774" t="s">
        <v>610</v>
      </c>
      <c r="O1774" t="s">
        <v>1937</v>
      </c>
      <c r="P1774">
        <v>6</v>
      </c>
      <c r="Q1774" t="s">
        <v>5653</v>
      </c>
      <c r="R1774" t="str">
        <f>IFERROR(INDEX(tbl_Lookup_Exercises[Category],MATCH(tbl_Exercises[[#This Row],[ExerciseName]],tbl_Lookup_Exercises[ExerciseName],0)),"Unknown")</f>
        <v>Arms_Triceps</v>
      </c>
    </row>
    <row r="1775" spans="1:18" hidden="1" x14ac:dyDescent="0.25">
      <c r="A1775" t="s">
        <v>5654</v>
      </c>
      <c r="B1775" t="s">
        <v>1170</v>
      </c>
      <c r="C1775" t="s">
        <v>1534</v>
      </c>
      <c r="D1775">
        <v>1</v>
      </c>
      <c r="E1775">
        <v>150</v>
      </c>
      <c r="G1775">
        <v>75</v>
      </c>
      <c r="P1775">
        <v>6</v>
      </c>
      <c r="Q1775" t="s">
        <v>5655</v>
      </c>
      <c r="R1775" t="str">
        <f>IFERROR(INDEX(tbl_Lookup_Exercises[Category],MATCH(tbl_Exercises[[#This Row],[ExerciseName]],tbl_Lookup_Exercises[ExerciseName],0)),"Unknown")</f>
        <v>Carry</v>
      </c>
    </row>
    <row r="1776" spans="1:18" hidden="1" x14ac:dyDescent="0.25">
      <c r="A1776" t="s">
        <v>5656</v>
      </c>
      <c r="B1776" t="s">
        <v>1170</v>
      </c>
      <c r="C1776" t="s">
        <v>1534</v>
      </c>
      <c r="D1776">
        <v>2</v>
      </c>
      <c r="E1776">
        <v>150</v>
      </c>
      <c r="G1776">
        <v>64.800000000000011</v>
      </c>
      <c r="O1776" t="s">
        <v>5657</v>
      </c>
      <c r="P1776">
        <v>6</v>
      </c>
      <c r="Q1776" t="s">
        <v>5658</v>
      </c>
      <c r="R1776" t="str">
        <f>IFERROR(INDEX(tbl_Lookup_Exercises[Category],MATCH(tbl_Exercises[[#This Row],[ExerciseName]],tbl_Lookup_Exercises[ExerciseName],0)),"Unknown")</f>
        <v>Carry</v>
      </c>
    </row>
    <row r="1777" spans="1:18" hidden="1" x14ac:dyDescent="0.25">
      <c r="A1777" t="s">
        <v>5659</v>
      </c>
      <c r="B1777" t="s">
        <v>1170</v>
      </c>
      <c r="C1777" t="s">
        <v>1534</v>
      </c>
      <c r="D1777">
        <v>3</v>
      </c>
      <c r="E1777">
        <v>150</v>
      </c>
      <c r="G1777">
        <v>60</v>
      </c>
      <c r="O1777" t="s">
        <v>5660</v>
      </c>
      <c r="P1777">
        <v>6</v>
      </c>
      <c r="Q1777" t="s">
        <v>5661</v>
      </c>
      <c r="R1777" t="str">
        <f>IFERROR(INDEX(tbl_Lookup_Exercises[Category],MATCH(tbl_Exercises[[#This Row],[ExerciseName]],tbl_Lookup_Exercises[ExerciseName],0)),"Unknown")</f>
        <v>Carry</v>
      </c>
    </row>
    <row r="1778" spans="1:18" hidden="1" x14ac:dyDescent="0.25">
      <c r="A1778" t="s">
        <v>5662</v>
      </c>
      <c r="B1778" t="s">
        <v>1170</v>
      </c>
      <c r="C1778" t="s">
        <v>363</v>
      </c>
      <c r="D1778">
        <v>1</v>
      </c>
      <c r="G1778">
        <v>45</v>
      </c>
      <c r="H1778">
        <v>0.15</v>
      </c>
      <c r="I1778" t="s">
        <v>3957</v>
      </c>
      <c r="O1778" t="s">
        <v>5663</v>
      </c>
      <c r="P1778">
        <v>6</v>
      </c>
      <c r="Q1778" t="s">
        <v>5664</v>
      </c>
      <c r="R1778" t="str">
        <f>IFERROR(INDEX(tbl_Lookup_Exercises[Category],MATCH(tbl_Exercises[[#This Row],[ExerciseName]],tbl_Lookup_Exercises[ExerciseName],0)),"Unknown")</f>
        <v>Cardio</v>
      </c>
    </row>
    <row r="1779" spans="1:18" hidden="1" x14ac:dyDescent="0.25">
      <c r="A1779" t="s">
        <v>5665</v>
      </c>
      <c r="B1779" t="s">
        <v>1170</v>
      </c>
      <c r="C1779" t="s">
        <v>363</v>
      </c>
      <c r="D1779">
        <v>2</v>
      </c>
      <c r="G1779">
        <v>45</v>
      </c>
      <c r="H1779">
        <v>0.15</v>
      </c>
      <c r="I1779" t="s">
        <v>3957</v>
      </c>
      <c r="O1779" t="s">
        <v>5663</v>
      </c>
      <c r="P1779">
        <v>6</v>
      </c>
      <c r="Q1779" t="s">
        <v>5666</v>
      </c>
      <c r="R1779" t="str">
        <f>IFERROR(INDEX(tbl_Lookup_Exercises[Category],MATCH(tbl_Exercises[[#This Row],[ExerciseName]],tbl_Lookup_Exercises[ExerciseName],0)),"Unknown")</f>
        <v>Cardio</v>
      </c>
    </row>
    <row r="1780" spans="1:18" hidden="1" x14ac:dyDescent="0.25">
      <c r="A1780" t="s">
        <v>5667</v>
      </c>
      <c r="B1780" t="s">
        <v>1170</v>
      </c>
      <c r="C1780" t="s">
        <v>363</v>
      </c>
      <c r="D1780">
        <v>3</v>
      </c>
      <c r="G1780">
        <v>45</v>
      </c>
      <c r="H1780">
        <v>0.16</v>
      </c>
      <c r="I1780" t="s">
        <v>3957</v>
      </c>
      <c r="O1780" t="s">
        <v>5663</v>
      </c>
      <c r="P1780">
        <v>6</v>
      </c>
      <c r="Q1780" t="s">
        <v>5668</v>
      </c>
      <c r="R1780" t="str">
        <f>IFERROR(INDEX(tbl_Lookup_Exercises[Category],MATCH(tbl_Exercises[[#This Row],[ExerciseName]],tbl_Lookup_Exercises[ExerciseName],0)),"Unknown")</f>
        <v>Cardio</v>
      </c>
    </row>
    <row r="1781" spans="1:18" hidden="1" x14ac:dyDescent="0.25">
      <c r="A1781" t="s">
        <v>5669</v>
      </c>
      <c r="B1781" t="s">
        <v>1170</v>
      </c>
      <c r="C1781" t="s">
        <v>363</v>
      </c>
      <c r="D1781">
        <v>4</v>
      </c>
      <c r="G1781">
        <v>45</v>
      </c>
      <c r="H1781">
        <v>0.16</v>
      </c>
      <c r="I1781" t="s">
        <v>3957</v>
      </c>
      <c r="O1781" t="s">
        <v>5663</v>
      </c>
      <c r="P1781">
        <v>6</v>
      </c>
      <c r="Q1781" t="s">
        <v>5670</v>
      </c>
      <c r="R1781" t="str">
        <f>IFERROR(INDEX(tbl_Lookup_Exercises[Category],MATCH(tbl_Exercises[[#This Row],[ExerciseName]],tbl_Lookup_Exercises[ExerciseName],0)),"Unknown")</f>
        <v>Cardio</v>
      </c>
    </row>
    <row r="1782" spans="1:18" hidden="1" x14ac:dyDescent="0.25">
      <c r="A1782" t="s">
        <v>5671</v>
      </c>
      <c r="B1782" t="s">
        <v>1170</v>
      </c>
      <c r="C1782" t="s">
        <v>363</v>
      </c>
      <c r="D1782">
        <v>5</v>
      </c>
      <c r="G1782">
        <v>45</v>
      </c>
      <c r="H1782">
        <v>0.16</v>
      </c>
      <c r="I1782" t="s">
        <v>3957</v>
      </c>
      <c r="O1782" t="s">
        <v>5663</v>
      </c>
      <c r="P1782">
        <v>6</v>
      </c>
      <c r="Q1782" t="s">
        <v>5672</v>
      </c>
      <c r="R1782" t="str">
        <f>IFERROR(INDEX(tbl_Lookup_Exercises[Category],MATCH(tbl_Exercises[[#This Row],[ExerciseName]],tbl_Lookup_Exercises[ExerciseName],0)),"Unknown")</f>
        <v>Cardio</v>
      </c>
    </row>
    <row r="1783" spans="1:18" hidden="1" x14ac:dyDescent="0.25">
      <c r="A1783" t="s">
        <v>5673</v>
      </c>
      <c r="B1783" t="s">
        <v>1170</v>
      </c>
      <c r="C1783" t="s">
        <v>363</v>
      </c>
      <c r="D1783">
        <v>6</v>
      </c>
      <c r="G1783">
        <v>45</v>
      </c>
      <c r="H1783">
        <v>0.16</v>
      </c>
      <c r="I1783" t="s">
        <v>3957</v>
      </c>
      <c r="O1783" t="s">
        <v>5663</v>
      </c>
      <c r="P1783">
        <v>6</v>
      </c>
      <c r="Q1783" t="s">
        <v>1173</v>
      </c>
      <c r="R1783" t="str">
        <f>IFERROR(INDEX(tbl_Lookup_Exercises[Category],MATCH(tbl_Exercises[[#This Row],[ExerciseName]],tbl_Lookup_Exercises[ExerciseName],0)),"Unknown")</f>
        <v>Cardio</v>
      </c>
    </row>
    <row r="1784" spans="1:18" hidden="1" x14ac:dyDescent="0.25">
      <c r="A1784" t="s">
        <v>5674</v>
      </c>
      <c r="B1784" t="s">
        <v>1174</v>
      </c>
      <c r="C1784" t="s">
        <v>363</v>
      </c>
      <c r="D1784">
        <v>1</v>
      </c>
      <c r="G1784">
        <v>360</v>
      </c>
      <c r="H1784">
        <v>0.53</v>
      </c>
      <c r="I1784" t="s">
        <v>3957</v>
      </c>
      <c r="O1784" t="s">
        <v>5675</v>
      </c>
      <c r="P1784">
        <v>6</v>
      </c>
      <c r="Q1784" t="s">
        <v>1176</v>
      </c>
      <c r="R1784" t="str">
        <f>IFERROR(INDEX(tbl_Lookup_Exercises[Category],MATCH(tbl_Exercises[[#This Row],[ExerciseName]],tbl_Lookup_Exercises[ExerciseName],0)),"Unknown")</f>
        <v>Cardio</v>
      </c>
    </row>
    <row r="1785" spans="1:18" hidden="1" x14ac:dyDescent="0.25">
      <c r="A1785" t="s">
        <v>5676</v>
      </c>
      <c r="B1785" t="s">
        <v>1174</v>
      </c>
      <c r="C1785" t="s">
        <v>403</v>
      </c>
      <c r="D1785">
        <v>1</v>
      </c>
      <c r="E1785">
        <v>0</v>
      </c>
      <c r="F1785">
        <v>8</v>
      </c>
      <c r="O1785" t="s">
        <v>5677</v>
      </c>
      <c r="P1785">
        <v>6</v>
      </c>
      <c r="Q1785" t="s">
        <v>5678</v>
      </c>
      <c r="R1785" t="str">
        <f>IFERROR(INDEX(tbl_Lookup_Exercises[Category],MATCH(tbl_Exercises[[#This Row],[ExerciseName]],tbl_Lookup_Exercises[ExerciseName],0)),"Unknown")</f>
        <v>Warmup</v>
      </c>
    </row>
    <row r="1786" spans="1:18" hidden="1" x14ac:dyDescent="0.25">
      <c r="A1786" t="s">
        <v>5679</v>
      </c>
      <c r="B1786" t="s">
        <v>1174</v>
      </c>
      <c r="C1786" t="s">
        <v>403</v>
      </c>
      <c r="D1786">
        <v>2</v>
      </c>
      <c r="E1786">
        <v>0</v>
      </c>
      <c r="F1786">
        <v>8</v>
      </c>
      <c r="O1786" t="s">
        <v>5677</v>
      </c>
      <c r="P1786">
        <v>6</v>
      </c>
      <c r="Q1786" t="s">
        <v>5680</v>
      </c>
      <c r="R1786" t="str">
        <f>IFERROR(INDEX(tbl_Lookup_Exercises[Category],MATCH(tbl_Exercises[[#This Row],[ExerciseName]],tbl_Lookup_Exercises[ExerciseName],0)),"Unknown")</f>
        <v>Warmup</v>
      </c>
    </row>
    <row r="1787" spans="1:18" hidden="1" x14ac:dyDescent="0.25">
      <c r="A1787" t="s">
        <v>5681</v>
      </c>
      <c r="B1787" t="s">
        <v>1174</v>
      </c>
      <c r="C1787" t="s">
        <v>394</v>
      </c>
      <c r="D1787">
        <v>1</v>
      </c>
      <c r="E1787">
        <v>0</v>
      </c>
      <c r="F1787">
        <v>15</v>
      </c>
      <c r="O1787" t="s">
        <v>5677</v>
      </c>
      <c r="P1787">
        <v>6</v>
      </c>
      <c r="Q1787" t="s">
        <v>5682</v>
      </c>
      <c r="R1787" t="str">
        <f>IFERROR(INDEX(tbl_Lookup_Exercises[Category],MATCH(tbl_Exercises[[#This Row],[ExerciseName]],tbl_Lookup_Exercises[ExerciseName],0)),"Unknown")</f>
        <v>Warmup</v>
      </c>
    </row>
    <row r="1788" spans="1:18" hidden="1" x14ac:dyDescent="0.25">
      <c r="A1788" t="s">
        <v>5683</v>
      </c>
      <c r="B1788" t="s">
        <v>1174</v>
      </c>
      <c r="C1788" t="s">
        <v>394</v>
      </c>
      <c r="D1788">
        <v>2</v>
      </c>
      <c r="E1788">
        <v>0</v>
      </c>
      <c r="F1788">
        <v>15</v>
      </c>
      <c r="O1788" t="s">
        <v>5677</v>
      </c>
      <c r="P1788">
        <v>6</v>
      </c>
      <c r="Q1788" t="s">
        <v>5684</v>
      </c>
      <c r="R1788" t="str">
        <f>IFERROR(INDEX(tbl_Lookup_Exercises[Category],MATCH(tbl_Exercises[[#This Row],[ExerciseName]],tbl_Lookup_Exercises[ExerciseName],0)),"Unknown")</f>
        <v>Warmup</v>
      </c>
    </row>
    <row r="1789" spans="1:18" hidden="1" x14ac:dyDescent="0.25">
      <c r="A1789" t="s">
        <v>5685</v>
      </c>
      <c r="B1789" t="s">
        <v>1174</v>
      </c>
      <c r="C1789" t="s">
        <v>334</v>
      </c>
      <c r="D1789">
        <v>1</v>
      </c>
      <c r="E1789">
        <v>0</v>
      </c>
      <c r="G1789">
        <v>60</v>
      </c>
      <c r="P1789">
        <v>6</v>
      </c>
      <c r="Q1789" t="s">
        <v>5686</v>
      </c>
      <c r="R1789" t="str">
        <f>IFERROR(INDEX(tbl_Lookup_Exercises[Category],MATCH(tbl_Exercises[[#This Row],[ExerciseName]],tbl_Lookup_Exercises[ExerciseName],0)),"Unknown")</f>
        <v>Carry</v>
      </c>
    </row>
    <row r="1790" spans="1:18" hidden="1" x14ac:dyDescent="0.25">
      <c r="A1790" t="s">
        <v>5687</v>
      </c>
      <c r="B1790" t="s">
        <v>1174</v>
      </c>
      <c r="C1790" t="s">
        <v>334</v>
      </c>
      <c r="D1790">
        <v>2</v>
      </c>
      <c r="E1790">
        <v>0</v>
      </c>
      <c r="G1790">
        <v>60</v>
      </c>
      <c r="P1790">
        <v>6</v>
      </c>
      <c r="Q1790" t="s">
        <v>5688</v>
      </c>
      <c r="R1790" t="str">
        <f>IFERROR(INDEX(tbl_Lookup_Exercises[Category],MATCH(tbl_Exercises[[#This Row],[ExerciseName]],tbl_Lookup_Exercises[ExerciseName],0)),"Unknown")</f>
        <v>Carry</v>
      </c>
    </row>
    <row r="1791" spans="1:18" hidden="1" x14ac:dyDescent="0.25">
      <c r="A1791" t="s">
        <v>5689</v>
      </c>
      <c r="B1791" t="s">
        <v>1174</v>
      </c>
      <c r="C1791" t="s">
        <v>1</v>
      </c>
      <c r="D1791">
        <v>1</v>
      </c>
      <c r="E1791">
        <v>150</v>
      </c>
      <c r="G1791">
        <v>60</v>
      </c>
      <c r="O1791" t="s">
        <v>5690</v>
      </c>
      <c r="P1791">
        <v>6</v>
      </c>
      <c r="Q1791" t="s">
        <v>5691</v>
      </c>
      <c r="R1791" t="str">
        <f>IFERROR(INDEX(tbl_Lookup_Exercises[Category],MATCH(tbl_Exercises[[#This Row],[ExerciseName]],tbl_Lookup_Exercises[ExerciseName],0)),"Unknown")</f>
        <v>Carry</v>
      </c>
    </row>
    <row r="1792" spans="1:18" hidden="1" x14ac:dyDescent="0.25">
      <c r="A1792" t="s">
        <v>5692</v>
      </c>
      <c r="B1792" t="s">
        <v>1174</v>
      </c>
      <c r="C1792" t="s">
        <v>1</v>
      </c>
      <c r="D1792">
        <v>2</v>
      </c>
      <c r="E1792">
        <v>150</v>
      </c>
      <c r="G1792">
        <v>60</v>
      </c>
      <c r="O1792" t="s">
        <v>5690</v>
      </c>
      <c r="P1792">
        <v>6</v>
      </c>
      <c r="Q1792" t="s">
        <v>5693</v>
      </c>
      <c r="R1792" t="str">
        <f>IFERROR(INDEX(tbl_Lookup_Exercises[Category],MATCH(tbl_Exercises[[#This Row],[ExerciseName]],tbl_Lookup_Exercises[ExerciseName],0)),"Unknown")</f>
        <v>Carry</v>
      </c>
    </row>
    <row r="1793" spans="1:18" hidden="1" x14ac:dyDescent="0.25">
      <c r="A1793" t="s">
        <v>5694</v>
      </c>
      <c r="B1793" t="s">
        <v>1174</v>
      </c>
      <c r="C1793" t="s">
        <v>1</v>
      </c>
      <c r="D1793">
        <v>3</v>
      </c>
      <c r="E1793">
        <v>150</v>
      </c>
      <c r="G1793">
        <v>49.8</v>
      </c>
      <c r="O1793" t="s">
        <v>5690</v>
      </c>
      <c r="P1793">
        <v>6</v>
      </c>
      <c r="Q1793" t="s">
        <v>5695</v>
      </c>
      <c r="R1793" t="str">
        <f>IFERROR(INDEX(tbl_Lookup_Exercises[Category],MATCH(tbl_Exercises[[#This Row],[ExerciseName]],tbl_Lookup_Exercises[ExerciseName],0)),"Unknown")</f>
        <v>Carry</v>
      </c>
    </row>
    <row r="1794" spans="1:18" hidden="1" x14ac:dyDescent="0.25">
      <c r="A1794" t="s">
        <v>5696</v>
      </c>
      <c r="B1794" t="s">
        <v>1174</v>
      </c>
      <c r="C1794" t="s">
        <v>1</v>
      </c>
      <c r="D1794">
        <v>4</v>
      </c>
      <c r="E1794">
        <v>150</v>
      </c>
      <c r="G1794">
        <v>45</v>
      </c>
      <c r="O1794" t="s">
        <v>5690</v>
      </c>
      <c r="P1794">
        <v>6</v>
      </c>
      <c r="Q1794" t="s">
        <v>5697</v>
      </c>
      <c r="R1794" t="str">
        <f>IFERROR(INDEX(tbl_Lookup_Exercises[Category],MATCH(tbl_Exercises[[#This Row],[ExerciseName]],tbl_Lookup_Exercises[ExerciseName],0)),"Unknown")</f>
        <v>Carry</v>
      </c>
    </row>
    <row r="1795" spans="1:18" hidden="1" x14ac:dyDescent="0.25">
      <c r="A1795" t="s">
        <v>5698</v>
      </c>
      <c r="B1795" t="s">
        <v>1174</v>
      </c>
      <c r="C1795" t="s">
        <v>1</v>
      </c>
      <c r="D1795">
        <v>5</v>
      </c>
      <c r="E1795">
        <v>150</v>
      </c>
      <c r="G1795">
        <v>45</v>
      </c>
      <c r="O1795" t="s">
        <v>5690</v>
      </c>
      <c r="P1795">
        <v>6</v>
      </c>
      <c r="Q1795" t="s">
        <v>5699</v>
      </c>
      <c r="R1795" t="str">
        <f>IFERROR(INDEX(tbl_Lookup_Exercises[Category],MATCH(tbl_Exercises[[#This Row],[ExerciseName]],tbl_Lookup_Exercises[ExerciseName],0)),"Unknown")</f>
        <v>Carry</v>
      </c>
    </row>
    <row r="1796" spans="1:18" hidden="1" x14ac:dyDescent="0.25">
      <c r="A1796" t="s">
        <v>5700</v>
      </c>
      <c r="B1796" t="s">
        <v>1174</v>
      </c>
      <c r="C1796" t="s">
        <v>32</v>
      </c>
      <c r="D1796">
        <v>1</v>
      </c>
      <c r="E1796">
        <v>190</v>
      </c>
      <c r="F1796">
        <v>8</v>
      </c>
      <c r="J1796">
        <v>2</v>
      </c>
      <c r="K1796">
        <v>1</v>
      </c>
      <c r="L1796">
        <v>2</v>
      </c>
      <c r="M1796" t="s">
        <v>2289</v>
      </c>
      <c r="O1796" t="s">
        <v>5701</v>
      </c>
      <c r="P1796">
        <v>6</v>
      </c>
      <c r="Q1796" t="s">
        <v>5702</v>
      </c>
      <c r="R1796" t="str">
        <f>IFERROR(INDEX(tbl_Lookup_Exercises[Category],MATCH(tbl_Exercises[[#This Row],[ExerciseName]],tbl_Lookup_Exercises[ExerciseName],0)),"Unknown")</f>
        <v>Pull</v>
      </c>
    </row>
    <row r="1797" spans="1:18" hidden="1" x14ac:dyDescent="0.25">
      <c r="A1797" t="s">
        <v>5703</v>
      </c>
      <c r="B1797" t="s">
        <v>1174</v>
      </c>
      <c r="C1797" t="s">
        <v>32</v>
      </c>
      <c r="D1797">
        <v>2</v>
      </c>
      <c r="E1797">
        <v>200</v>
      </c>
      <c r="F1797">
        <v>8</v>
      </c>
      <c r="J1797">
        <v>2</v>
      </c>
      <c r="K1797">
        <v>1</v>
      </c>
      <c r="L1797">
        <v>2</v>
      </c>
      <c r="M1797" t="s">
        <v>3856</v>
      </c>
      <c r="O1797" t="s">
        <v>5704</v>
      </c>
      <c r="P1797">
        <v>6</v>
      </c>
      <c r="Q1797" t="s">
        <v>5705</v>
      </c>
      <c r="R1797" t="str">
        <f>IFERROR(INDEX(tbl_Lookup_Exercises[Category],MATCH(tbl_Exercises[[#This Row],[ExerciseName]],tbl_Lookup_Exercises[ExerciseName],0)),"Unknown")</f>
        <v>Pull</v>
      </c>
    </row>
    <row r="1798" spans="1:18" hidden="1" x14ac:dyDescent="0.25">
      <c r="A1798" t="s">
        <v>5706</v>
      </c>
      <c r="B1798" t="s">
        <v>1174</v>
      </c>
      <c r="C1798" t="s">
        <v>32</v>
      </c>
      <c r="D1798">
        <v>3</v>
      </c>
      <c r="E1798">
        <v>202.5</v>
      </c>
      <c r="F1798">
        <v>7</v>
      </c>
      <c r="J1798">
        <v>2</v>
      </c>
      <c r="K1798">
        <v>1</v>
      </c>
      <c r="L1798">
        <v>2</v>
      </c>
      <c r="M1798" t="s">
        <v>610</v>
      </c>
      <c r="O1798" t="s">
        <v>5707</v>
      </c>
      <c r="P1798">
        <v>6</v>
      </c>
      <c r="Q1798" t="s">
        <v>5708</v>
      </c>
      <c r="R1798" t="str">
        <f>IFERROR(INDEX(tbl_Lookup_Exercises[Category],MATCH(tbl_Exercises[[#This Row],[ExerciseName]],tbl_Lookup_Exercises[ExerciseName],0)),"Unknown")</f>
        <v>Pull</v>
      </c>
    </row>
    <row r="1799" spans="1:18" hidden="1" x14ac:dyDescent="0.25">
      <c r="A1799" t="s">
        <v>5709</v>
      </c>
      <c r="B1799" t="s">
        <v>1174</v>
      </c>
      <c r="C1799" t="s">
        <v>32</v>
      </c>
      <c r="D1799">
        <v>4</v>
      </c>
      <c r="E1799">
        <v>205</v>
      </c>
      <c r="F1799">
        <v>6</v>
      </c>
      <c r="J1799">
        <v>2</v>
      </c>
      <c r="K1799">
        <v>1</v>
      </c>
      <c r="L1799">
        <v>2</v>
      </c>
      <c r="M1799" t="s">
        <v>610</v>
      </c>
      <c r="O1799" t="s">
        <v>5707</v>
      </c>
      <c r="P1799">
        <v>6</v>
      </c>
      <c r="Q1799" t="s">
        <v>5710</v>
      </c>
      <c r="R1799" t="str">
        <f>IFERROR(INDEX(tbl_Lookup_Exercises[Category],MATCH(tbl_Exercises[[#This Row],[ExerciseName]],tbl_Lookup_Exercises[ExerciseName],0)),"Unknown")</f>
        <v>Pull</v>
      </c>
    </row>
    <row r="1800" spans="1:18" hidden="1" x14ac:dyDescent="0.25">
      <c r="A1800" t="s">
        <v>5711</v>
      </c>
      <c r="B1800" t="s">
        <v>1174</v>
      </c>
      <c r="C1800" t="s">
        <v>24</v>
      </c>
      <c r="D1800">
        <v>1</v>
      </c>
      <c r="E1800">
        <v>0</v>
      </c>
      <c r="F1800">
        <v>8</v>
      </c>
      <c r="J1800">
        <v>1</v>
      </c>
      <c r="K1800">
        <v>2</v>
      </c>
      <c r="L1800">
        <v>1</v>
      </c>
      <c r="M1800" t="s">
        <v>618</v>
      </c>
      <c r="O1800" t="s">
        <v>3937</v>
      </c>
      <c r="P1800">
        <v>6</v>
      </c>
      <c r="Q1800" t="s">
        <v>5712</v>
      </c>
      <c r="R1800" t="str">
        <f>IFERROR(INDEX(tbl_Lookup_Exercises[Category],MATCH(tbl_Exercises[[#This Row],[ExerciseName]],tbl_Lookup_Exercises[ExerciseName],0)),"Unknown")</f>
        <v>Pull</v>
      </c>
    </row>
    <row r="1801" spans="1:18" hidden="1" x14ac:dyDescent="0.25">
      <c r="A1801" t="s">
        <v>5713</v>
      </c>
      <c r="B1801" t="s">
        <v>1174</v>
      </c>
      <c r="C1801" t="s">
        <v>24</v>
      </c>
      <c r="D1801">
        <v>2</v>
      </c>
      <c r="E1801">
        <v>0</v>
      </c>
      <c r="F1801">
        <v>8</v>
      </c>
      <c r="J1801">
        <v>1</v>
      </c>
      <c r="K1801">
        <v>2</v>
      </c>
      <c r="L1801">
        <v>1</v>
      </c>
      <c r="M1801" t="s">
        <v>618</v>
      </c>
      <c r="O1801" t="s">
        <v>3937</v>
      </c>
      <c r="P1801">
        <v>6</v>
      </c>
      <c r="Q1801" t="s">
        <v>5714</v>
      </c>
      <c r="R1801" t="str">
        <f>IFERROR(INDEX(tbl_Lookup_Exercises[Category],MATCH(tbl_Exercises[[#This Row],[ExerciseName]],tbl_Lookup_Exercises[ExerciseName],0)),"Unknown")</f>
        <v>Pull</v>
      </c>
    </row>
    <row r="1802" spans="1:18" hidden="1" x14ac:dyDescent="0.25">
      <c r="A1802" t="s">
        <v>5715</v>
      </c>
      <c r="B1802" t="s">
        <v>1174</v>
      </c>
      <c r="C1802" t="s">
        <v>24</v>
      </c>
      <c r="D1802">
        <v>3</v>
      </c>
      <c r="E1802">
        <v>0</v>
      </c>
      <c r="F1802">
        <v>8</v>
      </c>
      <c r="J1802">
        <v>1</v>
      </c>
      <c r="K1802">
        <v>2</v>
      </c>
      <c r="L1802">
        <v>1</v>
      </c>
      <c r="M1802" t="s">
        <v>610</v>
      </c>
      <c r="O1802" t="s">
        <v>5716</v>
      </c>
      <c r="P1802">
        <v>6</v>
      </c>
      <c r="Q1802" t="s">
        <v>5717</v>
      </c>
      <c r="R1802" t="str">
        <f>IFERROR(INDEX(tbl_Lookup_Exercises[Category],MATCH(tbl_Exercises[[#This Row],[ExerciseName]],tbl_Lookup_Exercises[ExerciseName],0)),"Unknown")</f>
        <v>Pull</v>
      </c>
    </row>
    <row r="1803" spans="1:18" hidden="1" x14ac:dyDescent="0.25">
      <c r="A1803" t="s">
        <v>5718</v>
      </c>
      <c r="B1803" t="s">
        <v>1174</v>
      </c>
      <c r="C1803" t="s">
        <v>96</v>
      </c>
      <c r="D1803">
        <v>1</v>
      </c>
      <c r="E1803">
        <v>35</v>
      </c>
      <c r="F1803">
        <v>7</v>
      </c>
      <c r="O1803" t="s">
        <v>5719</v>
      </c>
      <c r="P1803">
        <v>6</v>
      </c>
      <c r="Q1803" t="s">
        <v>5720</v>
      </c>
      <c r="R1803" t="str">
        <f>IFERROR(INDEX(tbl_Lookup_Exercises[Category],MATCH(tbl_Exercises[[#This Row],[ExerciseName]],tbl_Lookup_Exercises[ExerciseName],0)),"Unknown")</f>
        <v>Arms_Biceps</v>
      </c>
    </row>
    <row r="1804" spans="1:18" hidden="1" x14ac:dyDescent="0.25">
      <c r="A1804" t="s">
        <v>5721</v>
      </c>
      <c r="B1804" t="s">
        <v>1174</v>
      </c>
      <c r="C1804" t="s">
        <v>96</v>
      </c>
      <c r="D1804">
        <v>2</v>
      </c>
      <c r="E1804">
        <v>35</v>
      </c>
      <c r="F1804">
        <v>7</v>
      </c>
      <c r="O1804" t="s">
        <v>5722</v>
      </c>
      <c r="P1804">
        <v>6</v>
      </c>
      <c r="Q1804" t="s">
        <v>5723</v>
      </c>
      <c r="R1804" t="str">
        <f>IFERROR(INDEX(tbl_Lookup_Exercises[Category],MATCH(tbl_Exercises[[#This Row],[ExerciseName]],tbl_Lookup_Exercises[ExerciseName],0)),"Unknown")</f>
        <v>Arms_Biceps</v>
      </c>
    </row>
    <row r="1805" spans="1:18" hidden="1" x14ac:dyDescent="0.25">
      <c r="A1805" t="s">
        <v>5724</v>
      </c>
      <c r="B1805" t="s">
        <v>1174</v>
      </c>
      <c r="C1805" t="s">
        <v>96</v>
      </c>
      <c r="D1805">
        <v>3</v>
      </c>
      <c r="E1805">
        <v>35</v>
      </c>
      <c r="F1805">
        <v>6</v>
      </c>
      <c r="J1805">
        <v>2</v>
      </c>
      <c r="K1805">
        <v>1</v>
      </c>
      <c r="L1805">
        <v>2</v>
      </c>
      <c r="M1805" t="s">
        <v>610</v>
      </c>
      <c r="O1805" t="s">
        <v>5725</v>
      </c>
      <c r="P1805">
        <v>6</v>
      </c>
      <c r="Q1805" t="s">
        <v>5726</v>
      </c>
      <c r="R1805" t="str">
        <f>IFERROR(INDEX(tbl_Lookup_Exercises[Category],MATCH(tbl_Exercises[[#This Row],[ExerciseName]],tbl_Lookup_Exercises[ExerciseName],0)),"Unknown")</f>
        <v>Arms_Biceps</v>
      </c>
    </row>
    <row r="1806" spans="1:18" hidden="1" x14ac:dyDescent="0.25">
      <c r="A1806" t="s">
        <v>5727</v>
      </c>
      <c r="B1806" t="s">
        <v>1174</v>
      </c>
      <c r="C1806" t="s">
        <v>96</v>
      </c>
      <c r="D1806">
        <v>4</v>
      </c>
      <c r="E1806">
        <v>35</v>
      </c>
      <c r="F1806">
        <v>6</v>
      </c>
      <c r="O1806" t="s">
        <v>5728</v>
      </c>
      <c r="P1806">
        <v>6</v>
      </c>
      <c r="Q1806" t="s">
        <v>5729</v>
      </c>
      <c r="R1806" t="str">
        <f>IFERROR(INDEX(tbl_Lookup_Exercises[Category],MATCH(tbl_Exercises[[#This Row],[ExerciseName]],tbl_Lookup_Exercises[ExerciseName],0)),"Unknown")</f>
        <v>Arms_Biceps</v>
      </c>
    </row>
    <row r="1807" spans="1:18" hidden="1" x14ac:dyDescent="0.25">
      <c r="A1807" t="s">
        <v>5730</v>
      </c>
      <c r="B1807" t="s">
        <v>1174</v>
      </c>
      <c r="C1807" t="s">
        <v>356</v>
      </c>
      <c r="D1807">
        <v>1</v>
      </c>
      <c r="G1807">
        <v>460</v>
      </c>
      <c r="H1807">
        <v>2</v>
      </c>
      <c r="I1807" t="s">
        <v>3957</v>
      </c>
      <c r="O1807" t="s">
        <v>2239</v>
      </c>
      <c r="P1807">
        <v>6</v>
      </c>
      <c r="Q1807" t="s">
        <v>1177</v>
      </c>
      <c r="R1807" t="str">
        <f>IFERROR(INDEX(tbl_Lookup_Exercises[Category],MATCH(tbl_Exercises[[#This Row],[ExerciseName]],tbl_Lookup_Exercises[ExerciseName],0)),"Unknown")</f>
        <v>Pull</v>
      </c>
    </row>
    <row r="1808" spans="1:18" hidden="1" x14ac:dyDescent="0.25">
      <c r="A1808" t="s">
        <v>5731</v>
      </c>
      <c r="B1808" t="s">
        <v>1178</v>
      </c>
      <c r="C1808" t="s">
        <v>403</v>
      </c>
      <c r="D1808">
        <v>1</v>
      </c>
      <c r="E1808">
        <v>0</v>
      </c>
      <c r="F1808">
        <v>8</v>
      </c>
      <c r="O1808" t="s">
        <v>5732</v>
      </c>
      <c r="P1808">
        <v>6</v>
      </c>
      <c r="Q1808" t="s">
        <v>1180</v>
      </c>
      <c r="R1808" t="str">
        <f>IFERROR(INDEX(tbl_Lookup_Exercises[Category],MATCH(tbl_Exercises[[#This Row],[ExerciseName]],tbl_Lookup_Exercises[ExerciseName],0)),"Unknown")</f>
        <v>Warmup</v>
      </c>
    </row>
    <row r="1809" spans="1:18" hidden="1" x14ac:dyDescent="0.25">
      <c r="A1809" t="s">
        <v>5733</v>
      </c>
      <c r="B1809" t="s">
        <v>1178</v>
      </c>
      <c r="C1809" t="s">
        <v>403</v>
      </c>
      <c r="D1809">
        <v>2</v>
      </c>
      <c r="E1809">
        <v>0</v>
      </c>
      <c r="F1809">
        <v>8</v>
      </c>
      <c r="O1809" t="s">
        <v>5732</v>
      </c>
      <c r="P1809">
        <v>6</v>
      </c>
      <c r="Q1809" t="s">
        <v>5734</v>
      </c>
      <c r="R1809" t="str">
        <f>IFERROR(INDEX(tbl_Lookup_Exercises[Category],MATCH(tbl_Exercises[[#This Row],[ExerciseName]],tbl_Lookup_Exercises[ExerciseName],0)),"Unknown")</f>
        <v>Warmup</v>
      </c>
    </row>
    <row r="1810" spans="1:18" hidden="1" x14ac:dyDescent="0.25">
      <c r="A1810" t="s">
        <v>5735</v>
      </c>
      <c r="B1810" t="s">
        <v>1178</v>
      </c>
      <c r="C1810" t="s">
        <v>394</v>
      </c>
      <c r="D1810">
        <v>1</v>
      </c>
      <c r="E1810">
        <v>0</v>
      </c>
      <c r="F1810">
        <v>15</v>
      </c>
      <c r="O1810" t="s">
        <v>5736</v>
      </c>
      <c r="P1810">
        <v>6</v>
      </c>
      <c r="Q1810" t="s">
        <v>5737</v>
      </c>
      <c r="R1810" t="str">
        <f>IFERROR(INDEX(tbl_Lookup_Exercises[Category],MATCH(tbl_Exercises[[#This Row],[ExerciseName]],tbl_Lookup_Exercises[ExerciseName],0)),"Unknown")</f>
        <v>Warmup</v>
      </c>
    </row>
    <row r="1811" spans="1:18" hidden="1" x14ac:dyDescent="0.25">
      <c r="A1811" t="s">
        <v>5738</v>
      </c>
      <c r="B1811" t="s">
        <v>1178</v>
      </c>
      <c r="C1811" t="s">
        <v>394</v>
      </c>
      <c r="D1811">
        <v>2</v>
      </c>
      <c r="E1811">
        <v>0</v>
      </c>
      <c r="F1811">
        <v>15</v>
      </c>
      <c r="O1811" t="s">
        <v>5736</v>
      </c>
      <c r="P1811">
        <v>6</v>
      </c>
      <c r="Q1811" t="s">
        <v>5739</v>
      </c>
      <c r="R1811" t="str">
        <f>IFERROR(INDEX(tbl_Lookup_Exercises[Category],MATCH(tbl_Exercises[[#This Row],[ExerciseName]],tbl_Lookup_Exercises[ExerciseName],0)),"Unknown")</f>
        <v>Warmup</v>
      </c>
    </row>
    <row r="1812" spans="1:18" hidden="1" x14ac:dyDescent="0.25">
      <c r="A1812" t="s">
        <v>5740</v>
      </c>
      <c r="B1812" t="s">
        <v>1178</v>
      </c>
      <c r="C1812" t="s">
        <v>398</v>
      </c>
      <c r="D1812">
        <v>1</v>
      </c>
      <c r="E1812">
        <v>0</v>
      </c>
      <c r="F1812">
        <v>10</v>
      </c>
      <c r="O1812" t="s">
        <v>5736</v>
      </c>
      <c r="P1812">
        <v>6</v>
      </c>
      <c r="Q1812" t="s">
        <v>5741</v>
      </c>
      <c r="R1812" t="str">
        <f>IFERROR(INDEX(tbl_Lookup_Exercises[Category],MATCH(tbl_Exercises[[#This Row],[ExerciseName]],tbl_Lookup_Exercises[ExerciseName],0)),"Unknown")</f>
        <v>Warmup</v>
      </c>
    </row>
    <row r="1813" spans="1:18" hidden="1" x14ac:dyDescent="0.25">
      <c r="A1813" t="s">
        <v>5742</v>
      </c>
      <c r="B1813" t="s">
        <v>1178</v>
      </c>
      <c r="C1813" t="s">
        <v>398</v>
      </c>
      <c r="D1813">
        <v>2</v>
      </c>
      <c r="E1813">
        <v>0</v>
      </c>
      <c r="F1813">
        <v>10</v>
      </c>
      <c r="O1813" t="s">
        <v>5736</v>
      </c>
      <c r="P1813">
        <v>6</v>
      </c>
      <c r="Q1813" t="s">
        <v>5743</v>
      </c>
      <c r="R1813" t="str">
        <f>IFERROR(INDEX(tbl_Lookup_Exercises[Category],MATCH(tbl_Exercises[[#This Row],[ExerciseName]],tbl_Lookup_Exercises[ExerciseName],0)),"Unknown")</f>
        <v>Warmup</v>
      </c>
    </row>
    <row r="1814" spans="1:18" hidden="1" x14ac:dyDescent="0.25">
      <c r="A1814" t="s">
        <v>5744</v>
      </c>
      <c r="B1814" t="s">
        <v>1178</v>
      </c>
      <c r="C1814" t="s">
        <v>363</v>
      </c>
      <c r="D1814">
        <v>1</v>
      </c>
      <c r="G1814">
        <v>360</v>
      </c>
      <c r="H1814">
        <v>0.55000000000000004</v>
      </c>
      <c r="I1814" t="s">
        <v>3957</v>
      </c>
      <c r="O1814" t="s">
        <v>272</v>
      </c>
      <c r="P1814">
        <v>6</v>
      </c>
      <c r="Q1814" t="s">
        <v>5745</v>
      </c>
      <c r="R1814" t="str">
        <f>IFERROR(INDEX(tbl_Lookup_Exercises[Category],MATCH(tbl_Exercises[[#This Row],[ExerciseName]],tbl_Lookup_Exercises[ExerciseName],0)),"Unknown")</f>
        <v>Cardio</v>
      </c>
    </row>
    <row r="1815" spans="1:18" hidden="1" x14ac:dyDescent="0.25">
      <c r="A1815" t="s">
        <v>5746</v>
      </c>
      <c r="B1815" t="s">
        <v>1178</v>
      </c>
      <c r="C1815" t="s">
        <v>147</v>
      </c>
      <c r="D1815">
        <v>1</v>
      </c>
      <c r="E1815">
        <v>150</v>
      </c>
      <c r="F1815">
        <v>6</v>
      </c>
      <c r="J1815">
        <v>2</v>
      </c>
      <c r="K1815">
        <v>1</v>
      </c>
      <c r="L1815">
        <v>2</v>
      </c>
      <c r="M1815" t="s">
        <v>3856</v>
      </c>
      <c r="O1815" t="s">
        <v>3882</v>
      </c>
      <c r="P1815">
        <v>6</v>
      </c>
      <c r="Q1815" t="s">
        <v>5747</v>
      </c>
      <c r="R1815" t="str">
        <f>IFERROR(INDEX(tbl_Lookup_Exercises[Category],MATCH(tbl_Exercises[[#This Row],[ExerciseName]],tbl_Lookup_Exercises[ExerciseName],0)),"Unknown")</f>
        <v>Push</v>
      </c>
    </row>
    <row r="1816" spans="1:18" hidden="1" x14ac:dyDescent="0.25">
      <c r="A1816" t="s">
        <v>5748</v>
      </c>
      <c r="B1816" t="s">
        <v>1178</v>
      </c>
      <c r="C1816" t="s">
        <v>147</v>
      </c>
      <c r="D1816">
        <v>2</v>
      </c>
      <c r="E1816">
        <v>150</v>
      </c>
      <c r="F1816">
        <v>7</v>
      </c>
      <c r="J1816">
        <v>2</v>
      </c>
      <c r="K1816">
        <v>1</v>
      </c>
      <c r="L1816">
        <v>2</v>
      </c>
      <c r="M1816" t="s">
        <v>3856</v>
      </c>
      <c r="O1816" t="s">
        <v>3882</v>
      </c>
      <c r="P1816">
        <v>6</v>
      </c>
      <c r="Q1816" t="s">
        <v>5749</v>
      </c>
      <c r="R1816" t="str">
        <f>IFERROR(INDEX(tbl_Lookup_Exercises[Category],MATCH(tbl_Exercises[[#This Row],[ExerciseName]],tbl_Lookup_Exercises[ExerciseName],0)),"Unknown")</f>
        <v>Push</v>
      </c>
    </row>
    <row r="1817" spans="1:18" hidden="1" x14ac:dyDescent="0.25">
      <c r="A1817" t="s">
        <v>5750</v>
      </c>
      <c r="B1817" t="s">
        <v>1178</v>
      </c>
      <c r="C1817" t="s">
        <v>147</v>
      </c>
      <c r="D1817">
        <v>3</v>
      </c>
      <c r="E1817">
        <v>150</v>
      </c>
      <c r="F1817">
        <v>6</v>
      </c>
      <c r="J1817">
        <v>2</v>
      </c>
      <c r="K1817">
        <v>1</v>
      </c>
      <c r="L1817">
        <v>2</v>
      </c>
      <c r="M1817" t="s">
        <v>3856</v>
      </c>
      <c r="O1817" t="s">
        <v>3882</v>
      </c>
      <c r="P1817">
        <v>6</v>
      </c>
      <c r="Q1817" t="s">
        <v>5751</v>
      </c>
      <c r="R1817" t="str">
        <f>IFERROR(INDEX(tbl_Lookup_Exercises[Category],MATCH(tbl_Exercises[[#This Row],[ExerciseName]],tbl_Lookup_Exercises[ExerciseName],0)),"Unknown")</f>
        <v>Push</v>
      </c>
    </row>
    <row r="1818" spans="1:18" hidden="1" x14ac:dyDescent="0.25">
      <c r="A1818" t="s">
        <v>5752</v>
      </c>
      <c r="B1818" t="s">
        <v>1178</v>
      </c>
      <c r="C1818" t="s">
        <v>147</v>
      </c>
      <c r="D1818">
        <v>4</v>
      </c>
      <c r="E1818">
        <v>150</v>
      </c>
      <c r="F1818">
        <v>5</v>
      </c>
      <c r="J1818">
        <v>2</v>
      </c>
      <c r="K1818">
        <v>1</v>
      </c>
      <c r="L1818">
        <v>2</v>
      </c>
      <c r="M1818" t="s">
        <v>610</v>
      </c>
      <c r="O1818" t="s">
        <v>1937</v>
      </c>
      <c r="P1818">
        <v>6</v>
      </c>
      <c r="Q1818" t="s">
        <v>5753</v>
      </c>
      <c r="R1818" t="str">
        <f>IFERROR(INDEX(tbl_Lookup_Exercises[Category],MATCH(tbl_Exercises[[#This Row],[ExerciseName]],tbl_Lookup_Exercises[ExerciseName],0)),"Unknown")</f>
        <v>Push</v>
      </c>
    </row>
    <row r="1819" spans="1:18" hidden="1" x14ac:dyDescent="0.25">
      <c r="A1819" t="s">
        <v>5754</v>
      </c>
      <c r="B1819" t="s">
        <v>1178</v>
      </c>
      <c r="C1819" t="s">
        <v>177</v>
      </c>
      <c r="D1819">
        <v>1</v>
      </c>
      <c r="E1819">
        <v>30</v>
      </c>
      <c r="F1819">
        <v>12</v>
      </c>
      <c r="J1819">
        <v>2</v>
      </c>
      <c r="K1819">
        <v>1</v>
      </c>
      <c r="L1819">
        <v>2</v>
      </c>
      <c r="M1819" t="s">
        <v>618</v>
      </c>
      <c r="O1819" t="s">
        <v>2154</v>
      </c>
      <c r="P1819">
        <v>6</v>
      </c>
      <c r="Q1819" t="s">
        <v>5755</v>
      </c>
      <c r="R1819" t="str">
        <f>IFERROR(INDEX(tbl_Lookup_Exercises[Category],MATCH(tbl_Exercises[[#This Row],[ExerciseName]],tbl_Lookup_Exercises[ExerciseName],0)),"Unknown")</f>
        <v>Push</v>
      </c>
    </row>
    <row r="1820" spans="1:18" hidden="1" x14ac:dyDescent="0.25">
      <c r="A1820" t="s">
        <v>5756</v>
      </c>
      <c r="B1820" t="s">
        <v>1178</v>
      </c>
      <c r="C1820" t="s">
        <v>177</v>
      </c>
      <c r="D1820">
        <v>2</v>
      </c>
      <c r="E1820">
        <v>40</v>
      </c>
      <c r="F1820">
        <v>12</v>
      </c>
      <c r="J1820">
        <v>2</v>
      </c>
      <c r="K1820">
        <v>1</v>
      </c>
      <c r="L1820">
        <v>2</v>
      </c>
      <c r="M1820" t="s">
        <v>3856</v>
      </c>
      <c r="O1820" t="s">
        <v>3882</v>
      </c>
      <c r="P1820">
        <v>6</v>
      </c>
      <c r="Q1820" t="s">
        <v>5757</v>
      </c>
      <c r="R1820" t="str">
        <f>IFERROR(INDEX(tbl_Lookup_Exercises[Category],MATCH(tbl_Exercises[[#This Row],[ExerciseName]],tbl_Lookup_Exercises[ExerciseName],0)),"Unknown")</f>
        <v>Push</v>
      </c>
    </row>
    <row r="1821" spans="1:18" hidden="1" x14ac:dyDescent="0.25">
      <c r="A1821" t="s">
        <v>5758</v>
      </c>
      <c r="B1821" t="s">
        <v>1178</v>
      </c>
      <c r="C1821" t="s">
        <v>177</v>
      </c>
      <c r="D1821">
        <v>3</v>
      </c>
      <c r="E1821">
        <v>42.5</v>
      </c>
      <c r="F1821">
        <v>12</v>
      </c>
      <c r="J1821">
        <v>2</v>
      </c>
      <c r="K1821">
        <v>1</v>
      </c>
      <c r="L1821">
        <v>2</v>
      </c>
      <c r="M1821" t="s">
        <v>3856</v>
      </c>
      <c r="O1821" t="s">
        <v>3882</v>
      </c>
      <c r="P1821">
        <v>6</v>
      </c>
      <c r="Q1821" t="s">
        <v>5759</v>
      </c>
      <c r="R1821" t="str">
        <f>IFERROR(INDEX(tbl_Lookup_Exercises[Category],MATCH(tbl_Exercises[[#This Row],[ExerciseName]],tbl_Lookup_Exercises[ExerciseName],0)),"Unknown")</f>
        <v>Push</v>
      </c>
    </row>
    <row r="1822" spans="1:18" hidden="1" x14ac:dyDescent="0.25">
      <c r="A1822" t="s">
        <v>5760</v>
      </c>
      <c r="B1822" t="s">
        <v>1178</v>
      </c>
      <c r="C1822" t="s">
        <v>309</v>
      </c>
      <c r="D1822">
        <v>1</v>
      </c>
      <c r="E1822">
        <v>10</v>
      </c>
      <c r="F1822">
        <v>15</v>
      </c>
      <c r="J1822">
        <v>2</v>
      </c>
      <c r="K1822">
        <v>1</v>
      </c>
      <c r="L1822">
        <v>2</v>
      </c>
      <c r="M1822" t="s">
        <v>3856</v>
      </c>
      <c r="O1822" t="s">
        <v>3882</v>
      </c>
      <c r="P1822">
        <v>6</v>
      </c>
      <c r="Q1822" t="s">
        <v>5761</v>
      </c>
      <c r="R1822" t="str">
        <f>IFERROR(INDEX(tbl_Lookup_Exercises[Category],MATCH(tbl_Exercises[[#This Row],[ExerciseName]],tbl_Lookup_Exercises[ExerciseName],0)),"Unknown")</f>
        <v>Push</v>
      </c>
    </row>
    <row r="1823" spans="1:18" hidden="1" x14ac:dyDescent="0.25">
      <c r="A1823" t="s">
        <v>5762</v>
      </c>
      <c r="B1823" t="s">
        <v>1178</v>
      </c>
      <c r="C1823" t="s">
        <v>309</v>
      </c>
      <c r="D1823">
        <v>2</v>
      </c>
      <c r="E1823">
        <v>10</v>
      </c>
      <c r="F1823">
        <v>15</v>
      </c>
      <c r="J1823">
        <v>2</v>
      </c>
      <c r="K1823">
        <v>1</v>
      </c>
      <c r="L1823">
        <v>2</v>
      </c>
      <c r="M1823" t="s">
        <v>3856</v>
      </c>
      <c r="O1823" t="s">
        <v>3882</v>
      </c>
      <c r="P1823">
        <v>6</v>
      </c>
      <c r="Q1823" t="s">
        <v>5763</v>
      </c>
      <c r="R1823" t="str">
        <f>IFERROR(INDEX(tbl_Lookup_Exercises[Category],MATCH(tbl_Exercises[[#This Row],[ExerciseName]],tbl_Lookup_Exercises[ExerciseName],0)),"Unknown")</f>
        <v>Push</v>
      </c>
    </row>
    <row r="1824" spans="1:18" hidden="1" x14ac:dyDescent="0.25">
      <c r="A1824" t="s">
        <v>5764</v>
      </c>
      <c r="B1824" t="s">
        <v>1178</v>
      </c>
      <c r="C1824" t="s">
        <v>309</v>
      </c>
      <c r="D1824">
        <v>3</v>
      </c>
      <c r="E1824">
        <v>12.5</v>
      </c>
      <c r="F1824">
        <v>15</v>
      </c>
      <c r="J1824">
        <v>2</v>
      </c>
      <c r="K1824">
        <v>1</v>
      </c>
      <c r="L1824">
        <v>2</v>
      </c>
      <c r="M1824" t="s">
        <v>3856</v>
      </c>
      <c r="O1824" t="s">
        <v>3882</v>
      </c>
      <c r="P1824">
        <v>6</v>
      </c>
      <c r="Q1824" t="s">
        <v>5765</v>
      </c>
      <c r="R1824" t="str">
        <f>IFERROR(INDEX(tbl_Lookup_Exercises[Category],MATCH(tbl_Exercises[[#This Row],[ExerciseName]],tbl_Lookup_Exercises[ExerciseName],0)),"Unknown")</f>
        <v>Push</v>
      </c>
    </row>
    <row r="1825" spans="1:18" hidden="1" x14ac:dyDescent="0.25">
      <c r="A1825" t="s">
        <v>5766</v>
      </c>
      <c r="B1825" t="s">
        <v>1178</v>
      </c>
      <c r="C1825" t="s">
        <v>222</v>
      </c>
      <c r="D1825">
        <v>1</v>
      </c>
      <c r="E1825">
        <v>25</v>
      </c>
      <c r="F1825">
        <v>10</v>
      </c>
      <c r="J1825">
        <v>3</v>
      </c>
      <c r="K1825">
        <v>1</v>
      </c>
      <c r="L1825">
        <v>3</v>
      </c>
      <c r="M1825" t="s">
        <v>610</v>
      </c>
      <c r="O1825" t="s">
        <v>5767</v>
      </c>
      <c r="P1825">
        <v>6</v>
      </c>
      <c r="Q1825" t="s">
        <v>5768</v>
      </c>
      <c r="R1825" t="str">
        <f>IFERROR(INDEX(tbl_Lookup_Exercises[Category],MATCH(tbl_Exercises[[#This Row],[ExerciseName]],tbl_Lookup_Exercises[ExerciseName],0)),"Unknown")</f>
        <v>Arms_Triceps</v>
      </c>
    </row>
    <row r="1826" spans="1:18" hidden="1" x14ac:dyDescent="0.25">
      <c r="A1826" t="s">
        <v>5769</v>
      </c>
      <c r="B1826" t="s">
        <v>1178</v>
      </c>
      <c r="C1826" t="s">
        <v>222</v>
      </c>
      <c r="D1826">
        <v>2</v>
      </c>
      <c r="E1826">
        <v>25</v>
      </c>
      <c r="F1826">
        <v>9</v>
      </c>
      <c r="J1826">
        <v>3</v>
      </c>
      <c r="K1826">
        <v>1</v>
      </c>
      <c r="L1826">
        <v>3</v>
      </c>
      <c r="M1826" t="s">
        <v>610</v>
      </c>
      <c r="O1826" t="s">
        <v>5770</v>
      </c>
      <c r="P1826">
        <v>6</v>
      </c>
      <c r="Q1826" t="s">
        <v>5771</v>
      </c>
      <c r="R1826" t="str">
        <f>IFERROR(INDEX(tbl_Lookup_Exercises[Category],MATCH(tbl_Exercises[[#This Row],[ExerciseName]],tbl_Lookup_Exercises[ExerciseName],0)),"Unknown")</f>
        <v>Arms_Triceps</v>
      </c>
    </row>
    <row r="1827" spans="1:18" hidden="1" x14ac:dyDescent="0.25">
      <c r="A1827" t="s">
        <v>5772</v>
      </c>
      <c r="B1827" t="s">
        <v>1178</v>
      </c>
      <c r="C1827" t="s">
        <v>222</v>
      </c>
      <c r="D1827">
        <v>3</v>
      </c>
      <c r="E1827">
        <v>25</v>
      </c>
      <c r="F1827">
        <v>9</v>
      </c>
      <c r="M1827" t="s">
        <v>3930</v>
      </c>
      <c r="O1827" t="s">
        <v>5773</v>
      </c>
      <c r="P1827">
        <v>6</v>
      </c>
      <c r="Q1827" t="s">
        <v>5774</v>
      </c>
      <c r="R1827" t="str">
        <f>IFERROR(INDEX(tbl_Lookup_Exercises[Category],MATCH(tbl_Exercises[[#This Row],[ExerciseName]],tbl_Lookup_Exercises[ExerciseName],0)),"Unknown")</f>
        <v>Arms_Triceps</v>
      </c>
    </row>
    <row r="1828" spans="1:18" hidden="1" x14ac:dyDescent="0.25">
      <c r="A1828" t="s">
        <v>5775</v>
      </c>
      <c r="B1828" t="s">
        <v>1178</v>
      </c>
      <c r="C1828" t="s">
        <v>415</v>
      </c>
      <c r="D1828">
        <v>1</v>
      </c>
      <c r="E1828">
        <v>30</v>
      </c>
      <c r="G1828">
        <v>20</v>
      </c>
      <c r="O1828" t="s">
        <v>5776</v>
      </c>
      <c r="P1828">
        <v>6</v>
      </c>
      <c r="Q1828" t="s">
        <v>5777</v>
      </c>
      <c r="R1828" t="str">
        <f>IFERROR(INDEX(tbl_Lookup_Exercises[Category],MATCH(tbl_Exercises[[#This Row],[ExerciseName]],tbl_Lookup_Exercises[ExerciseName],0)),"Unknown")</f>
        <v>Warmup</v>
      </c>
    </row>
    <row r="1829" spans="1:18" hidden="1" x14ac:dyDescent="0.25">
      <c r="A1829" t="s">
        <v>5778</v>
      </c>
      <c r="B1829" t="s">
        <v>1178</v>
      </c>
      <c r="C1829" t="s">
        <v>415</v>
      </c>
      <c r="D1829">
        <v>2</v>
      </c>
      <c r="E1829">
        <v>30</v>
      </c>
      <c r="G1829">
        <v>20</v>
      </c>
      <c r="O1829" t="s">
        <v>5776</v>
      </c>
      <c r="P1829">
        <v>6</v>
      </c>
      <c r="Q1829" t="s">
        <v>5779</v>
      </c>
      <c r="R1829" t="str">
        <f>IFERROR(INDEX(tbl_Lookup_Exercises[Category],MATCH(tbl_Exercises[[#This Row],[ExerciseName]],tbl_Lookup_Exercises[ExerciseName],0)),"Unknown")</f>
        <v>Warmup</v>
      </c>
    </row>
    <row r="1830" spans="1:18" hidden="1" x14ac:dyDescent="0.25">
      <c r="A1830" t="s">
        <v>5780</v>
      </c>
      <c r="B1830" t="s">
        <v>1178</v>
      </c>
      <c r="C1830" t="s">
        <v>420</v>
      </c>
      <c r="D1830">
        <v>1</v>
      </c>
      <c r="E1830">
        <v>45</v>
      </c>
      <c r="F1830">
        <v>15</v>
      </c>
      <c r="O1830" t="s">
        <v>5781</v>
      </c>
      <c r="P1830">
        <v>6</v>
      </c>
      <c r="Q1830" t="s">
        <v>5782</v>
      </c>
      <c r="R1830" t="str">
        <f>IFERROR(INDEX(tbl_Lookup_Exercises[Category],MATCH(tbl_Exercises[[#This Row],[ExerciseName]],tbl_Lookup_Exercises[ExerciseName],0)),"Unknown")</f>
        <v>Arms_Triceps</v>
      </c>
    </row>
    <row r="1831" spans="1:18" hidden="1" x14ac:dyDescent="0.25">
      <c r="A1831" t="s">
        <v>5783</v>
      </c>
      <c r="B1831" t="s">
        <v>1178</v>
      </c>
      <c r="C1831" t="s">
        <v>420</v>
      </c>
      <c r="D1831">
        <v>2</v>
      </c>
      <c r="E1831">
        <v>45</v>
      </c>
      <c r="F1831">
        <v>15</v>
      </c>
      <c r="O1831" t="s">
        <v>5781</v>
      </c>
      <c r="P1831">
        <v>6</v>
      </c>
      <c r="Q1831" t="s">
        <v>5784</v>
      </c>
      <c r="R1831" t="str">
        <f>IFERROR(INDEX(tbl_Lookup_Exercises[Category],MATCH(tbl_Exercises[[#This Row],[ExerciseName]],tbl_Lookup_Exercises[ExerciseName],0)),"Unknown")</f>
        <v>Arms_Triceps</v>
      </c>
    </row>
    <row r="1832" spans="1:18" hidden="1" x14ac:dyDescent="0.25">
      <c r="A1832" t="s">
        <v>5785</v>
      </c>
      <c r="B1832" t="s">
        <v>1178</v>
      </c>
      <c r="C1832" t="s">
        <v>363</v>
      </c>
      <c r="D1832">
        <v>2</v>
      </c>
      <c r="G1832">
        <v>45</v>
      </c>
      <c r="H1832">
        <v>0.17</v>
      </c>
      <c r="I1832" t="s">
        <v>3957</v>
      </c>
      <c r="P1832">
        <v>6</v>
      </c>
      <c r="Q1832" t="s">
        <v>5786</v>
      </c>
      <c r="R1832" t="str">
        <f>IFERROR(INDEX(tbl_Lookup_Exercises[Category],MATCH(tbl_Exercises[[#This Row],[ExerciseName]],tbl_Lookup_Exercises[ExerciseName],0)),"Unknown")</f>
        <v>Cardio</v>
      </c>
    </row>
    <row r="1833" spans="1:18" hidden="1" x14ac:dyDescent="0.25">
      <c r="A1833" t="s">
        <v>5787</v>
      </c>
      <c r="B1833" t="s">
        <v>1178</v>
      </c>
      <c r="C1833" t="s">
        <v>363</v>
      </c>
      <c r="D1833">
        <v>3</v>
      </c>
      <c r="G1833">
        <v>45</v>
      </c>
      <c r="H1833">
        <v>0.17</v>
      </c>
      <c r="I1833" t="s">
        <v>3957</v>
      </c>
      <c r="P1833">
        <v>6</v>
      </c>
      <c r="Q1833" t="s">
        <v>5788</v>
      </c>
      <c r="R1833" t="str">
        <f>IFERROR(INDEX(tbl_Lookup_Exercises[Category],MATCH(tbl_Exercises[[#This Row],[ExerciseName]],tbl_Lookup_Exercises[ExerciseName],0)),"Unknown")</f>
        <v>Cardio</v>
      </c>
    </row>
    <row r="1834" spans="1:18" hidden="1" x14ac:dyDescent="0.25">
      <c r="A1834" t="s">
        <v>5789</v>
      </c>
      <c r="B1834" t="s">
        <v>1178</v>
      </c>
      <c r="C1834" t="s">
        <v>363</v>
      </c>
      <c r="D1834">
        <v>4</v>
      </c>
      <c r="G1834">
        <v>45</v>
      </c>
      <c r="H1834">
        <v>0.17</v>
      </c>
      <c r="I1834" t="s">
        <v>3957</v>
      </c>
      <c r="P1834">
        <v>6</v>
      </c>
      <c r="Q1834" t="s">
        <v>5790</v>
      </c>
      <c r="R1834" t="str">
        <f>IFERROR(INDEX(tbl_Lookup_Exercises[Category],MATCH(tbl_Exercises[[#This Row],[ExerciseName]],tbl_Lookup_Exercises[ExerciseName],0)),"Unknown")</f>
        <v>Cardio</v>
      </c>
    </row>
    <row r="1835" spans="1:18" hidden="1" x14ac:dyDescent="0.25">
      <c r="A1835" t="s">
        <v>5791</v>
      </c>
      <c r="B1835" t="s">
        <v>1178</v>
      </c>
      <c r="C1835" t="s">
        <v>363</v>
      </c>
      <c r="D1835">
        <v>5</v>
      </c>
      <c r="G1835">
        <v>45</v>
      </c>
      <c r="H1835">
        <v>0.17</v>
      </c>
      <c r="I1835" t="s">
        <v>3957</v>
      </c>
      <c r="P1835">
        <v>6</v>
      </c>
      <c r="Q1835" t="s">
        <v>5792</v>
      </c>
      <c r="R1835" t="str">
        <f>IFERROR(INDEX(tbl_Lookup_Exercises[Category],MATCH(tbl_Exercises[[#This Row],[ExerciseName]],tbl_Lookup_Exercises[ExerciseName],0)),"Unknown")</f>
        <v>Cardio</v>
      </c>
    </row>
    <row r="1836" spans="1:18" hidden="1" x14ac:dyDescent="0.25">
      <c r="A1836" t="s">
        <v>5793</v>
      </c>
      <c r="B1836" t="s">
        <v>1178</v>
      </c>
      <c r="C1836" t="s">
        <v>363</v>
      </c>
      <c r="D1836">
        <v>6</v>
      </c>
      <c r="G1836">
        <v>45</v>
      </c>
      <c r="H1836">
        <v>0.17</v>
      </c>
      <c r="I1836" t="s">
        <v>3957</v>
      </c>
      <c r="P1836">
        <v>6</v>
      </c>
      <c r="Q1836" t="s">
        <v>1181</v>
      </c>
      <c r="R1836" t="str">
        <f>IFERROR(INDEX(tbl_Lookup_Exercises[Category],MATCH(tbl_Exercises[[#This Row],[ExerciseName]],tbl_Lookup_Exercises[ExerciseName],0)),"Unknown")</f>
        <v>Cardio</v>
      </c>
    </row>
    <row r="1837" spans="1:18" hidden="1" x14ac:dyDescent="0.25">
      <c r="A1837" t="s">
        <v>5794</v>
      </c>
      <c r="B1837" t="s">
        <v>1182</v>
      </c>
      <c r="C1837" t="s">
        <v>363</v>
      </c>
      <c r="D1837">
        <v>1</v>
      </c>
      <c r="G1837">
        <v>360</v>
      </c>
      <c r="H1837">
        <v>0.55000000000000004</v>
      </c>
      <c r="I1837" t="s">
        <v>3957</v>
      </c>
      <c r="O1837" t="s">
        <v>5795</v>
      </c>
      <c r="P1837">
        <v>6</v>
      </c>
      <c r="Q1837" t="s">
        <v>1184</v>
      </c>
      <c r="R1837" t="str">
        <f>IFERROR(INDEX(tbl_Lookup_Exercises[Category],MATCH(tbl_Exercises[[#This Row],[ExerciseName]],tbl_Lookup_Exercises[ExerciseName],0)),"Unknown")</f>
        <v>Cardio</v>
      </c>
    </row>
    <row r="1838" spans="1:18" hidden="1" x14ac:dyDescent="0.25">
      <c r="A1838" t="s">
        <v>5796</v>
      </c>
      <c r="B1838" t="s">
        <v>1182</v>
      </c>
      <c r="C1838" t="s">
        <v>15</v>
      </c>
      <c r="D1838">
        <v>1</v>
      </c>
      <c r="E1838">
        <v>75</v>
      </c>
      <c r="G1838">
        <v>60</v>
      </c>
      <c r="O1838" t="s">
        <v>5587</v>
      </c>
      <c r="P1838">
        <v>6</v>
      </c>
      <c r="Q1838" t="s">
        <v>5797</v>
      </c>
      <c r="R1838" t="str">
        <f>IFERROR(INDEX(tbl_Lookup_Exercises[Category],MATCH(tbl_Exercises[[#This Row],[ExerciseName]],tbl_Lookup_Exercises[ExerciseName],0)),"Unknown")</f>
        <v>Carry</v>
      </c>
    </row>
    <row r="1839" spans="1:18" hidden="1" x14ac:dyDescent="0.25">
      <c r="A1839" t="s">
        <v>5798</v>
      </c>
      <c r="B1839" t="s">
        <v>1182</v>
      </c>
      <c r="C1839" t="s">
        <v>15</v>
      </c>
      <c r="D1839">
        <v>2</v>
      </c>
      <c r="E1839">
        <v>75</v>
      </c>
      <c r="G1839">
        <v>60</v>
      </c>
      <c r="O1839" t="s">
        <v>5799</v>
      </c>
      <c r="P1839">
        <v>6</v>
      </c>
      <c r="Q1839" t="s">
        <v>5800</v>
      </c>
      <c r="R1839" t="str">
        <f>IFERROR(INDEX(tbl_Lookup_Exercises[Category],MATCH(tbl_Exercises[[#This Row],[ExerciseName]],tbl_Lookup_Exercises[ExerciseName],0)),"Unknown")</f>
        <v>Carry</v>
      </c>
    </row>
    <row r="1840" spans="1:18" hidden="1" x14ac:dyDescent="0.25">
      <c r="A1840" t="s">
        <v>5801</v>
      </c>
      <c r="B1840" t="s">
        <v>1182</v>
      </c>
      <c r="C1840" t="s">
        <v>15</v>
      </c>
      <c r="D1840">
        <v>3</v>
      </c>
      <c r="E1840">
        <v>75</v>
      </c>
      <c r="G1840">
        <v>60</v>
      </c>
      <c r="O1840" t="s">
        <v>5799</v>
      </c>
      <c r="P1840">
        <v>6</v>
      </c>
      <c r="Q1840" t="s">
        <v>5802</v>
      </c>
      <c r="R1840" t="str">
        <f>IFERROR(INDEX(tbl_Lookup_Exercises[Category],MATCH(tbl_Exercises[[#This Row],[ExerciseName]],tbl_Lookup_Exercises[ExerciseName],0)),"Unknown")</f>
        <v>Carry</v>
      </c>
    </row>
    <row r="1841" spans="1:18" hidden="1" x14ac:dyDescent="0.25">
      <c r="A1841" t="s">
        <v>5803</v>
      </c>
      <c r="B1841" t="s">
        <v>1182</v>
      </c>
      <c r="C1841" t="s">
        <v>15</v>
      </c>
      <c r="D1841">
        <v>4</v>
      </c>
      <c r="E1841">
        <v>75</v>
      </c>
      <c r="G1841">
        <v>60</v>
      </c>
      <c r="O1841" t="s">
        <v>5799</v>
      </c>
      <c r="P1841">
        <v>6</v>
      </c>
      <c r="Q1841" t="s">
        <v>5804</v>
      </c>
      <c r="R1841" t="str">
        <f>IFERROR(INDEX(tbl_Lookup_Exercises[Category],MATCH(tbl_Exercises[[#This Row],[ExerciseName]],tbl_Lookup_Exercises[ExerciseName],0)),"Unknown")</f>
        <v>Carry</v>
      </c>
    </row>
    <row r="1842" spans="1:18" hidden="1" x14ac:dyDescent="0.25">
      <c r="A1842" t="s">
        <v>5805</v>
      </c>
      <c r="B1842" t="s">
        <v>1182</v>
      </c>
      <c r="C1842" t="s">
        <v>55</v>
      </c>
      <c r="D1842">
        <v>1</v>
      </c>
      <c r="E1842">
        <v>60</v>
      </c>
      <c r="F1842">
        <v>12</v>
      </c>
      <c r="J1842">
        <v>2</v>
      </c>
      <c r="K1842">
        <v>2</v>
      </c>
      <c r="L1842">
        <v>2</v>
      </c>
      <c r="M1842" t="s">
        <v>618</v>
      </c>
      <c r="O1842" t="s">
        <v>5806</v>
      </c>
      <c r="P1842">
        <v>6</v>
      </c>
      <c r="Q1842" t="s">
        <v>5807</v>
      </c>
      <c r="R1842" t="str">
        <f>IFERROR(INDEX(tbl_Lookup_Exercises[Category],MATCH(tbl_Exercises[[#This Row],[ExerciseName]],tbl_Lookup_Exercises[ExerciseName],0)),"Unknown")</f>
        <v>Pull</v>
      </c>
    </row>
    <row r="1843" spans="1:18" hidden="1" x14ac:dyDescent="0.25">
      <c r="A1843" t="s">
        <v>5808</v>
      </c>
      <c r="B1843" t="s">
        <v>1182</v>
      </c>
      <c r="C1843" t="s">
        <v>55</v>
      </c>
      <c r="D1843">
        <v>2</v>
      </c>
      <c r="E1843">
        <v>65</v>
      </c>
      <c r="F1843">
        <v>11</v>
      </c>
      <c r="J1843">
        <v>2</v>
      </c>
      <c r="K1843">
        <v>2</v>
      </c>
      <c r="L1843">
        <v>2</v>
      </c>
      <c r="M1843" t="s">
        <v>3856</v>
      </c>
      <c r="O1843" t="s">
        <v>3996</v>
      </c>
      <c r="P1843">
        <v>6</v>
      </c>
      <c r="Q1843" t="s">
        <v>5809</v>
      </c>
      <c r="R1843" t="str">
        <f>IFERROR(INDEX(tbl_Lookup_Exercises[Category],MATCH(tbl_Exercises[[#This Row],[ExerciseName]],tbl_Lookup_Exercises[ExerciseName],0)),"Unknown")</f>
        <v>Pull</v>
      </c>
    </row>
    <row r="1844" spans="1:18" hidden="1" x14ac:dyDescent="0.25">
      <c r="A1844" t="s">
        <v>5810</v>
      </c>
      <c r="B1844" t="s">
        <v>1182</v>
      </c>
      <c r="C1844" t="s">
        <v>55</v>
      </c>
      <c r="D1844">
        <v>3</v>
      </c>
      <c r="E1844">
        <v>65</v>
      </c>
      <c r="F1844">
        <v>10</v>
      </c>
      <c r="J1844">
        <v>2</v>
      </c>
      <c r="K1844">
        <v>2</v>
      </c>
      <c r="L1844">
        <v>2</v>
      </c>
      <c r="M1844" t="s">
        <v>3856</v>
      </c>
      <c r="O1844" t="s">
        <v>3996</v>
      </c>
      <c r="P1844">
        <v>6</v>
      </c>
      <c r="Q1844" t="s">
        <v>5811</v>
      </c>
      <c r="R1844" t="str">
        <f>IFERROR(INDEX(tbl_Lookup_Exercises[Category],MATCH(tbl_Exercises[[#This Row],[ExerciseName]],tbl_Lookup_Exercises[ExerciseName],0)),"Unknown")</f>
        <v>Pull</v>
      </c>
    </row>
    <row r="1845" spans="1:18" hidden="1" x14ac:dyDescent="0.25">
      <c r="A1845" t="s">
        <v>5812</v>
      </c>
      <c r="B1845" t="s">
        <v>1182</v>
      </c>
      <c r="C1845" t="s">
        <v>55</v>
      </c>
      <c r="D1845">
        <v>4</v>
      </c>
      <c r="E1845">
        <v>65</v>
      </c>
      <c r="F1845">
        <v>10</v>
      </c>
      <c r="J1845">
        <v>2</v>
      </c>
      <c r="K1845">
        <v>2</v>
      </c>
      <c r="L1845">
        <v>2</v>
      </c>
      <c r="M1845" t="s">
        <v>610</v>
      </c>
      <c r="O1845" t="s">
        <v>3600</v>
      </c>
      <c r="P1845">
        <v>6</v>
      </c>
      <c r="Q1845" t="s">
        <v>5813</v>
      </c>
      <c r="R1845" t="str">
        <f>IFERROR(INDEX(tbl_Lookup_Exercises[Category],MATCH(tbl_Exercises[[#This Row],[ExerciseName]],tbl_Lookup_Exercises[ExerciseName],0)),"Unknown")</f>
        <v>Pull</v>
      </c>
    </row>
    <row r="1846" spans="1:18" hidden="1" x14ac:dyDescent="0.25">
      <c r="A1846" t="s">
        <v>5814</v>
      </c>
      <c r="B1846" t="s">
        <v>1182</v>
      </c>
      <c r="C1846" t="s">
        <v>79</v>
      </c>
      <c r="D1846">
        <v>1</v>
      </c>
      <c r="E1846">
        <v>25</v>
      </c>
      <c r="F1846">
        <v>15</v>
      </c>
      <c r="J1846">
        <v>2</v>
      </c>
      <c r="K1846">
        <v>2</v>
      </c>
      <c r="L1846">
        <v>2</v>
      </c>
      <c r="M1846" t="s">
        <v>618</v>
      </c>
      <c r="O1846" t="s">
        <v>3218</v>
      </c>
      <c r="P1846">
        <v>6</v>
      </c>
      <c r="Q1846" t="s">
        <v>5815</v>
      </c>
      <c r="R1846" t="str">
        <f>IFERROR(INDEX(tbl_Lookup_Exercises[Category],MATCH(tbl_Exercises[[#This Row],[ExerciseName]],tbl_Lookup_Exercises[ExerciseName],0)),"Unknown")</f>
        <v>Pull</v>
      </c>
    </row>
    <row r="1847" spans="1:18" hidden="1" x14ac:dyDescent="0.25">
      <c r="A1847" t="s">
        <v>5816</v>
      </c>
      <c r="B1847" t="s">
        <v>1182</v>
      </c>
      <c r="C1847" t="s">
        <v>79</v>
      </c>
      <c r="D1847">
        <v>2</v>
      </c>
      <c r="E1847">
        <v>30</v>
      </c>
      <c r="F1847">
        <v>15</v>
      </c>
      <c r="J1847">
        <v>2</v>
      </c>
      <c r="K1847">
        <v>2</v>
      </c>
      <c r="L1847">
        <v>2</v>
      </c>
      <c r="M1847" t="s">
        <v>618</v>
      </c>
      <c r="O1847" t="s">
        <v>3218</v>
      </c>
      <c r="P1847">
        <v>6</v>
      </c>
      <c r="Q1847" t="s">
        <v>5817</v>
      </c>
      <c r="R1847" t="str">
        <f>IFERROR(INDEX(tbl_Lookup_Exercises[Category],MATCH(tbl_Exercises[[#This Row],[ExerciseName]],tbl_Lookup_Exercises[ExerciseName],0)),"Unknown")</f>
        <v>Pull</v>
      </c>
    </row>
    <row r="1848" spans="1:18" hidden="1" x14ac:dyDescent="0.25">
      <c r="A1848" t="s">
        <v>5818</v>
      </c>
      <c r="B1848" t="s">
        <v>1182</v>
      </c>
      <c r="C1848" t="s">
        <v>79</v>
      </c>
      <c r="D1848">
        <v>3</v>
      </c>
      <c r="E1848">
        <v>35</v>
      </c>
      <c r="F1848">
        <v>15</v>
      </c>
      <c r="J1848">
        <v>2</v>
      </c>
      <c r="K1848">
        <v>2</v>
      </c>
      <c r="L1848">
        <v>2</v>
      </c>
      <c r="M1848" t="s">
        <v>618</v>
      </c>
      <c r="O1848" t="s">
        <v>3218</v>
      </c>
      <c r="P1848">
        <v>6</v>
      </c>
      <c r="Q1848" t="s">
        <v>5819</v>
      </c>
      <c r="R1848" t="str">
        <f>IFERROR(INDEX(tbl_Lookup_Exercises[Category],MATCH(tbl_Exercises[[#This Row],[ExerciseName]],tbl_Lookup_Exercises[ExerciseName],0)),"Unknown")</f>
        <v>Pull</v>
      </c>
    </row>
    <row r="1849" spans="1:18" hidden="1" x14ac:dyDescent="0.25">
      <c r="A1849" t="s">
        <v>5820</v>
      </c>
      <c r="B1849" t="s">
        <v>1182</v>
      </c>
      <c r="C1849" t="s">
        <v>99</v>
      </c>
      <c r="D1849">
        <v>1</v>
      </c>
      <c r="E1849">
        <v>25</v>
      </c>
      <c r="F1849">
        <v>12</v>
      </c>
      <c r="J1849">
        <v>2</v>
      </c>
      <c r="K1849">
        <v>1</v>
      </c>
      <c r="L1849">
        <v>3</v>
      </c>
      <c r="M1849" t="s">
        <v>618</v>
      </c>
      <c r="O1849" t="s">
        <v>3189</v>
      </c>
      <c r="P1849">
        <v>6</v>
      </c>
      <c r="Q1849" t="s">
        <v>5821</v>
      </c>
      <c r="R1849" t="str">
        <f>IFERROR(INDEX(tbl_Lookup_Exercises[Category],MATCH(tbl_Exercises[[#This Row],[ExerciseName]],tbl_Lookup_Exercises[ExerciseName],0)),"Unknown")</f>
        <v>Arms_Biceps</v>
      </c>
    </row>
    <row r="1850" spans="1:18" hidden="1" x14ac:dyDescent="0.25">
      <c r="A1850" t="s">
        <v>5822</v>
      </c>
      <c r="B1850" t="s">
        <v>1182</v>
      </c>
      <c r="C1850" t="s">
        <v>99</v>
      </c>
      <c r="D1850">
        <v>2</v>
      </c>
      <c r="E1850">
        <v>25</v>
      </c>
      <c r="F1850">
        <v>12</v>
      </c>
      <c r="J1850">
        <v>2</v>
      </c>
      <c r="K1850">
        <v>1</v>
      </c>
      <c r="L1850">
        <v>3</v>
      </c>
      <c r="M1850" t="s">
        <v>618</v>
      </c>
      <c r="O1850" t="s">
        <v>3189</v>
      </c>
      <c r="P1850">
        <v>6</v>
      </c>
      <c r="Q1850" t="s">
        <v>5823</v>
      </c>
      <c r="R1850" t="str">
        <f>IFERROR(INDEX(tbl_Lookup_Exercises[Category],MATCH(tbl_Exercises[[#This Row],[ExerciseName]],tbl_Lookup_Exercises[ExerciseName],0)),"Unknown")</f>
        <v>Arms_Biceps</v>
      </c>
    </row>
    <row r="1851" spans="1:18" hidden="1" x14ac:dyDescent="0.25">
      <c r="A1851" t="s">
        <v>5824</v>
      </c>
      <c r="B1851" t="s">
        <v>1182</v>
      </c>
      <c r="C1851" t="s">
        <v>99</v>
      </c>
      <c r="D1851">
        <v>3</v>
      </c>
      <c r="E1851">
        <v>27.5</v>
      </c>
      <c r="F1851">
        <v>11</v>
      </c>
      <c r="J1851">
        <v>2</v>
      </c>
      <c r="K1851">
        <v>1</v>
      </c>
      <c r="L1851">
        <v>3</v>
      </c>
      <c r="M1851" t="s">
        <v>610</v>
      </c>
      <c r="O1851" t="s">
        <v>2350</v>
      </c>
      <c r="P1851">
        <v>6</v>
      </c>
      <c r="Q1851" t="s">
        <v>5825</v>
      </c>
      <c r="R1851" t="str">
        <f>IFERROR(INDEX(tbl_Lookup_Exercises[Category],MATCH(tbl_Exercises[[#This Row],[ExerciseName]],tbl_Lookup_Exercises[ExerciseName],0)),"Unknown")</f>
        <v>Arms_Biceps</v>
      </c>
    </row>
    <row r="1852" spans="1:18" hidden="1" x14ac:dyDescent="0.25">
      <c r="A1852" t="s">
        <v>5826</v>
      </c>
      <c r="B1852" t="s">
        <v>1182</v>
      </c>
      <c r="C1852" t="s">
        <v>356</v>
      </c>
      <c r="D1852">
        <v>1</v>
      </c>
      <c r="G1852">
        <v>462</v>
      </c>
      <c r="H1852">
        <v>2</v>
      </c>
      <c r="I1852" t="s">
        <v>3957</v>
      </c>
      <c r="O1852" t="s">
        <v>5827</v>
      </c>
      <c r="P1852">
        <v>6</v>
      </c>
      <c r="Q1852" t="s">
        <v>1185</v>
      </c>
      <c r="R1852" t="str">
        <f>IFERROR(INDEX(tbl_Lookup_Exercises[Category],MATCH(tbl_Exercises[[#This Row],[ExerciseName]],tbl_Lookup_Exercises[ExerciseName],0)),"Unknown")</f>
        <v>Pull</v>
      </c>
    </row>
    <row r="1853" spans="1:18" hidden="1" x14ac:dyDescent="0.25">
      <c r="A1853" t="s">
        <v>5828</v>
      </c>
      <c r="B1853" t="s">
        <v>1186</v>
      </c>
      <c r="C1853" t="s">
        <v>363</v>
      </c>
      <c r="D1853">
        <v>1</v>
      </c>
      <c r="G1853">
        <v>360</v>
      </c>
      <c r="H1853">
        <v>0.56999999999999995</v>
      </c>
      <c r="I1853" t="s">
        <v>3957</v>
      </c>
      <c r="O1853" t="s">
        <v>5829</v>
      </c>
      <c r="P1853">
        <v>6</v>
      </c>
      <c r="Q1853" t="s">
        <v>1188</v>
      </c>
      <c r="R1853" t="str">
        <f>IFERROR(INDEX(tbl_Lookup_Exercises[Category],MATCH(tbl_Exercises[[#This Row],[ExerciseName]],tbl_Lookup_Exercises[ExerciseName],0)),"Unknown")</f>
        <v>Cardio</v>
      </c>
    </row>
    <row r="1854" spans="1:18" hidden="1" x14ac:dyDescent="0.25">
      <c r="A1854" t="s">
        <v>5830</v>
      </c>
      <c r="B1854" t="s">
        <v>1186</v>
      </c>
      <c r="C1854" t="s">
        <v>112</v>
      </c>
      <c r="D1854">
        <v>1</v>
      </c>
      <c r="E1854">
        <v>80</v>
      </c>
      <c r="F1854">
        <v>15</v>
      </c>
      <c r="M1854" t="s">
        <v>618</v>
      </c>
      <c r="O1854" t="s">
        <v>5831</v>
      </c>
      <c r="P1854">
        <v>6</v>
      </c>
      <c r="Q1854" t="s">
        <v>5832</v>
      </c>
      <c r="R1854" t="str">
        <f>IFERROR(INDEX(tbl_Lookup_Exercises[Category],MATCH(tbl_Exercises[[#This Row],[ExerciseName]],tbl_Lookup_Exercises[ExerciseName],0)),"Unknown")</f>
        <v>Arms_Biceps</v>
      </c>
    </row>
    <row r="1855" spans="1:18" hidden="1" x14ac:dyDescent="0.25">
      <c r="A1855" t="s">
        <v>5833</v>
      </c>
      <c r="B1855" t="s">
        <v>1186</v>
      </c>
      <c r="C1855" t="s">
        <v>112</v>
      </c>
      <c r="D1855">
        <v>2</v>
      </c>
      <c r="E1855">
        <v>80</v>
      </c>
      <c r="F1855">
        <v>14</v>
      </c>
      <c r="M1855" t="s">
        <v>610</v>
      </c>
      <c r="O1855" t="s">
        <v>5834</v>
      </c>
      <c r="P1855">
        <v>6</v>
      </c>
      <c r="Q1855" t="s">
        <v>5835</v>
      </c>
      <c r="R1855" t="str">
        <f>IFERROR(INDEX(tbl_Lookup_Exercises[Category],MATCH(tbl_Exercises[[#This Row],[ExerciseName]],tbl_Lookup_Exercises[ExerciseName],0)),"Unknown")</f>
        <v>Arms_Biceps</v>
      </c>
    </row>
    <row r="1856" spans="1:18" hidden="1" x14ac:dyDescent="0.25">
      <c r="A1856" t="s">
        <v>5836</v>
      </c>
      <c r="B1856" t="s">
        <v>1186</v>
      </c>
      <c r="C1856" t="s">
        <v>112</v>
      </c>
      <c r="D1856">
        <v>3</v>
      </c>
      <c r="E1856">
        <v>80</v>
      </c>
      <c r="F1856">
        <v>13</v>
      </c>
      <c r="M1856" t="s">
        <v>610</v>
      </c>
      <c r="O1856" t="s">
        <v>5834</v>
      </c>
      <c r="P1856">
        <v>6</v>
      </c>
      <c r="Q1856" t="s">
        <v>5837</v>
      </c>
      <c r="R1856" t="str">
        <f>IFERROR(INDEX(tbl_Lookup_Exercises[Category],MATCH(tbl_Exercises[[#This Row],[ExerciseName]],tbl_Lookup_Exercises[ExerciseName],0)),"Unknown")</f>
        <v>Arms_Biceps</v>
      </c>
    </row>
    <row r="1857" spans="1:18" hidden="1" x14ac:dyDescent="0.25">
      <c r="A1857" t="s">
        <v>5838</v>
      </c>
      <c r="B1857" t="s">
        <v>1186</v>
      </c>
      <c r="C1857" t="s">
        <v>229</v>
      </c>
      <c r="D1857">
        <v>1</v>
      </c>
      <c r="E1857">
        <v>25</v>
      </c>
      <c r="F1857">
        <v>10</v>
      </c>
      <c r="J1857">
        <v>3</v>
      </c>
      <c r="K1857">
        <v>1</v>
      </c>
      <c r="L1857">
        <v>3</v>
      </c>
      <c r="M1857" t="s">
        <v>618</v>
      </c>
      <c r="O1857" t="s">
        <v>5839</v>
      </c>
      <c r="P1857">
        <v>6</v>
      </c>
      <c r="Q1857" t="s">
        <v>5840</v>
      </c>
      <c r="R1857" t="str">
        <f>IFERROR(INDEX(tbl_Lookup_Exercises[Category],MATCH(tbl_Exercises[[#This Row],[ExerciseName]],tbl_Lookup_Exercises[ExerciseName],0)),"Unknown")</f>
        <v>Arms_Triceps</v>
      </c>
    </row>
    <row r="1858" spans="1:18" hidden="1" x14ac:dyDescent="0.25">
      <c r="A1858" t="s">
        <v>5841</v>
      </c>
      <c r="B1858" t="s">
        <v>1186</v>
      </c>
      <c r="C1858" t="s">
        <v>229</v>
      </c>
      <c r="D1858">
        <v>2</v>
      </c>
      <c r="E1858">
        <v>27.5</v>
      </c>
      <c r="F1858">
        <v>9</v>
      </c>
      <c r="J1858">
        <v>3</v>
      </c>
      <c r="K1858">
        <v>1</v>
      </c>
      <c r="L1858">
        <v>3</v>
      </c>
      <c r="M1858" t="s">
        <v>610</v>
      </c>
      <c r="O1858" t="s">
        <v>5842</v>
      </c>
      <c r="P1858">
        <v>6</v>
      </c>
      <c r="Q1858" t="s">
        <v>5843</v>
      </c>
      <c r="R1858" t="str">
        <f>IFERROR(INDEX(tbl_Lookup_Exercises[Category],MATCH(tbl_Exercises[[#This Row],[ExerciseName]],tbl_Lookup_Exercises[ExerciseName],0)),"Unknown")</f>
        <v>Arms_Triceps</v>
      </c>
    </row>
    <row r="1859" spans="1:18" hidden="1" x14ac:dyDescent="0.25">
      <c r="A1859" t="s">
        <v>5844</v>
      </c>
      <c r="B1859" t="s">
        <v>1186</v>
      </c>
      <c r="C1859" t="s">
        <v>229</v>
      </c>
      <c r="D1859">
        <v>3</v>
      </c>
      <c r="E1859">
        <v>30</v>
      </c>
      <c r="F1859">
        <v>8</v>
      </c>
      <c r="J1859">
        <v>3</v>
      </c>
      <c r="K1859">
        <v>1</v>
      </c>
      <c r="L1859">
        <v>3</v>
      </c>
      <c r="M1859" t="s">
        <v>610</v>
      </c>
      <c r="O1859" t="s">
        <v>5842</v>
      </c>
      <c r="P1859">
        <v>6</v>
      </c>
      <c r="Q1859" t="s">
        <v>5845</v>
      </c>
      <c r="R1859" t="str">
        <f>IFERROR(INDEX(tbl_Lookup_Exercises[Category],MATCH(tbl_Exercises[[#This Row],[ExerciseName]],tbl_Lookup_Exercises[ExerciseName],0)),"Unknown")</f>
        <v>Arms_Triceps</v>
      </c>
    </row>
    <row r="1860" spans="1:18" hidden="1" x14ac:dyDescent="0.25">
      <c r="A1860" t="s">
        <v>5846</v>
      </c>
      <c r="B1860" t="s">
        <v>1186</v>
      </c>
      <c r="C1860" t="s">
        <v>129</v>
      </c>
      <c r="D1860">
        <v>1</v>
      </c>
      <c r="E1860">
        <v>30</v>
      </c>
      <c r="F1860">
        <v>10</v>
      </c>
      <c r="J1860">
        <v>3</v>
      </c>
      <c r="K1860">
        <v>1</v>
      </c>
      <c r="L1860">
        <v>3</v>
      </c>
      <c r="M1860" t="s">
        <v>3856</v>
      </c>
      <c r="N1860" t="s">
        <v>5847</v>
      </c>
      <c r="O1860" t="s">
        <v>5848</v>
      </c>
      <c r="P1860">
        <v>6</v>
      </c>
      <c r="Q1860" t="s">
        <v>5849</v>
      </c>
      <c r="R1860" t="str">
        <f>IFERROR(INDEX(tbl_Lookup_Exercises[Category],MATCH(tbl_Exercises[[#This Row],[ExerciseName]],tbl_Lookup_Exercises[ExerciseName],0)),"Unknown")</f>
        <v>Arms_Biceps</v>
      </c>
    </row>
    <row r="1861" spans="1:18" hidden="1" x14ac:dyDescent="0.25">
      <c r="A1861" t="s">
        <v>5850</v>
      </c>
      <c r="B1861" t="s">
        <v>1186</v>
      </c>
      <c r="C1861" t="s">
        <v>222</v>
      </c>
      <c r="D1861">
        <v>1</v>
      </c>
      <c r="E1861">
        <v>27.5</v>
      </c>
      <c r="F1861">
        <v>9</v>
      </c>
      <c r="J1861">
        <v>2</v>
      </c>
      <c r="K1861">
        <v>1</v>
      </c>
      <c r="L1861">
        <v>2</v>
      </c>
      <c r="M1861" t="s">
        <v>3856</v>
      </c>
      <c r="N1861" t="s">
        <v>5847</v>
      </c>
      <c r="O1861" t="s">
        <v>3882</v>
      </c>
      <c r="P1861">
        <v>6</v>
      </c>
      <c r="Q1861" t="s">
        <v>5851</v>
      </c>
      <c r="R1861" t="str">
        <f>IFERROR(INDEX(tbl_Lookup_Exercises[Category],MATCH(tbl_Exercises[[#This Row],[ExerciseName]],tbl_Lookup_Exercises[ExerciseName],0)),"Unknown")</f>
        <v>Arms_Triceps</v>
      </c>
    </row>
    <row r="1862" spans="1:18" hidden="1" x14ac:dyDescent="0.25">
      <c r="A1862" t="s">
        <v>5852</v>
      </c>
      <c r="B1862" t="s">
        <v>1186</v>
      </c>
      <c r="C1862" t="s">
        <v>129</v>
      </c>
      <c r="D1862">
        <v>2</v>
      </c>
      <c r="E1862">
        <v>30</v>
      </c>
      <c r="F1862">
        <v>9</v>
      </c>
      <c r="J1862">
        <v>2</v>
      </c>
      <c r="K1862">
        <v>1</v>
      </c>
      <c r="L1862">
        <v>2</v>
      </c>
      <c r="M1862" t="s">
        <v>610</v>
      </c>
      <c r="N1862" t="s">
        <v>5853</v>
      </c>
      <c r="O1862" t="s">
        <v>5854</v>
      </c>
      <c r="P1862">
        <v>6</v>
      </c>
      <c r="Q1862" t="s">
        <v>5855</v>
      </c>
      <c r="R1862" t="str">
        <f>IFERROR(INDEX(tbl_Lookup_Exercises[Category],MATCH(tbl_Exercises[[#This Row],[ExerciseName]],tbl_Lookup_Exercises[ExerciseName],0)),"Unknown")</f>
        <v>Arms_Biceps</v>
      </c>
    </row>
    <row r="1863" spans="1:18" hidden="1" x14ac:dyDescent="0.25">
      <c r="A1863" t="s">
        <v>5856</v>
      </c>
      <c r="B1863" t="s">
        <v>1186</v>
      </c>
      <c r="C1863" t="s">
        <v>222</v>
      </c>
      <c r="D1863">
        <v>2</v>
      </c>
      <c r="E1863">
        <v>30</v>
      </c>
      <c r="F1863">
        <v>9</v>
      </c>
      <c r="J1863">
        <v>2</v>
      </c>
      <c r="K1863">
        <v>1</v>
      </c>
      <c r="L1863">
        <v>2</v>
      </c>
      <c r="M1863" t="s">
        <v>610</v>
      </c>
      <c r="N1863" t="s">
        <v>5853</v>
      </c>
      <c r="O1863" t="s">
        <v>1937</v>
      </c>
      <c r="P1863">
        <v>6</v>
      </c>
      <c r="Q1863" t="s">
        <v>5857</v>
      </c>
      <c r="R1863" t="str">
        <f>IFERROR(INDEX(tbl_Lookup_Exercises[Category],MATCH(tbl_Exercises[[#This Row],[ExerciseName]],tbl_Lookup_Exercises[ExerciseName],0)),"Unknown")</f>
        <v>Arms_Triceps</v>
      </c>
    </row>
    <row r="1864" spans="1:18" hidden="1" x14ac:dyDescent="0.25">
      <c r="A1864" t="s">
        <v>5858</v>
      </c>
      <c r="B1864" t="s">
        <v>1186</v>
      </c>
      <c r="C1864" t="s">
        <v>129</v>
      </c>
      <c r="D1864">
        <v>3</v>
      </c>
      <c r="E1864">
        <v>30</v>
      </c>
      <c r="F1864">
        <v>8</v>
      </c>
      <c r="J1864">
        <v>2</v>
      </c>
      <c r="K1864">
        <v>1</v>
      </c>
      <c r="L1864">
        <v>2</v>
      </c>
      <c r="M1864" t="s">
        <v>610</v>
      </c>
      <c r="N1864" t="s">
        <v>5859</v>
      </c>
      <c r="O1864" t="s">
        <v>5854</v>
      </c>
      <c r="P1864">
        <v>6</v>
      </c>
      <c r="Q1864" t="s">
        <v>5860</v>
      </c>
      <c r="R1864" t="str">
        <f>IFERROR(INDEX(tbl_Lookup_Exercises[Category],MATCH(tbl_Exercises[[#This Row],[ExerciseName]],tbl_Lookup_Exercises[ExerciseName],0)),"Unknown")</f>
        <v>Arms_Biceps</v>
      </c>
    </row>
    <row r="1865" spans="1:18" hidden="1" x14ac:dyDescent="0.25">
      <c r="A1865" t="s">
        <v>5861</v>
      </c>
      <c r="B1865" t="s">
        <v>1186</v>
      </c>
      <c r="C1865" t="s">
        <v>222</v>
      </c>
      <c r="D1865">
        <v>3</v>
      </c>
      <c r="E1865">
        <v>30</v>
      </c>
      <c r="F1865">
        <v>8</v>
      </c>
      <c r="J1865">
        <v>2</v>
      </c>
      <c r="K1865">
        <v>1</v>
      </c>
      <c r="L1865">
        <v>2</v>
      </c>
      <c r="M1865" t="s">
        <v>610</v>
      </c>
      <c r="N1865" t="s">
        <v>5859</v>
      </c>
      <c r="O1865" t="s">
        <v>1937</v>
      </c>
      <c r="P1865">
        <v>6</v>
      </c>
      <c r="Q1865" t="s">
        <v>5862</v>
      </c>
      <c r="R1865" t="str">
        <f>IFERROR(INDEX(tbl_Lookup_Exercises[Category],MATCH(tbl_Exercises[[#This Row],[ExerciseName]],tbl_Lookup_Exercises[ExerciseName],0)),"Unknown")</f>
        <v>Arms_Triceps</v>
      </c>
    </row>
    <row r="1866" spans="1:18" hidden="1" x14ac:dyDescent="0.25">
      <c r="A1866" t="s">
        <v>5863</v>
      </c>
      <c r="B1866" t="s">
        <v>1186</v>
      </c>
      <c r="C1866" t="s">
        <v>1534</v>
      </c>
      <c r="D1866">
        <v>1</v>
      </c>
      <c r="E1866">
        <v>150</v>
      </c>
      <c r="G1866">
        <v>70.199999999999989</v>
      </c>
      <c r="O1866" t="s">
        <v>5864</v>
      </c>
      <c r="P1866">
        <v>6</v>
      </c>
      <c r="Q1866" t="s">
        <v>5865</v>
      </c>
      <c r="R1866" t="str">
        <f>IFERROR(INDEX(tbl_Lookup_Exercises[Category],MATCH(tbl_Exercises[[#This Row],[ExerciseName]],tbl_Lookup_Exercises[ExerciseName],0)),"Unknown")</f>
        <v>Carry</v>
      </c>
    </row>
    <row r="1867" spans="1:18" hidden="1" x14ac:dyDescent="0.25">
      <c r="A1867" t="s">
        <v>5866</v>
      </c>
      <c r="B1867" t="s">
        <v>1186</v>
      </c>
      <c r="C1867" t="s">
        <v>1534</v>
      </c>
      <c r="D1867">
        <v>2</v>
      </c>
      <c r="E1867">
        <v>150</v>
      </c>
      <c r="G1867">
        <v>70.199999999999989</v>
      </c>
      <c r="O1867" t="s">
        <v>5864</v>
      </c>
      <c r="P1867">
        <v>6</v>
      </c>
      <c r="Q1867" t="s">
        <v>5867</v>
      </c>
      <c r="R1867" t="str">
        <f>IFERROR(INDEX(tbl_Lookup_Exercises[Category],MATCH(tbl_Exercises[[#This Row],[ExerciseName]],tbl_Lookup_Exercises[ExerciseName],0)),"Unknown")</f>
        <v>Carry</v>
      </c>
    </row>
    <row r="1868" spans="1:18" hidden="1" x14ac:dyDescent="0.25">
      <c r="A1868" t="s">
        <v>5868</v>
      </c>
      <c r="B1868" t="s">
        <v>1186</v>
      </c>
      <c r="C1868" t="s">
        <v>1534</v>
      </c>
      <c r="D1868">
        <v>3</v>
      </c>
      <c r="E1868">
        <v>150</v>
      </c>
      <c r="G1868">
        <v>60</v>
      </c>
      <c r="O1868" t="s">
        <v>5869</v>
      </c>
      <c r="P1868">
        <v>6</v>
      </c>
      <c r="Q1868" t="s">
        <v>5870</v>
      </c>
      <c r="R1868" t="str">
        <f>IFERROR(INDEX(tbl_Lookup_Exercises[Category],MATCH(tbl_Exercises[[#This Row],[ExerciseName]],tbl_Lookup_Exercises[ExerciseName],0)),"Unknown")</f>
        <v>Carry</v>
      </c>
    </row>
    <row r="1869" spans="1:18" hidden="1" x14ac:dyDescent="0.25">
      <c r="A1869" t="s">
        <v>5871</v>
      </c>
      <c r="B1869" t="s">
        <v>1186</v>
      </c>
      <c r="C1869" t="s">
        <v>363</v>
      </c>
      <c r="D1869">
        <v>2</v>
      </c>
      <c r="G1869">
        <v>45</v>
      </c>
      <c r="H1869">
        <v>0.16</v>
      </c>
      <c r="I1869" t="s">
        <v>3957</v>
      </c>
      <c r="O1869" t="s">
        <v>5872</v>
      </c>
      <c r="P1869">
        <v>6</v>
      </c>
      <c r="Q1869" t="s">
        <v>5873</v>
      </c>
      <c r="R1869" t="str">
        <f>IFERROR(INDEX(tbl_Lookup_Exercises[Category],MATCH(tbl_Exercises[[#This Row],[ExerciseName]],tbl_Lookup_Exercises[ExerciseName],0)),"Unknown")</f>
        <v>Cardio</v>
      </c>
    </row>
    <row r="1870" spans="1:18" hidden="1" x14ac:dyDescent="0.25">
      <c r="A1870" t="s">
        <v>5874</v>
      </c>
      <c r="B1870" t="s">
        <v>1186</v>
      </c>
      <c r="C1870" t="s">
        <v>363</v>
      </c>
      <c r="D1870">
        <v>3</v>
      </c>
      <c r="G1870">
        <v>45</v>
      </c>
      <c r="H1870">
        <v>0.16</v>
      </c>
      <c r="I1870" t="s">
        <v>3957</v>
      </c>
      <c r="O1870" t="s">
        <v>5872</v>
      </c>
      <c r="P1870">
        <v>6</v>
      </c>
      <c r="Q1870" t="s">
        <v>5875</v>
      </c>
      <c r="R1870" t="str">
        <f>IFERROR(INDEX(tbl_Lookup_Exercises[Category],MATCH(tbl_Exercises[[#This Row],[ExerciseName]],tbl_Lookup_Exercises[ExerciseName],0)),"Unknown")</f>
        <v>Cardio</v>
      </c>
    </row>
    <row r="1871" spans="1:18" hidden="1" x14ac:dyDescent="0.25">
      <c r="A1871" t="s">
        <v>5876</v>
      </c>
      <c r="B1871" t="s">
        <v>1186</v>
      </c>
      <c r="C1871" t="s">
        <v>363</v>
      </c>
      <c r="D1871">
        <v>4</v>
      </c>
      <c r="G1871">
        <v>45</v>
      </c>
      <c r="H1871">
        <v>0.16</v>
      </c>
      <c r="I1871" t="s">
        <v>3957</v>
      </c>
      <c r="O1871" t="s">
        <v>5872</v>
      </c>
      <c r="P1871">
        <v>6</v>
      </c>
      <c r="Q1871" t="s">
        <v>5877</v>
      </c>
      <c r="R1871" t="str">
        <f>IFERROR(INDEX(tbl_Lookup_Exercises[Category],MATCH(tbl_Exercises[[#This Row],[ExerciseName]],tbl_Lookup_Exercises[ExerciseName],0)),"Unknown")</f>
        <v>Cardio</v>
      </c>
    </row>
    <row r="1872" spans="1:18" hidden="1" x14ac:dyDescent="0.25">
      <c r="A1872" t="s">
        <v>5878</v>
      </c>
      <c r="B1872" t="s">
        <v>1186</v>
      </c>
      <c r="C1872" t="s">
        <v>363</v>
      </c>
      <c r="D1872">
        <v>5</v>
      </c>
      <c r="G1872">
        <v>45</v>
      </c>
      <c r="H1872">
        <v>0.16</v>
      </c>
      <c r="I1872" t="s">
        <v>3957</v>
      </c>
      <c r="O1872" t="s">
        <v>5872</v>
      </c>
      <c r="P1872">
        <v>6</v>
      </c>
      <c r="Q1872" t="s">
        <v>5879</v>
      </c>
      <c r="R1872" t="str">
        <f>IFERROR(INDEX(tbl_Lookup_Exercises[Category],MATCH(tbl_Exercises[[#This Row],[ExerciseName]],tbl_Lookup_Exercises[ExerciseName],0)),"Unknown")</f>
        <v>Cardio</v>
      </c>
    </row>
    <row r="1873" spans="1:18" hidden="1" x14ac:dyDescent="0.25">
      <c r="A1873" t="s">
        <v>5880</v>
      </c>
      <c r="B1873" t="s">
        <v>1186</v>
      </c>
      <c r="C1873" t="s">
        <v>363</v>
      </c>
      <c r="D1873">
        <v>6</v>
      </c>
      <c r="G1873">
        <v>45</v>
      </c>
      <c r="H1873">
        <v>0.16</v>
      </c>
      <c r="I1873" t="s">
        <v>3957</v>
      </c>
      <c r="O1873" t="s">
        <v>5872</v>
      </c>
      <c r="P1873">
        <v>6</v>
      </c>
      <c r="Q1873" t="s">
        <v>5881</v>
      </c>
      <c r="R1873" t="str">
        <f>IFERROR(INDEX(tbl_Lookup_Exercises[Category],MATCH(tbl_Exercises[[#This Row],[ExerciseName]],tbl_Lookup_Exercises[ExerciseName],0)),"Unknown")</f>
        <v>Cardio</v>
      </c>
    </row>
    <row r="1874" spans="1:18" hidden="1" x14ac:dyDescent="0.25">
      <c r="A1874" t="s">
        <v>5882</v>
      </c>
      <c r="B1874" t="s">
        <v>1186</v>
      </c>
      <c r="C1874" t="s">
        <v>363</v>
      </c>
      <c r="D1874">
        <v>7</v>
      </c>
      <c r="G1874">
        <v>45</v>
      </c>
      <c r="H1874">
        <v>0.16</v>
      </c>
      <c r="I1874" t="s">
        <v>3957</v>
      </c>
      <c r="O1874" t="s">
        <v>5872</v>
      </c>
      <c r="P1874">
        <v>6</v>
      </c>
      <c r="Q1874" t="s">
        <v>1189</v>
      </c>
      <c r="R1874" t="str">
        <f>IFERROR(INDEX(tbl_Lookup_Exercises[Category],MATCH(tbl_Exercises[[#This Row],[ExerciseName]],tbl_Lookup_Exercises[ExerciseName],0)),"Unknown")</f>
        <v>Cardio</v>
      </c>
    </row>
    <row r="1875" spans="1:18" hidden="1" x14ac:dyDescent="0.25">
      <c r="A1875" t="s">
        <v>5883</v>
      </c>
      <c r="B1875" t="s">
        <v>1190</v>
      </c>
      <c r="C1875" t="s">
        <v>363</v>
      </c>
      <c r="D1875">
        <v>1</v>
      </c>
      <c r="G1875">
        <v>360</v>
      </c>
      <c r="H1875">
        <v>0.56999999999999995</v>
      </c>
      <c r="I1875" t="s">
        <v>3957</v>
      </c>
      <c r="O1875" t="s">
        <v>5884</v>
      </c>
      <c r="P1875">
        <v>6</v>
      </c>
      <c r="Q1875" t="s">
        <v>1192</v>
      </c>
      <c r="R1875" t="str">
        <f>IFERROR(INDEX(tbl_Lookup_Exercises[Category],MATCH(tbl_Exercises[[#This Row],[ExerciseName]],tbl_Lookup_Exercises[ExerciseName],0)),"Unknown")</f>
        <v>Cardio</v>
      </c>
    </row>
    <row r="1876" spans="1:18" hidden="1" x14ac:dyDescent="0.25">
      <c r="A1876" t="s">
        <v>5885</v>
      </c>
      <c r="B1876" t="s">
        <v>1190</v>
      </c>
      <c r="C1876" t="s">
        <v>403</v>
      </c>
      <c r="D1876">
        <v>1</v>
      </c>
      <c r="E1876">
        <v>0</v>
      </c>
      <c r="F1876">
        <v>8</v>
      </c>
      <c r="O1876" t="s">
        <v>5886</v>
      </c>
      <c r="P1876">
        <v>6</v>
      </c>
      <c r="Q1876" t="s">
        <v>5887</v>
      </c>
      <c r="R1876" t="str">
        <f>IFERROR(INDEX(tbl_Lookup_Exercises[Category],MATCH(tbl_Exercises[[#This Row],[ExerciseName]],tbl_Lookup_Exercises[ExerciseName],0)),"Unknown")</f>
        <v>Warmup</v>
      </c>
    </row>
    <row r="1877" spans="1:18" hidden="1" x14ac:dyDescent="0.25">
      <c r="A1877" t="s">
        <v>5888</v>
      </c>
      <c r="B1877" t="s">
        <v>1190</v>
      </c>
      <c r="C1877" t="s">
        <v>403</v>
      </c>
      <c r="D1877">
        <v>2</v>
      </c>
      <c r="E1877">
        <v>0</v>
      </c>
      <c r="F1877">
        <v>8</v>
      </c>
      <c r="O1877" t="s">
        <v>5886</v>
      </c>
      <c r="P1877">
        <v>6</v>
      </c>
      <c r="Q1877" t="s">
        <v>5889</v>
      </c>
      <c r="R1877" t="str">
        <f>IFERROR(INDEX(tbl_Lookup_Exercises[Category],MATCH(tbl_Exercises[[#This Row],[ExerciseName]],tbl_Lookup_Exercises[ExerciseName],0)),"Unknown")</f>
        <v>Warmup</v>
      </c>
    </row>
    <row r="1878" spans="1:18" hidden="1" x14ac:dyDescent="0.25">
      <c r="A1878" t="s">
        <v>5890</v>
      </c>
      <c r="B1878" t="s">
        <v>1190</v>
      </c>
      <c r="C1878" t="s">
        <v>394</v>
      </c>
      <c r="D1878">
        <v>1</v>
      </c>
      <c r="E1878">
        <v>0</v>
      </c>
      <c r="F1878">
        <v>15</v>
      </c>
      <c r="O1878" t="s">
        <v>3073</v>
      </c>
      <c r="P1878">
        <v>6</v>
      </c>
      <c r="Q1878" t="s">
        <v>5891</v>
      </c>
      <c r="R1878" t="str">
        <f>IFERROR(INDEX(tbl_Lookup_Exercises[Category],MATCH(tbl_Exercises[[#This Row],[ExerciseName]],tbl_Lookup_Exercises[ExerciseName],0)),"Unknown")</f>
        <v>Warmup</v>
      </c>
    </row>
    <row r="1879" spans="1:18" hidden="1" x14ac:dyDescent="0.25">
      <c r="A1879" t="s">
        <v>5892</v>
      </c>
      <c r="B1879" t="s">
        <v>1190</v>
      </c>
      <c r="C1879" t="s">
        <v>394</v>
      </c>
      <c r="D1879">
        <v>2</v>
      </c>
      <c r="E1879">
        <v>0</v>
      </c>
      <c r="F1879">
        <v>15</v>
      </c>
      <c r="O1879" t="s">
        <v>3073</v>
      </c>
      <c r="P1879">
        <v>6</v>
      </c>
      <c r="Q1879" t="s">
        <v>5893</v>
      </c>
      <c r="R1879" t="str">
        <f>IFERROR(INDEX(tbl_Lookup_Exercises[Category],MATCH(tbl_Exercises[[#This Row],[ExerciseName]],tbl_Lookup_Exercises[ExerciseName],0)),"Unknown")</f>
        <v>Warmup</v>
      </c>
    </row>
    <row r="1880" spans="1:18" hidden="1" x14ac:dyDescent="0.25">
      <c r="A1880" t="s">
        <v>5894</v>
      </c>
      <c r="B1880" t="s">
        <v>1190</v>
      </c>
      <c r="C1880" t="s">
        <v>334</v>
      </c>
      <c r="D1880">
        <v>1</v>
      </c>
      <c r="E1880">
        <v>0</v>
      </c>
      <c r="G1880">
        <v>60</v>
      </c>
      <c r="O1880" t="s">
        <v>5058</v>
      </c>
      <c r="P1880">
        <v>6</v>
      </c>
      <c r="Q1880" t="s">
        <v>5895</v>
      </c>
      <c r="R1880" t="str">
        <f>IFERROR(INDEX(tbl_Lookup_Exercises[Category],MATCH(tbl_Exercises[[#This Row],[ExerciseName]],tbl_Lookup_Exercises[ExerciseName],0)),"Unknown")</f>
        <v>Carry</v>
      </c>
    </row>
    <row r="1881" spans="1:18" hidden="1" x14ac:dyDescent="0.25">
      <c r="A1881" t="s">
        <v>5896</v>
      </c>
      <c r="B1881" t="s">
        <v>1190</v>
      </c>
      <c r="C1881" t="s">
        <v>334</v>
      </c>
      <c r="D1881">
        <v>2</v>
      </c>
      <c r="E1881">
        <v>0</v>
      </c>
      <c r="G1881">
        <v>60</v>
      </c>
      <c r="O1881" t="s">
        <v>5058</v>
      </c>
      <c r="P1881">
        <v>6</v>
      </c>
      <c r="Q1881" t="s">
        <v>5897</v>
      </c>
      <c r="R1881" t="str">
        <f>IFERROR(INDEX(tbl_Lookup_Exercises[Category],MATCH(tbl_Exercises[[#This Row],[ExerciseName]],tbl_Lookup_Exercises[ExerciseName],0)),"Unknown")</f>
        <v>Carry</v>
      </c>
    </row>
    <row r="1882" spans="1:18" hidden="1" x14ac:dyDescent="0.25">
      <c r="A1882" t="s">
        <v>5898</v>
      </c>
      <c r="B1882" t="s">
        <v>1190</v>
      </c>
      <c r="C1882" t="s">
        <v>1</v>
      </c>
      <c r="D1882">
        <v>1</v>
      </c>
      <c r="E1882">
        <v>150</v>
      </c>
      <c r="G1882">
        <v>60</v>
      </c>
      <c r="O1882" t="s">
        <v>5899</v>
      </c>
      <c r="P1882">
        <v>6</v>
      </c>
      <c r="Q1882" t="s">
        <v>5900</v>
      </c>
      <c r="R1882" t="str">
        <f>IFERROR(INDEX(tbl_Lookup_Exercises[Category],MATCH(tbl_Exercises[[#This Row],[ExerciseName]],tbl_Lookup_Exercises[ExerciseName],0)),"Unknown")</f>
        <v>Carry</v>
      </c>
    </row>
    <row r="1883" spans="1:18" hidden="1" x14ac:dyDescent="0.25">
      <c r="A1883" t="s">
        <v>5901</v>
      </c>
      <c r="B1883" t="s">
        <v>1190</v>
      </c>
      <c r="C1883" t="s">
        <v>1</v>
      </c>
      <c r="D1883">
        <v>2</v>
      </c>
      <c r="E1883">
        <v>150</v>
      </c>
      <c r="G1883">
        <v>60</v>
      </c>
      <c r="O1883" t="s">
        <v>5899</v>
      </c>
      <c r="P1883">
        <v>6</v>
      </c>
      <c r="Q1883" t="s">
        <v>5902</v>
      </c>
      <c r="R1883" t="str">
        <f>IFERROR(INDEX(tbl_Lookup_Exercises[Category],MATCH(tbl_Exercises[[#This Row],[ExerciseName]],tbl_Lookup_Exercises[ExerciseName],0)),"Unknown")</f>
        <v>Carry</v>
      </c>
    </row>
    <row r="1884" spans="1:18" hidden="1" x14ac:dyDescent="0.25">
      <c r="A1884" t="s">
        <v>5903</v>
      </c>
      <c r="B1884" t="s">
        <v>1190</v>
      </c>
      <c r="C1884" t="s">
        <v>1</v>
      </c>
      <c r="D1884">
        <v>3</v>
      </c>
      <c r="E1884">
        <v>150</v>
      </c>
      <c r="G1884">
        <v>55.2</v>
      </c>
      <c r="O1884" t="s">
        <v>5904</v>
      </c>
      <c r="P1884">
        <v>6</v>
      </c>
      <c r="Q1884" t="s">
        <v>5905</v>
      </c>
      <c r="R1884" t="str">
        <f>IFERROR(INDEX(tbl_Lookup_Exercises[Category],MATCH(tbl_Exercises[[#This Row],[ExerciseName]],tbl_Lookup_Exercises[ExerciseName],0)),"Unknown")</f>
        <v>Carry</v>
      </c>
    </row>
    <row r="1885" spans="1:18" hidden="1" x14ac:dyDescent="0.25">
      <c r="A1885" t="s">
        <v>5906</v>
      </c>
      <c r="B1885" t="s">
        <v>1190</v>
      </c>
      <c r="C1885" t="s">
        <v>1</v>
      </c>
      <c r="D1885">
        <v>4</v>
      </c>
      <c r="E1885">
        <v>150</v>
      </c>
      <c r="G1885">
        <v>46.2</v>
      </c>
      <c r="O1885" t="s">
        <v>5907</v>
      </c>
      <c r="P1885">
        <v>6</v>
      </c>
      <c r="Q1885" t="s">
        <v>5908</v>
      </c>
      <c r="R1885" t="str">
        <f>IFERROR(INDEX(tbl_Lookup_Exercises[Category],MATCH(tbl_Exercises[[#This Row],[ExerciseName]],tbl_Lookup_Exercises[ExerciseName],0)),"Unknown")</f>
        <v>Carry</v>
      </c>
    </row>
    <row r="1886" spans="1:18" hidden="1" x14ac:dyDescent="0.25">
      <c r="A1886" t="s">
        <v>5909</v>
      </c>
      <c r="B1886" t="s">
        <v>1190</v>
      </c>
      <c r="C1886" t="s">
        <v>1</v>
      </c>
      <c r="D1886">
        <v>5</v>
      </c>
      <c r="E1886">
        <v>150</v>
      </c>
      <c r="G1886">
        <v>45</v>
      </c>
      <c r="O1886" t="s">
        <v>5907</v>
      </c>
      <c r="P1886">
        <v>6</v>
      </c>
      <c r="Q1886" t="s">
        <v>5910</v>
      </c>
      <c r="R1886" t="str">
        <f>IFERROR(INDEX(tbl_Lookup_Exercises[Category],MATCH(tbl_Exercises[[#This Row],[ExerciseName]],tbl_Lookup_Exercises[ExerciseName],0)),"Unknown")</f>
        <v>Carry</v>
      </c>
    </row>
    <row r="1887" spans="1:18" hidden="1" x14ac:dyDescent="0.25">
      <c r="A1887" t="s">
        <v>5911</v>
      </c>
      <c r="B1887" t="s">
        <v>1190</v>
      </c>
      <c r="C1887" t="s">
        <v>32</v>
      </c>
      <c r="D1887">
        <v>1</v>
      </c>
      <c r="E1887">
        <v>200</v>
      </c>
      <c r="F1887">
        <v>8</v>
      </c>
      <c r="J1887">
        <v>2</v>
      </c>
      <c r="K1887">
        <v>1</v>
      </c>
      <c r="L1887">
        <v>2</v>
      </c>
      <c r="M1887" t="s">
        <v>618</v>
      </c>
      <c r="O1887" t="s">
        <v>5912</v>
      </c>
      <c r="P1887">
        <v>6</v>
      </c>
      <c r="Q1887" t="s">
        <v>5913</v>
      </c>
      <c r="R1887" t="str">
        <f>IFERROR(INDEX(tbl_Lookup_Exercises[Category],MATCH(tbl_Exercises[[#This Row],[ExerciseName]],tbl_Lookup_Exercises[ExerciseName],0)),"Unknown")</f>
        <v>Pull</v>
      </c>
    </row>
    <row r="1888" spans="1:18" hidden="1" x14ac:dyDescent="0.25">
      <c r="A1888" t="s">
        <v>5914</v>
      </c>
      <c r="B1888" t="s">
        <v>1190</v>
      </c>
      <c r="C1888" t="s">
        <v>32</v>
      </c>
      <c r="D1888">
        <v>2</v>
      </c>
      <c r="E1888">
        <v>205</v>
      </c>
      <c r="F1888">
        <v>7</v>
      </c>
      <c r="J1888">
        <v>2</v>
      </c>
      <c r="K1888">
        <v>1</v>
      </c>
      <c r="L1888">
        <v>2</v>
      </c>
      <c r="M1888" t="s">
        <v>3856</v>
      </c>
      <c r="O1888" t="s">
        <v>5915</v>
      </c>
      <c r="P1888">
        <v>6</v>
      </c>
      <c r="Q1888" t="s">
        <v>5916</v>
      </c>
      <c r="R1888" t="str">
        <f>IFERROR(INDEX(tbl_Lookup_Exercises[Category],MATCH(tbl_Exercises[[#This Row],[ExerciseName]],tbl_Lookup_Exercises[ExerciseName],0)),"Unknown")</f>
        <v>Pull</v>
      </c>
    </row>
    <row r="1889" spans="1:18" hidden="1" x14ac:dyDescent="0.25">
      <c r="A1889" t="s">
        <v>5917</v>
      </c>
      <c r="B1889" t="s">
        <v>1190</v>
      </c>
      <c r="C1889" t="s">
        <v>32</v>
      </c>
      <c r="D1889">
        <v>3</v>
      </c>
      <c r="E1889">
        <v>207.5</v>
      </c>
      <c r="F1889">
        <v>7</v>
      </c>
      <c r="J1889">
        <v>2</v>
      </c>
      <c r="K1889">
        <v>1</v>
      </c>
      <c r="L1889">
        <v>2</v>
      </c>
      <c r="M1889" t="s">
        <v>610</v>
      </c>
      <c r="O1889" t="s">
        <v>5918</v>
      </c>
      <c r="P1889">
        <v>6</v>
      </c>
      <c r="Q1889" t="s">
        <v>5919</v>
      </c>
      <c r="R1889" t="str">
        <f>IFERROR(INDEX(tbl_Lookup_Exercises[Category],MATCH(tbl_Exercises[[#This Row],[ExerciseName]],tbl_Lookup_Exercises[ExerciseName],0)),"Unknown")</f>
        <v>Pull</v>
      </c>
    </row>
    <row r="1890" spans="1:18" hidden="1" x14ac:dyDescent="0.25">
      <c r="A1890" t="s">
        <v>5920</v>
      </c>
      <c r="B1890" t="s">
        <v>1190</v>
      </c>
      <c r="C1890" t="s">
        <v>32</v>
      </c>
      <c r="D1890">
        <v>4</v>
      </c>
      <c r="E1890">
        <v>207.5</v>
      </c>
      <c r="F1890">
        <v>5</v>
      </c>
      <c r="J1890">
        <v>2</v>
      </c>
      <c r="K1890">
        <v>1</v>
      </c>
      <c r="L1890">
        <v>2</v>
      </c>
      <c r="M1890" t="s">
        <v>610</v>
      </c>
      <c r="O1890" t="s">
        <v>5918</v>
      </c>
      <c r="P1890">
        <v>6</v>
      </c>
      <c r="Q1890" t="s">
        <v>5921</v>
      </c>
      <c r="R1890" t="str">
        <f>IFERROR(INDEX(tbl_Lookup_Exercises[Category],MATCH(tbl_Exercises[[#This Row],[ExerciseName]],tbl_Lookup_Exercises[ExerciseName],0)),"Unknown")</f>
        <v>Pull</v>
      </c>
    </row>
    <row r="1891" spans="1:18" hidden="1" x14ac:dyDescent="0.25">
      <c r="A1891" t="s">
        <v>5922</v>
      </c>
      <c r="B1891" t="s">
        <v>1190</v>
      </c>
      <c r="C1891" t="s">
        <v>24</v>
      </c>
      <c r="D1891">
        <v>1</v>
      </c>
      <c r="E1891">
        <v>0</v>
      </c>
      <c r="F1891">
        <v>8</v>
      </c>
      <c r="P1891">
        <v>6</v>
      </c>
      <c r="Q1891" t="s">
        <v>5923</v>
      </c>
      <c r="R1891" t="str">
        <f>IFERROR(INDEX(tbl_Lookup_Exercises[Category],MATCH(tbl_Exercises[[#This Row],[ExerciseName]],tbl_Lookup_Exercises[ExerciseName],0)),"Unknown")</f>
        <v>Pull</v>
      </c>
    </row>
    <row r="1892" spans="1:18" hidden="1" x14ac:dyDescent="0.25">
      <c r="A1892" t="s">
        <v>5924</v>
      </c>
      <c r="B1892" t="s">
        <v>1190</v>
      </c>
      <c r="C1892" t="s">
        <v>24</v>
      </c>
      <c r="D1892">
        <v>2</v>
      </c>
      <c r="E1892">
        <v>0</v>
      </c>
      <c r="F1892">
        <v>8</v>
      </c>
      <c r="O1892" t="s">
        <v>5925</v>
      </c>
      <c r="P1892">
        <v>6</v>
      </c>
      <c r="Q1892" t="s">
        <v>5926</v>
      </c>
      <c r="R1892" t="str">
        <f>IFERROR(INDEX(tbl_Lookup_Exercises[Category],MATCH(tbl_Exercises[[#This Row],[ExerciseName]],tbl_Lookup_Exercises[ExerciseName],0)),"Unknown")</f>
        <v>Pull</v>
      </c>
    </row>
    <row r="1893" spans="1:18" hidden="1" x14ac:dyDescent="0.25">
      <c r="A1893" t="s">
        <v>5927</v>
      </c>
      <c r="B1893" t="s">
        <v>1190</v>
      </c>
      <c r="C1893" t="s">
        <v>24</v>
      </c>
      <c r="D1893">
        <v>3</v>
      </c>
      <c r="E1893">
        <v>0</v>
      </c>
      <c r="F1893">
        <v>8</v>
      </c>
      <c r="O1893" t="s">
        <v>5928</v>
      </c>
      <c r="P1893">
        <v>6</v>
      </c>
      <c r="Q1893" t="s">
        <v>5929</v>
      </c>
      <c r="R1893" t="str">
        <f>IFERROR(INDEX(tbl_Lookup_Exercises[Category],MATCH(tbl_Exercises[[#This Row],[ExerciseName]],tbl_Lookup_Exercises[ExerciseName],0)),"Unknown")</f>
        <v>Pull</v>
      </c>
    </row>
    <row r="1894" spans="1:18" hidden="1" x14ac:dyDescent="0.25">
      <c r="A1894" t="s">
        <v>5930</v>
      </c>
      <c r="B1894" t="s">
        <v>1190</v>
      </c>
      <c r="C1894" t="s">
        <v>96</v>
      </c>
      <c r="D1894">
        <v>1</v>
      </c>
      <c r="E1894">
        <v>35</v>
      </c>
      <c r="F1894">
        <v>8</v>
      </c>
      <c r="J1894">
        <v>2</v>
      </c>
      <c r="K1894">
        <v>1</v>
      </c>
      <c r="L1894">
        <v>2</v>
      </c>
      <c r="M1894" t="s">
        <v>3856</v>
      </c>
      <c r="O1894" t="s">
        <v>5931</v>
      </c>
      <c r="P1894">
        <v>6</v>
      </c>
      <c r="Q1894" t="s">
        <v>5932</v>
      </c>
      <c r="R1894" t="str">
        <f>IFERROR(INDEX(tbl_Lookup_Exercises[Category],MATCH(tbl_Exercises[[#This Row],[ExerciseName]],tbl_Lookup_Exercises[ExerciseName],0)),"Unknown")</f>
        <v>Arms_Biceps</v>
      </c>
    </row>
    <row r="1895" spans="1:18" hidden="1" x14ac:dyDescent="0.25">
      <c r="A1895" t="s">
        <v>5933</v>
      </c>
      <c r="B1895" t="s">
        <v>1190</v>
      </c>
      <c r="C1895" t="s">
        <v>96</v>
      </c>
      <c r="D1895">
        <v>2</v>
      </c>
      <c r="E1895">
        <v>35</v>
      </c>
      <c r="F1895">
        <v>7</v>
      </c>
      <c r="J1895">
        <v>2</v>
      </c>
      <c r="K1895">
        <v>1</v>
      </c>
      <c r="L1895">
        <v>2</v>
      </c>
      <c r="M1895" t="s">
        <v>3856</v>
      </c>
      <c r="O1895" t="s">
        <v>5931</v>
      </c>
      <c r="P1895">
        <v>6</v>
      </c>
      <c r="Q1895" t="s">
        <v>5934</v>
      </c>
      <c r="R1895" t="str">
        <f>IFERROR(INDEX(tbl_Lookup_Exercises[Category],MATCH(tbl_Exercises[[#This Row],[ExerciseName]],tbl_Lookup_Exercises[ExerciseName],0)),"Unknown")</f>
        <v>Arms_Biceps</v>
      </c>
    </row>
    <row r="1896" spans="1:18" hidden="1" x14ac:dyDescent="0.25">
      <c r="A1896" t="s">
        <v>5935</v>
      </c>
      <c r="B1896" t="s">
        <v>1190</v>
      </c>
      <c r="C1896" t="s">
        <v>96</v>
      </c>
      <c r="D1896">
        <v>3</v>
      </c>
      <c r="E1896">
        <v>35</v>
      </c>
      <c r="F1896">
        <v>6</v>
      </c>
      <c r="J1896">
        <v>2</v>
      </c>
      <c r="K1896">
        <v>1</v>
      </c>
      <c r="L1896">
        <v>2</v>
      </c>
      <c r="M1896" t="s">
        <v>3856</v>
      </c>
      <c r="O1896" t="s">
        <v>5931</v>
      </c>
      <c r="P1896">
        <v>6</v>
      </c>
      <c r="Q1896" t="s">
        <v>5936</v>
      </c>
      <c r="R1896" t="str">
        <f>IFERROR(INDEX(tbl_Lookup_Exercises[Category],MATCH(tbl_Exercises[[#This Row],[ExerciseName]],tbl_Lookup_Exercises[ExerciseName],0)),"Unknown")</f>
        <v>Arms_Biceps</v>
      </c>
    </row>
    <row r="1897" spans="1:18" hidden="1" x14ac:dyDescent="0.25">
      <c r="A1897" t="s">
        <v>5937</v>
      </c>
      <c r="B1897" t="s">
        <v>1190</v>
      </c>
      <c r="C1897" t="s">
        <v>96</v>
      </c>
      <c r="D1897">
        <v>4</v>
      </c>
      <c r="E1897">
        <v>35</v>
      </c>
      <c r="F1897">
        <v>5</v>
      </c>
      <c r="J1897">
        <v>2</v>
      </c>
      <c r="K1897">
        <v>1</v>
      </c>
      <c r="L1897">
        <v>2</v>
      </c>
      <c r="M1897" t="s">
        <v>610</v>
      </c>
      <c r="O1897" t="s">
        <v>5938</v>
      </c>
      <c r="P1897">
        <v>6</v>
      </c>
      <c r="Q1897" t="s">
        <v>5939</v>
      </c>
      <c r="R1897" t="str">
        <f>IFERROR(INDEX(tbl_Lookup_Exercises[Category],MATCH(tbl_Exercises[[#This Row],[ExerciseName]],tbl_Lookup_Exercises[ExerciseName],0)),"Unknown")</f>
        <v>Arms_Biceps</v>
      </c>
    </row>
    <row r="1898" spans="1:18" hidden="1" x14ac:dyDescent="0.25">
      <c r="A1898" t="s">
        <v>5940</v>
      </c>
      <c r="B1898" t="s">
        <v>1190</v>
      </c>
      <c r="C1898" t="s">
        <v>356</v>
      </c>
      <c r="D1898">
        <v>1</v>
      </c>
      <c r="G1898">
        <v>470</v>
      </c>
      <c r="H1898">
        <v>2</v>
      </c>
      <c r="I1898" t="s">
        <v>3957</v>
      </c>
      <c r="O1898" t="s">
        <v>5941</v>
      </c>
      <c r="P1898">
        <v>6</v>
      </c>
      <c r="Q1898" t="s">
        <v>1193</v>
      </c>
      <c r="R1898" t="str">
        <f>IFERROR(INDEX(tbl_Lookup_Exercises[Category],MATCH(tbl_Exercises[[#This Row],[ExerciseName]],tbl_Lookup_Exercises[ExerciseName],0)),"Unknown")</f>
        <v>Pull</v>
      </c>
    </row>
    <row r="1899" spans="1:18" hidden="1" x14ac:dyDescent="0.25">
      <c r="A1899" t="s">
        <v>5942</v>
      </c>
      <c r="B1899" t="s">
        <v>1194</v>
      </c>
      <c r="C1899" t="s">
        <v>363</v>
      </c>
      <c r="D1899">
        <v>1</v>
      </c>
      <c r="G1899">
        <v>360</v>
      </c>
      <c r="H1899">
        <v>0.59</v>
      </c>
      <c r="I1899" t="s">
        <v>3957</v>
      </c>
      <c r="O1899" t="s">
        <v>5943</v>
      </c>
      <c r="P1899">
        <v>6</v>
      </c>
      <c r="Q1899" t="s">
        <v>1196</v>
      </c>
      <c r="R1899" t="str">
        <f>IFERROR(INDEX(tbl_Lookup_Exercises[Category],MATCH(tbl_Exercises[[#This Row],[ExerciseName]],tbl_Lookup_Exercises[ExerciseName],0)),"Unknown")</f>
        <v>Cardio</v>
      </c>
    </row>
    <row r="1900" spans="1:18" hidden="1" x14ac:dyDescent="0.25">
      <c r="A1900" t="s">
        <v>5944</v>
      </c>
      <c r="B1900" t="s">
        <v>1194</v>
      </c>
      <c r="C1900" t="s">
        <v>403</v>
      </c>
      <c r="D1900">
        <v>1</v>
      </c>
      <c r="E1900">
        <v>0</v>
      </c>
      <c r="F1900">
        <v>8</v>
      </c>
      <c r="O1900" t="s">
        <v>5736</v>
      </c>
      <c r="P1900">
        <v>6</v>
      </c>
      <c r="Q1900" t="s">
        <v>5945</v>
      </c>
      <c r="R1900" t="str">
        <f>IFERROR(INDEX(tbl_Lookup_Exercises[Category],MATCH(tbl_Exercises[[#This Row],[ExerciseName]],tbl_Lookup_Exercises[ExerciseName],0)),"Unknown")</f>
        <v>Warmup</v>
      </c>
    </row>
    <row r="1901" spans="1:18" hidden="1" x14ac:dyDescent="0.25">
      <c r="A1901" t="s">
        <v>5946</v>
      </c>
      <c r="B1901" t="s">
        <v>1194</v>
      </c>
      <c r="C1901" t="s">
        <v>403</v>
      </c>
      <c r="D1901">
        <v>2</v>
      </c>
      <c r="E1901">
        <v>0</v>
      </c>
      <c r="F1901">
        <v>8</v>
      </c>
      <c r="O1901" t="s">
        <v>5736</v>
      </c>
      <c r="P1901">
        <v>6</v>
      </c>
      <c r="Q1901" t="s">
        <v>5947</v>
      </c>
      <c r="R1901" t="str">
        <f>IFERROR(INDEX(tbl_Lookup_Exercises[Category],MATCH(tbl_Exercises[[#This Row],[ExerciseName]],tbl_Lookup_Exercises[ExerciseName],0)),"Unknown")</f>
        <v>Warmup</v>
      </c>
    </row>
    <row r="1902" spans="1:18" hidden="1" x14ac:dyDescent="0.25">
      <c r="A1902" t="s">
        <v>5948</v>
      </c>
      <c r="B1902" t="s">
        <v>1194</v>
      </c>
      <c r="C1902" t="s">
        <v>394</v>
      </c>
      <c r="D1902">
        <v>1</v>
      </c>
      <c r="E1902">
        <v>0</v>
      </c>
      <c r="F1902">
        <v>10</v>
      </c>
      <c r="O1902" t="s">
        <v>5736</v>
      </c>
      <c r="P1902">
        <v>6</v>
      </c>
      <c r="Q1902" t="s">
        <v>5949</v>
      </c>
      <c r="R1902" t="str">
        <f>IFERROR(INDEX(tbl_Lookup_Exercises[Category],MATCH(tbl_Exercises[[#This Row],[ExerciseName]],tbl_Lookup_Exercises[ExerciseName],0)),"Unknown")</f>
        <v>Warmup</v>
      </c>
    </row>
    <row r="1903" spans="1:18" hidden="1" x14ac:dyDescent="0.25">
      <c r="A1903" t="s">
        <v>5950</v>
      </c>
      <c r="B1903" t="s">
        <v>1194</v>
      </c>
      <c r="C1903" t="s">
        <v>394</v>
      </c>
      <c r="D1903">
        <v>2</v>
      </c>
      <c r="E1903">
        <v>0</v>
      </c>
      <c r="F1903">
        <v>10</v>
      </c>
      <c r="O1903" t="s">
        <v>5736</v>
      </c>
      <c r="P1903">
        <v>6</v>
      </c>
      <c r="Q1903" t="s">
        <v>5951</v>
      </c>
      <c r="R1903" t="str">
        <f>IFERROR(INDEX(tbl_Lookup_Exercises[Category],MATCH(tbl_Exercises[[#This Row],[ExerciseName]],tbl_Lookup_Exercises[ExerciseName],0)),"Unknown")</f>
        <v>Warmup</v>
      </c>
    </row>
    <row r="1904" spans="1:18" hidden="1" x14ac:dyDescent="0.25">
      <c r="A1904" t="s">
        <v>5952</v>
      </c>
      <c r="B1904" t="s">
        <v>1194</v>
      </c>
      <c r="C1904" t="s">
        <v>398</v>
      </c>
      <c r="D1904">
        <v>1</v>
      </c>
      <c r="E1904">
        <v>0</v>
      </c>
      <c r="F1904">
        <v>10</v>
      </c>
      <c r="O1904" t="s">
        <v>5736</v>
      </c>
      <c r="P1904">
        <v>6</v>
      </c>
      <c r="Q1904" t="s">
        <v>5953</v>
      </c>
      <c r="R1904" t="str">
        <f>IFERROR(INDEX(tbl_Lookup_Exercises[Category],MATCH(tbl_Exercises[[#This Row],[ExerciseName]],tbl_Lookup_Exercises[ExerciseName],0)),"Unknown")</f>
        <v>Warmup</v>
      </c>
    </row>
    <row r="1905" spans="1:18" hidden="1" x14ac:dyDescent="0.25">
      <c r="A1905" t="s">
        <v>5954</v>
      </c>
      <c r="B1905" t="s">
        <v>1194</v>
      </c>
      <c r="C1905" t="s">
        <v>398</v>
      </c>
      <c r="D1905">
        <v>2</v>
      </c>
      <c r="E1905">
        <v>0</v>
      </c>
      <c r="F1905">
        <v>10</v>
      </c>
      <c r="O1905" t="s">
        <v>5736</v>
      </c>
      <c r="P1905">
        <v>6</v>
      </c>
      <c r="Q1905" t="s">
        <v>5955</v>
      </c>
      <c r="R1905" t="str">
        <f>IFERROR(INDEX(tbl_Lookup_Exercises[Category],MATCH(tbl_Exercises[[#This Row],[ExerciseName]],tbl_Lookup_Exercises[ExerciseName],0)),"Unknown")</f>
        <v>Warmup</v>
      </c>
    </row>
    <row r="1906" spans="1:18" hidden="1" x14ac:dyDescent="0.25">
      <c r="A1906" t="s">
        <v>5956</v>
      </c>
      <c r="B1906" t="s">
        <v>1194</v>
      </c>
      <c r="C1906" t="s">
        <v>147</v>
      </c>
      <c r="D1906">
        <v>1</v>
      </c>
      <c r="E1906">
        <v>130</v>
      </c>
      <c r="F1906">
        <v>8</v>
      </c>
      <c r="J1906">
        <v>2</v>
      </c>
      <c r="K1906">
        <v>1</v>
      </c>
      <c r="M1906" t="s">
        <v>618</v>
      </c>
      <c r="O1906" t="s">
        <v>5957</v>
      </c>
      <c r="P1906">
        <v>6</v>
      </c>
      <c r="Q1906" t="s">
        <v>5958</v>
      </c>
      <c r="R1906" t="str">
        <f>IFERROR(INDEX(tbl_Lookup_Exercises[Category],MATCH(tbl_Exercises[[#This Row],[ExerciseName]],tbl_Lookup_Exercises[ExerciseName],0)),"Unknown")</f>
        <v>Push</v>
      </c>
    </row>
    <row r="1907" spans="1:18" hidden="1" x14ac:dyDescent="0.25">
      <c r="A1907" t="s">
        <v>5959</v>
      </c>
      <c r="B1907" t="s">
        <v>1194</v>
      </c>
      <c r="C1907" t="s">
        <v>147</v>
      </c>
      <c r="D1907">
        <v>2</v>
      </c>
      <c r="E1907">
        <v>140</v>
      </c>
      <c r="F1907">
        <v>7</v>
      </c>
      <c r="J1907">
        <v>2</v>
      </c>
      <c r="K1907">
        <v>1</v>
      </c>
      <c r="M1907" t="s">
        <v>3856</v>
      </c>
      <c r="O1907" t="s">
        <v>5960</v>
      </c>
      <c r="P1907">
        <v>6</v>
      </c>
      <c r="Q1907" t="s">
        <v>5961</v>
      </c>
      <c r="R1907" t="str">
        <f>IFERROR(INDEX(tbl_Lookup_Exercises[Category],MATCH(tbl_Exercises[[#This Row],[ExerciseName]],tbl_Lookup_Exercises[ExerciseName],0)),"Unknown")</f>
        <v>Push</v>
      </c>
    </row>
    <row r="1908" spans="1:18" hidden="1" x14ac:dyDescent="0.25">
      <c r="A1908" t="s">
        <v>5962</v>
      </c>
      <c r="B1908" t="s">
        <v>1194</v>
      </c>
      <c r="C1908" t="s">
        <v>147</v>
      </c>
      <c r="D1908">
        <v>3</v>
      </c>
      <c r="E1908">
        <v>140</v>
      </c>
      <c r="F1908">
        <v>6</v>
      </c>
      <c r="J1908">
        <v>2</v>
      </c>
      <c r="K1908">
        <v>1</v>
      </c>
      <c r="M1908" t="s">
        <v>610</v>
      </c>
      <c r="O1908" t="s">
        <v>5963</v>
      </c>
      <c r="P1908">
        <v>6</v>
      </c>
      <c r="Q1908" t="s">
        <v>5964</v>
      </c>
      <c r="R1908" t="str">
        <f>IFERROR(INDEX(tbl_Lookup_Exercises[Category],MATCH(tbl_Exercises[[#This Row],[ExerciseName]],tbl_Lookup_Exercises[ExerciseName],0)),"Unknown")</f>
        <v>Push</v>
      </c>
    </row>
    <row r="1909" spans="1:18" hidden="1" x14ac:dyDescent="0.25">
      <c r="A1909" t="s">
        <v>5965</v>
      </c>
      <c r="B1909" t="s">
        <v>1194</v>
      </c>
      <c r="C1909" t="s">
        <v>147</v>
      </c>
      <c r="D1909">
        <v>4</v>
      </c>
      <c r="E1909">
        <v>140</v>
      </c>
      <c r="F1909">
        <v>5.5</v>
      </c>
      <c r="J1909">
        <v>2</v>
      </c>
      <c r="K1909">
        <v>1</v>
      </c>
      <c r="M1909" t="s">
        <v>610</v>
      </c>
      <c r="O1909" t="s">
        <v>5966</v>
      </c>
      <c r="P1909">
        <v>6</v>
      </c>
      <c r="Q1909" t="s">
        <v>5967</v>
      </c>
      <c r="R1909" t="str">
        <f>IFERROR(INDEX(tbl_Lookup_Exercises[Category],MATCH(tbl_Exercises[[#This Row],[ExerciseName]],tbl_Lookup_Exercises[ExerciseName],0)),"Unknown")</f>
        <v>Push</v>
      </c>
    </row>
    <row r="1910" spans="1:18" hidden="1" x14ac:dyDescent="0.25">
      <c r="A1910" t="s">
        <v>5968</v>
      </c>
      <c r="B1910" t="s">
        <v>1194</v>
      </c>
      <c r="C1910" t="s">
        <v>177</v>
      </c>
      <c r="D1910">
        <v>1</v>
      </c>
      <c r="E1910">
        <v>40</v>
      </c>
      <c r="F1910">
        <v>12</v>
      </c>
      <c r="J1910">
        <v>2</v>
      </c>
      <c r="K1910">
        <v>1</v>
      </c>
      <c r="M1910" t="s">
        <v>3856</v>
      </c>
      <c r="O1910" t="s">
        <v>5969</v>
      </c>
      <c r="P1910">
        <v>6</v>
      </c>
      <c r="Q1910" t="s">
        <v>5970</v>
      </c>
      <c r="R1910" t="str">
        <f>IFERROR(INDEX(tbl_Lookup_Exercises[Category],MATCH(tbl_Exercises[[#This Row],[ExerciseName]],tbl_Lookup_Exercises[ExerciseName],0)),"Unknown")</f>
        <v>Push</v>
      </c>
    </row>
    <row r="1911" spans="1:18" hidden="1" x14ac:dyDescent="0.25">
      <c r="A1911" t="s">
        <v>5971</v>
      </c>
      <c r="B1911" t="s">
        <v>1194</v>
      </c>
      <c r="C1911" t="s">
        <v>177</v>
      </c>
      <c r="D1911">
        <v>2</v>
      </c>
      <c r="E1911">
        <v>42.5</v>
      </c>
      <c r="F1911">
        <v>12</v>
      </c>
      <c r="J1911">
        <v>2</v>
      </c>
      <c r="K1911">
        <v>1</v>
      </c>
      <c r="M1911" t="s">
        <v>3856</v>
      </c>
      <c r="O1911" t="s">
        <v>5972</v>
      </c>
      <c r="P1911">
        <v>6</v>
      </c>
      <c r="Q1911" t="s">
        <v>5973</v>
      </c>
      <c r="R1911" t="str">
        <f>IFERROR(INDEX(tbl_Lookup_Exercises[Category],MATCH(tbl_Exercises[[#This Row],[ExerciseName]],tbl_Lookup_Exercises[ExerciseName],0)),"Unknown")</f>
        <v>Push</v>
      </c>
    </row>
    <row r="1912" spans="1:18" hidden="1" x14ac:dyDescent="0.25">
      <c r="A1912" t="s">
        <v>5974</v>
      </c>
      <c r="B1912" t="s">
        <v>1194</v>
      </c>
      <c r="C1912" t="s">
        <v>177</v>
      </c>
      <c r="D1912">
        <v>3</v>
      </c>
      <c r="E1912">
        <v>45</v>
      </c>
      <c r="F1912">
        <v>10</v>
      </c>
      <c r="J1912">
        <v>2</v>
      </c>
      <c r="K1912">
        <v>1</v>
      </c>
      <c r="M1912" t="s">
        <v>610</v>
      </c>
      <c r="O1912" t="s">
        <v>5975</v>
      </c>
      <c r="P1912">
        <v>6</v>
      </c>
      <c r="Q1912" t="s">
        <v>5976</v>
      </c>
      <c r="R1912" t="str">
        <f>IFERROR(INDEX(tbl_Lookup_Exercises[Category],MATCH(tbl_Exercises[[#This Row],[ExerciseName]],tbl_Lookup_Exercises[ExerciseName],0)),"Unknown")</f>
        <v>Push</v>
      </c>
    </row>
    <row r="1913" spans="1:18" hidden="1" x14ac:dyDescent="0.25">
      <c r="A1913" t="s">
        <v>5977</v>
      </c>
      <c r="B1913" t="s">
        <v>1194</v>
      </c>
      <c r="C1913" t="s">
        <v>222</v>
      </c>
      <c r="D1913">
        <v>1</v>
      </c>
      <c r="E1913">
        <v>25</v>
      </c>
      <c r="F1913">
        <v>11</v>
      </c>
      <c r="J1913">
        <v>3</v>
      </c>
      <c r="K1913">
        <v>1</v>
      </c>
      <c r="L1913">
        <v>3</v>
      </c>
      <c r="M1913" t="s">
        <v>3856</v>
      </c>
      <c r="O1913" t="s">
        <v>5978</v>
      </c>
      <c r="P1913">
        <v>6</v>
      </c>
      <c r="Q1913" t="s">
        <v>5979</v>
      </c>
      <c r="R1913" t="str">
        <f>IFERROR(INDEX(tbl_Lookup_Exercises[Category],MATCH(tbl_Exercises[[#This Row],[ExerciseName]],tbl_Lookup_Exercises[ExerciseName],0)),"Unknown")</f>
        <v>Arms_Triceps</v>
      </c>
    </row>
    <row r="1914" spans="1:18" hidden="1" x14ac:dyDescent="0.25">
      <c r="A1914" t="s">
        <v>5980</v>
      </c>
      <c r="B1914" t="s">
        <v>1194</v>
      </c>
      <c r="C1914" t="s">
        <v>222</v>
      </c>
      <c r="D1914">
        <v>2</v>
      </c>
      <c r="E1914">
        <v>25</v>
      </c>
      <c r="F1914">
        <v>10</v>
      </c>
      <c r="J1914">
        <v>3</v>
      </c>
      <c r="K1914">
        <v>1</v>
      </c>
      <c r="L1914">
        <v>3</v>
      </c>
      <c r="M1914" t="s">
        <v>610</v>
      </c>
      <c r="O1914" t="s">
        <v>5981</v>
      </c>
      <c r="P1914">
        <v>6</v>
      </c>
      <c r="Q1914" t="s">
        <v>5982</v>
      </c>
      <c r="R1914" t="str">
        <f>IFERROR(INDEX(tbl_Lookup_Exercises[Category],MATCH(tbl_Exercises[[#This Row],[ExerciseName]],tbl_Lookup_Exercises[ExerciseName],0)),"Unknown")</f>
        <v>Arms_Triceps</v>
      </c>
    </row>
    <row r="1915" spans="1:18" hidden="1" x14ac:dyDescent="0.25">
      <c r="A1915" t="s">
        <v>5983</v>
      </c>
      <c r="B1915" t="s">
        <v>1194</v>
      </c>
      <c r="C1915" t="s">
        <v>222</v>
      </c>
      <c r="D1915">
        <v>3</v>
      </c>
      <c r="E1915">
        <v>25</v>
      </c>
      <c r="F1915">
        <v>9</v>
      </c>
      <c r="J1915">
        <v>3</v>
      </c>
      <c r="K1915">
        <v>1</v>
      </c>
      <c r="L1915">
        <v>3</v>
      </c>
      <c r="M1915" t="s">
        <v>610</v>
      </c>
      <c r="O1915" t="s">
        <v>5981</v>
      </c>
      <c r="P1915">
        <v>6</v>
      </c>
      <c r="Q1915" t="s">
        <v>5984</v>
      </c>
      <c r="R1915" t="str">
        <f>IFERROR(INDEX(tbl_Lookup_Exercises[Category],MATCH(tbl_Exercises[[#This Row],[ExerciseName]],tbl_Lookup_Exercises[ExerciseName],0)),"Unknown")</f>
        <v>Arms_Triceps</v>
      </c>
    </row>
    <row r="1916" spans="1:18" hidden="1" x14ac:dyDescent="0.25">
      <c r="A1916" t="s">
        <v>5985</v>
      </c>
      <c r="B1916" t="s">
        <v>1194</v>
      </c>
      <c r="C1916" t="s">
        <v>309</v>
      </c>
      <c r="D1916">
        <v>1</v>
      </c>
      <c r="E1916">
        <v>12.5</v>
      </c>
      <c r="F1916">
        <v>15</v>
      </c>
      <c r="J1916">
        <v>2</v>
      </c>
      <c r="K1916">
        <v>2</v>
      </c>
      <c r="L1916">
        <v>2</v>
      </c>
      <c r="M1916" t="s">
        <v>3856</v>
      </c>
      <c r="O1916" t="s">
        <v>5986</v>
      </c>
      <c r="P1916">
        <v>6</v>
      </c>
      <c r="Q1916" t="s">
        <v>5987</v>
      </c>
      <c r="R1916" t="str">
        <f>IFERROR(INDEX(tbl_Lookup_Exercises[Category],MATCH(tbl_Exercises[[#This Row],[ExerciseName]],tbl_Lookup_Exercises[ExerciseName],0)),"Unknown")</f>
        <v>Push</v>
      </c>
    </row>
    <row r="1917" spans="1:18" hidden="1" x14ac:dyDescent="0.25">
      <c r="A1917" t="s">
        <v>5988</v>
      </c>
      <c r="B1917" t="s">
        <v>1194</v>
      </c>
      <c r="C1917" t="s">
        <v>309</v>
      </c>
      <c r="D1917">
        <v>2</v>
      </c>
      <c r="E1917">
        <v>15</v>
      </c>
      <c r="F1917">
        <v>11</v>
      </c>
      <c r="J1917">
        <v>2</v>
      </c>
      <c r="K1917">
        <v>2</v>
      </c>
      <c r="L1917">
        <v>2</v>
      </c>
      <c r="M1917" t="s">
        <v>610</v>
      </c>
      <c r="O1917" t="s">
        <v>5989</v>
      </c>
      <c r="P1917">
        <v>6</v>
      </c>
      <c r="Q1917" t="s">
        <v>5990</v>
      </c>
      <c r="R1917" t="str">
        <f>IFERROR(INDEX(tbl_Lookup_Exercises[Category],MATCH(tbl_Exercises[[#This Row],[ExerciseName]],tbl_Lookup_Exercises[ExerciseName],0)),"Unknown")</f>
        <v>Push</v>
      </c>
    </row>
    <row r="1918" spans="1:18" hidden="1" x14ac:dyDescent="0.25">
      <c r="A1918" t="s">
        <v>5991</v>
      </c>
      <c r="B1918" t="s">
        <v>1194</v>
      </c>
      <c r="C1918" t="s">
        <v>309</v>
      </c>
      <c r="D1918">
        <v>3</v>
      </c>
      <c r="E1918">
        <v>15</v>
      </c>
      <c r="F1918">
        <v>15</v>
      </c>
      <c r="J1918">
        <v>2</v>
      </c>
      <c r="K1918">
        <v>2</v>
      </c>
      <c r="L1918">
        <v>2</v>
      </c>
      <c r="M1918" t="s">
        <v>610</v>
      </c>
      <c r="O1918" t="s">
        <v>5989</v>
      </c>
      <c r="P1918">
        <v>6</v>
      </c>
      <c r="Q1918" t="s">
        <v>5992</v>
      </c>
      <c r="R1918" t="str">
        <f>IFERROR(INDEX(tbl_Lookup_Exercises[Category],MATCH(tbl_Exercises[[#This Row],[ExerciseName]],tbl_Lookup_Exercises[ExerciseName],0)),"Unknown")</f>
        <v>Push</v>
      </c>
    </row>
    <row r="1919" spans="1:18" hidden="1" x14ac:dyDescent="0.25">
      <c r="A1919" t="s">
        <v>5993</v>
      </c>
      <c r="B1919" t="s">
        <v>1194</v>
      </c>
      <c r="C1919" t="s">
        <v>415</v>
      </c>
      <c r="D1919">
        <v>1</v>
      </c>
      <c r="E1919">
        <v>30</v>
      </c>
      <c r="G1919">
        <v>60</v>
      </c>
      <c r="O1919" t="s">
        <v>5994</v>
      </c>
      <c r="P1919">
        <v>6</v>
      </c>
      <c r="Q1919" t="s">
        <v>5995</v>
      </c>
      <c r="R1919" t="str">
        <f>IFERROR(INDEX(tbl_Lookup_Exercises[Category],MATCH(tbl_Exercises[[#This Row],[ExerciseName]],tbl_Lookup_Exercises[ExerciseName],0)),"Unknown")</f>
        <v>Warmup</v>
      </c>
    </row>
    <row r="1920" spans="1:18" hidden="1" x14ac:dyDescent="0.25">
      <c r="A1920" t="s">
        <v>5996</v>
      </c>
      <c r="B1920" t="s">
        <v>1194</v>
      </c>
      <c r="C1920" t="s">
        <v>415</v>
      </c>
      <c r="D1920">
        <v>2</v>
      </c>
      <c r="E1920">
        <v>30</v>
      </c>
      <c r="G1920">
        <v>60</v>
      </c>
      <c r="O1920" t="s">
        <v>5994</v>
      </c>
      <c r="P1920">
        <v>6</v>
      </c>
      <c r="Q1920" t="s">
        <v>5997</v>
      </c>
      <c r="R1920" t="str">
        <f>IFERROR(INDEX(tbl_Lookup_Exercises[Category],MATCH(tbl_Exercises[[#This Row],[ExerciseName]],tbl_Lookup_Exercises[ExerciseName],0)),"Unknown")</f>
        <v>Warmup</v>
      </c>
    </row>
    <row r="1921" spans="1:18" hidden="1" x14ac:dyDescent="0.25">
      <c r="A1921" t="s">
        <v>5998</v>
      </c>
      <c r="B1921" t="s">
        <v>1194</v>
      </c>
      <c r="C1921" t="s">
        <v>363</v>
      </c>
      <c r="D1921">
        <v>2</v>
      </c>
      <c r="G1921">
        <v>45</v>
      </c>
      <c r="H1921">
        <v>0.1</v>
      </c>
      <c r="I1921" t="s">
        <v>3957</v>
      </c>
      <c r="O1921" t="s">
        <v>5999</v>
      </c>
      <c r="P1921">
        <v>6</v>
      </c>
      <c r="Q1921" t="s">
        <v>6000</v>
      </c>
      <c r="R1921" t="str">
        <f>IFERROR(INDEX(tbl_Lookup_Exercises[Category],MATCH(tbl_Exercises[[#This Row],[ExerciseName]],tbl_Lookup_Exercises[ExerciseName],0)),"Unknown")</f>
        <v>Cardio</v>
      </c>
    </row>
    <row r="1922" spans="1:18" hidden="1" x14ac:dyDescent="0.25">
      <c r="A1922" t="s">
        <v>6001</v>
      </c>
      <c r="B1922" t="s">
        <v>1194</v>
      </c>
      <c r="C1922" t="s">
        <v>363</v>
      </c>
      <c r="D1922">
        <v>3</v>
      </c>
      <c r="G1922">
        <v>45</v>
      </c>
      <c r="H1922">
        <v>0.18</v>
      </c>
      <c r="I1922" t="s">
        <v>3957</v>
      </c>
      <c r="O1922" t="s">
        <v>5999</v>
      </c>
      <c r="P1922">
        <v>6</v>
      </c>
      <c r="Q1922" t="s">
        <v>6002</v>
      </c>
      <c r="R1922" t="str">
        <f>IFERROR(INDEX(tbl_Lookup_Exercises[Category],MATCH(tbl_Exercises[[#This Row],[ExerciseName]],tbl_Lookup_Exercises[ExerciseName],0)),"Unknown")</f>
        <v>Cardio</v>
      </c>
    </row>
    <row r="1923" spans="1:18" hidden="1" x14ac:dyDescent="0.25">
      <c r="A1923" t="s">
        <v>6003</v>
      </c>
      <c r="B1923" t="s">
        <v>1194</v>
      </c>
      <c r="C1923" t="s">
        <v>363</v>
      </c>
      <c r="D1923">
        <v>4</v>
      </c>
      <c r="G1923">
        <v>45</v>
      </c>
      <c r="H1923">
        <v>0.18</v>
      </c>
      <c r="I1923" t="s">
        <v>3957</v>
      </c>
      <c r="O1923" t="s">
        <v>5999</v>
      </c>
      <c r="P1923">
        <v>6</v>
      </c>
      <c r="Q1923" t="s">
        <v>6004</v>
      </c>
      <c r="R1923" t="str">
        <f>IFERROR(INDEX(tbl_Lookup_Exercises[Category],MATCH(tbl_Exercises[[#This Row],[ExerciseName]],tbl_Lookup_Exercises[ExerciseName],0)),"Unknown")</f>
        <v>Cardio</v>
      </c>
    </row>
    <row r="1924" spans="1:18" hidden="1" x14ac:dyDescent="0.25">
      <c r="A1924" t="s">
        <v>6005</v>
      </c>
      <c r="B1924" t="s">
        <v>1194</v>
      </c>
      <c r="C1924" t="s">
        <v>363</v>
      </c>
      <c r="D1924">
        <v>5</v>
      </c>
      <c r="G1924">
        <v>45</v>
      </c>
      <c r="H1924">
        <v>0.18</v>
      </c>
      <c r="I1924" t="s">
        <v>3957</v>
      </c>
      <c r="O1924" t="s">
        <v>5999</v>
      </c>
      <c r="P1924">
        <v>6</v>
      </c>
      <c r="Q1924" t="s">
        <v>6006</v>
      </c>
      <c r="R1924" t="str">
        <f>IFERROR(INDEX(tbl_Lookup_Exercises[Category],MATCH(tbl_Exercises[[#This Row],[ExerciseName]],tbl_Lookup_Exercises[ExerciseName],0)),"Unknown")</f>
        <v>Cardio</v>
      </c>
    </row>
    <row r="1925" spans="1:18" hidden="1" x14ac:dyDescent="0.25">
      <c r="A1925" t="s">
        <v>6007</v>
      </c>
      <c r="B1925" t="s">
        <v>1194</v>
      </c>
      <c r="C1925" t="s">
        <v>363</v>
      </c>
      <c r="D1925">
        <v>6</v>
      </c>
      <c r="G1925">
        <v>45</v>
      </c>
      <c r="H1925">
        <v>0.18</v>
      </c>
      <c r="I1925" t="s">
        <v>3957</v>
      </c>
      <c r="O1925" t="s">
        <v>5999</v>
      </c>
      <c r="P1925">
        <v>6</v>
      </c>
      <c r="Q1925" t="s">
        <v>1197</v>
      </c>
      <c r="R1925" t="str">
        <f>IFERROR(INDEX(tbl_Lookup_Exercises[Category],MATCH(tbl_Exercises[[#This Row],[ExerciseName]],tbl_Lookup_Exercises[ExerciseName],0)),"Unknown")</f>
        <v>Cardio</v>
      </c>
    </row>
    <row r="1926" spans="1:18" hidden="1" x14ac:dyDescent="0.25">
      <c r="A1926" t="s">
        <v>6008</v>
      </c>
      <c r="B1926" t="s">
        <v>1198</v>
      </c>
      <c r="C1926" t="s">
        <v>363</v>
      </c>
      <c r="D1926">
        <v>1</v>
      </c>
      <c r="G1926">
        <v>360</v>
      </c>
      <c r="H1926">
        <v>0.6</v>
      </c>
      <c r="I1926" t="s">
        <v>3957</v>
      </c>
      <c r="O1926" t="s">
        <v>6009</v>
      </c>
      <c r="P1926">
        <v>6</v>
      </c>
      <c r="Q1926" t="s">
        <v>1200</v>
      </c>
      <c r="R1926" t="str">
        <f>IFERROR(INDEX(tbl_Lookup_Exercises[Category],MATCH(tbl_Exercises[[#This Row],[ExerciseName]],tbl_Lookup_Exercises[ExerciseName],0)),"Unknown")</f>
        <v>Cardio</v>
      </c>
    </row>
    <row r="1927" spans="1:18" hidden="1" x14ac:dyDescent="0.25">
      <c r="A1927" t="s">
        <v>6010</v>
      </c>
      <c r="B1927" t="s">
        <v>1198</v>
      </c>
      <c r="C1927" t="s">
        <v>55</v>
      </c>
      <c r="D1927">
        <v>1</v>
      </c>
      <c r="E1927">
        <v>60</v>
      </c>
      <c r="F1927">
        <v>12</v>
      </c>
      <c r="J1927">
        <v>2</v>
      </c>
      <c r="K1927">
        <v>2</v>
      </c>
      <c r="L1927">
        <v>2</v>
      </c>
      <c r="M1927" t="s">
        <v>2289</v>
      </c>
      <c r="O1927" t="s">
        <v>6011</v>
      </c>
      <c r="P1927">
        <v>6</v>
      </c>
      <c r="Q1927" t="s">
        <v>6012</v>
      </c>
      <c r="R1927" t="str">
        <f>IFERROR(INDEX(tbl_Lookup_Exercises[Category],MATCH(tbl_Exercises[[#This Row],[ExerciseName]],tbl_Lookup_Exercises[ExerciseName],0)),"Unknown")</f>
        <v>Pull</v>
      </c>
    </row>
    <row r="1928" spans="1:18" hidden="1" x14ac:dyDescent="0.25">
      <c r="A1928" t="s">
        <v>6013</v>
      </c>
      <c r="B1928" t="s">
        <v>1198</v>
      </c>
      <c r="C1928" t="s">
        <v>55</v>
      </c>
      <c r="D1928">
        <v>2</v>
      </c>
      <c r="E1928">
        <v>65</v>
      </c>
      <c r="F1928">
        <v>12</v>
      </c>
      <c r="J1928">
        <v>2</v>
      </c>
      <c r="K1928">
        <v>2</v>
      </c>
      <c r="L1928">
        <v>2</v>
      </c>
      <c r="M1928" t="s">
        <v>618</v>
      </c>
      <c r="O1928" t="s">
        <v>3218</v>
      </c>
      <c r="P1928">
        <v>6</v>
      </c>
      <c r="Q1928" t="s">
        <v>6014</v>
      </c>
      <c r="R1928" t="str">
        <f>IFERROR(INDEX(tbl_Lookup_Exercises[Category],MATCH(tbl_Exercises[[#This Row],[ExerciseName]],tbl_Lookup_Exercises[ExerciseName],0)),"Unknown")</f>
        <v>Pull</v>
      </c>
    </row>
    <row r="1929" spans="1:18" hidden="1" x14ac:dyDescent="0.25">
      <c r="A1929" t="s">
        <v>6015</v>
      </c>
      <c r="B1929" t="s">
        <v>1198</v>
      </c>
      <c r="C1929" t="s">
        <v>55</v>
      </c>
      <c r="D1929">
        <v>3</v>
      </c>
      <c r="E1929">
        <v>67.5</v>
      </c>
      <c r="F1929">
        <v>11</v>
      </c>
      <c r="J1929">
        <v>2</v>
      </c>
      <c r="K1929">
        <v>2</v>
      </c>
      <c r="L1929">
        <v>2</v>
      </c>
      <c r="M1929" t="s">
        <v>610</v>
      </c>
      <c r="O1929" t="s">
        <v>6016</v>
      </c>
      <c r="P1929">
        <v>6</v>
      </c>
      <c r="Q1929" t="s">
        <v>6017</v>
      </c>
      <c r="R1929" t="str">
        <f>IFERROR(INDEX(tbl_Lookup_Exercises[Category],MATCH(tbl_Exercises[[#This Row],[ExerciseName]],tbl_Lookup_Exercises[ExerciseName],0)),"Unknown")</f>
        <v>Pull</v>
      </c>
    </row>
    <row r="1930" spans="1:18" hidden="1" x14ac:dyDescent="0.25">
      <c r="A1930" t="s">
        <v>6018</v>
      </c>
      <c r="B1930" t="s">
        <v>1198</v>
      </c>
      <c r="C1930" t="s">
        <v>88</v>
      </c>
      <c r="D1930">
        <v>1</v>
      </c>
      <c r="E1930">
        <v>10</v>
      </c>
      <c r="F1930">
        <v>15</v>
      </c>
      <c r="O1930" t="s">
        <v>6019</v>
      </c>
      <c r="P1930">
        <v>6</v>
      </c>
      <c r="Q1930" t="s">
        <v>6020</v>
      </c>
      <c r="R1930" t="str">
        <f>IFERROR(INDEX(tbl_Lookup_Exercises[Category],MATCH(tbl_Exercises[[#This Row],[ExerciseName]],tbl_Lookup_Exercises[ExerciseName],0)),"Unknown")</f>
        <v>Pull</v>
      </c>
    </row>
    <row r="1931" spans="1:18" hidden="1" x14ac:dyDescent="0.25">
      <c r="A1931" t="s">
        <v>6021</v>
      </c>
      <c r="B1931" t="s">
        <v>1198</v>
      </c>
      <c r="C1931" t="s">
        <v>88</v>
      </c>
      <c r="D1931">
        <v>2</v>
      </c>
      <c r="E1931">
        <v>20</v>
      </c>
      <c r="F1931">
        <v>14</v>
      </c>
      <c r="J1931">
        <v>2</v>
      </c>
      <c r="K1931">
        <v>2</v>
      </c>
      <c r="L1931">
        <v>2</v>
      </c>
      <c r="M1931" t="s">
        <v>610</v>
      </c>
      <c r="O1931" t="s">
        <v>6022</v>
      </c>
      <c r="P1931">
        <v>6</v>
      </c>
      <c r="Q1931" t="s">
        <v>6023</v>
      </c>
      <c r="R1931" t="str">
        <f>IFERROR(INDEX(tbl_Lookup_Exercises[Category],MATCH(tbl_Exercises[[#This Row],[ExerciseName]],tbl_Lookup_Exercises[ExerciseName],0)),"Unknown")</f>
        <v>Pull</v>
      </c>
    </row>
    <row r="1932" spans="1:18" hidden="1" x14ac:dyDescent="0.25">
      <c r="A1932" t="s">
        <v>6024</v>
      </c>
      <c r="B1932" t="s">
        <v>1198</v>
      </c>
      <c r="C1932" t="s">
        <v>88</v>
      </c>
      <c r="D1932">
        <v>3</v>
      </c>
      <c r="E1932">
        <v>20</v>
      </c>
      <c r="F1932">
        <v>13</v>
      </c>
      <c r="J1932">
        <v>2</v>
      </c>
      <c r="K1932">
        <v>2</v>
      </c>
      <c r="L1932">
        <v>2</v>
      </c>
      <c r="M1932" t="s">
        <v>610</v>
      </c>
      <c r="O1932" t="s">
        <v>6022</v>
      </c>
      <c r="P1932">
        <v>6</v>
      </c>
      <c r="Q1932" t="s">
        <v>6025</v>
      </c>
      <c r="R1932" t="str">
        <f>IFERROR(INDEX(tbl_Lookup_Exercises[Category],MATCH(tbl_Exercises[[#This Row],[ExerciseName]],tbl_Lookup_Exercises[ExerciseName],0)),"Unknown")</f>
        <v>Pull</v>
      </c>
    </row>
    <row r="1933" spans="1:18" hidden="1" x14ac:dyDescent="0.25">
      <c r="A1933" t="s">
        <v>6026</v>
      </c>
      <c r="B1933" t="s">
        <v>1198</v>
      </c>
      <c r="C1933" t="s">
        <v>79</v>
      </c>
      <c r="D1933">
        <v>1</v>
      </c>
      <c r="E1933">
        <v>30</v>
      </c>
      <c r="F1933">
        <v>20</v>
      </c>
      <c r="J1933">
        <v>2</v>
      </c>
      <c r="K1933">
        <v>2</v>
      </c>
      <c r="L1933">
        <v>2</v>
      </c>
      <c r="M1933" t="s">
        <v>618</v>
      </c>
      <c r="O1933" t="s">
        <v>3218</v>
      </c>
      <c r="P1933">
        <v>6</v>
      </c>
      <c r="Q1933" t="s">
        <v>6027</v>
      </c>
      <c r="R1933" t="str">
        <f>IFERROR(INDEX(tbl_Lookup_Exercises[Category],MATCH(tbl_Exercises[[#This Row],[ExerciseName]],tbl_Lookup_Exercises[ExerciseName],0)),"Unknown")</f>
        <v>Pull</v>
      </c>
    </row>
    <row r="1934" spans="1:18" hidden="1" x14ac:dyDescent="0.25">
      <c r="A1934" t="s">
        <v>6028</v>
      </c>
      <c r="B1934" t="s">
        <v>1198</v>
      </c>
      <c r="C1934" t="s">
        <v>79</v>
      </c>
      <c r="D1934">
        <v>2</v>
      </c>
      <c r="E1934">
        <v>35</v>
      </c>
      <c r="F1934">
        <v>20</v>
      </c>
      <c r="J1934">
        <v>2</v>
      </c>
      <c r="K1934">
        <v>2</v>
      </c>
      <c r="L1934">
        <v>2</v>
      </c>
      <c r="M1934" t="s">
        <v>3856</v>
      </c>
      <c r="O1934" t="s">
        <v>3996</v>
      </c>
      <c r="P1934">
        <v>6</v>
      </c>
      <c r="Q1934" t="s">
        <v>6029</v>
      </c>
      <c r="R1934" t="str">
        <f>IFERROR(INDEX(tbl_Lookup_Exercises[Category],MATCH(tbl_Exercises[[#This Row],[ExerciseName]],tbl_Lookup_Exercises[ExerciseName],0)),"Unknown")</f>
        <v>Pull</v>
      </c>
    </row>
    <row r="1935" spans="1:18" hidden="1" x14ac:dyDescent="0.25">
      <c r="A1935" t="s">
        <v>6030</v>
      </c>
      <c r="B1935" t="s">
        <v>1198</v>
      </c>
      <c r="C1935" t="s">
        <v>79</v>
      </c>
      <c r="D1935">
        <v>3</v>
      </c>
      <c r="E1935">
        <v>37.5</v>
      </c>
      <c r="F1935">
        <v>20</v>
      </c>
      <c r="J1935">
        <v>2</v>
      </c>
      <c r="K1935">
        <v>2</v>
      </c>
      <c r="L1935">
        <v>2</v>
      </c>
      <c r="M1935" t="s">
        <v>3856</v>
      </c>
      <c r="O1935" t="s">
        <v>6031</v>
      </c>
      <c r="P1935">
        <v>6</v>
      </c>
      <c r="Q1935" t="s">
        <v>6032</v>
      </c>
      <c r="R1935" t="str">
        <f>IFERROR(INDEX(tbl_Lookup_Exercises[Category],MATCH(tbl_Exercises[[#This Row],[ExerciseName]],tbl_Lookup_Exercises[ExerciseName],0)),"Unknown")</f>
        <v>Pull</v>
      </c>
    </row>
    <row r="1936" spans="1:18" hidden="1" x14ac:dyDescent="0.25">
      <c r="A1936" t="s">
        <v>6033</v>
      </c>
      <c r="B1936" t="s">
        <v>1198</v>
      </c>
      <c r="C1936" t="s">
        <v>99</v>
      </c>
      <c r="D1936">
        <v>1</v>
      </c>
      <c r="E1936">
        <v>25</v>
      </c>
      <c r="F1936">
        <v>12</v>
      </c>
      <c r="J1936">
        <v>2</v>
      </c>
      <c r="K1936">
        <v>2</v>
      </c>
      <c r="L1936">
        <v>2</v>
      </c>
      <c r="M1936" t="s">
        <v>618</v>
      </c>
      <c r="O1936" t="s">
        <v>6034</v>
      </c>
      <c r="P1936">
        <v>6</v>
      </c>
      <c r="Q1936" t="s">
        <v>6035</v>
      </c>
      <c r="R1936" t="str">
        <f>IFERROR(INDEX(tbl_Lookup_Exercises[Category],MATCH(tbl_Exercises[[#This Row],[ExerciseName]],tbl_Lookup_Exercises[ExerciseName],0)),"Unknown")</f>
        <v>Arms_Biceps</v>
      </c>
    </row>
    <row r="1937" spans="1:18" hidden="1" x14ac:dyDescent="0.25">
      <c r="A1937" t="s">
        <v>6036</v>
      </c>
      <c r="B1937" t="s">
        <v>1198</v>
      </c>
      <c r="C1937" t="s">
        <v>99</v>
      </c>
      <c r="D1937">
        <v>2</v>
      </c>
      <c r="E1937">
        <v>27.5</v>
      </c>
      <c r="F1937">
        <v>12</v>
      </c>
      <c r="J1937">
        <v>2</v>
      </c>
      <c r="K1937">
        <v>2</v>
      </c>
      <c r="L1937">
        <v>2</v>
      </c>
      <c r="M1937" t="s">
        <v>618</v>
      </c>
      <c r="O1937" t="s">
        <v>6037</v>
      </c>
      <c r="P1937">
        <v>6</v>
      </c>
      <c r="Q1937" t="s">
        <v>6038</v>
      </c>
      <c r="R1937" t="str">
        <f>IFERROR(INDEX(tbl_Lookup_Exercises[Category],MATCH(tbl_Exercises[[#This Row],[ExerciseName]],tbl_Lookup_Exercises[ExerciseName],0)),"Unknown")</f>
        <v>Arms_Biceps</v>
      </c>
    </row>
    <row r="1938" spans="1:18" hidden="1" x14ac:dyDescent="0.25">
      <c r="A1938" t="s">
        <v>6039</v>
      </c>
      <c r="B1938" t="s">
        <v>1198</v>
      </c>
      <c r="C1938" t="s">
        <v>99</v>
      </c>
      <c r="D1938">
        <v>3</v>
      </c>
      <c r="E1938">
        <v>27.5</v>
      </c>
      <c r="F1938">
        <v>10</v>
      </c>
      <c r="J1938">
        <v>2</v>
      </c>
      <c r="K1938">
        <v>2</v>
      </c>
      <c r="L1938">
        <v>2</v>
      </c>
      <c r="M1938" t="s">
        <v>3930</v>
      </c>
      <c r="O1938" t="s">
        <v>6040</v>
      </c>
      <c r="P1938">
        <v>6</v>
      </c>
      <c r="Q1938" t="s">
        <v>6041</v>
      </c>
      <c r="R1938" t="str">
        <f>IFERROR(INDEX(tbl_Lookup_Exercises[Category],MATCH(tbl_Exercises[[#This Row],[ExerciseName]],tbl_Lookup_Exercises[ExerciseName],0)),"Unknown")</f>
        <v>Arms_Biceps</v>
      </c>
    </row>
    <row r="1939" spans="1:18" hidden="1" x14ac:dyDescent="0.25">
      <c r="A1939" t="s">
        <v>6042</v>
      </c>
      <c r="B1939" t="s">
        <v>1198</v>
      </c>
      <c r="C1939" t="s">
        <v>15</v>
      </c>
      <c r="D1939">
        <v>1</v>
      </c>
      <c r="E1939">
        <v>75</v>
      </c>
      <c r="G1939">
        <v>60</v>
      </c>
      <c r="O1939" t="s">
        <v>6043</v>
      </c>
      <c r="P1939">
        <v>6</v>
      </c>
      <c r="Q1939" t="s">
        <v>6044</v>
      </c>
      <c r="R1939" t="str">
        <f>IFERROR(INDEX(tbl_Lookup_Exercises[Category],MATCH(tbl_Exercises[[#This Row],[ExerciseName]],tbl_Lookup_Exercises[ExerciseName],0)),"Unknown")</f>
        <v>Carry</v>
      </c>
    </row>
    <row r="1940" spans="1:18" hidden="1" x14ac:dyDescent="0.25">
      <c r="A1940" t="s">
        <v>6045</v>
      </c>
      <c r="B1940" t="s">
        <v>1198</v>
      </c>
      <c r="C1940" t="s">
        <v>15</v>
      </c>
      <c r="D1940">
        <v>2</v>
      </c>
      <c r="E1940">
        <v>75</v>
      </c>
      <c r="G1940">
        <v>60</v>
      </c>
      <c r="O1940" t="s">
        <v>6046</v>
      </c>
      <c r="P1940">
        <v>6</v>
      </c>
      <c r="Q1940" t="s">
        <v>6047</v>
      </c>
      <c r="R1940" t="str">
        <f>IFERROR(INDEX(tbl_Lookup_Exercises[Category],MATCH(tbl_Exercises[[#This Row],[ExerciseName]],tbl_Lookup_Exercises[ExerciseName],0)),"Unknown")</f>
        <v>Carry</v>
      </c>
    </row>
    <row r="1941" spans="1:18" hidden="1" x14ac:dyDescent="0.25">
      <c r="A1941" t="s">
        <v>6048</v>
      </c>
      <c r="B1941" t="s">
        <v>1198</v>
      </c>
      <c r="C1941" t="s">
        <v>15</v>
      </c>
      <c r="D1941">
        <v>3</v>
      </c>
      <c r="E1941">
        <v>75</v>
      </c>
      <c r="G1941">
        <v>39.6</v>
      </c>
      <c r="O1941" t="s">
        <v>6049</v>
      </c>
      <c r="P1941">
        <v>6</v>
      </c>
      <c r="Q1941" t="s">
        <v>6050</v>
      </c>
      <c r="R1941" t="str">
        <f>IFERROR(INDEX(tbl_Lookup_Exercises[Category],MATCH(tbl_Exercises[[#This Row],[ExerciseName]],tbl_Lookup_Exercises[ExerciseName],0)),"Unknown")</f>
        <v>Carry</v>
      </c>
    </row>
    <row r="1942" spans="1:18" hidden="1" x14ac:dyDescent="0.25">
      <c r="A1942" t="s">
        <v>6051</v>
      </c>
      <c r="B1942" t="s">
        <v>1198</v>
      </c>
      <c r="C1942" t="s">
        <v>15</v>
      </c>
      <c r="D1942">
        <v>4</v>
      </c>
      <c r="E1942">
        <v>75</v>
      </c>
      <c r="G1942">
        <v>39.6</v>
      </c>
      <c r="O1942" t="s">
        <v>6049</v>
      </c>
      <c r="P1942">
        <v>6</v>
      </c>
      <c r="Q1942" t="s">
        <v>6052</v>
      </c>
      <c r="R1942" t="str">
        <f>IFERROR(INDEX(tbl_Lookup_Exercises[Category],MATCH(tbl_Exercises[[#This Row],[ExerciseName]],tbl_Lookup_Exercises[ExerciseName],0)),"Unknown")</f>
        <v>Carry</v>
      </c>
    </row>
    <row r="1943" spans="1:18" hidden="1" x14ac:dyDescent="0.25">
      <c r="A1943" t="s">
        <v>6053</v>
      </c>
      <c r="B1943" t="s">
        <v>1198</v>
      </c>
      <c r="C1943" t="s">
        <v>356</v>
      </c>
      <c r="D1943">
        <v>1</v>
      </c>
      <c r="G1943">
        <v>480</v>
      </c>
      <c r="H1943">
        <v>2.04</v>
      </c>
      <c r="I1943" t="s">
        <v>3957</v>
      </c>
      <c r="O1943" t="s">
        <v>6054</v>
      </c>
      <c r="P1943">
        <v>6</v>
      </c>
      <c r="Q1943" t="s">
        <v>1201</v>
      </c>
      <c r="R1943" t="str">
        <f>IFERROR(INDEX(tbl_Lookup_Exercises[Category],MATCH(tbl_Exercises[[#This Row],[ExerciseName]],tbl_Lookup_Exercises[ExerciseName],0)),"Unknown")</f>
        <v>Pull</v>
      </c>
    </row>
    <row r="1944" spans="1:18" hidden="1" x14ac:dyDescent="0.25">
      <c r="A1944" t="s">
        <v>6055</v>
      </c>
      <c r="B1944" t="s">
        <v>1202</v>
      </c>
      <c r="C1944" t="s">
        <v>363</v>
      </c>
      <c r="D1944">
        <v>1</v>
      </c>
      <c r="G1944">
        <v>360</v>
      </c>
      <c r="H1944">
        <v>0.6</v>
      </c>
      <c r="I1944" t="s">
        <v>3957</v>
      </c>
      <c r="O1944" t="s">
        <v>6056</v>
      </c>
      <c r="P1944">
        <v>6</v>
      </c>
      <c r="Q1944" t="s">
        <v>1203</v>
      </c>
      <c r="R1944" t="str">
        <f>IFERROR(INDEX(tbl_Lookup_Exercises[Category],MATCH(tbl_Exercises[[#This Row],[ExerciseName]],tbl_Lookup_Exercises[ExerciseName],0)),"Unknown")</f>
        <v>Cardio</v>
      </c>
    </row>
    <row r="1945" spans="1:18" hidden="1" x14ac:dyDescent="0.25">
      <c r="A1945" t="s">
        <v>6057</v>
      </c>
      <c r="B1945" t="s">
        <v>1202</v>
      </c>
      <c r="C1945" t="s">
        <v>112</v>
      </c>
      <c r="D1945">
        <v>1</v>
      </c>
      <c r="E1945">
        <v>80</v>
      </c>
      <c r="F1945">
        <v>15</v>
      </c>
      <c r="J1945">
        <v>2</v>
      </c>
      <c r="K1945">
        <v>1</v>
      </c>
      <c r="L1945">
        <v>3</v>
      </c>
      <c r="M1945" t="s">
        <v>3856</v>
      </c>
      <c r="O1945" t="s">
        <v>5203</v>
      </c>
      <c r="P1945">
        <v>6</v>
      </c>
      <c r="Q1945" t="s">
        <v>6058</v>
      </c>
      <c r="R1945" t="str">
        <f>IFERROR(INDEX(tbl_Lookup_Exercises[Category],MATCH(tbl_Exercises[[#This Row],[ExerciseName]],tbl_Lookup_Exercises[ExerciseName],0)),"Unknown")</f>
        <v>Arms_Biceps</v>
      </c>
    </row>
    <row r="1946" spans="1:18" hidden="1" x14ac:dyDescent="0.25">
      <c r="A1946" t="s">
        <v>6059</v>
      </c>
      <c r="B1946" t="s">
        <v>1202</v>
      </c>
      <c r="C1946" t="s">
        <v>112</v>
      </c>
      <c r="D1946">
        <v>2</v>
      </c>
      <c r="E1946">
        <v>80</v>
      </c>
      <c r="F1946">
        <v>15</v>
      </c>
      <c r="J1946">
        <v>2</v>
      </c>
      <c r="K1946">
        <v>1</v>
      </c>
      <c r="L1946">
        <v>3</v>
      </c>
      <c r="M1946" t="s">
        <v>610</v>
      </c>
      <c r="O1946" t="s">
        <v>6060</v>
      </c>
      <c r="P1946">
        <v>6</v>
      </c>
      <c r="Q1946" t="s">
        <v>6061</v>
      </c>
      <c r="R1946" t="str">
        <f>IFERROR(INDEX(tbl_Lookup_Exercises[Category],MATCH(tbl_Exercises[[#This Row],[ExerciseName]],tbl_Lookup_Exercises[ExerciseName],0)),"Unknown")</f>
        <v>Arms_Biceps</v>
      </c>
    </row>
    <row r="1947" spans="1:18" hidden="1" x14ac:dyDescent="0.25">
      <c r="A1947" t="s">
        <v>6062</v>
      </c>
      <c r="B1947" t="s">
        <v>1202</v>
      </c>
      <c r="C1947" t="s">
        <v>112</v>
      </c>
      <c r="D1947">
        <v>3</v>
      </c>
      <c r="E1947">
        <v>80</v>
      </c>
      <c r="F1947">
        <v>12</v>
      </c>
      <c r="J1947">
        <v>2</v>
      </c>
      <c r="K1947">
        <v>1</v>
      </c>
      <c r="L1947">
        <v>3</v>
      </c>
      <c r="M1947" t="s">
        <v>610</v>
      </c>
      <c r="O1947" t="s">
        <v>6060</v>
      </c>
      <c r="P1947">
        <v>6</v>
      </c>
      <c r="Q1947" t="s">
        <v>6063</v>
      </c>
      <c r="R1947" t="str">
        <f>IFERROR(INDEX(tbl_Lookup_Exercises[Category],MATCH(tbl_Exercises[[#This Row],[ExerciseName]],tbl_Lookup_Exercises[ExerciseName],0)),"Unknown")</f>
        <v>Arms_Biceps</v>
      </c>
    </row>
    <row r="1948" spans="1:18" hidden="1" x14ac:dyDescent="0.25">
      <c r="A1948" t="s">
        <v>6064</v>
      </c>
      <c r="B1948" t="s">
        <v>1202</v>
      </c>
      <c r="C1948" t="s">
        <v>229</v>
      </c>
      <c r="D1948">
        <v>1</v>
      </c>
      <c r="E1948">
        <v>27.5</v>
      </c>
      <c r="F1948">
        <v>10</v>
      </c>
      <c r="J1948">
        <v>3</v>
      </c>
      <c r="K1948">
        <v>1</v>
      </c>
      <c r="L1948">
        <v>3</v>
      </c>
      <c r="M1948" t="s">
        <v>1745</v>
      </c>
      <c r="O1948" t="s">
        <v>6065</v>
      </c>
      <c r="P1948">
        <v>6</v>
      </c>
      <c r="Q1948" t="s">
        <v>6066</v>
      </c>
      <c r="R1948" t="str">
        <f>IFERROR(INDEX(tbl_Lookup_Exercises[Category],MATCH(tbl_Exercises[[#This Row],[ExerciseName]],tbl_Lookup_Exercises[ExerciseName],0)),"Unknown")</f>
        <v>Arms_Triceps</v>
      </c>
    </row>
    <row r="1949" spans="1:18" hidden="1" x14ac:dyDescent="0.25">
      <c r="A1949" t="s">
        <v>6067</v>
      </c>
      <c r="B1949" t="s">
        <v>1202</v>
      </c>
      <c r="C1949" t="s">
        <v>229</v>
      </c>
      <c r="D1949">
        <v>2</v>
      </c>
      <c r="E1949">
        <v>30</v>
      </c>
      <c r="F1949">
        <v>9</v>
      </c>
      <c r="J1949">
        <v>3</v>
      </c>
      <c r="K1949">
        <v>1</v>
      </c>
      <c r="L1949">
        <v>3</v>
      </c>
      <c r="M1949" t="s">
        <v>3930</v>
      </c>
      <c r="O1949" t="s">
        <v>6068</v>
      </c>
      <c r="P1949">
        <v>6</v>
      </c>
      <c r="Q1949" t="s">
        <v>6069</v>
      </c>
      <c r="R1949" t="str">
        <f>IFERROR(INDEX(tbl_Lookup_Exercises[Category],MATCH(tbl_Exercises[[#This Row],[ExerciseName]],tbl_Lookup_Exercises[ExerciseName],0)),"Unknown")</f>
        <v>Arms_Triceps</v>
      </c>
    </row>
    <row r="1950" spans="1:18" hidden="1" x14ac:dyDescent="0.25">
      <c r="A1950" t="s">
        <v>6070</v>
      </c>
      <c r="B1950" t="s">
        <v>1202</v>
      </c>
      <c r="C1950" t="s">
        <v>229</v>
      </c>
      <c r="D1950">
        <v>3</v>
      </c>
      <c r="E1950">
        <v>30</v>
      </c>
      <c r="F1950">
        <v>6</v>
      </c>
      <c r="J1950">
        <v>3</v>
      </c>
      <c r="K1950">
        <v>1</v>
      </c>
      <c r="L1950">
        <v>3</v>
      </c>
      <c r="M1950" t="s">
        <v>3930</v>
      </c>
      <c r="O1950" t="s">
        <v>6068</v>
      </c>
      <c r="P1950">
        <v>6</v>
      </c>
      <c r="Q1950" t="s">
        <v>6071</v>
      </c>
      <c r="R1950" t="str">
        <f>IFERROR(INDEX(tbl_Lookup_Exercises[Category],MATCH(tbl_Exercises[[#This Row],[ExerciseName]],tbl_Lookup_Exercises[ExerciseName],0)),"Unknown")</f>
        <v>Arms_Triceps</v>
      </c>
    </row>
    <row r="1951" spans="1:18" hidden="1" x14ac:dyDescent="0.25">
      <c r="A1951" t="s">
        <v>6072</v>
      </c>
      <c r="B1951" t="s">
        <v>1202</v>
      </c>
      <c r="C1951" t="s">
        <v>129</v>
      </c>
      <c r="D1951">
        <v>1</v>
      </c>
      <c r="E1951">
        <v>30</v>
      </c>
      <c r="F1951">
        <v>10</v>
      </c>
      <c r="J1951">
        <v>2</v>
      </c>
      <c r="K1951">
        <v>1</v>
      </c>
      <c r="L1951">
        <v>2</v>
      </c>
      <c r="M1951" t="s">
        <v>3856</v>
      </c>
      <c r="N1951" t="s">
        <v>6073</v>
      </c>
      <c r="O1951" t="s">
        <v>3882</v>
      </c>
      <c r="P1951">
        <v>6</v>
      </c>
      <c r="Q1951" t="s">
        <v>6074</v>
      </c>
      <c r="R1951" t="str">
        <f>IFERROR(INDEX(tbl_Lookup_Exercises[Category],MATCH(tbl_Exercises[[#This Row],[ExerciseName]],tbl_Lookup_Exercises[ExerciseName],0)),"Unknown")</f>
        <v>Arms_Biceps</v>
      </c>
    </row>
    <row r="1952" spans="1:18" hidden="1" x14ac:dyDescent="0.25">
      <c r="A1952" t="s">
        <v>6075</v>
      </c>
      <c r="B1952" t="s">
        <v>1202</v>
      </c>
      <c r="C1952" t="s">
        <v>222</v>
      </c>
      <c r="D1952">
        <v>1</v>
      </c>
      <c r="E1952">
        <v>30</v>
      </c>
      <c r="F1952">
        <v>8</v>
      </c>
      <c r="J1952">
        <v>2</v>
      </c>
      <c r="K1952">
        <v>1</v>
      </c>
      <c r="L1952">
        <v>2</v>
      </c>
      <c r="M1952" t="s">
        <v>3856</v>
      </c>
      <c r="N1952" t="s">
        <v>6073</v>
      </c>
      <c r="O1952" t="s">
        <v>3882</v>
      </c>
      <c r="P1952">
        <v>6</v>
      </c>
      <c r="Q1952" t="s">
        <v>6076</v>
      </c>
      <c r="R1952" t="str">
        <f>IFERROR(INDEX(tbl_Lookup_Exercises[Category],MATCH(tbl_Exercises[[#This Row],[ExerciseName]],tbl_Lookup_Exercises[ExerciseName],0)),"Unknown")</f>
        <v>Arms_Triceps</v>
      </c>
    </row>
    <row r="1953" spans="1:18" hidden="1" x14ac:dyDescent="0.25">
      <c r="A1953" t="s">
        <v>6077</v>
      </c>
      <c r="B1953" t="s">
        <v>1202</v>
      </c>
      <c r="C1953" t="s">
        <v>129</v>
      </c>
      <c r="D1953">
        <v>2</v>
      </c>
      <c r="E1953">
        <v>30</v>
      </c>
      <c r="F1953">
        <v>9</v>
      </c>
      <c r="J1953">
        <v>2</v>
      </c>
      <c r="K1953">
        <v>1</v>
      </c>
      <c r="L1953">
        <v>2</v>
      </c>
      <c r="M1953" t="s">
        <v>3856</v>
      </c>
      <c r="N1953" t="s">
        <v>6078</v>
      </c>
      <c r="O1953" t="s">
        <v>3882</v>
      </c>
      <c r="P1953">
        <v>6</v>
      </c>
      <c r="Q1953" t="s">
        <v>6079</v>
      </c>
      <c r="R1953" t="str">
        <f>IFERROR(INDEX(tbl_Lookup_Exercises[Category],MATCH(tbl_Exercises[[#This Row],[ExerciseName]],tbl_Lookup_Exercises[ExerciseName],0)),"Unknown")</f>
        <v>Arms_Biceps</v>
      </c>
    </row>
    <row r="1954" spans="1:18" hidden="1" x14ac:dyDescent="0.25">
      <c r="A1954" t="s">
        <v>6080</v>
      </c>
      <c r="B1954" t="s">
        <v>1202</v>
      </c>
      <c r="C1954" t="s">
        <v>222</v>
      </c>
      <c r="D1954">
        <v>2</v>
      </c>
      <c r="E1954">
        <v>30</v>
      </c>
      <c r="F1954">
        <v>7</v>
      </c>
      <c r="J1954">
        <v>2</v>
      </c>
      <c r="K1954">
        <v>1</v>
      </c>
      <c r="L1954">
        <v>2</v>
      </c>
      <c r="M1954" t="s">
        <v>3856</v>
      </c>
      <c r="N1954" t="s">
        <v>6078</v>
      </c>
      <c r="O1954" t="s">
        <v>3882</v>
      </c>
      <c r="P1954">
        <v>6</v>
      </c>
      <c r="Q1954" t="s">
        <v>6081</v>
      </c>
      <c r="R1954" t="str">
        <f>IFERROR(INDEX(tbl_Lookup_Exercises[Category],MATCH(tbl_Exercises[[#This Row],[ExerciseName]],tbl_Lookup_Exercises[ExerciseName],0)),"Unknown")</f>
        <v>Arms_Triceps</v>
      </c>
    </row>
    <row r="1955" spans="1:18" hidden="1" x14ac:dyDescent="0.25">
      <c r="A1955" t="s">
        <v>6082</v>
      </c>
      <c r="B1955" t="s">
        <v>1202</v>
      </c>
      <c r="C1955" t="s">
        <v>129</v>
      </c>
      <c r="D1955">
        <v>3</v>
      </c>
      <c r="E1955">
        <v>30</v>
      </c>
      <c r="F1955">
        <v>8</v>
      </c>
      <c r="J1955">
        <v>2</v>
      </c>
      <c r="K1955">
        <v>1</v>
      </c>
      <c r="L1955">
        <v>2</v>
      </c>
      <c r="M1955" t="s">
        <v>3856</v>
      </c>
      <c r="N1955" t="s">
        <v>6083</v>
      </c>
      <c r="O1955" t="s">
        <v>6084</v>
      </c>
      <c r="P1955">
        <v>6</v>
      </c>
      <c r="Q1955" t="s">
        <v>6085</v>
      </c>
      <c r="R1955" t="str">
        <f>IFERROR(INDEX(tbl_Lookup_Exercises[Category],MATCH(tbl_Exercises[[#This Row],[ExerciseName]],tbl_Lookup_Exercises[ExerciseName],0)),"Unknown")</f>
        <v>Arms_Biceps</v>
      </c>
    </row>
    <row r="1956" spans="1:18" hidden="1" x14ac:dyDescent="0.25">
      <c r="A1956" t="s">
        <v>6086</v>
      </c>
      <c r="B1956" t="s">
        <v>1202</v>
      </c>
      <c r="C1956" t="s">
        <v>222</v>
      </c>
      <c r="D1956">
        <v>3</v>
      </c>
      <c r="E1956">
        <v>30</v>
      </c>
      <c r="F1956">
        <v>8</v>
      </c>
      <c r="J1956">
        <v>2</v>
      </c>
      <c r="K1956">
        <v>1</v>
      </c>
      <c r="L1956">
        <v>2</v>
      </c>
      <c r="M1956" t="s">
        <v>3856</v>
      </c>
      <c r="N1956" t="s">
        <v>6083</v>
      </c>
      <c r="O1956" t="s">
        <v>3882</v>
      </c>
      <c r="P1956">
        <v>6</v>
      </c>
      <c r="Q1956" t="s">
        <v>6087</v>
      </c>
      <c r="R1956" t="str">
        <f>IFERROR(INDEX(tbl_Lookup_Exercises[Category],MATCH(tbl_Exercises[[#This Row],[ExerciseName]],tbl_Lookup_Exercises[ExerciseName],0)),"Unknown")</f>
        <v>Arms_Triceps</v>
      </c>
    </row>
    <row r="1957" spans="1:18" hidden="1" x14ac:dyDescent="0.25">
      <c r="A1957" t="s">
        <v>6088</v>
      </c>
      <c r="B1957" t="s">
        <v>1202</v>
      </c>
      <c r="C1957" t="s">
        <v>1534</v>
      </c>
      <c r="D1957">
        <v>1</v>
      </c>
      <c r="E1957">
        <v>150</v>
      </c>
      <c r="G1957">
        <v>79.800000000000011</v>
      </c>
      <c r="O1957" t="s">
        <v>6089</v>
      </c>
      <c r="P1957">
        <v>6</v>
      </c>
      <c r="Q1957" t="s">
        <v>6090</v>
      </c>
      <c r="R1957" t="str">
        <f>IFERROR(INDEX(tbl_Lookup_Exercises[Category],MATCH(tbl_Exercises[[#This Row],[ExerciseName]],tbl_Lookup_Exercises[ExerciseName],0)),"Unknown")</f>
        <v>Carry</v>
      </c>
    </row>
    <row r="1958" spans="1:18" hidden="1" x14ac:dyDescent="0.25">
      <c r="A1958" t="s">
        <v>6091</v>
      </c>
      <c r="B1958" t="s">
        <v>1202</v>
      </c>
      <c r="C1958" t="s">
        <v>1534</v>
      </c>
      <c r="D1958">
        <v>2</v>
      </c>
      <c r="E1958">
        <v>150</v>
      </c>
      <c r="G1958">
        <v>70.199999999999989</v>
      </c>
      <c r="O1958" t="s">
        <v>6092</v>
      </c>
      <c r="P1958">
        <v>6</v>
      </c>
      <c r="Q1958" t="s">
        <v>6093</v>
      </c>
      <c r="R1958" t="str">
        <f>IFERROR(INDEX(tbl_Lookup_Exercises[Category],MATCH(tbl_Exercises[[#This Row],[ExerciseName]],tbl_Lookup_Exercises[ExerciseName],0)),"Unknown")</f>
        <v>Carry</v>
      </c>
    </row>
    <row r="1959" spans="1:18" hidden="1" x14ac:dyDescent="0.25">
      <c r="A1959" t="s">
        <v>6094</v>
      </c>
      <c r="B1959" t="s">
        <v>1202</v>
      </c>
      <c r="C1959" t="s">
        <v>1534</v>
      </c>
      <c r="D1959">
        <v>3</v>
      </c>
      <c r="E1959">
        <v>150</v>
      </c>
      <c r="G1959">
        <v>49.8</v>
      </c>
      <c r="O1959" t="s">
        <v>6095</v>
      </c>
      <c r="P1959">
        <v>6</v>
      </c>
      <c r="Q1959" t="s">
        <v>6096</v>
      </c>
      <c r="R1959" t="str">
        <f>IFERROR(INDEX(tbl_Lookup_Exercises[Category],MATCH(tbl_Exercises[[#This Row],[ExerciseName]],tbl_Lookup_Exercises[ExerciseName],0)),"Unknown")</f>
        <v>Carry</v>
      </c>
    </row>
    <row r="1960" spans="1:18" hidden="1" x14ac:dyDescent="0.25">
      <c r="A1960" t="s">
        <v>6097</v>
      </c>
      <c r="B1960" t="s">
        <v>1202</v>
      </c>
      <c r="C1960" t="s">
        <v>363</v>
      </c>
      <c r="D1960">
        <v>2</v>
      </c>
      <c r="G1960">
        <v>45</v>
      </c>
      <c r="H1960">
        <v>0.1</v>
      </c>
      <c r="I1960" t="s">
        <v>3957</v>
      </c>
      <c r="O1960" t="s">
        <v>6098</v>
      </c>
      <c r="P1960">
        <v>6</v>
      </c>
      <c r="Q1960" t="s">
        <v>6099</v>
      </c>
      <c r="R1960" t="str">
        <f>IFERROR(INDEX(tbl_Lookup_Exercises[Category],MATCH(tbl_Exercises[[#This Row],[ExerciseName]],tbl_Lookup_Exercises[ExerciseName],0)),"Unknown")</f>
        <v>Cardio</v>
      </c>
    </row>
    <row r="1961" spans="1:18" hidden="1" x14ac:dyDescent="0.25">
      <c r="A1961" t="s">
        <v>6100</v>
      </c>
      <c r="B1961" t="s">
        <v>1202</v>
      </c>
      <c r="C1961" t="s">
        <v>363</v>
      </c>
      <c r="D1961">
        <v>3</v>
      </c>
      <c r="G1961">
        <v>45</v>
      </c>
      <c r="H1961">
        <v>0.1</v>
      </c>
      <c r="I1961" t="s">
        <v>3957</v>
      </c>
      <c r="O1961" t="s">
        <v>6098</v>
      </c>
      <c r="P1961">
        <v>6</v>
      </c>
      <c r="Q1961" t="s">
        <v>6101</v>
      </c>
      <c r="R1961" t="str">
        <f>IFERROR(INDEX(tbl_Lookup_Exercises[Category],MATCH(tbl_Exercises[[#This Row],[ExerciseName]],tbl_Lookup_Exercises[ExerciseName],0)),"Unknown")</f>
        <v>Cardio</v>
      </c>
    </row>
    <row r="1962" spans="1:18" hidden="1" x14ac:dyDescent="0.25">
      <c r="A1962" t="s">
        <v>6102</v>
      </c>
      <c r="B1962" t="s">
        <v>1202</v>
      </c>
      <c r="C1962" t="s">
        <v>363</v>
      </c>
      <c r="D1962">
        <v>4</v>
      </c>
      <c r="G1962">
        <v>45</v>
      </c>
      <c r="H1962">
        <v>0.1</v>
      </c>
      <c r="I1962" t="s">
        <v>3957</v>
      </c>
      <c r="O1962" t="s">
        <v>6098</v>
      </c>
      <c r="P1962">
        <v>6</v>
      </c>
      <c r="Q1962" t="s">
        <v>6103</v>
      </c>
      <c r="R1962" t="str">
        <f>IFERROR(INDEX(tbl_Lookup_Exercises[Category],MATCH(tbl_Exercises[[#This Row],[ExerciseName]],tbl_Lookup_Exercises[ExerciseName],0)),"Unknown")</f>
        <v>Cardio</v>
      </c>
    </row>
    <row r="1963" spans="1:18" hidden="1" x14ac:dyDescent="0.25">
      <c r="A1963" t="s">
        <v>6104</v>
      </c>
      <c r="B1963" t="s">
        <v>1202</v>
      </c>
      <c r="C1963" t="s">
        <v>363</v>
      </c>
      <c r="D1963">
        <v>5</v>
      </c>
      <c r="G1963">
        <v>45</v>
      </c>
      <c r="H1963">
        <v>0.1</v>
      </c>
      <c r="I1963" t="s">
        <v>3957</v>
      </c>
      <c r="O1963" t="s">
        <v>6098</v>
      </c>
      <c r="P1963">
        <v>6</v>
      </c>
      <c r="Q1963" t="s">
        <v>6105</v>
      </c>
      <c r="R1963" t="str">
        <f>IFERROR(INDEX(tbl_Lookup_Exercises[Category],MATCH(tbl_Exercises[[#This Row],[ExerciseName]],tbl_Lookup_Exercises[ExerciseName],0)),"Unknown")</f>
        <v>Cardio</v>
      </c>
    </row>
    <row r="1964" spans="1:18" hidden="1" x14ac:dyDescent="0.25">
      <c r="A1964" t="s">
        <v>6106</v>
      </c>
      <c r="B1964" t="s">
        <v>1202</v>
      </c>
      <c r="C1964" t="s">
        <v>363</v>
      </c>
      <c r="D1964">
        <v>6</v>
      </c>
      <c r="G1964">
        <v>45</v>
      </c>
      <c r="H1964">
        <v>0.1</v>
      </c>
      <c r="I1964" t="s">
        <v>3957</v>
      </c>
      <c r="O1964" t="s">
        <v>6098</v>
      </c>
      <c r="P1964">
        <v>6</v>
      </c>
      <c r="Q1964" t="s">
        <v>1204</v>
      </c>
      <c r="R1964" t="str">
        <f>IFERROR(INDEX(tbl_Lookup_Exercises[Category],MATCH(tbl_Exercises[[#This Row],[ExerciseName]],tbl_Lookup_Exercises[ExerciseName],0)),"Unknown")</f>
        <v>Cardio</v>
      </c>
    </row>
    <row r="1965" spans="1:18" hidden="1" x14ac:dyDescent="0.25">
      <c r="A1965" t="s">
        <v>6107</v>
      </c>
      <c r="B1965" t="s">
        <v>1205</v>
      </c>
      <c r="C1965" t="s">
        <v>363</v>
      </c>
      <c r="D1965">
        <v>1</v>
      </c>
      <c r="G1965">
        <v>360</v>
      </c>
      <c r="H1965">
        <v>0.6</v>
      </c>
      <c r="I1965" t="s">
        <v>3957</v>
      </c>
      <c r="O1965" t="s">
        <v>6108</v>
      </c>
      <c r="P1965">
        <v>7</v>
      </c>
      <c r="Q1965" t="s">
        <v>1207</v>
      </c>
      <c r="R1965" t="str">
        <f>IFERROR(INDEX(tbl_Lookup_Exercises[Category],MATCH(tbl_Exercises[[#This Row],[ExerciseName]],tbl_Lookup_Exercises[ExerciseName],0)),"Unknown")</f>
        <v>Cardio</v>
      </c>
    </row>
    <row r="1966" spans="1:18" hidden="1" x14ac:dyDescent="0.25">
      <c r="A1966" t="s">
        <v>6109</v>
      </c>
      <c r="B1966" t="s">
        <v>1205</v>
      </c>
      <c r="C1966" t="s">
        <v>394</v>
      </c>
      <c r="D1966">
        <v>1</v>
      </c>
      <c r="E1966">
        <v>0</v>
      </c>
      <c r="F1966">
        <v>12</v>
      </c>
      <c r="O1966" t="s">
        <v>3073</v>
      </c>
      <c r="P1966">
        <v>7</v>
      </c>
      <c r="Q1966" t="s">
        <v>6110</v>
      </c>
      <c r="R1966" t="str">
        <f>IFERROR(INDEX(tbl_Lookup_Exercises[Category],MATCH(tbl_Exercises[[#This Row],[ExerciseName]],tbl_Lookup_Exercises[ExerciseName],0)),"Unknown")</f>
        <v>Warmup</v>
      </c>
    </row>
    <row r="1967" spans="1:18" hidden="1" x14ac:dyDescent="0.25">
      <c r="A1967" t="s">
        <v>6111</v>
      </c>
      <c r="B1967" t="s">
        <v>1205</v>
      </c>
      <c r="C1967" t="s">
        <v>403</v>
      </c>
      <c r="D1967">
        <v>1</v>
      </c>
      <c r="E1967">
        <v>0</v>
      </c>
      <c r="F1967">
        <v>8</v>
      </c>
      <c r="O1967" t="s">
        <v>2818</v>
      </c>
      <c r="P1967">
        <v>7</v>
      </c>
      <c r="Q1967" t="s">
        <v>6112</v>
      </c>
      <c r="R1967" t="str">
        <f>IFERROR(INDEX(tbl_Lookup_Exercises[Category],MATCH(tbl_Exercises[[#This Row],[ExerciseName]],tbl_Lookup_Exercises[ExerciseName],0)),"Unknown")</f>
        <v>Warmup</v>
      </c>
    </row>
    <row r="1968" spans="1:18" hidden="1" x14ac:dyDescent="0.25">
      <c r="A1968" t="s">
        <v>6113</v>
      </c>
      <c r="B1968" t="s">
        <v>1205</v>
      </c>
      <c r="C1968" t="s">
        <v>403</v>
      </c>
      <c r="D1968">
        <v>2</v>
      </c>
      <c r="E1968">
        <v>0</v>
      </c>
      <c r="F1968">
        <v>8</v>
      </c>
      <c r="O1968" t="s">
        <v>2818</v>
      </c>
      <c r="P1968">
        <v>7</v>
      </c>
      <c r="Q1968" t="s">
        <v>6114</v>
      </c>
      <c r="R1968" t="str">
        <f>IFERROR(INDEX(tbl_Lookup_Exercises[Category],MATCH(tbl_Exercises[[#This Row],[ExerciseName]],tbl_Lookup_Exercises[ExerciseName],0)),"Unknown")</f>
        <v>Warmup</v>
      </c>
    </row>
    <row r="1969" spans="1:18" hidden="1" x14ac:dyDescent="0.25">
      <c r="A1969" t="s">
        <v>6115</v>
      </c>
      <c r="B1969" t="s">
        <v>1205</v>
      </c>
      <c r="C1969" t="s">
        <v>394</v>
      </c>
      <c r="D1969">
        <v>2</v>
      </c>
      <c r="E1969">
        <v>0</v>
      </c>
      <c r="F1969">
        <v>12</v>
      </c>
      <c r="O1969" t="s">
        <v>3073</v>
      </c>
      <c r="P1969">
        <v>7</v>
      </c>
      <c r="Q1969" t="s">
        <v>6116</v>
      </c>
      <c r="R1969" t="str">
        <f>IFERROR(INDEX(tbl_Lookup_Exercises[Category],MATCH(tbl_Exercises[[#This Row],[ExerciseName]],tbl_Lookup_Exercises[ExerciseName],0)),"Unknown")</f>
        <v>Warmup</v>
      </c>
    </row>
    <row r="1970" spans="1:18" hidden="1" x14ac:dyDescent="0.25">
      <c r="A1970" t="s">
        <v>6117</v>
      </c>
      <c r="B1970" t="s">
        <v>1205</v>
      </c>
      <c r="C1970" t="s">
        <v>403</v>
      </c>
      <c r="D1970">
        <v>3</v>
      </c>
      <c r="E1970">
        <v>0</v>
      </c>
      <c r="F1970">
        <v>8</v>
      </c>
      <c r="O1970" t="s">
        <v>2818</v>
      </c>
      <c r="P1970">
        <v>7</v>
      </c>
      <c r="Q1970" t="s">
        <v>6118</v>
      </c>
      <c r="R1970" t="str">
        <f>IFERROR(INDEX(tbl_Lookup_Exercises[Category],MATCH(tbl_Exercises[[#This Row],[ExerciseName]],tbl_Lookup_Exercises[ExerciseName],0)),"Unknown")</f>
        <v>Warmup</v>
      </c>
    </row>
    <row r="1971" spans="1:18" hidden="1" x14ac:dyDescent="0.25">
      <c r="A1971" t="s">
        <v>6119</v>
      </c>
      <c r="B1971" t="s">
        <v>1205</v>
      </c>
      <c r="C1971" t="s">
        <v>1</v>
      </c>
      <c r="D1971">
        <v>1</v>
      </c>
      <c r="E1971">
        <v>150</v>
      </c>
      <c r="G1971">
        <v>60</v>
      </c>
      <c r="O1971" t="s">
        <v>6120</v>
      </c>
      <c r="P1971">
        <v>7</v>
      </c>
      <c r="Q1971" t="s">
        <v>6121</v>
      </c>
      <c r="R1971" t="str">
        <f>IFERROR(INDEX(tbl_Lookup_Exercises[Category],MATCH(tbl_Exercises[[#This Row],[ExerciseName]],tbl_Lookup_Exercises[ExerciseName],0)),"Unknown")</f>
        <v>Carry</v>
      </c>
    </row>
    <row r="1972" spans="1:18" hidden="1" x14ac:dyDescent="0.25">
      <c r="A1972" t="s">
        <v>6122</v>
      </c>
      <c r="B1972" t="s">
        <v>1205</v>
      </c>
      <c r="C1972" t="s">
        <v>1</v>
      </c>
      <c r="D1972">
        <v>2</v>
      </c>
      <c r="E1972">
        <v>150</v>
      </c>
      <c r="G1972">
        <v>60</v>
      </c>
      <c r="O1972" t="s">
        <v>6123</v>
      </c>
      <c r="P1972">
        <v>7</v>
      </c>
      <c r="Q1972" t="s">
        <v>6124</v>
      </c>
      <c r="R1972" t="str">
        <f>IFERROR(INDEX(tbl_Lookup_Exercises[Category],MATCH(tbl_Exercises[[#This Row],[ExerciseName]],tbl_Lookup_Exercises[ExerciseName],0)),"Unknown")</f>
        <v>Carry</v>
      </c>
    </row>
    <row r="1973" spans="1:18" hidden="1" x14ac:dyDescent="0.25">
      <c r="A1973" t="s">
        <v>6125</v>
      </c>
      <c r="B1973" t="s">
        <v>1205</v>
      </c>
      <c r="C1973" t="s">
        <v>1</v>
      </c>
      <c r="D1973">
        <v>3</v>
      </c>
      <c r="E1973">
        <v>150</v>
      </c>
      <c r="G1973">
        <v>60</v>
      </c>
      <c r="O1973" t="s">
        <v>6123</v>
      </c>
      <c r="P1973">
        <v>7</v>
      </c>
      <c r="Q1973" t="s">
        <v>6126</v>
      </c>
      <c r="R1973" t="str">
        <f>IFERROR(INDEX(tbl_Lookup_Exercises[Category],MATCH(tbl_Exercises[[#This Row],[ExerciseName]],tbl_Lookup_Exercises[ExerciseName],0)),"Unknown")</f>
        <v>Carry</v>
      </c>
    </row>
    <row r="1974" spans="1:18" hidden="1" x14ac:dyDescent="0.25">
      <c r="A1974" t="s">
        <v>6127</v>
      </c>
      <c r="B1974" t="s">
        <v>1205</v>
      </c>
      <c r="C1974" t="s">
        <v>1</v>
      </c>
      <c r="D1974">
        <v>4</v>
      </c>
      <c r="E1974">
        <v>150</v>
      </c>
      <c r="G1974">
        <v>49.199999999999996</v>
      </c>
      <c r="O1974" t="s">
        <v>6123</v>
      </c>
      <c r="P1974">
        <v>7</v>
      </c>
      <c r="Q1974" t="s">
        <v>6128</v>
      </c>
      <c r="R1974" t="str">
        <f>IFERROR(INDEX(tbl_Lookup_Exercises[Category],MATCH(tbl_Exercises[[#This Row],[ExerciseName]],tbl_Lookup_Exercises[ExerciseName],0)),"Unknown")</f>
        <v>Carry</v>
      </c>
    </row>
    <row r="1975" spans="1:18" hidden="1" x14ac:dyDescent="0.25">
      <c r="A1975" t="s">
        <v>6129</v>
      </c>
      <c r="B1975" t="s">
        <v>1205</v>
      </c>
      <c r="C1975" t="s">
        <v>1</v>
      </c>
      <c r="D1975">
        <v>5</v>
      </c>
      <c r="E1975">
        <v>150</v>
      </c>
      <c r="G1975">
        <v>45</v>
      </c>
      <c r="O1975" t="s">
        <v>6123</v>
      </c>
      <c r="P1975">
        <v>7</v>
      </c>
      <c r="Q1975" t="s">
        <v>6130</v>
      </c>
      <c r="R1975" t="str">
        <f>IFERROR(INDEX(tbl_Lookup_Exercises[Category],MATCH(tbl_Exercises[[#This Row],[ExerciseName]],tbl_Lookup_Exercises[ExerciseName],0)),"Unknown")</f>
        <v>Carry</v>
      </c>
    </row>
    <row r="1976" spans="1:18" hidden="1" x14ac:dyDescent="0.25">
      <c r="A1976" t="s">
        <v>6131</v>
      </c>
      <c r="B1976" t="s">
        <v>1205</v>
      </c>
      <c r="C1976" t="s">
        <v>32</v>
      </c>
      <c r="D1976">
        <v>1</v>
      </c>
      <c r="E1976">
        <v>200</v>
      </c>
      <c r="F1976">
        <v>7</v>
      </c>
      <c r="J1976">
        <v>2</v>
      </c>
      <c r="K1976">
        <v>1</v>
      </c>
      <c r="L1976">
        <v>1</v>
      </c>
      <c r="M1976" t="s">
        <v>3856</v>
      </c>
      <c r="O1976" t="s">
        <v>6132</v>
      </c>
      <c r="P1976">
        <v>7</v>
      </c>
      <c r="Q1976" t="s">
        <v>6133</v>
      </c>
      <c r="R1976" t="str">
        <f>IFERROR(INDEX(tbl_Lookup_Exercises[Category],MATCH(tbl_Exercises[[#This Row],[ExerciseName]],tbl_Lookup_Exercises[ExerciseName],0)),"Unknown")</f>
        <v>Pull</v>
      </c>
    </row>
    <row r="1977" spans="1:18" hidden="1" x14ac:dyDescent="0.25">
      <c r="A1977" t="s">
        <v>6134</v>
      </c>
      <c r="B1977" t="s">
        <v>1205</v>
      </c>
      <c r="C1977" t="s">
        <v>32</v>
      </c>
      <c r="D1977">
        <v>2</v>
      </c>
      <c r="E1977">
        <v>205</v>
      </c>
      <c r="F1977">
        <v>6</v>
      </c>
      <c r="J1977">
        <v>2</v>
      </c>
      <c r="K1977">
        <v>1</v>
      </c>
      <c r="L1977">
        <v>1</v>
      </c>
      <c r="M1977" t="s">
        <v>610</v>
      </c>
      <c r="O1977" t="s">
        <v>6135</v>
      </c>
      <c r="P1977">
        <v>7</v>
      </c>
      <c r="Q1977" t="s">
        <v>6136</v>
      </c>
      <c r="R1977" t="str">
        <f>IFERROR(INDEX(tbl_Lookup_Exercises[Category],MATCH(tbl_Exercises[[#This Row],[ExerciseName]],tbl_Lookup_Exercises[ExerciseName],0)),"Unknown")</f>
        <v>Pull</v>
      </c>
    </row>
    <row r="1978" spans="1:18" hidden="1" x14ac:dyDescent="0.25">
      <c r="A1978" t="s">
        <v>6137</v>
      </c>
      <c r="B1978" t="s">
        <v>1205</v>
      </c>
      <c r="C1978" t="s">
        <v>32</v>
      </c>
      <c r="D1978">
        <v>3</v>
      </c>
      <c r="E1978">
        <v>210</v>
      </c>
      <c r="F1978">
        <v>5</v>
      </c>
      <c r="J1978">
        <v>2</v>
      </c>
      <c r="K1978">
        <v>1</v>
      </c>
      <c r="L1978">
        <v>1</v>
      </c>
      <c r="M1978" t="s">
        <v>610</v>
      </c>
      <c r="O1978" t="s">
        <v>6135</v>
      </c>
      <c r="P1978">
        <v>7</v>
      </c>
      <c r="Q1978" t="s">
        <v>6138</v>
      </c>
      <c r="R1978" t="str">
        <f>IFERROR(INDEX(tbl_Lookup_Exercises[Category],MATCH(tbl_Exercises[[#This Row],[ExerciseName]],tbl_Lookup_Exercises[ExerciseName],0)),"Unknown")</f>
        <v>Pull</v>
      </c>
    </row>
    <row r="1979" spans="1:18" hidden="1" x14ac:dyDescent="0.25">
      <c r="A1979" t="s">
        <v>6139</v>
      </c>
      <c r="B1979" t="s">
        <v>1205</v>
      </c>
      <c r="C1979" t="s">
        <v>32</v>
      </c>
      <c r="D1979">
        <v>4</v>
      </c>
      <c r="E1979">
        <v>210</v>
      </c>
      <c r="F1979">
        <v>5</v>
      </c>
      <c r="J1979">
        <v>2</v>
      </c>
      <c r="K1979">
        <v>1</v>
      </c>
      <c r="L1979">
        <v>1</v>
      </c>
      <c r="M1979" t="s">
        <v>610</v>
      </c>
      <c r="O1979" t="s">
        <v>6135</v>
      </c>
      <c r="P1979">
        <v>7</v>
      </c>
      <c r="Q1979" t="s">
        <v>6140</v>
      </c>
      <c r="R1979" t="str">
        <f>IFERROR(INDEX(tbl_Lookup_Exercises[Category],MATCH(tbl_Exercises[[#This Row],[ExerciseName]],tbl_Lookup_Exercises[ExerciseName],0)),"Unknown")</f>
        <v>Pull</v>
      </c>
    </row>
    <row r="1980" spans="1:18" hidden="1" x14ac:dyDescent="0.25">
      <c r="A1980" t="s">
        <v>6141</v>
      </c>
      <c r="B1980" t="s">
        <v>1205</v>
      </c>
      <c r="C1980" t="s">
        <v>24</v>
      </c>
      <c r="D1980">
        <v>1</v>
      </c>
      <c r="E1980">
        <v>0</v>
      </c>
      <c r="F1980">
        <v>8</v>
      </c>
      <c r="J1980">
        <v>2</v>
      </c>
      <c r="K1980">
        <v>2</v>
      </c>
      <c r="L1980">
        <v>1</v>
      </c>
      <c r="M1980" t="s">
        <v>3856</v>
      </c>
      <c r="O1980" t="s">
        <v>6142</v>
      </c>
      <c r="P1980">
        <v>7</v>
      </c>
      <c r="Q1980" t="s">
        <v>6143</v>
      </c>
      <c r="R1980" t="str">
        <f>IFERROR(INDEX(tbl_Lookup_Exercises[Category],MATCH(tbl_Exercises[[#This Row],[ExerciseName]],tbl_Lookup_Exercises[ExerciseName],0)),"Unknown")</f>
        <v>Pull</v>
      </c>
    </row>
    <row r="1981" spans="1:18" hidden="1" x14ac:dyDescent="0.25">
      <c r="A1981" t="s">
        <v>6144</v>
      </c>
      <c r="B1981" t="s">
        <v>1205</v>
      </c>
      <c r="C1981" t="s">
        <v>24</v>
      </c>
      <c r="D1981">
        <v>2</v>
      </c>
      <c r="E1981">
        <v>0</v>
      </c>
      <c r="F1981">
        <v>8</v>
      </c>
      <c r="J1981">
        <v>2</v>
      </c>
      <c r="K1981">
        <v>2</v>
      </c>
      <c r="L1981">
        <v>1</v>
      </c>
      <c r="M1981" t="s">
        <v>3856</v>
      </c>
      <c r="O1981" t="s">
        <v>6142</v>
      </c>
      <c r="P1981">
        <v>7</v>
      </c>
      <c r="Q1981" t="s">
        <v>6145</v>
      </c>
      <c r="R1981" t="str">
        <f>IFERROR(INDEX(tbl_Lookup_Exercises[Category],MATCH(tbl_Exercises[[#This Row],[ExerciseName]],tbl_Lookup_Exercises[ExerciseName],0)),"Unknown")</f>
        <v>Pull</v>
      </c>
    </row>
    <row r="1982" spans="1:18" hidden="1" x14ac:dyDescent="0.25">
      <c r="A1982" t="s">
        <v>6146</v>
      </c>
      <c r="B1982" t="s">
        <v>1205</v>
      </c>
      <c r="C1982" t="s">
        <v>24</v>
      </c>
      <c r="D1982">
        <v>3</v>
      </c>
      <c r="E1982">
        <v>0</v>
      </c>
      <c r="F1982">
        <v>6</v>
      </c>
      <c r="J1982">
        <v>2</v>
      </c>
      <c r="K1982">
        <v>2</v>
      </c>
      <c r="L1982">
        <v>1</v>
      </c>
      <c r="M1982" t="s">
        <v>3856</v>
      </c>
      <c r="O1982" t="s">
        <v>6147</v>
      </c>
      <c r="P1982">
        <v>7</v>
      </c>
      <c r="Q1982" t="s">
        <v>6148</v>
      </c>
      <c r="R1982" t="str">
        <f>IFERROR(INDEX(tbl_Lookup_Exercises[Category],MATCH(tbl_Exercises[[#This Row],[ExerciseName]],tbl_Lookup_Exercises[ExerciseName],0)),"Unknown")</f>
        <v>Pull</v>
      </c>
    </row>
    <row r="1983" spans="1:18" hidden="1" x14ac:dyDescent="0.25">
      <c r="A1983" t="s">
        <v>6149</v>
      </c>
      <c r="B1983" t="s">
        <v>1205</v>
      </c>
      <c r="C1983" t="s">
        <v>96</v>
      </c>
      <c r="D1983">
        <v>1</v>
      </c>
      <c r="E1983">
        <v>25</v>
      </c>
      <c r="F1983">
        <v>8</v>
      </c>
      <c r="J1983">
        <v>2</v>
      </c>
      <c r="K1983">
        <v>2</v>
      </c>
      <c r="L1983">
        <v>2</v>
      </c>
      <c r="M1983" t="s">
        <v>2289</v>
      </c>
      <c r="O1983" t="s">
        <v>6150</v>
      </c>
      <c r="P1983">
        <v>7</v>
      </c>
      <c r="Q1983" t="s">
        <v>6151</v>
      </c>
      <c r="R1983" t="str">
        <f>IFERROR(INDEX(tbl_Lookup_Exercises[Category],MATCH(tbl_Exercises[[#This Row],[ExerciseName]],tbl_Lookup_Exercises[ExerciseName],0)),"Unknown")</f>
        <v>Arms_Biceps</v>
      </c>
    </row>
    <row r="1984" spans="1:18" hidden="1" x14ac:dyDescent="0.25">
      <c r="A1984" t="s">
        <v>6152</v>
      </c>
      <c r="B1984" t="s">
        <v>1205</v>
      </c>
      <c r="C1984" t="s">
        <v>96</v>
      </c>
      <c r="D1984">
        <v>2</v>
      </c>
      <c r="E1984">
        <v>30</v>
      </c>
      <c r="F1984">
        <v>8</v>
      </c>
      <c r="J1984">
        <v>2</v>
      </c>
      <c r="K1984">
        <v>2</v>
      </c>
      <c r="L1984">
        <v>2</v>
      </c>
      <c r="M1984" t="s">
        <v>2289</v>
      </c>
      <c r="O1984" t="s">
        <v>6150</v>
      </c>
      <c r="P1984">
        <v>7</v>
      </c>
      <c r="Q1984" t="s">
        <v>6153</v>
      </c>
      <c r="R1984" t="str">
        <f>IFERROR(INDEX(tbl_Lookup_Exercises[Category],MATCH(tbl_Exercises[[#This Row],[ExerciseName]],tbl_Lookup_Exercises[ExerciseName],0)),"Unknown")</f>
        <v>Arms_Biceps</v>
      </c>
    </row>
    <row r="1985" spans="1:18" hidden="1" x14ac:dyDescent="0.25">
      <c r="A1985" t="s">
        <v>6154</v>
      </c>
      <c r="B1985" t="s">
        <v>1205</v>
      </c>
      <c r="C1985" t="s">
        <v>96</v>
      </c>
      <c r="D1985">
        <v>3</v>
      </c>
      <c r="E1985">
        <v>35</v>
      </c>
      <c r="F1985">
        <v>7</v>
      </c>
      <c r="J1985">
        <v>2</v>
      </c>
      <c r="K1985">
        <v>2</v>
      </c>
      <c r="L1985">
        <v>2</v>
      </c>
      <c r="M1985" t="s">
        <v>1745</v>
      </c>
      <c r="O1985" t="s">
        <v>6155</v>
      </c>
      <c r="P1985">
        <v>7</v>
      </c>
      <c r="Q1985" t="s">
        <v>6156</v>
      </c>
      <c r="R1985" t="str">
        <f>IFERROR(INDEX(tbl_Lookup_Exercises[Category],MATCH(tbl_Exercises[[#This Row],[ExerciseName]],tbl_Lookup_Exercises[ExerciseName],0)),"Unknown")</f>
        <v>Arms_Biceps</v>
      </c>
    </row>
    <row r="1986" spans="1:18" hidden="1" x14ac:dyDescent="0.25">
      <c r="A1986" t="s">
        <v>6157</v>
      </c>
      <c r="B1986" t="s">
        <v>1205</v>
      </c>
      <c r="C1986" t="s">
        <v>96</v>
      </c>
      <c r="D1986">
        <v>4</v>
      </c>
      <c r="E1986">
        <v>35</v>
      </c>
      <c r="F1986">
        <v>6</v>
      </c>
      <c r="J1986">
        <v>2</v>
      </c>
      <c r="K1986">
        <v>2</v>
      </c>
      <c r="L1986">
        <v>2</v>
      </c>
      <c r="M1986" t="s">
        <v>1745</v>
      </c>
      <c r="O1986" t="s">
        <v>6155</v>
      </c>
      <c r="P1986">
        <v>7</v>
      </c>
      <c r="Q1986" t="s">
        <v>6158</v>
      </c>
      <c r="R1986" t="str">
        <f>IFERROR(INDEX(tbl_Lookup_Exercises[Category],MATCH(tbl_Exercises[[#This Row],[ExerciseName]],tbl_Lookup_Exercises[ExerciseName],0)),"Unknown")</f>
        <v>Arms_Biceps</v>
      </c>
    </row>
    <row r="1987" spans="1:18" hidden="1" x14ac:dyDescent="0.25">
      <c r="A1987" t="s">
        <v>6159</v>
      </c>
      <c r="B1987" t="s">
        <v>1205</v>
      </c>
      <c r="C1987" t="s">
        <v>217</v>
      </c>
      <c r="D1987">
        <v>1</v>
      </c>
      <c r="E1987">
        <v>15</v>
      </c>
      <c r="F1987">
        <v>12</v>
      </c>
      <c r="J1987">
        <v>3</v>
      </c>
      <c r="K1987">
        <v>1</v>
      </c>
      <c r="L1987">
        <v>3</v>
      </c>
      <c r="M1987" t="s">
        <v>618</v>
      </c>
      <c r="O1987" t="s">
        <v>2196</v>
      </c>
      <c r="P1987">
        <v>7</v>
      </c>
      <c r="Q1987" t="s">
        <v>6160</v>
      </c>
      <c r="R1987" t="str">
        <f>IFERROR(INDEX(tbl_Lookup_Exercises[Category],MATCH(tbl_Exercises[[#This Row],[ExerciseName]],tbl_Lookup_Exercises[ExerciseName],0)),"Unknown")</f>
        <v>Arms_Triceps</v>
      </c>
    </row>
    <row r="1988" spans="1:18" hidden="1" x14ac:dyDescent="0.25">
      <c r="A1988" t="s">
        <v>6161</v>
      </c>
      <c r="B1988" t="s">
        <v>1205</v>
      </c>
      <c r="C1988" t="s">
        <v>217</v>
      </c>
      <c r="D1988">
        <v>2</v>
      </c>
      <c r="E1988">
        <v>17.5</v>
      </c>
      <c r="F1988">
        <v>11</v>
      </c>
      <c r="J1988">
        <v>3</v>
      </c>
      <c r="K1988">
        <v>1</v>
      </c>
      <c r="L1988">
        <v>3</v>
      </c>
      <c r="M1988" t="s">
        <v>1745</v>
      </c>
      <c r="O1988" t="s">
        <v>2355</v>
      </c>
      <c r="P1988">
        <v>7</v>
      </c>
      <c r="Q1988" t="s">
        <v>6162</v>
      </c>
      <c r="R1988" t="str">
        <f>IFERROR(INDEX(tbl_Lookup_Exercises[Category],MATCH(tbl_Exercises[[#This Row],[ExerciseName]],tbl_Lookup_Exercises[ExerciseName],0)),"Unknown")</f>
        <v>Arms_Triceps</v>
      </c>
    </row>
    <row r="1989" spans="1:18" hidden="1" x14ac:dyDescent="0.25">
      <c r="A1989" t="s">
        <v>6163</v>
      </c>
      <c r="B1989" t="s">
        <v>1205</v>
      </c>
      <c r="C1989" t="s">
        <v>217</v>
      </c>
      <c r="D1989">
        <v>3</v>
      </c>
      <c r="E1989">
        <v>17.5</v>
      </c>
      <c r="F1989">
        <v>10</v>
      </c>
      <c r="J1989">
        <v>3</v>
      </c>
      <c r="K1989">
        <v>1</v>
      </c>
      <c r="L1989">
        <v>3</v>
      </c>
      <c r="M1989" t="s">
        <v>610</v>
      </c>
      <c r="O1989" t="s">
        <v>2199</v>
      </c>
      <c r="P1989">
        <v>7</v>
      </c>
      <c r="Q1989" t="s">
        <v>6164</v>
      </c>
      <c r="R1989" t="str">
        <f>IFERROR(INDEX(tbl_Lookup_Exercises[Category],MATCH(tbl_Exercises[[#This Row],[ExerciseName]],tbl_Lookup_Exercises[ExerciseName],0)),"Unknown")</f>
        <v>Arms_Triceps</v>
      </c>
    </row>
    <row r="1990" spans="1:18" hidden="1" x14ac:dyDescent="0.25">
      <c r="A1990" t="s">
        <v>6165</v>
      </c>
      <c r="B1990" t="s">
        <v>1205</v>
      </c>
      <c r="C1990" t="s">
        <v>217</v>
      </c>
      <c r="D1990">
        <v>4</v>
      </c>
      <c r="E1990">
        <v>17.5</v>
      </c>
      <c r="F1990">
        <v>8</v>
      </c>
      <c r="J1990">
        <v>3</v>
      </c>
      <c r="K1990">
        <v>1</v>
      </c>
      <c r="L1990">
        <v>3</v>
      </c>
      <c r="M1990" t="s">
        <v>610</v>
      </c>
      <c r="O1990" t="s">
        <v>2199</v>
      </c>
      <c r="P1990">
        <v>7</v>
      </c>
      <c r="Q1990" t="s">
        <v>6166</v>
      </c>
      <c r="R1990" t="str">
        <f>IFERROR(INDEX(tbl_Lookup_Exercises[Category],MATCH(tbl_Exercises[[#This Row],[ExerciseName]],tbl_Lookup_Exercises[ExerciseName],0)),"Unknown")</f>
        <v>Arms_Triceps</v>
      </c>
    </row>
    <row r="1991" spans="1:18" hidden="1" x14ac:dyDescent="0.25">
      <c r="A1991" t="s">
        <v>6167</v>
      </c>
      <c r="B1991" t="s">
        <v>1205</v>
      </c>
      <c r="C1991" t="s">
        <v>339</v>
      </c>
      <c r="D1991">
        <v>1</v>
      </c>
      <c r="E1991">
        <v>50</v>
      </c>
      <c r="G1991">
        <v>60</v>
      </c>
      <c r="O1991" t="s">
        <v>6168</v>
      </c>
      <c r="P1991">
        <v>7</v>
      </c>
      <c r="Q1991" t="s">
        <v>6169</v>
      </c>
      <c r="R1991" t="str">
        <f>IFERROR(INDEX(tbl_Lookup_Exercises[Category],MATCH(tbl_Exercises[[#This Row],[ExerciseName]],tbl_Lookup_Exercises[ExerciseName],0)),"Unknown")</f>
        <v>Carry</v>
      </c>
    </row>
    <row r="1992" spans="1:18" hidden="1" x14ac:dyDescent="0.25">
      <c r="A1992" t="s">
        <v>6170</v>
      </c>
      <c r="B1992" t="s">
        <v>1205</v>
      </c>
      <c r="C1992" t="s">
        <v>339</v>
      </c>
      <c r="D1992">
        <v>2</v>
      </c>
      <c r="E1992">
        <v>50</v>
      </c>
      <c r="G1992">
        <v>60</v>
      </c>
      <c r="O1992" t="s">
        <v>6168</v>
      </c>
      <c r="P1992">
        <v>7</v>
      </c>
      <c r="Q1992" t="s">
        <v>6171</v>
      </c>
      <c r="R1992" t="str">
        <f>IFERROR(INDEX(tbl_Lookup_Exercises[Category],MATCH(tbl_Exercises[[#This Row],[ExerciseName]],tbl_Lookup_Exercises[ExerciseName],0)),"Unknown")</f>
        <v>Carry</v>
      </c>
    </row>
    <row r="1993" spans="1:18" hidden="1" x14ac:dyDescent="0.25">
      <c r="A1993" t="s">
        <v>6172</v>
      </c>
      <c r="B1993" t="s">
        <v>1205</v>
      </c>
      <c r="C1993" t="s">
        <v>339</v>
      </c>
      <c r="D1993">
        <v>3</v>
      </c>
      <c r="E1993">
        <v>50</v>
      </c>
      <c r="G1993">
        <v>60</v>
      </c>
      <c r="O1993" t="s">
        <v>6168</v>
      </c>
      <c r="P1993">
        <v>7</v>
      </c>
      <c r="Q1993" t="s">
        <v>6173</v>
      </c>
      <c r="R1993" t="str">
        <f>IFERROR(INDEX(tbl_Lookup_Exercises[Category],MATCH(tbl_Exercises[[#This Row],[ExerciseName]],tbl_Lookup_Exercises[ExerciseName],0)),"Unknown")</f>
        <v>Carry</v>
      </c>
    </row>
    <row r="1994" spans="1:18" hidden="1" x14ac:dyDescent="0.25">
      <c r="A1994" t="s">
        <v>6174</v>
      </c>
      <c r="B1994" t="s">
        <v>1205</v>
      </c>
      <c r="C1994" t="s">
        <v>334</v>
      </c>
      <c r="D1994">
        <v>1</v>
      </c>
      <c r="E1994">
        <v>0</v>
      </c>
      <c r="G1994">
        <v>60</v>
      </c>
      <c r="O1994" t="s">
        <v>6175</v>
      </c>
      <c r="P1994">
        <v>7</v>
      </c>
      <c r="Q1994" t="s">
        <v>6176</v>
      </c>
      <c r="R1994" t="str">
        <f>IFERROR(INDEX(tbl_Lookup_Exercises[Category],MATCH(tbl_Exercises[[#This Row],[ExerciseName]],tbl_Lookup_Exercises[ExerciseName],0)),"Unknown")</f>
        <v>Carry</v>
      </c>
    </row>
    <row r="1995" spans="1:18" hidden="1" x14ac:dyDescent="0.25">
      <c r="A1995" t="s">
        <v>6177</v>
      </c>
      <c r="B1995" t="s">
        <v>1205</v>
      </c>
      <c r="C1995" t="s">
        <v>334</v>
      </c>
      <c r="D1995">
        <v>2</v>
      </c>
      <c r="E1995">
        <v>0</v>
      </c>
      <c r="G1995">
        <v>60</v>
      </c>
      <c r="O1995" t="s">
        <v>6178</v>
      </c>
      <c r="P1995">
        <v>7</v>
      </c>
      <c r="Q1995" t="s">
        <v>1208</v>
      </c>
      <c r="R1995" t="str">
        <f>IFERROR(INDEX(tbl_Lookup_Exercises[Category],MATCH(tbl_Exercises[[#This Row],[ExerciseName]],tbl_Lookup_Exercises[ExerciseName],0)),"Unknown")</f>
        <v>Carry</v>
      </c>
    </row>
    <row r="1996" spans="1:18" hidden="1" x14ac:dyDescent="0.25">
      <c r="A1996" t="s">
        <v>6179</v>
      </c>
      <c r="B1996" t="s">
        <v>1209</v>
      </c>
      <c r="C1996" t="s">
        <v>363</v>
      </c>
      <c r="D1996">
        <v>1</v>
      </c>
      <c r="G1996">
        <v>360</v>
      </c>
      <c r="H1996">
        <v>0.6</v>
      </c>
      <c r="I1996" t="s">
        <v>3957</v>
      </c>
      <c r="O1996" t="s">
        <v>6180</v>
      </c>
      <c r="P1996">
        <v>7</v>
      </c>
      <c r="Q1996" t="s">
        <v>1212</v>
      </c>
      <c r="R1996" t="str">
        <f>IFERROR(INDEX(tbl_Lookup_Exercises[Category],MATCH(tbl_Exercises[[#This Row],[ExerciseName]],tbl_Lookup_Exercises[ExerciseName],0)),"Unknown")</f>
        <v>Cardio</v>
      </c>
    </row>
    <row r="1997" spans="1:18" hidden="1" x14ac:dyDescent="0.25">
      <c r="A1997" t="s">
        <v>6181</v>
      </c>
      <c r="B1997" t="s">
        <v>1209</v>
      </c>
      <c r="C1997" t="s">
        <v>394</v>
      </c>
      <c r="D1997">
        <v>1</v>
      </c>
      <c r="E1997">
        <v>0</v>
      </c>
      <c r="F1997">
        <v>12</v>
      </c>
      <c r="O1997" t="s">
        <v>5736</v>
      </c>
      <c r="P1997">
        <v>7</v>
      </c>
      <c r="Q1997" t="s">
        <v>6182</v>
      </c>
      <c r="R1997" t="str">
        <f>IFERROR(INDEX(tbl_Lookup_Exercises[Category],MATCH(tbl_Exercises[[#This Row],[ExerciseName]],tbl_Lookup_Exercises[ExerciseName],0)),"Unknown")</f>
        <v>Warmup</v>
      </c>
    </row>
    <row r="1998" spans="1:18" hidden="1" x14ac:dyDescent="0.25">
      <c r="A1998" t="s">
        <v>6183</v>
      </c>
      <c r="B1998" t="s">
        <v>1209</v>
      </c>
      <c r="C1998" t="s">
        <v>394</v>
      </c>
      <c r="D1998">
        <v>2</v>
      </c>
      <c r="E1998">
        <v>0</v>
      </c>
      <c r="F1998">
        <v>12</v>
      </c>
      <c r="O1998" t="s">
        <v>5736</v>
      </c>
      <c r="P1998">
        <v>7</v>
      </c>
      <c r="Q1998" t="s">
        <v>6184</v>
      </c>
      <c r="R1998" t="str">
        <f>IFERROR(INDEX(tbl_Lookup_Exercises[Category],MATCH(tbl_Exercises[[#This Row],[ExerciseName]],tbl_Lookup_Exercises[ExerciseName],0)),"Unknown")</f>
        <v>Warmup</v>
      </c>
    </row>
    <row r="1999" spans="1:18" hidden="1" x14ac:dyDescent="0.25">
      <c r="A1999" t="s">
        <v>6185</v>
      </c>
      <c r="B1999" t="s">
        <v>1209</v>
      </c>
      <c r="C1999" t="s">
        <v>403</v>
      </c>
      <c r="D1999">
        <v>1</v>
      </c>
      <c r="E1999">
        <v>0</v>
      </c>
      <c r="F1999">
        <v>8</v>
      </c>
      <c r="P1999">
        <v>7</v>
      </c>
      <c r="Q1999" t="s">
        <v>6186</v>
      </c>
      <c r="R1999" t="str">
        <f>IFERROR(INDEX(tbl_Lookup_Exercises[Category],MATCH(tbl_Exercises[[#This Row],[ExerciseName]],tbl_Lookup_Exercises[ExerciseName],0)),"Unknown")</f>
        <v>Warmup</v>
      </c>
    </row>
    <row r="2000" spans="1:18" hidden="1" x14ac:dyDescent="0.25">
      <c r="A2000" t="s">
        <v>6187</v>
      </c>
      <c r="B2000" t="s">
        <v>1209</v>
      </c>
      <c r="C2000" t="s">
        <v>403</v>
      </c>
      <c r="D2000">
        <v>2</v>
      </c>
      <c r="E2000">
        <v>0</v>
      </c>
      <c r="F2000">
        <v>8</v>
      </c>
      <c r="P2000">
        <v>7</v>
      </c>
      <c r="Q2000" t="s">
        <v>6188</v>
      </c>
      <c r="R2000" t="str">
        <f>IFERROR(INDEX(tbl_Lookup_Exercises[Category],MATCH(tbl_Exercises[[#This Row],[ExerciseName]],tbl_Lookup_Exercises[ExerciseName],0)),"Unknown")</f>
        <v>Warmup</v>
      </c>
    </row>
    <row r="2001" spans="1:18" hidden="1" x14ac:dyDescent="0.25">
      <c r="A2001" t="s">
        <v>6189</v>
      </c>
      <c r="B2001" t="s">
        <v>1209</v>
      </c>
      <c r="C2001" t="s">
        <v>147</v>
      </c>
      <c r="D2001">
        <v>1</v>
      </c>
      <c r="E2001">
        <v>120</v>
      </c>
      <c r="F2001">
        <v>9</v>
      </c>
      <c r="J2001">
        <v>3</v>
      </c>
      <c r="K2001">
        <v>1</v>
      </c>
      <c r="M2001" t="s">
        <v>618</v>
      </c>
      <c r="O2001" t="s">
        <v>6190</v>
      </c>
      <c r="P2001">
        <v>7</v>
      </c>
      <c r="Q2001" t="s">
        <v>6191</v>
      </c>
      <c r="R2001" t="str">
        <f>IFERROR(INDEX(tbl_Lookup_Exercises[Category],MATCH(tbl_Exercises[[#This Row],[ExerciseName]],tbl_Lookup_Exercises[ExerciseName],0)),"Unknown")</f>
        <v>Push</v>
      </c>
    </row>
    <row r="2002" spans="1:18" hidden="1" x14ac:dyDescent="0.25">
      <c r="A2002" t="s">
        <v>6192</v>
      </c>
      <c r="B2002" t="s">
        <v>1209</v>
      </c>
      <c r="C2002" t="s">
        <v>147</v>
      </c>
      <c r="D2002">
        <v>2</v>
      </c>
      <c r="E2002">
        <v>130</v>
      </c>
      <c r="F2002">
        <v>8</v>
      </c>
      <c r="J2002">
        <v>3</v>
      </c>
      <c r="K2002">
        <v>1</v>
      </c>
      <c r="M2002" t="s">
        <v>3856</v>
      </c>
      <c r="O2002" t="s">
        <v>6193</v>
      </c>
      <c r="P2002">
        <v>7</v>
      </c>
      <c r="Q2002" t="s">
        <v>6194</v>
      </c>
      <c r="R2002" t="str">
        <f>IFERROR(INDEX(tbl_Lookup_Exercises[Category],MATCH(tbl_Exercises[[#This Row],[ExerciseName]],tbl_Lookup_Exercises[ExerciseName],0)),"Unknown")</f>
        <v>Push</v>
      </c>
    </row>
    <row r="2003" spans="1:18" hidden="1" x14ac:dyDescent="0.25">
      <c r="A2003" t="s">
        <v>6195</v>
      </c>
      <c r="B2003" t="s">
        <v>1209</v>
      </c>
      <c r="C2003" t="s">
        <v>147</v>
      </c>
      <c r="D2003">
        <v>3</v>
      </c>
      <c r="E2003">
        <v>140</v>
      </c>
      <c r="F2003">
        <v>6</v>
      </c>
      <c r="J2003">
        <v>3</v>
      </c>
      <c r="K2003">
        <v>1</v>
      </c>
      <c r="M2003" t="s">
        <v>3856</v>
      </c>
      <c r="O2003" t="s">
        <v>6193</v>
      </c>
      <c r="P2003">
        <v>7</v>
      </c>
      <c r="Q2003" t="s">
        <v>6196</v>
      </c>
      <c r="R2003" t="str">
        <f>IFERROR(INDEX(tbl_Lookup_Exercises[Category],MATCH(tbl_Exercises[[#This Row],[ExerciseName]],tbl_Lookup_Exercises[ExerciseName],0)),"Unknown")</f>
        <v>Push</v>
      </c>
    </row>
    <row r="2004" spans="1:18" hidden="1" x14ac:dyDescent="0.25">
      <c r="A2004" t="s">
        <v>6197</v>
      </c>
      <c r="B2004" t="s">
        <v>1209</v>
      </c>
      <c r="C2004" t="s">
        <v>147</v>
      </c>
      <c r="D2004">
        <v>4</v>
      </c>
      <c r="E2004">
        <v>140</v>
      </c>
      <c r="F2004">
        <v>5</v>
      </c>
      <c r="J2004">
        <v>3</v>
      </c>
      <c r="K2004">
        <v>1</v>
      </c>
      <c r="M2004" t="s">
        <v>610</v>
      </c>
      <c r="O2004" t="s">
        <v>6198</v>
      </c>
      <c r="P2004">
        <v>7</v>
      </c>
      <c r="Q2004" t="s">
        <v>6199</v>
      </c>
      <c r="R2004" t="str">
        <f>IFERROR(INDEX(tbl_Lookup_Exercises[Category],MATCH(tbl_Exercises[[#This Row],[ExerciseName]],tbl_Lookup_Exercises[ExerciseName],0)),"Unknown")</f>
        <v>Push</v>
      </c>
    </row>
    <row r="2005" spans="1:18" hidden="1" x14ac:dyDescent="0.25">
      <c r="A2005" t="s">
        <v>6200</v>
      </c>
      <c r="B2005" t="s">
        <v>1209</v>
      </c>
      <c r="C2005" t="s">
        <v>181</v>
      </c>
      <c r="D2005">
        <v>1</v>
      </c>
      <c r="E2005">
        <v>50</v>
      </c>
      <c r="F2005">
        <v>12</v>
      </c>
      <c r="J2005">
        <v>3</v>
      </c>
      <c r="K2005">
        <v>2</v>
      </c>
      <c r="L2005">
        <v>2</v>
      </c>
      <c r="M2005" t="s">
        <v>2289</v>
      </c>
      <c r="O2005" t="s">
        <v>6201</v>
      </c>
      <c r="P2005">
        <v>7</v>
      </c>
      <c r="Q2005" t="s">
        <v>6202</v>
      </c>
      <c r="R2005" t="str">
        <f>IFERROR(INDEX(tbl_Lookup_Exercises[Category],MATCH(tbl_Exercises[[#This Row],[ExerciseName]],tbl_Lookup_Exercises[ExerciseName],0)),"Unknown")</f>
        <v>Push</v>
      </c>
    </row>
    <row r="2006" spans="1:18" hidden="1" x14ac:dyDescent="0.25">
      <c r="A2006" t="s">
        <v>6203</v>
      </c>
      <c r="B2006" t="s">
        <v>1209</v>
      </c>
      <c r="C2006" t="s">
        <v>181</v>
      </c>
      <c r="D2006">
        <v>2</v>
      </c>
      <c r="E2006">
        <v>75</v>
      </c>
      <c r="F2006">
        <v>10</v>
      </c>
      <c r="J2006">
        <v>2</v>
      </c>
      <c r="K2006">
        <v>1</v>
      </c>
      <c r="L2006">
        <v>2</v>
      </c>
      <c r="M2006" t="s">
        <v>2289</v>
      </c>
      <c r="O2006" t="s">
        <v>6204</v>
      </c>
      <c r="P2006">
        <v>7</v>
      </c>
      <c r="Q2006" t="s">
        <v>6205</v>
      </c>
      <c r="R2006" t="str">
        <f>IFERROR(INDEX(tbl_Lookup_Exercises[Category],MATCH(tbl_Exercises[[#This Row],[ExerciseName]],tbl_Lookup_Exercises[ExerciseName],0)),"Unknown")</f>
        <v>Push</v>
      </c>
    </row>
    <row r="2007" spans="1:18" hidden="1" x14ac:dyDescent="0.25">
      <c r="A2007" t="s">
        <v>6206</v>
      </c>
      <c r="B2007" t="s">
        <v>1209</v>
      </c>
      <c r="C2007" t="s">
        <v>181</v>
      </c>
      <c r="D2007">
        <v>3</v>
      </c>
      <c r="E2007">
        <v>90</v>
      </c>
      <c r="F2007">
        <v>10</v>
      </c>
      <c r="J2007">
        <v>2</v>
      </c>
      <c r="K2007">
        <v>1</v>
      </c>
      <c r="L2007">
        <v>2</v>
      </c>
      <c r="M2007" t="s">
        <v>2289</v>
      </c>
      <c r="O2007" t="s">
        <v>6204</v>
      </c>
      <c r="P2007">
        <v>7</v>
      </c>
      <c r="Q2007" t="s">
        <v>6207</v>
      </c>
      <c r="R2007" t="str">
        <f>IFERROR(INDEX(tbl_Lookup_Exercises[Category],MATCH(tbl_Exercises[[#This Row],[ExerciseName]],tbl_Lookup_Exercises[ExerciseName],0)),"Unknown")</f>
        <v>Push</v>
      </c>
    </row>
    <row r="2008" spans="1:18" hidden="1" x14ac:dyDescent="0.25">
      <c r="A2008" t="s">
        <v>6208</v>
      </c>
      <c r="B2008" t="s">
        <v>1209</v>
      </c>
      <c r="C2008" t="s">
        <v>181</v>
      </c>
      <c r="D2008">
        <v>4</v>
      </c>
      <c r="E2008">
        <v>100</v>
      </c>
      <c r="F2008">
        <v>9</v>
      </c>
      <c r="J2008">
        <v>2</v>
      </c>
      <c r="K2008">
        <v>1</v>
      </c>
      <c r="L2008">
        <v>2</v>
      </c>
      <c r="M2008" t="s">
        <v>3856</v>
      </c>
      <c r="O2008" t="s">
        <v>6209</v>
      </c>
      <c r="P2008">
        <v>7</v>
      </c>
      <c r="Q2008" t="s">
        <v>6210</v>
      </c>
      <c r="R2008" t="str">
        <f>IFERROR(INDEX(tbl_Lookup_Exercises[Category],MATCH(tbl_Exercises[[#This Row],[ExerciseName]],tbl_Lookup_Exercises[ExerciseName],0)),"Unknown")</f>
        <v>Push</v>
      </c>
    </row>
    <row r="2009" spans="1:18" hidden="1" x14ac:dyDescent="0.25">
      <c r="A2009" t="s">
        <v>6211</v>
      </c>
      <c r="B2009" t="s">
        <v>1209</v>
      </c>
      <c r="C2009" t="s">
        <v>195</v>
      </c>
      <c r="D2009">
        <v>1</v>
      </c>
      <c r="E2009">
        <v>15</v>
      </c>
      <c r="F2009">
        <v>12</v>
      </c>
      <c r="J2009">
        <v>2</v>
      </c>
      <c r="K2009">
        <v>2</v>
      </c>
      <c r="L2009">
        <v>2</v>
      </c>
      <c r="M2009" t="s">
        <v>2289</v>
      </c>
      <c r="O2009" t="s">
        <v>6212</v>
      </c>
      <c r="P2009">
        <v>7</v>
      </c>
      <c r="Q2009" t="s">
        <v>6213</v>
      </c>
      <c r="R2009" t="str">
        <f>IFERROR(INDEX(tbl_Lookup_Exercises[Category],MATCH(tbl_Exercises[[#This Row],[ExerciseName]],tbl_Lookup_Exercises[ExerciseName],0)),"Unknown")</f>
        <v>Push</v>
      </c>
    </row>
    <row r="2010" spans="1:18" hidden="1" x14ac:dyDescent="0.25">
      <c r="A2010" t="s">
        <v>6214</v>
      </c>
      <c r="B2010" t="s">
        <v>1209</v>
      </c>
      <c r="C2010" t="s">
        <v>195</v>
      </c>
      <c r="D2010">
        <v>2</v>
      </c>
      <c r="E2010">
        <v>20</v>
      </c>
      <c r="F2010">
        <v>15</v>
      </c>
      <c r="J2010">
        <v>2</v>
      </c>
      <c r="K2010">
        <v>2</v>
      </c>
      <c r="L2010">
        <v>2</v>
      </c>
      <c r="M2010" t="s">
        <v>2289</v>
      </c>
      <c r="O2010" t="s">
        <v>6212</v>
      </c>
      <c r="P2010">
        <v>7</v>
      </c>
      <c r="Q2010" t="s">
        <v>6215</v>
      </c>
      <c r="R2010" t="str">
        <f>IFERROR(INDEX(tbl_Lookup_Exercises[Category],MATCH(tbl_Exercises[[#This Row],[ExerciseName]],tbl_Lookup_Exercises[ExerciseName],0)),"Unknown")</f>
        <v>Push</v>
      </c>
    </row>
    <row r="2011" spans="1:18" hidden="1" x14ac:dyDescent="0.25">
      <c r="A2011" t="s">
        <v>6216</v>
      </c>
      <c r="B2011" t="s">
        <v>1209</v>
      </c>
      <c r="C2011" t="s">
        <v>195</v>
      </c>
      <c r="D2011">
        <v>3</v>
      </c>
      <c r="E2011">
        <v>25</v>
      </c>
      <c r="F2011">
        <v>13</v>
      </c>
      <c r="J2011">
        <v>2</v>
      </c>
      <c r="K2011">
        <v>2</v>
      </c>
      <c r="L2011">
        <v>2</v>
      </c>
      <c r="M2011" t="s">
        <v>3856</v>
      </c>
      <c r="O2011" t="s">
        <v>3996</v>
      </c>
      <c r="P2011">
        <v>7</v>
      </c>
      <c r="Q2011" t="s">
        <v>6217</v>
      </c>
      <c r="R2011" t="str">
        <f>IFERROR(INDEX(tbl_Lookup_Exercises[Category],MATCH(tbl_Exercises[[#This Row],[ExerciseName]],tbl_Lookup_Exercises[ExerciseName],0)),"Unknown")</f>
        <v>Push</v>
      </c>
    </row>
    <row r="2012" spans="1:18" hidden="1" x14ac:dyDescent="0.25">
      <c r="A2012" t="s">
        <v>6218</v>
      </c>
      <c r="B2012" t="s">
        <v>1209</v>
      </c>
      <c r="C2012" t="s">
        <v>217</v>
      </c>
      <c r="D2012">
        <v>1</v>
      </c>
      <c r="E2012">
        <v>17.5</v>
      </c>
      <c r="F2012">
        <v>12</v>
      </c>
      <c r="J2012">
        <v>3</v>
      </c>
      <c r="K2012">
        <v>1</v>
      </c>
      <c r="L2012">
        <v>3</v>
      </c>
      <c r="M2012" t="s">
        <v>2289</v>
      </c>
      <c r="O2012" t="s">
        <v>6219</v>
      </c>
      <c r="P2012">
        <v>7</v>
      </c>
      <c r="Q2012" t="s">
        <v>6220</v>
      </c>
      <c r="R2012" t="str">
        <f>IFERROR(INDEX(tbl_Lookup_Exercises[Category],MATCH(tbl_Exercises[[#This Row],[ExerciseName]],tbl_Lookup_Exercises[ExerciseName],0)),"Unknown")</f>
        <v>Arms_Triceps</v>
      </c>
    </row>
    <row r="2013" spans="1:18" hidden="1" x14ac:dyDescent="0.25">
      <c r="A2013" t="s">
        <v>6221</v>
      </c>
      <c r="B2013" t="s">
        <v>1209</v>
      </c>
      <c r="C2013" t="s">
        <v>217</v>
      </c>
      <c r="D2013">
        <v>2</v>
      </c>
      <c r="E2013">
        <v>20</v>
      </c>
      <c r="F2013">
        <v>10</v>
      </c>
      <c r="J2013">
        <v>3</v>
      </c>
      <c r="K2013">
        <v>1</v>
      </c>
      <c r="L2013">
        <v>3</v>
      </c>
      <c r="M2013" t="s">
        <v>1745</v>
      </c>
      <c r="O2013" t="s">
        <v>6222</v>
      </c>
      <c r="P2013">
        <v>7</v>
      </c>
      <c r="Q2013" t="s">
        <v>6223</v>
      </c>
      <c r="R2013" t="str">
        <f>IFERROR(INDEX(tbl_Lookup_Exercises[Category],MATCH(tbl_Exercises[[#This Row],[ExerciseName]],tbl_Lookup_Exercises[ExerciseName],0)),"Unknown")</f>
        <v>Arms_Triceps</v>
      </c>
    </row>
    <row r="2014" spans="1:18" hidden="1" x14ac:dyDescent="0.25">
      <c r="A2014" t="s">
        <v>6224</v>
      </c>
      <c r="B2014" t="s">
        <v>1209</v>
      </c>
      <c r="C2014" t="s">
        <v>217</v>
      </c>
      <c r="D2014">
        <v>3</v>
      </c>
      <c r="E2014">
        <v>20</v>
      </c>
      <c r="F2014">
        <v>8</v>
      </c>
      <c r="J2014">
        <v>3</v>
      </c>
      <c r="K2014">
        <v>1</v>
      </c>
      <c r="L2014">
        <v>3</v>
      </c>
      <c r="M2014" t="s">
        <v>1745</v>
      </c>
      <c r="O2014" t="s">
        <v>6222</v>
      </c>
      <c r="P2014">
        <v>7</v>
      </c>
      <c r="Q2014" t="s">
        <v>6225</v>
      </c>
      <c r="R2014" t="str">
        <f>IFERROR(INDEX(tbl_Lookup_Exercises[Category],MATCH(tbl_Exercises[[#This Row],[ExerciseName]],tbl_Lookup_Exercises[ExerciseName],0)),"Unknown")</f>
        <v>Arms_Triceps</v>
      </c>
    </row>
    <row r="2015" spans="1:18" hidden="1" x14ac:dyDescent="0.25">
      <c r="A2015" t="s">
        <v>6226</v>
      </c>
      <c r="B2015" t="s">
        <v>1209</v>
      </c>
      <c r="C2015" t="s">
        <v>217</v>
      </c>
      <c r="D2015">
        <v>4</v>
      </c>
      <c r="E2015">
        <v>20</v>
      </c>
      <c r="F2015">
        <v>8</v>
      </c>
      <c r="J2015">
        <v>3</v>
      </c>
      <c r="K2015">
        <v>1</v>
      </c>
      <c r="L2015">
        <v>3</v>
      </c>
      <c r="M2015" t="s">
        <v>610</v>
      </c>
      <c r="O2015" t="s">
        <v>6227</v>
      </c>
      <c r="P2015">
        <v>7</v>
      </c>
      <c r="Q2015" t="s">
        <v>6228</v>
      </c>
      <c r="R2015" t="str">
        <f>IFERROR(INDEX(tbl_Lookup_Exercises[Category],MATCH(tbl_Exercises[[#This Row],[ExerciseName]],tbl_Lookup_Exercises[ExerciseName],0)),"Unknown")</f>
        <v>Arms_Triceps</v>
      </c>
    </row>
    <row r="2016" spans="1:18" hidden="1" x14ac:dyDescent="0.25">
      <c r="A2016" t="s">
        <v>6229</v>
      </c>
      <c r="B2016" t="s">
        <v>1209</v>
      </c>
      <c r="C2016" t="s">
        <v>209</v>
      </c>
      <c r="D2016">
        <v>1</v>
      </c>
      <c r="E2016">
        <v>50</v>
      </c>
      <c r="F2016">
        <v>12</v>
      </c>
      <c r="J2016">
        <v>2</v>
      </c>
      <c r="K2016">
        <v>1</v>
      </c>
      <c r="L2016">
        <v>2</v>
      </c>
      <c r="M2016" t="s">
        <v>618</v>
      </c>
      <c r="O2016" t="s">
        <v>2154</v>
      </c>
      <c r="P2016">
        <v>7</v>
      </c>
      <c r="Q2016" t="s">
        <v>6230</v>
      </c>
      <c r="R2016" t="str">
        <f>IFERROR(INDEX(tbl_Lookup_Exercises[Category],MATCH(tbl_Exercises[[#This Row],[ExerciseName]],tbl_Lookup_Exercises[ExerciseName],0)),"Unknown")</f>
        <v>Arms_Triceps</v>
      </c>
    </row>
    <row r="2017" spans="1:18" hidden="1" x14ac:dyDescent="0.25">
      <c r="A2017" t="s">
        <v>6231</v>
      </c>
      <c r="B2017" t="s">
        <v>1209</v>
      </c>
      <c r="C2017" t="s">
        <v>209</v>
      </c>
      <c r="D2017">
        <v>2</v>
      </c>
      <c r="E2017">
        <v>50</v>
      </c>
      <c r="F2017">
        <v>10</v>
      </c>
      <c r="J2017">
        <v>2</v>
      </c>
      <c r="K2017">
        <v>1</v>
      </c>
      <c r="L2017">
        <v>2</v>
      </c>
      <c r="M2017" t="s">
        <v>3856</v>
      </c>
      <c r="O2017" t="s">
        <v>3882</v>
      </c>
      <c r="P2017">
        <v>7</v>
      </c>
      <c r="Q2017" t="s">
        <v>6232</v>
      </c>
      <c r="R2017" t="str">
        <f>IFERROR(INDEX(tbl_Lookup_Exercises[Category],MATCH(tbl_Exercises[[#This Row],[ExerciseName]],tbl_Lookup_Exercises[ExerciseName],0)),"Unknown")</f>
        <v>Arms_Triceps</v>
      </c>
    </row>
    <row r="2018" spans="1:18" hidden="1" x14ac:dyDescent="0.25">
      <c r="A2018" t="s">
        <v>6233</v>
      </c>
      <c r="B2018" t="s">
        <v>1209</v>
      </c>
      <c r="C2018" t="s">
        <v>209</v>
      </c>
      <c r="D2018">
        <v>3</v>
      </c>
      <c r="E2018">
        <v>50</v>
      </c>
      <c r="F2018">
        <v>10</v>
      </c>
      <c r="J2018">
        <v>2</v>
      </c>
      <c r="K2018">
        <v>1</v>
      </c>
      <c r="L2018">
        <v>2</v>
      </c>
      <c r="M2018" t="s">
        <v>3856</v>
      </c>
      <c r="O2018" t="s">
        <v>3882</v>
      </c>
      <c r="P2018">
        <v>7</v>
      </c>
      <c r="Q2018" t="s">
        <v>6234</v>
      </c>
      <c r="R2018" t="str">
        <f>IFERROR(INDEX(tbl_Lookup_Exercises[Category],MATCH(tbl_Exercises[[#This Row],[ExerciseName]],tbl_Lookup_Exercises[ExerciseName],0)),"Unknown")</f>
        <v>Arms_Triceps</v>
      </c>
    </row>
    <row r="2019" spans="1:18" hidden="1" x14ac:dyDescent="0.25">
      <c r="A2019" t="s">
        <v>6235</v>
      </c>
      <c r="B2019" t="s">
        <v>1209</v>
      </c>
      <c r="C2019" t="s">
        <v>339</v>
      </c>
      <c r="D2019">
        <v>1</v>
      </c>
      <c r="E2019">
        <v>50</v>
      </c>
      <c r="G2019">
        <v>60</v>
      </c>
      <c r="O2019" t="s">
        <v>6236</v>
      </c>
      <c r="P2019">
        <v>7</v>
      </c>
      <c r="Q2019" t="s">
        <v>6237</v>
      </c>
      <c r="R2019" t="str">
        <f>IFERROR(INDEX(tbl_Lookup_Exercises[Category],MATCH(tbl_Exercises[[#This Row],[ExerciseName]],tbl_Lookup_Exercises[ExerciseName],0)),"Unknown")</f>
        <v>Carry</v>
      </c>
    </row>
    <row r="2020" spans="1:18" hidden="1" x14ac:dyDescent="0.25">
      <c r="A2020" t="s">
        <v>6238</v>
      </c>
      <c r="B2020" t="s">
        <v>1209</v>
      </c>
      <c r="C2020" t="s">
        <v>339</v>
      </c>
      <c r="D2020">
        <v>2</v>
      </c>
      <c r="E2020">
        <v>50</v>
      </c>
      <c r="G2020">
        <v>60</v>
      </c>
      <c r="O2020" t="s">
        <v>6239</v>
      </c>
      <c r="P2020">
        <v>7</v>
      </c>
      <c r="Q2020" t="s">
        <v>6240</v>
      </c>
      <c r="R2020" t="str">
        <f>IFERROR(INDEX(tbl_Lookup_Exercises[Category],MATCH(tbl_Exercises[[#This Row],[ExerciseName]],tbl_Lookup_Exercises[ExerciseName],0)),"Unknown")</f>
        <v>Carry</v>
      </c>
    </row>
    <row r="2021" spans="1:18" hidden="1" x14ac:dyDescent="0.25">
      <c r="A2021" t="s">
        <v>6241</v>
      </c>
      <c r="B2021" t="s">
        <v>1209</v>
      </c>
      <c r="C2021" t="s">
        <v>339</v>
      </c>
      <c r="D2021">
        <v>3</v>
      </c>
      <c r="E2021">
        <v>50</v>
      </c>
      <c r="G2021">
        <v>60</v>
      </c>
      <c r="O2021" t="s">
        <v>6242</v>
      </c>
      <c r="P2021">
        <v>7</v>
      </c>
      <c r="Q2021" t="s">
        <v>6243</v>
      </c>
      <c r="R2021" t="str">
        <f>IFERROR(INDEX(tbl_Lookup_Exercises[Category],MATCH(tbl_Exercises[[#This Row],[ExerciseName]],tbl_Lookup_Exercises[ExerciseName],0)),"Unknown")</f>
        <v>Carry</v>
      </c>
    </row>
    <row r="2022" spans="1:18" hidden="1" x14ac:dyDescent="0.25">
      <c r="A2022" t="s">
        <v>6244</v>
      </c>
      <c r="B2022" t="s">
        <v>1209</v>
      </c>
      <c r="C2022" t="s">
        <v>334</v>
      </c>
      <c r="D2022">
        <v>1</v>
      </c>
      <c r="E2022">
        <v>0</v>
      </c>
      <c r="G2022">
        <v>60</v>
      </c>
      <c r="O2022" t="s">
        <v>6245</v>
      </c>
      <c r="P2022">
        <v>7</v>
      </c>
      <c r="Q2022" t="s">
        <v>6246</v>
      </c>
      <c r="R2022" t="str">
        <f>IFERROR(INDEX(tbl_Lookup_Exercises[Category],MATCH(tbl_Exercises[[#This Row],[ExerciseName]],tbl_Lookup_Exercises[ExerciseName],0)),"Unknown")</f>
        <v>Carry</v>
      </c>
    </row>
    <row r="2023" spans="1:18" hidden="1" x14ac:dyDescent="0.25">
      <c r="A2023" t="s">
        <v>6247</v>
      </c>
      <c r="B2023" t="s">
        <v>1209</v>
      </c>
      <c r="C2023" t="s">
        <v>334</v>
      </c>
      <c r="D2023">
        <v>2</v>
      </c>
      <c r="E2023">
        <v>0</v>
      </c>
      <c r="G2023">
        <v>60</v>
      </c>
      <c r="O2023" t="s">
        <v>6245</v>
      </c>
      <c r="P2023">
        <v>7</v>
      </c>
      <c r="Q2023" t="s">
        <v>1213</v>
      </c>
      <c r="R2023" t="str">
        <f>IFERROR(INDEX(tbl_Lookup_Exercises[Category],MATCH(tbl_Exercises[[#This Row],[ExerciseName]],tbl_Lookup_Exercises[ExerciseName],0)),"Unknown")</f>
        <v>Carry</v>
      </c>
    </row>
    <row r="2024" spans="1:18" hidden="1" x14ac:dyDescent="0.25">
      <c r="A2024" t="s">
        <v>6248</v>
      </c>
      <c r="B2024" t="s">
        <v>1214</v>
      </c>
      <c r="C2024" t="s">
        <v>363</v>
      </c>
      <c r="D2024">
        <v>1</v>
      </c>
      <c r="G2024">
        <v>360</v>
      </c>
      <c r="H2024">
        <v>0.6</v>
      </c>
      <c r="I2024" t="s">
        <v>3957</v>
      </c>
      <c r="O2024" t="s">
        <v>6249</v>
      </c>
      <c r="P2024">
        <v>7</v>
      </c>
      <c r="Q2024" t="s">
        <v>1217</v>
      </c>
      <c r="R2024" t="str">
        <f>IFERROR(INDEX(tbl_Lookup_Exercises[Category],MATCH(tbl_Exercises[[#This Row],[ExerciseName]],tbl_Lookup_Exercises[ExerciseName],0)),"Unknown")</f>
        <v>Cardio</v>
      </c>
    </row>
    <row r="2025" spans="1:18" hidden="1" x14ac:dyDescent="0.25">
      <c r="A2025" t="s">
        <v>6250</v>
      </c>
      <c r="B2025" t="s">
        <v>1214</v>
      </c>
      <c r="C2025" t="s">
        <v>265</v>
      </c>
      <c r="D2025">
        <v>1</v>
      </c>
      <c r="E2025">
        <v>30</v>
      </c>
      <c r="F2025">
        <v>10</v>
      </c>
      <c r="J2025">
        <v>3</v>
      </c>
      <c r="K2025">
        <v>1</v>
      </c>
      <c r="L2025">
        <v>1</v>
      </c>
      <c r="M2025" t="s">
        <v>2289</v>
      </c>
      <c r="O2025" t="s">
        <v>6251</v>
      </c>
      <c r="P2025">
        <v>7</v>
      </c>
      <c r="Q2025" t="s">
        <v>6252</v>
      </c>
      <c r="R2025" t="str">
        <f>IFERROR(INDEX(tbl_Lookup_Exercises[Category],MATCH(tbl_Exercises[[#This Row],[ExerciseName]],tbl_Lookup_Exercises[ExerciseName],0)),"Unknown")</f>
        <v>Legs</v>
      </c>
    </row>
    <row r="2026" spans="1:18" hidden="1" x14ac:dyDescent="0.25">
      <c r="A2026" t="s">
        <v>6253</v>
      </c>
      <c r="B2026" t="s">
        <v>1214</v>
      </c>
      <c r="C2026" t="s">
        <v>265</v>
      </c>
      <c r="D2026">
        <v>2</v>
      </c>
      <c r="E2026">
        <v>40</v>
      </c>
      <c r="F2026">
        <v>10</v>
      </c>
      <c r="J2026">
        <v>3</v>
      </c>
      <c r="K2026">
        <v>1</v>
      </c>
      <c r="L2026">
        <v>1</v>
      </c>
      <c r="M2026" t="s">
        <v>618</v>
      </c>
      <c r="O2026" t="s">
        <v>2598</v>
      </c>
      <c r="P2026">
        <v>7</v>
      </c>
      <c r="Q2026" t="s">
        <v>6254</v>
      </c>
      <c r="R2026" t="str">
        <f>IFERROR(INDEX(tbl_Lookup_Exercises[Category],MATCH(tbl_Exercises[[#This Row],[ExerciseName]],tbl_Lookup_Exercises[ExerciseName],0)),"Unknown")</f>
        <v>Legs</v>
      </c>
    </row>
    <row r="2027" spans="1:18" hidden="1" x14ac:dyDescent="0.25">
      <c r="A2027" t="s">
        <v>6255</v>
      </c>
      <c r="B2027" t="s">
        <v>1214</v>
      </c>
      <c r="C2027" t="s">
        <v>265</v>
      </c>
      <c r="D2027">
        <v>3</v>
      </c>
      <c r="E2027">
        <v>40</v>
      </c>
      <c r="F2027">
        <v>10</v>
      </c>
      <c r="J2027">
        <v>3</v>
      </c>
      <c r="K2027">
        <v>1</v>
      </c>
      <c r="L2027">
        <v>1</v>
      </c>
      <c r="M2027" t="s">
        <v>618</v>
      </c>
      <c r="O2027" t="s">
        <v>2598</v>
      </c>
      <c r="P2027">
        <v>7</v>
      </c>
      <c r="Q2027" t="s">
        <v>6256</v>
      </c>
      <c r="R2027" t="str">
        <f>IFERROR(INDEX(tbl_Lookup_Exercises[Category],MATCH(tbl_Exercises[[#This Row],[ExerciseName]],tbl_Lookup_Exercises[ExerciseName],0)),"Unknown")</f>
        <v>Legs</v>
      </c>
    </row>
    <row r="2028" spans="1:18" hidden="1" x14ac:dyDescent="0.25">
      <c r="A2028" t="s">
        <v>6257</v>
      </c>
      <c r="B2028" t="s">
        <v>1214</v>
      </c>
      <c r="C2028" t="s">
        <v>249</v>
      </c>
      <c r="D2028">
        <v>1</v>
      </c>
      <c r="E2028">
        <v>150</v>
      </c>
      <c r="F2028">
        <v>8</v>
      </c>
      <c r="J2028">
        <v>3</v>
      </c>
      <c r="K2028">
        <v>1</v>
      </c>
      <c r="L2028">
        <v>1</v>
      </c>
      <c r="M2028" t="s">
        <v>2289</v>
      </c>
      <c r="O2028" t="s">
        <v>6251</v>
      </c>
      <c r="P2028">
        <v>7</v>
      </c>
      <c r="Q2028" t="s">
        <v>6259</v>
      </c>
      <c r="R2028" t="str">
        <f>IFERROR(INDEX(tbl_Lookup_Exercises[Category],MATCH(tbl_Exercises[[#This Row],[ExerciseName]],tbl_Lookup_Exercises[ExerciseName],0)),"Unknown")</f>
        <v>Legs</v>
      </c>
    </row>
    <row r="2029" spans="1:18" hidden="1" x14ac:dyDescent="0.25">
      <c r="A2029" t="s">
        <v>6260</v>
      </c>
      <c r="B2029" t="s">
        <v>1214</v>
      </c>
      <c r="C2029" t="s">
        <v>249</v>
      </c>
      <c r="D2029">
        <v>2</v>
      </c>
      <c r="E2029">
        <v>150</v>
      </c>
      <c r="F2029">
        <v>8</v>
      </c>
      <c r="J2029">
        <v>3</v>
      </c>
      <c r="K2029">
        <v>1</v>
      </c>
      <c r="L2029">
        <v>1</v>
      </c>
      <c r="M2029" t="s">
        <v>618</v>
      </c>
      <c r="O2029" t="s">
        <v>2598</v>
      </c>
      <c r="P2029">
        <v>7</v>
      </c>
      <c r="Q2029" t="s">
        <v>6261</v>
      </c>
      <c r="R2029" t="str">
        <f>IFERROR(INDEX(tbl_Lookup_Exercises[Category],MATCH(tbl_Exercises[[#This Row],[ExerciseName]],tbl_Lookup_Exercises[ExerciseName],0)),"Unknown")</f>
        <v>Legs</v>
      </c>
    </row>
    <row r="2030" spans="1:18" hidden="1" x14ac:dyDescent="0.25">
      <c r="A2030" t="s">
        <v>6262</v>
      </c>
      <c r="B2030" t="s">
        <v>1214</v>
      </c>
      <c r="C2030" t="s">
        <v>249</v>
      </c>
      <c r="D2030">
        <v>3</v>
      </c>
      <c r="E2030">
        <v>150</v>
      </c>
      <c r="F2030">
        <v>8</v>
      </c>
      <c r="J2030">
        <v>3</v>
      </c>
      <c r="K2030">
        <v>1</v>
      </c>
      <c r="L2030">
        <v>1</v>
      </c>
      <c r="M2030" t="s">
        <v>618</v>
      </c>
      <c r="O2030" t="s">
        <v>2598</v>
      </c>
      <c r="P2030">
        <v>7</v>
      </c>
      <c r="Q2030" t="s">
        <v>6263</v>
      </c>
      <c r="R2030" t="str">
        <f>IFERROR(INDEX(tbl_Lookup_Exercises[Category],MATCH(tbl_Exercises[[#This Row],[ExerciseName]],tbl_Lookup_Exercises[ExerciseName],0)),"Unknown")</f>
        <v>Legs</v>
      </c>
    </row>
    <row r="2031" spans="1:18" hidden="1" x14ac:dyDescent="0.25">
      <c r="A2031" t="s">
        <v>6264</v>
      </c>
      <c r="B2031" t="s">
        <v>1214</v>
      </c>
      <c r="C2031" t="s">
        <v>275</v>
      </c>
      <c r="D2031">
        <v>1</v>
      </c>
      <c r="E2031">
        <v>20</v>
      </c>
      <c r="G2031">
        <v>10</v>
      </c>
      <c r="J2031">
        <v>2</v>
      </c>
      <c r="K2031">
        <v>1</v>
      </c>
      <c r="L2031">
        <v>1</v>
      </c>
      <c r="M2031" t="s">
        <v>618</v>
      </c>
      <c r="O2031" t="s">
        <v>6265</v>
      </c>
      <c r="P2031">
        <v>7</v>
      </c>
      <c r="Q2031" t="s">
        <v>6266</v>
      </c>
      <c r="R2031" t="str">
        <f>IFERROR(INDEX(tbl_Lookup_Exercises[Category],MATCH(tbl_Exercises[[#This Row],[ExerciseName]],tbl_Lookup_Exercises[ExerciseName],0)),"Unknown")</f>
        <v>Legs</v>
      </c>
    </row>
    <row r="2032" spans="1:18" hidden="1" x14ac:dyDescent="0.25">
      <c r="A2032" t="s">
        <v>6267</v>
      </c>
      <c r="B2032" t="s">
        <v>1214</v>
      </c>
      <c r="C2032" t="s">
        <v>275</v>
      </c>
      <c r="D2032">
        <v>2</v>
      </c>
      <c r="E2032">
        <v>20</v>
      </c>
      <c r="G2032">
        <v>10</v>
      </c>
      <c r="J2032">
        <v>2</v>
      </c>
      <c r="K2032">
        <v>1</v>
      </c>
      <c r="L2032">
        <v>1</v>
      </c>
      <c r="M2032" t="s">
        <v>618</v>
      </c>
      <c r="O2032" t="s">
        <v>6265</v>
      </c>
      <c r="P2032">
        <v>7</v>
      </c>
      <c r="Q2032" t="s">
        <v>6268</v>
      </c>
      <c r="R2032" t="str">
        <f>IFERROR(INDEX(tbl_Lookup_Exercises[Category],MATCH(tbl_Exercises[[#This Row],[ExerciseName]],tbl_Lookup_Exercises[ExerciseName],0)),"Unknown")</f>
        <v>Legs</v>
      </c>
    </row>
    <row r="2033" spans="1:18" hidden="1" x14ac:dyDescent="0.25">
      <c r="A2033" t="s">
        <v>6269</v>
      </c>
      <c r="B2033" t="s">
        <v>1214</v>
      </c>
      <c r="C2033" t="s">
        <v>1</v>
      </c>
      <c r="D2033">
        <v>1</v>
      </c>
      <c r="E2033">
        <v>150</v>
      </c>
      <c r="G2033">
        <v>60</v>
      </c>
      <c r="O2033" t="s">
        <v>6270</v>
      </c>
      <c r="P2033">
        <v>7</v>
      </c>
      <c r="Q2033" t="s">
        <v>6271</v>
      </c>
      <c r="R2033" t="str">
        <f>IFERROR(INDEX(tbl_Lookup_Exercises[Category],MATCH(tbl_Exercises[[#This Row],[ExerciseName]],tbl_Lookup_Exercises[ExerciseName],0)),"Unknown")</f>
        <v>Carry</v>
      </c>
    </row>
    <row r="2034" spans="1:18" hidden="1" x14ac:dyDescent="0.25">
      <c r="A2034" t="s">
        <v>6272</v>
      </c>
      <c r="B2034" t="s">
        <v>1214</v>
      </c>
      <c r="C2034" t="s">
        <v>1</v>
      </c>
      <c r="D2034">
        <v>2</v>
      </c>
      <c r="E2034">
        <v>150</v>
      </c>
      <c r="G2034">
        <v>49.8</v>
      </c>
      <c r="O2034" t="s">
        <v>6273</v>
      </c>
      <c r="P2034">
        <v>7</v>
      </c>
      <c r="Q2034" t="s">
        <v>6274</v>
      </c>
      <c r="R2034" t="str">
        <f>IFERROR(INDEX(tbl_Lookup_Exercises[Category],MATCH(tbl_Exercises[[#This Row],[ExerciseName]],tbl_Lookup_Exercises[ExerciseName],0)),"Unknown")</f>
        <v>Carry</v>
      </c>
    </row>
    <row r="2035" spans="1:18" hidden="1" x14ac:dyDescent="0.25">
      <c r="A2035" t="s">
        <v>6275</v>
      </c>
      <c r="B2035" t="s">
        <v>1214</v>
      </c>
      <c r="C2035" t="s">
        <v>1</v>
      </c>
      <c r="D2035">
        <v>3</v>
      </c>
      <c r="E2035">
        <v>150</v>
      </c>
      <c r="G2035">
        <v>45</v>
      </c>
      <c r="O2035" t="s">
        <v>6276</v>
      </c>
      <c r="P2035">
        <v>7</v>
      </c>
      <c r="Q2035" t="s">
        <v>6277</v>
      </c>
      <c r="R2035" t="str">
        <f>IFERROR(INDEX(tbl_Lookup_Exercises[Category],MATCH(tbl_Exercises[[#This Row],[ExerciseName]],tbl_Lookup_Exercises[ExerciseName],0)),"Unknown")</f>
        <v>Carry</v>
      </c>
    </row>
    <row r="2036" spans="1:18" hidden="1" x14ac:dyDescent="0.25">
      <c r="A2036" t="s">
        <v>6278</v>
      </c>
      <c r="B2036" t="s">
        <v>1214</v>
      </c>
      <c r="C2036" t="s">
        <v>1</v>
      </c>
      <c r="D2036">
        <v>4</v>
      </c>
      <c r="E2036">
        <v>150</v>
      </c>
      <c r="G2036">
        <v>45</v>
      </c>
      <c r="O2036" t="s">
        <v>6279</v>
      </c>
      <c r="P2036">
        <v>7</v>
      </c>
      <c r="Q2036" t="s">
        <v>6280</v>
      </c>
      <c r="R2036" t="str">
        <f>IFERROR(INDEX(tbl_Lookup_Exercises[Category],MATCH(tbl_Exercises[[#This Row],[ExerciseName]],tbl_Lookup_Exercises[ExerciseName],0)),"Unknown")</f>
        <v>Carry</v>
      </c>
    </row>
    <row r="2037" spans="1:18" hidden="1" x14ac:dyDescent="0.25">
      <c r="A2037" t="s">
        <v>6281</v>
      </c>
      <c r="B2037" t="s">
        <v>1214</v>
      </c>
      <c r="C2037" t="s">
        <v>1</v>
      </c>
      <c r="D2037">
        <v>5</v>
      </c>
      <c r="E2037">
        <v>150</v>
      </c>
      <c r="G2037">
        <v>45</v>
      </c>
      <c r="O2037" t="s">
        <v>6279</v>
      </c>
      <c r="P2037">
        <v>7</v>
      </c>
      <c r="Q2037" t="s">
        <v>6282</v>
      </c>
      <c r="R2037" t="str">
        <f>IFERROR(INDEX(tbl_Lookup_Exercises[Category],MATCH(tbl_Exercises[[#This Row],[ExerciseName]],tbl_Lookup_Exercises[ExerciseName],0)),"Unknown")</f>
        <v>Carry</v>
      </c>
    </row>
    <row r="2038" spans="1:18" hidden="1" x14ac:dyDescent="0.25">
      <c r="A2038" t="s">
        <v>6283</v>
      </c>
      <c r="B2038" t="s">
        <v>1214</v>
      </c>
      <c r="C2038" t="s">
        <v>209</v>
      </c>
      <c r="D2038">
        <v>1</v>
      </c>
      <c r="E2038">
        <v>50</v>
      </c>
      <c r="F2038">
        <v>12</v>
      </c>
      <c r="J2038">
        <v>2</v>
      </c>
      <c r="K2038">
        <v>2</v>
      </c>
      <c r="L2038">
        <v>2</v>
      </c>
      <c r="M2038" t="s">
        <v>618</v>
      </c>
      <c r="O2038" t="s">
        <v>3218</v>
      </c>
      <c r="P2038">
        <v>7</v>
      </c>
      <c r="Q2038" t="s">
        <v>6284</v>
      </c>
      <c r="R2038" t="str">
        <f>IFERROR(INDEX(tbl_Lookup_Exercises[Category],MATCH(tbl_Exercises[[#This Row],[ExerciseName]],tbl_Lookup_Exercises[ExerciseName],0)),"Unknown")</f>
        <v>Arms_Triceps</v>
      </c>
    </row>
    <row r="2039" spans="1:18" hidden="1" x14ac:dyDescent="0.25">
      <c r="A2039" t="s">
        <v>6285</v>
      </c>
      <c r="B2039" t="s">
        <v>1214</v>
      </c>
      <c r="C2039" t="s">
        <v>209</v>
      </c>
      <c r="D2039">
        <v>2</v>
      </c>
      <c r="E2039">
        <v>60</v>
      </c>
      <c r="F2039">
        <v>12</v>
      </c>
      <c r="J2039">
        <v>2</v>
      </c>
      <c r="K2039">
        <v>2</v>
      </c>
      <c r="L2039">
        <v>2</v>
      </c>
      <c r="M2039" t="s">
        <v>618</v>
      </c>
      <c r="O2039" t="s">
        <v>3218</v>
      </c>
      <c r="P2039">
        <v>7</v>
      </c>
      <c r="Q2039" t="s">
        <v>6286</v>
      </c>
      <c r="R2039" t="str">
        <f>IFERROR(INDEX(tbl_Lookup_Exercises[Category],MATCH(tbl_Exercises[[#This Row],[ExerciseName]],tbl_Lookup_Exercises[ExerciseName],0)),"Unknown")</f>
        <v>Arms_Triceps</v>
      </c>
    </row>
    <row r="2040" spans="1:18" hidden="1" x14ac:dyDescent="0.25">
      <c r="A2040" t="s">
        <v>6287</v>
      </c>
      <c r="B2040" t="s">
        <v>1214</v>
      </c>
      <c r="C2040" t="s">
        <v>96</v>
      </c>
      <c r="D2040">
        <v>1</v>
      </c>
      <c r="E2040">
        <v>30</v>
      </c>
      <c r="F2040">
        <v>8</v>
      </c>
      <c r="J2040">
        <v>2</v>
      </c>
      <c r="K2040">
        <v>2</v>
      </c>
      <c r="L2040">
        <v>2</v>
      </c>
      <c r="M2040" t="s">
        <v>618</v>
      </c>
      <c r="O2040" t="s">
        <v>6288</v>
      </c>
      <c r="P2040">
        <v>7</v>
      </c>
      <c r="Q2040" t="s">
        <v>6289</v>
      </c>
      <c r="R2040" t="str">
        <f>IFERROR(INDEX(tbl_Lookup_Exercises[Category],MATCH(tbl_Exercises[[#This Row],[ExerciseName]],tbl_Lookup_Exercises[ExerciseName],0)),"Unknown")</f>
        <v>Arms_Biceps</v>
      </c>
    </row>
    <row r="2041" spans="1:18" hidden="1" x14ac:dyDescent="0.25">
      <c r="A2041" t="s">
        <v>6290</v>
      </c>
      <c r="B2041" t="s">
        <v>1214</v>
      </c>
      <c r="C2041" t="s">
        <v>96</v>
      </c>
      <c r="D2041">
        <v>2</v>
      </c>
      <c r="E2041">
        <v>35</v>
      </c>
      <c r="F2041">
        <v>8</v>
      </c>
      <c r="J2041">
        <v>2</v>
      </c>
      <c r="K2041">
        <v>2</v>
      </c>
      <c r="L2041">
        <v>2</v>
      </c>
      <c r="M2041" t="s">
        <v>1745</v>
      </c>
      <c r="O2041" t="s">
        <v>6291</v>
      </c>
      <c r="P2041">
        <v>7</v>
      </c>
      <c r="Q2041" t="s">
        <v>6292</v>
      </c>
      <c r="R2041" t="str">
        <f>IFERROR(INDEX(tbl_Lookup_Exercises[Category],MATCH(tbl_Exercises[[#This Row],[ExerciseName]],tbl_Lookup_Exercises[ExerciseName],0)),"Unknown")</f>
        <v>Arms_Biceps</v>
      </c>
    </row>
    <row r="2042" spans="1:18" hidden="1" x14ac:dyDescent="0.25">
      <c r="A2042" t="s">
        <v>6293</v>
      </c>
      <c r="B2042" t="s">
        <v>1214</v>
      </c>
      <c r="C2042" t="s">
        <v>96</v>
      </c>
      <c r="D2042">
        <v>3</v>
      </c>
      <c r="E2042">
        <v>35</v>
      </c>
      <c r="F2042">
        <v>7</v>
      </c>
      <c r="J2042">
        <v>2</v>
      </c>
      <c r="K2042">
        <v>2</v>
      </c>
      <c r="L2042">
        <v>2</v>
      </c>
      <c r="M2042" t="s">
        <v>610</v>
      </c>
      <c r="O2042" t="s">
        <v>6294</v>
      </c>
      <c r="P2042">
        <v>7</v>
      </c>
      <c r="Q2042" t="s">
        <v>6295</v>
      </c>
      <c r="R2042" t="str">
        <f>IFERROR(INDEX(tbl_Lookup_Exercises[Category],MATCH(tbl_Exercises[[#This Row],[ExerciseName]],tbl_Lookup_Exercises[ExerciseName],0)),"Unknown")</f>
        <v>Arms_Biceps</v>
      </c>
    </row>
    <row r="2043" spans="1:18" hidden="1" x14ac:dyDescent="0.25">
      <c r="A2043" t="s">
        <v>6296</v>
      </c>
      <c r="B2043" t="s">
        <v>1214</v>
      </c>
      <c r="C2043" t="s">
        <v>209</v>
      </c>
      <c r="D2043">
        <v>3</v>
      </c>
      <c r="E2043">
        <v>70</v>
      </c>
      <c r="F2043">
        <v>10</v>
      </c>
      <c r="J2043">
        <v>2</v>
      </c>
      <c r="K2043">
        <v>2</v>
      </c>
      <c r="L2043">
        <v>2</v>
      </c>
      <c r="M2043" t="s">
        <v>1745</v>
      </c>
      <c r="O2043" t="s">
        <v>2664</v>
      </c>
      <c r="P2043">
        <v>7</v>
      </c>
      <c r="Q2043" t="s">
        <v>6297</v>
      </c>
      <c r="R2043" t="str">
        <f>IFERROR(INDEX(tbl_Lookup_Exercises[Category],MATCH(tbl_Exercises[[#This Row],[ExerciseName]],tbl_Lookup_Exercises[ExerciseName],0)),"Unknown")</f>
        <v>Arms_Triceps</v>
      </c>
    </row>
    <row r="2044" spans="1:18" hidden="1" x14ac:dyDescent="0.25">
      <c r="A2044" t="s">
        <v>6298</v>
      </c>
      <c r="B2044" t="s">
        <v>1214</v>
      </c>
      <c r="C2044" t="s">
        <v>339</v>
      </c>
      <c r="D2044">
        <v>1</v>
      </c>
      <c r="E2044">
        <v>50</v>
      </c>
      <c r="G2044">
        <v>60</v>
      </c>
      <c r="O2044" t="s">
        <v>6299</v>
      </c>
      <c r="P2044">
        <v>7</v>
      </c>
      <c r="Q2044" t="s">
        <v>6300</v>
      </c>
      <c r="R2044" t="str">
        <f>IFERROR(INDEX(tbl_Lookup_Exercises[Category],MATCH(tbl_Exercises[[#This Row],[ExerciseName]],tbl_Lookup_Exercises[ExerciseName],0)),"Unknown")</f>
        <v>Carry</v>
      </c>
    </row>
    <row r="2045" spans="1:18" hidden="1" x14ac:dyDescent="0.25">
      <c r="A2045" t="s">
        <v>6301</v>
      </c>
      <c r="B2045" t="s">
        <v>1214</v>
      </c>
      <c r="C2045" t="s">
        <v>339</v>
      </c>
      <c r="D2045">
        <v>2</v>
      </c>
      <c r="E2045">
        <v>50</v>
      </c>
      <c r="G2045">
        <v>60</v>
      </c>
      <c r="O2045" t="s">
        <v>6302</v>
      </c>
      <c r="P2045">
        <v>7</v>
      </c>
      <c r="Q2045" t="s">
        <v>6303</v>
      </c>
      <c r="R2045" t="str">
        <f>IFERROR(INDEX(tbl_Lookup_Exercises[Category],MATCH(tbl_Exercises[[#This Row],[ExerciseName]],tbl_Lookup_Exercises[ExerciseName],0)),"Unknown")</f>
        <v>Carry</v>
      </c>
    </row>
    <row r="2046" spans="1:18" hidden="1" x14ac:dyDescent="0.25">
      <c r="A2046" t="s">
        <v>6304</v>
      </c>
      <c r="B2046" t="s">
        <v>1214</v>
      </c>
      <c r="C2046" t="s">
        <v>339</v>
      </c>
      <c r="D2046">
        <v>3</v>
      </c>
      <c r="E2046">
        <v>50</v>
      </c>
      <c r="G2046">
        <v>60</v>
      </c>
      <c r="O2046" t="s">
        <v>6305</v>
      </c>
      <c r="P2046">
        <v>7</v>
      </c>
      <c r="Q2046" t="s">
        <v>6306</v>
      </c>
      <c r="R2046" t="str">
        <f>IFERROR(INDEX(tbl_Lookup_Exercises[Category],MATCH(tbl_Exercises[[#This Row],[ExerciseName]],tbl_Lookup_Exercises[ExerciseName],0)),"Unknown")</f>
        <v>Carry</v>
      </c>
    </row>
    <row r="2047" spans="1:18" hidden="1" x14ac:dyDescent="0.25">
      <c r="A2047" t="s">
        <v>6307</v>
      </c>
      <c r="B2047" t="s">
        <v>1214</v>
      </c>
      <c r="C2047" t="s">
        <v>334</v>
      </c>
      <c r="D2047">
        <v>1</v>
      </c>
      <c r="E2047">
        <v>0</v>
      </c>
      <c r="G2047">
        <v>60</v>
      </c>
      <c r="O2047" t="s">
        <v>6308</v>
      </c>
      <c r="P2047">
        <v>7</v>
      </c>
      <c r="Q2047" t="s">
        <v>6309</v>
      </c>
      <c r="R2047" t="str">
        <f>IFERROR(INDEX(tbl_Lookup_Exercises[Category],MATCH(tbl_Exercises[[#This Row],[ExerciseName]],tbl_Lookup_Exercises[ExerciseName],0)),"Unknown")</f>
        <v>Carry</v>
      </c>
    </row>
    <row r="2048" spans="1:18" hidden="1" x14ac:dyDescent="0.25">
      <c r="A2048" t="s">
        <v>6310</v>
      </c>
      <c r="B2048" t="s">
        <v>1214</v>
      </c>
      <c r="C2048" t="s">
        <v>334</v>
      </c>
      <c r="D2048">
        <v>2</v>
      </c>
      <c r="E2048">
        <v>0</v>
      </c>
      <c r="G2048">
        <v>60</v>
      </c>
      <c r="O2048" t="s">
        <v>6311</v>
      </c>
      <c r="P2048">
        <v>7</v>
      </c>
      <c r="Q2048" t="s">
        <v>1218</v>
      </c>
      <c r="R2048" t="str">
        <f>IFERROR(INDEX(tbl_Lookup_Exercises[Category],MATCH(tbl_Exercises[[#This Row],[ExerciseName]],tbl_Lookup_Exercises[ExerciseName],0)),"Unknown")</f>
        <v>Carry</v>
      </c>
    </row>
    <row r="2049" spans="1:18" hidden="1" x14ac:dyDescent="0.25">
      <c r="A2049" t="s">
        <v>6312</v>
      </c>
      <c r="B2049" t="s">
        <v>1219</v>
      </c>
      <c r="C2049" t="s">
        <v>363</v>
      </c>
      <c r="D2049">
        <v>1</v>
      </c>
      <c r="G2049">
        <v>366</v>
      </c>
      <c r="H2049">
        <v>0.64</v>
      </c>
      <c r="I2049" t="s">
        <v>3957</v>
      </c>
      <c r="O2049" t="s">
        <v>6313</v>
      </c>
      <c r="P2049">
        <v>7</v>
      </c>
      <c r="Q2049" t="s">
        <v>1222</v>
      </c>
      <c r="R2049" t="str">
        <f>IFERROR(INDEX(tbl_Lookup_Exercises[Category],MATCH(tbl_Exercises[[#This Row],[ExerciseName]],tbl_Lookup_Exercises[ExerciseName],0)),"Unknown")</f>
        <v>Cardio</v>
      </c>
    </row>
    <row r="2050" spans="1:18" hidden="1" x14ac:dyDescent="0.25">
      <c r="A2050" t="s">
        <v>6314</v>
      </c>
      <c r="B2050" t="s">
        <v>1219</v>
      </c>
      <c r="C2050" t="s">
        <v>1</v>
      </c>
      <c r="D2050">
        <v>1</v>
      </c>
      <c r="E2050">
        <v>150</v>
      </c>
      <c r="G2050">
        <v>64.800000000000011</v>
      </c>
      <c r="O2050" t="s">
        <v>6315</v>
      </c>
      <c r="P2050">
        <v>7</v>
      </c>
      <c r="Q2050" t="s">
        <v>6316</v>
      </c>
      <c r="R2050" t="str">
        <f>IFERROR(INDEX(tbl_Lookup_Exercises[Category],MATCH(tbl_Exercises[[#This Row],[ExerciseName]],tbl_Lookup_Exercises[ExerciseName],0)),"Unknown")</f>
        <v>Carry</v>
      </c>
    </row>
    <row r="2051" spans="1:18" hidden="1" x14ac:dyDescent="0.25">
      <c r="A2051" t="s">
        <v>6317</v>
      </c>
      <c r="B2051" t="s">
        <v>1219</v>
      </c>
      <c r="C2051" t="s">
        <v>1</v>
      </c>
      <c r="D2051">
        <v>2</v>
      </c>
      <c r="E2051">
        <v>150</v>
      </c>
      <c r="G2051">
        <v>60</v>
      </c>
      <c r="O2051" t="s">
        <v>6318</v>
      </c>
      <c r="P2051">
        <v>7</v>
      </c>
      <c r="Q2051" t="s">
        <v>6319</v>
      </c>
      <c r="R2051" t="str">
        <f>IFERROR(INDEX(tbl_Lookup_Exercises[Category],MATCH(tbl_Exercises[[#This Row],[ExerciseName]],tbl_Lookup_Exercises[ExerciseName],0)),"Unknown")</f>
        <v>Carry</v>
      </c>
    </row>
    <row r="2052" spans="1:18" hidden="1" x14ac:dyDescent="0.25">
      <c r="A2052" t="s">
        <v>6320</v>
      </c>
      <c r="B2052" t="s">
        <v>1219</v>
      </c>
      <c r="C2052" t="s">
        <v>1</v>
      </c>
      <c r="D2052">
        <v>3</v>
      </c>
      <c r="E2052">
        <v>150</v>
      </c>
      <c r="G2052">
        <v>55.2</v>
      </c>
      <c r="O2052" t="s">
        <v>6321</v>
      </c>
      <c r="P2052">
        <v>7</v>
      </c>
      <c r="Q2052" t="s">
        <v>6322</v>
      </c>
      <c r="R2052" t="str">
        <f>IFERROR(INDEX(tbl_Lookup_Exercises[Category],MATCH(tbl_Exercises[[#This Row],[ExerciseName]],tbl_Lookup_Exercises[ExerciseName],0)),"Unknown")</f>
        <v>Carry</v>
      </c>
    </row>
    <row r="2053" spans="1:18" hidden="1" x14ac:dyDescent="0.25">
      <c r="A2053" t="s">
        <v>6323</v>
      </c>
      <c r="B2053" t="s">
        <v>1219</v>
      </c>
      <c r="C2053" t="s">
        <v>1</v>
      </c>
      <c r="D2053">
        <v>4</v>
      </c>
      <c r="E2053">
        <v>150</v>
      </c>
      <c r="G2053">
        <v>49.8</v>
      </c>
      <c r="O2053" t="s">
        <v>6324</v>
      </c>
      <c r="P2053">
        <v>7</v>
      </c>
      <c r="Q2053" t="s">
        <v>6325</v>
      </c>
      <c r="R2053" t="str">
        <f>IFERROR(INDEX(tbl_Lookup_Exercises[Category],MATCH(tbl_Exercises[[#This Row],[ExerciseName]],tbl_Lookup_Exercises[ExerciseName],0)),"Unknown")</f>
        <v>Carry</v>
      </c>
    </row>
    <row r="2054" spans="1:18" hidden="1" x14ac:dyDescent="0.25">
      <c r="A2054" t="s">
        <v>6326</v>
      </c>
      <c r="B2054" t="s">
        <v>1219</v>
      </c>
      <c r="C2054" t="s">
        <v>1</v>
      </c>
      <c r="D2054">
        <v>5</v>
      </c>
      <c r="E2054">
        <v>150</v>
      </c>
      <c r="G2054">
        <v>49.199999999999996</v>
      </c>
      <c r="O2054" t="s">
        <v>6327</v>
      </c>
      <c r="P2054">
        <v>7</v>
      </c>
      <c r="Q2054" t="s">
        <v>6328</v>
      </c>
      <c r="R2054" t="str">
        <f>IFERROR(INDEX(tbl_Lookup_Exercises[Category],MATCH(tbl_Exercises[[#This Row],[ExerciseName]],tbl_Lookup_Exercises[ExerciseName],0)),"Unknown")</f>
        <v>Carry</v>
      </c>
    </row>
    <row r="2055" spans="1:18" hidden="1" x14ac:dyDescent="0.25">
      <c r="A2055" t="s">
        <v>6329</v>
      </c>
      <c r="B2055" t="s">
        <v>1219</v>
      </c>
      <c r="C2055" t="s">
        <v>96</v>
      </c>
      <c r="D2055">
        <v>1</v>
      </c>
      <c r="E2055">
        <v>35</v>
      </c>
      <c r="F2055">
        <v>8</v>
      </c>
      <c r="J2055">
        <v>2</v>
      </c>
      <c r="K2055">
        <v>2</v>
      </c>
      <c r="L2055">
        <v>2</v>
      </c>
      <c r="M2055" t="s">
        <v>618</v>
      </c>
      <c r="O2055" t="s">
        <v>3218</v>
      </c>
      <c r="P2055">
        <v>7</v>
      </c>
      <c r="Q2055" t="s">
        <v>6330</v>
      </c>
      <c r="R2055" t="str">
        <f>IFERROR(INDEX(tbl_Lookup_Exercises[Category],MATCH(tbl_Exercises[[#This Row],[ExerciseName]],tbl_Lookup_Exercises[ExerciseName],0)),"Unknown")</f>
        <v>Arms_Biceps</v>
      </c>
    </row>
    <row r="2056" spans="1:18" hidden="1" x14ac:dyDescent="0.25">
      <c r="A2056" t="s">
        <v>6331</v>
      </c>
      <c r="B2056" t="s">
        <v>1219</v>
      </c>
      <c r="C2056" t="s">
        <v>96</v>
      </c>
      <c r="D2056">
        <v>2</v>
      </c>
      <c r="E2056">
        <v>35</v>
      </c>
      <c r="F2056">
        <v>7</v>
      </c>
      <c r="J2056">
        <v>2</v>
      </c>
      <c r="K2056">
        <v>2</v>
      </c>
      <c r="L2056">
        <v>2</v>
      </c>
      <c r="M2056" t="s">
        <v>1745</v>
      </c>
      <c r="O2056" t="s">
        <v>6332</v>
      </c>
      <c r="P2056">
        <v>7</v>
      </c>
      <c r="Q2056" t="s">
        <v>6333</v>
      </c>
      <c r="R2056" t="str">
        <f>IFERROR(INDEX(tbl_Lookup_Exercises[Category],MATCH(tbl_Exercises[[#This Row],[ExerciseName]],tbl_Lookup_Exercises[ExerciseName],0)),"Unknown")</f>
        <v>Arms_Biceps</v>
      </c>
    </row>
    <row r="2057" spans="1:18" hidden="1" x14ac:dyDescent="0.25">
      <c r="A2057" t="s">
        <v>6334</v>
      </c>
      <c r="B2057" t="s">
        <v>1219</v>
      </c>
      <c r="C2057" t="s">
        <v>96</v>
      </c>
      <c r="D2057">
        <v>3</v>
      </c>
      <c r="E2057">
        <v>35</v>
      </c>
      <c r="F2057">
        <v>6</v>
      </c>
      <c r="J2057">
        <v>2</v>
      </c>
      <c r="K2057">
        <v>2</v>
      </c>
      <c r="L2057">
        <v>2</v>
      </c>
      <c r="M2057" t="s">
        <v>610</v>
      </c>
      <c r="O2057" t="s">
        <v>6335</v>
      </c>
      <c r="P2057">
        <v>7</v>
      </c>
      <c r="Q2057" t="s">
        <v>6336</v>
      </c>
      <c r="R2057" t="str">
        <f>IFERROR(INDEX(tbl_Lookup_Exercises[Category],MATCH(tbl_Exercises[[#This Row],[ExerciseName]],tbl_Lookup_Exercises[ExerciseName],0)),"Unknown")</f>
        <v>Arms_Biceps</v>
      </c>
    </row>
    <row r="2058" spans="1:18" hidden="1" x14ac:dyDescent="0.25">
      <c r="A2058" t="s">
        <v>6337</v>
      </c>
      <c r="B2058" t="s">
        <v>1219</v>
      </c>
      <c r="C2058" t="s">
        <v>96</v>
      </c>
      <c r="D2058">
        <v>4</v>
      </c>
      <c r="E2058">
        <v>35</v>
      </c>
      <c r="F2058">
        <v>6</v>
      </c>
      <c r="J2058">
        <v>2</v>
      </c>
      <c r="K2058">
        <v>2</v>
      </c>
      <c r="L2058">
        <v>2</v>
      </c>
      <c r="M2058" t="s">
        <v>610</v>
      </c>
      <c r="O2058" t="s">
        <v>6335</v>
      </c>
      <c r="P2058">
        <v>7</v>
      </c>
      <c r="Q2058" t="s">
        <v>6338</v>
      </c>
      <c r="R2058" t="str">
        <f>IFERROR(INDEX(tbl_Lookup_Exercises[Category],MATCH(tbl_Exercises[[#This Row],[ExerciseName]],tbl_Lookup_Exercises[ExerciseName],0)),"Unknown")</f>
        <v>Arms_Biceps</v>
      </c>
    </row>
    <row r="2059" spans="1:18" hidden="1" x14ac:dyDescent="0.25">
      <c r="A2059" t="s">
        <v>6339</v>
      </c>
      <c r="B2059" t="s">
        <v>1219</v>
      </c>
      <c r="C2059" t="s">
        <v>217</v>
      </c>
      <c r="D2059">
        <v>1</v>
      </c>
      <c r="E2059">
        <v>20</v>
      </c>
      <c r="F2059">
        <v>11</v>
      </c>
      <c r="J2059">
        <v>3</v>
      </c>
      <c r="K2059">
        <v>1</v>
      </c>
      <c r="L2059">
        <v>3</v>
      </c>
      <c r="O2059" t="s">
        <v>6340</v>
      </c>
      <c r="P2059">
        <v>7</v>
      </c>
      <c r="Q2059" t="s">
        <v>6341</v>
      </c>
      <c r="R2059" t="str">
        <f>IFERROR(INDEX(tbl_Lookup_Exercises[Category],MATCH(tbl_Exercises[[#This Row],[ExerciseName]],tbl_Lookup_Exercises[ExerciseName],0)),"Unknown")</f>
        <v>Arms_Triceps</v>
      </c>
    </row>
    <row r="2060" spans="1:18" hidden="1" x14ac:dyDescent="0.25">
      <c r="A2060" t="s">
        <v>6342</v>
      </c>
      <c r="B2060" t="s">
        <v>1219</v>
      </c>
      <c r="C2060" t="s">
        <v>217</v>
      </c>
      <c r="D2060">
        <v>2</v>
      </c>
      <c r="E2060">
        <v>20</v>
      </c>
      <c r="F2060">
        <v>11</v>
      </c>
      <c r="J2060">
        <v>3</v>
      </c>
      <c r="K2060">
        <v>1</v>
      </c>
      <c r="L2060">
        <v>3</v>
      </c>
      <c r="M2060" t="s">
        <v>1745</v>
      </c>
      <c r="O2060" t="s">
        <v>6343</v>
      </c>
      <c r="P2060">
        <v>7</v>
      </c>
      <c r="Q2060" t="s">
        <v>6344</v>
      </c>
      <c r="R2060" t="str">
        <f>IFERROR(INDEX(tbl_Lookup_Exercises[Category],MATCH(tbl_Exercises[[#This Row],[ExerciseName]],tbl_Lookup_Exercises[ExerciseName],0)),"Unknown")</f>
        <v>Arms_Triceps</v>
      </c>
    </row>
    <row r="2061" spans="1:18" hidden="1" x14ac:dyDescent="0.25">
      <c r="A2061" t="s">
        <v>6345</v>
      </c>
      <c r="B2061" t="s">
        <v>1219</v>
      </c>
      <c r="C2061" t="s">
        <v>217</v>
      </c>
      <c r="D2061">
        <v>3</v>
      </c>
      <c r="E2061">
        <v>20</v>
      </c>
      <c r="F2061">
        <v>9</v>
      </c>
      <c r="J2061">
        <v>3</v>
      </c>
      <c r="K2061">
        <v>1</v>
      </c>
      <c r="L2061">
        <v>3</v>
      </c>
      <c r="M2061" t="s">
        <v>610</v>
      </c>
      <c r="O2061" t="s">
        <v>6346</v>
      </c>
      <c r="P2061">
        <v>7</v>
      </c>
      <c r="Q2061" t="s">
        <v>6347</v>
      </c>
      <c r="R2061" t="str">
        <f>IFERROR(INDEX(tbl_Lookup_Exercises[Category],MATCH(tbl_Exercises[[#This Row],[ExerciseName]],tbl_Lookup_Exercises[ExerciseName],0)),"Unknown")</f>
        <v>Arms_Triceps</v>
      </c>
    </row>
    <row r="2062" spans="1:18" hidden="1" x14ac:dyDescent="0.25">
      <c r="A2062" t="s">
        <v>6348</v>
      </c>
      <c r="B2062" t="s">
        <v>1219</v>
      </c>
      <c r="C2062" t="s">
        <v>217</v>
      </c>
      <c r="D2062">
        <v>4</v>
      </c>
      <c r="E2062">
        <v>20</v>
      </c>
      <c r="F2062">
        <v>9</v>
      </c>
      <c r="J2062">
        <v>3</v>
      </c>
      <c r="K2062">
        <v>1</v>
      </c>
      <c r="L2062">
        <v>3</v>
      </c>
      <c r="M2062" t="s">
        <v>1745</v>
      </c>
      <c r="O2062" t="s">
        <v>6343</v>
      </c>
      <c r="P2062">
        <v>7</v>
      </c>
      <c r="Q2062" t="s">
        <v>6349</v>
      </c>
      <c r="R2062" t="str">
        <f>IFERROR(INDEX(tbl_Lookup_Exercises[Category],MATCH(tbl_Exercises[[#This Row],[ExerciseName]],tbl_Lookup_Exercises[ExerciseName],0)),"Unknown")</f>
        <v>Arms_Triceps</v>
      </c>
    </row>
    <row r="2063" spans="1:18" hidden="1" x14ac:dyDescent="0.25">
      <c r="A2063" t="s">
        <v>6350</v>
      </c>
      <c r="B2063" t="s">
        <v>1219</v>
      </c>
      <c r="C2063" t="s">
        <v>209</v>
      </c>
      <c r="D2063">
        <v>1</v>
      </c>
      <c r="E2063">
        <v>60</v>
      </c>
      <c r="F2063">
        <v>10</v>
      </c>
      <c r="J2063">
        <v>2</v>
      </c>
      <c r="K2063">
        <v>1</v>
      </c>
      <c r="L2063">
        <v>2</v>
      </c>
      <c r="M2063" t="s">
        <v>1745</v>
      </c>
      <c r="O2063" t="s">
        <v>1932</v>
      </c>
      <c r="P2063">
        <v>7</v>
      </c>
      <c r="Q2063" t="s">
        <v>6351</v>
      </c>
      <c r="R2063" t="str">
        <f>IFERROR(INDEX(tbl_Lookup_Exercises[Category],MATCH(tbl_Exercises[[#This Row],[ExerciseName]],tbl_Lookup_Exercises[ExerciseName],0)),"Unknown")</f>
        <v>Arms_Triceps</v>
      </c>
    </row>
    <row r="2064" spans="1:18" hidden="1" x14ac:dyDescent="0.25">
      <c r="A2064" t="s">
        <v>6352</v>
      </c>
      <c r="B2064" t="s">
        <v>1219</v>
      </c>
      <c r="C2064" t="s">
        <v>209</v>
      </c>
      <c r="D2064">
        <v>2</v>
      </c>
      <c r="E2064">
        <v>60</v>
      </c>
      <c r="F2064">
        <v>11</v>
      </c>
      <c r="J2064">
        <v>2</v>
      </c>
      <c r="K2064">
        <v>1</v>
      </c>
      <c r="L2064">
        <v>2</v>
      </c>
      <c r="M2064" t="s">
        <v>1745</v>
      </c>
      <c r="O2064" t="s">
        <v>1932</v>
      </c>
      <c r="P2064">
        <v>7</v>
      </c>
      <c r="Q2064" t="s">
        <v>6353</v>
      </c>
      <c r="R2064" t="str">
        <f>IFERROR(INDEX(tbl_Lookup_Exercises[Category],MATCH(tbl_Exercises[[#This Row],[ExerciseName]],tbl_Lookup_Exercises[ExerciseName],0)),"Unknown")</f>
        <v>Arms_Triceps</v>
      </c>
    </row>
    <row r="2065" spans="1:18" hidden="1" x14ac:dyDescent="0.25">
      <c r="A2065" t="s">
        <v>6354</v>
      </c>
      <c r="B2065" t="s">
        <v>1219</v>
      </c>
      <c r="C2065" t="s">
        <v>209</v>
      </c>
      <c r="D2065">
        <v>3</v>
      </c>
      <c r="E2065">
        <v>70</v>
      </c>
      <c r="F2065">
        <v>9</v>
      </c>
      <c r="J2065">
        <v>2</v>
      </c>
      <c r="K2065">
        <v>1</v>
      </c>
      <c r="L2065">
        <v>2</v>
      </c>
      <c r="M2065" t="s">
        <v>610</v>
      </c>
      <c r="O2065" t="s">
        <v>1937</v>
      </c>
      <c r="P2065">
        <v>7</v>
      </c>
      <c r="Q2065" t="s">
        <v>6355</v>
      </c>
      <c r="R2065" t="str">
        <f>IFERROR(INDEX(tbl_Lookup_Exercises[Category],MATCH(tbl_Exercises[[#This Row],[ExerciseName]],tbl_Lookup_Exercises[ExerciseName],0)),"Unknown")</f>
        <v>Arms_Triceps</v>
      </c>
    </row>
    <row r="2066" spans="1:18" hidden="1" x14ac:dyDescent="0.25">
      <c r="A2066" t="s">
        <v>6356</v>
      </c>
      <c r="B2066" t="s">
        <v>1219</v>
      </c>
      <c r="C2066" t="s">
        <v>123</v>
      </c>
      <c r="D2066">
        <v>1</v>
      </c>
      <c r="E2066">
        <v>20</v>
      </c>
      <c r="F2066">
        <v>12</v>
      </c>
      <c r="J2066">
        <v>2</v>
      </c>
      <c r="K2066">
        <v>1</v>
      </c>
      <c r="L2066">
        <v>2</v>
      </c>
      <c r="M2066" t="s">
        <v>618</v>
      </c>
      <c r="O2066" t="s">
        <v>6357</v>
      </c>
      <c r="P2066">
        <v>7</v>
      </c>
      <c r="Q2066" t="s">
        <v>6358</v>
      </c>
      <c r="R2066" t="str">
        <f>IFERROR(INDEX(tbl_Lookup_Exercises[Category],MATCH(tbl_Exercises[[#This Row],[ExerciseName]],tbl_Lookup_Exercises[ExerciseName],0)),"Unknown")</f>
        <v>Arms_Biceps</v>
      </c>
    </row>
    <row r="2067" spans="1:18" hidden="1" x14ac:dyDescent="0.25">
      <c r="A2067" t="s">
        <v>6359</v>
      </c>
      <c r="B2067" t="s">
        <v>1219</v>
      </c>
      <c r="C2067" t="s">
        <v>123</v>
      </c>
      <c r="D2067">
        <v>2</v>
      </c>
      <c r="E2067">
        <v>20</v>
      </c>
      <c r="F2067">
        <v>12</v>
      </c>
      <c r="J2067">
        <v>2</v>
      </c>
      <c r="K2067">
        <v>1</v>
      </c>
      <c r="L2067">
        <v>2</v>
      </c>
      <c r="M2067" t="s">
        <v>618</v>
      </c>
      <c r="O2067" t="s">
        <v>6360</v>
      </c>
      <c r="P2067">
        <v>7</v>
      </c>
      <c r="Q2067" t="s">
        <v>6361</v>
      </c>
      <c r="R2067" t="str">
        <f>IFERROR(INDEX(tbl_Lookup_Exercises[Category],MATCH(tbl_Exercises[[#This Row],[ExerciseName]],tbl_Lookup_Exercises[ExerciseName],0)),"Unknown")</f>
        <v>Arms_Biceps</v>
      </c>
    </row>
    <row r="2068" spans="1:18" hidden="1" x14ac:dyDescent="0.25">
      <c r="A2068" t="s">
        <v>6362</v>
      </c>
      <c r="B2068" t="s">
        <v>1219</v>
      </c>
      <c r="C2068" t="s">
        <v>123</v>
      </c>
      <c r="D2068">
        <v>3</v>
      </c>
      <c r="E2068">
        <v>25</v>
      </c>
      <c r="F2068">
        <v>10</v>
      </c>
      <c r="J2068">
        <v>2</v>
      </c>
      <c r="K2068">
        <v>1</v>
      </c>
      <c r="L2068">
        <v>2</v>
      </c>
      <c r="M2068" t="s">
        <v>610</v>
      </c>
      <c r="O2068" t="s">
        <v>6363</v>
      </c>
      <c r="P2068">
        <v>7</v>
      </c>
      <c r="Q2068" t="s">
        <v>6364</v>
      </c>
      <c r="R2068" t="str">
        <f>IFERROR(INDEX(tbl_Lookup_Exercises[Category],MATCH(tbl_Exercises[[#This Row],[ExerciseName]],tbl_Lookup_Exercises[ExerciseName],0)),"Unknown")</f>
        <v>Arms_Biceps</v>
      </c>
    </row>
    <row r="2069" spans="1:18" hidden="1" x14ac:dyDescent="0.25">
      <c r="A2069" t="s">
        <v>6365</v>
      </c>
      <c r="B2069" t="s">
        <v>1219</v>
      </c>
      <c r="C2069" t="s">
        <v>339</v>
      </c>
      <c r="D2069">
        <v>1</v>
      </c>
      <c r="E2069">
        <v>50</v>
      </c>
      <c r="G2069">
        <v>60</v>
      </c>
      <c r="O2069" t="s">
        <v>6366</v>
      </c>
      <c r="P2069">
        <v>7</v>
      </c>
      <c r="Q2069" t="s">
        <v>6367</v>
      </c>
      <c r="R2069" t="str">
        <f>IFERROR(INDEX(tbl_Lookup_Exercises[Category],MATCH(tbl_Exercises[[#This Row],[ExerciseName]],tbl_Lookup_Exercises[ExerciseName],0)),"Unknown")</f>
        <v>Carry</v>
      </c>
    </row>
    <row r="2070" spans="1:18" hidden="1" x14ac:dyDescent="0.25">
      <c r="A2070" t="s">
        <v>6368</v>
      </c>
      <c r="B2070" t="s">
        <v>1219</v>
      </c>
      <c r="C2070" t="s">
        <v>339</v>
      </c>
      <c r="D2070">
        <v>2</v>
      </c>
      <c r="E2070">
        <v>50</v>
      </c>
      <c r="G2070">
        <v>60</v>
      </c>
      <c r="O2070" t="s">
        <v>6366</v>
      </c>
      <c r="P2070">
        <v>7</v>
      </c>
      <c r="Q2070" t="s">
        <v>6369</v>
      </c>
      <c r="R2070" t="str">
        <f>IFERROR(INDEX(tbl_Lookup_Exercises[Category],MATCH(tbl_Exercises[[#This Row],[ExerciseName]],tbl_Lookup_Exercises[ExerciseName],0)),"Unknown")</f>
        <v>Carry</v>
      </c>
    </row>
    <row r="2071" spans="1:18" hidden="1" x14ac:dyDescent="0.25">
      <c r="A2071" t="s">
        <v>6370</v>
      </c>
      <c r="B2071" t="s">
        <v>1219</v>
      </c>
      <c r="C2071" t="s">
        <v>339</v>
      </c>
      <c r="D2071">
        <v>3</v>
      </c>
      <c r="E2071">
        <v>50</v>
      </c>
      <c r="G2071">
        <v>60</v>
      </c>
      <c r="O2071" t="s">
        <v>6366</v>
      </c>
      <c r="P2071">
        <v>7</v>
      </c>
      <c r="Q2071" t="s">
        <v>6371</v>
      </c>
      <c r="R2071" t="str">
        <f>IFERROR(INDEX(tbl_Lookup_Exercises[Category],MATCH(tbl_Exercises[[#This Row],[ExerciseName]],tbl_Lookup_Exercises[ExerciseName],0)),"Unknown")</f>
        <v>Carry</v>
      </c>
    </row>
    <row r="2072" spans="1:18" hidden="1" x14ac:dyDescent="0.25">
      <c r="A2072" t="s">
        <v>6372</v>
      </c>
      <c r="B2072" t="s">
        <v>1219</v>
      </c>
      <c r="C2072" t="s">
        <v>334</v>
      </c>
      <c r="D2072">
        <v>1</v>
      </c>
      <c r="E2072">
        <v>0</v>
      </c>
      <c r="G2072">
        <v>60</v>
      </c>
      <c r="O2072" t="s">
        <v>6373</v>
      </c>
      <c r="P2072">
        <v>7</v>
      </c>
      <c r="Q2072" t="s">
        <v>6374</v>
      </c>
      <c r="R2072" t="str">
        <f>IFERROR(INDEX(tbl_Lookup_Exercises[Category],MATCH(tbl_Exercises[[#This Row],[ExerciseName]],tbl_Lookup_Exercises[ExerciseName],0)),"Unknown")</f>
        <v>Carry</v>
      </c>
    </row>
    <row r="2073" spans="1:18" hidden="1" x14ac:dyDescent="0.25">
      <c r="A2073" t="s">
        <v>6375</v>
      </c>
      <c r="B2073" t="s">
        <v>1219</v>
      </c>
      <c r="C2073" t="s">
        <v>334</v>
      </c>
      <c r="D2073">
        <v>2</v>
      </c>
      <c r="E2073">
        <v>0</v>
      </c>
      <c r="G2073">
        <v>60</v>
      </c>
      <c r="O2073" t="s">
        <v>6373</v>
      </c>
      <c r="P2073">
        <v>7</v>
      </c>
      <c r="Q2073" t="s">
        <v>6376</v>
      </c>
      <c r="R2073" t="str">
        <f>IFERROR(INDEX(tbl_Lookup_Exercises[Category],MATCH(tbl_Exercises[[#This Row],[ExerciseName]],tbl_Lookup_Exercises[ExerciseName],0)),"Unknown")</f>
        <v>Carry</v>
      </c>
    </row>
    <row r="2074" spans="1:18" hidden="1" x14ac:dyDescent="0.25">
      <c r="A2074" t="s">
        <v>6377</v>
      </c>
      <c r="B2074" t="s">
        <v>1219</v>
      </c>
      <c r="C2074" t="s">
        <v>373</v>
      </c>
      <c r="D2074">
        <v>1</v>
      </c>
      <c r="G2074">
        <v>30</v>
      </c>
      <c r="H2074">
        <v>0</v>
      </c>
      <c r="I2074" t="s">
        <v>3957</v>
      </c>
      <c r="O2074" t="s">
        <v>6378</v>
      </c>
      <c r="P2074">
        <v>7</v>
      </c>
      <c r="Q2074" t="s">
        <v>6379</v>
      </c>
      <c r="R2074" t="str">
        <f>IFERROR(INDEX(tbl_Lookup_Exercises[Category],MATCH(tbl_Exercises[[#This Row],[ExerciseName]],tbl_Lookup_Exercises[ExerciseName],0)),"Unknown")</f>
        <v>Cardio</v>
      </c>
    </row>
    <row r="2075" spans="1:18" hidden="1" x14ac:dyDescent="0.25">
      <c r="A2075" t="s">
        <v>6380</v>
      </c>
      <c r="B2075" t="s">
        <v>1219</v>
      </c>
      <c r="C2075" t="s">
        <v>373</v>
      </c>
      <c r="D2075">
        <v>2</v>
      </c>
      <c r="G2075">
        <v>30</v>
      </c>
      <c r="H2075">
        <v>0</v>
      </c>
      <c r="I2075" t="s">
        <v>3957</v>
      </c>
      <c r="O2075" t="s">
        <v>6378</v>
      </c>
      <c r="P2075">
        <v>7</v>
      </c>
      <c r="Q2075" t="s">
        <v>1223</v>
      </c>
      <c r="R2075" t="str">
        <f>IFERROR(INDEX(tbl_Lookup_Exercises[Category],MATCH(tbl_Exercises[[#This Row],[ExerciseName]],tbl_Lookup_Exercises[ExerciseName],0)),"Unknown")</f>
        <v>Cardio</v>
      </c>
    </row>
    <row r="2076" spans="1:18" hidden="1" x14ac:dyDescent="0.25">
      <c r="A2076" t="s">
        <v>6381</v>
      </c>
      <c r="B2076" t="s">
        <v>1224</v>
      </c>
      <c r="C2076" t="s">
        <v>363</v>
      </c>
      <c r="D2076">
        <v>1</v>
      </c>
      <c r="G2076">
        <v>360</v>
      </c>
      <c r="H2076">
        <v>0.63</v>
      </c>
      <c r="I2076" t="s">
        <v>3957</v>
      </c>
      <c r="O2076" t="s">
        <v>6313</v>
      </c>
      <c r="P2076">
        <v>7</v>
      </c>
      <c r="Q2076" t="s">
        <v>1226</v>
      </c>
      <c r="R2076" t="str">
        <f>IFERROR(INDEX(tbl_Lookup_Exercises[Category],MATCH(tbl_Exercises[[#This Row],[ExerciseName]],tbl_Lookup_Exercises[ExerciseName],0)),"Unknown")</f>
        <v>Cardio</v>
      </c>
    </row>
    <row r="2077" spans="1:18" hidden="1" x14ac:dyDescent="0.25">
      <c r="A2077" t="s">
        <v>6382</v>
      </c>
      <c r="B2077" t="s">
        <v>1224</v>
      </c>
      <c r="C2077" t="s">
        <v>394</v>
      </c>
      <c r="D2077">
        <v>1</v>
      </c>
      <c r="E2077">
        <v>0</v>
      </c>
      <c r="F2077">
        <v>15</v>
      </c>
      <c r="O2077" t="s">
        <v>2818</v>
      </c>
      <c r="P2077">
        <v>7</v>
      </c>
      <c r="Q2077" t="s">
        <v>6383</v>
      </c>
      <c r="R2077" t="str">
        <f>IFERROR(INDEX(tbl_Lookup_Exercises[Category],MATCH(tbl_Exercises[[#This Row],[ExerciseName]],tbl_Lookup_Exercises[ExerciseName],0)),"Unknown")</f>
        <v>Warmup</v>
      </c>
    </row>
    <row r="2078" spans="1:18" hidden="1" x14ac:dyDescent="0.25">
      <c r="A2078" t="s">
        <v>6384</v>
      </c>
      <c r="B2078" t="s">
        <v>1224</v>
      </c>
      <c r="C2078" t="s">
        <v>403</v>
      </c>
      <c r="D2078">
        <v>1</v>
      </c>
      <c r="E2078">
        <v>0</v>
      </c>
      <c r="F2078">
        <v>8</v>
      </c>
      <c r="O2078" t="s">
        <v>2818</v>
      </c>
      <c r="P2078">
        <v>7</v>
      </c>
      <c r="Q2078" t="s">
        <v>6385</v>
      </c>
      <c r="R2078" t="str">
        <f>IFERROR(INDEX(tbl_Lookup_Exercises[Category],MATCH(tbl_Exercises[[#This Row],[ExerciseName]],tbl_Lookup_Exercises[ExerciseName],0)),"Unknown")</f>
        <v>Warmup</v>
      </c>
    </row>
    <row r="2079" spans="1:18" hidden="1" x14ac:dyDescent="0.25">
      <c r="A2079" t="s">
        <v>6386</v>
      </c>
      <c r="B2079" t="s">
        <v>1224</v>
      </c>
      <c r="C2079" t="s">
        <v>403</v>
      </c>
      <c r="D2079">
        <v>2</v>
      </c>
      <c r="E2079">
        <v>0</v>
      </c>
      <c r="F2079">
        <v>8</v>
      </c>
      <c r="O2079" t="s">
        <v>2818</v>
      </c>
      <c r="P2079">
        <v>7</v>
      </c>
      <c r="Q2079" t="s">
        <v>6387</v>
      </c>
      <c r="R2079" t="str">
        <f>IFERROR(INDEX(tbl_Lookup_Exercises[Category],MATCH(tbl_Exercises[[#This Row],[ExerciseName]],tbl_Lookup_Exercises[ExerciseName],0)),"Unknown")</f>
        <v>Warmup</v>
      </c>
    </row>
    <row r="2080" spans="1:18" hidden="1" x14ac:dyDescent="0.25">
      <c r="A2080" t="s">
        <v>6388</v>
      </c>
      <c r="B2080" t="s">
        <v>1224</v>
      </c>
      <c r="C2080" t="s">
        <v>394</v>
      </c>
      <c r="D2080">
        <v>2</v>
      </c>
      <c r="E2080">
        <v>0</v>
      </c>
      <c r="F2080">
        <v>15</v>
      </c>
      <c r="O2080" t="s">
        <v>2818</v>
      </c>
      <c r="P2080">
        <v>7</v>
      </c>
      <c r="Q2080" t="s">
        <v>6389</v>
      </c>
      <c r="R2080" t="str">
        <f>IFERROR(INDEX(tbl_Lookup_Exercises[Category],MATCH(tbl_Exercises[[#This Row],[ExerciseName]],tbl_Lookup_Exercises[ExerciseName],0)),"Unknown")</f>
        <v>Warmup</v>
      </c>
    </row>
    <row r="2081" spans="1:18" hidden="1" x14ac:dyDescent="0.25">
      <c r="A2081" t="s">
        <v>6390</v>
      </c>
      <c r="B2081" t="s">
        <v>1224</v>
      </c>
      <c r="C2081" t="s">
        <v>1</v>
      </c>
      <c r="D2081">
        <v>1</v>
      </c>
      <c r="E2081">
        <v>150</v>
      </c>
      <c r="G2081">
        <v>60</v>
      </c>
      <c r="O2081" t="s">
        <v>6391</v>
      </c>
      <c r="P2081">
        <v>7</v>
      </c>
      <c r="Q2081" t="s">
        <v>6392</v>
      </c>
      <c r="R2081" t="str">
        <f>IFERROR(INDEX(tbl_Lookup_Exercises[Category],MATCH(tbl_Exercises[[#This Row],[ExerciseName]],tbl_Lookup_Exercises[ExerciseName],0)),"Unknown")</f>
        <v>Carry</v>
      </c>
    </row>
    <row r="2082" spans="1:18" hidden="1" x14ac:dyDescent="0.25">
      <c r="A2082" t="s">
        <v>6393</v>
      </c>
      <c r="B2082" t="s">
        <v>1224</v>
      </c>
      <c r="C2082" t="s">
        <v>1</v>
      </c>
      <c r="D2082">
        <v>2</v>
      </c>
      <c r="E2082">
        <v>150</v>
      </c>
      <c r="G2082">
        <v>60</v>
      </c>
      <c r="O2082" t="s">
        <v>6391</v>
      </c>
      <c r="P2082">
        <v>7</v>
      </c>
      <c r="Q2082" t="s">
        <v>6394</v>
      </c>
      <c r="R2082" t="str">
        <f>IFERROR(INDEX(tbl_Lookup_Exercises[Category],MATCH(tbl_Exercises[[#This Row],[ExerciseName]],tbl_Lookup_Exercises[ExerciseName],0)),"Unknown")</f>
        <v>Carry</v>
      </c>
    </row>
    <row r="2083" spans="1:18" hidden="1" x14ac:dyDescent="0.25">
      <c r="A2083" t="s">
        <v>6395</v>
      </c>
      <c r="B2083" t="s">
        <v>1224</v>
      </c>
      <c r="C2083" t="s">
        <v>1</v>
      </c>
      <c r="D2083">
        <v>3</v>
      </c>
      <c r="E2083">
        <v>150</v>
      </c>
      <c r="G2083">
        <v>60</v>
      </c>
      <c r="O2083" t="s">
        <v>6391</v>
      </c>
      <c r="P2083">
        <v>7</v>
      </c>
      <c r="Q2083" t="s">
        <v>6396</v>
      </c>
      <c r="R2083" t="str">
        <f>IFERROR(INDEX(tbl_Lookup_Exercises[Category],MATCH(tbl_Exercises[[#This Row],[ExerciseName]],tbl_Lookup_Exercises[ExerciseName],0)),"Unknown")</f>
        <v>Carry</v>
      </c>
    </row>
    <row r="2084" spans="1:18" hidden="1" x14ac:dyDescent="0.25">
      <c r="A2084" t="s">
        <v>6397</v>
      </c>
      <c r="B2084" t="s">
        <v>1224</v>
      </c>
      <c r="C2084" t="s">
        <v>1</v>
      </c>
      <c r="D2084">
        <v>4</v>
      </c>
      <c r="E2084">
        <v>150</v>
      </c>
      <c r="G2084">
        <v>49.8</v>
      </c>
      <c r="O2084" t="s">
        <v>6324</v>
      </c>
      <c r="P2084">
        <v>7</v>
      </c>
      <c r="Q2084" t="s">
        <v>6398</v>
      </c>
      <c r="R2084" t="str">
        <f>IFERROR(INDEX(tbl_Lookup_Exercises[Category],MATCH(tbl_Exercises[[#This Row],[ExerciseName]],tbl_Lookup_Exercises[ExerciseName],0)),"Unknown")</f>
        <v>Carry</v>
      </c>
    </row>
    <row r="2085" spans="1:18" hidden="1" x14ac:dyDescent="0.25">
      <c r="A2085" t="s">
        <v>6399</v>
      </c>
      <c r="B2085" t="s">
        <v>1224</v>
      </c>
      <c r="C2085" t="s">
        <v>1</v>
      </c>
      <c r="D2085">
        <v>5</v>
      </c>
      <c r="E2085">
        <v>150</v>
      </c>
      <c r="G2085">
        <v>46.800000000000004</v>
      </c>
      <c r="O2085" t="s">
        <v>6400</v>
      </c>
      <c r="P2085">
        <v>7</v>
      </c>
      <c r="Q2085" t="s">
        <v>6401</v>
      </c>
      <c r="R2085" t="str">
        <f>IFERROR(INDEX(tbl_Lookup_Exercises[Category],MATCH(tbl_Exercises[[#This Row],[ExerciseName]],tbl_Lookup_Exercises[ExerciseName],0)),"Unknown")</f>
        <v>Carry</v>
      </c>
    </row>
    <row r="2086" spans="1:18" hidden="1" x14ac:dyDescent="0.25">
      <c r="A2086" t="s">
        <v>6402</v>
      </c>
      <c r="B2086" t="s">
        <v>1224</v>
      </c>
      <c r="C2086" t="s">
        <v>32</v>
      </c>
      <c r="D2086">
        <v>1</v>
      </c>
      <c r="E2086">
        <v>200</v>
      </c>
      <c r="F2086">
        <v>7</v>
      </c>
      <c r="J2086">
        <v>2</v>
      </c>
      <c r="K2086">
        <v>1</v>
      </c>
      <c r="L2086">
        <v>1</v>
      </c>
      <c r="M2086" t="s">
        <v>618</v>
      </c>
      <c r="O2086" t="s">
        <v>6403</v>
      </c>
      <c r="P2086">
        <v>7</v>
      </c>
      <c r="Q2086" t="s">
        <v>6404</v>
      </c>
      <c r="R2086" t="str">
        <f>IFERROR(INDEX(tbl_Lookup_Exercises[Category],MATCH(tbl_Exercises[[#This Row],[ExerciseName]],tbl_Lookup_Exercises[ExerciseName],0)),"Unknown")</f>
        <v>Pull</v>
      </c>
    </row>
    <row r="2087" spans="1:18" hidden="1" x14ac:dyDescent="0.25">
      <c r="A2087" t="s">
        <v>6405</v>
      </c>
      <c r="B2087" t="s">
        <v>1224</v>
      </c>
      <c r="C2087" t="s">
        <v>32</v>
      </c>
      <c r="D2087">
        <v>2</v>
      </c>
      <c r="E2087">
        <v>205</v>
      </c>
      <c r="F2087">
        <v>6</v>
      </c>
      <c r="J2087">
        <v>2</v>
      </c>
      <c r="K2087">
        <v>1</v>
      </c>
      <c r="L2087">
        <v>1</v>
      </c>
      <c r="M2087" t="s">
        <v>1745</v>
      </c>
      <c r="O2087" t="s">
        <v>6406</v>
      </c>
      <c r="P2087">
        <v>7</v>
      </c>
      <c r="Q2087" t="s">
        <v>6407</v>
      </c>
      <c r="R2087" t="str">
        <f>IFERROR(INDEX(tbl_Lookup_Exercises[Category],MATCH(tbl_Exercises[[#This Row],[ExerciseName]],tbl_Lookup_Exercises[ExerciseName],0)),"Unknown")</f>
        <v>Pull</v>
      </c>
    </row>
    <row r="2088" spans="1:18" hidden="1" x14ac:dyDescent="0.25">
      <c r="A2088" t="s">
        <v>6408</v>
      </c>
      <c r="B2088" t="s">
        <v>1224</v>
      </c>
      <c r="C2088" t="s">
        <v>32</v>
      </c>
      <c r="D2088">
        <v>3</v>
      </c>
      <c r="E2088">
        <v>210</v>
      </c>
      <c r="F2088">
        <v>5.5</v>
      </c>
      <c r="J2088">
        <v>2</v>
      </c>
      <c r="K2088">
        <v>1</v>
      </c>
      <c r="L2088">
        <v>1</v>
      </c>
      <c r="M2088" t="s">
        <v>610</v>
      </c>
      <c r="O2088" t="s">
        <v>6135</v>
      </c>
      <c r="P2088">
        <v>7</v>
      </c>
      <c r="Q2088" t="s">
        <v>6409</v>
      </c>
      <c r="R2088" t="str">
        <f>IFERROR(INDEX(tbl_Lookup_Exercises[Category],MATCH(tbl_Exercises[[#This Row],[ExerciseName]],tbl_Lookup_Exercises[ExerciseName],0)),"Unknown")</f>
        <v>Pull</v>
      </c>
    </row>
    <row r="2089" spans="1:18" hidden="1" x14ac:dyDescent="0.25">
      <c r="A2089" t="s">
        <v>6410</v>
      </c>
      <c r="B2089" t="s">
        <v>1224</v>
      </c>
      <c r="C2089" t="s">
        <v>32</v>
      </c>
      <c r="D2089">
        <v>4</v>
      </c>
      <c r="E2089">
        <v>210</v>
      </c>
      <c r="F2089">
        <v>5</v>
      </c>
      <c r="J2089">
        <v>2</v>
      </c>
      <c r="K2089">
        <v>1</v>
      </c>
      <c r="L2089">
        <v>1</v>
      </c>
      <c r="M2089" t="s">
        <v>3930</v>
      </c>
      <c r="O2089" t="s">
        <v>6411</v>
      </c>
      <c r="P2089">
        <v>7</v>
      </c>
      <c r="Q2089" t="s">
        <v>6412</v>
      </c>
      <c r="R2089" t="str">
        <f>IFERROR(INDEX(tbl_Lookup_Exercises[Category],MATCH(tbl_Exercises[[#This Row],[ExerciseName]],tbl_Lookup_Exercises[ExerciseName],0)),"Unknown")</f>
        <v>Pull</v>
      </c>
    </row>
    <row r="2090" spans="1:18" hidden="1" x14ac:dyDescent="0.25">
      <c r="A2090" t="s">
        <v>6413</v>
      </c>
      <c r="B2090" t="s">
        <v>1224</v>
      </c>
      <c r="C2090" t="s">
        <v>24</v>
      </c>
      <c r="D2090">
        <v>1</v>
      </c>
      <c r="E2090">
        <v>0</v>
      </c>
      <c r="F2090">
        <v>8</v>
      </c>
      <c r="J2090">
        <v>1</v>
      </c>
      <c r="K2090">
        <v>2</v>
      </c>
      <c r="L2090">
        <v>1</v>
      </c>
      <c r="M2090" t="s">
        <v>1745</v>
      </c>
      <c r="O2090" t="s">
        <v>6414</v>
      </c>
      <c r="P2090">
        <v>7</v>
      </c>
      <c r="Q2090" t="s">
        <v>6415</v>
      </c>
      <c r="R2090" t="str">
        <f>IFERROR(INDEX(tbl_Lookup_Exercises[Category],MATCH(tbl_Exercises[[#This Row],[ExerciseName]],tbl_Lookup_Exercises[ExerciseName],0)),"Unknown")</f>
        <v>Pull</v>
      </c>
    </row>
    <row r="2091" spans="1:18" hidden="1" x14ac:dyDescent="0.25">
      <c r="A2091" t="s">
        <v>6416</v>
      </c>
      <c r="B2091" t="s">
        <v>1224</v>
      </c>
      <c r="C2091" t="s">
        <v>24</v>
      </c>
      <c r="D2091">
        <v>2</v>
      </c>
      <c r="E2091">
        <v>0</v>
      </c>
      <c r="F2091">
        <v>7</v>
      </c>
      <c r="J2091">
        <v>2</v>
      </c>
      <c r="K2091">
        <v>2</v>
      </c>
      <c r="L2091">
        <v>1</v>
      </c>
      <c r="M2091" t="s">
        <v>1745</v>
      </c>
      <c r="O2091" t="s">
        <v>6417</v>
      </c>
      <c r="P2091">
        <v>7</v>
      </c>
      <c r="Q2091" t="s">
        <v>6418</v>
      </c>
      <c r="R2091" t="str">
        <f>IFERROR(INDEX(tbl_Lookup_Exercises[Category],MATCH(tbl_Exercises[[#This Row],[ExerciseName]],tbl_Lookup_Exercises[ExerciseName],0)),"Unknown")</f>
        <v>Pull</v>
      </c>
    </row>
    <row r="2092" spans="1:18" hidden="1" x14ac:dyDescent="0.25">
      <c r="A2092" t="s">
        <v>6419</v>
      </c>
      <c r="B2092" t="s">
        <v>1224</v>
      </c>
      <c r="C2092" t="s">
        <v>24</v>
      </c>
      <c r="D2092">
        <v>3</v>
      </c>
      <c r="E2092">
        <v>0</v>
      </c>
      <c r="F2092">
        <v>8</v>
      </c>
      <c r="J2092">
        <v>2</v>
      </c>
      <c r="K2092">
        <v>2</v>
      </c>
      <c r="L2092">
        <v>1</v>
      </c>
      <c r="M2092" t="s">
        <v>1745</v>
      </c>
      <c r="O2092" t="s">
        <v>6417</v>
      </c>
      <c r="P2092">
        <v>7</v>
      </c>
      <c r="Q2092" t="s">
        <v>6420</v>
      </c>
      <c r="R2092" t="str">
        <f>IFERROR(INDEX(tbl_Lookup_Exercises[Category],MATCH(tbl_Exercises[[#This Row],[ExerciseName]],tbl_Lookup_Exercises[ExerciseName],0)),"Unknown")</f>
        <v>Pull</v>
      </c>
    </row>
    <row r="2093" spans="1:18" hidden="1" x14ac:dyDescent="0.25">
      <c r="A2093" t="s">
        <v>6421</v>
      </c>
      <c r="B2093" t="s">
        <v>1224</v>
      </c>
      <c r="C2093" t="s">
        <v>96</v>
      </c>
      <c r="D2093">
        <v>1</v>
      </c>
      <c r="E2093">
        <v>35</v>
      </c>
      <c r="F2093">
        <v>6</v>
      </c>
      <c r="J2093">
        <v>2</v>
      </c>
      <c r="K2093">
        <v>2</v>
      </c>
      <c r="L2093">
        <v>2</v>
      </c>
      <c r="M2093" t="s">
        <v>1745</v>
      </c>
      <c r="O2093" t="s">
        <v>6422</v>
      </c>
      <c r="P2093">
        <v>7</v>
      </c>
      <c r="Q2093" t="s">
        <v>6423</v>
      </c>
      <c r="R2093" t="str">
        <f>IFERROR(INDEX(tbl_Lookup_Exercises[Category],MATCH(tbl_Exercises[[#This Row],[ExerciseName]],tbl_Lookup_Exercises[ExerciseName],0)),"Unknown")</f>
        <v>Arms_Biceps</v>
      </c>
    </row>
    <row r="2094" spans="1:18" hidden="1" x14ac:dyDescent="0.25">
      <c r="A2094" t="s">
        <v>6424</v>
      </c>
      <c r="B2094" t="s">
        <v>1224</v>
      </c>
      <c r="C2094" t="s">
        <v>96</v>
      </c>
      <c r="D2094">
        <v>2</v>
      </c>
      <c r="E2094">
        <v>35</v>
      </c>
      <c r="F2094">
        <v>6</v>
      </c>
      <c r="J2094">
        <v>2</v>
      </c>
      <c r="K2094">
        <v>2</v>
      </c>
      <c r="L2094">
        <v>2</v>
      </c>
      <c r="M2094" t="s">
        <v>1745</v>
      </c>
      <c r="O2094" t="s">
        <v>3735</v>
      </c>
      <c r="P2094">
        <v>7</v>
      </c>
      <c r="Q2094" t="s">
        <v>6425</v>
      </c>
      <c r="R2094" t="str">
        <f>IFERROR(INDEX(tbl_Lookup_Exercises[Category],MATCH(tbl_Exercises[[#This Row],[ExerciseName]],tbl_Lookup_Exercises[ExerciseName],0)),"Unknown")</f>
        <v>Arms_Biceps</v>
      </c>
    </row>
    <row r="2095" spans="1:18" hidden="1" x14ac:dyDescent="0.25">
      <c r="A2095" t="s">
        <v>6426</v>
      </c>
      <c r="B2095" t="s">
        <v>1224</v>
      </c>
      <c r="C2095" t="s">
        <v>96</v>
      </c>
      <c r="D2095">
        <v>3</v>
      </c>
      <c r="E2095">
        <v>35</v>
      </c>
      <c r="F2095">
        <v>6</v>
      </c>
      <c r="J2095">
        <v>2</v>
      </c>
      <c r="K2095">
        <v>2</v>
      </c>
      <c r="L2095">
        <v>2</v>
      </c>
      <c r="M2095" t="s">
        <v>610</v>
      </c>
      <c r="O2095" t="s">
        <v>3600</v>
      </c>
      <c r="P2095">
        <v>7</v>
      </c>
      <c r="Q2095" t="s">
        <v>6427</v>
      </c>
      <c r="R2095" t="str">
        <f>IFERROR(INDEX(tbl_Lookup_Exercises[Category],MATCH(tbl_Exercises[[#This Row],[ExerciseName]],tbl_Lookup_Exercises[ExerciseName],0)),"Unknown")</f>
        <v>Arms_Biceps</v>
      </c>
    </row>
    <row r="2096" spans="1:18" hidden="1" x14ac:dyDescent="0.25">
      <c r="A2096" t="s">
        <v>6428</v>
      </c>
      <c r="B2096" t="s">
        <v>1224</v>
      </c>
      <c r="C2096" t="s">
        <v>96</v>
      </c>
      <c r="D2096">
        <v>4</v>
      </c>
      <c r="E2096">
        <v>35</v>
      </c>
      <c r="F2096">
        <v>5.5</v>
      </c>
      <c r="J2096">
        <v>2</v>
      </c>
      <c r="K2096">
        <v>2</v>
      </c>
      <c r="L2096">
        <v>2</v>
      </c>
      <c r="M2096" t="s">
        <v>610</v>
      </c>
      <c r="O2096" t="s">
        <v>3600</v>
      </c>
      <c r="P2096">
        <v>7</v>
      </c>
      <c r="Q2096" t="s">
        <v>6429</v>
      </c>
      <c r="R2096" t="str">
        <f>IFERROR(INDEX(tbl_Lookup_Exercises[Category],MATCH(tbl_Exercises[[#This Row],[ExerciseName]],tbl_Lookup_Exercises[ExerciseName],0)),"Unknown")</f>
        <v>Arms_Biceps</v>
      </c>
    </row>
    <row r="2097" spans="1:18" hidden="1" x14ac:dyDescent="0.25">
      <c r="A2097" t="s">
        <v>6430</v>
      </c>
      <c r="B2097" t="s">
        <v>1224</v>
      </c>
      <c r="C2097" t="s">
        <v>217</v>
      </c>
      <c r="D2097">
        <v>1</v>
      </c>
      <c r="E2097">
        <v>20</v>
      </c>
      <c r="F2097">
        <v>12</v>
      </c>
      <c r="J2097">
        <v>3</v>
      </c>
      <c r="K2097">
        <v>1</v>
      </c>
      <c r="L2097">
        <v>3</v>
      </c>
      <c r="M2097" t="s">
        <v>618</v>
      </c>
      <c r="O2097" t="s">
        <v>6431</v>
      </c>
      <c r="P2097">
        <v>7</v>
      </c>
      <c r="Q2097" t="s">
        <v>6432</v>
      </c>
      <c r="R2097" t="str">
        <f>IFERROR(INDEX(tbl_Lookup_Exercises[Category],MATCH(tbl_Exercises[[#This Row],[ExerciseName]],tbl_Lookup_Exercises[ExerciseName],0)),"Unknown")</f>
        <v>Arms_Triceps</v>
      </c>
    </row>
    <row r="2098" spans="1:18" hidden="1" x14ac:dyDescent="0.25">
      <c r="A2098" t="s">
        <v>6433</v>
      </c>
      <c r="B2098" t="s">
        <v>1224</v>
      </c>
      <c r="C2098" t="s">
        <v>217</v>
      </c>
      <c r="D2098">
        <v>2</v>
      </c>
      <c r="E2098">
        <v>20</v>
      </c>
      <c r="F2098">
        <v>11</v>
      </c>
      <c r="J2098">
        <v>3</v>
      </c>
      <c r="K2098">
        <v>1</v>
      </c>
      <c r="L2098">
        <v>3</v>
      </c>
      <c r="M2098" t="s">
        <v>1745</v>
      </c>
      <c r="O2098" t="s">
        <v>6434</v>
      </c>
      <c r="P2098">
        <v>7</v>
      </c>
      <c r="Q2098" t="s">
        <v>6435</v>
      </c>
      <c r="R2098" t="str">
        <f>IFERROR(INDEX(tbl_Lookup_Exercises[Category],MATCH(tbl_Exercises[[#This Row],[ExerciseName]],tbl_Lookup_Exercises[ExerciseName],0)),"Unknown")</f>
        <v>Arms_Triceps</v>
      </c>
    </row>
    <row r="2099" spans="1:18" hidden="1" x14ac:dyDescent="0.25">
      <c r="A2099" t="s">
        <v>6436</v>
      </c>
      <c r="B2099" t="s">
        <v>1224</v>
      </c>
      <c r="C2099" t="s">
        <v>217</v>
      </c>
      <c r="D2099">
        <v>3</v>
      </c>
      <c r="E2099">
        <v>20</v>
      </c>
      <c r="F2099">
        <v>10</v>
      </c>
      <c r="J2099">
        <v>3</v>
      </c>
      <c r="K2099">
        <v>1</v>
      </c>
      <c r="L2099">
        <v>3</v>
      </c>
      <c r="M2099" t="s">
        <v>1745</v>
      </c>
      <c r="O2099" t="s">
        <v>6434</v>
      </c>
      <c r="P2099">
        <v>7</v>
      </c>
      <c r="Q2099" t="s">
        <v>6437</v>
      </c>
      <c r="R2099" t="str">
        <f>IFERROR(INDEX(tbl_Lookup_Exercises[Category],MATCH(tbl_Exercises[[#This Row],[ExerciseName]],tbl_Lookup_Exercises[ExerciseName],0)),"Unknown")</f>
        <v>Arms_Triceps</v>
      </c>
    </row>
    <row r="2100" spans="1:18" hidden="1" x14ac:dyDescent="0.25">
      <c r="A2100" t="s">
        <v>6438</v>
      </c>
      <c r="B2100" t="s">
        <v>1224</v>
      </c>
      <c r="C2100" t="s">
        <v>217</v>
      </c>
      <c r="D2100">
        <v>4</v>
      </c>
      <c r="E2100">
        <v>20</v>
      </c>
      <c r="F2100">
        <v>8</v>
      </c>
      <c r="J2100">
        <v>3</v>
      </c>
      <c r="K2100">
        <v>1</v>
      </c>
      <c r="L2100">
        <v>3</v>
      </c>
      <c r="M2100" t="s">
        <v>1745</v>
      </c>
      <c r="O2100" t="s">
        <v>6434</v>
      </c>
      <c r="P2100">
        <v>7</v>
      </c>
      <c r="Q2100" t="s">
        <v>6439</v>
      </c>
      <c r="R2100" t="str">
        <f>IFERROR(INDEX(tbl_Lookup_Exercises[Category],MATCH(tbl_Exercises[[#This Row],[ExerciseName]],tbl_Lookup_Exercises[ExerciseName],0)),"Unknown")</f>
        <v>Arms_Triceps</v>
      </c>
    </row>
    <row r="2101" spans="1:18" hidden="1" x14ac:dyDescent="0.25">
      <c r="A2101" t="s">
        <v>6440</v>
      </c>
      <c r="B2101" t="s">
        <v>1224</v>
      </c>
      <c r="C2101" t="s">
        <v>339</v>
      </c>
      <c r="D2101">
        <v>1</v>
      </c>
      <c r="E2101">
        <v>50</v>
      </c>
      <c r="G2101">
        <v>60</v>
      </c>
      <c r="O2101" t="s">
        <v>6441</v>
      </c>
      <c r="P2101">
        <v>7</v>
      </c>
      <c r="Q2101" t="s">
        <v>6442</v>
      </c>
      <c r="R2101" t="str">
        <f>IFERROR(INDEX(tbl_Lookup_Exercises[Category],MATCH(tbl_Exercises[[#This Row],[ExerciseName]],tbl_Lookup_Exercises[ExerciseName],0)),"Unknown")</f>
        <v>Carry</v>
      </c>
    </row>
    <row r="2102" spans="1:18" hidden="1" x14ac:dyDescent="0.25">
      <c r="A2102" t="s">
        <v>6443</v>
      </c>
      <c r="B2102" t="s">
        <v>1224</v>
      </c>
      <c r="C2102" t="s">
        <v>339</v>
      </c>
      <c r="D2102">
        <v>2</v>
      </c>
      <c r="E2102">
        <v>50</v>
      </c>
      <c r="G2102">
        <v>60</v>
      </c>
      <c r="O2102" t="s">
        <v>6444</v>
      </c>
      <c r="P2102">
        <v>7</v>
      </c>
      <c r="Q2102" t="s">
        <v>6445</v>
      </c>
      <c r="R2102" t="str">
        <f>IFERROR(INDEX(tbl_Lookup_Exercises[Category],MATCH(tbl_Exercises[[#This Row],[ExerciseName]],tbl_Lookup_Exercises[ExerciseName],0)),"Unknown")</f>
        <v>Carry</v>
      </c>
    </row>
    <row r="2103" spans="1:18" hidden="1" x14ac:dyDescent="0.25">
      <c r="A2103" t="s">
        <v>6446</v>
      </c>
      <c r="B2103" t="s">
        <v>1224</v>
      </c>
      <c r="C2103" t="s">
        <v>339</v>
      </c>
      <c r="D2103">
        <v>3</v>
      </c>
      <c r="E2103">
        <v>50</v>
      </c>
      <c r="G2103">
        <v>60</v>
      </c>
      <c r="O2103" t="s">
        <v>6441</v>
      </c>
      <c r="P2103">
        <v>7</v>
      </c>
      <c r="Q2103" t="s">
        <v>6447</v>
      </c>
      <c r="R2103" t="str">
        <f>IFERROR(INDEX(tbl_Lookup_Exercises[Category],MATCH(tbl_Exercises[[#This Row],[ExerciseName]],tbl_Lookup_Exercises[ExerciseName],0)),"Unknown")</f>
        <v>Carry</v>
      </c>
    </row>
    <row r="2104" spans="1:18" hidden="1" x14ac:dyDescent="0.25">
      <c r="A2104" t="s">
        <v>6448</v>
      </c>
      <c r="B2104" t="s">
        <v>1224</v>
      </c>
      <c r="C2104" t="s">
        <v>334</v>
      </c>
      <c r="D2104">
        <v>1</v>
      </c>
      <c r="E2104">
        <v>0</v>
      </c>
      <c r="G2104">
        <v>60</v>
      </c>
      <c r="O2104" t="s">
        <v>6449</v>
      </c>
      <c r="P2104">
        <v>7</v>
      </c>
      <c r="Q2104" t="s">
        <v>6450</v>
      </c>
      <c r="R2104" t="str">
        <f>IFERROR(INDEX(tbl_Lookup_Exercises[Category],MATCH(tbl_Exercises[[#This Row],[ExerciseName]],tbl_Lookup_Exercises[ExerciseName],0)),"Unknown")</f>
        <v>Carry</v>
      </c>
    </row>
    <row r="2105" spans="1:18" hidden="1" x14ac:dyDescent="0.25">
      <c r="A2105" t="s">
        <v>6451</v>
      </c>
      <c r="B2105" t="s">
        <v>1224</v>
      </c>
      <c r="C2105" t="s">
        <v>334</v>
      </c>
      <c r="D2105">
        <v>2</v>
      </c>
      <c r="E2105">
        <v>0</v>
      </c>
      <c r="G2105">
        <v>60</v>
      </c>
      <c r="O2105" t="s">
        <v>6452</v>
      </c>
      <c r="P2105">
        <v>7</v>
      </c>
      <c r="Q2105" t="s">
        <v>1227</v>
      </c>
      <c r="R2105" t="str">
        <f>IFERROR(INDEX(tbl_Lookup_Exercises[Category],MATCH(tbl_Exercises[[#This Row],[ExerciseName]],tbl_Lookup_Exercises[ExerciseName],0)),"Unknown")</f>
        <v>Carry</v>
      </c>
    </row>
    <row r="2106" spans="1:18" hidden="1" x14ac:dyDescent="0.25">
      <c r="A2106" t="s">
        <v>6453</v>
      </c>
      <c r="B2106" t="s">
        <v>1228</v>
      </c>
      <c r="C2106" t="s">
        <v>363</v>
      </c>
      <c r="D2106">
        <v>1</v>
      </c>
      <c r="G2106">
        <v>360</v>
      </c>
      <c r="H2106">
        <v>0.63</v>
      </c>
      <c r="I2106" t="s">
        <v>3957</v>
      </c>
      <c r="O2106" t="s">
        <v>6313</v>
      </c>
      <c r="P2106">
        <v>7</v>
      </c>
      <c r="Q2106" t="s">
        <v>1230</v>
      </c>
      <c r="R2106" t="str">
        <f>IFERROR(INDEX(tbl_Lookup_Exercises[Category],MATCH(tbl_Exercises[[#This Row],[ExerciseName]],tbl_Lookup_Exercises[ExerciseName],0)),"Unknown")</f>
        <v>Cardio</v>
      </c>
    </row>
    <row r="2107" spans="1:18" hidden="1" x14ac:dyDescent="0.25">
      <c r="A2107" t="s">
        <v>6454</v>
      </c>
      <c r="B2107" t="s">
        <v>1228</v>
      </c>
      <c r="C2107" t="s">
        <v>394</v>
      </c>
      <c r="D2107">
        <v>1</v>
      </c>
      <c r="E2107">
        <v>0</v>
      </c>
      <c r="F2107">
        <v>12</v>
      </c>
      <c r="O2107" t="s">
        <v>5122</v>
      </c>
      <c r="P2107">
        <v>7</v>
      </c>
      <c r="Q2107" t="s">
        <v>6455</v>
      </c>
      <c r="R2107" t="str">
        <f>IFERROR(INDEX(tbl_Lookup_Exercises[Category],MATCH(tbl_Exercises[[#This Row],[ExerciseName]],tbl_Lookup_Exercises[ExerciseName],0)),"Unknown")</f>
        <v>Warmup</v>
      </c>
    </row>
    <row r="2108" spans="1:18" hidden="1" x14ac:dyDescent="0.25">
      <c r="A2108" t="s">
        <v>6456</v>
      </c>
      <c r="B2108" t="s">
        <v>1228</v>
      </c>
      <c r="C2108" t="s">
        <v>403</v>
      </c>
      <c r="D2108">
        <v>1</v>
      </c>
      <c r="E2108">
        <v>0</v>
      </c>
      <c r="F2108">
        <v>8</v>
      </c>
      <c r="P2108">
        <v>7</v>
      </c>
      <c r="Q2108" t="s">
        <v>6457</v>
      </c>
      <c r="R2108" t="str">
        <f>IFERROR(INDEX(tbl_Lookup_Exercises[Category],MATCH(tbl_Exercises[[#This Row],[ExerciseName]],tbl_Lookup_Exercises[ExerciseName],0)),"Unknown")</f>
        <v>Warmup</v>
      </c>
    </row>
    <row r="2109" spans="1:18" hidden="1" x14ac:dyDescent="0.25">
      <c r="A2109" t="s">
        <v>6458</v>
      </c>
      <c r="B2109" t="s">
        <v>1228</v>
      </c>
      <c r="C2109" t="s">
        <v>403</v>
      </c>
      <c r="D2109">
        <v>2</v>
      </c>
      <c r="E2109">
        <v>0</v>
      </c>
      <c r="F2109">
        <v>8</v>
      </c>
      <c r="P2109">
        <v>7</v>
      </c>
      <c r="Q2109" t="s">
        <v>6459</v>
      </c>
      <c r="R2109" t="str">
        <f>IFERROR(INDEX(tbl_Lookup_Exercises[Category],MATCH(tbl_Exercises[[#This Row],[ExerciseName]],tbl_Lookup_Exercises[ExerciseName],0)),"Unknown")</f>
        <v>Warmup</v>
      </c>
    </row>
    <row r="2110" spans="1:18" hidden="1" x14ac:dyDescent="0.25">
      <c r="A2110" t="s">
        <v>6460</v>
      </c>
      <c r="B2110" t="s">
        <v>1228</v>
      </c>
      <c r="C2110" t="s">
        <v>147</v>
      </c>
      <c r="D2110">
        <v>1</v>
      </c>
      <c r="E2110">
        <v>120</v>
      </c>
      <c r="F2110">
        <v>9</v>
      </c>
      <c r="J2110">
        <v>3</v>
      </c>
      <c r="K2110">
        <v>1</v>
      </c>
      <c r="M2110" t="s">
        <v>618</v>
      </c>
      <c r="O2110" t="s">
        <v>6461</v>
      </c>
      <c r="P2110">
        <v>7</v>
      </c>
      <c r="Q2110" t="s">
        <v>6462</v>
      </c>
      <c r="R2110" t="str">
        <f>IFERROR(INDEX(tbl_Lookup_Exercises[Category],MATCH(tbl_Exercises[[#This Row],[ExerciseName]],tbl_Lookup_Exercises[ExerciseName],0)),"Unknown")</f>
        <v>Push</v>
      </c>
    </row>
    <row r="2111" spans="1:18" hidden="1" x14ac:dyDescent="0.25">
      <c r="A2111" t="s">
        <v>6463</v>
      </c>
      <c r="B2111" t="s">
        <v>1228</v>
      </c>
      <c r="C2111" t="s">
        <v>147</v>
      </c>
      <c r="D2111">
        <v>2</v>
      </c>
      <c r="E2111">
        <v>130</v>
      </c>
      <c r="F2111">
        <v>8</v>
      </c>
      <c r="J2111">
        <v>3</v>
      </c>
      <c r="K2111">
        <v>1</v>
      </c>
      <c r="M2111" t="s">
        <v>618</v>
      </c>
      <c r="O2111" t="s">
        <v>6461</v>
      </c>
      <c r="P2111">
        <v>7</v>
      </c>
      <c r="Q2111" t="s">
        <v>6464</v>
      </c>
      <c r="R2111" t="str">
        <f>IFERROR(INDEX(tbl_Lookup_Exercises[Category],MATCH(tbl_Exercises[[#This Row],[ExerciseName]],tbl_Lookup_Exercises[ExerciseName],0)),"Unknown")</f>
        <v>Push</v>
      </c>
    </row>
    <row r="2112" spans="1:18" hidden="1" x14ac:dyDescent="0.25">
      <c r="A2112" t="s">
        <v>6465</v>
      </c>
      <c r="B2112" t="s">
        <v>1228</v>
      </c>
      <c r="C2112" t="s">
        <v>147</v>
      </c>
      <c r="D2112">
        <v>3</v>
      </c>
      <c r="E2112">
        <v>140</v>
      </c>
      <c r="F2112">
        <v>6</v>
      </c>
      <c r="J2112">
        <v>3</v>
      </c>
      <c r="K2112">
        <v>1</v>
      </c>
      <c r="M2112" t="s">
        <v>610</v>
      </c>
      <c r="O2112" t="s">
        <v>6466</v>
      </c>
      <c r="P2112">
        <v>7</v>
      </c>
      <c r="Q2112" t="s">
        <v>6467</v>
      </c>
      <c r="R2112" t="str">
        <f>IFERROR(INDEX(tbl_Lookup_Exercises[Category],MATCH(tbl_Exercises[[#This Row],[ExerciseName]],tbl_Lookup_Exercises[ExerciseName],0)),"Unknown")</f>
        <v>Push</v>
      </c>
    </row>
    <row r="2113" spans="1:18" hidden="1" x14ac:dyDescent="0.25">
      <c r="A2113" t="s">
        <v>6468</v>
      </c>
      <c r="B2113" t="s">
        <v>1228</v>
      </c>
      <c r="C2113" t="s">
        <v>147</v>
      </c>
      <c r="D2113">
        <v>4</v>
      </c>
      <c r="E2113">
        <v>140</v>
      </c>
      <c r="F2113">
        <v>4.5</v>
      </c>
      <c r="J2113">
        <v>3</v>
      </c>
      <c r="K2113">
        <v>1</v>
      </c>
      <c r="M2113" t="s">
        <v>610</v>
      </c>
      <c r="O2113" t="s">
        <v>6466</v>
      </c>
      <c r="P2113">
        <v>7</v>
      </c>
      <c r="Q2113" t="s">
        <v>6469</v>
      </c>
      <c r="R2113" t="str">
        <f>IFERROR(INDEX(tbl_Lookup_Exercises[Category],MATCH(tbl_Exercises[[#This Row],[ExerciseName]],tbl_Lookup_Exercises[ExerciseName],0)),"Unknown")</f>
        <v>Push</v>
      </c>
    </row>
    <row r="2114" spans="1:18" hidden="1" x14ac:dyDescent="0.25">
      <c r="A2114" t="s">
        <v>6470</v>
      </c>
      <c r="B2114" t="s">
        <v>1228</v>
      </c>
      <c r="C2114" t="s">
        <v>181</v>
      </c>
      <c r="D2114">
        <v>1</v>
      </c>
      <c r="E2114">
        <v>90</v>
      </c>
      <c r="F2114">
        <v>10</v>
      </c>
      <c r="J2114">
        <v>2</v>
      </c>
      <c r="K2114">
        <v>1</v>
      </c>
      <c r="L2114">
        <v>2</v>
      </c>
      <c r="M2114" t="s">
        <v>2289</v>
      </c>
      <c r="O2114" t="s">
        <v>6471</v>
      </c>
      <c r="P2114">
        <v>7</v>
      </c>
      <c r="Q2114" t="s">
        <v>6472</v>
      </c>
      <c r="R2114" t="str">
        <f>IFERROR(INDEX(tbl_Lookup_Exercises[Category],MATCH(tbl_Exercises[[#This Row],[ExerciseName]],tbl_Lookup_Exercises[ExerciseName],0)),"Unknown")</f>
        <v>Push</v>
      </c>
    </row>
    <row r="2115" spans="1:18" hidden="1" x14ac:dyDescent="0.25">
      <c r="A2115" t="s">
        <v>6473</v>
      </c>
      <c r="B2115" t="s">
        <v>1228</v>
      </c>
      <c r="C2115" t="s">
        <v>181</v>
      </c>
      <c r="D2115">
        <v>2</v>
      </c>
      <c r="E2115">
        <v>100</v>
      </c>
      <c r="F2115">
        <v>10</v>
      </c>
      <c r="J2115">
        <v>2</v>
      </c>
      <c r="K2115">
        <v>1</v>
      </c>
      <c r="L2115">
        <v>2</v>
      </c>
      <c r="M2115" t="s">
        <v>618</v>
      </c>
      <c r="O2115" t="s">
        <v>6474</v>
      </c>
      <c r="P2115">
        <v>7</v>
      </c>
      <c r="Q2115" t="s">
        <v>6475</v>
      </c>
      <c r="R2115" t="str">
        <f>IFERROR(INDEX(tbl_Lookup_Exercises[Category],MATCH(tbl_Exercises[[#This Row],[ExerciseName]],tbl_Lookup_Exercises[ExerciseName],0)),"Unknown")</f>
        <v>Push</v>
      </c>
    </row>
    <row r="2116" spans="1:18" hidden="1" x14ac:dyDescent="0.25">
      <c r="A2116" t="s">
        <v>6476</v>
      </c>
      <c r="B2116" t="s">
        <v>1228</v>
      </c>
      <c r="C2116" t="s">
        <v>181</v>
      </c>
      <c r="D2116">
        <v>3</v>
      </c>
      <c r="E2116">
        <v>100</v>
      </c>
      <c r="F2116">
        <v>10</v>
      </c>
      <c r="J2116">
        <v>2</v>
      </c>
      <c r="K2116">
        <v>1</v>
      </c>
      <c r="L2116">
        <v>2</v>
      </c>
      <c r="M2116" t="s">
        <v>610</v>
      </c>
      <c r="O2116" t="s">
        <v>6477</v>
      </c>
      <c r="P2116">
        <v>7</v>
      </c>
      <c r="Q2116" t="s">
        <v>6478</v>
      </c>
      <c r="R2116" t="str">
        <f>IFERROR(INDEX(tbl_Lookup_Exercises[Category],MATCH(tbl_Exercises[[#This Row],[ExerciseName]],tbl_Lookup_Exercises[ExerciseName],0)),"Unknown")</f>
        <v>Push</v>
      </c>
    </row>
    <row r="2117" spans="1:18" hidden="1" x14ac:dyDescent="0.25">
      <c r="A2117" t="s">
        <v>6479</v>
      </c>
      <c r="B2117" t="s">
        <v>1228</v>
      </c>
      <c r="C2117" t="s">
        <v>181</v>
      </c>
      <c r="D2117">
        <v>4</v>
      </c>
      <c r="E2117">
        <v>105</v>
      </c>
      <c r="F2117">
        <v>7</v>
      </c>
      <c r="J2117">
        <v>2</v>
      </c>
      <c r="K2117">
        <v>1</v>
      </c>
      <c r="L2117">
        <v>2</v>
      </c>
      <c r="M2117" t="s">
        <v>610</v>
      </c>
      <c r="O2117" t="s">
        <v>6480</v>
      </c>
      <c r="P2117">
        <v>7</v>
      </c>
      <c r="Q2117" t="s">
        <v>6481</v>
      </c>
      <c r="R2117" t="str">
        <f>IFERROR(INDEX(tbl_Lookup_Exercises[Category],MATCH(tbl_Exercises[[#This Row],[ExerciseName]],tbl_Lookup_Exercises[ExerciseName],0)),"Unknown")</f>
        <v>Push</v>
      </c>
    </row>
    <row r="2118" spans="1:18" hidden="1" x14ac:dyDescent="0.25">
      <c r="A2118" t="s">
        <v>6482</v>
      </c>
      <c r="B2118" t="s">
        <v>1228</v>
      </c>
      <c r="C2118" t="s">
        <v>195</v>
      </c>
      <c r="D2118">
        <v>1</v>
      </c>
      <c r="E2118">
        <v>20</v>
      </c>
      <c r="F2118">
        <v>12</v>
      </c>
      <c r="J2118">
        <v>2</v>
      </c>
      <c r="K2118">
        <v>2</v>
      </c>
      <c r="L2118">
        <v>2</v>
      </c>
      <c r="M2118" t="s">
        <v>618</v>
      </c>
      <c r="O2118" t="s">
        <v>6483</v>
      </c>
      <c r="P2118">
        <v>7</v>
      </c>
      <c r="Q2118" t="s">
        <v>6484</v>
      </c>
      <c r="R2118" t="str">
        <f>IFERROR(INDEX(tbl_Lookup_Exercises[Category],MATCH(tbl_Exercises[[#This Row],[ExerciseName]],tbl_Lookup_Exercises[ExerciseName],0)),"Unknown")</f>
        <v>Push</v>
      </c>
    </row>
    <row r="2119" spans="1:18" hidden="1" x14ac:dyDescent="0.25">
      <c r="A2119" t="s">
        <v>6485</v>
      </c>
      <c r="B2119" t="s">
        <v>1228</v>
      </c>
      <c r="C2119" t="s">
        <v>195</v>
      </c>
      <c r="D2119">
        <v>2</v>
      </c>
      <c r="E2119">
        <v>20</v>
      </c>
      <c r="F2119">
        <v>15</v>
      </c>
      <c r="J2119">
        <v>2</v>
      </c>
      <c r="K2119">
        <v>2</v>
      </c>
      <c r="L2119">
        <v>2</v>
      </c>
      <c r="M2119" t="s">
        <v>1745</v>
      </c>
      <c r="O2119" t="s">
        <v>6486</v>
      </c>
      <c r="P2119">
        <v>7</v>
      </c>
      <c r="Q2119" t="s">
        <v>6487</v>
      </c>
      <c r="R2119" t="str">
        <f>IFERROR(INDEX(tbl_Lookup_Exercises[Category],MATCH(tbl_Exercises[[#This Row],[ExerciseName]],tbl_Lookup_Exercises[ExerciseName],0)),"Unknown")</f>
        <v>Push</v>
      </c>
    </row>
    <row r="2120" spans="1:18" hidden="1" x14ac:dyDescent="0.25">
      <c r="A2120" t="s">
        <v>6488</v>
      </c>
      <c r="B2120" t="s">
        <v>1228</v>
      </c>
      <c r="C2120" t="s">
        <v>195</v>
      </c>
      <c r="D2120">
        <v>3</v>
      </c>
      <c r="E2120">
        <v>25</v>
      </c>
      <c r="F2120">
        <v>13</v>
      </c>
      <c r="J2120">
        <v>2</v>
      </c>
      <c r="K2120">
        <v>2</v>
      </c>
      <c r="L2120">
        <v>2</v>
      </c>
      <c r="M2120" t="s">
        <v>1745</v>
      </c>
      <c r="O2120" t="s">
        <v>6486</v>
      </c>
      <c r="P2120">
        <v>7</v>
      </c>
      <c r="Q2120" t="s">
        <v>6489</v>
      </c>
      <c r="R2120" t="str">
        <f>IFERROR(INDEX(tbl_Lookup_Exercises[Category],MATCH(tbl_Exercises[[#This Row],[ExerciseName]],tbl_Lookup_Exercises[ExerciseName],0)),"Unknown")</f>
        <v>Push</v>
      </c>
    </row>
    <row r="2121" spans="1:18" hidden="1" x14ac:dyDescent="0.25">
      <c r="A2121" t="s">
        <v>6490</v>
      </c>
      <c r="B2121" t="s">
        <v>1228</v>
      </c>
      <c r="C2121" t="s">
        <v>217</v>
      </c>
      <c r="D2121">
        <v>1</v>
      </c>
      <c r="E2121">
        <v>20</v>
      </c>
      <c r="F2121">
        <v>11</v>
      </c>
      <c r="J2121">
        <v>3</v>
      </c>
      <c r="K2121">
        <v>1</v>
      </c>
      <c r="L2121">
        <v>3</v>
      </c>
      <c r="M2121" t="s">
        <v>1745</v>
      </c>
      <c r="O2121" t="s">
        <v>6491</v>
      </c>
      <c r="P2121">
        <v>7</v>
      </c>
      <c r="Q2121" t="s">
        <v>6492</v>
      </c>
      <c r="R2121" t="str">
        <f>IFERROR(INDEX(tbl_Lookup_Exercises[Category],MATCH(tbl_Exercises[[#This Row],[ExerciseName]],tbl_Lookup_Exercises[ExerciseName],0)),"Unknown")</f>
        <v>Arms_Triceps</v>
      </c>
    </row>
    <row r="2122" spans="1:18" hidden="1" x14ac:dyDescent="0.25">
      <c r="A2122" t="s">
        <v>6493</v>
      </c>
      <c r="B2122" t="s">
        <v>1228</v>
      </c>
      <c r="C2122" t="s">
        <v>217</v>
      </c>
      <c r="D2122">
        <v>2</v>
      </c>
      <c r="E2122">
        <v>20</v>
      </c>
      <c r="F2122">
        <v>11</v>
      </c>
      <c r="J2122">
        <v>3</v>
      </c>
      <c r="K2122">
        <v>1</v>
      </c>
      <c r="L2122">
        <v>3</v>
      </c>
      <c r="M2122" t="s">
        <v>1745</v>
      </c>
      <c r="O2122" t="s">
        <v>6494</v>
      </c>
      <c r="P2122">
        <v>7</v>
      </c>
      <c r="Q2122" t="s">
        <v>6495</v>
      </c>
      <c r="R2122" t="str">
        <f>IFERROR(INDEX(tbl_Lookup_Exercises[Category],MATCH(tbl_Exercises[[#This Row],[ExerciseName]],tbl_Lookup_Exercises[ExerciseName],0)),"Unknown")</f>
        <v>Arms_Triceps</v>
      </c>
    </row>
    <row r="2123" spans="1:18" hidden="1" x14ac:dyDescent="0.25">
      <c r="A2123" t="s">
        <v>6496</v>
      </c>
      <c r="B2123" t="s">
        <v>1228</v>
      </c>
      <c r="C2123" t="s">
        <v>217</v>
      </c>
      <c r="D2123">
        <v>3</v>
      </c>
      <c r="E2123">
        <v>20</v>
      </c>
      <c r="F2123">
        <v>8</v>
      </c>
      <c r="J2123">
        <v>3</v>
      </c>
      <c r="K2123">
        <v>1</v>
      </c>
      <c r="L2123">
        <v>3</v>
      </c>
      <c r="M2123" t="s">
        <v>610</v>
      </c>
      <c r="O2123" t="s">
        <v>6497</v>
      </c>
      <c r="P2123">
        <v>7</v>
      </c>
      <c r="Q2123" t="s">
        <v>6498</v>
      </c>
      <c r="R2123" t="str">
        <f>IFERROR(INDEX(tbl_Lookup_Exercises[Category],MATCH(tbl_Exercises[[#This Row],[ExerciseName]],tbl_Lookup_Exercises[ExerciseName],0)),"Unknown")</f>
        <v>Arms_Triceps</v>
      </c>
    </row>
    <row r="2124" spans="1:18" hidden="1" x14ac:dyDescent="0.25">
      <c r="A2124" t="s">
        <v>6499</v>
      </c>
      <c r="B2124" t="s">
        <v>1228</v>
      </c>
      <c r="C2124" t="s">
        <v>217</v>
      </c>
      <c r="D2124">
        <v>4</v>
      </c>
      <c r="E2124">
        <v>20</v>
      </c>
      <c r="F2124">
        <v>8</v>
      </c>
      <c r="J2124">
        <v>3</v>
      </c>
      <c r="K2124">
        <v>1</v>
      </c>
      <c r="L2124">
        <v>3</v>
      </c>
      <c r="M2124" t="s">
        <v>610</v>
      </c>
      <c r="O2124" t="s">
        <v>6500</v>
      </c>
      <c r="P2124">
        <v>7</v>
      </c>
      <c r="Q2124" t="s">
        <v>6501</v>
      </c>
      <c r="R2124" t="str">
        <f>IFERROR(INDEX(tbl_Lookup_Exercises[Category],MATCH(tbl_Exercises[[#This Row],[ExerciseName]],tbl_Lookup_Exercises[ExerciseName],0)),"Unknown")</f>
        <v>Arms_Triceps</v>
      </c>
    </row>
    <row r="2125" spans="1:18" hidden="1" x14ac:dyDescent="0.25">
      <c r="A2125" t="s">
        <v>6502</v>
      </c>
      <c r="B2125" t="s">
        <v>1228</v>
      </c>
      <c r="C2125" t="s">
        <v>209</v>
      </c>
      <c r="D2125">
        <v>1</v>
      </c>
      <c r="E2125">
        <v>60</v>
      </c>
      <c r="F2125">
        <v>10</v>
      </c>
      <c r="J2125">
        <v>2</v>
      </c>
      <c r="K2125">
        <v>1</v>
      </c>
      <c r="L2125">
        <v>2</v>
      </c>
      <c r="M2125" t="s">
        <v>1745</v>
      </c>
      <c r="O2125" t="s">
        <v>6503</v>
      </c>
      <c r="P2125">
        <v>7</v>
      </c>
      <c r="Q2125" t="s">
        <v>6504</v>
      </c>
      <c r="R2125" t="str">
        <f>IFERROR(INDEX(tbl_Lookup_Exercises[Category],MATCH(tbl_Exercises[[#This Row],[ExerciseName]],tbl_Lookup_Exercises[ExerciseName],0)),"Unknown")</f>
        <v>Arms_Triceps</v>
      </c>
    </row>
    <row r="2126" spans="1:18" hidden="1" x14ac:dyDescent="0.25">
      <c r="A2126" t="s">
        <v>6505</v>
      </c>
      <c r="B2126" t="s">
        <v>1228</v>
      </c>
      <c r="C2126" t="s">
        <v>209</v>
      </c>
      <c r="D2126">
        <v>2</v>
      </c>
      <c r="E2126">
        <v>60</v>
      </c>
      <c r="F2126">
        <v>9</v>
      </c>
      <c r="J2126">
        <v>2</v>
      </c>
      <c r="K2126">
        <v>1</v>
      </c>
      <c r="L2126">
        <v>2</v>
      </c>
      <c r="M2126" t="s">
        <v>1745</v>
      </c>
      <c r="O2126" t="s">
        <v>6503</v>
      </c>
      <c r="P2126">
        <v>7</v>
      </c>
      <c r="Q2126" t="s">
        <v>6506</v>
      </c>
      <c r="R2126" t="str">
        <f>IFERROR(INDEX(tbl_Lookup_Exercises[Category],MATCH(tbl_Exercises[[#This Row],[ExerciseName]],tbl_Lookup_Exercises[ExerciseName],0)),"Unknown")</f>
        <v>Arms_Triceps</v>
      </c>
    </row>
    <row r="2127" spans="1:18" hidden="1" x14ac:dyDescent="0.25">
      <c r="A2127" t="s">
        <v>6507</v>
      </c>
      <c r="B2127" t="s">
        <v>1228</v>
      </c>
      <c r="C2127" t="s">
        <v>209</v>
      </c>
      <c r="D2127">
        <v>3</v>
      </c>
      <c r="E2127">
        <v>65</v>
      </c>
      <c r="F2127">
        <v>7.5</v>
      </c>
      <c r="J2127">
        <v>2</v>
      </c>
      <c r="K2127">
        <v>1</v>
      </c>
      <c r="L2127">
        <v>2</v>
      </c>
      <c r="M2127" t="s">
        <v>1745</v>
      </c>
      <c r="O2127" t="s">
        <v>6508</v>
      </c>
      <c r="P2127">
        <v>7</v>
      </c>
      <c r="Q2127" t="s">
        <v>6509</v>
      </c>
      <c r="R2127" t="str">
        <f>IFERROR(INDEX(tbl_Lookup_Exercises[Category],MATCH(tbl_Exercises[[#This Row],[ExerciseName]],tbl_Lookup_Exercises[ExerciseName],0)),"Unknown")</f>
        <v>Arms_Triceps</v>
      </c>
    </row>
    <row r="2128" spans="1:18" hidden="1" x14ac:dyDescent="0.25">
      <c r="A2128" t="s">
        <v>6510</v>
      </c>
      <c r="B2128" t="s">
        <v>1228</v>
      </c>
      <c r="C2128" t="s">
        <v>339</v>
      </c>
      <c r="D2128">
        <v>1</v>
      </c>
      <c r="E2128">
        <v>50</v>
      </c>
      <c r="G2128">
        <v>60</v>
      </c>
      <c r="O2128" t="s">
        <v>6511</v>
      </c>
      <c r="P2128">
        <v>7</v>
      </c>
      <c r="Q2128" t="s">
        <v>6512</v>
      </c>
      <c r="R2128" t="str">
        <f>IFERROR(INDEX(tbl_Lookup_Exercises[Category],MATCH(tbl_Exercises[[#This Row],[ExerciseName]],tbl_Lookup_Exercises[ExerciseName],0)),"Unknown")</f>
        <v>Carry</v>
      </c>
    </row>
    <row r="2129" spans="1:18" hidden="1" x14ac:dyDescent="0.25">
      <c r="A2129" t="s">
        <v>6513</v>
      </c>
      <c r="B2129" t="s">
        <v>1228</v>
      </c>
      <c r="C2129" t="s">
        <v>339</v>
      </c>
      <c r="D2129">
        <v>2</v>
      </c>
      <c r="E2129">
        <v>50</v>
      </c>
      <c r="G2129">
        <v>60</v>
      </c>
      <c r="O2129" t="s">
        <v>6511</v>
      </c>
      <c r="P2129">
        <v>7</v>
      </c>
      <c r="Q2129" t="s">
        <v>6514</v>
      </c>
      <c r="R2129" t="str">
        <f>IFERROR(INDEX(tbl_Lookup_Exercises[Category],MATCH(tbl_Exercises[[#This Row],[ExerciseName]],tbl_Lookup_Exercises[ExerciseName],0)),"Unknown")</f>
        <v>Carry</v>
      </c>
    </row>
    <row r="2130" spans="1:18" hidden="1" x14ac:dyDescent="0.25">
      <c r="A2130" t="s">
        <v>6515</v>
      </c>
      <c r="B2130" t="s">
        <v>1228</v>
      </c>
      <c r="C2130" t="s">
        <v>339</v>
      </c>
      <c r="D2130">
        <v>3</v>
      </c>
      <c r="E2130">
        <v>50</v>
      </c>
      <c r="G2130">
        <v>60</v>
      </c>
      <c r="O2130" t="s">
        <v>6516</v>
      </c>
      <c r="P2130">
        <v>7</v>
      </c>
      <c r="Q2130" t="s">
        <v>6517</v>
      </c>
      <c r="R2130" t="str">
        <f>IFERROR(INDEX(tbl_Lookup_Exercises[Category],MATCH(tbl_Exercises[[#This Row],[ExerciseName]],tbl_Lookup_Exercises[ExerciseName],0)),"Unknown")</f>
        <v>Carry</v>
      </c>
    </row>
    <row r="2131" spans="1:18" hidden="1" x14ac:dyDescent="0.25">
      <c r="A2131" t="s">
        <v>6518</v>
      </c>
      <c r="B2131" t="s">
        <v>1228</v>
      </c>
      <c r="C2131" t="s">
        <v>334</v>
      </c>
      <c r="D2131">
        <v>1</v>
      </c>
      <c r="E2131">
        <v>0</v>
      </c>
      <c r="G2131">
        <v>60</v>
      </c>
      <c r="O2131" t="s">
        <v>6519</v>
      </c>
      <c r="P2131">
        <v>7</v>
      </c>
      <c r="Q2131" t="s">
        <v>6520</v>
      </c>
      <c r="R2131" t="str">
        <f>IFERROR(INDEX(tbl_Lookup_Exercises[Category],MATCH(tbl_Exercises[[#This Row],[ExerciseName]],tbl_Lookup_Exercises[ExerciseName],0)),"Unknown")</f>
        <v>Carry</v>
      </c>
    </row>
    <row r="2132" spans="1:18" hidden="1" x14ac:dyDescent="0.25">
      <c r="A2132" t="s">
        <v>6521</v>
      </c>
      <c r="B2132" t="s">
        <v>1228</v>
      </c>
      <c r="C2132" t="s">
        <v>334</v>
      </c>
      <c r="D2132">
        <v>2</v>
      </c>
      <c r="E2132">
        <v>0</v>
      </c>
      <c r="G2132">
        <v>60</v>
      </c>
      <c r="O2132" t="s">
        <v>6522</v>
      </c>
      <c r="P2132">
        <v>7</v>
      </c>
      <c r="Q2132" t="s">
        <v>1231</v>
      </c>
      <c r="R2132" t="str">
        <f>IFERROR(INDEX(tbl_Lookup_Exercises[Category],MATCH(tbl_Exercises[[#This Row],[ExerciseName]],tbl_Lookup_Exercises[ExerciseName],0)),"Unknown")</f>
        <v>Carry</v>
      </c>
    </row>
    <row r="2133" spans="1:18" hidden="1" x14ac:dyDescent="0.25">
      <c r="A2133" t="s">
        <v>6523</v>
      </c>
      <c r="B2133" t="s">
        <v>1232</v>
      </c>
      <c r="C2133" t="s">
        <v>363</v>
      </c>
      <c r="D2133">
        <v>1</v>
      </c>
      <c r="G2133">
        <v>360</v>
      </c>
      <c r="H2133">
        <v>0.65</v>
      </c>
      <c r="I2133" t="s">
        <v>3957</v>
      </c>
      <c r="O2133" t="s">
        <v>6524</v>
      </c>
      <c r="P2133">
        <v>7</v>
      </c>
      <c r="Q2133" t="s">
        <v>1234</v>
      </c>
      <c r="R2133" t="str">
        <f>IFERROR(INDEX(tbl_Lookup_Exercises[Category],MATCH(tbl_Exercises[[#This Row],[ExerciseName]],tbl_Lookup_Exercises[ExerciseName],0)),"Unknown")</f>
        <v>Cardio</v>
      </c>
    </row>
    <row r="2134" spans="1:18" hidden="1" x14ac:dyDescent="0.25">
      <c r="A2134" t="s">
        <v>6525</v>
      </c>
      <c r="B2134" t="s">
        <v>1232</v>
      </c>
      <c r="C2134" t="s">
        <v>265</v>
      </c>
      <c r="D2134">
        <v>1</v>
      </c>
      <c r="E2134">
        <v>40</v>
      </c>
      <c r="F2134">
        <v>10</v>
      </c>
      <c r="J2134">
        <v>3</v>
      </c>
      <c r="K2134">
        <v>1</v>
      </c>
      <c r="L2134">
        <v>1</v>
      </c>
      <c r="M2134" t="s">
        <v>618</v>
      </c>
      <c r="O2134" t="s">
        <v>6526</v>
      </c>
      <c r="P2134">
        <v>7</v>
      </c>
      <c r="Q2134" t="s">
        <v>6527</v>
      </c>
      <c r="R2134" t="str">
        <f>IFERROR(INDEX(tbl_Lookup_Exercises[Category],MATCH(tbl_Exercises[[#This Row],[ExerciseName]],tbl_Lookup_Exercises[ExerciseName],0)),"Unknown")</f>
        <v>Legs</v>
      </c>
    </row>
    <row r="2135" spans="1:18" hidden="1" x14ac:dyDescent="0.25">
      <c r="A2135" t="s">
        <v>6528</v>
      </c>
      <c r="B2135" t="s">
        <v>1232</v>
      </c>
      <c r="C2135" t="s">
        <v>265</v>
      </c>
      <c r="D2135">
        <v>2</v>
      </c>
      <c r="E2135">
        <v>50</v>
      </c>
      <c r="F2135">
        <v>10</v>
      </c>
      <c r="J2135">
        <v>3</v>
      </c>
      <c r="K2135">
        <v>1</v>
      </c>
      <c r="L2135">
        <v>1</v>
      </c>
      <c r="M2135" t="s">
        <v>618</v>
      </c>
      <c r="O2135" t="s">
        <v>6526</v>
      </c>
      <c r="P2135">
        <v>7</v>
      </c>
      <c r="Q2135" t="s">
        <v>6529</v>
      </c>
      <c r="R2135" t="str">
        <f>IFERROR(INDEX(tbl_Lookup_Exercises[Category],MATCH(tbl_Exercises[[#This Row],[ExerciseName]],tbl_Lookup_Exercises[ExerciseName],0)),"Unknown")</f>
        <v>Legs</v>
      </c>
    </row>
    <row r="2136" spans="1:18" hidden="1" x14ac:dyDescent="0.25">
      <c r="A2136" t="s">
        <v>6530</v>
      </c>
      <c r="B2136" t="s">
        <v>1232</v>
      </c>
      <c r="C2136" t="s">
        <v>265</v>
      </c>
      <c r="D2136">
        <v>3</v>
      </c>
      <c r="E2136">
        <v>60</v>
      </c>
      <c r="F2136">
        <v>10</v>
      </c>
      <c r="J2136">
        <v>3</v>
      </c>
      <c r="K2136">
        <v>1</v>
      </c>
      <c r="L2136">
        <v>1</v>
      </c>
      <c r="M2136" t="s">
        <v>1745</v>
      </c>
      <c r="O2136" t="s">
        <v>6531</v>
      </c>
      <c r="P2136">
        <v>7</v>
      </c>
      <c r="Q2136" t="s">
        <v>6532</v>
      </c>
      <c r="R2136" t="str">
        <f>IFERROR(INDEX(tbl_Lookup_Exercises[Category],MATCH(tbl_Exercises[[#This Row],[ExerciseName]],tbl_Lookup_Exercises[ExerciseName],0)),"Unknown")</f>
        <v>Legs</v>
      </c>
    </row>
    <row r="2137" spans="1:18" hidden="1" x14ac:dyDescent="0.25">
      <c r="A2137" t="s">
        <v>6533</v>
      </c>
      <c r="B2137" t="s">
        <v>1232</v>
      </c>
      <c r="C2137" t="s">
        <v>249</v>
      </c>
      <c r="D2137">
        <v>1</v>
      </c>
      <c r="E2137">
        <v>150</v>
      </c>
      <c r="F2137">
        <v>8</v>
      </c>
      <c r="J2137">
        <v>3</v>
      </c>
      <c r="K2137">
        <v>1</v>
      </c>
      <c r="L2137">
        <v>1</v>
      </c>
      <c r="M2137" t="s">
        <v>618</v>
      </c>
      <c r="O2137" t="s">
        <v>2598</v>
      </c>
      <c r="P2137">
        <v>7</v>
      </c>
      <c r="Q2137" t="s">
        <v>6534</v>
      </c>
      <c r="R2137" t="str">
        <f>IFERROR(INDEX(tbl_Lookup_Exercises[Category],MATCH(tbl_Exercises[[#This Row],[ExerciseName]],tbl_Lookup_Exercises[ExerciseName],0)),"Unknown")</f>
        <v>Legs</v>
      </c>
    </row>
    <row r="2138" spans="1:18" hidden="1" x14ac:dyDescent="0.25">
      <c r="A2138" t="s">
        <v>6535</v>
      </c>
      <c r="B2138" t="s">
        <v>1232</v>
      </c>
      <c r="C2138" t="s">
        <v>249</v>
      </c>
      <c r="D2138">
        <v>2</v>
      </c>
      <c r="E2138">
        <v>150</v>
      </c>
      <c r="F2138">
        <v>8</v>
      </c>
      <c r="J2138">
        <v>3</v>
      </c>
      <c r="K2138">
        <v>1</v>
      </c>
      <c r="L2138">
        <v>1</v>
      </c>
      <c r="M2138" t="s">
        <v>618</v>
      </c>
      <c r="O2138" t="s">
        <v>2598</v>
      </c>
      <c r="P2138">
        <v>7</v>
      </c>
      <c r="Q2138" t="s">
        <v>6536</v>
      </c>
      <c r="R2138" t="str">
        <f>IFERROR(INDEX(tbl_Lookup_Exercises[Category],MATCH(tbl_Exercises[[#This Row],[ExerciseName]],tbl_Lookup_Exercises[ExerciseName],0)),"Unknown")</f>
        <v>Legs</v>
      </c>
    </row>
    <row r="2139" spans="1:18" hidden="1" x14ac:dyDescent="0.25">
      <c r="A2139" t="s">
        <v>6537</v>
      </c>
      <c r="B2139" t="s">
        <v>1232</v>
      </c>
      <c r="C2139" t="s">
        <v>249</v>
      </c>
      <c r="D2139">
        <v>3</v>
      </c>
      <c r="E2139">
        <v>150</v>
      </c>
      <c r="F2139">
        <v>8</v>
      </c>
      <c r="J2139">
        <v>3</v>
      </c>
      <c r="K2139">
        <v>1</v>
      </c>
      <c r="L2139">
        <v>1</v>
      </c>
      <c r="M2139" t="s">
        <v>618</v>
      </c>
      <c r="O2139" t="s">
        <v>2598</v>
      </c>
      <c r="P2139">
        <v>7</v>
      </c>
      <c r="Q2139" t="s">
        <v>6538</v>
      </c>
      <c r="R2139" t="str">
        <f>IFERROR(INDEX(tbl_Lookup_Exercises[Category],MATCH(tbl_Exercises[[#This Row],[ExerciseName]],tbl_Lookup_Exercises[ExerciseName],0)),"Unknown")</f>
        <v>Legs</v>
      </c>
    </row>
    <row r="2140" spans="1:18" hidden="1" x14ac:dyDescent="0.25">
      <c r="A2140" t="s">
        <v>6539</v>
      </c>
      <c r="B2140" t="s">
        <v>1232</v>
      </c>
      <c r="C2140" t="s">
        <v>275</v>
      </c>
      <c r="D2140">
        <v>1</v>
      </c>
      <c r="E2140">
        <v>25</v>
      </c>
      <c r="G2140">
        <v>12</v>
      </c>
      <c r="J2140">
        <v>2</v>
      </c>
      <c r="K2140">
        <v>1</v>
      </c>
      <c r="L2140">
        <v>1</v>
      </c>
      <c r="M2140" t="s">
        <v>618</v>
      </c>
      <c r="O2140" t="s">
        <v>6540</v>
      </c>
      <c r="P2140">
        <v>7</v>
      </c>
      <c r="Q2140" t="s">
        <v>6541</v>
      </c>
      <c r="R2140" t="str">
        <f>IFERROR(INDEX(tbl_Lookup_Exercises[Category],MATCH(tbl_Exercises[[#This Row],[ExerciseName]],tbl_Lookup_Exercises[ExerciseName],0)),"Unknown")</f>
        <v>Legs</v>
      </c>
    </row>
    <row r="2141" spans="1:18" hidden="1" x14ac:dyDescent="0.25">
      <c r="A2141" t="s">
        <v>6542</v>
      </c>
      <c r="B2141" t="s">
        <v>1232</v>
      </c>
      <c r="C2141" t="s">
        <v>275</v>
      </c>
      <c r="D2141">
        <v>2</v>
      </c>
      <c r="E2141">
        <v>25</v>
      </c>
      <c r="G2141">
        <v>12</v>
      </c>
      <c r="J2141">
        <v>2</v>
      </c>
      <c r="K2141">
        <v>1</v>
      </c>
      <c r="L2141">
        <v>1</v>
      </c>
      <c r="M2141" t="s">
        <v>618</v>
      </c>
      <c r="O2141" t="s">
        <v>6540</v>
      </c>
      <c r="P2141">
        <v>7</v>
      </c>
      <c r="Q2141" t="s">
        <v>6543</v>
      </c>
      <c r="R2141" t="str">
        <f>IFERROR(INDEX(tbl_Lookup_Exercises[Category],MATCH(tbl_Exercises[[#This Row],[ExerciseName]],tbl_Lookup_Exercises[ExerciseName],0)),"Unknown")</f>
        <v>Legs</v>
      </c>
    </row>
    <row r="2142" spans="1:18" hidden="1" x14ac:dyDescent="0.25">
      <c r="A2142" t="s">
        <v>6544</v>
      </c>
      <c r="B2142" t="s">
        <v>1232</v>
      </c>
      <c r="C2142" t="s">
        <v>1</v>
      </c>
      <c r="D2142">
        <v>1</v>
      </c>
      <c r="E2142">
        <v>150</v>
      </c>
      <c r="G2142">
        <v>60</v>
      </c>
      <c r="P2142">
        <v>7</v>
      </c>
      <c r="Q2142" t="s">
        <v>6545</v>
      </c>
      <c r="R2142" t="str">
        <f>IFERROR(INDEX(tbl_Lookup_Exercises[Category],MATCH(tbl_Exercises[[#This Row],[ExerciseName]],tbl_Lookup_Exercises[ExerciseName],0)),"Unknown")</f>
        <v>Carry</v>
      </c>
    </row>
    <row r="2143" spans="1:18" hidden="1" x14ac:dyDescent="0.25">
      <c r="A2143" t="s">
        <v>6546</v>
      </c>
      <c r="B2143" t="s">
        <v>1232</v>
      </c>
      <c r="C2143" t="s">
        <v>1</v>
      </c>
      <c r="D2143">
        <v>2</v>
      </c>
      <c r="E2143">
        <v>150</v>
      </c>
      <c r="G2143">
        <v>49.199999999999996</v>
      </c>
      <c r="P2143">
        <v>7</v>
      </c>
      <c r="Q2143" t="s">
        <v>6547</v>
      </c>
      <c r="R2143" t="str">
        <f>IFERROR(INDEX(tbl_Lookup_Exercises[Category],MATCH(tbl_Exercises[[#This Row],[ExerciseName]],tbl_Lookup_Exercises[ExerciseName],0)),"Unknown")</f>
        <v>Carry</v>
      </c>
    </row>
    <row r="2144" spans="1:18" hidden="1" x14ac:dyDescent="0.25">
      <c r="A2144" t="s">
        <v>6548</v>
      </c>
      <c r="B2144" t="s">
        <v>1232</v>
      </c>
      <c r="C2144" t="s">
        <v>1</v>
      </c>
      <c r="D2144">
        <v>3</v>
      </c>
      <c r="E2144">
        <v>150</v>
      </c>
      <c r="G2144">
        <v>40.200000000000003</v>
      </c>
      <c r="O2144" t="s">
        <v>6549</v>
      </c>
      <c r="P2144">
        <v>7</v>
      </c>
      <c r="Q2144" t="s">
        <v>6550</v>
      </c>
      <c r="R2144" t="str">
        <f>IFERROR(INDEX(tbl_Lookup_Exercises[Category],MATCH(tbl_Exercises[[#This Row],[ExerciseName]],tbl_Lookup_Exercises[ExerciseName],0)),"Unknown")</f>
        <v>Carry</v>
      </c>
    </row>
    <row r="2145" spans="1:18" hidden="1" x14ac:dyDescent="0.25">
      <c r="A2145" t="s">
        <v>6551</v>
      </c>
      <c r="B2145" t="s">
        <v>1232</v>
      </c>
      <c r="C2145" t="s">
        <v>1</v>
      </c>
      <c r="D2145">
        <v>4</v>
      </c>
      <c r="E2145">
        <v>150</v>
      </c>
      <c r="G2145">
        <v>40.800000000000004</v>
      </c>
      <c r="O2145" t="s">
        <v>6552</v>
      </c>
      <c r="P2145">
        <v>7</v>
      </c>
      <c r="Q2145" t="s">
        <v>6553</v>
      </c>
      <c r="R2145" t="str">
        <f>IFERROR(INDEX(tbl_Lookup_Exercises[Category],MATCH(tbl_Exercises[[#This Row],[ExerciseName]],tbl_Lookup_Exercises[ExerciseName],0)),"Unknown")</f>
        <v>Carry</v>
      </c>
    </row>
    <row r="2146" spans="1:18" hidden="1" x14ac:dyDescent="0.25">
      <c r="A2146" t="s">
        <v>6554</v>
      </c>
      <c r="B2146" t="s">
        <v>1232</v>
      </c>
      <c r="C2146" t="s">
        <v>1</v>
      </c>
      <c r="D2146">
        <v>5</v>
      </c>
      <c r="E2146">
        <v>150</v>
      </c>
      <c r="G2146">
        <v>36</v>
      </c>
      <c r="O2146" t="s">
        <v>6555</v>
      </c>
      <c r="P2146">
        <v>7</v>
      </c>
      <c r="Q2146" t="s">
        <v>6556</v>
      </c>
      <c r="R2146" t="str">
        <f>IFERROR(INDEX(tbl_Lookup_Exercises[Category],MATCH(tbl_Exercises[[#This Row],[ExerciseName]],tbl_Lookup_Exercises[ExerciseName],0)),"Unknown")</f>
        <v>Carry</v>
      </c>
    </row>
    <row r="2147" spans="1:18" hidden="1" x14ac:dyDescent="0.25">
      <c r="A2147" t="s">
        <v>6557</v>
      </c>
      <c r="B2147" t="s">
        <v>1232</v>
      </c>
      <c r="C2147" t="s">
        <v>96</v>
      </c>
      <c r="D2147">
        <v>1</v>
      </c>
      <c r="E2147">
        <v>35</v>
      </c>
      <c r="F2147">
        <v>8</v>
      </c>
      <c r="J2147">
        <v>2</v>
      </c>
      <c r="K2147">
        <v>2</v>
      </c>
      <c r="L2147">
        <v>2</v>
      </c>
      <c r="M2147" t="s">
        <v>618</v>
      </c>
      <c r="O2147" t="s">
        <v>3218</v>
      </c>
      <c r="P2147">
        <v>7</v>
      </c>
      <c r="Q2147" t="s">
        <v>6558</v>
      </c>
      <c r="R2147" t="str">
        <f>IFERROR(INDEX(tbl_Lookup_Exercises[Category],MATCH(tbl_Exercises[[#This Row],[ExerciseName]],tbl_Lookup_Exercises[ExerciseName],0)),"Unknown")</f>
        <v>Arms_Biceps</v>
      </c>
    </row>
    <row r="2148" spans="1:18" hidden="1" x14ac:dyDescent="0.25">
      <c r="A2148" t="s">
        <v>6559</v>
      </c>
      <c r="B2148" t="s">
        <v>1232</v>
      </c>
      <c r="C2148" t="s">
        <v>96</v>
      </c>
      <c r="D2148">
        <v>2</v>
      </c>
      <c r="E2148">
        <v>35</v>
      </c>
      <c r="F2148">
        <v>8</v>
      </c>
      <c r="J2148">
        <v>2</v>
      </c>
      <c r="K2148">
        <v>2</v>
      </c>
      <c r="L2148">
        <v>2</v>
      </c>
      <c r="M2148" t="s">
        <v>1745</v>
      </c>
      <c r="O2148" t="s">
        <v>2664</v>
      </c>
      <c r="P2148">
        <v>7</v>
      </c>
      <c r="Q2148" t="s">
        <v>6560</v>
      </c>
      <c r="R2148" t="str">
        <f>IFERROR(INDEX(tbl_Lookup_Exercises[Category],MATCH(tbl_Exercises[[#This Row],[ExerciseName]],tbl_Lookup_Exercises[ExerciseName],0)),"Unknown")</f>
        <v>Arms_Biceps</v>
      </c>
    </row>
    <row r="2149" spans="1:18" hidden="1" x14ac:dyDescent="0.25">
      <c r="A2149" t="s">
        <v>6561</v>
      </c>
      <c r="B2149" t="s">
        <v>1232</v>
      </c>
      <c r="C2149" t="s">
        <v>96</v>
      </c>
      <c r="D2149">
        <v>3</v>
      </c>
      <c r="E2149">
        <v>35</v>
      </c>
      <c r="F2149">
        <v>6.5</v>
      </c>
      <c r="J2149">
        <v>2</v>
      </c>
      <c r="K2149">
        <v>2</v>
      </c>
      <c r="L2149">
        <v>2</v>
      </c>
      <c r="M2149" t="s">
        <v>1745</v>
      </c>
      <c r="O2149" t="s">
        <v>2664</v>
      </c>
      <c r="P2149">
        <v>7</v>
      </c>
      <c r="Q2149" t="s">
        <v>6562</v>
      </c>
      <c r="R2149" t="str">
        <f>IFERROR(INDEX(tbl_Lookup_Exercises[Category],MATCH(tbl_Exercises[[#This Row],[ExerciseName]],tbl_Lookup_Exercises[ExerciseName],0)),"Unknown")</f>
        <v>Arms_Biceps</v>
      </c>
    </row>
    <row r="2150" spans="1:18" hidden="1" x14ac:dyDescent="0.25">
      <c r="A2150" t="s">
        <v>6563</v>
      </c>
      <c r="B2150" t="s">
        <v>1232</v>
      </c>
      <c r="C2150" t="s">
        <v>96</v>
      </c>
      <c r="D2150">
        <v>4</v>
      </c>
      <c r="E2150">
        <v>35</v>
      </c>
      <c r="F2150">
        <v>6.5</v>
      </c>
      <c r="J2150">
        <v>2</v>
      </c>
      <c r="K2150">
        <v>2</v>
      </c>
      <c r="L2150">
        <v>2</v>
      </c>
      <c r="M2150" t="s">
        <v>1745</v>
      </c>
      <c r="O2150" t="s">
        <v>2664</v>
      </c>
      <c r="P2150">
        <v>7</v>
      </c>
      <c r="Q2150" t="s">
        <v>6564</v>
      </c>
      <c r="R2150" t="str">
        <f>IFERROR(INDEX(tbl_Lookup_Exercises[Category],MATCH(tbl_Exercises[[#This Row],[ExerciseName]],tbl_Lookup_Exercises[ExerciseName],0)),"Unknown")</f>
        <v>Arms_Biceps</v>
      </c>
    </row>
    <row r="2151" spans="1:18" hidden="1" x14ac:dyDescent="0.25">
      <c r="A2151" t="s">
        <v>6565</v>
      </c>
      <c r="B2151" t="s">
        <v>1232</v>
      </c>
      <c r="C2151" t="s">
        <v>209</v>
      </c>
      <c r="D2151">
        <v>1</v>
      </c>
      <c r="E2151">
        <v>70</v>
      </c>
      <c r="F2151">
        <v>10</v>
      </c>
      <c r="J2151">
        <v>2</v>
      </c>
      <c r="K2151">
        <v>1</v>
      </c>
      <c r="L2151">
        <v>2</v>
      </c>
      <c r="M2151" t="s">
        <v>1745</v>
      </c>
      <c r="O2151" t="s">
        <v>6566</v>
      </c>
      <c r="P2151">
        <v>7</v>
      </c>
      <c r="Q2151" t="s">
        <v>6567</v>
      </c>
      <c r="R2151" t="str">
        <f>IFERROR(INDEX(tbl_Lookup_Exercises[Category],MATCH(tbl_Exercises[[#This Row],[ExerciseName]],tbl_Lookup_Exercises[ExerciseName],0)),"Unknown")</f>
        <v>Arms_Triceps</v>
      </c>
    </row>
    <row r="2152" spans="1:18" hidden="1" x14ac:dyDescent="0.25">
      <c r="A2152" t="s">
        <v>6568</v>
      </c>
      <c r="B2152" t="s">
        <v>1232</v>
      </c>
      <c r="C2152" t="s">
        <v>209</v>
      </c>
      <c r="D2152">
        <v>2</v>
      </c>
      <c r="E2152">
        <v>70</v>
      </c>
      <c r="F2152">
        <v>9.5</v>
      </c>
      <c r="J2152">
        <v>2</v>
      </c>
      <c r="K2152">
        <v>1</v>
      </c>
      <c r="L2152">
        <v>2</v>
      </c>
      <c r="M2152" t="s">
        <v>1745</v>
      </c>
      <c r="O2152" t="s">
        <v>6566</v>
      </c>
      <c r="P2152">
        <v>7</v>
      </c>
      <c r="Q2152" t="s">
        <v>6569</v>
      </c>
      <c r="R2152" t="str">
        <f>IFERROR(INDEX(tbl_Lookup_Exercises[Category],MATCH(tbl_Exercises[[#This Row],[ExerciseName]],tbl_Lookup_Exercises[ExerciseName],0)),"Unknown")</f>
        <v>Arms_Triceps</v>
      </c>
    </row>
    <row r="2153" spans="1:18" hidden="1" x14ac:dyDescent="0.25">
      <c r="A2153" t="s">
        <v>6570</v>
      </c>
      <c r="B2153" t="s">
        <v>1232</v>
      </c>
      <c r="C2153" t="s">
        <v>209</v>
      </c>
      <c r="D2153">
        <v>3</v>
      </c>
      <c r="E2153">
        <v>75</v>
      </c>
      <c r="F2153">
        <v>8</v>
      </c>
      <c r="J2153">
        <v>2</v>
      </c>
      <c r="K2153">
        <v>1</v>
      </c>
      <c r="L2153">
        <v>2</v>
      </c>
      <c r="M2153" t="s">
        <v>1745</v>
      </c>
      <c r="O2153" t="s">
        <v>6571</v>
      </c>
      <c r="P2153">
        <v>7</v>
      </c>
      <c r="Q2153" t="s">
        <v>6572</v>
      </c>
      <c r="R2153" t="str">
        <f>IFERROR(INDEX(tbl_Lookup_Exercises[Category],MATCH(tbl_Exercises[[#This Row],[ExerciseName]],tbl_Lookup_Exercises[ExerciseName],0)),"Unknown")</f>
        <v>Arms_Triceps</v>
      </c>
    </row>
    <row r="2154" spans="1:18" hidden="1" x14ac:dyDescent="0.25">
      <c r="A2154" t="s">
        <v>6573</v>
      </c>
      <c r="B2154" t="s">
        <v>1232</v>
      </c>
      <c r="C2154" t="s">
        <v>339</v>
      </c>
      <c r="D2154">
        <v>1</v>
      </c>
      <c r="E2154">
        <v>50</v>
      </c>
      <c r="G2154">
        <v>60</v>
      </c>
      <c r="O2154" t="s">
        <v>6574</v>
      </c>
      <c r="P2154">
        <v>7</v>
      </c>
      <c r="Q2154" t="s">
        <v>6575</v>
      </c>
      <c r="R2154" t="str">
        <f>IFERROR(INDEX(tbl_Lookup_Exercises[Category],MATCH(tbl_Exercises[[#This Row],[ExerciseName]],tbl_Lookup_Exercises[ExerciseName],0)),"Unknown")</f>
        <v>Carry</v>
      </c>
    </row>
    <row r="2155" spans="1:18" hidden="1" x14ac:dyDescent="0.25">
      <c r="A2155" t="s">
        <v>6576</v>
      </c>
      <c r="B2155" t="s">
        <v>1232</v>
      </c>
      <c r="C2155" t="s">
        <v>339</v>
      </c>
      <c r="D2155">
        <v>2</v>
      </c>
      <c r="E2155">
        <v>50</v>
      </c>
      <c r="G2155">
        <v>60</v>
      </c>
      <c r="O2155" t="s">
        <v>6574</v>
      </c>
      <c r="P2155">
        <v>7</v>
      </c>
      <c r="Q2155" t="s">
        <v>6577</v>
      </c>
      <c r="R2155" t="str">
        <f>IFERROR(INDEX(tbl_Lookup_Exercises[Category],MATCH(tbl_Exercises[[#This Row],[ExerciseName]],tbl_Lookup_Exercises[ExerciseName],0)),"Unknown")</f>
        <v>Carry</v>
      </c>
    </row>
    <row r="2156" spans="1:18" hidden="1" x14ac:dyDescent="0.25">
      <c r="A2156" t="s">
        <v>6578</v>
      </c>
      <c r="B2156" t="s">
        <v>1232</v>
      </c>
      <c r="C2156" t="s">
        <v>339</v>
      </c>
      <c r="D2156">
        <v>3</v>
      </c>
      <c r="E2156">
        <v>50</v>
      </c>
      <c r="G2156">
        <v>60</v>
      </c>
      <c r="O2156" t="s">
        <v>6579</v>
      </c>
      <c r="P2156">
        <v>7</v>
      </c>
      <c r="Q2156" t="s">
        <v>6580</v>
      </c>
      <c r="R2156" t="str">
        <f>IFERROR(INDEX(tbl_Lookup_Exercises[Category],MATCH(tbl_Exercises[[#This Row],[ExerciseName]],tbl_Lookup_Exercises[ExerciseName],0)),"Unknown")</f>
        <v>Carry</v>
      </c>
    </row>
    <row r="2157" spans="1:18" hidden="1" x14ac:dyDescent="0.25">
      <c r="A2157" t="s">
        <v>6581</v>
      </c>
      <c r="B2157" t="s">
        <v>1232</v>
      </c>
      <c r="C2157" t="s">
        <v>334</v>
      </c>
      <c r="D2157">
        <v>1</v>
      </c>
      <c r="E2157">
        <v>0</v>
      </c>
      <c r="G2157">
        <v>60</v>
      </c>
      <c r="O2157" t="s">
        <v>6582</v>
      </c>
      <c r="P2157">
        <v>7</v>
      </c>
      <c r="Q2157" t="s">
        <v>6583</v>
      </c>
      <c r="R2157" t="str">
        <f>IFERROR(INDEX(tbl_Lookup_Exercises[Category],MATCH(tbl_Exercises[[#This Row],[ExerciseName]],tbl_Lookup_Exercises[ExerciseName],0)),"Unknown")</f>
        <v>Carry</v>
      </c>
    </row>
    <row r="2158" spans="1:18" hidden="1" x14ac:dyDescent="0.25">
      <c r="A2158" t="s">
        <v>6584</v>
      </c>
      <c r="B2158" t="s">
        <v>1232</v>
      </c>
      <c r="C2158" t="s">
        <v>334</v>
      </c>
      <c r="D2158">
        <v>2</v>
      </c>
      <c r="E2158">
        <v>0</v>
      </c>
      <c r="G2158">
        <v>60</v>
      </c>
      <c r="O2158" t="s">
        <v>6585</v>
      </c>
      <c r="P2158">
        <v>7</v>
      </c>
      <c r="Q2158" t="s">
        <v>1235</v>
      </c>
      <c r="R2158" t="str">
        <f>IFERROR(INDEX(tbl_Lookup_Exercises[Category],MATCH(tbl_Exercises[[#This Row],[ExerciseName]],tbl_Lookup_Exercises[ExerciseName],0)),"Unknown")</f>
        <v>Carry</v>
      </c>
    </row>
    <row r="2159" spans="1:18" hidden="1" x14ac:dyDescent="0.25">
      <c r="A2159" t="s">
        <v>6586</v>
      </c>
      <c r="B2159" t="s">
        <v>1236</v>
      </c>
      <c r="C2159" t="s">
        <v>363</v>
      </c>
      <c r="D2159">
        <v>1</v>
      </c>
      <c r="G2159">
        <v>360</v>
      </c>
      <c r="H2159">
        <v>0.65</v>
      </c>
      <c r="I2159" t="s">
        <v>3957</v>
      </c>
      <c r="P2159">
        <v>7</v>
      </c>
      <c r="Q2159" t="s">
        <v>1238</v>
      </c>
      <c r="R2159" t="str">
        <f>IFERROR(INDEX(tbl_Lookup_Exercises[Category],MATCH(tbl_Exercises[[#This Row],[ExerciseName]],tbl_Lookup_Exercises[ExerciseName],0)),"Unknown")</f>
        <v>Cardio</v>
      </c>
    </row>
    <row r="2160" spans="1:18" hidden="1" x14ac:dyDescent="0.25">
      <c r="A2160" t="s">
        <v>6587</v>
      </c>
      <c r="B2160" t="s">
        <v>1236</v>
      </c>
      <c r="C2160" t="s">
        <v>1</v>
      </c>
      <c r="D2160">
        <v>1</v>
      </c>
      <c r="E2160">
        <v>150</v>
      </c>
      <c r="G2160">
        <v>66</v>
      </c>
      <c r="O2160" t="s">
        <v>6391</v>
      </c>
      <c r="P2160">
        <v>7</v>
      </c>
      <c r="Q2160" t="s">
        <v>6588</v>
      </c>
      <c r="R2160" t="str">
        <f>IFERROR(INDEX(tbl_Lookup_Exercises[Category],MATCH(tbl_Exercises[[#This Row],[ExerciseName]],tbl_Lookup_Exercises[ExerciseName],0)),"Unknown")</f>
        <v>Carry</v>
      </c>
    </row>
    <row r="2161" spans="1:18" hidden="1" x14ac:dyDescent="0.25">
      <c r="A2161" t="s">
        <v>6589</v>
      </c>
      <c r="B2161" t="s">
        <v>1236</v>
      </c>
      <c r="C2161" t="s">
        <v>1</v>
      </c>
      <c r="D2161">
        <v>2</v>
      </c>
      <c r="E2161">
        <v>150</v>
      </c>
      <c r="G2161">
        <v>60</v>
      </c>
      <c r="O2161" t="s">
        <v>6391</v>
      </c>
      <c r="P2161">
        <v>7</v>
      </c>
      <c r="Q2161" t="s">
        <v>6590</v>
      </c>
      <c r="R2161" t="str">
        <f>IFERROR(INDEX(tbl_Lookup_Exercises[Category],MATCH(tbl_Exercises[[#This Row],[ExerciseName]],tbl_Lookup_Exercises[ExerciseName],0)),"Unknown")</f>
        <v>Carry</v>
      </c>
    </row>
    <row r="2162" spans="1:18" hidden="1" x14ac:dyDescent="0.25">
      <c r="A2162" t="s">
        <v>6591</v>
      </c>
      <c r="B2162" t="s">
        <v>1236</v>
      </c>
      <c r="C2162" t="s">
        <v>1</v>
      </c>
      <c r="D2162">
        <v>3</v>
      </c>
      <c r="E2162">
        <v>150</v>
      </c>
      <c r="G2162">
        <v>55.2</v>
      </c>
      <c r="O2162" t="s">
        <v>6391</v>
      </c>
      <c r="P2162">
        <v>7</v>
      </c>
      <c r="Q2162" t="s">
        <v>6592</v>
      </c>
      <c r="R2162" t="str">
        <f>IFERROR(INDEX(tbl_Lookup_Exercises[Category],MATCH(tbl_Exercises[[#This Row],[ExerciseName]],tbl_Lookup_Exercises[ExerciseName],0)),"Unknown")</f>
        <v>Carry</v>
      </c>
    </row>
    <row r="2163" spans="1:18" hidden="1" x14ac:dyDescent="0.25">
      <c r="A2163" t="s">
        <v>6593</v>
      </c>
      <c r="B2163" t="s">
        <v>1236</v>
      </c>
      <c r="C2163" t="s">
        <v>1</v>
      </c>
      <c r="D2163">
        <v>4</v>
      </c>
      <c r="E2163">
        <v>150</v>
      </c>
      <c r="G2163">
        <v>49.8</v>
      </c>
      <c r="O2163" t="s">
        <v>6391</v>
      </c>
      <c r="P2163">
        <v>7</v>
      </c>
      <c r="Q2163" t="s">
        <v>6594</v>
      </c>
      <c r="R2163" t="str">
        <f>IFERROR(INDEX(tbl_Lookup_Exercises[Category],MATCH(tbl_Exercises[[#This Row],[ExerciseName]],tbl_Lookup_Exercises[ExerciseName],0)),"Unknown")</f>
        <v>Carry</v>
      </c>
    </row>
    <row r="2164" spans="1:18" hidden="1" x14ac:dyDescent="0.25">
      <c r="A2164" t="s">
        <v>6595</v>
      </c>
      <c r="B2164" t="s">
        <v>1236</v>
      </c>
      <c r="C2164" t="s">
        <v>1</v>
      </c>
      <c r="D2164">
        <v>5</v>
      </c>
      <c r="E2164">
        <v>150</v>
      </c>
      <c r="G2164">
        <v>49.8</v>
      </c>
      <c r="O2164" t="s">
        <v>6391</v>
      </c>
      <c r="P2164">
        <v>7</v>
      </c>
      <c r="Q2164" t="s">
        <v>6596</v>
      </c>
      <c r="R2164" t="str">
        <f>IFERROR(INDEX(tbl_Lookup_Exercises[Category],MATCH(tbl_Exercises[[#This Row],[ExerciseName]],tbl_Lookup_Exercises[ExerciseName],0)),"Unknown")</f>
        <v>Carry</v>
      </c>
    </row>
    <row r="2165" spans="1:18" hidden="1" x14ac:dyDescent="0.25">
      <c r="A2165" t="s">
        <v>6597</v>
      </c>
      <c r="B2165" t="s">
        <v>1236</v>
      </c>
      <c r="C2165" t="s">
        <v>96</v>
      </c>
      <c r="D2165">
        <v>1</v>
      </c>
      <c r="E2165">
        <v>35</v>
      </c>
      <c r="F2165">
        <v>8</v>
      </c>
      <c r="J2165">
        <v>2</v>
      </c>
      <c r="K2165">
        <v>2</v>
      </c>
      <c r="L2165">
        <v>2</v>
      </c>
      <c r="M2165" t="s">
        <v>1745</v>
      </c>
      <c r="O2165" t="s">
        <v>6598</v>
      </c>
      <c r="P2165">
        <v>7</v>
      </c>
      <c r="Q2165" t="s">
        <v>6599</v>
      </c>
      <c r="R2165" t="str">
        <f>IFERROR(INDEX(tbl_Lookup_Exercises[Category],MATCH(tbl_Exercises[[#This Row],[ExerciseName]],tbl_Lookup_Exercises[ExerciseName],0)),"Unknown")</f>
        <v>Arms_Biceps</v>
      </c>
    </row>
    <row r="2166" spans="1:18" hidden="1" x14ac:dyDescent="0.25">
      <c r="A2166" t="s">
        <v>6600</v>
      </c>
      <c r="B2166" t="s">
        <v>1236</v>
      </c>
      <c r="C2166" t="s">
        <v>96</v>
      </c>
      <c r="D2166">
        <v>2</v>
      </c>
      <c r="E2166">
        <v>35</v>
      </c>
      <c r="F2166">
        <v>8</v>
      </c>
      <c r="J2166">
        <v>2</v>
      </c>
      <c r="K2166">
        <v>2</v>
      </c>
      <c r="L2166">
        <v>2</v>
      </c>
      <c r="M2166" t="s">
        <v>610</v>
      </c>
      <c r="O2166" t="s">
        <v>6601</v>
      </c>
      <c r="P2166">
        <v>7</v>
      </c>
      <c r="Q2166" t="s">
        <v>6602</v>
      </c>
      <c r="R2166" t="str">
        <f>IFERROR(INDEX(tbl_Lookup_Exercises[Category],MATCH(tbl_Exercises[[#This Row],[ExerciseName]],tbl_Lookup_Exercises[ExerciseName],0)),"Unknown")</f>
        <v>Arms_Biceps</v>
      </c>
    </row>
    <row r="2167" spans="1:18" hidden="1" x14ac:dyDescent="0.25">
      <c r="A2167" t="s">
        <v>6603</v>
      </c>
      <c r="B2167" t="s">
        <v>1236</v>
      </c>
      <c r="C2167" t="s">
        <v>96</v>
      </c>
      <c r="D2167">
        <v>3</v>
      </c>
      <c r="E2167">
        <v>35</v>
      </c>
      <c r="F2167">
        <v>6</v>
      </c>
      <c r="J2167">
        <v>2</v>
      </c>
      <c r="K2167">
        <v>2</v>
      </c>
      <c r="L2167">
        <v>2</v>
      </c>
      <c r="M2167" t="s">
        <v>610</v>
      </c>
      <c r="O2167" t="s">
        <v>6601</v>
      </c>
      <c r="P2167">
        <v>7</v>
      </c>
      <c r="Q2167" t="s">
        <v>6604</v>
      </c>
      <c r="R2167" t="str">
        <f>IFERROR(INDEX(tbl_Lookup_Exercises[Category],MATCH(tbl_Exercises[[#This Row],[ExerciseName]],tbl_Lookup_Exercises[ExerciseName],0)),"Unknown")</f>
        <v>Arms_Biceps</v>
      </c>
    </row>
    <row r="2168" spans="1:18" hidden="1" x14ac:dyDescent="0.25">
      <c r="A2168" t="s">
        <v>6605</v>
      </c>
      <c r="B2168" t="s">
        <v>1236</v>
      </c>
      <c r="C2168" t="s">
        <v>96</v>
      </c>
      <c r="D2168">
        <v>4</v>
      </c>
      <c r="E2168">
        <v>35</v>
      </c>
      <c r="F2168">
        <v>6</v>
      </c>
      <c r="J2168">
        <v>2</v>
      </c>
      <c r="K2168">
        <v>2</v>
      </c>
      <c r="L2168">
        <v>2</v>
      </c>
      <c r="M2168" t="s">
        <v>610</v>
      </c>
      <c r="O2168" t="s">
        <v>6606</v>
      </c>
      <c r="P2168">
        <v>7</v>
      </c>
      <c r="Q2168" t="s">
        <v>6607</v>
      </c>
      <c r="R2168" t="str">
        <f>IFERROR(INDEX(tbl_Lookup_Exercises[Category],MATCH(tbl_Exercises[[#This Row],[ExerciseName]],tbl_Lookup_Exercises[ExerciseName],0)),"Unknown")</f>
        <v>Arms_Biceps</v>
      </c>
    </row>
    <row r="2169" spans="1:18" hidden="1" x14ac:dyDescent="0.25">
      <c r="A2169" t="s">
        <v>6608</v>
      </c>
      <c r="B2169" t="s">
        <v>1236</v>
      </c>
      <c r="C2169" t="s">
        <v>217</v>
      </c>
      <c r="D2169">
        <v>1</v>
      </c>
      <c r="E2169">
        <v>20</v>
      </c>
      <c r="F2169">
        <v>12</v>
      </c>
      <c r="J2169">
        <v>3</v>
      </c>
      <c r="K2169">
        <v>1</v>
      </c>
      <c r="L2169">
        <v>3</v>
      </c>
      <c r="M2169" t="s">
        <v>618</v>
      </c>
      <c r="O2169" t="s">
        <v>2196</v>
      </c>
      <c r="P2169">
        <v>7</v>
      </c>
      <c r="Q2169" t="s">
        <v>6609</v>
      </c>
      <c r="R2169" t="str">
        <f>IFERROR(INDEX(tbl_Lookup_Exercises[Category],MATCH(tbl_Exercises[[#This Row],[ExerciseName]],tbl_Lookup_Exercises[ExerciseName],0)),"Unknown")</f>
        <v>Arms_Triceps</v>
      </c>
    </row>
    <row r="2170" spans="1:18" hidden="1" x14ac:dyDescent="0.25">
      <c r="A2170" t="s">
        <v>6610</v>
      </c>
      <c r="B2170" t="s">
        <v>1236</v>
      </c>
      <c r="C2170" t="s">
        <v>217</v>
      </c>
      <c r="D2170">
        <v>2</v>
      </c>
      <c r="E2170">
        <v>20</v>
      </c>
      <c r="F2170">
        <v>12</v>
      </c>
      <c r="J2170">
        <v>3</v>
      </c>
      <c r="K2170">
        <v>1</v>
      </c>
      <c r="L2170">
        <v>3</v>
      </c>
      <c r="M2170" t="s">
        <v>1745</v>
      </c>
      <c r="O2170" t="s">
        <v>2355</v>
      </c>
      <c r="P2170">
        <v>7</v>
      </c>
      <c r="Q2170" t="s">
        <v>6611</v>
      </c>
      <c r="R2170" t="str">
        <f>IFERROR(INDEX(tbl_Lookup_Exercises[Category],MATCH(tbl_Exercises[[#This Row],[ExerciseName]],tbl_Lookup_Exercises[ExerciseName],0)),"Unknown")</f>
        <v>Arms_Triceps</v>
      </c>
    </row>
    <row r="2171" spans="1:18" hidden="1" x14ac:dyDescent="0.25">
      <c r="A2171" t="s">
        <v>6612</v>
      </c>
      <c r="B2171" t="s">
        <v>1236</v>
      </c>
      <c r="C2171" t="s">
        <v>217</v>
      </c>
      <c r="D2171">
        <v>3</v>
      </c>
      <c r="E2171">
        <v>20</v>
      </c>
      <c r="F2171">
        <v>10</v>
      </c>
      <c r="J2171">
        <v>3</v>
      </c>
      <c r="K2171">
        <v>1</v>
      </c>
      <c r="L2171">
        <v>3</v>
      </c>
      <c r="M2171" t="s">
        <v>1745</v>
      </c>
      <c r="O2171" t="s">
        <v>2355</v>
      </c>
      <c r="P2171">
        <v>7</v>
      </c>
      <c r="Q2171" t="s">
        <v>6613</v>
      </c>
      <c r="R2171" t="str">
        <f>IFERROR(INDEX(tbl_Lookup_Exercises[Category],MATCH(tbl_Exercises[[#This Row],[ExerciseName]],tbl_Lookup_Exercises[ExerciseName],0)),"Unknown")</f>
        <v>Arms_Triceps</v>
      </c>
    </row>
    <row r="2172" spans="1:18" hidden="1" x14ac:dyDescent="0.25">
      <c r="A2172" t="s">
        <v>6614</v>
      </c>
      <c r="B2172" t="s">
        <v>1236</v>
      </c>
      <c r="C2172" t="s">
        <v>217</v>
      </c>
      <c r="D2172">
        <v>4</v>
      </c>
      <c r="E2172">
        <v>20</v>
      </c>
      <c r="F2172">
        <v>10</v>
      </c>
      <c r="J2172">
        <v>3</v>
      </c>
      <c r="K2172">
        <v>1</v>
      </c>
      <c r="L2172">
        <v>3</v>
      </c>
      <c r="M2172" t="s">
        <v>610</v>
      </c>
      <c r="O2172" t="s">
        <v>2199</v>
      </c>
      <c r="P2172">
        <v>7</v>
      </c>
      <c r="Q2172" t="s">
        <v>6615</v>
      </c>
      <c r="R2172" t="str">
        <f>IFERROR(INDEX(tbl_Lookup_Exercises[Category],MATCH(tbl_Exercises[[#This Row],[ExerciseName]],tbl_Lookup_Exercises[ExerciseName],0)),"Unknown")</f>
        <v>Arms_Triceps</v>
      </c>
    </row>
    <row r="2173" spans="1:18" hidden="1" x14ac:dyDescent="0.25">
      <c r="A2173" t="s">
        <v>6616</v>
      </c>
      <c r="B2173" t="s">
        <v>1236</v>
      </c>
      <c r="C2173" t="s">
        <v>209</v>
      </c>
      <c r="D2173">
        <v>1</v>
      </c>
      <c r="E2173">
        <v>70</v>
      </c>
      <c r="F2173">
        <v>8</v>
      </c>
      <c r="J2173">
        <v>2</v>
      </c>
      <c r="K2173">
        <v>1</v>
      </c>
      <c r="L2173">
        <v>2</v>
      </c>
      <c r="M2173" t="s">
        <v>618</v>
      </c>
      <c r="O2173" t="s">
        <v>6617</v>
      </c>
      <c r="P2173">
        <v>7</v>
      </c>
      <c r="Q2173" t="s">
        <v>6618</v>
      </c>
      <c r="R2173" t="str">
        <f>IFERROR(INDEX(tbl_Lookup_Exercises[Category],MATCH(tbl_Exercises[[#This Row],[ExerciseName]],tbl_Lookup_Exercises[ExerciseName],0)),"Unknown")</f>
        <v>Arms_Triceps</v>
      </c>
    </row>
    <row r="2174" spans="1:18" hidden="1" x14ac:dyDescent="0.25">
      <c r="A2174" t="s">
        <v>6619</v>
      </c>
      <c r="B2174" t="s">
        <v>1236</v>
      </c>
      <c r="C2174" t="s">
        <v>209</v>
      </c>
      <c r="D2174">
        <v>2</v>
      </c>
      <c r="E2174">
        <v>70</v>
      </c>
      <c r="F2174">
        <v>7</v>
      </c>
      <c r="J2174">
        <v>2</v>
      </c>
      <c r="K2174">
        <v>1</v>
      </c>
      <c r="L2174">
        <v>2</v>
      </c>
      <c r="M2174" t="s">
        <v>618</v>
      </c>
      <c r="O2174" t="s">
        <v>6617</v>
      </c>
      <c r="P2174">
        <v>7</v>
      </c>
      <c r="Q2174" t="s">
        <v>6620</v>
      </c>
      <c r="R2174" t="str">
        <f>IFERROR(INDEX(tbl_Lookup_Exercises[Category],MATCH(tbl_Exercises[[#This Row],[ExerciseName]],tbl_Lookup_Exercises[ExerciseName],0)),"Unknown")</f>
        <v>Arms_Triceps</v>
      </c>
    </row>
    <row r="2175" spans="1:18" hidden="1" x14ac:dyDescent="0.25">
      <c r="A2175" t="s">
        <v>6621</v>
      </c>
      <c r="B2175" t="s">
        <v>1236</v>
      </c>
      <c r="C2175" t="s">
        <v>209</v>
      </c>
      <c r="D2175">
        <v>3</v>
      </c>
      <c r="E2175">
        <v>60</v>
      </c>
      <c r="F2175">
        <v>11</v>
      </c>
      <c r="O2175" t="s">
        <v>6622</v>
      </c>
      <c r="P2175">
        <v>7</v>
      </c>
      <c r="Q2175" t="s">
        <v>6623</v>
      </c>
      <c r="R2175" t="str">
        <f>IFERROR(INDEX(tbl_Lookup_Exercises[Category],MATCH(tbl_Exercises[[#This Row],[ExerciseName]],tbl_Lookup_Exercises[ExerciseName],0)),"Unknown")</f>
        <v>Arms_Triceps</v>
      </c>
    </row>
    <row r="2176" spans="1:18" hidden="1" x14ac:dyDescent="0.25">
      <c r="A2176" t="s">
        <v>6624</v>
      </c>
      <c r="B2176" t="s">
        <v>1236</v>
      </c>
      <c r="C2176" t="s">
        <v>209</v>
      </c>
      <c r="D2176">
        <v>4</v>
      </c>
      <c r="E2176">
        <v>70</v>
      </c>
      <c r="F2176">
        <v>9</v>
      </c>
      <c r="O2176" t="s">
        <v>6625</v>
      </c>
      <c r="P2176">
        <v>7</v>
      </c>
      <c r="Q2176" t="s">
        <v>6626</v>
      </c>
      <c r="R2176" t="str">
        <f>IFERROR(INDEX(tbl_Lookup_Exercises[Category],MATCH(tbl_Exercises[[#This Row],[ExerciseName]],tbl_Lookup_Exercises[ExerciseName],0)),"Unknown")</f>
        <v>Arms_Triceps</v>
      </c>
    </row>
    <row r="2177" spans="1:18" hidden="1" x14ac:dyDescent="0.25">
      <c r="A2177" t="s">
        <v>6627</v>
      </c>
      <c r="B2177" t="s">
        <v>1236</v>
      </c>
      <c r="C2177" t="s">
        <v>123</v>
      </c>
      <c r="D2177">
        <v>1</v>
      </c>
      <c r="E2177">
        <v>20</v>
      </c>
      <c r="F2177">
        <v>12</v>
      </c>
      <c r="J2177">
        <v>2</v>
      </c>
      <c r="K2177">
        <v>1</v>
      </c>
      <c r="L2177">
        <v>2</v>
      </c>
      <c r="M2177" t="s">
        <v>2289</v>
      </c>
      <c r="O2177" t="s">
        <v>2527</v>
      </c>
      <c r="P2177">
        <v>7</v>
      </c>
      <c r="Q2177" t="s">
        <v>6628</v>
      </c>
      <c r="R2177" t="str">
        <f>IFERROR(INDEX(tbl_Lookup_Exercises[Category],MATCH(tbl_Exercises[[#This Row],[ExerciseName]],tbl_Lookup_Exercises[ExerciseName],0)),"Unknown")</f>
        <v>Arms_Biceps</v>
      </c>
    </row>
    <row r="2178" spans="1:18" hidden="1" x14ac:dyDescent="0.25">
      <c r="A2178" t="s">
        <v>6629</v>
      </c>
      <c r="B2178" t="s">
        <v>1236</v>
      </c>
      <c r="C2178" t="s">
        <v>123</v>
      </c>
      <c r="D2178">
        <v>2</v>
      </c>
      <c r="E2178">
        <v>25</v>
      </c>
      <c r="F2178">
        <v>12</v>
      </c>
      <c r="J2178">
        <v>2</v>
      </c>
      <c r="K2178">
        <v>1</v>
      </c>
      <c r="L2178">
        <v>2</v>
      </c>
      <c r="M2178" t="s">
        <v>1745</v>
      </c>
      <c r="O2178" t="s">
        <v>1932</v>
      </c>
      <c r="P2178">
        <v>7</v>
      </c>
      <c r="Q2178" t="s">
        <v>6630</v>
      </c>
      <c r="R2178" t="str">
        <f>IFERROR(INDEX(tbl_Lookup_Exercises[Category],MATCH(tbl_Exercises[[#This Row],[ExerciseName]],tbl_Lookup_Exercises[ExerciseName],0)),"Unknown")</f>
        <v>Arms_Biceps</v>
      </c>
    </row>
    <row r="2179" spans="1:18" hidden="1" x14ac:dyDescent="0.25">
      <c r="A2179" t="s">
        <v>6631</v>
      </c>
      <c r="B2179" t="s">
        <v>1236</v>
      </c>
      <c r="C2179" t="s">
        <v>123</v>
      </c>
      <c r="D2179">
        <v>3</v>
      </c>
      <c r="E2179">
        <v>25</v>
      </c>
      <c r="F2179">
        <v>12</v>
      </c>
      <c r="J2179">
        <v>2</v>
      </c>
      <c r="K2179">
        <v>1</v>
      </c>
      <c r="L2179">
        <v>2</v>
      </c>
      <c r="M2179" t="s">
        <v>610</v>
      </c>
      <c r="O2179" t="s">
        <v>1937</v>
      </c>
      <c r="P2179">
        <v>7</v>
      </c>
      <c r="Q2179" t="s">
        <v>6632</v>
      </c>
      <c r="R2179" t="str">
        <f>IFERROR(INDEX(tbl_Lookup_Exercises[Category],MATCH(tbl_Exercises[[#This Row],[ExerciseName]],tbl_Lookup_Exercises[ExerciseName],0)),"Unknown")</f>
        <v>Arms_Biceps</v>
      </c>
    </row>
    <row r="2180" spans="1:18" hidden="1" x14ac:dyDescent="0.25">
      <c r="A2180" t="s">
        <v>6633</v>
      </c>
      <c r="B2180" t="s">
        <v>1236</v>
      </c>
      <c r="C2180" t="s">
        <v>339</v>
      </c>
      <c r="D2180">
        <v>1</v>
      </c>
      <c r="E2180">
        <v>50</v>
      </c>
      <c r="G2180">
        <v>64.800000000000011</v>
      </c>
      <c r="O2180" t="s">
        <v>6634</v>
      </c>
      <c r="P2180">
        <v>7</v>
      </c>
      <c r="Q2180" t="s">
        <v>6635</v>
      </c>
      <c r="R2180" t="str">
        <f>IFERROR(INDEX(tbl_Lookup_Exercises[Category],MATCH(tbl_Exercises[[#This Row],[ExerciseName]],tbl_Lookup_Exercises[ExerciseName],0)),"Unknown")</f>
        <v>Carry</v>
      </c>
    </row>
    <row r="2181" spans="1:18" hidden="1" x14ac:dyDescent="0.25">
      <c r="A2181" t="s">
        <v>6636</v>
      </c>
      <c r="B2181" t="s">
        <v>1236</v>
      </c>
      <c r="C2181" t="s">
        <v>339</v>
      </c>
      <c r="D2181">
        <v>2</v>
      </c>
      <c r="E2181">
        <v>50</v>
      </c>
      <c r="G2181">
        <v>60</v>
      </c>
      <c r="P2181">
        <v>7</v>
      </c>
      <c r="Q2181" t="s">
        <v>6637</v>
      </c>
      <c r="R2181" t="str">
        <f>IFERROR(INDEX(tbl_Lookup_Exercises[Category],MATCH(tbl_Exercises[[#This Row],[ExerciseName]],tbl_Lookup_Exercises[ExerciseName],0)),"Unknown")</f>
        <v>Carry</v>
      </c>
    </row>
    <row r="2182" spans="1:18" hidden="1" x14ac:dyDescent="0.25">
      <c r="A2182" t="s">
        <v>6638</v>
      </c>
      <c r="B2182" t="s">
        <v>1236</v>
      </c>
      <c r="C2182" t="s">
        <v>339</v>
      </c>
      <c r="D2182">
        <v>3</v>
      </c>
      <c r="E2182">
        <v>50</v>
      </c>
      <c r="G2182">
        <v>45</v>
      </c>
      <c r="P2182">
        <v>7</v>
      </c>
      <c r="Q2182" t="s">
        <v>6639</v>
      </c>
      <c r="R2182" t="str">
        <f>IFERROR(INDEX(tbl_Lookup_Exercises[Category],MATCH(tbl_Exercises[[#This Row],[ExerciseName]],tbl_Lookup_Exercises[ExerciseName],0)),"Unknown")</f>
        <v>Carry</v>
      </c>
    </row>
    <row r="2183" spans="1:18" hidden="1" x14ac:dyDescent="0.25">
      <c r="A2183" t="s">
        <v>6640</v>
      </c>
      <c r="B2183" t="s">
        <v>1236</v>
      </c>
      <c r="C2183" t="s">
        <v>334</v>
      </c>
      <c r="D2183">
        <v>1</v>
      </c>
      <c r="E2183">
        <v>0</v>
      </c>
      <c r="G2183">
        <v>49.8</v>
      </c>
      <c r="O2183" t="s">
        <v>6641</v>
      </c>
      <c r="P2183">
        <v>7</v>
      </c>
      <c r="Q2183" t="s">
        <v>6642</v>
      </c>
      <c r="R2183" t="str">
        <f>IFERROR(INDEX(tbl_Lookup_Exercises[Category],MATCH(tbl_Exercises[[#This Row],[ExerciseName]],tbl_Lookup_Exercises[ExerciseName],0)),"Unknown")</f>
        <v>Carry</v>
      </c>
    </row>
    <row r="2184" spans="1:18" hidden="1" x14ac:dyDescent="0.25">
      <c r="A2184" t="s">
        <v>6643</v>
      </c>
      <c r="B2184" t="s">
        <v>1236</v>
      </c>
      <c r="C2184" t="s">
        <v>334</v>
      </c>
      <c r="D2184">
        <v>2</v>
      </c>
      <c r="E2184">
        <v>0</v>
      </c>
      <c r="G2184">
        <v>39.6</v>
      </c>
      <c r="O2184" t="s">
        <v>6644</v>
      </c>
      <c r="P2184">
        <v>7</v>
      </c>
      <c r="Q2184" t="s">
        <v>6645</v>
      </c>
      <c r="R2184" t="str">
        <f>IFERROR(INDEX(tbl_Lookup_Exercises[Category],MATCH(tbl_Exercises[[#This Row],[ExerciseName]],tbl_Lookup_Exercises[ExerciseName],0)),"Unknown")</f>
        <v>Carry</v>
      </c>
    </row>
    <row r="2185" spans="1:18" hidden="1" x14ac:dyDescent="0.25">
      <c r="A2185" t="s">
        <v>6646</v>
      </c>
      <c r="B2185" t="s">
        <v>1236</v>
      </c>
      <c r="C2185" t="s">
        <v>373</v>
      </c>
      <c r="D2185">
        <v>1</v>
      </c>
      <c r="G2185">
        <v>30</v>
      </c>
      <c r="H2185">
        <v>0</v>
      </c>
      <c r="I2185" t="s">
        <v>3957</v>
      </c>
      <c r="O2185" t="s">
        <v>6647</v>
      </c>
      <c r="P2185">
        <v>7</v>
      </c>
      <c r="Q2185" t="s">
        <v>6648</v>
      </c>
      <c r="R2185" t="str">
        <f>IFERROR(INDEX(tbl_Lookup_Exercises[Category],MATCH(tbl_Exercises[[#This Row],[ExerciseName]],tbl_Lookup_Exercises[ExerciseName],0)),"Unknown")</f>
        <v>Cardio</v>
      </c>
    </row>
    <row r="2186" spans="1:18" hidden="1" x14ac:dyDescent="0.25">
      <c r="A2186" t="s">
        <v>6649</v>
      </c>
      <c r="B2186" t="s">
        <v>1236</v>
      </c>
      <c r="C2186" t="s">
        <v>373</v>
      </c>
      <c r="D2186">
        <v>2</v>
      </c>
      <c r="G2186">
        <v>30</v>
      </c>
      <c r="H2186">
        <v>0</v>
      </c>
      <c r="I2186" t="s">
        <v>3957</v>
      </c>
      <c r="O2186" t="s">
        <v>6647</v>
      </c>
      <c r="P2186">
        <v>7</v>
      </c>
      <c r="Q2186" t="s">
        <v>1239</v>
      </c>
      <c r="R2186" t="str">
        <f>IFERROR(INDEX(tbl_Lookup_Exercises[Category],MATCH(tbl_Exercises[[#This Row],[ExerciseName]],tbl_Lookup_Exercises[ExerciseName],0)),"Unknown")</f>
        <v>Cardio</v>
      </c>
    </row>
    <row r="2187" spans="1:18" hidden="1" x14ac:dyDescent="0.25">
      <c r="A2187" t="s">
        <v>6650</v>
      </c>
      <c r="B2187" t="s">
        <v>1240</v>
      </c>
      <c r="C2187" t="s">
        <v>363</v>
      </c>
      <c r="D2187">
        <v>1</v>
      </c>
      <c r="G2187">
        <v>364</v>
      </c>
      <c r="H2187">
        <v>0.68</v>
      </c>
      <c r="I2187" t="s">
        <v>3957</v>
      </c>
      <c r="O2187" t="s">
        <v>6651</v>
      </c>
      <c r="P2187">
        <v>7</v>
      </c>
      <c r="Q2187" t="s">
        <v>1242</v>
      </c>
      <c r="R2187" t="str">
        <f>IFERROR(INDEX(tbl_Lookup_Exercises[Category],MATCH(tbl_Exercises[[#This Row],[ExerciseName]],tbl_Lookup_Exercises[ExerciseName],0)),"Unknown")</f>
        <v>Cardio</v>
      </c>
    </row>
    <row r="2188" spans="1:18" hidden="1" x14ac:dyDescent="0.25">
      <c r="A2188" t="s">
        <v>6652</v>
      </c>
      <c r="B2188" t="s">
        <v>1240</v>
      </c>
      <c r="C2188" t="s">
        <v>394</v>
      </c>
      <c r="D2188">
        <v>1</v>
      </c>
      <c r="E2188">
        <v>0</v>
      </c>
      <c r="F2188">
        <v>15</v>
      </c>
      <c r="O2188" t="s">
        <v>2818</v>
      </c>
      <c r="P2188">
        <v>7</v>
      </c>
      <c r="Q2188" t="s">
        <v>6653</v>
      </c>
      <c r="R2188" t="str">
        <f>IFERROR(INDEX(tbl_Lookup_Exercises[Category],MATCH(tbl_Exercises[[#This Row],[ExerciseName]],tbl_Lookup_Exercises[ExerciseName],0)),"Unknown")</f>
        <v>Warmup</v>
      </c>
    </row>
    <row r="2189" spans="1:18" hidden="1" x14ac:dyDescent="0.25">
      <c r="A2189" t="s">
        <v>6654</v>
      </c>
      <c r="B2189" t="s">
        <v>1240</v>
      </c>
      <c r="C2189" t="s">
        <v>403</v>
      </c>
      <c r="D2189">
        <v>1</v>
      </c>
      <c r="E2189">
        <v>0</v>
      </c>
      <c r="F2189">
        <v>8</v>
      </c>
      <c r="O2189" t="s">
        <v>2818</v>
      </c>
      <c r="P2189">
        <v>7</v>
      </c>
      <c r="Q2189" t="s">
        <v>6655</v>
      </c>
      <c r="R2189" t="str">
        <f>IFERROR(INDEX(tbl_Lookup_Exercises[Category],MATCH(tbl_Exercises[[#This Row],[ExerciseName]],tbl_Lookup_Exercises[ExerciseName],0)),"Unknown")</f>
        <v>Warmup</v>
      </c>
    </row>
    <row r="2190" spans="1:18" hidden="1" x14ac:dyDescent="0.25">
      <c r="A2190" t="s">
        <v>6656</v>
      </c>
      <c r="B2190" t="s">
        <v>1240</v>
      </c>
      <c r="C2190" t="s">
        <v>403</v>
      </c>
      <c r="D2190">
        <v>2</v>
      </c>
      <c r="E2190">
        <v>0</v>
      </c>
      <c r="F2190">
        <v>8</v>
      </c>
      <c r="O2190" t="s">
        <v>2818</v>
      </c>
      <c r="P2190">
        <v>7</v>
      </c>
      <c r="Q2190" t="s">
        <v>6657</v>
      </c>
      <c r="R2190" t="str">
        <f>IFERROR(INDEX(tbl_Lookup_Exercises[Category],MATCH(tbl_Exercises[[#This Row],[ExerciseName]],tbl_Lookup_Exercises[ExerciseName],0)),"Unknown")</f>
        <v>Warmup</v>
      </c>
    </row>
    <row r="2191" spans="1:18" hidden="1" x14ac:dyDescent="0.25">
      <c r="A2191" t="s">
        <v>6658</v>
      </c>
      <c r="B2191" t="s">
        <v>1240</v>
      </c>
      <c r="C2191" t="s">
        <v>394</v>
      </c>
      <c r="D2191">
        <v>2</v>
      </c>
      <c r="E2191">
        <v>0</v>
      </c>
      <c r="F2191">
        <v>15</v>
      </c>
      <c r="O2191" t="s">
        <v>2818</v>
      </c>
      <c r="P2191">
        <v>7</v>
      </c>
      <c r="Q2191" t="s">
        <v>6659</v>
      </c>
      <c r="R2191" t="str">
        <f>IFERROR(INDEX(tbl_Lookup_Exercises[Category],MATCH(tbl_Exercises[[#This Row],[ExerciseName]],tbl_Lookup_Exercises[ExerciseName],0)),"Unknown")</f>
        <v>Warmup</v>
      </c>
    </row>
    <row r="2192" spans="1:18" hidden="1" x14ac:dyDescent="0.25">
      <c r="A2192" t="s">
        <v>6660</v>
      </c>
      <c r="B2192" t="s">
        <v>1240</v>
      </c>
      <c r="C2192" t="s">
        <v>1</v>
      </c>
      <c r="D2192">
        <v>1</v>
      </c>
      <c r="E2192">
        <v>150</v>
      </c>
      <c r="G2192">
        <v>64.800000000000011</v>
      </c>
      <c r="O2192" t="s">
        <v>6661</v>
      </c>
      <c r="P2192">
        <v>7</v>
      </c>
      <c r="Q2192" t="s">
        <v>6662</v>
      </c>
      <c r="R2192" t="str">
        <f>IFERROR(INDEX(tbl_Lookup_Exercises[Category],MATCH(tbl_Exercises[[#This Row],[ExerciseName]],tbl_Lookup_Exercises[ExerciseName],0)),"Unknown")</f>
        <v>Carry</v>
      </c>
    </row>
    <row r="2193" spans="1:18" hidden="1" x14ac:dyDescent="0.25">
      <c r="A2193" t="s">
        <v>6663</v>
      </c>
      <c r="B2193" t="s">
        <v>1240</v>
      </c>
      <c r="C2193" t="s">
        <v>1</v>
      </c>
      <c r="D2193">
        <v>2</v>
      </c>
      <c r="E2193">
        <v>150</v>
      </c>
      <c r="G2193">
        <v>60</v>
      </c>
      <c r="O2193" t="s">
        <v>6664</v>
      </c>
      <c r="P2193">
        <v>7</v>
      </c>
      <c r="Q2193" t="s">
        <v>6665</v>
      </c>
      <c r="R2193" t="str">
        <f>IFERROR(INDEX(tbl_Lookup_Exercises[Category],MATCH(tbl_Exercises[[#This Row],[ExerciseName]],tbl_Lookup_Exercises[ExerciseName],0)),"Unknown")</f>
        <v>Carry</v>
      </c>
    </row>
    <row r="2194" spans="1:18" hidden="1" x14ac:dyDescent="0.25">
      <c r="A2194" t="s">
        <v>6666</v>
      </c>
      <c r="B2194" t="s">
        <v>1240</v>
      </c>
      <c r="C2194" t="s">
        <v>1</v>
      </c>
      <c r="D2194">
        <v>3</v>
      </c>
      <c r="E2194">
        <v>150</v>
      </c>
      <c r="G2194">
        <v>55.800000000000004</v>
      </c>
      <c r="O2194" t="s">
        <v>6667</v>
      </c>
      <c r="P2194">
        <v>7</v>
      </c>
      <c r="Q2194" t="s">
        <v>6668</v>
      </c>
      <c r="R2194" t="str">
        <f>IFERROR(INDEX(tbl_Lookup_Exercises[Category],MATCH(tbl_Exercises[[#This Row],[ExerciseName]],tbl_Lookup_Exercises[ExerciseName],0)),"Unknown")</f>
        <v>Carry</v>
      </c>
    </row>
    <row r="2195" spans="1:18" hidden="1" x14ac:dyDescent="0.25">
      <c r="A2195" t="s">
        <v>6669</v>
      </c>
      <c r="B2195" t="s">
        <v>1240</v>
      </c>
      <c r="C2195" t="s">
        <v>1</v>
      </c>
      <c r="D2195">
        <v>4</v>
      </c>
      <c r="E2195">
        <v>150</v>
      </c>
      <c r="G2195">
        <v>52.2</v>
      </c>
      <c r="O2195" t="s">
        <v>6670</v>
      </c>
      <c r="P2195">
        <v>7</v>
      </c>
      <c r="Q2195" t="s">
        <v>6671</v>
      </c>
      <c r="R2195" t="str">
        <f>IFERROR(INDEX(tbl_Lookup_Exercises[Category],MATCH(tbl_Exercises[[#This Row],[ExerciseName]],tbl_Lookup_Exercises[ExerciseName],0)),"Unknown")</f>
        <v>Carry</v>
      </c>
    </row>
    <row r="2196" spans="1:18" hidden="1" x14ac:dyDescent="0.25">
      <c r="A2196" t="s">
        <v>6672</v>
      </c>
      <c r="B2196" t="s">
        <v>1240</v>
      </c>
      <c r="C2196" t="s">
        <v>1</v>
      </c>
      <c r="D2196">
        <v>5</v>
      </c>
      <c r="E2196">
        <v>150</v>
      </c>
      <c r="G2196">
        <v>49.8</v>
      </c>
      <c r="O2196" t="s">
        <v>6664</v>
      </c>
      <c r="P2196">
        <v>7</v>
      </c>
      <c r="Q2196" t="s">
        <v>6673</v>
      </c>
      <c r="R2196" t="str">
        <f>IFERROR(INDEX(tbl_Lookup_Exercises[Category],MATCH(tbl_Exercises[[#This Row],[ExerciseName]],tbl_Lookup_Exercises[ExerciseName],0)),"Unknown")</f>
        <v>Carry</v>
      </c>
    </row>
    <row r="2197" spans="1:18" hidden="1" x14ac:dyDescent="0.25">
      <c r="A2197" t="s">
        <v>6674</v>
      </c>
      <c r="B2197" t="s">
        <v>1240</v>
      </c>
      <c r="C2197" t="s">
        <v>32</v>
      </c>
      <c r="D2197">
        <v>1</v>
      </c>
      <c r="E2197">
        <v>205</v>
      </c>
      <c r="F2197">
        <v>7</v>
      </c>
      <c r="J2197">
        <v>2</v>
      </c>
      <c r="K2197">
        <v>1</v>
      </c>
      <c r="L2197">
        <v>1</v>
      </c>
      <c r="M2197" t="s">
        <v>1745</v>
      </c>
      <c r="O2197" t="s">
        <v>6406</v>
      </c>
      <c r="P2197">
        <v>7</v>
      </c>
      <c r="Q2197" t="s">
        <v>6675</v>
      </c>
      <c r="R2197" t="str">
        <f>IFERROR(INDEX(tbl_Lookup_Exercises[Category],MATCH(tbl_Exercises[[#This Row],[ExerciseName]],tbl_Lookup_Exercises[ExerciseName],0)),"Unknown")</f>
        <v>Pull</v>
      </c>
    </row>
    <row r="2198" spans="1:18" hidden="1" x14ac:dyDescent="0.25">
      <c r="A2198" t="s">
        <v>6676</v>
      </c>
      <c r="B2198" t="s">
        <v>1240</v>
      </c>
      <c r="C2198" t="s">
        <v>32</v>
      </c>
      <c r="D2198">
        <v>2</v>
      </c>
      <c r="E2198">
        <v>210</v>
      </c>
      <c r="F2198">
        <v>7</v>
      </c>
      <c r="J2198">
        <v>2</v>
      </c>
      <c r="K2198">
        <v>1</v>
      </c>
      <c r="L2198">
        <v>1</v>
      </c>
      <c r="M2198" t="s">
        <v>1745</v>
      </c>
      <c r="O2198" t="s">
        <v>6406</v>
      </c>
      <c r="P2198">
        <v>7</v>
      </c>
      <c r="Q2198" t="s">
        <v>6677</v>
      </c>
      <c r="R2198" t="str">
        <f>IFERROR(INDEX(tbl_Lookup_Exercises[Category],MATCH(tbl_Exercises[[#This Row],[ExerciseName]],tbl_Lookup_Exercises[ExerciseName],0)),"Unknown")</f>
        <v>Pull</v>
      </c>
    </row>
    <row r="2199" spans="1:18" hidden="1" x14ac:dyDescent="0.25">
      <c r="A2199" t="s">
        <v>6678</v>
      </c>
      <c r="B2199" t="s">
        <v>1240</v>
      </c>
      <c r="C2199" t="s">
        <v>32</v>
      </c>
      <c r="D2199">
        <v>3</v>
      </c>
      <c r="E2199">
        <v>210</v>
      </c>
      <c r="F2199">
        <v>6</v>
      </c>
      <c r="J2199">
        <v>2</v>
      </c>
      <c r="K2199">
        <v>1</v>
      </c>
      <c r="L2199">
        <v>1</v>
      </c>
      <c r="M2199" t="s">
        <v>610</v>
      </c>
      <c r="O2199" t="s">
        <v>6135</v>
      </c>
      <c r="P2199">
        <v>7</v>
      </c>
      <c r="Q2199" t="s">
        <v>6679</v>
      </c>
      <c r="R2199" t="str">
        <f>IFERROR(INDEX(tbl_Lookup_Exercises[Category],MATCH(tbl_Exercises[[#This Row],[ExerciseName]],tbl_Lookup_Exercises[ExerciseName],0)),"Unknown")</f>
        <v>Pull</v>
      </c>
    </row>
    <row r="2200" spans="1:18" hidden="1" x14ac:dyDescent="0.25">
      <c r="A2200" t="s">
        <v>6680</v>
      </c>
      <c r="B2200" t="s">
        <v>1240</v>
      </c>
      <c r="C2200" t="s">
        <v>32</v>
      </c>
      <c r="D2200">
        <v>4</v>
      </c>
      <c r="E2200">
        <v>210</v>
      </c>
      <c r="F2200">
        <v>5.5</v>
      </c>
      <c r="J2200">
        <v>2</v>
      </c>
      <c r="K2200">
        <v>1</v>
      </c>
      <c r="L2200">
        <v>1</v>
      </c>
      <c r="M2200" t="s">
        <v>610</v>
      </c>
      <c r="O2200" t="s">
        <v>6681</v>
      </c>
      <c r="P2200">
        <v>7</v>
      </c>
      <c r="Q2200" t="s">
        <v>6682</v>
      </c>
      <c r="R2200" t="str">
        <f>IFERROR(INDEX(tbl_Lookup_Exercises[Category],MATCH(tbl_Exercises[[#This Row],[ExerciseName]],tbl_Lookup_Exercises[ExerciseName],0)),"Unknown")</f>
        <v>Pull</v>
      </c>
    </row>
    <row r="2201" spans="1:18" hidden="1" x14ac:dyDescent="0.25">
      <c r="A2201" t="s">
        <v>6683</v>
      </c>
      <c r="B2201" t="s">
        <v>1240</v>
      </c>
      <c r="C2201" t="s">
        <v>24</v>
      </c>
      <c r="D2201">
        <v>1</v>
      </c>
      <c r="E2201">
        <v>0</v>
      </c>
      <c r="F2201">
        <v>8</v>
      </c>
      <c r="J2201">
        <v>2</v>
      </c>
      <c r="K2201">
        <v>2</v>
      </c>
      <c r="L2201">
        <v>1</v>
      </c>
      <c r="M2201" t="s">
        <v>1745</v>
      </c>
      <c r="O2201" t="s">
        <v>3101</v>
      </c>
      <c r="P2201">
        <v>7</v>
      </c>
      <c r="Q2201" t="s">
        <v>6684</v>
      </c>
      <c r="R2201" t="str">
        <f>IFERROR(INDEX(tbl_Lookup_Exercises[Category],MATCH(tbl_Exercises[[#This Row],[ExerciseName]],tbl_Lookup_Exercises[ExerciseName],0)),"Unknown")</f>
        <v>Pull</v>
      </c>
    </row>
    <row r="2202" spans="1:18" hidden="1" x14ac:dyDescent="0.25">
      <c r="A2202" t="s">
        <v>6685</v>
      </c>
      <c r="B2202" t="s">
        <v>1240</v>
      </c>
      <c r="C2202" t="s">
        <v>24</v>
      </c>
      <c r="D2202">
        <v>2</v>
      </c>
      <c r="E2202">
        <v>0</v>
      </c>
      <c r="F2202">
        <v>8</v>
      </c>
      <c r="J2202">
        <v>2</v>
      </c>
      <c r="K2202">
        <v>2</v>
      </c>
      <c r="L2202">
        <v>1</v>
      </c>
      <c r="M2202" t="s">
        <v>1745</v>
      </c>
      <c r="O2202" t="s">
        <v>3101</v>
      </c>
      <c r="P2202">
        <v>7</v>
      </c>
      <c r="Q2202" t="s">
        <v>6686</v>
      </c>
      <c r="R2202" t="str">
        <f>IFERROR(INDEX(tbl_Lookup_Exercises[Category],MATCH(tbl_Exercises[[#This Row],[ExerciseName]],tbl_Lookup_Exercises[ExerciseName],0)),"Unknown")</f>
        <v>Pull</v>
      </c>
    </row>
    <row r="2203" spans="1:18" hidden="1" x14ac:dyDescent="0.25">
      <c r="A2203" t="s">
        <v>6687</v>
      </c>
      <c r="B2203" t="s">
        <v>1240</v>
      </c>
      <c r="C2203" t="s">
        <v>24</v>
      </c>
      <c r="D2203">
        <v>3</v>
      </c>
      <c r="E2203">
        <v>0</v>
      </c>
      <c r="F2203">
        <v>8</v>
      </c>
      <c r="J2203">
        <v>2</v>
      </c>
      <c r="K2203">
        <v>2</v>
      </c>
      <c r="L2203">
        <v>1</v>
      </c>
      <c r="M2203" t="s">
        <v>1745</v>
      </c>
      <c r="O2203" t="s">
        <v>6688</v>
      </c>
      <c r="P2203">
        <v>7</v>
      </c>
      <c r="Q2203" t="s">
        <v>6689</v>
      </c>
      <c r="R2203" t="str">
        <f>IFERROR(INDEX(tbl_Lookup_Exercises[Category],MATCH(tbl_Exercises[[#This Row],[ExerciseName]],tbl_Lookup_Exercises[ExerciseName],0)),"Unknown")</f>
        <v>Pull</v>
      </c>
    </row>
    <row r="2204" spans="1:18" hidden="1" x14ac:dyDescent="0.25">
      <c r="A2204" t="s">
        <v>6690</v>
      </c>
      <c r="B2204" t="s">
        <v>1240</v>
      </c>
      <c r="C2204" t="s">
        <v>96</v>
      </c>
      <c r="D2204">
        <v>1</v>
      </c>
      <c r="E2204">
        <v>35</v>
      </c>
      <c r="F2204">
        <v>7</v>
      </c>
      <c r="J2204">
        <v>2</v>
      </c>
      <c r="K2204">
        <v>2</v>
      </c>
      <c r="L2204">
        <v>2</v>
      </c>
      <c r="M2204" t="s">
        <v>1745</v>
      </c>
      <c r="O2204" t="s">
        <v>6691</v>
      </c>
      <c r="P2204">
        <v>7</v>
      </c>
      <c r="Q2204" t="s">
        <v>6692</v>
      </c>
      <c r="R2204" t="str">
        <f>IFERROR(INDEX(tbl_Lookup_Exercises[Category],MATCH(tbl_Exercises[[#This Row],[ExerciseName]],tbl_Lookup_Exercises[ExerciseName],0)),"Unknown")</f>
        <v>Arms_Biceps</v>
      </c>
    </row>
    <row r="2205" spans="1:18" hidden="1" x14ac:dyDescent="0.25">
      <c r="A2205" t="s">
        <v>6693</v>
      </c>
      <c r="B2205" t="s">
        <v>1240</v>
      </c>
      <c r="C2205" t="s">
        <v>96</v>
      </c>
      <c r="D2205">
        <v>2</v>
      </c>
      <c r="E2205">
        <v>35</v>
      </c>
      <c r="F2205">
        <v>7</v>
      </c>
      <c r="J2205">
        <v>2</v>
      </c>
      <c r="K2205">
        <v>2</v>
      </c>
      <c r="L2205">
        <v>2</v>
      </c>
      <c r="M2205" t="s">
        <v>1745</v>
      </c>
      <c r="O2205" t="s">
        <v>6691</v>
      </c>
      <c r="P2205">
        <v>7</v>
      </c>
      <c r="Q2205" t="s">
        <v>6694</v>
      </c>
      <c r="R2205" t="str">
        <f>IFERROR(INDEX(tbl_Lookup_Exercises[Category],MATCH(tbl_Exercises[[#This Row],[ExerciseName]],tbl_Lookup_Exercises[ExerciseName],0)),"Unknown")</f>
        <v>Arms_Biceps</v>
      </c>
    </row>
    <row r="2206" spans="1:18" hidden="1" x14ac:dyDescent="0.25">
      <c r="A2206" t="s">
        <v>6695</v>
      </c>
      <c r="B2206" t="s">
        <v>1240</v>
      </c>
      <c r="C2206" t="s">
        <v>96</v>
      </c>
      <c r="D2206">
        <v>3</v>
      </c>
      <c r="E2206">
        <v>35</v>
      </c>
      <c r="F2206">
        <v>7</v>
      </c>
      <c r="J2206">
        <v>2</v>
      </c>
      <c r="K2206">
        <v>2</v>
      </c>
      <c r="L2206">
        <v>2</v>
      </c>
      <c r="M2206" t="s">
        <v>610</v>
      </c>
      <c r="O2206" t="s">
        <v>6696</v>
      </c>
      <c r="P2206">
        <v>7</v>
      </c>
      <c r="Q2206" t="s">
        <v>6697</v>
      </c>
      <c r="R2206" t="str">
        <f>IFERROR(INDEX(tbl_Lookup_Exercises[Category],MATCH(tbl_Exercises[[#This Row],[ExerciseName]],tbl_Lookup_Exercises[ExerciseName],0)),"Unknown")</f>
        <v>Arms_Biceps</v>
      </c>
    </row>
    <row r="2207" spans="1:18" hidden="1" x14ac:dyDescent="0.25">
      <c r="A2207" t="s">
        <v>6698</v>
      </c>
      <c r="B2207" t="s">
        <v>1240</v>
      </c>
      <c r="C2207" t="s">
        <v>96</v>
      </c>
      <c r="D2207">
        <v>4</v>
      </c>
      <c r="E2207">
        <v>35</v>
      </c>
      <c r="F2207">
        <v>5.5</v>
      </c>
      <c r="J2207">
        <v>2</v>
      </c>
      <c r="K2207">
        <v>2</v>
      </c>
      <c r="L2207">
        <v>2</v>
      </c>
      <c r="M2207" t="s">
        <v>610</v>
      </c>
      <c r="O2207" t="s">
        <v>6696</v>
      </c>
      <c r="P2207">
        <v>7</v>
      </c>
      <c r="Q2207" t="s">
        <v>6699</v>
      </c>
      <c r="R2207" t="str">
        <f>IFERROR(INDEX(tbl_Lookup_Exercises[Category],MATCH(tbl_Exercises[[#This Row],[ExerciseName]],tbl_Lookup_Exercises[ExerciseName],0)),"Unknown")</f>
        <v>Arms_Biceps</v>
      </c>
    </row>
    <row r="2208" spans="1:18" hidden="1" x14ac:dyDescent="0.25">
      <c r="A2208" t="s">
        <v>6700</v>
      </c>
      <c r="B2208" t="s">
        <v>1240</v>
      </c>
      <c r="C2208" t="s">
        <v>217</v>
      </c>
      <c r="D2208">
        <v>1</v>
      </c>
      <c r="E2208">
        <v>20</v>
      </c>
      <c r="F2208">
        <v>12</v>
      </c>
      <c r="J2208">
        <v>3</v>
      </c>
      <c r="K2208">
        <v>1</v>
      </c>
      <c r="L2208">
        <v>3</v>
      </c>
      <c r="M2208" t="s">
        <v>618</v>
      </c>
      <c r="O2208" t="s">
        <v>2196</v>
      </c>
      <c r="P2208">
        <v>7</v>
      </c>
      <c r="Q2208" t="s">
        <v>6701</v>
      </c>
      <c r="R2208" t="str">
        <f>IFERROR(INDEX(tbl_Lookup_Exercises[Category],MATCH(tbl_Exercises[[#This Row],[ExerciseName]],tbl_Lookup_Exercises[ExerciseName],0)),"Unknown")</f>
        <v>Arms_Triceps</v>
      </c>
    </row>
    <row r="2209" spans="1:18" hidden="1" x14ac:dyDescent="0.25">
      <c r="A2209" t="s">
        <v>6702</v>
      </c>
      <c r="B2209" t="s">
        <v>1240</v>
      </c>
      <c r="C2209" t="s">
        <v>217</v>
      </c>
      <c r="D2209">
        <v>2</v>
      </c>
      <c r="E2209">
        <v>20</v>
      </c>
      <c r="F2209">
        <v>12</v>
      </c>
      <c r="J2209">
        <v>3</v>
      </c>
      <c r="K2209">
        <v>1</v>
      </c>
      <c r="L2209">
        <v>3</v>
      </c>
      <c r="M2209" t="s">
        <v>618</v>
      </c>
      <c r="O2209" t="s">
        <v>2196</v>
      </c>
      <c r="P2209">
        <v>7</v>
      </c>
      <c r="Q2209" t="s">
        <v>6703</v>
      </c>
      <c r="R2209" t="str">
        <f>IFERROR(INDEX(tbl_Lookup_Exercises[Category],MATCH(tbl_Exercises[[#This Row],[ExerciseName]],tbl_Lookup_Exercises[ExerciseName],0)),"Unknown")</f>
        <v>Arms_Triceps</v>
      </c>
    </row>
    <row r="2210" spans="1:18" hidden="1" x14ac:dyDescent="0.25">
      <c r="A2210" t="s">
        <v>6704</v>
      </c>
      <c r="B2210" t="s">
        <v>1240</v>
      </c>
      <c r="C2210" t="s">
        <v>217</v>
      </c>
      <c r="D2210">
        <v>3</v>
      </c>
      <c r="E2210">
        <v>20</v>
      </c>
      <c r="F2210">
        <v>11</v>
      </c>
      <c r="J2210">
        <v>3</v>
      </c>
      <c r="K2210">
        <v>1</v>
      </c>
      <c r="L2210">
        <v>3</v>
      </c>
      <c r="M2210" t="s">
        <v>610</v>
      </c>
      <c r="O2210" t="s">
        <v>2199</v>
      </c>
      <c r="P2210">
        <v>7</v>
      </c>
      <c r="Q2210" t="s">
        <v>6705</v>
      </c>
      <c r="R2210" t="str">
        <f>IFERROR(INDEX(tbl_Lookup_Exercises[Category],MATCH(tbl_Exercises[[#This Row],[ExerciseName]],tbl_Lookup_Exercises[ExerciseName],0)),"Unknown")</f>
        <v>Arms_Triceps</v>
      </c>
    </row>
    <row r="2211" spans="1:18" hidden="1" x14ac:dyDescent="0.25">
      <c r="A2211" t="s">
        <v>6706</v>
      </c>
      <c r="B2211" t="s">
        <v>1240</v>
      </c>
      <c r="C2211" t="s">
        <v>217</v>
      </c>
      <c r="D2211">
        <v>4</v>
      </c>
      <c r="E2211">
        <v>20</v>
      </c>
      <c r="F2211">
        <v>9</v>
      </c>
      <c r="J2211">
        <v>3</v>
      </c>
      <c r="K2211">
        <v>1</v>
      </c>
      <c r="L2211">
        <v>3</v>
      </c>
      <c r="M2211" t="s">
        <v>610</v>
      </c>
      <c r="O2211" t="s">
        <v>2199</v>
      </c>
      <c r="P2211">
        <v>7</v>
      </c>
      <c r="Q2211" t="s">
        <v>6707</v>
      </c>
      <c r="R2211" t="str">
        <f>IFERROR(INDEX(tbl_Lookup_Exercises[Category],MATCH(tbl_Exercises[[#This Row],[ExerciseName]],tbl_Lookup_Exercises[ExerciseName],0)),"Unknown")</f>
        <v>Arms_Triceps</v>
      </c>
    </row>
    <row r="2212" spans="1:18" hidden="1" x14ac:dyDescent="0.25">
      <c r="A2212" t="s">
        <v>6708</v>
      </c>
      <c r="B2212" t="s">
        <v>1240</v>
      </c>
      <c r="C2212" t="s">
        <v>339</v>
      </c>
      <c r="D2212">
        <v>1</v>
      </c>
      <c r="E2212">
        <v>50</v>
      </c>
      <c r="G2212">
        <v>70.199999999999989</v>
      </c>
      <c r="P2212">
        <v>7</v>
      </c>
      <c r="Q2212" t="s">
        <v>6709</v>
      </c>
      <c r="R2212" t="str">
        <f>IFERROR(INDEX(tbl_Lookup_Exercises[Category],MATCH(tbl_Exercises[[#This Row],[ExerciseName]],tbl_Lookup_Exercises[ExerciseName],0)),"Unknown")</f>
        <v>Carry</v>
      </c>
    </row>
    <row r="2213" spans="1:18" hidden="1" x14ac:dyDescent="0.25">
      <c r="A2213" t="s">
        <v>6710</v>
      </c>
      <c r="B2213" t="s">
        <v>1240</v>
      </c>
      <c r="C2213" t="s">
        <v>339</v>
      </c>
      <c r="D2213">
        <v>2</v>
      </c>
      <c r="E2213">
        <v>50</v>
      </c>
      <c r="G2213">
        <v>49.8</v>
      </c>
      <c r="O2213" t="s">
        <v>6711</v>
      </c>
      <c r="P2213">
        <v>7</v>
      </c>
      <c r="Q2213" t="s">
        <v>6712</v>
      </c>
      <c r="R2213" t="str">
        <f>IFERROR(INDEX(tbl_Lookup_Exercises[Category],MATCH(tbl_Exercises[[#This Row],[ExerciseName]],tbl_Lookup_Exercises[ExerciseName],0)),"Unknown")</f>
        <v>Carry</v>
      </c>
    </row>
    <row r="2214" spans="1:18" hidden="1" x14ac:dyDescent="0.25">
      <c r="A2214" t="s">
        <v>6713</v>
      </c>
      <c r="B2214" t="s">
        <v>1240</v>
      </c>
      <c r="C2214" t="s">
        <v>339</v>
      </c>
      <c r="D2214">
        <v>3</v>
      </c>
      <c r="E2214">
        <v>50</v>
      </c>
      <c r="G2214">
        <v>45</v>
      </c>
      <c r="O2214" t="s">
        <v>6711</v>
      </c>
      <c r="P2214">
        <v>7</v>
      </c>
      <c r="Q2214" t="s">
        <v>6714</v>
      </c>
      <c r="R2214" t="str">
        <f>IFERROR(INDEX(tbl_Lookup_Exercises[Category],MATCH(tbl_Exercises[[#This Row],[ExerciseName]],tbl_Lookup_Exercises[ExerciseName],0)),"Unknown")</f>
        <v>Carry</v>
      </c>
    </row>
    <row r="2215" spans="1:18" hidden="1" x14ac:dyDescent="0.25">
      <c r="A2215" t="s">
        <v>6715</v>
      </c>
      <c r="B2215" t="s">
        <v>1240</v>
      </c>
      <c r="C2215" t="s">
        <v>334</v>
      </c>
      <c r="D2215">
        <v>1</v>
      </c>
      <c r="E2215">
        <v>0</v>
      </c>
      <c r="G2215">
        <v>55.2</v>
      </c>
      <c r="O2215" t="s">
        <v>5448</v>
      </c>
      <c r="P2215">
        <v>7</v>
      </c>
      <c r="Q2215" t="s">
        <v>6716</v>
      </c>
      <c r="R2215" t="str">
        <f>IFERROR(INDEX(tbl_Lookup_Exercises[Category],MATCH(tbl_Exercises[[#This Row],[ExerciseName]],tbl_Lookup_Exercises[ExerciseName],0)),"Unknown")</f>
        <v>Carry</v>
      </c>
    </row>
    <row r="2216" spans="1:18" hidden="1" x14ac:dyDescent="0.25">
      <c r="A2216" t="s">
        <v>6717</v>
      </c>
      <c r="B2216" t="s">
        <v>1240</v>
      </c>
      <c r="C2216" t="s">
        <v>334</v>
      </c>
      <c r="D2216">
        <v>2</v>
      </c>
      <c r="E2216">
        <v>0</v>
      </c>
      <c r="G2216">
        <v>45</v>
      </c>
      <c r="P2216">
        <v>7</v>
      </c>
      <c r="Q2216" t="s">
        <v>1243</v>
      </c>
      <c r="R2216" t="str">
        <f>IFERROR(INDEX(tbl_Lookup_Exercises[Category],MATCH(tbl_Exercises[[#This Row],[ExerciseName]],tbl_Lookup_Exercises[ExerciseName],0)),"Unknown")</f>
        <v>Carry</v>
      </c>
    </row>
    <row r="2217" spans="1:18" hidden="1" x14ac:dyDescent="0.25">
      <c r="A2217" t="s">
        <v>6718</v>
      </c>
      <c r="B2217" t="s">
        <v>1244</v>
      </c>
      <c r="C2217" t="s">
        <v>363</v>
      </c>
      <c r="D2217">
        <v>1</v>
      </c>
      <c r="G2217">
        <v>360</v>
      </c>
      <c r="H2217">
        <v>0.68</v>
      </c>
      <c r="I2217" t="s">
        <v>3957</v>
      </c>
      <c r="O2217" t="s">
        <v>6719</v>
      </c>
      <c r="P2217">
        <v>7</v>
      </c>
      <c r="Q2217" t="s">
        <v>1246</v>
      </c>
      <c r="R2217" t="str">
        <f>IFERROR(INDEX(tbl_Lookup_Exercises[Category],MATCH(tbl_Exercises[[#This Row],[ExerciseName]],tbl_Lookup_Exercises[ExerciseName],0)),"Unknown")</f>
        <v>Cardio</v>
      </c>
    </row>
    <row r="2218" spans="1:18" hidden="1" x14ac:dyDescent="0.25">
      <c r="A2218" t="s">
        <v>6720</v>
      </c>
      <c r="B2218" t="s">
        <v>1244</v>
      </c>
      <c r="C2218" t="s">
        <v>394</v>
      </c>
      <c r="D2218">
        <v>1</v>
      </c>
      <c r="E2218">
        <v>0</v>
      </c>
      <c r="F2218">
        <v>12</v>
      </c>
      <c r="O2218" t="s">
        <v>2818</v>
      </c>
      <c r="P2218">
        <v>7</v>
      </c>
      <c r="Q2218" t="s">
        <v>6721</v>
      </c>
      <c r="R2218" t="str">
        <f>IFERROR(INDEX(tbl_Lookup_Exercises[Category],MATCH(tbl_Exercises[[#This Row],[ExerciseName]],tbl_Lookup_Exercises[ExerciseName],0)),"Unknown")</f>
        <v>Warmup</v>
      </c>
    </row>
    <row r="2219" spans="1:18" hidden="1" x14ac:dyDescent="0.25">
      <c r="A2219" t="s">
        <v>6722</v>
      </c>
      <c r="B2219" t="s">
        <v>1244</v>
      </c>
      <c r="C2219" t="s">
        <v>403</v>
      </c>
      <c r="D2219">
        <v>1</v>
      </c>
      <c r="E2219">
        <v>0</v>
      </c>
      <c r="F2219">
        <v>8</v>
      </c>
      <c r="P2219">
        <v>7</v>
      </c>
      <c r="Q2219" t="s">
        <v>6723</v>
      </c>
      <c r="R2219" t="str">
        <f>IFERROR(INDEX(tbl_Lookup_Exercises[Category],MATCH(tbl_Exercises[[#This Row],[ExerciseName]],tbl_Lookup_Exercises[ExerciseName],0)),"Unknown")</f>
        <v>Warmup</v>
      </c>
    </row>
    <row r="2220" spans="1:18" hidden="1" x14ac:dyDescent="0.25">
      <c r="A2220" t="s">
        <v>6724</v>
      </c>
      <c r="B2220" t="s">
        <v>1244</v>
      </c>
      <c r="C2220" t="s">
        <v>394</v>
      </c>
      <c r="D2220">
        <v>2</v>
      </c>
      <c r="E2220">
        <v>0</v>
      </c>
      <c r="F2220">
        <v>12</v>
      </c>
      <c r="O2220" t="s">
        <v>2818</v>
      </c>
      <c r="P2220">
        <v>7</v>
      </c>
      <c r="Q2220" t="s">
        <v>6725</v>
      </c>
      <c r="R2220" t="str">
        <f>IFERROR(INDEX(tbl_Lookup_Exercises[Category],MATCH(tbl_Exercises[[#This Row],[ExerciseName]],tbl_Lookup_Exercises[ExerciseName],0)),"Unknown")</f>
        <v>Warmup</v>
      </c>
    </row>
    <row r="2221" spans="1:18" hidden="1" x14ac:dyDescent="0.25">
      <c r="A2221" t="s">
        <v>6726</v>
      </c>
      <c r="B2221" t="s">
        <v>1244</v>
      </c>
      <c r="C2221" t="s">
        <v>403</v>
      </c>
      <c r="D2221">
        <v>2</v>
      </c>
      <c r="E2221">
        <v>0</v>
      </c>
      <c r="F2221">
        <v>8</v>
      </c>
      <c r="P2221">
        <v>7</v>
      </c>
      <c r="Q2221" t="s">
        <v>6727</v>
      </c>
      <c r="R2221" t="str">
        <f>IFERROR(INDEX(tbl_Lookup_Exercises[Category],MATCH(tbl_Exercises[[#This Row],[ExerciseName]],tbl_Lookup_Exercises[ExerciseName],0)),"Unknown")</f>
        <v>Warmup</v>
      </c>
    </row>
    <row r="2222" spans="1:18" hidden="1" x14ac:dyDescent="0.25">
      <c r="A2222" t="s">
        <v>6728</v>
      </c>
      <c r="B2222" t="s">
        <v>1244</v>
      </c>
      <c r="C2222" t="s">
        <v>147</v>
      </c>
      <c r="D2222">
        <v>1</v>
      </c>
      <c r="E2222">
        <v>130</v>
      </c>
      <c r="F2222">
        <v>8</v>
      </c>
      <c r="J2222">
        <v>3</v>
      </c>
      <c r="K2222">
        <v>1</v>
      </c>
      <c r="L2222">
        <v>1</v>
      </c>
      <c r="M2222" t="s">
        <v>618</v>
      </c>
      <c r="O2222" t="s">
        <v>2598</v>
      </c>
      <c r="P2222">
        <v>7</v>
      </c>
      <c r="Q2222" t="s">
        <v>6729</v>
      </c>
      <c r="R2222" t="str">
        <f>IFERROR(INDEX(tbl_Lookup_Exercises[Category],MATCH(tbl_Exercises[[#This Row],[ExerciseName]],tbl_Lookup_Exercises[ExerciseName],0)),"Unknown")</f>
        <v>Push</v>
      </c>
    </row>
    <row r="2223" spans="1:18" hidden="1" x14ac:dyDescent="0.25">
      <c r="A2223" t="s">
        <v>6730</v>
      </c>
      <c r="B2223" t="s">
        <v>1244</v>
      </c>
      <c r="C2223" t="s">
        <v>147</v>
      </c>
      <c r="D2223">
        <v>2</v>
      </c>
      <c r="E2223">
        <v>140</v>
      </c>
      <c r="F2223">
        <v>8</v>
      </c>
      <c r="J2223">
        <v>3</v>
      </c>
      <c r="K2223">
        <v>1</v>
      </c>
      <c r="L2223">
        <v>1</v>
      </c>
      <c r="M2223" t="s">
        <v>1745</v>
      </c>
      <c r="O2223" t="s">
        <v>3083</v>
      </c>
      <c r="P2223">
        <v>7</v>
      </c>
      <c r="Q2223" t="s">
        <v>6731</v>
      </c>
      <c r="R2223" t="str">
        <f>IFERROR(INDEX(tbl_Lookup_Exercises[Category],MATCH(tbl_Exercises[[#This Row],[ExerciseName]],tbl_Lookup_Exercises[ExerciseName],0)),"Unknown")</f>
        <v>Push</v>
      </c>
    </row>
    <row r="2224" spans="1:18" hidden="1" x14ac:dyDescent="0.25">
      <c r="A2224" t="s">
        <v>6732</v>
      </c>
      <c r="B2224" t="s">
        <v>1244</v>
      </c>
      <c r="C2224" t="s">
        <v>147</v>
      </c>
      <c r="D2224">
        <v>3</v>
      </c>
      <c r="E2224">
        <v>140</v>
      </c>
      <c r="F2224">
        <v>6</v>
      </c>
      <c r="J2224">
        <v>3</v>
      </c>
      <c r="K2224">
        <v>1</v>
      </c>
      <c r="L2224">
        <v>1</v>
      </c>
      <c r="M2224" t="s">
        <v>1745</v>
      </c>
      <c r="O2224" t="s">
        <v>3083</v>
      </c>
      <c r="P2224">
        <v>7</v>
      </c>
      <c r="Q2224" t="s">
        <v>6733</v>
      </c>
      <c r="R2224" t="str">
        <f>IFERROR(INDEX(tbl_Lookup_Exercises[Category],MATCH(tbl_Exercises[[#This Row],[ExerciseName]],tbl_Lookup_Exercises[ExerciseName],0)),"Unknown")</f>
        <v>Push</v>
      </c>
    </row>
    <row r="2225" spans="1:18" hidden="1" x14ac:dyDescent="0.25">
      <c r="A2225" t="s">
        <v>6734</v>
      </c>
      <c r="B2225" t="s">
        <v>1244</v>
      </c>
      <c r="C2225" t="s">
        <v>147</v>
      </c>
      <c r="D2225">
        <v>4</v>
      </c>
      <c r="E2225">
        <v>140</v>
      </c>
      <c r="F2225">
        <v>6</v>
      </c>
      <c r="J2225">
        <v>3</v>
      </c>
      <c r="K2225">
        <v>1</v>
      </c>
      <c r="L2225">
        <v>1</v>
      </c>
      <c r="M2225" t="s">
        <v>1745</v>
      </c>
      <c r="O2225" t="s">
        <v>3083</v>
      </c>
      <c r="P2225">
        <v>7</v>
      </c>
      <c r="Q2225" t="s">
        <v>6735</v>
      </c>
      <c r="R2225" t="str">
        <f>IFERROR(INDEX(tbl_Lookup_Exercises[Category],MATCH(tbl_Exercises[[#This Row],[ExerciseName]],tbl_Lookup_Exercises[ExerciseName],0)),"Unknown")</f>
        <v>Push</v>
      </c>
    </row>
    <row r="2226" spans="1:18" hidden="1" x14ac:dyDescent="0.25">
      <c r="A2226" t="s">
        <v>6736</v>
      </c>
      <c r="B2226" t="s">
        <v>1244</v>
      </c>
      <c r="C2226" t="s">
        <v>181</v>
      </c>
      <c r="D2226">
        <v>1</v>
      </c>
      <c r="E2226">
        <v>100</v>
      </c>
      <c r="F2226">
        <v>10</v>
      </c>
      <c r="J2226">
        <v>2</v>
      </c>
      <c r="K2226">
        <v>1</v>
      </c>
      <c r="L2226">
        <v>2</v>
      </c>
      <c r="M2226" t="s">
        <v>618</v>
      </c>
      <c r="O2226" t="s">
        <v>6737</v>
      </c>
      <c r="P2226">
        <v>7</v>
      </c>
      <c r="Q2226" t="s">
        <v>6738</v>
      </c>
      <c r="R2226" t="str">
        <f>IFERROR(INDEX(tbl_Lookup_Exercises[Category],MATCH(tbl_Exercises[[#This Row],[ExerciseName]],tbl_Lookup_Exercises[ExerciseName],0)),"Unknown")</f>
        <v>Push</v>
      </c>
    </row>
    <row r="2227" spans="1:18" hidden="1" x14ac:dyDescent="0.25">
      <c r="A2227" t="s">
        <v>6739</v>
      </c>
      <c r="B2227" t="s">
        <v>1244</v>
      </c>
      <c r="C2227" t="s">
        <v>181</v>
      </c>
      <c r="D2227">
        <v>2</v>
      </c>
      <c r="E2227">
        <v>105</v>
      </c>
      <c r="F2227">
        <v>8</v>
      </c>
      <c r="J2227">
        <v>2</v>
      </c>
      <c r="K2227">
        <v>1</v>
      </c>
      <c r="L2227">
        <v>2</v>
      </c>
      <c r="M2227" t="s">
        <v>610</v>
      </c>
      <c r="O2227" t="s">
        <v>6740</v>
      </c>
      <c r="P2227">
        <v>7</v>
      </c>
      <c r="Q2227" t="s">
        <v>6741</v>
      </c>
      <c r="R2227" t="str">
        <f>IFERROR(INDEX(tbl_Lookup_Exercises[Category],MATCH(tbl_Exercises[[#This Row],[ExerciseName]],tbl_Lookup_Exercises[ExerciseName],0)),"Unknown")</f>
        <v>Push</v>
      </c>
    </row>
    <row r="2228" spans="1:18" hidden="1" x14ac:dyDescent="0.25">
      <c r="A2228" t="s">
        <v>6742</v>
      </c>
      <c r="B2228" t="s">
        <v>1244</v>
      </c>
      <c r="C2228" t="s">
        <v>181</v>
      </c>
      <c r="D2228">
        <v>3</v>
      </c>
      <c r="E2228">
        <v>105</v>
      </c>
      <c r="F2228">
        <v>6</v>
      </c>
      <c r="J2228">
        <v>2</v>
      </c>
      <c r="K2228">
        <v>1</v>
      </c>
      <c r="L2228">
        <v>2</v>
      </c>
      <c r="M2228" t="s">
        <v>610</v>
      </c>
      <c r="O2228" t="s">
        <v>6740</v>
      </c>
      <c r="P2228">
        <v>7</v>
      </c>
      <c r="Q2228" t="s">
        <v>6743</v>
      </c>
      <c r="R2228" t="str">
        <f>IFERROR(INDEX(tbl_Lookup_Exercises[Category],MATCH(tbl_Exercises[[#This Row],[ExerciseName]],tbl_Lookup_Exercises[ExerciseName],0)),"Unknown")</f>
        <v>Push</v>
      </c>
    </row>
    <row r="2229" spans="1:18" hidden="1" x14ac:dyDescent="0.25">
      <c r="A2229" t="s">
        <v>6744</v>
      </c>
      <c r="B2229" t="s">
        <v>1244</v>
      </c>
      <c r="C2229" t="s">
        <v>181</v>
      </c>
      <c r="D2229">
        <v>4</v>
      </c>
      <c r="E2229">
        <v>105</v>
      </c>
      <c r="F2229">
        <v>8</v>
      </c>
      <c r="J2229">
        <v>2</v>
      </c>
      <c r="K2229">
        <v>1</v>
      </c>
      <c r="L2229">
        <v>2</v>
      </c>
      <c r="M2229" t="s">
        <v>610</v>
      </c>
      <c r="O2229" t="s">
        <v>6745</v>
      </c>
      <c r="P2229">
        <v>7</v>
      </c>
      <c r="Q2229" t="s">
        <v>6746</v>
      </c>
      <c r="R2229" t="str">
        <f>IFERROR(INDEX(tbl_Lookup_Exercises[Category],MATCH(tbl_Exercises[[#This Row],[ExerciseName]],tbl_Lookup_Exercises[ExerciseName],0)),"Unknown")</f>
        <v>Push</v>
      </c>
    </row>
    <row r="2230" spans="1:18" hidden="1" x14ac:dyDescent="0.25">
      <c r="A2230" t="s">
        <v>6747</v>
      </c>
      <c r="B2230" t="s">
        <v>1244</v>
      </c>
      <c r="C2230" t="s">
        <v>195</v>
      </c>
      <c r="D2230">
        <v>1</v>
      </c>
      <c r="E2230">
        <v>20</v>
      </c>
      <c r="F2230">
        <v>12</v>
      </c>
      <c r="J2230">
        <v>2</v>
      </c>
      <c r="K2230">
        <v>2</v>
      </c>
      <c r="L2230">
        <v>2</v>
      </c>
      <c r="M2230" t="s">
        <v>2289</v>
      </c>
      <c r="O2230" t="s">
        <v>6748</v>
      </c>
      <c r="P2230">
        <v>7</v>
      </c>
      <c r="Q2230" t="s">
        <v>6749</v>
      </c>
      <c r="R2230" t="str">
        <f>IFERROR(INDEX(tbl_Lookup_Exercises[Category],MATCH(tbl_Exercises[[#This Row],[ExerciseName]],tbl_Lookup_Exercises[ExerciseName],0)),"Unknown")</f>
        <v>Push</v>
      </c>
    </row>
    <row r="2231" spans="1:18" hidden="1" x14ac:dyDescent="0.25">
      <c r="A2231" t="s">
        <v>6750</v>
      </c>
      <c r="B2231" t="s">
        <v>1244</v>
      </c>
      <c r="C2231" t="s">
        <v>195</v>
      </c>
      <c r="D2231">
        <v>2</v>
      </c>
      <c r="E2231">
        <v>30</v>
      </c>
      <c r="F2231">
        <v>12</v>
      </c>
      <c r="J2231">
        <v>2</v>
      </c>
      <c r="K2231">
        <v>2</v>
      </c>
      <c r="L2231">
        <v>2</v>
      </c>
      <c r="M2231" t="s">
        <v>2289</v>
      </c>
      <c r="O2231" t="s">
        <v>6751</v>
      </c>
      <c r="P2231">
        <v>7</v>
      </c>
      <c r="Q2231" t="s">
        <v>6752</v>
      </c>
      <c r="R2231" t="str">
        <f>IFERROR(INDEX(tbl_Lookup_Exercises[Category],MATCH(tbl_Exercises[[#This Row],[ExerciseName]],tbl_Lookup_Exercises[ExerciseName],0)),"Unknown")</f>
        <v>Push</v>
      </c>
    </row>
    <row r="2232" spans="1:18" hidden="1" x14ac:dyDescent="0.25">
      <c r="A2232" t="s">
        <v>6753</v>
      </c>
      <c r="B2232" t="s">
        <v>1244</v>
      </c>
      <c r="C2232" t="s">
        <v>195</v>
      </c>
      <c r="D2232">
        <v>3</v>
      </c>
      <c r="E2232">
        <v>30</v>
      </c>
      <c r="F2232">
        <v>15</v>
      </c>
      <c r="J2232">
        <v>2</v>
      </c>
      <c r="K2232">
        <v>2</v>
      </c>
      <c r="L2232">
        <v>2</v>
      </c>
      <c r="M2232" t="s">
        <v>6754</v>
      </c>
      <c r="O2232" t="s">
        <v>6755</v>
      </c>
      <c r="P2232">
        <v>7</v>
      </c>
      <c r="Q2232" t="s">
        <v>6756</v>
      </c>
      <c r="R2232" t="str">
        <f>IFERROR(INDEX(tbl_Lookup_Exercises[Category],MATCH(tbl_Exercises[[#This Row],[ExerciseName]],tbl_Lookup_Exercises[ExerciseName],0)),"Unknown")</f>
        <v>Push</v>
      </c>
    </row>
    <row r="2233" spans="1:18" hidden="1" x14ac:dyDescent="0.25">
      <c r="A2233" t="s">
        <v>6757</v>
      </c>
      <c r="B2233" t="s">
        <v>1244</v>
      </c>
      <c r="C2233" t="s">
        <v>217</v>
      </c>
      <c r="D2233">
        <v>1</v>
      </c>
      <c r="E2233">
        <v>20</v>
      </c>
      <c r="F2233">
        <v>11</v>
      </c>
      <c r="J2233">
        <v>3</v>
      </c>
      <c r="K2233">
        <v>1</v>
      </c>
      <c r="L2233">
        <v>3</v>
      </c>
      <c r="M2233" t="s">
        <v>1745</v>
      </c>
      <c r="O2233" t="s">
        <v>6758</v>
      </c>
      <c r="P2233">
        <v>7</v>
      </c>
      <c r="Q2233" t="s">
        <v>6759</v>
      </c>
      <c r="R2233" t="str">
        <f>IFERROR(INDEX(tbl_Lookup_Exercises[Category],MATCH(tbl_Exercises[[#This Row],[ExerciseName]],tbl_Lookup_Exercises[ExerciseName],0)),"Unknown")</f>
        <v>Arms_Triceps</v>
      </c>
    </row>
    <row r="2234" spans="1:18" hidden="1" x14ac:dyDescent="0.25">
      <c r="A2234" t="s">
        <v>6760</v>
      </c>
      <c r="B2234" t="s">
        <v>1244</v>
      </c>
      <c r="C2234" t="s">
        <v>217</v>
      </c>
      <c r="D2234">
        <v>2</v>
      </c>
      <c r="E2234">
        <v>20</v>
      </c>
      <c r="F2234">
        <v>10</v>
      </c>
      <c r="J2234">
        <v>3</v>
      </c>
      <c r="K2234">
        <v>1</v>
      </c>
      <c r="L2234">
        <v>3</v>
      </c>
      <c r="M2234" t="s">
        <v>1745</v>
      </c>
      <c r="O2234" t="s">
        <v>6761</v>
      </c>
      <c r="P2234">
        <v>7</v>
      </c>
      <c r="Q2234" t="s">
        <v>6762</v>
      </c>
      <c r="R2234" t="str">
        <f>IFERROR(INDEX(tbl_Lookup_Exercises[Category],MATCH(tbl_Exercises[[#This Row],[ExerciseName]],tbl_Lookup_Exercises[ExerciseName],0)),"Unknown")</f>
        <v>Arms_Triceps</v>
      </c>
    </row>
    <row r="2235" spans="1:18" hidden="1" x14ac:dyDescent="0.25">
      <c r="A2235" t="s">
        <v>6763</v>
      </c>
      <c r="B2235" t="s">
        <v>1244</v>
      </c>
      <c r="C2235" t="s">
        <v>217</v>
      </c>
      <c r="D2235">
        <v>3</v>
      </c>
      <c r="E2235">
        <v>20</v>
      </c>
      <c r="F2235">
        <v>9</v>
      </c>
      <c r="J2235">
        <v>3</v>
      </c>
      <c r="K2235">
        <v>1</v>
      </c>
      <c r="L2235">
        <v>3</v>
      </c>
      <c r="M2235" t="s">
        <v>1745</v>
      </c>
      <c r="O2235" t="s">
        <v>6761</v>
      </c>
      <c r="P2235">
        <v>7</v>
      </c>
      <c r="Q2235" t="s">
        <v>6764</v>
      </c>
      <c r="R2235" t="str">
        <f>IFERROR(INDEX(tbl_Lookup_Exercises[Category],MATCH(tbl_Exercises[[#This Row],[ExerciseName]],tbl_Lookup_Exercises[ExerciseName],0)),"Unknown")</f>
        <v>Arms_Triceps</v>
      </c>
    </row>
    <row r="2236" spans="1:18" hidden="1" x14ac:dyDescent="0.25">
      <c r="A2236" t="s">
        <v>6765</v>
      </c>
      <c r="B2236" t="s">
        <v>1244</v>
      </c>
      <c r="C2236" t="s">
        <v>217</v>
      </c>
      <c r="D2236">
        <v>4</v>
      </c>
      <c r="E2236">
        <v>22.5</v>
      </c>
      <c r="F2236">
        <v>8</v>
      </c>
      <c r="J2236">
        <v>3</v>
      </c>
      <c r="K2236">
        <v>1</v>
      </c>
      <c r="L2236">
        <v>3</v>
      </c>
      <c r="M2236" t="s">
        <v>610</v>
      </c>
      <c r="O2236" t="s">
        <v>6766</v>
      </c>
      <c r="P2236">
        <v>7</v>
      </c>
      <c r="Q2236" t="s">
        <v>6767</v>
      </c>
      <c r="R2236" t="str">
        <f>IFERROR(INDEX(tbl_Lookup_Exercises[Category],MATCH(tbl_Exercises[[#This Row],[ExerciseName]],tbl_Lookup_Exercises[ExerciseName],0)),"Unknown")</f>
        <v>Arms_Triceps</v>
      </c>
    </row>
    <row r="2237" spans="1:18" hidden="1" x14ac:dyDescent="0.25">
      <c r="A2237" t="s">
        <v>6768</v>
      </c>
      <c r="B2237" t="s">
        <v>1244</v>
      </c>
      <c r="C2237" t="s">
        <v>209</v>
      </c>
      <c r="D2237">
        <v>1</v>
      </c>
      <c r="E2237">
        <v>70</v>
      </c>
      <c r="F2237">
        <v>8</v>
      </c>
      <c r="J2237">
        <v>2</v>
      </c>
      <c r="K2237">
        <v>1</v>
      </c>
      <c r="L2237">
        <v>2</v>
      </c>
      <c r="M2237" t="s">
        <v>1745</v>
      </c>
      <c r="O2237" t="s">
        <v>1932</v>
      </c>
      <c r="P2237">
        <v>7</v>
      </c>
      <c r="Q2237" t="s">
        <v>6769</v>
      </c>
      <c r="R2237" t="str">
        <f>IFERROR(INDEX(tbl_Lookup_Exercises[Category],MATCH(tbl_Exercises[[#This Row],[ExerciseName]],tbl_Lookup_Exercises[ExerciseName],0)),"Unknown")</f>
        <v>Arms_Triceps</v>
      </c>
    </row>
    <row r="2238" spans="1:18" hidden="1" x14ac:dyDescent="0.25">
      <c r="A2238" t="s">
        <v>6770</v>
      </c>
      <c r="B2238" t="s">
        <v>1244</v>
      </c>
      <c r="C2238" t="s">
        <v>209</v>
      </c>
      <c r="D2238">
        <v>2</v>
      </c>
      <c r="E2238">
        <v>60</v>
      </c>
      <c r="F2238">
        <v>8</v>
      </c>
      <c r="J2238">
        <v>2</v>
      </c>
      <c r="K2238">
        <v>1</v>
      </c>
      <c r="L2238">
        <v>2</v>
      </c>
      <c r="M2238" t="s">
        <v>1745</v>
      </c>
      <c r="O2238" t="s">
        <v>6771</v>
      </c>
      <c r="P2238">
        <v>7</v>
      </c>
      <c r="Q2238" t="s">
        <v>6772</v>
      </c>
      <c r="R2238" t="str">
        <f>IFERROR(INDEX(tbl_Lookup_Exercises[Category],MATCH(tbl_Exercises[[#This Row],[ExerciseName]],tbl_Lookup_Exercises[ExerciseName],0)),"Unknown")</f>
        <v>Arms_Triceps</v>
      </c>
    </row>
    <row r="2239" spans="1:18" hidden="1" x14ac:dyDescent="0.25">
      <c r="A2239" t="s">
        <v>6773</v>
      </c>
      <c r="B2239" t="s">
        <v>1244</v>
      </c>
      <c r="C2239" t="s">
        <v>209</v>
      </c>
      <c r="D2239">
        <v>3</v>
      </c>
      <c r="E2239">
        <v>60</v>
      </c>
      <c r="F2239">
        <v>6.5</v>
      </c>
      <c r="J2239">
        <v>2</v>
      </c>
      <c r="K2239">
        <v>1</v>
      </c>
      <c r="L2239">
        <v>2</v>
      </c>
      <c r="M2239" t="s">
        <v>610</v>
      </c>
      <c r="O2239" t="s">
        <v>6774</v>
      </c>
      <c r="P2239">
        <v>7</v>
      </c>
      <c r="Q2239" t="s">
        <v>6775</v>
      </c>
      <c r="R2239" t="str">
        <f>IFERROR(INDEX(tbl_Lookup_Exercises[Category],MATCH(tbl_Exercises[[#This Row],[ExerciseName]],tbl_Lookup_Exercises[ExerciseName],0)),"Unknown")</f>
        <v>Arms_Triceps</v>
      </c>
    </row>
    <row r="2240" spans="1:18" hidden="1" x14ac:dyDescent="0.25">
      <c r="A2240" t="s">
        <v>6776</v>
      </c>
      <c r="B2240" t="s">
        <v>1244</v>
      </c>
      <c r="C2240" t="s">
        <v>209</v>
      </c>
      <c r="D2240">
        <v>4</v>
      </c>
      <c r="E2240">
        <v>60</v>
      </c>
      <c r="F2240">
        <v>7</v>
      </c>
      <c r="J2240">
        <v>2</v>
      </c>
      <c r="K2240">
        <v>1</v>
      </c>
      <c r="L2240">
        <v>2</v>
      </c>
      <c r="M2240" t="s">
        <v>610</v>
      </c>
      <c r="O2240" t="s">
        <v>6777</v>
      </c>
      <c r="P2240">
        <v>7</v>
      </c>
      <c r="Q2240" t="s">
        <v>6778</v>
      </c>
      <c r="R2240" t="str">
        <f>IFERROR(INDEX(tbl_Lookup_Exercises[Category],MATCH(tbl_Exercises[[#This Row],[ExerciseName]],tbl_Lookup_Exercises[ExerciseName],0)),"Unknown")</f>
        <v>Arms_Triceps</v>
      </c>
    </row>
    <row r="2241" spans="1:18" hidden="1" x14ac:dyDescent="0.25">
      <c r="A2241" t="s">
        <v>6779</v>
      </c>
      <c r="B2241" t="s">
        <v>1244</v>
      </c>
      <c r="C2241" t="s">
        <v>339</v>
      </c>
      <c r="D2241">
        <v>1</v>
      </c>
      <c r="E2241">
        <v>50</v>
      </c>
      <c r="G2241">
        <v>75</v>
      </c>
      <c r="O2241" t="s">
        <v>6780</v>
      </c>
      <c r="P2241">
        <v>7</v>
      </c>
      <c r="Q2241" t="s">
        <v>6781</v>
      </c>
      <c r="R2241" t="str">
        <f>IFERROR(INDEX(tbl_Lookup_Exercises[Category],MATCH(tbl_Exercises[[#This Row],[ExerciseName]],tbl_Lookup_Exercises[ExerciseName],0)),"Unknown")</f>
        <v>Carry</v>
      </c>
    </row>
    <row r="2242" spans="1:18" hidden="1" x14ac:dyDescent="0.25">
      <c r="A2242" t="s">
        <v>6782</v>
      </c>
      <c r="B2242" t="s">
        <v>1244</v>
      </c>
      <c r="C2242" t="s">
        <v>339</v>
      </c>
      <c r="D2242">
        <v>2</v>
      </c>
      <c r="E2242">
        <v>50</v>
      </c>
      <c r="G2242">
        <v>45</v>
      </c>
      <c r="O2242" t="s">
        <v>6783</v>
      </c>
      <c r="P2242">
        <v>7</v>
      </c>
      <c r="Q2242" t="s">
        <v>6784</v>
      </c>
      <c r="R2242" t="str">
        <f>IFERROR(INDEX(tbl_Lookup_Exercises[Category],MATCH(tbl_Exercises[[#This Row],[ExerciseName]],tbl_Lookup_Exercises[ExerciseName],0)),"Unknown")</f>
        <v>Carry</v>
      </c>
    </row>
    <row r="2243" spans="1:18" hidden="1" x14ac:dyDescent="0.25">
      <c r="A2243" t="s">
        <v>6785</v>
      </c>
      <c r="B2243" t="s">
        <v>1244</v>
      </c>
      <c r="C2243" t="s">
        <v>339</v>
      </c>
      <c r="D2243">
        <v>3</v>
      </c>
      <c r="E2243">
        <v>50</v>
      </c>
      <c r="G2243">
        <v>60</v>
      </c>
      <c r="O2243" t="s">
        <v>6783</v>
      </c>
      <c r="P2243">
        <v>7</v>
      </c>
      <c r="Q2243" t="s">
        <v>6786</v>
      </c>
      <c r="R2243" t="str">
        <f>IFERROR(INDEX(tbl_Lookup_Exercises[Category],MATCH(tbl_Exercises[[#This Row],[ExerciseName]],tbl_Lookup_Exercises[ExerciseName],0)),"Unknown")</f>
        <v>Carry</v>
      </c>
    </row>
    <row r="2244" spans="1:18" hidden="1" x14ac:dyDescent="0.25">
      <c r="A2244" t="s">
        <v>6787</v>
      </c>
      <c r="B2244" t="s">
        <v>1244</v>
      </c>
      <c r="C2244" t="s">
        <v>334</v>
      </c>
      <c r="D2244">
        <v>1</v>
      </c>
      <c r="E2244">
        <v>0</v>
      </c>
      <c r="G2244">
        <v>60</v>
      </c>
      <c r="O2244" t="s">
        <v>6788</v>
      </c>
      <c r="P2244">
        <v>7</v>
      </c>
      <c r="Q2244" t="s">
        <v>6789</v>
      </c>
      <c r="R2244" t="str">
        <f>IFERROR(INDEX(tbl_Lookup_Exercises[Category],MATCH(tbl_Exercises[[#This Row],[ExerciseName]],tbl_Lookup_Exercises[ExerciseName],0)),"Unknown")</f>
        <v>Carry</v>
      </c>
    </row>
    <row r="2245" spans="1:18" hidden="1" x14ac:dyDescent="0.25">
      <c r="A2245" t="s">
        <v>6790</v>
      </c>
      <c r="B2245" t="s">
        <v>1244</v>
      </c>
      <c r="C2245" t="s">
        <v>334</v>
      </c>
      <c r="D2245">
        <v>2</v>
      </c>
      <c r="E2245">
        <v>0</v>
      </c>
      <c r="G2245">
        <v>52.2</v>
      </c>
      <c r="O2245" t="s">
        <v>4848</v>
      </c>
      <c r="P2245">
        <v>7</v>
      </c>
      <c r="Q2245" t="s">
        <v>6791</v>
      </c>
      <c r="R2245" t="str">
        <f>IFERROR(INDEX(tbl_Lookup_Exercises[Category],MATCH(tbl_Exercises[[#This Row],[ExerciseName]],tbl_Lookup_Exercises[ExerciseName],0)),"Unknown")</f>
        <v>Carry</v>
      </c>
    </row>
    <row r="2246" spans="1:18" hidden="1" x14ac:dyDescent="0.25">
      <c r="A2246" t="s">
        <v>6792</v>
      </c>
      <c r="B2246" t="s">
        <v>1244</v>
      </c>
      <c r="C2246" t="s">
        <v>356</v>
      </c>
      <c r="D2246">
        <v>1</v>
      </c>
      <c r="G2246">
        <v>450</v>
      </c>
      <c r="H2246">
        <v>2</v>
      </c>
      <c r="I2246" t="s">
        <v>3957</v>
      </c>
      <c r="O2246" t="s">
        <v>6793</v>
      </c>
      <c r="P2246">
        <v>7</v>
      </c>
      <c r="Q2246" t="s">
        <v>1247</v>
      </c>
      <c r="R2246" t="str">
        <f>IFERROR(INDEX(tbl_Lookup_Exercises[Category],MATCH(tbl_Exercises[[#This Row],[ExerciseName]],tbl_Lookup_Exercises[ExerciseName],0)),"Unknown")</f>
        <v>Pull</v>
      </c>
    </row>
    <row r="2247" spans="1:18" hidden="1" x14ac:dyDescent="0.25">
      <c r="A2247" t="s">
        <v>6794</v>
      </c>
      <c r="B2247" t="s">
        <v>1248</v>
      </c>
      <c r="C2247" t="s">
        <v>363</v>
      </c>
      <c r="D2247">
        <v>1</v>
      </c>
      <c r="G2247">
        <v>360</v>
      </c>
      <c r="H2247">
        <v>0.67</v>
      </c>
      <c r="I2247" t="s">
        <v>3957</v>
      </c>
      <c r="O2247" t="s">
        <v>6795</v>
      </c>
      <c r="P2247">
        <v>7</v>
      </c>
      <c r="Q2247" t="s">
        <v>1250</v>
      </c>
      <c r="R2247" t="str">
        <f>IFERROR(INDEX(tbl_Lookup_Exercises[Category],MATCH(tbl_Exercises[[#This Row],[ExerciseName]],tbl_Lookup_Exercises[ExerciseName],0)),"Unknown")</f>
        <v>Cardio</v>
      </c>
    </row>
    <row r="2248" spans="1:18" hidden="1" x14ac:dyDescent="0.25">
      <c r="A2248" t="s">
        <v>6796</v>
      </c>
      <c r="B2248" t="s">
        <v>1248</v>
      </c>
      <c r="C2248" t="s">
        <v>265</v>
      </c>
      <c r="D2248">
        <v>1</v>
      </c>
      <c r="E2248">
        <v>55</v>
      </c>
      <c r="F2248">
        <v>10</v>
      </c>
      <c r="J2248">
        <v>3</v>
      </c>
      <c r="K2248">
        <v>1</v>
      </c>
      <c r="L2248">
        <v>1</v>
      </c>
      <c r="M2248" t="s">
        <v>618</v>
      </c>
      <c r="O2248" t="s">
        <v>2598</v>
      </c>
      <c r="P2248">
        <v>7</v>
      </c>
      <c r="Q2248" t="s">
        <v>6797</v>
      </c>
      <c r="R2248" t="str">
        <f>IFERROR(INDEX(tbl_Lookup_Exercises[Category],MATCH(tbl_Exercises[[#This Row],[ExerciseName]],tbl_Lookup_Exercises[ExerciseName],0)),"Unknown")</f>
        <v>Legs</v>
      </c>
    </row>
    <row r="2249" spans="1:18" hidden="1" x14ac:dyDescent="0.25">
      <c r="A2249" t="s">
        <v>6798</v>
      </c>
      <c r="B2249" t="s">
        <v>1248</v>
      </c>
      <c r="C2249" t="s">
        <v>265</v>
      </c>
      <c r="D2249">
        <v>2</v>
      </c>
      <c r="E2249">
        <v>65</v>
      </c>
      <c r="F2249">
        <v>10</v>
      </c>
      <c r="J2249">
        <v>3</v>
      </c>
      <c r="K2249">
        <v>1</v>
      </c>
      <c r="L2249">
        <v>1</v>
      </c>
      <c r="M2249" t="s">
        <v>618</v>
      </c>
      <c r="O2249" t="s">
        <v>2598</v>
      </c>
      <c r="P2249">
        <v>7</v>
      </c>
      <c r="Q2249" t="s">
        <v>6799</v>
      </c>
      <c r="R2249" t="str">
        <f>IFERROR(INDEX(tbl_Lookup_Exercises[Category],MATCH(tbl_Exercises[[#This Row],[ExerciseName]],tbl_Lookup_Exercises[ExerciseName],0)),"Unknown")</f>
        <v>Legs</v>
      </c>
    </row>
    <row r="2250" spans="1:18" hidden="1" x14ac:dyDescent="0.25">
      <c r="A2250" t="s">
        <v>6800</v>
      </c>
      <c r="B2250" t="s">
        <v>1248</v>
      </c>
      <c r="C2250" t="s">
        <v>265</v>
      </c>
      <c r="D2250">
        <v>3</v>
      </c>
      <c r="E2250">
        <v>75</v>
      </c>
      <c r="F2250">
        <v>9</v>
      </c>
      <c r="J2250">
        <v>3</v>
      </c>
      <c r="K2250">
        <v>1</v>
      </c>
      <c r="L2250">
        <v>1</v>
      </c>
      <c r="M2250" t="s">
        <v>1745</v>
      </c>
      <c r="O2250" t="s">
        <v>3083</v>
      </c>
      <c r="P2250">
        <v>7</v>
      </c>
      <c r="Q2250" t="s">
        <v>6801</v>
      </c>
      <c r="R2250" t="str">
        <f>IFERROR(INDEX(tbl_Lookup_Exercises[Category],MATCH(tbl_Exercises[[#This Row],[ExerciseName]],tbl_Lookup_Exercises[ExerciseName],0)),"Unknown")</f>
        <v>Legs</v>
      </c>
    </row>
    <row r="2251" spans="1:18" hidden="1" x14ac:dyDescent="0.25">
      <c r="A2251" t="s">
        <v>6802</v>
      </c>
      <c r="B2251" t="s">
        <v>1248</v>
      </c>
      <c r="C2251" t="s">
        <v>249</v>
      </c>
      <c r="D2251">
        <v>1</v>
      </c>
      <c r="E2251">
        <v>150</v>
      </c>
      <c r="F2251">
        <v>8</v>
      </c>
      <c r="J2251">
        <v>3</v>
      </c>
      <c r="K2251">
        <v>1</v>
      </c>
      <c r="L2251">
        <v>1</v>
      </c>
      <c r="M2251" t="s">
        <v>2289</v>
      </c>
      <c r="O2251" t="s">
        <v>6251</v>
      </c>
      <c r="P2251">
        <v>7</v>
      </c>
      <c r="Q2251" t="s">
        <v>6803</v>
      </c>
      <c r="R2251" t="str">
        <f>IFERROR(INDEX(tbl_Lookup_Exercises[Category],MATCH(tbl_Exercises[[#This Row],[ExerciseName]],tbl_Lookup_Exercises[ExerciseName],0)),"Unknown")</f>
        <v>Legs</v>
      </c>
    </row>
    <row r="2252" spans="1:18" hidden="1" x14ac:dyDescent="0.25">
      <c r="A2252" t="s">
        <v>6804</v>
      </c>
      <c r="B2252" t="s">
        <v>1248</v>
      </c>
      <c r="C2252" t="s">
        <v>249</v>
      </c>
      <c r="D2252">
        <v>2</v>
      </c>
      <c r="E2252">
        <v>150</v>
      </c>
      <c r="F2252">
        <v>8</v>
      </c>
      <c r="J2252">
        <v>3</v>
      </c>
      <c r="K2252">
        <v>1</v>
      </c>
      <c r="L2252">
        <v>1</v>
      </c>
      <c r="M2252" t="s">
        <v>2289</v>
      </c>
      <c r="O2252" t="s">
        <v>6251</v>
      </c>
      <c r="P2252">
        <v>7</v>
      </c>
      <c r="Q2252" t="s">
        <v>6805</v>
      </c>
      <c r="R2252" t="str">
        <f>IFERROR(INDEX(tbl_Lookup_Exercises[Category],MATCH(tbl_Exercises[[#This Row],[ExerciseName]],tbl_Lookup_Exercises[ExerciseName],0)),"Unknown")</f>
        <v>Legs</v>
      </c>
    </row>
    <row r="2253" spans="1:18" hidden="1" x14ac:dyDescent="0.25">
      <c r="A2253" t="s">
        <v>6806</v>
      </c>
      <c r="B2253" t="s">
        <v>1248</v>
      </c>
      <c r="C2253" t="s">
        <v>249</v>
      </c>
      <c r="D2253">
        <v>3</v>
      </c>
      <c r="E2253">
        <v>150</v>
      </c>
      <c r="F2253">
        <v>9</v>
      </c>
      <c r="J2253">
        <v>3</v>
      </c>
      <c r="K2253">
        <v>1</v>
      </c>
      <c r="L2253">
        <v>1</v>
      </c>
      <c r="M2253" t="s">
        <v>2289</v>
      </c>
      <c r="O2253" t="s">
        <v>6251</v>
      </c>
      <c r="P2253">
        <v>7</v>
      </c>
      <c r="Q2253" t="s">
        <v>6807</v>
      </c>
      <c r="R2253" t="str">
        <f>IFERROR(INDEX(tbl_Lookup_Exercises[Category],MATCH(tbl_Exercises[[#This Row],[ExerciseName]],tbl_Lookup_Exercises[ExerciseName],0)),"Unknown")</f>
        <v>Legs</v>
      </c>
    </row>
    <row r="2254" spans="1:18" hidden="1" x14ac:dyDescent="0.25">
      <c r="A2254" t="s">
        <v>6808</v>
      </c>
      <c r="B2254" t="s">
        <v>1248</v>
      </c>
      <c r="C2254" t="s">
        <v>275</v>
      </c>
      <c r="D2254">
        <v>1</v>
      </c>
      <c r="E2254">
        <v>30</v>
      </c>
      <c r="G2254">
        <v>12</v>
      </c>
      <c r="J2254">
        <v>2</v>
      </c>
      <c r="M2254" t="s">
        <v>618</v>
      </c>
      <c r="O2254" t="s">
        <v>6809</v>
      </c>
      <c r="P2254">
        <v>7</v>
      </c>
      <c r="Q2254" t="s">
        <v>6810</v>
      </c>
      <c r="R2254" t="str">
        <f>IFERROR(INDEX(tbl_Lookup_Exercises[Category],MATCH(tbl_Exercises[[#This Row],[ExerciseName]],tbl_Lookup_Exercises[ExerciseName],0)),"Unknown")</f>
        <v>Legs</v>
      </c>
    </row>
    <row r="2255" spans="1:18" hidden="1" x14ac:dyDescent="0.25">
      <c r="A2255" t="s">
        <v>6811</v>
      </c>
      <c r="B2255" t="s">
        <v>1248</v>
      </c>
      <c r="C2255" t="s">
        <v>275</v>
      </c>
      <c r="D2255">
        <v>2</v>
      </c>
      <c r="E2255">
        <v>30</v>
      </c>
      <c r="G2255">
        <v>12</v>
      </c>
      <c r="J2255">
        <v>2</v>
      </c>
      <c r="M2255" t="s">
        <v>618</v>
      </c>
      <c r="O2255" t="s">
        <v>6809</v>
      </c>
      <c r="P2255">
        <v>7</v>
      </c>
      <c r="Q2255" t="s">
        <v>6812</v>
      </c>
      <c r="R2255" t="str">
        <f>IFERROR(INDEX(tbl_Lookup_Exercises[Category],MATCH(tbl_Exercises[[#This Row],[ExerciseName]],tbl_Lookup_Exercises[ExerciseName],0)),"Unknown")</f>
        <v>Legs</v>
      </c>
    </row>
    <row r="2256" spans="1:18" hidden="1" x14ac:dyDescent="0.25">
      <c r="A2256" t="s">
        <v>6813</v>
      </c>
      <c r="B2256" t="s">
        <v>1248</v>
      </c>
      <c r="C2256" t="s">
        <v>1</v>
      </c>
      <c r="D2256">
        <v>1</v>
      </c>
      <c r="E2256">
        <v>150</v>
      </c>
      <c r="G2256">
        <v>60</v>
      </c>
      <c r="O2256" t="s">
        <v>6814</v>
      </c>
      <c r="P2256">
        <v>7</v>
      </c>
      <c r="Q2256" t="s">
        <v>6815</v>
      </c>
      <c r="R2256" t="str">
        <f>IFERROR(INDEX(tbl_Lookup_Exercises[Category],MATCH(tbl_Exercises[[#This Row],[ExerciseName]],tbl_Lookup_Exercises[ExerciseName],0)),"Unknown")</f>
        <v>Carry</v>
      </c>
    </row>
    <row r="2257" spans="1:18" hidden="1" x14ac:dyDescent="0.25">
      <c r="A2257" t="s">
        <v>6816</v>
      </c>
      <c r="B2257" t="s">
        <v>1248</v>
      </c>
      <c r="C2257" t="s">
        <v>1</v>
      </c>
      <c r="D2257">
        <v>2</v>
      </c>
      <c r="E2257">
        <v>150</v>
      </c>
      <c r="G2257">
        <v>54</v>
      </c>
      <c r="O2257" t="s">
        <v>6817</v>
      </c>
      <c r="P2257">
        <v>7</v>
      </c>
      <c r="Q2257" t="s">
        <v>6818</v>
      </c>
      <c r="R2257" t="str">
        <f>IFERROR(INDEX(tbl_Lookup_Exercises[Category],MATCH(tbl_Exercises[[#This Row],[ExerciseName]],tbl_Lookup_Exercises[ExerciseName],0)),"Unknown")</f>
        <v>Carry</v>
      </c>
    </row>
    <row r="2258" spans="1:18" hidden="1" x14ac:dyDescent="0.25">
      <c r="A2258" t="s">
        <v>6819</v>
      </c>
      <c r="B2258" t="s">
        <v>1248</v>
      </c>
      <c r="C2258" t="s">
        <v>1</v>
      </c>
      <c r="D2258">
        <v>3</v>
      </c>
      <c r="E2258">
        <v>150</v>
      </c>
      <c r="G2258">
        <v>46.2</v>
      </c>
      <c r="O2258" t="s">
        <v>6820</v>
      </c>
      <c r="P2258">
        <v>7</v>
      </c>
      <c r="Q2258" t="s">
        <v>6821</v>
      </c>
      <c r="R2258" t="str">
        <f>IFERROR(INDEX(tbl_Lookup_Exercises[Category],MATCH(tbl_Exercises[[#This Row],[ExerciseName]],tbl_Lookup_Exercises[ExerciseName],0)),"Unknown")</f>
        <v>Carry</v>
      </c>
    </row>
    <row r="2259" spans="1:18" hidden="1" x14ac:dyDescent="0.25">
      <c r="A2259" t="s">
        <v>6822</v>
      </c>
      <c r="B2259" t="s">
        <v>1248</v>
      </c>
      <c r="C2259" t="s">
        <v>1</v>
      </c>
      <c r="D2259">
        <v>4</v>
      </c>
      <c r="E2259">
        <v>150</v>
      </c>
      <c r="G2259">
        <v>45</v>
      </c>
      <c r="O2259" t="s">
        <v>6823</v>
      </c>
      <c r="P2259">
        <v>7</v>
      </c>
      <c r="Q2259" t="s">
        <v>6824</v>
      </c>
      <c r="R2259" t="str">
        <f>IFERROR(INDEX(tbl_Lookup_Exercises[Category],MATCH(tbl_Exercises[[#This Row],[ExerciseName]],tbl_Lookup_Exercises[ExerciseName],0)),"Unknown")</f>
        <v>Carry</v>
      </c>
    </row>
    <row r="2260" spans="1:18" hidden="1" x14ac:dyDescent="0.25">
      <c r="A2260" t="s">
        <v>6825</v>
      </c>
      <c r="B2260" t="s">
        <v>1248</v>
      </c>
      <c r="C2260" t="s">
        <v>1</v>
      </c>
      <c r="D2260">
        <v>5</v>
      </c>
      <c r="E2260">
        <v>150</v>
      </c>
      <c r="G2260">
        <v>43.199999999999996</v>
      </c>
      <c r="O2260" t="s">
        <v>6826</v>
      </c>
      <c r="P2260">
        <v>7</v>
      </c>
      <c r="Q2260" t="s">
        <v>6827</v>
      </c>
      <c r="R2260" t="str">
        <f>IFERROR(INDEX(tbl_Lookup_Exercises[Category],MATCH(tbl_Exercises[[#This Row],[ExerciseName]],tbl_Lookup_Exercises[ExerciseName],0)),"Unknown")</f>
        <v>Carry</v>
      </c>
    </row>
    <row r="2261" spans="1:18" hidden="1" x14ac:dyDescent="0.25">
      <c r="A2261" t="s">
        <v>6828</v>
      </c>
      <c r="B2261" t="s">
        <v>1248</v>
      </c>
      <c r="C2261" t="s">
        <v>96</v>
      </c>
      <c r="D2261">
        <v>1</v>
      </c>
      <c r="E2261">
        <v>35</v>
      </c>
      <c r="F2261">
        <v>8</v>
      </c>
      <c r="J2261">
        <v>2</v>
      </c>
      <c r="K2261">
        <v>2</v>
      </c>
      <c r="L2261">
        <v>2</v>
      </c>
      <c r="M2261" t="s">
        <v>1745</v>
      </c>
      <c r="O2261" t="s">
        <v>6829</v>
      </c>
      <c r="P2261">
        <v>7</v>
      </c>
      <c r="Q2261" t="s">
        <v>6830</v>
      </c>
      <c r="R2261" t="str">
        <f>IFERROR(INDEX(tbl_Lookup_Exercises[Category],MATCH(tbl_Exercises[[#This Row],[ExerciseName]],tbl_Lookup_Exercises[ExerciseName],0)),"Unknown")</f>
        <v>Arms_Biceps</v>
      </c>
    </row>
    <row r="2262" spans="1:18" hidden="1" x14ac:dyDescent="0.25">
      <c r="A2262" t="s">
        <v>6831</v>
      </c>
      <c r="B2262" t="s">
        <v>1248</v>
      </c>
      <c r="C2262" t="s">
        <v>96</v>
      </c>
      <c r="D2262">
        <v>2</v>
      </c>
      <c r="E2262">
        <v>35</v>
      </c>
      <c r="F2262">
        <v>7</v>
      </c>
      <c r="J2262">
        <v>2</v>
      </c>
      <c r="K2262">
        <v>2</v>
      </c>
      <c r="L2262">
        <v>2</v>
      </c>
      <c r="M2262" t="s">
        <v>1745</v>
      </c>
      <c r="O2262" t="s">
        <v>6829</v>
      </c>
      <c r="P2262">
        <v>7</v>
      </c>
      <c r="Q2262" t="s">
        <v>6832</v>
      </c>
      <c r="R2262" t="str">
        <f>IFERROR(INDEX(tbl_Lookup_Exercises[Category],MATCH(tbl_Exercises[[#This Row],[ExerciseName]],tbl_Lookup_Exercises[ExerciseName],0)),"Unknown")</f>
        <v>Arms_Biceps</v>
      </c>
    </row>
    <row r="2263" spans="1:18" hidden="1" x14ac:dyDescent="0.25">
      <c r="A2263" t="s">
        <v>6833</v>
      </c>
      <c r="B2263" t="s">
        <v>1248</v>
      </c>
      <c r="C2263" t="s">
        <v>96</v>
      </c>
      <c r="D2263">
        <v>3</v>
      </c>
      <c r="E2263">
        <v>35</v>
      </c>
      <c r="F2263">
        <v>6</v>
      </c>
      <c r="J2263">
        <v>2</v>
      </c>
      <c r="K2263">
        <v>2</v>
      </c>
      <c r="L2263">
        <v>2</v>
      </c>
      <c r="M2263" t="s">
        <v>1745</v>
      </c>
      <c r="O2263" t="s">
        <v>6829</v>
      </c>
      <c r="P2263">
        <v>7</v>
      </c>
      <c r="Q2263" t="s">
        <v>6834</v>
      </c>
      <c r="R2263" t="str">
        <f>IFERROR(INDEX(tbl_Lookup_Exercises[Category],MATCH(tbl_Exercises[[#This Row],[ExerciseName]],tbl_Lookup_Exercises[ExerciseName],0)),"Unknown")</f>
        <v>Arms_Biceps</v>
      </c>
    </row>
    <row r="2264" spans="1:18" hidden="1" x14ac:dyDescent="0.25">
      <c r="A2264" t="s">
        <v>6835</v>
      </c>
      <c r="B2264" t="s">
        <v>1248</v>
      </c>
      <c r="C2264" t="s">
        <v>96</v>
      </c>
      <c r="D2264">
        <v>4</v>
      </c>
      <c r="E2264">
        <v>35</v>
      </c>
      <c r="F2264">
        <v>6</v>
      </c>
      <c r="J2264">
        <v>2</v>
      </c>
      <c r="K2264">
        <v>2</v>
      </c>
      <c r="L2264">
        <v>2</v>
      </c>
      <c r="M2264" t="s">
        <v>1745</v>
      </c>
      <c r="O2264" t="s">
        <v>6829</v>
      </c>
      <c r="P2264">
        <v>7</v>
      </c>
      <c r="Q2264" t="s">
        <v>6836</v>
      </c>
      <c r="R2264" t="str">
        <f>IFERROR(INDEX(tbl_Lookup_Exercises[Category],MATCH(tbl_Exercises[[#This Row],[ExerciseName]],tbl_Lookup_Exercises[ExerciseName],0)),"Unknown")</f>
        <v>Arms_Biceps</v>
      </c>
    </row>
    <row r="2265" spans="1:18" hidden="1" x14ac:dyDescent="0.25">
      <c r="A2265" t="s">
        <v>6837</v>
      </c>
      <c r="B2265" t="s">
        <v>1248</v>
      </c>
      <c r="C2265" t="s">
        <v>209</v>
      </c>
      <c r="D2265">
        <v>1</v>
      </c>
      <c r="E2265">
        <v>60</v>
      </c>
      <c r="F2265">
        <v>10</v>
      </c>
      <c r="J2265">
        <v>2</v>
      </c>
      <c r="K2265">
        <v>1</v>
      </c>
      <c r="L2265">
        <v>2</v>
      </c>
      <c r="M2265" t="s">
        <v>618</v>
      </c>
      <c r="O2265" t="s">
        <v>6838</v>
      </c>
      <c r="P2265">
        <v>7</v>
      </c>
      <c r="Q2265" t="s">
        <v>6839</v>
      </c>
      <c r="R2265" t="str">
        <f>IFERROR(INDEX(tbl_Lookup_Exercises[Category],MATCH(tbl_Exercises[[#This Row],[ExerciseName]],tbl_Lookup_Exercises[ExerciseName],0)),"Unknown")</f>
        <v>Arms_Triceps</v>
      </c>
    </row>
    <row r="2266" spans="1:18" hidden="1" x14ac:dyDescent="0.25">
      <c r="A2266" t="s">
        <v>6840</v>
      </c>
      <c r="B2266" t="s">
        <v>1248</v>
      </c>
      <c r="C2266" t="s">
        <v>209</v>
      </c>
      <c r="D2266">
        <v>2</v>
      </c>
      <c r="E2266">
        <v>62.5</v>
      </c>
      <c r="F2266">
        <v>10</v>
      </c>
      <c r="J2266">
        <v>2</v>
      </c>
      <c r="K2266">
        <v>1</v>
      </c>
      <c r="L2266">
        <v>2</v>
      </c>
      <c r="M2266" t="s">
        <v>618</v>
      </c>
      <c r="O2266" t="s">
        <v>6838</v>
      </c>
      <c r="P2266">
        <v>7</v>
      </c>
      <c r="Q2266" t="s">
        <v>6841</v>
      </c>
      <c r="R2266" t="str">
        <f>IFERROR(INDEX(tbl_Lookup_Exercises[Category],MATCH(tbl_Exercises[[#This Row],[ExerciseName]],tbl_Lookup_Exercises[ExerciseName],0)),"Unknown")</f>
        <v>Arms_Triceps</v>
      </c>
    </row>
    <row r="2267" spans="1:18" hidden="1" x14ac:dyDescent="0.25">
      <c r="A2267" t="s">
        <v>6842</v>
      </c>
      <c r="B2267" t="s">
        <v>1248</v>
      </c>
      <c r="C2267" t="s">
        <v>209</v>
      </c>
      <c r="D2267">
        <v>3</v>
      </c>
      <c r="E2267">
        <v>65</v>
      </c>
      <c r="F2267">
        <v>9</v>
      </c>
      <c r="J2267">
        <v>2</v>
      </c>
      <c r="K2267">
        <v>1</v>
      </c>
      <c r="L2267">
        <v>2</v>
      </c>
      <c r="M2267" t="s">
        <v>1745</v>
      </c>
      <c r="O2267" t="s">
        <v>6843</v>
      </c>
      <c r="P2267">
        <v>7</v>
      </c>
      <c r="Q2267" t="s">
        <v>6844</v>
      </c>
      <c r="R2267" t="str">
        <f>IFERROR(INDEX(tbl_Lookup_Exercises[Category],MATCH(tbl_Exercises[[#This Row],[ExerciseName]],tbl_Lookup_Exercises[ExerciseName],0)),"Unknown")</f>
        <v>Arms_Triceps</v>
      </c>
    </row>
    <row r="2268" spans="1:18" hidden="1" x14ac:dyDescent="0.25">
      <c r="A2268" t="s">
        <v>6845</v>
      </c>
      <c r="B2268" t="s">
        <v>1248</v>
      </c>
      <c r="C2268" t="s">
        <v>209</v>
      </c>
      <c r="D2268">
        <v>4</v>
      </c>
      <c r="E2268">
        <v>65</v>
      </c>
      <c r="F2268">
        <v>7</v>
      </c>
      <c r="J2268">
        <v>2</v>
      </c>
      <c r="K2268">
        <v>1</v>
      </c>
      <c r="L2268">
        <v>2</v>
      </c>
      <c r="M2268" t="s">
        <v>1745</v>
      </c>
      <c r="O2268" t="s">
        <v>6843</v>
      </c>
      <c r="P2268">
        <v>7</v>
      </c>
      <c r="Q2268" t="s">
        <v>6846</v>
      </c>
      <c r="R2268" t="str">
        <f>IFERROR(INDEX(tbl_Lookup_Exercises[Category],MATCH(tbl_Exercises[[#This Row],[ExerciseName]],tbl_Lookup_Exercises[ExerciseName],0)),"Unknown")</f>
        <v>Arms_Triceps</v>
      </c>
    </row>
    <row r="2269" spans="1:18" hidden="1" x14ac:dyDescent="0.25">
      <c r="A2269" t="s">
        <v>6847</v>
      </c>
      <c r="B2269" t="s">
        <v>1248</v>
      </c>
      <c r="C2269" t="s">
        <v>339</v>
      </c>
      <c r="D2269">
        <v>1</v>
      </c>
      <c r="E2269">
        <v>50</v>
      </c>
      <c r="G2269">
        <v>70.199999999999989</v>
      </c>
      <c r="O2269" t="s">
        <v>6092</v>
      </c>
      <c r="P2269">
        <v>7</v>
      </c>
      <c r="Q2269" t="s">
        <v>6848</v>
      </c>
      <c r="R2269" t="str">
        <f>IFERROR(INDEX(tbl_Lookup_Exercises[Category],MATCH(tbl_Exercises[[#This Row],[ExerciseName]],tbl_Lookup_Exercises[ExerciseName],0)),"Unknown")</f>
        <v>Carry</v>
      </c>
    </row>
    <row r="2270" spans="1:18" hidden="1" x14ac:dyDescent="0.25">
      <c r="A2270" t="s">
        <v>6849</v>
      </c>
      <c r="B2270" t="s">
        <v>1248</v>
      </c>
      <c r="C2270" t="s">
        <v>339</v>
      </c>
      <c r="D2270">
        <v>2</v>
      </c>
      <c r="E2270">
        <v>50</v>
      </c>
      <c r="G2270">
        <v>52.8</v>
      </c>
      <c r="O2270" t="s">
        <v>6850</v>
      </c>
      <c r="P2270">
        <v>7</v>
      </c>
      <c r="Q2270" t="s">
        <v>6851</v>
      </c>
      <c r="R2270" t="str">
        <f>IFERROR(INDEX(tbl_Lookup_Exercises[Category],MATCH(tbl_Exercises[[#This Row],[ExerciseName]],tbl_Lookup_Exercises[ExerciseName],0)),"Unknown")</f>
        <v>Carry</v>
      </c>
    </row>
    <row r="2271" spans="1:18" hidden="1" x14ac:dyDescent="0.25">
      <c r="A2271" t="s">
        <v>6852</v>
      </c>
      <c r="B2271" t="s">
        <v>1248</v>
      </c>
      <c r="C2271" t="s">
        <v>339</v>
      </c>
      <c r="D2271">
        <v>3</v>
      </c>
      <c r="E2271">
        <v>50</v>
      </c>
      <c r="G2271">
        <v>45.6</v>
      </c>
      <c r="O2271" t="s">
        <v>6853</v>
      </c>
      <c r="P2271">
        <v>7</v>
      </c>
      <c r="Q2271" t="s">
        <v>6854</v>
      </c>
      <c r="R2271" t="str">
        <f>IFERROR(INDEX(tbl_Lookup_Exercises[Category],MATCH(tbl_Exercises[[#This Row],[ExerciseName]],tbl_Lookup_Exercises[ExerciseName],0)),"Unknown")</f>
        <v>Carry</v>
      </c>
    </row>
    <row r="2272" spans="1:18" hidden="1" x14ac:dyDescent="0.25">
      <c r="A2272" t="s">
        <v>6855</v>
      </c>
      <c r="B2272" t="s">
        <v>1248</v>
      </c>
      <c r="C2272" t="s">
        <v>334</v>
      </c>
      <c r="D2272">
        <v>1</v>
      </c>
      <c r="E2272">
        <v>0</v>
      </c>
      <c r="G2272">
        <v>49.8</v>
      </c>
      <c r="O2272" t="s">
        <v>6856</v>
      </c>
      <c r="P2272">
        <v>7</v>
      </c>
      <c r="Q2272" t="s">
        <v>6857</v>
      </c>
      <c r="R2272" t="str">
        <f>IFERROR(INDEX(tbl_Lookup_Exercises[Category],MATCH(tbl_Exercises[[#This Row],[ExerciseName]],tbl_Lookup_Exercises[ExerciseName],0)),"Unknown")</f>
        <v>Carry</v>
      </c>
    </row>
    <row r="2273" spans="1:18" hidden="1" x14ac:dyDescent="0.25">
      <c r="A2273" t="s">
        <v>6858</v>
      </c>
      <c r="B2273" t="s">
        <v>1248</v>
      </c>
      <c r="C2273" t="s">
        <v>334</v>
      </c>
      <c r="D2273">
        <v>2</v>
      </c>
      <c r="E2273">
        <v>0</v>
      </c>
      <c r="G2273">
        <v>45</v>
      </c>
      <c r="O2273" t="s">
        <v>6859</v>
      </c>
      <c r="P2273">
        <v>7</v>
      </c>
      <c r="Q2273" t="s">
        <v>1251</v>
      </c>
      <c r="R2273" t="str">
        <f>IFERROR(INDEX(tbl_Lookup_Exercises[Category],MATCH(tbl_Exercises[[#This Row],[ExerciseName]],tbl_Lookup_Exercises[ExerciseName],0)),"Unknown")</f>
        <v>Carry</v>
      </c>
    </row>
    <row r="2274" spans="1:18" hidden="1" x14ac:dyDescent="0.25">
      <c r="A2274" t="s">
        <v>6860</v>
      </c>
      <c r="B2274" t="s">
        <v>1252</v>
      </c>
      <c r="C2274" t="s">
        <v>363</v>
      </c>
      <c r="D2274">
        <v>1</v>
      </c>
      <c r="G2274">
        <v>363</v>
      </c>
      <c r="H2274">
        <v>0.69</v>
      </c>
      <c r="I2274" t="s">
        <v>3957</v>
      </c>
      <c r="O2274" t="s">
        <v>6861</v>
      </c>
      <c r="P2274">
        <v>7</v>
      </c>
      <c r="Q2274" t="s">
        <v>1254</v>
      </c>
      <c r="R2274" t="str">
        <f>IFERROR(INDEX(tbl_Lookup_Exercises[Category],MATCH(tbl_Exercises[[#This Row],[ExerciseName]],tbl_Lookup_Exercises[ExerciseName],0)),"Unknown")</f>
        <v>Cardio</v>
      </c>
    </row>
    <row r="2275" spans="1:18" hidden="1" x14ac:dyDescent="0.25">
      <c r="A2275" t="s">
        <v>6862</v>
      </c>
      <c r="B2275" t="s">
        <v>1252</v>
      </c>
      <c r="C2275" t="s">
        <v>1</v>
      </c>
      <c r="D2275">
        <v>1</v>
      </c>
      <c r="E2275">
        <v>150</v>
      </c>
      <c r="G2275">
        <v>75</v>
      </c>
      <c r="O2275" t="s">
        <v>6863</v>
      </c>
      <c r="P2275">
        <v>7</v>
      </c>
      <c r="Q2275" t="s">
        <v>6864</v>
      </c>
      <c r="R2275" t="str">
        <f>IFERROR(INDEX(tbl_Lookup_Exercises[Category],MATCH(tbl_Exercises[[#This Row],[ExerciseName]],tbl_Lookup_Exercises[ExerciseName],0)),"Unknown")</f>
        <v>Carry</v>
      </c>
    </row>
    <row r="2276" spans="1:18" hidden="1" x14ac:dyDescent="0.25">
      <c r="A2276" t="s">
        <v>6865</v>
      </c>
      <c r="B2276" t="s">
        <v>1252</v>
      </c>
      <c r="C2276" t="s">
        <v>1</v>
      </c>
      <c r="D2276">
        <v>2</v>
      </c>
      <c r="E2276">
        <v>150</v>
      </c>
      <c r="G2276">
        <v>64.800000000000011</v>
      </c>
      <c r="O2276" t="s">
        <v>6866</v>
      </c>
      <c r="P2276">
        <v>7</v>
      </c>
      <c r="Q2276" t="s">
        <v>6867</v>
      </c>
      <c r="R2276" t="str">
        <f>IFERROR(INDEX(tbl_Lookup_Exercises[Category],MATCH(tbl_Exercises[[#This Row],[ExerciseName]],tbl_Lookup_Exercises[ExerciseName],0)),"Unknown")</f>
        <v>Carry</v>
      </c>
    </row>
    <row r="2277" spans="1:18" hidden="1" x14ac:dyDescent="0.25">
      <c r="A2277" t="s">
        <v>6868</v>
      </c>
      <c r="B2277" t="s">
        <v>1252</v>
      </c>
      <c r="C2277" t="s">
        <v>1</v>
      </c>
      <c r="D2277">
        <v>3</v>
      </c>
      <c r="E2277">
        <v>150</v>
      </c>
      <c r="G2277">
        <v>60</v>
      </c>
      <c r="O2277" t="s">
        <v>6869</v>
      </c>
      <c r="P2277">
        <v>7</v>
      </c>
      <c r="Q2277" t="s">
        <v>6870</v>
      </c>
      <c r="R2277" t="str">
        <f>IFERROR(INDEX(tbl_Lookup_Exercises[Category],MATCH(tbl_Exercises[[#This Row],[ExerciseName]],tbl_Lookup_Exercises[ExerciseName],0)),"Unknown")</f>
        <v>Carry</v>
      </c>
    </row>
    <row r="2278" spans="1:18" hidden="1" x14ac:dyDescent="0.25">
      <c r="A2278" t="s">
        <v>6871</v>
      </c>
      <c r="B2278" t="s">
        <v>1252</v>
      </c>
      <c r="C2278" t="s">
        <v>1</v>
      </c>
      <c r="D2278">
        <v>4</v>
      </c>
      <c r="E2278">
        <v>150</v>
      </c>
      <c r="G2278">
        <v>49.8</v>
      </c>
      <c r="O2278" t="s">
        <v>6869</v>
      </c>
      <c r="P2278">
        <v>7</v>
      </c>
      <c r="Q2278" t="s">
        <v>6872</v>
      </c>
      <c r="R2278" t="str">
        <f>IFERROR(INDEX(tbl_Lookup_Exercises[Category],MATCH(tbl_Exercises[[#This Row],[ExerciseName]],tbl_Lookup_Exercises[ExerciseName],0)),"Unknown")</f>
        <v>Carry</v>
      </c>
    </row>
    <row r="2279" spans="1:18" hidden="1" x14ac:dyDescent="0.25">
      <c r="A2279" t="s">
        <v>6873</v>
      </c>
      <c r="B2279" t="s">
        <v>1252</v>
      </c>
      <c r="C2279" t="s">
        <v>1</v>
      </c>
      <c r="D2279">
        <v>5</v>
      </c>
      <c r="E2279">
        <v>150</v>
      </c>
      <c r="G2279">
        <v>49.8</v>
      </c>
      <c r="O2279" t="s">
        <v>6869</v>
      </c>
      <c r="P2279">
        <v>7</v>
      </c>
      <c r="Q2279" t="s">
        <v>6874</v>
      </c>
      <c r="R2279" t="str">
        <f>IFERROR(INDEX(tbl_Lookup_Exercises[Category],MATCH(tbl_Exercises[[#This Row],[ExerciseName]],tbl_Lookup_Exercises[ExerciseName],0)),"Unknown")</f>
        <v>Carry</v>
      </c>
    </row>
    <row r="2280" spans="1:18" hidden="1" x14ac:dyDescent="0.25">
      <c r="A2280" t="s">
        <v>6875</v>
      </c>
      <c r="B2280" t="s">
        <v>1252</v>
      </c>
      <c r="C2280" t="s">
        <v>96</v>
      </c>
      <c r="D2280">
        <v>1</v>
      </c>
      <c r="E2280">
        <v>35</v>
      </c>
      <c r="F2280">
        <v>8</v>
      </c>
      <c r="J2280">
        <v>2</v>
      </c>
      <c r="K2280">
        <v>2</v>
      </c>
      <c r="L2280">
        <v>2</v>
      </c>
      <c r="M2280" t="s">
        <v>1745</v>
      </c>
      <c r="O2280" t="s">
        <v>6876</v>
      </c>
      <c r="P2280">
        <v>7</v>
      </c>
      <c r="Q2280" t="s">
        <v>6877</v>
      </c>
      <c r="R2280" t="str">
        <f>IFERROR(INDEX(tbl_Lookup_Exercises[Category],MATCH(tbl_Exercises[[#This Row],[ExerciseName]],tbl_Lookup_Exercises[ExerciseName],0)),"Unknown")</f>
        <v>Arms_Biceps</v>
      </c>
    </row>
    <row r="2281" spans="1:18" hidden="1" x14ac:dyDescent="0.25">
      <c r="A2281" t="s">
        <v>6878</v>
      </c>
      <c r="B2281" t="s">
        <v>1252</v>
      </c>
      <c r="C2281" t="s">
        <v>96</v>
      </c>
      <c r="D2281">
        <v>2</v>
      </c>
      <c r="E2281">
        <v>35</v>
      </c>
      <c r="F2281">
        <v>8</v>
      </c>
      <c r="J2281">
        <v>2</v>
      </c>
      <c r="K2281">
        <v>2</v>
      </c>
      <c r="L2281">
        <v>2</v>
      </c>
      <c r="M2281" t="s">
        <v>1745</v>
      </c>
      <c r="O2281" t="s">
        <v>6876</v>
      </c>
      <c r="P2281">
        <v>7</v>
      </c>
      <c r="Q2281" t="s">
        <v>6879</v>
      </c>
      <c r="R2281" t="str">
        <f>IFERROR(INDEX(tbl_Lookup_Exercises[Category],MATCH(tbl_Exercises[[#This Row],[ExerciseName]],tbl_Lookup_Exercises[ExerciseName],0)),"Unknown")</f>
        <v>Arms_Biceps</v>
      </c>
    </row>
    <row r="2282" spans="1:18" hidden="1" x14ac:dyDescent="0.25">
      <c r="A2282" t="s">
        <v>6880</v>
      </c>
      <c r="B2282" t="s">
        <v>1252</v>
      </c>
      <c r="C2282" t="s">
        <v>96</v>
      </c>
      <c r="D2282">
        <v>3</v>
      </c>
      <c r="E2282">
        <v>35</v>
      </c>
      <c r="F2282">
        <v>6</v>
      </c>
      <c r="J2282">
        <v>2</v>
      </c>
      <c r="K2282">
        <v>2</v>
      </c>
      <c r="L2282">
        <v>2</v>
      </c>
      <c r="M2282" t="s">
        <v>610</v>
      </c>
      <c r="O2282" t="s">
        <v>6881</v>
      </c>
      <c r="P2282">
        <v>7</v>
      </c>
      <c r="Q2282" t="s">
        <v>6882</v>
      </c>
      <c r="R2282" t="str">
        <f>IFERROR(INDEX(tbl_Lookup_Exercises[Category],MATCH(tbl_Exercises[[#This Row],[ExerciseName]],tbl_Lookup_Exercises[ExerciseName],0)),"Unknown")</f>
        <v>Arms_Biceps</v>
      </c>
    </row>
    <row r="2283" spans="1:18" hidden="1" x14ac:dyDescent="0.25">
      <c r="A2283" t="s">
        <v>6883</v>
      </c>
      <c r="B2283" t="s">
        <v>1252</v>
      </c>
      <c r="C2283" t="s">
        <v>96</v>
      </c>
      <c r="D2283">
        <v>4</v>
      </c>
      <c r="E2283">
        <v>35</v>
      </c>
      <c r="F2283">
        <v>6</v>
      </c>
      <c r="J2283">
        <v>2</v>
      </c>
      <c r="K2283">
        <v>2</v>
      </c>
      <c r="L2283">
        <v>2</v>
      </c>
      <c r="M2283" t="s">
        <v>610</v>
      </c>
      <c r="O2283" t="s">
        <v>6881</v>
      </c>
      <c r="P2283">
        <v>7</v>
      </c>
      <c r="Q2283" t="s">
        <v>6884</v>
      </c>
      <c r="R2283" t="str">
        <f>IFERROR(INDEX(tbl_Lookup_Exercises[Category],MATCH(tbl_Exercises[[#This Row],[ExerciseName]],tbl_Lookup_Exercises[ExerciseName],0)),"Unknown")</f>
        <v>Arms_Biceps</v>
      </c>
    </row>
    <row r="2284" spans="1:18" hidden="1" x14ac:dyDescent="0.25">
      <c r="A2284" t="s">
        <v>6885</v>
      </c>
      <c r="B2284" t="s">
        <v>1252</v>
      </c>
      <c r="C2284" t="s">
        <v>217</v>
      </c>
      <c r="D2284">
        <v>1</v>
      </c>
      <c r="E2284">
        <v>20</v>
      </c>
      <c r="F2284">
        <v>12</v>
      </c>
      <c r="J2284">
        <v>3</v>
      </c>
      <c r="K2284">
        <v>1</v>
      </c>
      <c r="L2284">
        <v>3</v>
      </c>
      <c r="M2284" t="s">
        <v>618</v>
      </c>
      <c r="O2284" t="s">
        <v>2196</v>
      </c>
      <c r="P2284">
        <v>7</v>
      </c>
      <c r="Q2284" t="s">
        <v>6886</v>
      </c>
      <c r="R2284" t="str">
        <f>IFERROR(INDEX(tbl_Lookup_Exercises[Category],MATCH(tbl_Exercises[[#This Row],[ExerciseName]],tbl_Lookup_Exercises[ExerciseName],0)),"Unknown")</f>
        <v>Arms_Triceps</v>
      </c>
    </row>
    <row r="2285" spans="1:18" hidden="1" x14ac:dyDescent="0.25">
      <c r="A2285" t="s">
        <v>6887</v>
      </c>
      <c r="B2285" t="s">
        <v>1252</v>
      </c>
      <c r="C2285" t="s">
        <v>217</v>
      </c>
      <c r="D2285">
        <v>2</v>
      </c>
      <c r="E2285">
        <v>20</v>
      </c>
      <c r="F2285">
        <v>12</v>
      </c>
      <c r="J2285">
        <v>3</v>
      </c>
      <c r="K2285">
        <v>1</v>
      </c>
      <c r="L2285">
        <v>3</v>
      </c>
      <c r="M2285" t="s">
        <v>1745</v>
      </c>
      <c r="O2285" t="s">
        <v>2355</v>
      </c>
      <c r="P2285">
        <v>7</v>
      </c>
      <c r="Q2285" t="s">
        <v>6888</v>
      </c>
      <c r="R2285" t="str">
        <f>IFERROR(INDEX(tbl_Lookup_Exercises[Category],MATCH(tbl_Exercises[[#This Row],[ExerciseName]],tbl_Lookup_Exercises[ExerciseName],0)),"Unknown")</f>
        <v>Arms_Triceps</v>
      </c>
    </row>
    <row r="2286" spans="1:18" hidden="1" x14ac:dyDescent="0.25">
      <c r="A2286" t="s">
        <v>6889</v>
      </c>
      <c r="B2286" t="s">
        <v>1252</v>
      </c>
      <c r="C2286" t="s">
        <v>217</v>
      </c>
      <c r="D2286">
        <v>3</v>
      </c>
      <c r="E2286">
        <v>22.5</v>
      </c>
      <c r="F2286">
        <v>10</v>
      </c>
      <c r="J2286">
        <v>3</v>
      </c>
      <c r="K2286">
        <v>1</v>
      </c>
      <c r="L2286">
        <v>3</v>
      </c>
      <c r="M2286" t="s">
        <v>610</v>
      </c>
      <c r="O2286" t="s">
        <v>2199</v>
      </c>
      <c r="P2286">
        <v>7</v>
      </c>
      <c r="Q2286" t="s">
        <v>6890</v>
      </c>
      <c r="R2286" t="str">
        <f>IFERROR(INDEX(tbl_Lookup_Exercises[Category],MATCH(tbl_Exercises[[#This Row],[ExerciseName]],tbl_Lookup_Exercises[ExerciseName],0)),"Unknown")</f>
        <v>Arms_Triceps</v>
      </c>
    </row>
    <row r="2287" spans="1:18" hidden="1" x14ac:dyDescent="0.25">
      <c r="A2287" t="s">
        <v>6891</v>
      </c>
      <c r="B2287" t="s">
        <v>1252</v>
      </c>
      <c r="C2287" t="s">
        <v>217</v>
      </c>
      <c r="D2287">
        <v>4</v>
      </c>
      <c r="E2287">
        <v>22.5</v>
      </c>
      <c r="F2287">
        <v>9</v>
      </c>
      <c r="J2287">
        <v>3</v>
      </c>
      <c r="K2287">
        <v>1</v>
      </c>
      <c r="L2287">
        <v>3</v>
      </c>
      <c r="M2287" t="s">
        <v>1888</v>
      </c>
      <c r="O2287" t="s">
        <v>3593</v>
      </c>
      <c r="P2287">
        <v>7</v>
      </c>
      <c r="Q2287" t="s">
        <v>6892</v>
      </c>
      <c r="R2287" t="str">
        <f>IFERROR(INDEX(tbl_Lookup_Exercises[Category],MATCH(tbl_Exercises[[#This Row],[ExerciseName]],tbl_Lookup_Exercises[ExerciseName],0)),"Unknown")</f>
        <v>Arms_Triceps</v>
      </c>
    </row>
    <row r="2288" spans="1:18" hidden="1" x14ac:dyDescent="0.25">
      <c r="A2288" t="s">
        <v>6893</v>
      </c>
      <c r="B2288" t="s">
        <v>1252</v>
      </c>
      <c r="C2288" t="s">
        <v>209</v>
      </c>
      <c r="D2288">
        <v>1</v>
      </c>
      <c r="E2288">
        <v>60</v>
      </c>
      <c r="F2288">
        <v>10</v>
      </c>
      <c r="J2288">
        <v>2</v>
      </c>
      <c r="K2288">
        <v>1</v>
      </c>
      <c r="L2288">
        <v>2</v>
      </c>
      <c r="M2288" t="s">
        <v>618</v>
      </c>
      <c r="O2288" t="s">
        <v>2154</v>
      </c>
      <c r="P2288">
        <v>7</v>
      </c>
      <c r="Q2288" t="s">
        <v>6894</v>
      </c>
      <c r="R2288" t="str">
        <f>IFERROR(INDEX(tbl_Lookup_Exercises[Category],MATCH(tbl_Exercises[[#This Row],[ExerciseName]],tbl_Lookup_Exercises[ExerciseName],0)),"Unknown")</f>
        <v>Arms_Triceps</v>
      </c>
    </row>
    <row r="2289" spans="1:18" hidden="1" x14ac:dyDescent="0.25">
      <c r="A2289" t="s">
        <v>6895</v>
      </c>
      <c r="B2289" t="s">
        <v>1252</v>
      </c>
      <c r="C2289" t="s">
        <v>209</v>
      </c>
      <c r="D2289">
        <v>2</v>
      </c>
      <c r="E2289">
        <v>60</v>
      </c>
      <c r="F2289">
        <v>9</v>
      </c>
      <c r="J2289">
        <v>2</v>
      </c>
      <c r="K2289">
        <v>1</v>
      </c>
      <c r="L2289">
        <v>2</v>
      </c>
      <c r="M2289" t="s">
        <v>1745</v>
      </c>
      <c r="O2289" t="s">
        <v>1932</v>
      </c>
      <c r="P2289">
        <v>7</v>
      </c>
      <c r="Q2289" t="s">
        <v>6896</v>
      </c>
      <c r="R2289" t="str">
        <f>IFERROR(INDEX(tbl_Lookup_Exercises[Category],MATCH(tbl_Exercises[[#This Row],[ExerciseName]],tbl_Lookup_Exercises[ExerciseName],0)),"Unknown")</f>
        <v>Arms_Triceps</v>
      </c>
    </row>
    <row r="2290" spans="1:18" hidden="1" x14ac:dyDescent="0.25">
      <c r="A2290" t="s">
        <v>6897</v>
      </c>
      <c r="B2290" t="s">
        <v>1252</v>
      </c>
      <c r="C2290" t="s">
        <v>209</v>
      </c>
      <c r="D2290">
        <v>3</v>
      </c>
      <c r="E2290">
        <v>65</v>
      </c>
      <c r="F2290">
        <v>7</v>
      </c>
      <c r="J2290">
        <v>2</v>
      </c>
      <c r="K2290">
        <v>1</v>
      </c>
      <c r="L2290">
        <v>2</v>
      </c>
      <c r="M2290" t="s">
        <v>610</v>
      </c>
      <c r="O2290" t="s">
        <v>1937</v>
      </c>
      <c r="P2290">
        <v>7</v>
      </c>
      <c r="Q2290" t="s">
        <v>6898</v>
      </c>
      <c r="R2290" t="str">
        <f>IFERROR(INDEX(tbl_Lookup_Exercises[Category],MATCH(tbl_Exercises[[#This Row],[ExerciseName]],tbl_Lookup_Exercises[ExerciseName],0)),"Unknown")</f>
        <v>Arms_Triceps</v>
      </c>
    </row>
    <row r="2291" spans="1:18" hidden="1" x14ac:dyDescent="0.25">
      <c r="A2291" t="s">
        <v>6899</v>
      </c>
      <c r="B2291" t="s">
        <v>1252</v>
      </c>
      <c r="C2291" t="s">
        <v>209</v>
      </c>
      <c r="D2291">
        <v>4</v>
      </c>
      <c r="E2291">
        <v>65</v>
      </c>
      <c r="F2291">
        <v>6.5</v>
      </c>
      <c r="J2291">
        <v>2</v>
      </c>
      <c r="K2291">
        <v>1</v>
      </c>
      <c r="L2291">
        <v>2</v>
      </c>
      <c r="M2291" t="s">
        <v>610</v>
      </c>
      <c r="O2291" t="s">
        <v>1937</v>
      </c>
      <c r="P2291">
        <v>7</v>
      </c>
      <c r="Q2291" t="s">
        <v>6900</v>
      </c>
      <c r="R2291" t="str">
        <f>IFERROR(INDEX(tbl_Lookup_Exercises[Category],MATCH(tbl_Exercises[[#This Row],[ExerciseName]],tbl_Lookup_Exercises[ExerciseName],0)),"Unknown")</f>
        <v>Arms_Triceps</v>
      </c>
    </row>
    <row r="2292" spans="1:18" hidden="1" x14ac:dyDescent="0.25">
      <c r="A2292" t="s">
        <v>6901</v>
      </c>
      <c r="B2292" t="s">
        <v>1252</v>
      </c>
      <c r="C2292" t="s">
        <v>123</v>
      </c>
      <c r="D2292">
        <v>1</v>
      </c>
      <c r="E2292">
        <v>25</v>
      </c>
      <c r="F2292">
        <v>12</v>
      </c>
      <c r="J2292">
        <v>2</v>
      </c>
      <c r="K2292">
        <v>2</v>
      </c>
      <c r="L2292">
        <v>2</v>
      </c>
      <c r="M2292" t="s">
        <v>618</v>
      </c>
      <c r="O2292" t="s">
        <v>3218</v>
      </c>
      <c r="P2292">
        <v>7</v>
      </c>
      <c r="Q2292" t="s">
        <v>6902</v>
      </c>
      <c r="R2292" t="str">
        <f>IFERROR(INDEX(tbl_Lookup_Exercises[Category],MATCH(tbl_Exercises[[#This Row],[ExerciseName]],tbl_Lookup_Exercises[ExerciseName],0)),"Unknown")</f>
        <v>Arms_Biceps</v>
      </c>
    </row>
    <row r="2293" spans="1:18" hidden="1" x14ac:dyDescent="0.25">
      <c r="A2293" t="s">
        <v>6903</v>
      </c>
      <c r="B2293" t="s">
        <v>1252</v>
      </c>
      <c r="C2293" t="s">
        <v>123</v>
      </c>
      <c r="D2293">
        <v>2</v>
      </c>
      <c r="E2293">
        <v>30</v>
      </c>
      <c r="F2293">
        <v>9</v>
      </c>
      <c r="J2293">
        <v>2</v>
      </c>
      <c r="K2293">
        <v>1</v>
      </c>
      <c r="L2293">
        <v>2</v>
      </c>
      <c r="M2293" t="s">
        <v>1745</v>
      </c>
      <c r="O2293" t="s">
        <v>1932</v>
      </c>
      <c r="P2293">
        <v>7</v>
      </c>
      <c r="Q2293" t="s">
        <v>6904</v>
      </c>
      <c r="R2293" t="str">
        <f>IFERROR(INDEX(tbl_Lookup_Exercises[Category],MATCH(tbl_Exercises[[#This Row],[ExerciseName]],tbl_Lookup_Exercises[ExerciseName],0)),"Unknown")</f>
        <v>Arms_Biceps</v>
      </c>
    </row>
    <row r="2294" spans="1:18" hidden="1" x14ac:dyDescent="0.25">
      <c r="A2294" t="s">
        <v>6905</v>
      </c>
      <c r="B2294" t="s">
        <v>1252</v>
      </c>
      <c r="C2294" t="s">
        <v>123</v>
      </c>
      <c r="D2294">
        <v>3</v>
      </c>
      <c r="E2294">
        <v>30</v>
      </c>
      <c r="F2294">
        <v>7</v>
      </c>
      <c r="J2294">
        <v>2</v>
      </c>
      <c r="K2294">
        <v>1</v>
      </c>
      <c r="L2294">
        <v>2</v>
      </c>
      <c r="M2294" t="s">
        <v>610</v>
      </c>
      <c r="O2294" t="s">
        <v>1937</v>
      </c>
      <c r="P2294">
        <v>7</v>
      </c>
      <c r="Q2294" t="s">
        <v>6906</v>
      </c>
      <c r="R2294" t="str">
        <f>IFERROR(INDEX(tbl_Lookup_Exercises[Category],MATCH(tbl_Exercises[[#This Row],[ExerciseName]],tbl_Lookup_Exercises[ExerciseName],0)),"Unknown")</f>
        <v>Arms_Biceps</v>
      </c>
    </row>
    <row r="2295" spans="1:18" hidden="1" x14ac:dyDescent="0.25">
      <c r="A2295" t="s">
        <v>6907</v>
      </c>
      <c r="B2295" t="s">
        <v>1252</v>
      </c>
      <c r="C2295" t="s">
        <v>339</v>
      </c>
      <c r="D2295">
        <v>1</v>
      </c>
      <c r="E2295">
        <v>50</v>
      </c>
      <c r="G2295">
        <v>73.2</v>
      </c>
      <c r="O2295" t="s">
        <v>6908</v>
      </c>
      <c r="P2295">
        <v>7</v>
      </c>
      <c r="Q2295" t="s">
        <v>6909</v>
      </c>
      <c r="R2295" t="str">
        <f>IFERROR(INDEX(tbl_Lookup_Exercises[Category],MATCH(tbl_Exercises[[#This Row],[ExerciseName]],tbl_Lookup_Exercises[ExerciseName],0)),"Unknown")</f>
        <v>Carry</v>
      </c>
    </row>
    <row r="2296" spans="1:18" hidden="1" x14ac:dyDescent="0.25">
      <c r="A2296" t="s">
        <v>6910</v>
      </c>
      <c r="B2296" t="s">
        <v>1252</v>
      </c>
      <c r="C2296" t="s">
        <v>339</v>
      </c>
      <c r="D2296">
        <v>2</v>
      </c>
      <c r="E2296">
        <v>50</v>
      </c>
      <c r="G2296">
        <v>58.8</v>
      </c>
      <c r="O2296" t="s">
        <v>6911</v>
      </c>
      <c r="P2296">
        <v>7</v>
      </c>
      <c r="Q2296" t="s">
        <v>6912</v>
      </c>
      <c r="R2296" t="str">
        <f>IFERROR(INDEX(tbl_Lookup_Exercises[Category],MATCH(tbl_Exercises[[#This Row],[ExerciseName]],tbl_Lookup_Exercises[ExerciseName],0)),"Unknown")</f>
        <v>Carry</v>
      </c>
    </row>
    <row r="2297" spans="1:18" hidden="1" x14ac:dyDescent="0.25">
      <c r="A2297" t="s">
        <v>6913</v>
      </c>
      <c r="B2297" t="s">
        <v>1252</v>
      </c>
      <c r="C2297" t="s">
        <v>339</v>
      </c>
      <c r="D2297">
        <v>3</v>
      </c>
      <c r="E2297">
        <v>50</v>
      </c>
      <c r="G2297">
        <v>46.800000000000004</v>
      </c>
      <c r="O2297" t="s">
        <v>5250</v>
      </c>
      <c r="P2297">
        <v>7</v>
      </c>
      <c r="Q2297" t="s">
        <v>6914</v>
      </c>
      <c r="R2297" t="str">
        <f>IFERROR(INDEX(tbl_Lookup_Exercises[Category],MATCH(tbl_Exercises[[#This Row],[ExerciseName]],tbl_Lookup_Exercises[ExerciseName],0)),"Unknown")</f>
        <v>Carry</v>
      </c>
    </row>
    <row r="2298" spans="1:18" hidden="1" x14ac:dyDescent="0.25">
      <c r="A2298" t="s">
        <v>6915</v>
      </c>
      <c r="B2298" t="s">
        <v>1252</v>
      </c>
      <c r="C2298" t="s">
        <v>334</v>
      </c>
      <c r="D2298">
        <v>1</v>
      </c>
      <c r="E2298">
        <v>0</v>
      </c>
      <c r="G2298">
        <v>55.2</v>
      </c>
      <c r="O2298" t="s">
        <v>5448</v>
      </c>
      <c r="P2298">
        <v>7</v>
      </c>
      <c r="Q2298" t="s">
        <v>6916</v>
      </c>
      <c r="R2298" t="str">
        <f>IFERROR(INDEX(tbl_Lookup_Exercises[Category],MATCH(tbl_Exercises[[#This Row],[ExerciseName]],tbl_Lookup_Exercises[ExerciseName],0)),"Unknown")</f>
        <v>Carry</v>
      </c>
    </row>
    <row r="2299" spans="1:18" hidden="1" x14ac:dyDescent="0.25">
      <c r="A2299" t="s">
        <v>6917</v>
      </c>
      <c r="B2299" t="s">
        <v>1252</v>
      </c>
      <c r="C2299" t="s">
        <v>334</v>
      </c>
      <c r="D2299">
        <v>2</v>
      </c>
      <c r="E2299">
        <v>0</v>
      </c>
      <c r="G2299">
        <v>49.8</v>
      </c>
      <c r="P2299">
        <v>7</v>
      </c>
      <c r="Q2299" t="s">
        <v>6918</v>
      </c>
      <c r="R2299" t="str">
        <f>IFERROR(INDEX(tbl_Lookup_Exercises[Category],MATCH(tbl_Exercises[[#This Row],[ExerciseName]],tbl_Lookup_Exercises[ExerciseName],0)),"Unknown")</f>
        <v>Carry</v>
      </c>
    </row>
    <row r="2300" spans="1:18" hidden="1" x14ac:dyDescent="0.25">
      <c r="A2300" t="s">
        <v>6919</v>
      </c>
      <c r="B2300" t="s">
        <v>1252</v>
      </c>
      <c r="C2300" t="s">
        <v>356</v>
      </c>
      <c r="D2300">
        <v>1</v>
      </c>
      <c r="G2300">
        <v>463</v>
      </c>
      <c r="H2300">
        <v>2</v>
      </c>
      <c r="I2300" t="s">
        <v>3957</v>
      </c>
      <c r="O2300" t="s">
        <v>6920</v>
      </c>
      <c r="P2300">
        <v>7</v>
      </c>
      <c r="Q2300" t="s">
        <v>1255</v>
      </c>
      <c r="R2300" t="str">
        <f>IFERROR(INDEX(tbl_Lookup_Exercises[Category],MATCH(tbl_Exercises[[#This Row],[ExerciseName]],tbl_Lookup_Exercises[ExerciseName],0)),"Unknown")</f>
        <v>Pull</v>
      </c>
    </row>
    <row r="2301" spans="1:18" hidden="1" x14ac:dyDescent="0.25">
      <c r="A2301" t="s">
        <v>6921</v>
      </c>
      <c r="B2301" t="s">
        <v>1256</v>
      </c>
      <c r="C2301" t="s">
        <v>363</v>
      </c>
      <c r="D2301">
        <v>1</v>
      </c>
      <c r="G2301">
        <v>363</v>
      </c>
      <c r="H2301">
        <v>0.69</v>
      </c>
      <c r="I2301" t="s">
        <v>3957</v>
      </c>
      <c r="O2301" t="s">
        <v>6922</v>
      </c>
      <c r="P2301">
        <v>7</v>
      </c>
      <c r="Q2301" t="s">
        <v>1258</v>
      </c>
      <c r="R2301" t="str">
        <f>IFERROR(INDEX(tbl_Lookup_Exercises[Category],MATCH(tbl_Exercises[[#This Row],[ExerciseName]],tbl_Lookup_Exercises[ExerciseName],0)),"Unknown")</f>
        <v>Cardio</v>
      </c>
    </row>
    <row r="2302" spans="1:18" hidden="1" x14ac:dyDescent="0.25">
      <c r="A2302" t="s">
        <v>6923</v>
      </c>
      <c r="B2302" t="s">
        <v>1256</v>
      </c>
      <c r="C2302" t="s">
        <v>394</v>
      </c>
      <c r="D2302">
        <v>1</v>
      </c>
      <c r="E2302">
        <v>0</v>
      </c>
      <c r="F2302">
        <v>15</v>
      </c>
      <c r="P2302">
        <v>7</v>
      </c>
      <c r="Q2302" t="s">
        <v>6924</v>
      </c>
      <c r="R2302" t="str">
        <f>IFERROR(INDEX(tbl_Lookup_Exercises[Category],MATCH(tbl_Exercises[[#This Row],[ExerciseName]],tbl_Lookup_Exercises[ExerciseName],0)),"Unknown")</f>
        <v>Warmup</v>
      </c>
    </row>
    <row r="2303" spans="1:18" hidden="1" x14ac:dyDescent="0.25">
      <c r="A2303" t="s">
        <v>6925</v>
      </c>
      <c r="B2303" t="s">
        <v>1256</v>
      </c>
      <c r="C2303" t="s">
        <v>394</v>
      </c>
      <c r="D2303">
        <v>2</v>
      </c>
      <c r="E2303">
        <v>0</v>
      </c>
      <c r="F2303">
        <v>15</v>
      </c>
      <c r="P2303">
        <v>7</v>
      </c>
      <c r="Q2303" t="s">
        <v>6926</v>
      </c>
      <c r="R2303" t="str">
        <f>IFERROR(INDEX(tbl_Lookup_Exercises[Category],MATCH(tbl_Exercises[[#This Row],[ExerciseName]],tbl_Lookup_Exercises[ExerciseName],0)),"Unknown")</f>
        <v>Warmup</v>
      </c>
    </row>
    <row r="2304" spans="1:18" hidden="1" x14ac:dyDescent="0.25">
      <c r="A2304" t="s">
        <v>6927</v>
      </c>
      <c r="B2304" t="s">
        <v>1256</v>
      </c>
      <c r="C2304" t="s">
        <v>403</v>
      </c>
      <c r="D2304">
        <v>1</v>
      </c>
      <c r="E2304">
        <v>0</v>
      </c>
      <c r="F2304">
        <v>8</v>
      </c>
      <c r="P2304">
        <v>7</v>
      </c>
      <c r="Q2304" t="s">
        <v>6928</v>
      </c>
      <c r="R2304" t="str">
        <f>IFERROR(INDEX(tbl_Lookup_Exercises[Category],MATCH(tbl_Exercises[[#This Row],[ExerciseName]],tbl_Lookup_Exercises[ExerciseName],0)),"Unknown")</f>
        <v>Warmup</v>
      </c>
    </row>
    <row r="2305" spans="1:18" hidden="1" x14ac:dyDescent="0.25">
      <c r="A2305" t="s">
        <v>6929</v>
      </c>
      <c r="B2305" t="s">
        <v>1256</v>
      </c>
      <c r="C2305" t="s">
        <v>403</v>
      </c>
      <c r="D2305">
        <v>2</v>
      </c>
      <c r="E2305">
        <v>0</v>
      </c>
      <c r="F2305">
        <v>8</v>
      </c>
      <c r="P2305">
        <v>7</v>
      </c>
      <c r="Q2305" t="s">
        <v>6930</v>
      </c>
      <c r="R2305" t="str">
        <f>IFERROR(INDEX(tbl_Lookup_Exercises[Category],MATCH(tbl_Exercises[[#This Row],[ExerciseName]],tbl_Lookup_Exercises[ExerciseName],0)),"Unknown")</f>
        <v>Warmup</v>
      </c>
    </row>
    <row r="2306" spans="1:18" hidden="1" x14ac:dyDescent="0.25">
      <c r="A2306" t="s">
        <v>6931</v>
      </c>
      <c r="B2306" t="s">
        <v>1256</v>
      </c>
      <c r="C2306" t="s">
        <v>1</v>
      </c>
      <c r="D2306">
        <v>1</v>
      </c>
      <c r="E2306">
        <v>150</v>
      </c>
      <c r="G2306">
        <v>70.199999999999989</v>
      </c>
      <c r="O2306" t="s">
        <v>6092</v>
      </c>
      <c r="P2306">
        <v>7</v>
      </c>
      <c r="Q2306" t="s">
        <v>6932</v>
      </c>
      <c r="R2306" t="str">
        <f>IFERROR(INDEX(tbl_Lookup_Exercises[Category],MATCH(tbl_Exercises[[#This Row],[ExerciseName]],tbl_Lookup_Exercises[ExerciseName],0)),"Unknown")</f>
        <v>Carry</v>
      </c>
    </row>
    <row r="2307" spans="1:18" hidden="1" x14ac:dyDescent="0.25">
      <c r="A2307" t="s">
        <v>6933</v>
      </c>
      <c r="B2307" t="s">
        <v>1256</v>
      </c>
      <c r="C2307" t="s">
        <v>1</v>
      </c>
      <c r="D2307">
        <v>2</v>
      </c>
      <c r="E2307">
        <v>150</v>
      </c>
      <c r="G2307">
        <v>64.800000000000011</v>
      </c>
      <c r="P2307">
        <v>7</v>
      </c>
      <c r="Q2307" t="s">
        <v>6934</v>
      </c>
      <c r="R2307" t="str">
        <f>IFERROR(INDEX(tbl_Lookup_Exercises[Category],MATCH(tbl_Exercises[[#This Row],[ExerciseName]],tbl_Lookup_Exercises[ExerciseName],0)),"Unknown")</f>
        <v>Carry</v>
      </c>
    </row>
    <row r="2308" spans="1:18" hidden="1" x14ac:dyDescent="0.25">
      <c r="A2308" t="s">
        <v>6935</v>
      </c>
      <c r="B2308" t="s">
        <v>1256</v>
      </c>
      <c r="C2308" t="s">
        <v>1</v>
      </c>
      <c r="D2308">
        <v>3</v>
      </c>
      <c r="E2308">
        <v>150</v>
      </c>
      <c r="G2308">
        <v>55.2</v>
      </c>
      <c r="O2308" t="s">
        <v>5448</v>
      </c>
      <c r="P2308">
        <v>7</v>
      </c>
      <c r="Q2308" t="s">
        <v>6936</v>
      </c>
      <c r="R2308" t="str">
        <f>IFERROR(INDEX(tbl_Lookup_Exercises[Category],MATCH(tbl_Exercises[[#This Row],[ExerciseName]],tbl_Lookup_Exercises[ExerciseName],0)),"Unknown")</f>
        <v>Carry</v>
      </c>
    </row>
    <row r="2309" spans="1:18" hidden="1" x14ac:dyDescent="0.25">
      <c r="A2309" t="s">
        <v>6937</v>
      </c>
      <c r="B2309" t="s">
        <v>1256</v>
      </c>
      <c r="C2309" t="s">
        <v>1</v>
      </c>
      <c r="D2309">
        <v>4</v>
      </c>
      <c r="E2309">
        <v>150</v>
      </c>
      <c r="G2309">
        <v>52.2</v>
      </c>
      <c r="O2309" t="s">
        <v>4848</v>
      </c>
      <c r="P2309">
        <v>7</v>
      </c>
      <c r="Q2309" t="s">
        <v>6938</v>
      </c>
      <c r="R2309" t="str">
        <f>IFERROR(INDEX(tbl_Lookup_Exercises[Category],MATCH(tbl_Exercises[[#This Row],[ExerciseName]],tbl_Lookup_Exercises[ExerciseName],0)),"Unknown")</f>
        <v>Carry</v>
      </c>
    </row>
    <row r="2310" spans="1:18" hidden="1" x14ac:dyDescent="0.25">
      <c r="A2310" t="s">
        <v>6939</v>
      </c>
      <c r="B2310" t="s">
        <v>1256</v>
      </c>
      <c r="C2310" t="s">
        <v>1</v>
      </c>
      <c r="D2310">
        <v>5</v>
      </c>
      <c r="E2310">
        <v>150</v>
      </c>
      <c r="G2310">
        <v>49.8</v>
      </c>
      <c r="O2310" t="s">
        <v>6856</v>
      </c>
      <c r="P2310">
        <v>7</v>
      </c>
      <c r="Q2310" t="s">
        <v>6940</v>
      </c>
      <c r="R2310" t="str">
        <f>IFERROR(INDEX(tbl_Lookup_Exercises[Category],MATCH(tbl_Exercises[[#This Row],[ExerciseName]],tbl_Lookup_Exercises[ExerciseName],0)),"Unknown")</f>
        <v>Carry</v>
      </c>
    </row>
    <row r="2311" spans="1:18" hidden="1" x14ac:dyDescent="0.25">
      <c r="A2311" t="s">
        <v>6941</v>
      </c>
      <c r="B2311" t="s">
        <v>1256</v>
      </c>
      <c r="C2311" t="s">
        <v>69</v>
      </c>
      <c r="D2311">
        <v>1</v>
      </c>
      <c r="E2311">
        <v>140</v>
      </c>
      <c r="F2311">
        <v>8</v>
      </c>
      <c r="J2311">
        <v>2</v>
      </c>
      <c r="K2311">
        <v>1</v>
      </c>
      <c r="L2311">
        <v>2</v>
      </c>
      <c r="M2311" t="s">
        <v>618</v>
      </c>
      <c r="O2311" t="s">
        <v>6942</v>
      </c>
      <c r="P2311">
        <v>7</v>
      </c>
      <c r="Q2311" t="s">
        <v>6943</v>
      </c>
      <c r="R2311" t="str">
        <f>IFERROR(INDEX(tbl_Lookup_Exercises[Category],MATCH(tbl_Exercises[[#This Row],[ExerciseName]],tbl_Lookup_Exercises[ExerciseName],0)),"Unknown")</f>
        <v>Pull</v>
      </c>
    </row>
    <row r="2312" spans="1:18" hidden="1" x14ac:dyDescent="0.25">
      <c r="A2312" t="s">
        <v>6944</v>
      </c>
      <c r="B2312" t="s">
        <v>1256</v>
      </c>
      <c r="C2312" t="s">
        <v>69</v>
      </c>
      <c r="D2312">
        <v>2</v>
      </c>
      <c r="E2312">
        <v>160</v>
      </c>
      <c r="F2312">
        <v>7</v>
      </c>
      <c r="J2312">
        <v>2</v>
      </c>
      <c r="K2312">
        <v>1</v>
      </c>
      <c r="L2312">
        <v>2</v>
      </c>
      <c r="M2312" t="s">
        <v>1745</v>
      </c>
      <c r="O2312" t="s">
        <v>6945</v>
      </c>
      <c r="P2312">
        <v>7</v>
      </c>
      <c r="Q2312" t="s">
        <v>6946</v>
      </c>
      <c r="R2312" t="str">
        <f>IFERROR(INDEX(tbl_Lookup_Exercises[Category],MATCH(tbl_Exercises[[#This Row],[ExerciseName]],tbl_Lookup_Exercises[ExerciseName],0)),"Unknown")</f>
        <v>Pull</v>
      </c>
    </row>
    <row r="2313" spans="1:18" hidden="1" x14ac:dyDescent="0.25">
      <c r="A2313" t="s">
        <v>6947</v>
      </c>
      <c r="B2313" t="s">
        <v>1256</v>
      </c>
      <c r="C2313" t="s">
        <v>69</v>
      </c>
      <c r="D2313">
        <v>3</v>
      </c>
      <c r="E2313">
        <v>160</v>
      </c>
      <c r="F2313">
        <v>6</v>
      </c>
      <c r="J2313">
        <v>2</v>
      </c>
      <c r="K2313">
        <v>1</v>
      </c>
      <c r="L2313">
        <v>2</v>
      </c>
      <c r="M2313" t="s">
        <v>1745</v>
      </c>
      <c r="O2313" t="s">
        <v>6945</v>
      </c>
      <c r="P2313">
        <v>7</v>
      </c>
      <c r="Q2313" t="s">
        <v>6948</v>
      </c>
      <c r="R2313" t="str">
        <f>IFERROR(INDEX(tbl_Lookup_Exercises[Category],MATCH(tbl_Exercises[[#This Row],[ExerciseName]],tbl_Lookup_Exercises[ExerciseName],0)),"Unknown")</f>
        <v>Pull</v>
      </c>
    </row>
    <row r="2314" spans="1:18" hidden="1" x14ac:dyDescent="0.25">
      <c r="A2314" t="s">
        <v>6949</v>
      </c>
      <c r="B2314" t="s">
        <v>1256</v>
      </c>
      <c r="C2314" t="s">
        <v>69</v>
      </c>
      <c r="D2314">
        <v>4</v>
      </c>
      <c r="E2314">
        <v>160</v>
      </c>
      <c r="F2314">
        <v>5</v>
      </c>
      <c r="J2314">
        <v>2</v>
      </c>
      <c r="K2314">
        <v>1</v>
      </c>
      <c r="L2314">
        <v>2</v>
      </c>
      <c r="M2314" t="s">
        <v>618</v>
      </c>
      <c r="O2314" t="s">
        <v>6942</v>
      </c>
      <c r="P2314">
        <v>7</v>
      </c>
      <c r="Q2314" t="s">
        <v>6950</v>
      </c>
      <c r="R2314" t="str">
        <f>IFERROR(INDEX(tbl_Lookup_Exercises[Category],MATCH(tbl_Exercises[[#This Row],[ExerciseName]],tbl_Lookup_Exercises[ExerciseName],0)),"Unknown")</f>
        <v>Pull</v>
      </c>
    </row>
    <row r="2315" spans="1:18" hidden="1" x14ac:dyDescent="0.25">
      <c r="A2315" t="s">
        <v>6951</v>
      </c>
      <c r="B2315" t="s">
        <v>1256</v>
      </c>
      <c r="C2315" t="s">
        <v>24</v>
      </c>
      <c r="D2315">
        <v>1</v>
      </c>
      <c r="E2315">
        <v>0</v>
      </c>
      <c r="F2315">
        <v>8</v>
      </c>
      <c r="J2315">
        <v>2</v>
      </c>
      <c r="K2315">
        <v>2</v>
      </c>
      <c r="L2315">
        <v>1</v>
      </c>
      <c r="M2315" t="s">
        <v>1745</v>
      </c>
      <c r="O2315" t="s">
        <v>6952</v>
      </c>
      <c r="P2315">
        <v>7</v>
      </c>
      <c r="Q2315" t="s">
        <v>6953</v>
      </c>
      <c r="R2315" t="str">
        <f>IFERROR(INDEX(tbl_Lookup_Exercises[Category],MATCH(tbl_Exercises[[#This Row],[ExerciseName]],tbl_Lookup_Exercises[ExerciseName],0)),"Unknown")</f>
        <v>Pull</v>
      </c>
    </row>
    <row r="2316" spans="1:18" hidden="1" x14ac:dyDescent="0.25">
      <c r="A2316" t="s">
        <v>6954</v>
      </c>
      <c r="B2316" t="s">
        <v>1256</v>
      </c>
      <c r="C2316" t="s">
        <v>24</v>
      </c>
      <c r="D2316">
        <v>2</v>
      </c>
      <c r="E2316">
        <v>0</v>
      </c>
      <c r="F2316">
        <v>8</v>
      </c>
      <c r="J2316">
        <v>2</v>
      </c>
      <c r="K2316">
        <v>2</v>
      </c>
      <c r="L2316">
        <v>1</v>
      </c>
      <c r="M2316" t="s">
        <v>1745</v>
      </c>
      <c r="O2316" t="s">
        <v>6952</v>
      </c>
      <c r="P2316">
        <v>7</v>
      </c>
      <c r="Q2316" t="s">
        <v>6955</v>
      </c>
      <c r="R2316" t="str">
        <f>IFERROR(INDEX(tbl_Lookup_Exercises[Category],MATCH(tbl_Exercises[[#This Row],[ExerciseName]],tbl_Lookup_Exercises[ExerciseName],0)),"Unknown")</f>
        <v>Pull</v>
      </c>
    </row>
    <row r="2317" spans="1:18" hidden="1" x14ac:dyDescent="0.25">
      <c r="A2317" t="s">
        <v>6956</v>
      </c>
      <c r="B2317" t="s">
        <v>1256</v>
      </c>
      <c r="C2317" t="s">
        <v>24</v>
      </c>
      <c r="D2317">
        <v>3</v>
      </c>
      <c r="E2317">
        <v>0</v>
      </c>
      <c r="F2317">
        <v>8</v>
      </c>
      <c r="J2317">
        <v>2</v>
      </c>
      <c r="K2317">
        <v>2</v>
      </c>
      <c r="L2317">
        <v>1</v>
      </c>
      <c r="M2317" t="s">
        <v>1745</v>
      </c>
      <c r="O2317" t="s">
        <v>6952</v>
      </c>
      <c r="P2317">
        <v>7</v>
      </c>
      <c r="Q2317" t="s">
        <v>6957</v>
      </c>
      <c r="R2317" t="str">
        <f>IFERROR(INDEX(tbl_Lookup_Exercises[Category],MATCH(tbl_Exercises[[#This Row],[ExerciseName]],tbl_Lookup_Exercises[ExerciseName],0)),"Unknown")</f>
        <v>Pull</v>
      </c>
    </row>
    <row r="2318" spans="1:18" hidden="1" x14ac:dyDescent="0.25">
      <c r="A2318" t="s">
        <v>6958</v>
      </c>
      <c r="B2318" t="s">
        <v>1256</v>
      </c>
      <c r="C2318" t="s">
        <v>96</v>
      </c>
      <c r="D2318">
        <v>1</v>
      </c>
      <c r="E2318">
        <v>35</v>
      </c>
      <c r="F2318">
        <v>5</v>
      </c>
      <c r="O2318" t="s">
        <v>6959</v>
      </c>
      <c r="P2318">
        <v>7</v>
      </c>
      <c r="Q2318" t="s">
        <v>6960</v>
      </c>
      <c r="R2318" t="str">
        <f>IFERROR(INDEX(tbl_Lookup_Exercises[Category],MATCH(tbl_Exercises[[#This Row],[ExerciseName]],tbl_Lookup_Exercises[ExerciseName],0)),"Unknown")</f>
        <v>Arms_Biceps</v>
      </c>
    </row>
    <row r="2319" spans="1:18" hidden="1" x14ac:dyDescent="0.25">
      <c r="A2319" t="s">
        <v>6961</v>
      </c>
      <c r="B2319" t="s">
        <v>1256</v>
      </c>
      <c r="C2319" t="s">
        <v>96</v>
      </c>
      <c r="D2319">
        <v>2</v>
      </c>
      <c r="E2319">
        <v>35</v>
      </c>
      <c r="F2319">
        <v>5</v>
      </c>
      <c r="K2319">
        <v>2</v>
      </c>
      <c r="L2319">
        <v>2</v>
      </c>
      <c r="M2319" t="s">
        <v>1745</v>
      </c>
      <c r="O2319" t="s">
        <v>6962</v>
      </c>
      <c r="P2319">
        <v>7</v>
      </c>
      <c r="Q2319" t="s">
        <v>6963</v>
      </c>
      <c r="R2319" t="str">
        <f>IFERROR(INDEX(tbl_Lookup_Exercises[Category],MATCH(tbl_Exercises[[#This Row],[ExerciseName]],tbl_Lookup_Exercises[ExerciseName],0)),"Unknown")</f>
        <v>Arms_Biceps</v>
      </c>
    </row>
    <row r="2320" spans="1:18" hidden="1" x14ac:dyDescent="0.25">
      <c r="A2320" t="s">
        <v>6964</v>
      </c>
      <c r="B2320" t="s">
        <v>1256</v>
      </c>
      <c r="C2320" t="s">
        <v>96</v>
      </c>
      <c r="D2320">
        <v>3</v>
      </c>
      <c r="E2320">
        <v>35</v>
      </c>
      <c r="F2320">
        <v>5</v>
      </c>
      <c r="K2320">
        <v>2</v>
      </c>
      <c r="L2320">
        <v>2</v>
      </c>
      <c r="M2320" t="s">
        <v>1745</v>
      </c>
      <c r="O2320" t="s">
        <v>6962</v>
      </c>
      <c r="P2320">
        <v>7</v>
      </c>
      <c r="Q2320" t="s">
        <v>6965</v>
      </c>
      <c r="R2320" t="str">
        <f>IFERROR(INDEX(tbl_Lookup_Exercises[Category],MATCH(tbl_Exercises[[#This Row],[ExerciseName]],tbl_Lookup_Exercises[ExerciseName],0)),"Unknown")</f>
        <v>Arms_Biceps</v>
      </c>
    </row>
    <row r="2321" spans="1:18" hidden="1" x14ac:dyDescent="0.25">
      <c r="A2321" t="s">
        <v>6966</v>
      </c>
      <c r="B2321" t="s">
        <v>1256</v>
      </c>
      <c r="C2321" t="s">
        <v>96</v>
      </c>
      <c r="D2321">
        <v>4</v>
      </c>
      <c r="E2321">
        <v>35</v>
      </c>
      <c r="F2321">
        <v>5</v>
      </c>
      <c r="K2321">
        <v>2</v>
      </c>
      <c r="L2321">
        <v>2</v>
      </c>
      <c r="M2321" t="s">
        <v>1745</v>
      </c>
      <c r="O2321" t="s">
        <v>6962</v>
      </c>
      <c r="P2321">
        <v>7</v>
      </c>
      <c r="Q2321" t="s">
        <v>6967</v>
      </c>
      <c r="R2321" t="str">
        <f>IFERROR(INDEX(tbl_Lookup_Exercises[Category],MATCH(tbl_Exercises[[#This Row],[ExerciseName]],tbl_Lookup_Exercises[ExerciseName],0)),"Unknown")</f>
        <v>Arms_Biceps</v>
      </c>
    </row>
    <row r="2322" spans="1:18" hidden="1" x14ac:dyDescent="0.25">
      <c r="A2322" t="s">
        <v>6968</v>
      </c>
      <c r="B2322" t="s">
        <v>1256</v>
      </c>
      <c r="C2322" t="s">
        <v>217</v>
      </c>
      <c r="D2322">
        <v>1</v>
      </c>
      <c r="E2322">
        <v>20</v>
      </c>
      <c r="F2322">
        <v>12</v>
      </c>
      <c r="J2322">
        <v>3</v>
      </c>
      <c r="K2322">
        <v>1</v>
      </c>
      <c r="L2322">
        <v>3</v>
      </c>
      <c r="M2322" t="s">
        <v>618</v>
      </c>
      <c r="O2322" t="s">
        <v>2196</v>
      </c>
      <c r="P2322">
        <v>7</v>
      </c>
      <c r="Q2322" t="s">
        <v>6969</v>
      </c>
      <c r="R2322" t="str">
        <f>IFERROR(INDEX(tbl_Lookup_Exercises[Category],MATCH(tbl_Exercises[[#This Row],[ExerciseName]],tbl_Lookup_Exercises[ExerciseName],0)),"Unknown")</f>
        <v>Arms_Triceps</v>
      </c>
    </row>
    <row r="2323" spans="1:18" hidden="1" x14ac:dyDescent="0.25">
      <c r="A2323" t="s">
        <v>6970</v>
      </c>
      <c r="B2323" t="s">
        <v>1256</v>
      </c>
      <c r="C2323" t="s">
        <v>217</v>
      </c>
      <c r="D2323">
        <v>2</v>
      </c>
      <c r="E2323">
        <v>25</v>
      </c>
      <c r="F2323">
        <v>10</v>
      </c>
      <c r="J2323">
        <v>3</v>
      </c>
      <c r="K2323">
        <v>1</v>
      </c>
      <c r="L2323">
        <v>3</v>
      </c>
      <c r="M2323" t="s">
        <v>1745</v>
      </c>
      <c r="O2323" t="s">
        <v>6971</v>
      </c>
      <c r="P2323">
        <v>7</v>
      </c>
      <c r="Q2323" t="s">
        <v>6972</v>
      </c>
      <c r="R2323" t="str">
        <f>IFERROR(INDEX(tbl_Lookup_Exercises[Category],MATCH(tbl_Exercises[[#This Row],[ExerciseName]],tbl_Lookup_Exercises[ExerciseName],0)),"Unknown")</f>
        <v>Arms_Triceps</v>
      </c>
    </row>
    <row r="2324" spans="1:18" hidden="1" x14ac:dyDescent="0.25">
      <c r="A2324" t="s">
        <v>6973</v>
      </c>
      <c r="B2324" t="s">
        <v>1256</v>
      </c>
      <c r="C2324" t="s">
        <v>217</v>
      </c>
      <c r="D2324">
        <v>3</v>
      </c>
      <c r="E2324">
        <v>22.5</v>
      </c>
      <c r="F2324">
        <v>11</v>
      </c>
      <c r="J2324">
        <v>3</v>
      </c>
      <c r="K2324">
        <v>1</v>
      </c>
      <c r="L2324">
        <v>3</v>
      </c>
      <c r="M2324" t="s">
        <v>1745</v>
      </c>
      <c r="O2324" t="s">
        <v>6974</v>
      </c>
      <c r="P2324">
        <v>7</v>
      </c>
      <c r="Q2324" t="s">
        <v>6975</v>
      </c>
      <c r="R2324" t="str">
        <f>IFERROR(INDEX(tbl_Lookup_Exercises[Category],MATCH(tbl_Exercises[[#This Row],[ExerciseName]],tbl_Lookup_Exercises[ExerciseName],0)),"Unknown")</f>
        <v>Arms_Triceps</v>
      </c>
    </row>
    <row r="2325" spans="1:18" hidden="1" x14ac:dyDescent="0.25">
      <c r="A2325" t="s">
        <v>6976</v>
      </c>
      <c r="B2325" t="s">
        <v>1256</v>
      </c>
      <c r="C2325" t="s">
        <v>217</v>
      </c>
      <c r="D2325">
        <v>4</v>
      </c>
      <c r="E2325">
        <v>22.5</v>
      </c>
      <c r="F2325">
        <v>10</v>
      </c>
      <c r="J2325">
        <v>3</v>
      </c>
      <c r="K2325">
        <v>1</v>
      </c>
      <c r="L2325">
        <v>3</v>
      </c>
      <c r="M2325" t="s">
        <v>1745</v>
      </c>
      <c r="O2325" t="s">
        <v>6974</v>
      </c>
      <c r="P2325">
        <v>7</v>
      </c>
      <c r="Q2325" t="s">
        <v>6977</v>
      </c>
      <c r="R2325" t="str">
        <f>IFERROR(INDEX(tbl_Lookup_Exercises[Category],MATCH(tbl_Exercises[[#This Row],[ExerciseName]],tbl_Lookup_Exercises[ExerciseName],0)),"Unknown")</f>
        <v>Arms_Triceps</v>
      </c>
    </row>
    <row r="2326" spans="1:18" hidden="1" x14ac:dyDescent="0.25">
      <c r="A2326" t="s">
        <v>6978</v>
      </c>
      <c r="B2326" t="s">
        <v>1256</v>
      </c>
      <c r="C2326" t="s">
        <v>339</v>
      </c>
      <c r="D2326">
        <v>1</v>
      </c>
      <c r="E2326">
        <v>50</v>
      </c>
      <c r="G2326">
        <v>73.8</v>
      </c>
      <c r="O2326" t="s">
        <v>6979</v>
      </c>
      <c r="P2326">
        <v>7</v>
      </c>
      <c r="Q2326" t="s">
        <v>6980</v>
      </c>
      <c r="R2326" t="str">
        <f>IFERROR(INDEX(tbl_Lookup_Exercises[Category],MATCH(tbl_Exercises[[#This Row],[ExerciseName]],tbl_Lookup_Exercises[ExerciseName],0)),"Unknown")</f>
        <v>Carry</v>
      </c>
    </row>
    <row r="2327" spans="1:18" hidden="1" x14ac:dyDescent="0.25">
      <c r="A2327" t="s">
        <v>6981</v>
      </c>
      <c r="B2327" t="s">
        <v>1256</v>
      </c>
      <c r="C2327" t="s">
        <v>339</v>
      </c>
      <c r="D2327">
        <v>2</v>
      </c>
      <c r="E2327">
        <v>50</v>
      </c>
      <c r="G2327">
        <v>61.800000000000004</v>
      </c>
      <c r="O2327" t="s">
        <v>6982</v>
      </c>
      <c r="P2327">
        <v>7</v>
      </c>
      <c r="Q2327" t="s">
        <v>6983</v>
      </c>
      <c r="R2327" t="str">
        <f>IFERROR(INDEX(tbl_Lookup_Exercises[Category],MATCH(tbl_Exercises[[#This Row],[ExerciseName]],tbl_Lookup_Exercises[ExerciseName],0)),"Unknown")</f>
        <v>Carry</v>
      </c>
    </row>
    <row r="2328" spans="1:18" hidden="1" x14ac:dyDescent="0.25">
      <c r="A2328" t="s">
        <v>6984</v>
      </c>
      <c r="B2328" t="s">
        <v>1256</v>
      </c>
      <c r="C2328" t="s">
        <v>339</v>
      </c>
      <c r="D2328">
        <v>3</v>
      </c>
      <c r="E2328">
        <v>50</v>
      </c>
      <c r="G2328">
        <v>52.2</v>
      </c>
      <c r="O2328" t="s">
        <v>4848</v>
      </c>
      <c r="P2328">
        <v>7</v>
      </c>
      <c r="Q2328" t="s">
        <v>6985</v>
      </c>
      <c r="R2328" t="str">
        <f>IFERROR(INDEX(tbl_Lookup_Exercises[Category],MATCH(tbl_Exercises[[#This Row],[ExerciseName]],tbl_Lookup_Exercises[ExerciseName],0)),"Unknown")</f>
        <v>Carry</v>
      </c>
    </row>
    <row r="2329" spans="1:18" hidden="1" x14ac:dyDescent="0.25">
      <c r="A2329" t="s">
        <v>6986</v>
      </c>
      <c r="B2329" t="s">
        <v>1256</v>
      </c>
      <c r="C2329" t="s">
        <v>334</v>
      </c>
      <c r="D2329">
        <v>1</v>
      </c>
      <c r="E2329">
        <v>0</v>
      </c>
      <c r="G2329">
        <v>54</v>
      </c>
      <c r="P2329">
        <v>7</v>
      </c>
      <c r="Q2329" t="s">
        <v>6987</v>
      </c>
      <c r="R2329" t="str">
        <f>IFERROR(INDEX(tbl_Lookup_Exercises[Category],MATCH(tbl_Exercises[[#This Row],[ExerciseName]],tbl_Lookup_Exercises[ExerciseName],0)),"Unknown")</f>
        <v>Carry</v>
      </c>
    </row>
    <row r="2330" spans="1:18" hidden="1" x14ac:dyDescent="0.25">
      <c r="A2330" t="s">
        <v>6988</v>
      </c>
      <c r="B2330" t="s">
        <v>1256</v>
      </c>
      <c r="C2330" t="s">
        <v>334</v>
      </c>
      <c r="D2330">
        <v>2</v>
      </c>
      <c r="E2330">
        <v>0</v>
      </c>
      <c r="G2330">
        <v>54</v>
      </c>
      <c r="P2330">
        <v>7</v>
      </c>
      <c r="Q2330" t="s">
        <v>6989</v>
      </c>
      <c r="R2330" t="str">
        <f>IFERROR(INDEX(tbl_Lookup_Exercises[Category],MATCH(tbl_Exercises[[#This Row],[ExerciseName]],tbl_Lookup_Exercises[ExerciseName],0)),"Unknown")</f>
        <v>Carry</v>
      </c>
    </row>
    <row r="2331" spans="1:18" hidden="1" x14ac:dyDescent="0.25">
      <c r="A2331" t="s">
        <v>6990</v>
      </c>
      <c r="B2331" t="s">
        <v>1256</v>
      </c>
      <c r="C2331" t="s">
        <v>356</v>
      </c>
      <c r="D2331">
        <v>1</v>
      </c>
      <c r="G2331">
        <v>470</v>
      </c>
      <c r="H2331">
        <v>2</v>
      </c>
      <c r="I2331" t="s">
        <v>3957</v>
      </c>
      <c r="O2331" t="s">
        <v>6920</v>
      </c>
      <c r="P2331">
        <v>7</v>
      </c>
      <c r="Q2331" t="s">
        <v>1259</v>
      </c>
      <c r="R2331" t="str">
        <f>IFERROR(INDEX(tbl_Lookup_Exercises[Category],MATCH(tbl_Exercises[[#This Row],[ExerciseName]],tbl_Lookup_Exercises[ExerciseName],0)),"Unknown")</f>
        <v>Pull</v>
      </c>
    </row>
    <row r="2332" spans="1:18" hidden="1" x14ac:dyDescent="0.25">
      <c r="A2332" t="s">
        <v>6991</v>
      </c>
      <c r="B2332" t="s">
        <v>1260</v>
      </c>
      <c r="C2332" t="s">
        <v>363</v>
      </c>
      <c r="D2332">
        <v>1</v>
      </c>
      <c r="G2332">
        <v>360</v>
      </c>
      <c r="H2332">
        <v>0.68</v>
      </c>
      <c r="I2332" t="s">
        <v>3957</v>
      </c>
      <c r="O2332" t="s">
        <v>6992</v>
      </c>
      <c r="P2332">
        <v>7</v>
      </c>
      <c r="Q2332" t="s">
        <v>1262</v>
      </c>
      <c r="R2332" t="str">
        <f>IFERROR(INDEX(tbl_Lookup_Exercises[Category],MATCH(tbl_Exercises[[#This Row],[ExerciseName]],tbl_Lookup_Exercises[ExerciseName],0)),"Unknown")</f>
        <v>Cardio</v>
      </c>
    </row>
    <row r="2333" spans="1:18" hidden="1" x14ac:dyDescent="0.25">
      <c r="A2333" t="s">
        <v>6993</v>
      </c>
      <c r="B2333" t="s">
        <v>1260</v>
      </c>
      <c r="C2333" t="s">
        <v>394</v>
      </c>
      <c r="D2333">
        <v>1</v>
      </c>
      <c r="E2333">
        <v>0</v>
      </c>
      <c r="F2333">
        <v>12</v>
      </c>
      <c r="P2333">
        <v>7</v>
      </c>
      <c r="Q2333" t="s">
        <v>6994</v>
      </c>
      <c r="R2333" t="str">
        <f>IFERROR(INDEX(tbl_Lookup_Exercises[Category],MATCH(tbl_Exercises[[#This Row],[ExerciseName]],tbl_Lookup_Exercises[ExerciseName],0)),"Unknown")</f>
        <v>Warmup</v>
      </c>
    </row>
    <row r="2334" spans="1:18" hidden="1" x14ac:dyDescent="0.25">
      <c r="A2334" t="s">
        <v>6995</v>
      </c>
      <c r="B2334" t="s">
        <v>1260</v>
      </c>
      <c r="C2334" t="s">
        <v>394</v>
      </c>
      <c r="D2334">
        <v>2</v>
      </c>
      <c r="E2334">
        <v>0</v>
      </c>
      <c r="F2334">
        <v>12</v>
      </c>
      <c r="P2334">
        <v>7</v>
      </c>
      <c r="Q2334" t="s">
        <v>6996</v>
      </c>
      <c r="R2334" t="str">
        <f>IFERROR(INDEX(tbl_Lookup_Exercises[Category],MATCH(tbl_Exercises[[#This Row],[ExerciseName]],tbl_Lookup_Exercises[ExerciseName],0)),"Unknown")</f>
        <v>Warmup</v>
      </c>
    </row>
    <row r="2335" spans="1:18" hidden="1" x14ac:dyDescent="0.25">
      <c r="A2335" t="s">
        <v>6997</v>
      </c>
      <c r="B2335" t="s">
        <v>1260</v>
      </c>
      <c r="C2335" t="s">
        <v>403</v>
      </c>
      <c r="D2335">
        <v>1</v>
      </c>
      <c r="E2335">
        <v>0</v>
      </c>
      <c r="F2335">
        <v>8</v>
      </c>
      <c r="P2335">
        <v>7</v>
      </c>
      <c r="Q2335" t="s">
        <v>6998</v>
      </c>
      <c r="R2335" t="str">
        <f>IFERROR(INDEX(tbl_Lookup_Exercises[Category],MATCH(tbl_Exercises[[#This Row],[ExerciseName]],tbl_Lookup_Exercises[ExerciseName],0)),"Unknown")</f>
        <v>Warmup</v>
      </c>
    </row>
    <row r="2336" spans="1:18" hidden="1" x14ac:dyDescent="0.25">
      <c r="A2336" t="s">
        <v>6999</v>
      </c>
      <c r="B2336" t="s">
        <v>1260</v>
      </c>
      <c r="C2336" t="s">
        <v>403</v>
      </c>
      <c r="D2336">
        <v>2</v>
      </c>
      <c r="E2336">
        <v>0</v>
      </c>
      <c r="F2336">
        <v>8</v>
      </c>
      <c r="P2336">
        <v>7</v>
      </c>
      <c r="Q2336" t="s">
        <v>7000</v>
      </c>
      <c r="R2336" t="str">
        <f>IFERROR(INDEX(tbl_Lookup_Exercises[Category],MATCH(tbl_Exercises[[#This Row],[ExerciseName]],tbl_Lookup_Exercises[ExerciseName],0)),"Unknown")</f>
        <v>Warmup</v>
      </c>
    </row>
    <row r="2337" spans="1:18" hidden="1" x14ac:dyDescent="0.25">
      <c r="A2337" t="s">
        <v>7001</v>
      </c>
      <c r="B2337" t="s">
        <v>1260</v>
      </c>
      <c r="C2337" t="s">
        <v>147</v>
      </c>
      <c r="D2337">
        <v>1</v>
      </c>
      <c r="E2337">
        <v>130</v>
      </c>
      <c r="F2337">
        <v>8</v>
      </c>
      <c r="J2337">
        <v>3</v>
      </c>
      <c r="K2337">
        <v>1</v>
      </c>
      <c r="L2337">
        <v>1</v>
      </c>
      <c r="M2337" t="s">
        <v>618</v>
      </c>
      <c r="O2337" t="s">
        <v>2598</v>
      </c>
      <c r="P2337">
        <v>7</v>
      </c>
      <c r="Q2337" t="s">
        <v>7002</v>
      </c>
      <c r="R2337" t="str">
        <f>IFERROR(INDEX(tbl_Lookup_Exercises[Category],MATCH(tbl_Exercises[[#This Row],[ExerciseName]],tbl_Lookup_Exercises[ExerciseName],0)),"Unknown")</f>
        <v>Push</v>
      </c>
    </row>
    <row r="2338" spans="1:18" hidden="1" x14ac:dyDescent="0.25">
      <c r="A2338" t="s">
        <v>7003</v>
      </c>
      <c r="B2338" t="s">
        <v>1260</v>
      </c>
      <c r="C2338" t="s">
        <v>147</v>
      </c>
      <c r="D2338">
        <v>2</v>
      </c>
      <c r="E2338">
        <v>140</v>
      </c>
      <c r="F2338">
        <v>8</v>
      </c>
      <c r="J2338">
        <v>3</v>
      </c>
      <c r="K2338">
        <v>1</v>
      </c>
      <c r="L2338">
        <v>1</v>
      </c>
      <c r="M2338" t="s">
        <v>618</v>
      </c>
      <c r="O2338" t="s">
        <v>2598</v>
      </c>
      <c r="P2338">
        <v>7</v>
      </c>
      <c r="Q2338" t="s">
        <v>7004</v>
      </c>
      <c r="R2338" t="str">
        <f>IFERROR(INDEX(tbl_Lookup_Exercises[Category],MATCH(tbl_Exercises[[#This Row],[ExerciseName]],tbl_Lookup_Exercises[ExerciseName],0)),"Unknown")</f>
        <v>Push</v>
      </c>
    </row>
    <row r="2339" spans="1:18" hidden="1" x14ac:dyDescent="0.25">
      <c r="A2339" t="s">
        <v>7005</v>
      </c>
      <c r="B2339" t="s">
        <v>1260</v>
      </c>
      <c r="C2339" t="s">
        <v>147</v>
      </c>
      <c r="D2339">
        <v>3</v>
      </c>
      <c r="E2339">
        <v>150</v>
      </c>
      <c r="F2339">
        <v>6.5</v>
      </c>
      <c r="J2339">
        <v>3</v>
      </c>
      <c r="K2339">
        <v>1</v>
      </c>
      <c r="L2339">
        <v>1</v>
      </c>
      <c r="M2339" t="s">
        <v>1745</v>
      </c>
      <c r="O2339" t="s">
        <v>7006</v>
      </c>
      <c r="P2339">
        <v>7</v>
      </c>
      <c r="Q2339" t="s">
        <v>7007</v>
      </c>
      <c r="R2339" t="str">
        <f>IFERROR(INDEX(tbl_Lookup_Exercises[Category],MATCH(tbl_Exercises[[#This Row],[ExerciseName]],tbl_Lookup_Exercises[ExerciseName],0)),"Unknown")</f>
        <v>Push</v>
      </c>
    </row>
    <row r="2340" spans="1:18" hidden="1" x14ac:dyDescent="0.25">
      <c r="A2340" t="s">
        <v>7008</v>
      </c>
      <c r="B2340" t="s">
        <v>1260</v>
      </c>
      <c r="C2340" t="s">
        <v>147</v>
      </c>
      <c r="D2340">
        <v>4</v>
      </c>
      <c r="E2340">
        <v>150</v>
      </c>
      <c r="F2340">
        <v>5</v>
      </c>
      <c r="J2340">
        <v>3</v>
      </c>
      <c r="K2340">
        <v>1</v>
      </c>
      <c r="L2340">
        <v>1</v>
      </c>
      <c r="M2340" t="s">
        <v>1745</v>
      </c>
      <c r="O2340" t="s">
        <v>7006</v>
      </c>
      <c r="P2340">
        <v>7</v>
      </c>
      <c r="Q2340" t="s">
        <v>7009</v>
      </c>
      <c r="R2340" t="str">
        <f>IFERROR(INDEX(tbl_Lookup_Exercises[Category],MATCH(tbl_Exercises[[#This Row],[ExerciseName]],tbl_Lookup_Exercises[ExerciseName],0)),"Unknown")</f>
        <v>Push</v>
      </c>
    </row>
    <row r="2341" spans="1:18" hidden="1" x14ac:dyDescent="0.25">
      <c r="A2341" t="s">
        <v>7010</v>
      </c>
      <c r="B2341" t="s">
        <v>1260</v>
      </c>
      <c r="C2341" t="s">
        <v>181</v>
      </c>
      <c r="D2341">
        <v>1</v>
      </c>
      <c r="E2341">
        <v>110</v>
      </c>
      <c r="F2341">
        <v>12</v>
      </c>
      <c r="J2341">
        <v>2</v>
      </c>
      <c r="K2341">
        <v>1</v>
      </c>
      <c r="L2341">
        <v>2</v>
      </c>
      <c r="M2341" t="s">
        <v>1745</v>
      </c>
      <c r="O2341" t="s">
        <v>7011</v>
      </c>
      <c r="P2341">
        <v>7</v>
      </c>
      <c r="Q2341" t="s">
        <v>7012</v>
      </c>
      <c r="R2341" t="str">
        <f>IFERROR(INDEX(tbl_Lookup_Exercises[Category],MATCH(tbl_Exercises[[#This Row],[ExerciseName]],tbl_Lookup_Exercises[ExerciseName],0)),"Unknown")</f>
        <v>Push</v>
      </c>
    </row>
    <row r="2342" spans="1:18" hidden="1" x14ac:dyDescent="0.25">
      <c r="A2342" t="s">
        <v>7013</v>
      </c>
      <c r="B2342" t="s">
        <v>1260</v>
      </c>
      <c r="C2342" t="s">
        <v>181</v>
      </c>
      <c r="D2342">
        <v>2</v>
      </c>
      <c r="E2342">
        <v>115</v>
      </c>
      <c r="F2342">
        <v>12</v>
      </c>
      <c r="J2342">
        <v>2</v>
      </c>
      <c r="K2342">
        <v>1</v>
      </c>
      <c r="L2342">
        <v>2</v>
      </c>
      <c r="M2342" t="s">
        <v>1745</v>
      </c>
      <c r="O2342" t="s">
        <v>7014</v>
      </c>
      <c r="P2342">
        <v>7</v>
      </c>
      <c r="Q2342" t="s">
        <v>7015</v>
      </c>
      <c r="R2342" t="str">
        <f>IFERROR(INDEX(tbl_Lookup_Exercises[Category],MATCH(tbl_Exercises[[#This Row],[ExerciseName]],tbl_Lookup_Exercises[ExerciseName],0)),"Unknown")</f>
        <v>Push</v>
      </c>
    </row>
    <row r="2343" spans="1:18" hidden="1" x14ac:dyDescent="0.25">
      <c r="A2343" t="s">
        <v>7016</v>
      </c>
      <c r="B2343" t="s">
        <v>1260</v>
      </c>
      <c r="C2343" t="s">
        <v>181</v>
      </c>
      <c r="D2343">
        <v>3</v>
      </c>
      <c r="E2343">
        <v>120</v>
      </c>
      <c r="F2343">
        <v>11</v>
      </c>
      <c r="J2343">
        <v>2</v>
      </c>
      <c r="K2343">
        <v>1</v>
      </c>
      <c r="L2343">
        <v>2</v>
      </c>
      <c r="M2343" t="s">
        <v>610</v>
      </c>
      <c r="O2343" t="s">
        <v>7017</v>
      </c>
      <c r="P2343">
        <v>7</v>
      </c>
      <c r="Q2343" t="s">
        <v>7018</v>
      </c>
      <c r="R2343" t="str">
        <f>IFERROR(INDEX(tbl_Lookup_Exercises[Category],MATCH(tbl_Exercises[[#This Row],[ExerciseName]],tbl_Lookup_Exercises[ExerciseName],0)),"Unknown")</f>
        <v>Push</v>
      </c>
    </row>
    <row r="2344" spans="1:18" hidden="1" x14ac:dyDescent="0.25">
      <c r="A2344" t="s">
        <v>7019</v>
      </c>
      <c r="B2344" t="s">
        <v>1260</v>
      </c>
      <c r="C2344" t="s">
        <v>181</v>
      </c>
      <c r="D2344">
        <v>4</v>
      </c>
      <c r="E2344">
        <v>125</v>
      </c>
      <c r="F2344">
        <v>9</v>
      </c>
      <c r="J2344">
        <v>2</v>
      </c>
      <c r="K2344">
        <v>1</v>
      </c>
      <c r="L2344">
        <v>2</v>
      </c>
      <c r="M2344" t="s">
        <v>610</v>
      </c>
      <c r="O2344" t="s">
        <v>7017</v>
      </c>
      <c r="P2344">
        <v>7</v>
      </c>
      <c r="Q2344" t="s">
        <v>7020</v>
      </c>
      <c r="R2344" t="str">
        <f>IFERROR(INDEX(tbl_Lookup_Exercises[Category],MATCH(tbl_Exercises[[#This Row],[ExerciseName]],tbl_Lookup_Exercises[ExerciseName],0)),"Unknown")</f>
        <v>Push</v>
      </c>
    </row>
    <row r="2345" spans="1:18" hidden="1" x14ac:dyDescent="0.25">
      <c r="A2345" t="s">
        <v>7021</v>
      </c>
      <c r="B2345" t="s">
        <v>1260</v>
      </c>
      <c r="C2345" t="s">
        <v>195</v>
      </c>
      <c r="D2345">
        <v>1</v>
      </c>
      <c r="E2345">
        <v>12.5</v>
      </c>
      <c r="F2345">
        <v>12</v>
      </c>
      <c r="O2345" t="s">
        <v>7022</v>
      </c>
      <c r="P2345">
        <v>7</v>
      </c>
      <c r="Q2345" t="s">
        <v>7023</v>
      </c>
      <c r="R2345" t="str">
        <f>IFERROR(INDEX(tbl_Lookup_Exercises[Category],MATCH(tbl_Exercises[[#This Row],[ExerciseName]],tbl_Lookup_Exercises[ExerciseName],0)),"Unknown")</f>
        <v>Push</v>
      </c>
    </row>
    <row r="2346" spans="1:18" hidden="1" x14ac:dyDescent="0.25">
      <c r="A2346" t="s">
        <v>7024</v>
      </c>
      <c r="B2346" t="s">
        <v>1260</v>
      </c>
      <c r="C2346" t="s">
        <v>195</v>
      </c>
      <c r="D2346">
        <v>2</v>
      </c>
      <c r="E2346">
        <v>22.5</v>
      </c>
      <c r="F2346">
        <v>15</v>
      </c>
      <c r="J2346">
        <v>2</v>
      </c>
      <c r="K2346">
        <v>2</v>
      </c>
      <c r="L2346">
        <v>2</v>
      </c>
      <c r="M2346" t="s">
        <v>618</v>
      </c>
      <c r="O2346" t="s">
        <v>7025</v>
      </c>
      <c r="P2346">
        <v>7</v>
      </c>
      <c r="Q2346" t="s">
        <v>7026</v>
      </c>
      <c r="R2346" t="str">
        <f>IFERROR(INDEX(tbl_Lookup_Exercises[Category],MATCH(tbl_Exercises[[#This Row],[ExerciseName]],tbl_Lookup_Exercises[ExerciseName],0)),"Unknown")</f>
        <v>Push</v>
      </c>
    </row>
    <row r="2347" spans="1:18" hidden="1" x14ac:dyDescent="0.25">
      <c r="A2347" t="s">
        <v>7027</v>
      </c>
      <c r="B2347" t="s">
        <v>1260</v>
      </c>
      <c r="C2347" t="s">
        <v>195</v>
      </c>
      <c r="D2347">
        <v>3</v>
      </c>
      <c r="E2347">
        <v>27.5</v>
      </c>
      <c r="F2347">
        <v>15</v>
      </c>
      <c r="J2347">
        <v>2</v>
      </c>
      <c r="K2347">
        <v>2</v>
      </c>
      <c r="L2347">
        <v>2</v>
      </c>
      <c r="M2347" t="s">
        <v>1745</v>
      </c>
      <c r="O2347" t="s">
        <v>7028</v>
      </c>
      <c r="P2347">
        <v>7</v>
      </c>
      <c r="Q2347" t="s">
        <v>7029</v>
      </c>
      <c r="R2347" t="str">
        <f>IFERROR(INDEX(tbl_Lookup_Exercises[Category],MATCH(tbl_Exercises[[#This Row],[ExerciseName]],tbl_Lookup_Exercises[ExerciseName],0)),"Unknown")</f>
        <v>Push</v>
      </c>
    </row>
    <row r="2348" spans="1:18" hidden="1" x14ac:dyDescent="0.25">
      <c r="A2348" t="s">
        <v>7030</v>
      </c>
      <c r="B2348" t="s">
        <v>1260</v>
      </c>
      <c r="C2348" t="s">
        <v>195</v>
      </c>
      <c r="D2348">
        <v>4</v>
      </c>
      <c r="E2348">
        <v>32.5</v>
      </c>
      <c r="F2348">
        <v>12</v>
      </c>
      <c r="J2348">
        <v>2</v>
      </c>
      <c r="K2348">
        <v>2</v>
      </c>
      <c r="L2348">
        <v>2</v>
      </c>
      <c r="M2348" t="s">
        <v>1745</v>
      </c>
      <c r="O2348" t="s">
        <v>7031</v>
      </c>
      <c r="P2348">
        <v>7</v>
      </c>
      <c r="Q2348" t="s">
        <v>7032</v>
      </c>
      <c r="R2348" t="str">
        <f>IFERROR(INDEX(tbl_Lookup_Exercises[Category],MATCH(tbl_Exercises[[#This Row],[ExerciseName]],tbl_Lookup_Exercises[ExerciseName],0)),"Unknown")</f>
        <v>Push</v>
      </c>
    </row>
    <row r="2349" spans="1:18" hidden="1" x14ac:dyDescent="0.25">
      <c r="A2349" t="s">
        <v>7033</v>
      </c>
      <c r="B2349" t="s">
        <v>1260</v>
      </c>
      <c r="C2349" t="s">
        <v>217</v>
      </c>
      <c r="D2349">
        <v>1</v>
      </c>
      <c r="E2349">
        <v>20</v>
      </c>
      <c r="F2349">
        <v>12</v>
      </c>
      <c r="J2349">
        <v>3</v>
      </c>
      <c r="K2349">
        <v>1</v>
      </c>
      <c r="L2349">
        <v>3</v>
      </c>
      <c r="M2349" t="s">
        <v>1745</v>
      </c>
      <c r="O2349" t="s">
        <v>7034</v>
      </c>
      <c r="P2349">
        <v>7</v>
      </c>
      <c r="Q2349" t="s">
        <v>7035</v>
      </c>
      <c r="R2349" t="str">
        <f>IFERROR(INDEX(tbl_Lookup_Exercises[Category],MATCH(tbl_Exercises[[#This Row],[ExerciseName]],tbl_Lookup_Exercises[ExerciseName],0)),"Unknown")</f>
        <v>Arms_Triceps</v>
      </c>
    </row>
    <row r="2350" spans="1:18" hidden="1" x14ac:dyDescent="0.25">
      <c r="A2350" t="s">
        <v>7036</v>
      </c>
      <c r="B2350" t="s">
        <v>1260</v>
      </c>
      <c r="C2350" t="s">
        <v>217</v>
      </c>
      <c r="D2350">
        <v>2</v>
      </c>
      <c r="E2350">
        <v>22.5</v>
      </c>
      <c r="F2350">
        <v>12</v>
      </c>
      <c r="J2350">
        <v>3</v>
      </c>
      <c r="K2350">
        <v>1</v>
      </c>
      <c r="L2350">
        <v>3</v>
      </c>
      <c r="M2350" t="s">
        <v>610</v>
      </c>
      <c r="O2350" t="s">
        <v>7037</v>
      </c>
      <c r="P2350">
        <v>7</v>
      </c>
      <c r="Q2350" t="s">
        <v>7038</v>
      </c>
      <c r="R2350" t="str">
        <f>IFERROR(INDEX(tbl_Lookup_Exercises[Category],MATCH(tbl_Exercises[[#This Row],[ExerciseName]],tbl_Lookup_Exercises[ExerciseName],0)),"Unknown")</f>
        <v>Arms_Triceps</v>
      </c>
    </row>
    <row r="2351" spans="1:18" hidden="1" x14ac:dyDescent="0.25">
      <c r="A2351" t="s">
        <v>7039</v>
      </c>
      <c r="B2351" t="s">
        <v>1260</v>
      </c>
      <c r="C2351" t="s">
        <v>217</v>
      </c>
      <c r="D2351">
        <v>3</v>
      </c>
      <c r="E2351">
        <v>22.5</v>
      </c>
      <c r="F2351">
        <v>10</v>
      </c>
      <c r="J2351">
        <v>3</v>
      </c>
      <c r="K2351">
        <v>1</v>
      </c>
      <c r="L2351">
        <v>3</v>
      </c>
      <c r="M2351" t="s">
        <v>610</v>
      </c>
      <c r="O2351" t="s">
        <v>7037</v>
      </c>
      <c r="P2351">
        <v>7</v>
      </c>
      <c r="Q2351" t="s">
        <v>7040</v>
      </c>
      <c r="R2351" t="str">
        <f>IFERROR(INDEX(tbl_Lookup_Exercises[Category],MATCH(tbl_Exercises[[#This Row],[ExerciseName]],tbl_Lookup_Exercises[ExerciseName],0)),"Unknown")</f>
        <v>Arms_Triceps</v>
      </c>
    </row>
    <row r="2352" spans="1:18" hidden="1" x14ac:dyDescent="0.25">
      <c r="A2352" t="s">
        <v>7041</v>
      </c>
      <c r="B2352" t="s">
        <v>1260</v>
      </c>
      <c r="C2352" t="s">
        <v>217</v>
      </c>
      <c r="D2352">
        <v>4</v>
      </c>
      <c r="E2352">
        <v>22.5</v>
      </c>
      <c r="F2352">
        <v>9</v>
      </c>
      <c r="J2352">
        <v>3</v>
      </c>
      <c r="K2352">
        <v>1</v>
      </c>
      <c r="L2352">
        <v>3</v>
      </c>
      <c r="M2352" t="s">
        <v>610</v>
      </c>
      <c r="O2352" t="s">
        <v>7037</v>
      </c>
      <c r="P2352">
        <v>7</v>
      </c>
      <c r="Q2352" t="s">
        <v>7042</v>
      </c>
      <c r="R2352" t="str">
        <f>IFERROR(INDEX(tbl_Lookup_Exercises[Category],MATCH(tbl_Exercises[[#This Row],[ExerciseName]],tbl_Lookup_Exercises[ExerciseName],0)),"Unknown")</f>
        <v>Arms_Triceps</v>
      </c>
    </row>
    <row r="2353" spans="1:18" hidden="1" x14ac:dyDescent="0.25">
      <c r="A2353" t="s">
        <v>7043</v>
      </c>
      <c r="B2353" t="s">
        <v>1260</v>
      </c>
      <c r="C2353" t="s">
        <v>209</v>
      </c>
      <c r="D2353">
        <v>1</v>
      </c>
      <c r="E2353">
        <v>60</v>
      </c>
      <c r="F2353">
        <v>9</v>
      </c>
      <c r="J2353">
        <v>2</v>
      </c>
      <c r="K2353">
        <v>1</v>
      </c>
      <c r="L2353">
        <v>2</v>
      </c>
      <c r="M2353" t="s">
        <v>1745</v>
      </c>
      <c r="O2353" t="s">
        <v>7044</v>
      </c>
      <c r="P2353">
        <v>7</v>
      </c>
      <c r="Q2353" t="s">
        <v>7045</v>
      </c>
      <c r="R2353" t="str">
        <f>IFERROR(INDEX(tbl_Lookup_Exercises[Category],MATCH(tbl_Exercises[[#This Row],[ExerciseName]],tbl_Lookup_Exercises[ExerciseName],0)),"Unknown")</f>
        <v>Arms_Triceps</v>
      </c>
    </row>
    <row r="2354" spans="1:18" hidden="1" x14ac:dyDescent="0.25">
      <c r="A2354" t="s">
        <v>7046</v>
      </c>
      <c r="B2354" t="s">
        <v>1260</v>
      </c>
      <c r="C2354" t="s">
        <v>209</v>
      </c>
      <c r="D2354">
        <v>2</v>
      </c>
      <c r="E2354">
        <v>62.5</v>
      </c>
      <c r="F2354">
        <v>9</v>
      </c>
      <c r="J2354">
        <v>2</v>
      </c>
      <c r="K2354">
        <v>1</v>
      </c>
      <c r="L2354">
        <v>2</v>
      </c>
      <c r="M2354" t="s">
        <v>1745</v>
      </c>
      <c r="O2354" t="s">
        <v>7044</v>
      </c>
      <c r="P2354">
        <v>7</v>
      </c>
      <c r="Q2354" t="s">
        <v>7047</v>
      </c>
      <c r="R2354" t="str">
        <f>IFERROR(INDEX(tbl_Lookup_Exercises[Category],MATCH(tbl_Exercises[[#This Row],[ExerciseName]],tbl_Lookup_Exercises[ExerciseName],0)),"Unknown")</f>
        <v>Arms_Triceps</v>
      </c>
    </row>
    <row r="2355" spans="1:18" hidden="1" x14ac:dyDescent="0.25">
      <c r="A2355" t="s">
        <v>7048</v>
      </c>
      <c r="B2355" t="s">
        <v>1260</v>
      </c>
      <c r="C2355" t="s">
        <v>209</v>
      </c>
      <c r="D2355">
        <v>3</v>
      </c>
      <c r="E2355">
        <v>62.5</v>
      </c>
      <c r="F2355">
        <v>8</v>
      </c>
      <c r="J2355">
        <v>2</v>
      </c>
      <c r="K2355">
        <v>1</v>
      </c>
      <c r="L2355">
        <v>2</v>
      </c>
      <c r="M2355" t="s">
        <v>1745</v>
      </c>
      <c r="O2355" t="s">
        <v>7044</v>
      </c>
      <c r="P2355">
        <v>7</v>
      </c>
      <c r="Q2355" t="s">
        <v>7049</v>
      </c>
      <c r="R2355" t="str">
        <f>IFERROR(INDEX(tbl_Lookup_Exercises[Category],MATCH(tbl_Exercises[[#This Row],[ExerciseName]],tbl_Lookup_Exercises[ExerciseName],0)),"Unknown")</f>
        <v>Arms_Triceps</v>
      </c>
    </row>
    <row r="2356" spans="1:18" hidden="1" x14ac:dyDescent="0.25">
      <c r="A2356" t="s">
        <v>7050</v>
      </c>
      <c r="B2356" t="s">
        <v>1260</v>
      </c>
      <c r="C2356" t="s">
        <v>363</v>
      </c>
      <c r="D2356">
        <v>2</v>
      </c>
      <c r="G2356">
        <v>360</v>
      </c>
      <c r="H2356">
        <v>0.68</v>
      </c>
      <c r="I2356" t="s">
        <v>3957</v>
      </c>
      <c r="O2356" t="s">
        <v>6992</v>
      </c>
      <c r="P2356">
        <v>7</v>
      </c>
      <c r="Q2356" t="s">
        <v>7051</v>
      </c>
      <c r="R2356" t="str">
        <f>IFERROR(INDEX(tbl_Lookup_Exercises[Category],MATCH(tbl_Exercises[[#This Row],[ExerciseName]],tbl_Lookup_Exercises[ExerciseName],0)),"Unknown")</f>
        <v>Cardio</v>
      </c>
    </row>
    <row r="2357" spans="1:18" hidden="1" x14ac:dyDescent="0.25">
      <c r="A2357" t="s">
        <v>7052</v>
      </c>
      <c r="B2357" t="s">
        <v>1260</v>
      </c>
      <c r="C2357" t="s">
        <v>209</v>
      </c>
      <c r="D2357">
        <v>4</v>
      </c>
      <c r="E2357">
        <v>65</v>
      </c>
      <c r="F2357">
        <v>6.5</v>
      </c>
      <c r="J2357">
        <v>2</v>
      </c>
      <c r="K2357">
        <v>1</v>
      </c>
      <c r="L2357">
        <v>2</v>
      </c>
      <c r="M2357" t="s">
        <v>610</v>
      </c>
      <c r="O2357" t="s">
        <v>1937</v>
      </c>
      <c r="P2357">
        <v>7</v>
      </c>
      <c r="Q2357" t="s">
        <v>7053</v>
      </c>
      <c r="R2357" t="str">
        <f>IFERROR(INDEX(tbl_Lookup_Exercises[Category],MATCH(tbl_Exercises[[#This Row],[ExerciseName]],tbl_Lookup_Exercises[ExerciseName],0)),"Unknown")</f>
        <v>Arms_Triceps</v>
      </c>
    </row>
    <row r="2358" spans="1:18" hidden="1" x14ac:dyDescent="0.25">
      <c r="A2358" t="s">
        <v>7054</v>
      </c>
      <c r="B2358" t="s">
        <v>1260</v>
      </c>
      <c r="C2358" t="s">
        <v>339</v>
      </c>
      <c r="D2358">
        <v>1</v>
      </c>
      <c r="E2358">
        <v>50</v>
      </c>
      <c r="G2358">
        <v>84</v>
      </c>
      <c r="O2358" t="s">
        <v>7055</v>
      </c>
      <c r="P2358">
        <v>7</v>
      </c>
      <c r="Q2358" t="s">
        <v>7056</v>
      </c>
      <c r="R2358" t="str">
        <f>IFERROR(INDEX(tbl_Lookup_Exercises[Category],MATCH(tbl_Exercises[[#This Row],[ExerciseName]],tbl_Lookup_Exercises[ExerciseName],0)),"Unknown")</f>
        <v>Carry</v>
      </c>
    </row>
    <row r="2359" spans="1:18" hidden="1" x14ac:dyDescent="0.25">
      <c r="A2359" t="s">
        <v>7057</v>
      </c>
      <c r="B2359" t="s">
        <v>1260</v>
      </c>
      <c r="C2359" t="s">
        <v>339</v>
      </c>
      <c r="D2359">
        <v>2</v>
      </c>
      <c r="E2359">
        <v>50</v>
      </c>
      <c r="G2359">
        <v>58.8</v>
      </c>
      <c r="O2359" t="s">
        <v>7058</v>
      </c>
      <c r="P2359">
        <v>7</v>
      </c>
      <c r="Q2359" t="s">
        <v>7059</v>
      </c>
      <c r="R2359" t="str">
        <f>IFERROR(INDEX(tbl_Lookup_Exercises[Category],MATCH(tbl_Exercises[[#This Row],[ExerciseName]],tbl_Lookup_Exercises[ExerciseName],0)),"Unknown")</f>
        <v>Carry</v>
      </c>
    </row>
    <row r="2360" spans="1:18" hidden="1" x14ac:dyDescent="0.25">
      <c r="A2360" t="s">
        <v>7060</v>
      </c>
      <c r="B2360" t="s">
        <v>1260</v>
      </c>
      <c r="C2360" t="s">
        <v>339</v>
      </c>
      <c r="D2360">
        <v>3</v>
      </c>
      <c r="E2360">
        <v>50</v>
      </c>
      <c r="G2360">
        <v>49.8</v>
      </c>
      <c r="P2360">
        <v>7</v>
      </c>
      <c r="Q2360" t="s">
        <v>7061</v>
      </c>
      <c r="R2360" t="str">
        <f>IFERROR(INDEX(tbl_Lookup_Exercises[Category],MATCH(tbl_Exercises[[#This Row],[ExerciseName]],tbl_Lookup_Exercises[ExerciseName],0)),"Unknown")</f>
        <v>Carry</v>
      </c>
    </row>
    <row r="2361" spans="1:18" hidden="1" x14ac:dyDescent="0.25">
      <c r="A2361" t="s">
        <v>7062</v>
      </c>
      <c r="B2361" t="s">
        <v>1260</v>
      </c>
      <c r="C2361" t="s">
        <v>334</v>
      </c>
      <c r="D2361">
        <v>1</v>
      </c>
      <c r="E2361">
        <v>0</v>
      </c>
      <c r="G2361">
        <v>61.2</v>
      </c>
      <c r="O2361" t="s">
        <v>7063</v>
      </c>
      <c r="P2361">
        <v>7</v>
      </c>
      <c r="Q2361" t="s">
        <v>7064</v>
      </c>
      <c r="R2361" t="str">
        <f>IFERROR(INDEX(tbl_Lookup_Exercises[Category],MATCH(tbl_Exercises[[#This Row],[ExerciseName]],tbl_Lookup_Exercises[ExerciseName],0)),"Unknown")</f>
        <v>Carry</v>
      </c>
    </row>
    <row r="2362" spans="1:18" hidden="1" x14ac:dyDescent="0.25">
      <c r="A2362" t="s">
        <v>7065</v>
      </c>
      <c r="B2362" t="s">
        <v>1260</v>
      </c>
      <c r="C2362" t="s">
        <v>334</v>
      </c>
      <c r="D2362">
        <v>2</v>
      </c>
      <c r="E2362">
        <v>0</v>
      </c>
      <c r="G2362">
        <v>51</v>
      </c>
      <c r="O2362" t="s">
        <v>7066</v>
      </c>
      <c r="P2362">
        <v>7</v>
      </c>
      <c r="Q2362" t="s">
        <v>7067</v>
      </c>
      <c r="R2362" t="str">
        <f>IFERROR(INDEX(tbl_Lookup_Exercises[Category],MATCH(tbl_Exercises[[#This Row],[ExerciseName]],tbl_Lookup_Exercises[ExerciseName],0)),"Unknown")</f>
        <v>Carry</v>
      </c>
    </row>
    <row r="2363" spans="1:18" hidden="1" x14ac:dyDescent="0.25">
      <c r="A2363" t="s">
        <v>7068</v>
      </c>
      <c r="B2363" t="s">
        <v>1260</v>
      </c>
      <c r="C2363" t="s">
        <v>356</v>
      </c>
      <c r="D2363">
        <v>1</v>
      </c>
      <c r="G2363">
        <v>460</v>
      </c>
      <c r="H2363">
        <v>2</v>
      </c>
      <c r="I2363" t="s">
        <v>3957</v>
      </c>
      <c r="O2363" t="s">
        <v>6920</v>
      </c>
      <c r="P2363">
        <v>7</v>
      </c>
      <c r="Q2363" t="s">
        <v>1263</v>
      </c>
      <c r="R2363" t="str">
        <f>IFERROR(INDEX(tbl_Lookup_Exercises[Category],MATCH(tbl_Exercises[[#This Row],[ExerciseName]],tbl_Lookup_Exercises[ExerciseName],0)),"Unknown")</f>
        <v>Pull</v>
      </c>
    </row>
    <row r="2364" spans="1:18" hidden="1" x14ac:dyDescent="0.25">
      <c r="A2364" t="s">
        <v>7069</v>
      </c>
      <c r="B2364" t="s">
        <v>1264</v>
      </c>
      <c r="C2364" t="s">
        <v>363</v>
      </c>
      <c r="D2364">
        <v>1</v>
      </c>
      <c r="G2364">
        <v>360</v>
      </c>
      <c r="H2364">
        <v>0.69</v>
      </c>
      <c r="I2364" t="s">
        <v>3957</v>
      </c>
      <c r="O2364" t="s">
        <v>2816</v>
      </c>
      <c r="P2364">
        <v>7</v>
      </c>
      <c r="Q2364" t="s">
        <v>1266</v>
      </c>
      <c r="R2364" t="str">
        <f>IFERROR(INDEX(tbl_Lookup_Exercises[Category],MATCH(tbl_Exercises[[#This Row],[ExerciseName]],tbl_Lookup_Exercises[ExerciseName],0)),"Unknown")</f>
        <v>Cardio</v>
      </c>
    </row>
    <row r="2365" spans="1:18" hidden="1" x14ac:dyDescent="0.25">
      <c r="A2365" t="s">
        <v>7070</v>
      </c>
      <c r="B2365" t="s">
        <v>1264</v>
      </c>
      <c r="C2365" t="s">
        <v>265</v>
      </c>
      <c r="D2365">
        <v>1</v>
      </c>
      <c r="E2365">
        <v>65</v>
      </c>
      <c r="F2365">
        <v>10</v>
      </c>
      <c r="J2365">
        <v>3</v>
      </c>
      <c r="K2365">
        <v>1</v>
      </c>
      <c r="L2365">
        <v>1</v>
      </c>
      <c r="M2365" t="s">
        <v>618</v>
      </c>
      <c r="O2365" t="s">
        <v>2598</v>
      </c>
      <c r="P2365">
        <v>7</v>
      </c>
      <c r="Q2365" t="s">
        <v>7071</v>
      </c>
      <c r="R2365" t="str">
        <f>IFERROR(INDEX(tbl_Lookup_Exercises[Category],MATCH(tbl_Exercises[[#This Row],[ExerciseName]],tbl_Lookup_Exercises[ExerciseName],0)),"Unknown")</f>
        <v>Legs</v>
      </c>
    </row>
    <row r="2366" spans="1:18" hidden="1" x14ac:dyDescent="0.25">
      <c r="A2366" t="s">
        <v>7072</v>
      </c>
      <c r="B2366" t="s">
        <v>1264</v>
      </c>
      <c r="C2366" t="s">
        <v>265</v>
      </c>
      <c r="D2366">
        <v>2</v>
      </c>
      <c r="E2366">
        <v>70</v>
      </c>
      <c r="F2366">
        <v>10</v>
      </c>
      <c r="J2366">
        <v>3</v>
      </c>
      <c r="K2366">
        <v>1</v>
      </c>
      <c r="L2366">
        <v>1</v>
      </c>
      <c r="M2366" t="s">
        <v>618</v>
      </c>
      <c r="O2366" t="s">
        <v>2598</v>
      </c>
      <c r="P2366">
        <v>7</v>
      </c>
      <c r="Q2366" t="s">
        <v>7073</v>
      </c>
      <c r="R2366" t="str">
        <f>IFERROR(INDEX(tbl_Lookup_Exercises[Category],MATCH(tbl_Exercises[[#This Row],[ExerciseName]],tbl_Lookup_Exercises[ExerciseName],0)),"Unknown")</f>
        <v>Legs</v>
      </c>
    </row>
    <row r="2367" spans="1:18" hidden="1" x14ac:dyDescent="0.25">
      <c r="A2367" t="s">
        <v>7074</v>
      </c>
      <c r="B2367" t="s">
        <v>1264</v>
      </c>
      <c r="C2367" t="s">
        <v>265</v>
      </c>
      <c r="D2367">
        <v>3</v>
      </c>
      <c r="E2367">
        <v>75</v>
      </c>
      <c r="F2367">
        <v>10</v>
      </c>
      <c r="J2367">
        <v>3</v>
      </c>
      <c r="K2367">
        <v>1</v>
      </c>
      <c r="L2367">
        <v>1</v>
      </c>
      <c r="M2367" t="s">
        <v>1745</v>
      </c>
      <c r="O2367" t="s">
        <v>3083</v>
      </c>
      <c r="P2367">
        <v>7</v>
      </c>
      <c r="Q2367" t="s">
        <v>7075</v>
      </c>
      <c r="R2367" t="str">
        <f>IFERROR(INDEX(tbl_Lookup_Exercises[Category],MATCH(tbl_Exercises[[#This Row],[ExerciseName]],tbl_Lookup_Exercises[ExerciseName],0)),"Unknown")</f>
        <v>Legs</v>
      </c>
    </row>
    <row r="2368" spans="1:18" hidden="1" x14ac:dyDescent="0.25">
      <c r="A2368" t="s">
        <v>7076</v>
      </c>
      <c r="B2368" t="s">
        <v>1264</v>
      </c>
      <c r="C2368" t="s">
        <v>249</v>
      </c>
      <c r="D2368">
        <v>1</v>
      </c>
      <c r="E2368">
        <v>150</v>
      </c>
      <c r="F2368">
        <v>10</v>
      </c>
      <c r="J2368">
        <v>3</v>
      </c>
      <c r="K2368">
        <v>1</v>
      </c>
      <c r="L2368">
        <v>1</v>
      </c>
      <c r="M2368" t="s">
        <v>2289</v>
      </c>
      <c r="O2368" t="s">
        <v>6251</v>
      </c>
      <c r="P2368">
        <v>7</v>
      </c>
      <c r="Q2368" t="s">
        <v>7077</v>
      </c>
      <c r="R2368" t="str">
        <f>IFERROR(INDEX(tbl_Lookup_Exercises[Category],MATCH(tbl_Exercises[[#This Row],[ExerciseName]],tbl_Lookup_Exercises[ExerciseName],0)),"Unknown")</f>
        <v>Legs</v>
      </c>
    </row>
    <row r="2369" spans="1:18" hidden="1" x14ac:dyDescent="0.25">
      <c r="A2369" t="s">
        <v>7078</v>
      </c>
      <c r="B2369" t="s">
        <v>1264</v>
      </c>
      <c r="C2369" t="s">
        <v>249</v>
      </c>
      <c r="D2369">
        <v>2</v>
      </c>
      <c r="E2369">
        <v>150</v>
      </c>
      <c r="F2369">
        <v>10</v>
      </c>
      <c r="J2369">
        <v>3</v>
      </c>
      <c r="K2369">
        <v>1</v>
      </c>
      <c r="L2369">
        <v>1</v>
      </c>
      <c r="M2369" t="s">
        <v>618</v>
      </c>
      <c r="O2369" t="s">
        <v>2598</v>
      </c>
      <c r="P2369">
        <v>7</v>
      </c>
      <c r="Q2369" t="s">
        <v>7079</v>
      </c>
      <c r="R2369" t="str">
        <f>IFERROR(INDEX(tbl_Lookup_Exercises[Category],MATCH(tbl_Exercises[[#This Row],[ExerciseName]],tbl_Lookup_Exercises[ExerciseName],0)),"Unknown")</f>
        <v>Legs</v>
      </c>
    </row>
    <row r="2370" spans="1:18" hidden="1" x14ac:dyDescent="0.25">
      <c r="A2370" t="s">
        <v>7080</v>
      </c>
      <c r="B2370" t="s">
        <v>1264</v>
      </c>
      <c r="C2370" t="s">
        <v>249</v>
      </c>
      <c r="D2370">
        <v>3</v>
      </c>
      <c r="E2370">
        <v>150</v>
      </c>
      <c r="F2370">
        <v>10</v>
      </c>
      <c r="J2370">
        <v>3</v>
      </c>
      <c r="K2370">
        <v>1</v>
      </c>
      <c r="L2370">
        <v>1</v>
      </c>
      <c r="M2370" t="s">
        <v>1745</v>
      </c>
      <c r="O2370" t="s">
        <v>3083</v>
      </c>
      <c r="P2370">
        <v>7</v>
      </c>
      <c r="Q2370" t="s">
        <v>7081</v>
      </c>
      <c r="R2370" t="str">
        <f>IFERROR(INDEX(tbl_Lookup_Exercises[Category],MATCH(tbl_Exercises[[#This Row],[ExerciseName]],tbl_Lookup_Exercises[ExerciseName],0)),"Unknown")</f>
        <v>Legs</v>
      </c>
    </row>
    <row r="2371" spans="1:18" hidden="1" x14ac:dyDescent="0.25">
      <c r="A2371" t="s">
        <v>7082</v>
      </c>
      <c r="B2371" t="s">
        <v>1264</v>
      </c>
      <c r="C2371" t="s">
        <v>275</v>
      </c>
      <c r="D2371">
        <v>1</v>
      </c>
      <c r="E2371">
        <v>30</v>
      </c>
      <c r="G2371">
        <v>12</v>
      </c>
      <c r="J2371">
        <v>2</v>
      </c>
      <c r="K2371">
        <v>1</v>
      </c>
      <c r="L2371">
        <v>1</v>
      </c>
      <c r="M2371" t="s">
        <v>2289</v>
      </c>
      <c r="O2371" t="s">
        <v>7083</v>
      </c>
      <c r="P2371">
        <v>7</v>
      </c>
      <c r="Q2371" t="s">
        <v>7084</v>
      </c>
      <c r="R2371" t="str">
        <f>IFERROR(INDEX(tbl_Lookup_Exercises[Category],MATCH(tbl_Exercises[[#This Row],[ExerciseName]],tbl_Lookup_Exercises[ExerciseName],0)),"Unknown")</f>
        <v>Legs</v>
      </c>
    </row>
    <row r="2372" spans="1:18" hidden="1" x14ac:dyDescent="0.25">
      <c r="A2372" t="s">
        <v>7085</v>
      </c>
      <c r="B2372" t="s">
        <v>1264</v>
      </c>
      <c r="C2372" t="s">
        <v>275</v>
      </c>
      <c r="D2372">
        <v>2</v>
      </c>
      <c r="E2372">
        <v>35</v>
      </c>
      <c r="G2372">
        <v>12</v>
      </c>
      <c r="J2372">
        <v>2</v>
      </c>
      <c r="K2372">
        <v>1</v>
      </c>
      <c r="L2372">
        <v>1</v>
      </c>
      <c r="M2372" t="s">
        <v>2289</v>
      </c>
      <c r="O2372" t="s">
        <v>7083</v>
      </c>
      <c r="P2372">
        <v>7</v>
      </c>
      <c r="Q2372" t="s">
        <v>7086</v>
      </c>
      <c r="R2372" t="str">
        <f>IFERROR(INDEX(tbl_Lookup_Exercises[Category],MATCH(tbl_Exercises[[#This Row],[ExerciseName]],tbl_Lookup_Exercises[ExerciseName],0)),"Unknown")</f>
        <v>Legs</v>
      </c>
    </row>
    <row r="2373" spans="1:18" hidden="1" x14ac:dyDescent="0.25">
      <c r="A2373" t="s">
        <v>7087</v>
      </c>
      <c r="B2373" t="s">
        <v>1264</v>
      </c>
      <c r="C2373" t="s">
        <v>1</v>
      </c>
      <c r="D2373">
        <v>1</v>
      </c>
      <c r="E2373">
        <v>150</v>
      </c>
      <c r="G2373">
        <v>60</v>
      </c>
      <c r="O2373" t="s">
        <v>6814</v>
      </c>
      <c r="P2373">
        <v>7</v>
      </c>
      <c r="Q2373" t="s">
        <v>7088</v>
      </c>
      <c r="R2373" t="str">
        <f>IFERROR(INDEX(tbl_Lookup_Exercises[Category],MATCH(tbl_Exercises[[#This Row],[ExerciseName]],tbl_Lookup_Exercises[ExerciseName],0)),"Unknown")</f>
        <v>Carry</v>
      </c>
    </row>
    <row r="2374" spans="1:18" hidden="1" x14ac:dyDescent="0.25">
      <c r="A2374" t="s">
        <v>7089</v>
      </c>
      <c r="B2374" t="s">
        <v>1264</v>
      </c>
      <c r="C2374" t="s">
        <v>1</v>
      </c>
      <c r="D2374">
        <v>2</v>
      </c>
      <c r="E2374">
        <v>150</v>
      </c>
      <c r="G2374">
        <v>52.8</v>
      </c>
      <c r="O2374" t="s">
        <v>6814</v>
      </c>
      <c r="P2374">
        <v>7</v>
      </c>
      <c r="Q2374" t="s">
        <v>7090</v>
      </c>
      <c r="R2374" t="str">
        <f>IFERROR(INDEX(tbl_Lookup_Exercises[Category],MATCH(tbl_Exercises[[#This Row],[ExerciseName]],tbl_Lookup_Exercises[ExerciseName],0)),"Unknown")</f>
        <v>Carry</v>
      </c>
    </row>
    <row r="2375" spans="1:18" hidden="1" x14ac:dyDescent="0.25">
      <c r="A2375" t="s">
        <v>7091</v>
      </c>
      <c r="B2375" t="s">
        <v>1264</v>
      </c>
      <c r="C2375" t="s">
        <v>1</v>
      </c>
      <c r="D2375">
        <v>3</v>
      </c>
      <c r="E2375">
        <v>150</v>
      </c>
      <c r="G2375">
        <v>46.800000000000004</v>
      </c>
      <c r="O2375" t="s">
        <v>6814</v>
      </c>
      <c r="P2375">
        <v>7</v>
      </c>
      <c r="Q2375" t="s">
        <v>7092</v>
      </c>
      <c r="R2375" t="str">
        <f>IFERROR(INDEX(tbl_Lookup_Exercises[Category],MATCH(tbl_Exercises[[#This Row],[ExerciseName]],tbl_Lookup_Exercises[ExerciseName],0)),"Unknown")</f>
        <v>Carry</v>
      </c>
    </row>
    <row r="2376" spans="1:18" hidden="1" x14ac:dyDescent="0.25">
      <c r="A2376" t="s">
        <v>7093</v>
      </c>
      <c r="B2376" t="s">
        <v>1264</v>
      </c>
      <c r="C2376" t="s">
        <v>1</v>
      </c>
      <c r="D2376">
        <v>4</v>
      </c>
      <c r="E2376">
        <v>150</v>
      </c>
      <c r="G2376">
        <v>43.199999999999996</v>
      </c>
      <c r="O2376" t="s">
        <v>6814</v>
      </c>
      <c r="P2376">
        <v>7</v>
      </c>
      <c r="Q2376" t="s">
        <v>7094</v>
      </c>
      <c r="R2376" t="str">
        <f>IFERROR(INDEX(tbl_Lookup_Exercises[Category],MATCH(tbl_Exercises[[#This Row],[ExerciseName]],tbl_Lookup_Exercises[ExerciseName],0)),"Unknown")</f>
        <v>Carry</v>
      </c>
    </row>
    <row r="2377" spans="1:18" hidden="1" x14ac:dyDescent="0.25">
      <c r="A2377" t="s">
        <v>7095</v>
      </c>
      <c r="B2377" t="s">
        <v>1264</v>
      </c>
      <c r="C2377" t="s">
        <v>1</v>
      </c>
      <c r="D2377">
        <v>5</v>
      </c>
      <c r="E2377">
        <v>150</v>
      </c>
      <c r="G2377">
        <v>42</v>
      </c>
      <c r="O2377" t="s">
        <v>6814</v>
      </c>
      <c r="P2377">
        <v>7</v>
      </c>
      <c r="Q2377" t="s">
        <v>7096</v>
      </c>
      <c r="R2377" t="str">
        <f>IFERROR(INDEX(tbl_Lookup_Exercises[Category],MATCH(tbl_Exercises[[#This Row],[ExerciseName]],tbl_Lookup_Exercises[ExerciseName],0)),"Unknown")</f>
        <v>Carry</v>
      </c>
    </row>
    <row r="2378" spans="1:18" hidden="1" x14ac:dyDescent="0.25">
      <c r="A2378" t="s">
        <v>7097</v>
      </c>
      <c r="B2378" t="s">
        <v>1264</v>
      </c>
      <c r="C2378" t="s">
        <v>96</v>
      </c>
      <c r="D2378">
        <v>1</v>
      </c>
      <c r="E2378">
        <v>35</v>
      </c>
      <c r="F2378">
        <v>8</v>
      </c>
      <c r="J2378">
        <v>2</v>
      </c>
      <c r="K2378">
        <v>2</v>
      </c>
      <c r="L2378">
        <v>2</v>
      </c>
      <c r="M2378" t="s">
        <v>618</v>
      </c>
      <c r="O2378" t="s">
        <v>7098</v>
      </c>
      <c r="P2378">
        <v>7</v>
      </c>
      <c r="Q2378" t="s">
        <v>7099</v>
      </c>
      <c r="R2378" t="str">
        <f>IFERROR(INDEX(tbl_Lookup_Exercises[Category],MATCH(tbl_Exercises[[#This Row],[ExerciseName]],tbl_Lookup_Exercises[ExerciseName],0)),"Unknown")</f>
        <v>Arms_Biceps</v>
      </c>
    </row>
    <row r="2379" spans="1:18" hidden="1" x14ac:dyDescent="0.25">
      <c r="A2379" t="s">
        <v>7100</v>
      </c>
      <c r="B2379" t="s">
        <v>1264</v>
      </c>
      <c r="C2379" t="s">
        <v>96</v>
      </c>
      <c r="D2379">
        <v>2</v>
      </c>
      <c r="E2379">
        <v>35</v>
      </c>
      <c r="F2379">
        <v>7.5</v>
      </c>
      <c r="J2379">
        <v>2</v>
      </c>
      <c r="K2379">
        <v>2</v>
      </c>
      <c r="L2379">
        <v>2</v>
      </c>
      <c r="M2379" t="s">
        <v>1745</v>
      </c>
      <c r="O2379" t="s">
        <v>7101</v>
      </c>
      <c r="P2379">
        <v>7</v>
      </c>
      <c r="Q2379" t="s">
        <v>7102</v>
      </c>
      <c r="R2379" t="str">
        <f>IFERROR(INDEX(tbl_Lookup_Exercises[Category],MATCH(tbl_Exercises[[#This Row],[ExerciseName]],tbl_Lookup_Exercises[ExerciseName],0)),"Unknown")</f>
        <v>Arms_Biceps</v>
      </c>
    </row>
    <row r="2380" spans="1:18" hidden="1" x14ac:dyDescent="0.25">
      <c r="A2380" t="s">
        <v>7103</v>
      </c>
      <c r="B2380" t="s">
        <v>1264</v>
      </c>
      <c r="C2380" t="s">
        <v>96</v>
      </c>
      <c r="D2380">
        <v>3</v>
      </c>
      <c r="E2380">
        <v>35</v>
      </c>
      <c r="F2380">
        <v>6</v>
      </c>
      <c r="J2380">
        <v>2</v>
      </c>
      <c r="K2380">
        <v>2</v>
      </c>
      <c r="L2380">
        <v>2</v>
      </c>
      <c r="M2380" t="s">
        <v>610</v>
      </c>
      <c r="O2380" t="s">
        <v>7104</v>
      </c>
      <c r="P2380">
        <v>7</v>
      </c>
      <c r="Q2380" t="s">
        <v>7105</v>
      </c>
      <c r="R2380" t="str">
        <f>IFERROR(INDEX(tbl_Lookup_Exercises[Category],MATCH(tbl_Exercises[[#This Row],[ExerciseName]],tbl_Lookup_Exercises[ExerciseName],0)),"Unknown")</f>
        <v>Arms_Biceps</v>
      </c>
    </row>
    <row r="2381" spans="1:18" hidden="1" x14ac:dyDescent="0.25">
      <c r="A2381" t="s">
        <v>7106</v>
      </c>
      <c r="B2381" t="s">
        <v>1264</v>
      </c>
      <c r="C2381" t="s">
        <v>96</v>
      </c>
      <c r="D2381">
        <v>4</v>
      </c>
      <c r="E2381">
        <v>35</v>
      </c>
      <c r="F2381">
        <v>6</v>
      </c>
      <c r="J2381">
        <v>2</v>
      </c>
      <c r="K2381">
        <v>2</v>
      </c>
      <c r="L2381">
        <v>2</v>
      </c>
      <c r="M2381" t="s">
        <v>610</v>
      </c>
      <c r="O2381" t="s">
        <v>7104</v>
      </c>
      <c r="P2381">
        <v>7</v>
      </c>
      <c r="Q2381" t="s">
        <v>7107</v>
      </c>
      <c r="R2381" t="str">
        <f>IFERROR(INDEX(tbl_Lookup_Exercises[Category],MATCH(tbl_Exercises[[#This Row],[ExerciseName]],tbl_Lookup_Exercises[ExerciseName],0)),"Unknown")</f>
        <v>Arms_Biceps</v>
      </c>
    </row>
    <row r="2382" spans="1:18" hidden="1" x14ac:dyDescent="0.25">
      <c r="A2382" t="s">
        <v>7108</v>
      </c>
      <c r="B2382" t="s">
        <v>1264</v>
      </c>
      <c r="C2382" t="s">
        <v>209</v>
      </c>
      <c r="D2382">
        <v>1</v>
      </c>
      <c r="E2382">
        <v>60</v>
      </c>
      <c r="F2382">
        <v>10</v>
      </c>
      <c r="J2382">
        <v>2</v>
      </c>
      <c r="K2382">
        <v>2</v>
      </c>
      <c r="L2382">
        <v>2</v>
      </c>
      <c r="M2382" t="s">
        <v>2289</v>
      </c>
      <c r="O2382" t="s">
        <v>7109</v>
      </c>
      <c r="P2382">
        <v>7</v>
      </c>
      <c r="Q2382" t="s">
        <v>7110</v>
      </c>
      <c r="R2382" t="str">
        <f>IFERROR(INDEX(tbl_Lookup_Exercises[Category],MATCH(tbl_Exercises[[#This Row],[ExerciseName]],tbl_Lookup_Exercises[ExerciseName],0)),"Unknown")</f>
        <v>Arms_Triceps</v>
      </c>
    </row>
    <row r="2383" spans="1:18" hidden="1" x14ac:dyDescent="0.25">
      <c r="A2383" t="s">
        <v>7111</v>
      </c>
      <c r="B2383" t="s">
        <v>1264</v>
      </c>
      <c r="C2383" t="s">
        <v>209</v>
      </c>
      <c r="D2383">
        <v>2</v>
      </c>
      <c r="E2383">
        <v>62.5</v>
      </c>
      <c r="F2383">
        <v>11</v>
      </c>
      <c r="J2383">
        <v>2</v>
      </c>
      <c r="K2383">
        <v>2</v>
      </c>
      <c r="L2383">
        <v>2</v>
      </c>
      <c r="M2383" t="s">
        <v>2289</v>
      </c>
      <c r="O2383" t="s">
        <v>7112</v>
      </c>
      <c r="P2383">
        <v>7</v>
      </c>
      <c r="Q2383" t="s">
        <v>7113</v>
      </c>
      <c r="R2383" t="str">
        <f>IFERROR(INDEX(tbl_Lookup_Exercises[Category],MATCH(tbl_Exercises[[#This Row],[ExerciseName]],tbl_Lookup_Exercises[ExerciseName],0)),"Unknown")</f>
        <v>Arms_Triceps</v>
      </c>
    </row>
    <row r="2384" spans="1:18" hidden="1" x14ac:dyDescent="0.25">
      <c r="A2384" t="s">
        <v>7114</v>
      </c>
      <c r="B2384" t="s">
        <v>1264</v>
      </c>
      <c r="C2384" t="s">
        <v>209</v>
      </c>
      <c r="D2384">
        <v>3</v>
      </c>
      <c r="E2384">
        <v>67.5</v>
      </c>
      <c r="F2384">
        <v>9</v>
      </c>
      <c r="J2384">
        <v>2</v>
      </c>
      <c r="K2384">
        <v>2</v>
      </c>
      <c r="L2384">
        <v>2</v>
      </c>
      <c r="M2384" t="s">
        <v>1745</v>
      </c>
      <c r="O2384" t="s">
        <v>7115</v>
      </c>
      <c r="P2384">
        <v>7</v>
      </c>
      <c r="Q2384" t="s">
        <v>7116</v>
      </c>
      <c r="R2384" t="str">
        <f>IFERROR(INDEX(tbl_Lookup_Exercises[Category],MATCH(tbl_Exercises[[#This Row],[ExerciseName]],tbl_Lookup_Exercises[ExerciseName],0)),"Unknown")</f>
        <v>Arms_Triceps</v>
      </c>
    </row>
    <row r="2385" spans="1:18" hidden="1" x14ac:dyDescent="0.25">
      <c r="A2385" t="s">
        <v>7117</v>
      </c>
      <c r="B2385" t="s">
        <v>1264</v>
      </c>
      <c r="C2385" t="s">
        <v>209</v>
      </c>
      <c r="D2385">
        <v>4</v>
      </c>
      <c r="E2385">
        <v>67.5</v>
      </c>
      <c r="F2385">
        <v>7</v>
      </c>
      <c r="J2385">
        <v>2</v>
      </c>
      <c r="K2385">
        <v>2</v>
      </c>
      <c r="L2385">
        <v>2</v>
      </c>
      <c r="M2385" t="s">
        <v>1745</v>
      </c>
      <c r="O2385" t="s">
        <v>7115</v>
      </c>
      <c r="P2385">
        <v>7</v>
      </c>
      <c r="Q2385" t="s">
        <v>7118</v>
      </c>
      <c r="R2385" t="str">
        <f>IFERROR(INDEX(tbl_Lookup_Exercises[Category],MATCH(tbl_Exercises[[#This Row],[ExerciseName]],tbl_Lookup_Exercises[ExerciseName],0)),"Unknown")</f>
        <v>Arms_Triceps</v>
      </c>
    </row>
    <row r="2386" spans="1:18" hidden="1" x14ac:dyDescent="0.25">
      <c r="A2386" t="s">
        <v>7119</v>
      </c>
      <c r="B2386" t="s">
        <v>1264</v>
      </c>
      <c r="C2386" t="s">
        <v>339</v>
      </c>
      <c r="D2386">
        <v>1</v>
      </c>
      <c r="E2386">
        <v>50</v>
      </c>
      <c r="G2386">
        <v>64.800000000000011</v>
      </c>
      <c r="O2386" t="s">
        <v>7120</v>
      </c>
      <c r="P2386">
        <v>7</v>
      </c>
      <c r="Q2386" t="s">
        <v>7121</v>
      </c>
      <c r="R2386" t="str">
        <f>IFERROR(INDEX(tbl_Lookup_Exercises[Category],MATCH(tbl_Exercises[[#This Row],[ExerciseName]],tbl_Lookup_Exercises[ExerciseName],0)),"Unknown")</f>
        <v>Carry</v>
      </c>
    </row>
    <row r="2387" spans="1:18" hidden="1" x14ac:dyDescent="0.25">
      <c r="A2387" t="s">
        <v>7122</v>
      </c>
      <c r="B2387" t="s">
        <v>1264</v>
      </c>
      <c r="C2387" t="s">
        <v>339</v>
      </c>
      <c r="D2387">
        <v>2</v>
      </c>
      <c r="E2387">
        <v>50</v>
      </c>
      <c r="G2387">
        <v>52.8</v>
      </c>
      <c r="O2387" t="s">
        <v>7123</v>
      </c>
      <c r="P2387">
        <v>7</v>
      </c>
      <c r="Q2387" t="s">
        <v>7124</v>
      </c>
      <c r="R2387" t="str">
        <f>IFERROR(INDEX(tbl_Lookup_Exercises[Category],MATCH(tbl_Exercises[[#This Row],[ExerciseName]],tbl_Lookup_Exercises[ExerciseName],0)),"Unknown")</f>
        <v>Carry</v>
      </c>
    </row>
    <row r="2388" spans="1:18" hidden="1" x14ac:dyDescent="0.25">
      <c r="A2388" t="s">
        <v>7125</v>
      </c>
      <c r="B2388" t="s">
        <v>1264</v>
      </c>
      <c r="C2388" t="s">
        <v>339</v>
      </c>
      <c r="D2388">
        <v>3</v>
      </c>
      <c r="E2388">
        <v>50</v>
      </c>
      <c r="G2388">
        <v>45</v>
      </c>
      <c r="O2388" t="s">
        <v>7123</v>
      </c>
      <c r="P2388">
        <v>7</v>
      </c>
      <c r="Q2388" t="s">
        <v>7126</v>
      </c>
      <c r="R2388" t="str">
        <f>IFERROR(INDEX(tbl_Lookup_Exercises[Category],MATCH(tbl_Exercises[[#This Row],[ExerciseName]],tbl_Lookup_Exercises[ExerciseName],0)),"Unknown")</f>
        <v>Carry</v>
      </c>
    </row>
    <row r="2389" spans="1:18" hidden="1" x14ac:dyDescent="0.25">
      <c r="A2389" t="s">
        <v>7127</v>
      </c>
      <c r="B2389" t="s">
        <v>1264</v>
      </c>
      <c r="C2389" t="s">
        <v>334</v>
      </c>
      <c r="D2389">
        <v>1</v>
      </c>
      <c r="E2389">
        <v>0</v>
      </c>
      <c r="G2389">
        <v>45</v>
      </c>
      <c r="O2389" t="s">
        <v>7128</v>
      </c>
      <c r="P2389">
        <v>7</v>
      </c>
      <c r="Q2389" t="s">
        <v>7129</v>
      </c>
      <c r="R2389" t="str">
        <f>IFERROR(INDEX(tbl_Lookup_Exercises[Category],MATCH(tbl_Exercises[[#This Row],[ExerciseName]],tbl_Lookup_Exercises[ExerciseName],0)),"Unknown")</f>
        <v>Carry</v>
      </c>
    </row>
    <row r="2390" spans="1:18" hidden="1" x14ac:dyDescent="0.25">
      <c r="A2390" t="s">
        <v>7130</v>
      </c>
      <c r="B2390" t="s">
        <v>1264</v>
      </c>
      <c r="C2390" t="s">
        <v>334</v>
      </c>
      <c r="D2390">
        <v>2</v>
      </c>
      <c r="E2390">
        <v>0</v>
      </c>
      <c r="G2390">
        <v>45</v>
      </c>
      <c r="O2390" t="s">
        <v>7128</v>
      </c>
      <c r="P2390">
        <v>7</v>
      </c>
      <c r="Q2390" t="s">
        <v>1267</v>
      </c>
      <c r="R2390" t="str">
        <f>IFERROR(INDEX(tbl_Lookup_Exercises[Category],MATCH(tbl_Exercises[[#This Row],[ExerciseName]],tbl_Lookup_Exercises[ExerciseName],0)),"Unknown")</f>
        <v>Carry</v>
      </c>
    </row>
    <row r="2391" spans="1:18" hidden="1" x14ac:dyDescent="0.25">
      <c r="A2391" t="s">
        <v>7131</v>
      </c>
      <c r="B2391" t="s">
        <v>1268</v>
      </c>
      <c r="C2391" t="s">
        <v>363</v>
      </c>
      <c r="D2391">
        <v>1</v>
      </c>
      <c r="G2391">
        <v>363</v>
      </c>
      <c r="H2391">
        <v>0.69</v>
      </c>
      <c r="I2391" t="s">
        <v>3957</v>
      </c>
      <c r="O2391" t="s">
        <v>6992</v>
      </c>
      <c r="P2391">
        <v>7</v>
      </c>
      <c r="Q2391" t="s">
        <v>1269</v>
      </c>
      <c r="R2391" t="str">
        <f>IFERROR(INDEX(tbl_Lookup_Exercises[Category],MATCH(tbl_Exercises[[#This Row],[ExerciseName]],tbl_Lookup_Exercises[ExerciseName],0)),"Unknown")</f>
        <v>Cardio</v>
      </c>
    </row>
    <row r="2392" spans="1:18" hidden="1" x14ac:dyDescent="0.25">
      <c r="A2392" t="s">
        <v>7132</v>
      </c>
      <c r="B2392" t="s">
        <v>1268</v>
      </c>
      <c r="C2392" t="s">
        <v>1</v>
      </c>
      <c r="D2392">
        <v>1</v>
      </c>
      <c r="E2392">
        <v>150</v>
      </c>
      <c r="G2392">
        <v>70.199999999999989</v>
      </c>
      <c r="O2392" t="s">
        <v>7133</v>
      </c>
      <c r="P2392">
        <v>7</v>
      </c>
      <c r="Q2392" t="s">
        <v>7134</v>
      </c>
      <c r="R2392" t="str">
        <f>IFERROR(INDEX(tbl_Lookup_Exercises[Category],MATCH(tbl_Exercises[[#This Row],[ExerciseName]],tbl_Lookup_Exercises[ExerciseName],0)),"Unknown")</f>
        <v>Carry</v>
      </c>
    </row>
    <row r="2393" spans="1:18" hidden="1" x14ac:dyDescent="0.25">
      <c r="A2393" t="s">
        <v>7135</v>
      </c>
      <c r="B2393" t="s">
        <v>1268</v>
      </c>
      <c r="C2393" t="s">
        <v>1</v>
      </c>
      <c r="D2393">
        <v>2</v>
      </c>
      <c r="E2393">
        <v>150</v>
      </c>
      <c r="G2393">
        <v>64.800000000000011</v>
      </c>
      <c r="O2393" t="s">
        <v>7136</v>
      </c>
      <c r="P2393">
        <v>7</v>
      </c>
      <c r="Q2393" t="s">
        <v>7137</v>
      </c>
      <c r="R2393" t="str">
        <f>IFERROR(INDEX(tbl_Lookup_Exercises[Category],MATCH(tbl_Exercises[[#This Row],[ExerciseName]],tbl_Lookup_Exercises[ExerciseName],0)),"Unknown")</f>
        <v>Carry</v>
      </c>
    </row>
    <row r="2394" spans="1:18" hidden="1" x14ac:dyDescent="0.25">
      <c r="A2394" t="s">
        <v>7138</v>
      </c>
      <c r="B2394" t="s">
        <v>1268</v>
      </c>
      <c r="C2394" t="s">
        <v>1</v>
      </c>
      <c r="D2394">
        <v>3</v>
      </c>
      <c r="E2394">
        <v>150</v>
      </c>
      <c r="G2394">
        <v>49.8</v>
      </c>
      <c r="O2394" t="s">
        <v>7139</v>
      </c>
      <c r="P2394">
        <v>7</v>
      </c>
      <c r="Q2394" t="s">
        <v>7140</v>
      </c>
      <c r="R2394" t="str">
        <f>IFERROR(INDEX(tbl_Lookup_Exercises[Category],MATCH(tbl_Exercises[[#This Row],[ExerciseName]],tbl_Lookup_Exercises[ExerciseName],0)),"Unknown")</f>
        <v>Carry</v>
      </c>
    </row>
    <row r="2395" spans="1:18" hidden="1" x14ac:dyDescent="0.25">
      <c r="A2395" t="s">
        <v>7141</v>
      </c>
      <c r="B2395" t="s">
        <v>1268</v>
      </c>
      <c r="C2395" t="s">
        <v>1</v>
      </c>
      <c r="D2395">
        <v>4</v>
      </c>
      <c r="E2395">
        <v>150</v>
      </c>
      <c r="G2395">
        <v>46.800000000000004</v>
      </c>
      <c r="O2395" t="s">
        <v>7142</v>
      </c>
      <c r="P2395">
        <v>7</v>
      </c>
      <c r="Q2395" t="s">
        <v>7143</v>
      </c>
      <c r="R2395" t="str">
        <f>IFERROR(INDEX(tbl_Lookup_Exercises[Category],MATCH(tbl_Exercises[[#This Row],[ExerciseName]],tbl_Lookup_Exercises[ExerciseName],0)),"Unknown")</f>
        <v>Carry</v>
      </c>
    </row>
    <row r="2396" spans="1:18" hidden="1" x14ac:dyDescent="0.25">
      <c r="A2396" t="s">
        <v>7144</v>
      </c>
      <c r="B2396" t="s">
        <v>1268</v>
      </c>
      <c r="C2396" t="s">
        <v>1</v>
      </c>
      <c r="D2396">
        <v>5</v>
      </c>
      <c r="E2396">
        <v>150</v>
      </c>
      <c r="G2396">
        <v>45</v>
      </c>
      <c r="O2396" t="s">
        <v>7136</v>
      </c>
      <c r="P2396">
        <v>7</v>
      </c>
      <c r="Q2396" t="s">
        <v>7145</v>
      </c>
      <c r="R2396" t="str">
        <f>IFERROR(INDEX(tbl_Lookup_Exercises[Category],MATCH(tbl_Exercises[[#This Row],[ExerciseName]],tbl_Lookup_Exercises[ExerciseName],0)),"Unknown")</f>
        <v>Carry</v>
      </c>
    </row>
    <row r="2397" spans="1:18" hidden="1" x14ac:dyDescent="0.25">
      <c r="A2397" t="s">
        <v>7146</v>
      </c>
      <c r="B2397" t="s">
        <v>1268</v>
      </c>
      <c r="C2397" t="s">
        <v>96</v>
      </c>
      <c r="D2397">
        <v>1</v>
      </c>
      <c r="E2397">
        <v>35</v>
      </c>
      <c r="F2397">
        <v>8</v>
      </c>
      <c r="J2397">
        <v>2</v>
      </c>
      <c r="K2397">
        <v>2</v>
      </c>
      <c r="L2397">
        <v>2</v>
      </c>
      <c r="M2397" t="s">
        <v>1745</v>
      </c>
      <c r="O2397" t="s">
        <v>7147</v>
      </c>
      <c r="P2397">
        <v>7</v>
      </c>
      <c r="Q2397" t="s">
        <v>7148</v>
      </c>
      <c r="R2397" t="str">
        <f>IFERROR(INDEX(tbl_Lookup_Exercises[Category],MATCH(tbl_Exercises[[#This Row],[ExerciseName]],tbl_Lookup_Exercises[ExerciseName],0)),"Unknown")</f>
        <v>Arms_Biceps</v>
      </c>
    </row>
    <row r="2398" spans="1:18" hidden="1" x14ac:dyDescent="0.25">
      <c r="A2398" t="s">
        <v>7149</v>
      </c>
      <c r="B2398" t="s">
        <v>1268</v>
      </c>
      <c r="C2398" t="s">
        <v>96</v>
      </c>
      <c r="D2398">
        <v>2</v>
      </c>
      <c r="E2398">
        <v>35</v>
      </c>
      <c r="F2398">
        <v>8</v>
      </c>
      <c r="J2398">
        <v>2</v>
      </c>
      <c r="K2398">
        <v>2</v>
      </c>
      <c r="L2398">
        <v>2</v>
      </c>
      <c r="M2398" t="s">
        <v>1745</v>
      </c>
      <c r="O2398" t="s">
        <v>7147</v>
      </c>
      <c r="P2398">
        <v>7</v>
      </c>
      <c r="Q2398" t="s">
        <v>7150</v>
      </c>
      <c r="R2398" t="str">
        <f>IFERROR(INDEX(tbl_Lookup_Exercises[Category],MATCH(tbl_Exercises[[#This Row],[ExerciseName]],tbl_Lookup_Exercises[ExerciseName],0)),"Unknown")</f>
        <v>Arms_Biceps</v>
      </c>
    </row>
    <row r="2399" spans="1:18" hidden="1" x14ac:dyDescent="0.25">
      <c r="A2399" t="s">
        <v>7151</v>
      </c>
      <c r="B2399" t="s">
        <v>1268</v>
      </c>
      <c r="C2399" t="s">
        <v>96</v>
      </c>
      <c r="D2399">
        <v>3</v>
      </c>
      <c r="E2399">
        <v>35</v>
      </c>
      <c r="F2399">
        <v>7</v>
      </c>
      <c r="J2399">
        <v>2</v>
      </c>
      <c r="K2399">
        <v>2</v>
      </c>
      <c r="L2399">
        <v>2</v>
      </c>
      <c r="M2399" t="s">
        <v>1745</v>
      </c>
      <c r="O2399" t="s">
        <v>7147</v>
      </c>
      <c r="P2399">
        <v>7</v>
      </c>
      <c r="Q2399" t="s">
        <v>7152</v>
      </c>
      <c r="R2399" t="str">
        <f>IFERROR(INDEX(tbl_Lookup_Exercises[Category],MATCH(tbl_Exercises[[#This Row],[ExerciseName]],tbl_Lookup_Exercises[ExerciseName],0)),"Unknown")</f>
        <v>Arms_Biceps</v>
      </c>
    </row>
    <row r="2400" spans="1:18" hidden="1" x14ac:dyDescent="0.25">
      <c r="A2400" t="s">
        <v>7153</v>
      </c>
      <c r="B2400" t="s">
        <v>1268</v>
      </c>
      <c r="C2400" t="s">
        <v>96</v>
      </c>
      <c r="D2400">
        <v>4</v>
      </c>
      <c r="E2400">
        <v>35</v>
      </c>
      <c r="F2400">
        <v>6</v>
      </c>
      <c r="J2400">
        <v>2</v>
      </c>
      <c r="K2400">
        <v>2</v>
      </c>
      <c r="L2400">
        <v>2</v>
      </c>
      <c r="M2400" t="s">
        <v>610</v>
      </c>
      <c r="O2400" t="s">
        <v>7154</v>
      </c>
      <c r="P2400">
        <v>7</v>
      </c>
      <c r="Q2400" t="s">
        <v>7155</v>
      </c>
      <c r="R2400" t="str">
        <f>IFERROR(INDEX(tbl_Lookup_Exercises[Category],MATCH(tbl_Exercises[[#This Row],[ExerciseName]],tbl_Lookup_Exercises[ExerciseName],0)),"Unknown")</f>
        <v>Arms_Biceps</v>
      </c>
    </row>
    <row r="2401" spans="1:18" hidden="1" x14ac:dyDescent="0.25">
      <c r="A2401" t="s">
        <v>7156</v>
      </c>
      <c r="B2401" t="s">
        <v>1268</v>
      </c>
      <c r="C2401" t="s">
        <v>217</v>
      </c>
      <c r="D2401">
        <v>1</v>
      </c>
      <c r="E2401">
        <v>22.5</v>
      </c>
      <c r="F2401">
        <v>12</v>
      </c>
      <c r="J2401">
        <v>3</v>
      </c>
      <c r="L2401">
        <v>2</v>
      </c>
      <c r="M2401" t="s">
        <v>2289</v>
      </c>
      <c r="O2401" t="s">
        <v>7157</v>
      </c>
      <c r="P2401">
        <v>7</v>
      </c>
      <c r="Q2401" t="s">
        <v>7158</v>
      </c>
      <c r="R2401" t="str">
        <f>IFERROR(INDEX(tbl_Lookup_Exercises[Category],MATCH(tbl_Exercises[[#This Row],[ExerciseName]],tbl_Lookup_Exercises[ExerciseName],0)),"Unknown")</f>
        <v>Arms_Triceps</v>
      </c>
    </row>
    <row r="2402" spans="1:18" hidden="1" x14ac:dyDescent="0.25">
      <c r="A2402" t="s">
        <v>7159</v>
      </c>
      <c r="B2402" t="s">
        <v>1268</v>
      </c>
      <c r="C2402" t="s">
        <v>217</v>
      </c>
      <c r="D2402">
        <v>2</v>
      </c>
      <c r="E2402">
        <v>22.5</v>
      </c>
      <c r="F2402">
        <v>12</v>
      </c>
      <c r="J2402">
        <v>3</v>
      </c>
      <c r="M2402" t="s">
        <v>618</v>
      </c>
      <c r="O2402" t="s">
        <v>7160</v>
      </c>
      <c r="P2402">
        <v>7</v>
      </c>
      <c r="Q2402" t="s">
        <v>7161</v>
      </c>
      <c r="R2402" t="str">
        <f>IFERROR(INDEX(tbl_Lookup_Exercises[Category],MATCH(tbl_Exercises[[#This Row],[ExerciseName]],tbl_Lookup_Exercises[ExerciseName],0)),"Unknown")</f>
        <v>Arms_Triceps</v>
      </c>
    </row>
    <row r="2403" spans="1:18" hidden="1" x14ac:dyDescent="0.25">
      <c r="A2403" t="s">
        <v>7162</v>
      </c>
      <c r="B2403" t="s">
        <v>1268</v>
      </c>
      <c r="C2403" t="s">
        <v>217</v>
      </c>
      <c r="D2403">
        <v>3</v>
      </c>
      <c r="E2403">
        <v>22.5</v>
      </c>
      <c r="F2403">
        <v>12</v>
      </c>
      <c r="J2403">
        <v>3</v>
      </c>
      <c r="L2403">
        <v>2</v>
      </c>
      <c r="M2403" t="s">
        <v>1745</v>
      </c>
      <c r="O2403" t="s">
        <v>7163</v>
      </c>
      <c r="P2403">
        <v>7</v>
      </c>
      <c r="Q2403" t="s">
        <v>7164</v>
      </c>
      <c r="R2403" t="str">
        <f>IFERROR(INDEX(tbl_Lookup_Exercises[Category],MATCH(tbl_Exercises[[#This Row],[ExerciseName]],tbl_Lookup_Exercises[ExerciseName],0)),"Unknown")</f>
        <v>Arms_Triceps</v>
      </c>
    </row>
    <row r="2404" spans="1:18" hidden="1" x14ac:dyDescent="0.25">
      <c r="A2404" t="s">
        <v>7165</v>
      </c>
      <c r="B2404" t="s">
        <v>1268</v>
      </c>
      <c r="C2404" t="s">
        <v>217</v>
      </c>
      <c r="D2404">
        <v>4</v>
      </c>
      <c r="E2404">
        <v>22.5</v>
      </c>
      <c r="F2404">
        <v>11</v>
      </c>
      <c r="J2404">
        <v>3</v>
      </c>
      <c r="L2404">
        <v>2</v>
      </c>
      <c r="M2404" t="s">
        <v>1745</v>
      </c>
      <c r="O2404" t="s">
        <v>7163</v>
      </c>
      <c r="P2404">
        <v>7</v>
      </c>
      <c r="Q2404" t="s">
        <v>7166</v>
      </c>
      <c r="R2404" t="str">
        <f>IFERROR(INDEX(tbl_Lookup_Exercises[Category],MATCH(tbl_Exercises[[#This Row],[ExerciseName]],tbl_Lookup_Exercises[ExerciseName],0)),"Unknown")</f>
        <v>Arms_Triceps</v>
      </c>
    </row>
    <row r="2405" spans="1:18" hidden="1" x14ac:dyDescent="0.25">
      <c r="A2405" t="s">
        <v>7167</v>
      </c>
      <c r="B2405" t="s">
        <v>1268</v>
      </c>
      <c r="C2405" t="s">
        <v>209</v>
      </c>
      <c r="D2405">
        <v>1</v>
      </c>
      <c r="E2405">
        <v>62.5</v>
      </c>
      <c r="F2405">
        <v>11</v>
      </c>
      <c r="J2405">
        <v>2</v>
      </c>
      <c r="K2405">
        <v>1</v>
      </c>
      <c r="L2405">
        <v>2</v>
      </c>
      <c r="M2405" t="s">
        <v>1745</v>
      </c>
      <c r="O2405" t="s">
        <v>1932</v>
      </c>
      <c r="P2405">
        <v>7</v>
      </c>
      <c r="Q2405" t="s">
        <v>7168</v>
      </c>
      <c r="R2405" t="str">
        <f>IFERROR(INDEX(tbl_Lookup_Exercises[Category],MATCH(tbl_Exercises[[#This Row],[ExerciseName]],tbl_Lookup_Exercises[ExerciseName],0)),"Unknown")</f>
        <v>Arms_Triceps</v>
      </c>
    </row>
    <row r="2406" spans="1:18" hidden="1" x14ac:dyDescent="0.25">
      <c r="A2406" t="s">
        <v>7169</v>
      </c>
      <c r="B2406" t="s">
        <v>1268</v>
      </c>
      <c r="C2406" t="s">
        <v>209</v>
      </c>
      <c r="D2406">
        <v>2</v>
      </c>
      <c r="E2406">
        <v>65</v>
      </c>
      <c r="F2406">
        <v>10</v>
      </c>
      <c r="J2406">
        <v>2</v>
      </c>
      <c r="K2406">
        <v>1</v>
      </c>
      <c r="L2406">
        <v>2</v>
      </c>
      <c r="M2406" t="s">
        <v>1745</v>
      </c>
      <c r="O2406" t="s">
        <v>1932</v>
      </c>
      <c r="P2406">
        <v>7</v>
      </c>
      <c r="Q2406" t="s">
        <v>7170</v>
      </c>
      <c r="R2406" t="str">
        <f>IFERROR(INDEX(tbl_Lookup_Exercises[Category],MATCH(tbl_Exercises[[#This Row],[ExerciseName]],tbl_Lookup_Exercises[ExerciseName],0)),"Unknown")</f>
        <v>Arms_Triceps</v>
      </c>
    </row>
    <row r="2407" spans="1:18" hidden="1" x14ac:dyDescent="0.25">
      <c r="A2407" t="s">
        <v>7171</v>
      </c>
      <c r="B2407" t="s">
        <v>1268</v>
      </c>
      <c r="C2407" t="s">
        <v>209</v>
      </c>
      <c r="D2407">
        <v>3</v>
      </c>
      <c r="E2407">
        <v>67.5</v>
      </c>
      <c r="F2407">
        <v>9</v>
      </c>
      <c r="J2407">
        <v>2</v>
      </c>
      <c r="K2407">
        <v>1</v>
      </c>
      <c r="L2407">
        <v>2</v>
      </c>
      <c r="M2407" t="s">
        <v>610</v>
      </c>
      <c r="O2407" t="s">
        <v>1937</v>
      </c>
      <c r="P2407">
        <v>7</v>
      </c>
      <c r="Q2407" t="s">
        <v>7172</v>
      </c>
      <c r="R2407" t="str">
        <f>IFERROR(INDEX(tbl_Lookup_Exercises[Category],MATCH(tbl_Exercises[[#This Row],[ExerciseName]],tbl_Lookup_Exercises[ExerciseName],0)),"Unknown")</f>
        <v>Arms_Triceps</v>
      </c>
    </row>
    <row r="2408" spans="1:18" hidden="1" x14ac:dyDescent="0.25">
      <c r="A2408" t="s">
        <v>7173</v>
      </c>
      <c r="B2408" t="s">
        <v>1268</v>
      </c>
      <c r="C2408" t="s">
        <v>209</v>
      </c>
      <c r="D2408">
        <v>4</v>
      </c>
      <c r="E2408">
        <v>70</v>
      </c>
      <c r="F2408">
        <v>7</v>
      </c>
      <c r="J2408">
        <v>2</v>
      </c>
      <c r="K2408">
        <v>1</v>
      </c>
      <c r="L2408">
        <v>2</v>
      </c>
      <c r="M2408" t="s">
        <v>610</v>
      </c>
      <c r="O2408" t="s">
        <v>1937</v>
      </c>
      <c r="P2408">
        <v>7</v>
      </c>
      <c r="Q2408" t="s">
        <v>7174</v>
      </c>
      <c r="R2408" t="str">
        <f>IFERROR(INDEX(tbl_Lookup_Exercises[Category],MATCH(tbl_Exercises[[#This Row],[ExerciseName]],tbl_Lookup_Exercises[ExerciseName],0)),"Unknown")</f>
        <v>Arms_Triceps</v>
      </c>
    </row>
    <row r="2409" spans="1:18" hidden="1" x14ac:dyDescent="0.25">
      <c r="A2409" t="s">
        <v>7175</v>
      </c>
      <c r="B2409" t="s">
        <v>1268</v>
      </c>
      <c r="C2409" t="s">
        <v>123</v>
      </c>
      <c r="D2409">
        <v>1</v>
      </c>
      <c r="E2409">
        <v>30</v>
      </c>
      <c r="F2409">
        <v>12</v>
      </c>
      <c r="J2409">
        <v>2</v>
      </c>
      <c r="K2409">
        <v>2</v>
      </c>
      <c r="L2409">
        <v>2</v>
      </c>
      <c r="M2409" t="s">
        <v>610</v>
      </c>
      <c r="O2409" t="s">
        <v>7176</v>
      </c>
      <c r="P2409">
        <v>7</v>
      </c>
      <c r="Q2409" t="s">
        <v>7177</v>
      </c>
      <c r="R2409" t="str">
        <f>IFERROR(INDEX(tbl_Lookup_Exercises[Category],MATCH(tbl_Exercises[[#This Row],[ExerciseName]],tbl_Lookup_Exercises[ExerciseName],0)),"Unknown")</f>
        <v>Arms_Biceps</v>
      </c>
    </row>
    <row r="2410" spans="1:18" hidden="1" x14ac:dyDescent="0.25">
      <c r="A2410" t="s">
        <v>7178</v>
      </c>
      <c r="B2410" t="s">
        <v>1268</v>
      </c>
      <c r="C2410" t="s">
        <v>123</v>
      </c>
      <c r="D2410">
        <v>2</v>
      </c>
      <c r="E2410">
        <v>30</v>
      </c>
      <c r="F2410">
        <v>9</v>
      </c>
      <c r="J2410">
        <v>2</v>
      </c>
      <c r="K2410">
        <v>2</v>
      </c>
      <c r="L2410">
        <v>2</v>
      </c>
      <c r="M2410" t="s">
        <v>610</v>
      </c>
      <c r="O2410" t="s">
        <v>7176</v>
      </c>
      <c r="P2410">
        <v>7</v>
      </c>
      <c r="Q2410" t="s">
        <v>7179</v>
      </c>
      <c r="R2410" t="str">
        <f>IFERROR(INDEX(tbl_Lookup_Exercises[Category],MATCH(tbl_Exercises[[#This Row],[ExerciseName]],tbl_Lookup_Exercises[ExerciseName],0)),"Unknown")</f>
        <v>Arms_Biceps</v>
      </c>
    </row>
    <row r="2411" spans="1:18" hidden="1" x14ac:dyDescent="0.25">
      <c r="A2411" t="s">
        <v>7180</v>
      </c>
      <c r="B2411" t="s">
        <v>1268</v>
      </c>
      <c r="C2411" t="s">
        <v>123</v>
      </c>
      <c r="D2411">
        <v>3</v>
      </c>
      <c r="E2411">
        <v>30</v>
      </c>
      <c r="F2411">
        <v>7</v>
      </c>
      <c r="J2411">
        <v>2</v>
      </c>
      <c r="K2411">
        <v>2</v>
      </c>
      <c r="L2411">
        <v>2</v>
      </c>
      <c r="M2411" t="s">
        <v>610</v>
      </c>
      <c r="O2411" t="s">
        <v>7176</v>
      </c>
      <c r="P2411">
        <v>7</v>
      </c>
      <c r="Q2411" t="s">
        <v>7181</v>
      </c>
      <c r="R2411" t="str">
        <f>IFERROR(INDEX(tbl_Lookup_Exercises[Category],MATCH(tbl_Exercises[[#This Row],[ExerciseName]],tbl_Lookup_Exercises[ExerciseName],0)),"Unknown")</f>
        <v>Arms_Biceps</v>
      </c>
    </row>
    <row r="2412" spans="1:18" hidden="1" x14ac:dyDescent="0.25">
      <c r="A2412" t="s">
        <v>7182</v>
      </c>
      <c r="B2412" t="s">
        <v>1268</v>
      </c>
      <c r="C2412" t="s">
        <v>339</v>
      </c>
      <c r="D2412">
        <v>1</v>
      </c>
      <c r="E2412">
        <v>50</v>
      </c>
      <c r="G2412">
        <v>61.2</v>
      </c>
      <c r="O2412" t="s">
        <v>7183</v>
      </c>
      <c r="P2412">
        <v>7</v>
      </c>
      <c r="Q2412" t="s">
        <v>7184</v>
      </c>
      <c r="R2412" t="str">
        <f>IFERROR(INDEX(tbl_Lookup_Exercises[Category],MATCH(tbl_Exercises[[#This Row],[ExerciseName]],tbl_Lookup_Exercises[ExerciseName],0)),"Unknown")</f>
        <v>Carry</v>
      </c>
    </row>
    <row r="2413" spans="1:18" hidden="1" x14ac:dyDescent="0.25">
      <c r="A2413" t="s">
        <v>7185</v>
      </c>
      <c r="B2413" t="s">
        <v>1268</v>
      </c>
      <c r="C2413" t="s">
        <v>339</v>
      </c>
      <c r="D2413">
        <v>2</v>
      </c>
      <c r="E2413">
        <v>50</v>
      </c>
      <c r="G2413">
        <v>61.800000000000004</v>
      </c>
      <c r="O2413" t="s">
        <v>7186</v>
      </c>
      <c r="P2413">
        <v>7</v>
      </c>
      <c r="Q2413" t="s">
        <v>7187</v>
      </c>
      <c r="R2413" t="str">
        <f>IFERROR(INDEX(tbl_Lookup_Exercises[Category],MATCH(tbl_Exercises[[#This Row],[ExerciseName]],tbl_Lookup_Exercises[ExerciseName],0)),"Unknown")</f>
        <v>Carry</v>
      </c>
    </row>
    <row r="2414" spans="1:18" hidden="1" x14ac:dyDescent="0.25">
      <c r="A2414" t="s">
        <v>7188</v>
      </c>
      <c r="B2414" t="s">
        <v>1268</v>
      </c>
      <c r="C2414" t="s">
        <v>339</v>
      </c>
      <c r="D2414">
        <v>3</v>
      </c>
      <c r="E2414">
        <v>50</v>
      </c>
      <c r="G2414">
        <v>52.8</v>
      </c>
      <c r="O2414" t="s">
        <v>7189</v>
      </c>
      <c r="P2414">
        <v>7</v>
      </c>
      <c r="Q2414" t="s">
        <v>7190</v>
      </c>
      <c r="R2414" t="str">
        <f>IFERROR(INDEX(tbl_Lookup_Exercises[Category],MATCH(tbl_Exercises[[#This Row],[ExerciseName]],tbl_Lookup_Exercises[ExerciseName],0)),"Unknown")</f>
        <v>Carry</v>
      </c>
    </row>
    <row r="2415" spans="1:18" hidden="1" x14ac:dyDescent="0.25">
      <c r="A2415" t="s">
        <v>7191</v>
      </c>
      <c r="B2415" t="s">
        <v>1268</v>
      </c>
      <c r="C2415" t="s">
        <v>334</v>
      </c>
      <c r="D2415">
        <v>1</v>
      </c>
      <c r="E2415">
        <v>0</v>
      </c>
      <c r="G2415">
        <v>52.2</v>
      </c>
      <c r="O2415" t="s">
        <v>4848</v>
      </c>
      <c r="P2415">
        <v>7</v>
      </c>
      <c r="Q2415" t="s">
        <v>7192</v>
      </c>
      <c r="R2415" t="str">
        <f>IFERROR(INDEX(tbl_Lookup_Exercises[Category],MATCH(tbl_Exercises[[#This Row],[ExerciseName]],tbl_Lookup_Exercises[ExerciseName],0)),"Unknown")</f>
        <v>Carry</v>
      </c>
    </row>
    <row r="2416" spans="1:18" hidden="1" x14ac:dyDescent="0.25">
      <c r="A2416" t="s">
        <v>7193</v>
      </c>
      <c r="B2416" t="s">
        <v>1268</v>
      </c>
      <c r="C2416" t="s">
        <v>334</v>
      </c>
      <c r="D2416">
        <v>2</v>
      </c>
      <c r="E2416">
        <v>0</v>
      </c>
      <c r="G2416">
        <v>48</v>
      </c>
      <c r="O2416" t="s">
        <v>4891</v>
      </c>
      <c r="P2416">
        <v>7</v>
      </c>
      <c r="Q2416" t="s">
        <v>7194</v>
      </c>
      <c r="R2416" t="str">
        <f>IFERROR(INDEX(tbl_Lookup_Exercises[Category],MATCH(tbl_Exercises[[#This Row],[ExerciseName]],tbl_Lookup_Exercises[ExerciseName],0)),"Unknown")</f>
        <v>Carry</v>
      </c>
    </row>
    <row r="2417" spans="1:18" hidden="1" x14ac:dyDescent="0.25">
      <c r="A2417" t="s">
        <v>7195</v>
      </c>
      <c r="B2417" t="s">
        <v>1268</v>
      </c>
      <c r="C2417" t="s">
        <v>356</v>
      </c>
      <c r="D2417">
        <v>1</v>
      </c>
      <c r="G2417">
        <v>469</v>
      </c>
      <c r="H2417">
        <v>2</v>
      </c>
      <c r="I2417" t="s">
        <v>3957</v>
      </c>
      <c r="O2417" t="s">
        <v>5872</v>
      </c>
      <c r="P2417">
        <v>7</v>
      </c>
      <c r="Q2417" t="s">
        <v>1270</v>
      </c>
      <c r="R2417" t="str">
        <f>IFERROR(INDEX(tbl_Lookup_Exercises[Category],MATCH(tbl_Exercises[[#This Row],[ExerciseName]],tbl_Lookup_Exercises[ExerciseName],0)),"Unknown")</f>
        <v>Pull</v>
      </c>
    </row>
    <row r="2418" spans="1:18" x14ac:dyDescent="0.25">
      <c r="A2418" t="s">
        <v>7196</v>
      </c>
      <c r="B2418" t="s">
        <v>1271</v>
      </c>
      <c r="C2418" t="s">
        <v>363</v>
      </c>
      <c r="D2418">
        <v>1</v>
      </c>
      <c r="G2418">
        <v>364</v>
      </c>
      <c r="H2418">
        <v>0.69</v>
      </c>
      <c r="I2418" t="s">
        <v>3957</v>
      </c>
      <c r="O2418" t="s">
        <v>7197</v>
      </c>
      <c r="P2418">
        <v>8</v>
      </c>
      <c r="Q2418" t="s">
        <v>1273</v>
      </c>
      <c r="R2418" t="str">
        <f>IFERROR(INDEX(tbl_Lookup_Exercises[Category],MATCH(tbl_Exercises[[#This Row],[ExerciseName]],tbl_Lookup_Exercises[ExerciseName],0)),"Unknown")</f>
        <v>Cardio</v>
      </c>
    </row>
    <row r="2419" spans="1:18" x14ac:dyDescent="0.25">
      <c r="A2419" t="s">
        <v>7198</v>
      </c>
      <c r="B2419" t="s">
        <v>1271</v>
      </c>
      <c r="C2419" t="s">
        <v>394</v>
      </c>
      <c r="D2419">
        <v>1</v>
      </c>
      <c r="E2419">
        <v>0</v>
      </c>
      <c r="F2419">
        <v>15</v>
      </c>
      <c r="O2419" t="s">
        <v>2818</v>
      </c>
      <c r="P2419">
        <v>8</v>
      </c>
      <c r="Q2419" t="s">
        <v>7199</v>
      </c>
      <c r="R2419" t="str">
        <f>IFERROR(INDEX(tbl_Lookup_Exercises[Category],MATCH(tbl_Exercises[[#This Row],[ExerciseName]],tbl_Lookup_Exercises[ExerciseName],0)),"Unknown")</f>
        <v>Warmup</v>
      </c>
    </row>
    <row r="2420" spans="1:18" x14ac:dyDescent="0.25">
      <c r="A2420" t="s">
        <v>7200</v>
      </c>
      <c r="B2420" t="s">
        <v>1271</v>
      </c>
      <c r="C2420" t="s">
        <v>398</v>
      </c>
      <c r="D2420">
        <v>1</v>
      </c>
      <c r="E2420">
        <v>0</v>
      </c>
      <c r="F2420">
        <v>12</v>
      </c>
      <c r="O2420" t="s">
        <v>2818</v>
      </c>
      <c r="P2420">
        <v>8</v>
      </c>
      <c r="Q2420" t="s">
        <v>7201</v>
      </c>
      <c r="R2420" t="str">
        <f>IFERROR(INDEX(tbl_Lookup_Exercises[Category],MATCH(tbl_Exercises[[#This Row],[ExerciseName]],tbl_Lookup_Exercises[ExerciseName],0)),"Unknown")</f>
        <v>Warmup</v>
      </c>
    </row>
    <row r="2421" spans="1:18" x14ac:dyDescent="0.25">
      <c r="A2421" t="s">
        <v>7202</v>
      </c>
      <c r="B2421" t="s">
        <v>1271</v>
      </c>
      <c r="C2421" t="s">
        <v>403</v>
      </c>
      <c r="D2421">
        <v>1</v>
      </c>
      <c r="E2421">
        <v>0</v>
      </c>
      <c r="F2421">
        <v>8</v>
      </c>
      <c r="O2421" t="s">
        <v>2818</v>
      </c>
      <c r="P2421">
        <v>8</v>
      </c>
      <c r="Q2421" t="s">
        <v>7203</v>
      </c>
      <c r="R2421" t="str">
        <f>IFERROR(INDEX(tbl_Lookup_Exercises[Category],MATCH(tbl_Exercises[[#This Row],[ExerciseName]],tbl_Lookup_Exercises[ExerciseName],0)),"Unknown")</f>
        <v>Warmup</v>
      </c>
    </row>
    <row r="2422" spans="1:18" x14ac:dyDescent="0.25">
      <c r="A2422" t="s">
        <v>7204</v>
      </c>
      <c r="B2422" t="s">
        <v>1271</v>
      </c>
      <c r="C2422" t="s">
        <v>407</v>
      </c>
      <c r="D2422">
        <v>1</v>
      </c>
      <c r="E2422">
        <v>0</v>
      </c>
      <c r="F2422">
        <v>10</v>
      </c>
      <c r="O2422" t="s">
        <v>7205</v>
      </c>
      <c r="P2422">
        <v>8</v>
      </c>
      <c r="Q2422" t="s">
        <v>7206</v>
      </c>
      <c r="R2422" t="str">
        <f>IFERROR(INDEX(tbl_Lookup_Exercises[Category],MATCH(tbl_Exercises[[#This Row],[ExerciseName]],tbl_Lookup_Exercises[ExerciseName],0)),"Unknown")</f>
        <v>Warmup</v>
      </c>
    </row>
    <row r="2423" spans="1:18" x14ac:dyDescent="0.25">
      <c r="A2423" t="s">
        <v>7207</v>
      </c>
      <c r="B2423" t="s">
        <v>1271</v>
      </c>
      <c r="C2423" t="s">
        <v>394</v>
      </c>
      <c r="D2423">
        <v>2</v>
      </c>
      <c r="E2423">
        <v>0</v>
      </c>
      <c r="F2423">
        <v>15</v>
      </c>
      <c r="O2423" t="s">
        <v>2818</v>
      </c>
      <c r="P2423">
        <v>8</v>
      </c>
      <c r="Q2423" t="s">
        <v>7208</v>
      </c>
      <c r="R2423" t="str">
        <f>IFERROR(INDEX(tbl_Lookup_Exercises[Category],MATCH(tbl_Exercises[[#This Row],[ExerciseName]],tbl_Lookup_Exercises[ExerciseName],0)),"Unknown")</f>
        <v>Warmup</v>
      </c>
    </row>
    <row r="2424" spans="1:18" x14ac:dyDescent="0.25">
      <c r="A2424" t="s">
        <v>7209</v>
      </c>
      <c r="B2424" t="s">
        <v>1271</v>
      </c>
      <c r="C2424" t="s">
        <v>398</v>
      </c>
      <c r="D2424">
        <v>2</v>
      </c>
      <c r="E2424">
        <v>0</v>
      </c>
      <c r="F2424">
        <v>12</v>
      </c>
      <c r="O2424" t="s">
        <v>2818</v>
      </c>
      <c r="P2424">
        <v>8</v>
      </c>
      <c r="Q2424" t="s">
        <v>7210</v>
      </c>
      <c r="R2424" t="str">
        <f>IFERROR(INDEX(tbl_Lookup_Exercises[Category],MATCH(tbl_Exercises[[#This Row],[ExerciseName]],tbl_Lookup_Exercises[ExerciseName],0)),"Unknown")</f>
        <v>Warmup</v>
      </c>
    </row>
    <row r="2425" spans="1:18" x14ac:dyDescent="0.25">
      <c r="A2425" t="s">
        <v>7211</v>
      </c>
      <c r="B2425" t="s">
        <v>1271</v>
      </c>
      <c r="C2425" t="s">
        <v>403</v>
      </c>
      <c r="D2425">
        <v>2</v>
      </c>
      <c r="E2425">
        <v>0</v>
      </c>
      <c r="F2425">
        <v>8</v>
      </c>
      <c r="O2425" t="s">
        <v>2818</v>
      </c>
      <c r="P2425">
        <v>8</v>
      </c>
      <c r="Q2425" t="s">
        <v>7212</v>
      </c>
      <c r="R2425" t="str">
        <f>IFERROR(INDEX(tbl_Lookup_Exercises[Category],MATCH(tbl_Exercises[[#This Row],[ExerciseName]],tbl_Lookup_Exercises[ExerciseName],0)),"Unknown")</f>
        <v>Warmup</v>
      </c>
    </row>
    <row r="2426" spans="1:18" x14ac:dyDescent="0.25">
      <c r="A2426" t="s">
        <v>7213</v>
      </c>
      <c r="B2426" t="s">
        <v>1271</v>
      </c>
      <c r="C2426" t="s">
        <v>407</v>
      </c>
      <c r="D2426">
        <v>2</v>
      </c>
      <c r="E2426">
        <v>0</v>
      </c>
      <c r="F2426">
        <v>10</v>
      </c>
      <c r="O2426" t="s">
        <v>7205</v>
      </c>
      <c r="P2426">
        <v>8</v>
      </c>
      <c r="Q2426" t="s">
        <v>7214</v>
      </c>
      <c r="R2426" t="str">
        <f>IFERROR(INDEX(tbl_Lookup_Exercises[Category],MATCH(tbl_Exercises[[#This Row],[ExerciseName]],tbl_Lookup_Exercises[ExerciseName],0)),"Unknown")</f>
        <v>Warmup</v>
      </c>
    </row>
    <row r="2427" spans="1:18" x14ac:dyDescent="0.25">
      <c r="A2427" t="s">
        <v>7215</v>
      </c>
      <c r="B2427" t="s">
        <v>1271</v>
      </c>
      <c r="C2427" t="s">
        <v>334</v>
      </c>
      <c r="D2427">
        <v>1</v>
      </c>
      <c r="E2427">
        <v>0</v>
      </c>
      <c r="G2427">
        <v>30</v>
      </c>
      <c r="O2427" t="s">
        <v>7216</v>
      </c>
      <c r="P2427">
        <v>8</v>
      </c>
      <c r="Q2427" t="s">
        <v>7217</v>
      </c>
      <c r="R2427" t="str">
        <f>IFERROR(INDEX(tbl_Lookup_Exercises[Category],MATCH(tbl_Exercises[[#This Row],[ExerciseName]],tbl_Lookup_Exercises[ExerciseName],0)),"Unknown")</f>
        <v>Carry</v>
      </c>
    </row>
    <row r="2428" spans="1:18" x14ac:dyDescent="0.25">
      <c r="A2428" t="s">
        <v>7218</v>
      </c>
      <c r="B2428" t="s">
        <v>1271</v>
      </c>
      <c r="C2428" t="s">
        <v>1</v>
      </c>
      <c r="D2428">
        <v>1</v>
      </c>
      <c r="E2428">
        <v>150</v>
      </c>
      <c r="G2428">
        <v>75</v>
      </c>
      <c r="O2428" t="s">
        <v>6869</v>
      </c>
      <c r="P2428">
        <v>8</v>
      </c>
      <c r="Q2428" t="s">
        <v>7219</v>
      </c>
      <c r="R2428" t="str">
        <f>IFERROR(INDEX(tbl_Lookup_Exercises[Category],MATCH(tbl_Exercises[[#This Row],[ExerciseName]],tbl_Lookup_Exercises[ExerciseName],0)),"Unknown")</f>
        <v>Carry</v>
      </c>
    </row>
    <row r="2429" spans="1:18" x14ac:dyDescent="0.25">
      <c r="A2429" t="s">
        <v>7220</v>
      </c>
      <c r="B2429" t="s">
        <v>1271</v>
      </c>
      <c r="C2429" t="s">
        <v>1</v>
      </c>
      <c r="D2429">
        <v>2</v>
      </c>
      <c r="E2429">
        <v>150</v>
      </c>
      <c r="G2429">
        <v>64.800000000000011</v>
      </c>
      <c r="O2429" t="s">
        <v>7221</v>
      </c>
      <c r="P2429">
        <v>8</v>
      </c>
      <c r="Q2429" t="s">
        <v>7222</v>
      </c>
      <c r="R2429" t="str">
        <f>IFERROR(INDEX(tbl_Lookup_Exercises[Category],MATCH(tbl_Exercises[[#This Row],[ExerciseName]],tbl_Lookup_Exercises[ExerciseName],0)),"Unknown")</f>
        <v>Carry</v>
      </c>
    </row>
    <row r="2430" spans="1:18" x14ac:dyDescent="0.25">
      <c r="A2430" t="s">
        <v>7223</v>
      </c>
      <c r="B2430" t="s">
        <v>1271</v>
      </c>
      <c r="C2430" t="s">
        <v>1</v>
      </c>
      <c r="D2430">
        <v>3</v>
      </c>
      <c r="E2430">
        <v>150</v>
      </c>
      <c r="G2430">
        <v>55.2</v>
      </c>
      <c r="O2430" t="s">
        <v>7224</v>
      </c>
      <c r="P2430">
        <v>8</v>
      </c>
      <c r="Q2430" t="s">
        <v>7225</v>
      </c>
      <c r="R2430" t="str">
        <f>IFERROR(INDEX(tbl_Lookup_Exercises[Category],MATCH(tbl_Exercises[[#This Row],[ExerciseName]],tbl_Lookup_Exercises[ExerciseName],0)),"Unknown")</f>
        <v>Carry</v>
      </c>
    </row>
    <row r="2431" spans="1:18" x14ac:dyDescent="0.25">
      <c r="A2431" t="s">
        <v>7226</v>
      </c>
      <c r="B2431" t="s">
        <v>1271</v>
      </c>
      <c r="C2431" t="s">
        <v>1</v>
      </c>
      <c r="D2431">
        <v>4</v>
      </c>
      <c r="E2431">
        <v>150</v>
      </c>
      <c r="G2431">
        <v>49.199999999999996</v>
      </c>
      <c r="O2431" t="s">
        <v>7227</v>
      </c>
      <c r="P2431">
        <v>8</v>
      </c>
      <c r="Q2431" t="s">
        <v>7228</v>
      </c>
      <c r="R2431" t="str">
        <f>IFERROR(INDEX(tbl_Lookup_Exercises[Category],MATCH(tbl_Exercises[[#This Row],[ExerciseName]],tbl_Lookup_Exercises[ExerciseName],0)),"Unknown")</f>
        <v>Carry</v>
      </c>
    </row>
    <row r="2432" spans="1:18" x14ac:dyDescent="0.25">
      <c r="A2432" t="s">
        <v>7229</v>
      </c>
      <c r="B2432" t="s">
        <v>1271</v>
      </c>
      <c r="C2432" t="s">
        <v>1</v>
      </c>
      <c r="D2432">
        <v>5</v>
      </c>
      <c r="E2432">
        <v>150</v>
      </c>
      <c r="G2432">
        <v>49.199999999999996</v>
      </c>
      <c r="O2432" t="s">
        <v>7227</v>
      </c>
      <c r="P2432">
        <v>8</v>
      </c>
      <c r="Q2432" t="s">
        <v>7230</v>
      </c>
      <c r="R2432" t="str">
        <f>IFERROR(INDEX(tbl_Lookup_Exercises[Category],MATCH(tbl_Exercises[[#This Row],[ExerciseName]],tbl_Lookup_Exercises[ExerciseName],0)),"Unknown")</f>
        <v>Carry</v>
      </c>
    </row>
    <row r="2433" spans="1:18" x14ac:dyDescent="0.25">
      <c r="A2433" t="s">
        <v>7231</v>
      </c>
      <c r="B2433" t="s">
        <v>1271</v>
      </c>
      <c r="C2433" t="s">
        <v>32</v>
      </c>
      <c r="D2433">
        <v>1</v>
      </c>
      <c r="E2433">
        <v>190</v>
      </c>
      <c r="F2433">
        <v>10</v>
      </c>
      <c r="J2433">
        <v>3</v>
      </c>
      <c r="K2433">
        <v>1</v>
      </c>
      <c r="L2433">
        <v>2</v>
      </c>
      <c r="M2433" t="s">
        <v>618</v>
      </c>
      <c r="O2433" t="s">
        <v>7232</v>
      </c>
      <c r="P2433">
        <v>8</v>
      </c>
      <c r="Q2433" t="s">
        <v>7233</v>
      </c>
      <c r="R2433" t="str">
        <f>IFERROR(INDEX(tbl_Lookup_Exercises[Category],MATCH(tbl_Exercises[[#This Row],[ExerciseName]],tbl_Lookup_Exercises[ExerciseName],0)),"Unknown")</f>
        <v>Pull</v>
      </c>
    </row>
    <row r="2434" spans="1:18" x14ac:dyDescent="0.25">
      <c r="A2434" t="s">
        <v>7234</v>
      </c>
      <c r="B2434" t="s">
        <v>1271</v>
      </c>
      <c r="C2434" t="s">
        <v>32</v>
      </c>
      <c r="D2434">
        <v>2</v>
      </c>
      <c r="E2434">
        <v>195</v>
      </c>
      <c r="F2434">
        <v>9</v>
      </c>
      <c r="J2434">
        <v>3</v>
      </c>
      <c r="K2434">
        <v>1</v>
      </c>
      <c r="L2434">
        <v>2</v>
      </c>
      <c r="M2434" t="s">
        <v>1745</v>
      </c>
      <c r="O2434" t="s">
        <v>7235</v>
      </c>
      <c r="P2434">
        <v>8</v>
      </c>
      <c r="Q2434" t="s">
        <v>7236</v>
      </c>
      <c r="R2434" t="str">
        <f>IFERROR(INDEX(tbl_Lookup_Exercises[Category],MATCH(tbl_Exercises[[#This Row],[ExerciseName]],tbl_Lookup_Exercises[ExerciseName],0)),"Unknown")</f>
        <v>Pull</v>
      </c>
    </row>
    <row r="2435" spans="1:18" x14ac:dyDescent="0.25">
      <c r="A2435" t="s">
        <v>7237</v>
      </c>
      <c r="B2435" t="s">
        <v>1271</v>
      </c>
      <c r="C2435" t="s">
        <v>32</v>
      </c>
      <c r="D2435">
        <v>3</v>
      </c>
      <c r="E2435">
        <v>200</v>
      </c>
      <c r="F2435">
        <v>7</v>
      </c>
      <c r="J2435">
        <v>3</v>
      </c>
      <c r="K2435">
        <v>1</v>
      </c>
      <c r="L2435">
        <v>2</v>
      </c>
      <c r="M2435" t="s">
        <v>1745</v>
      </c>
      <c r="O2435" t="s">
        <v>7235</v>
      </c>
      <c r="P2435">
        <v>8</v>
      </c>
      <c r="Q2435" t="s">
        <v>7238</v>
      </c>
      <c r="R2435" t="str">
        <f>IFERROR(INDEX(tbl_Lookup_Exercises[Category],MATCH(tbl_Exercises[[#This Row],[ExerciseName]],tbl_Lookup_Exercises[ExerciseName],0)),"Unknown")</f>
        <v>Pull</v>
      </c>
    </row>
    <row r="2436" spans="1:18" x14ac:dyDescent="0.25">
      <c r="A2436" t="s">
        <v>7239</v>
      </c>
      <c r="B2436" t="s">
        <v>1271</v>
      </c>
      <c r="C2436" t="s">
        <v>32</v>
      </c>
      <c r="D2436">
        <v>4</v>
      </c>
      <c r="E2436">
        <v>200</v>
      </c>
      <c r="F2436">
        <v>6.5</v>
      </c>
      <c r="J2436">
        <v>3</v>
      </c>
      <c r="K2436">
        <v>1</v>
      </c>
      <c r="L2436">
        <v>2</v>
      </c>
      <c r="M2436" t="s">
        <v>1745</v>
      </c>
      <c r="O2436" t="s">
        <v>7235</v>
      </c>
      <c r="P2436">
        <v>8</v>
      </c>
      <c r="Q2436" t="s">
        <v>7240</v>
      </c>
      <c r="R2436" t="str">
        <f>IFERROR(INDEX(tbl_Lookup_Exercises[Category],MATCH(tbl_Exercises[[#This Row],[ExerciseName]],tbl_Lookup_Exercises[ExerciseName],0)),"Unknown")</f>
        <v>Pull</v>
      </c>
    </row>
    <row r="2437" spans="1:18" x14ac:dyDescent="0.25">
      <c r="A2437" t="s">
        <v>7241</v>
      </c>
      <c r="B2437" t="s">
        <v>1271</v>
      </c>
      <c r="C2437" t="s">
        <v>45</v>
      </c>
      <c r="D2437">
        <v>1</v>
      </c>
      <c r="E2437">
        <v>50</v>
      </c>
      <c r="F2437">
        <v>12</v>
      </c>
      <c r="J2437">
        <v>2</v>
      </c>
      <c r="K2437">
        <v>1</v>
      </c>
      <c r="L2437">
        <v>3</v>
      </c>
      <c r="M2437" t="s">
        <v>618</v>
      </c>
      <c r="O2437" t="s">
        <v>7242</v>
      </c>
      <c r="P2437">
        <v>8</v>
      </c>
      <c r="Q2437" t="s">
        <v>7243</v>
      </c>
      <c r="R2437" t="str">
        <f>IFERROR(INDEX(tbl_Lookup_Exercises[Category],MATCH(tbl_Exercises[[#This Row],[ExerciseName]],tbl_Lookup_Exercises[ExerciseName],0)),"Unknown")</f>
        <v>Pull</v>
      </c>
    </row>
    <row r="2438" spans="1:18" x14ac:dyDescent="0.25">
      <c r="A2438" t="s">
        <v>7244</v>
      </c>
      <c r="B2438" t="s">
        <v>1271</v>
      </c>
      <c r="C2438" t="s">
        <v>45</v>
      </c>
      <c r="D2438">
        <v>2</v>
      </c>
      <c r="E2438">
        <v>70</v>
      </c>
      <c r="F2438">
        <v>11</v>
      </c>
      <c r="J2438">
        <v>2</v>
      </c>
      <c r="K2438">
        <v>1</v>
      </c>
      <c r="L2438">
        <v>3</v>
      </c>
      <c r="M2438" t="s">
        <v>1745</v>
      </c>
      <c r="O2438" t="s">
        <v>7245</v>
      </c>
      <c r="P2438">
        <v>8</v>
      </c>
      <c r="Q2438" t="s">
        <v>7246</v>
      </c>
      <c r="R2438" t="str">
        <f>IFERROR(INDEX(tbl_Lookup_Exercises[Category],MATCH(tbl_Exercises[[#This Row],[ExerciseName]],tbl_Lookup_Exercises[ExerciseName],0)),"Unknown")</f>
        <v>Pull</v>
      </c>
    </row>
    <row r="2439" spans="1:18" x14ac:dyDescent="0.25">
      <c r="A2439" t="s">
        <v>7247</v>
      </c>
      <c r="B2439" t="s">
        <v>1271</v>
      </c>
      <c r="C2439" t="s">
        <v>45</v>
      </c>
      <c r="D2439">
        <v>3</v>
      </c>
      <c r="E2439">
        <v>70</v>
      </c>
      <c r="F2439">
        <v>10</v>
      </c>
      <c r="J2439">
        <v>2</v>
      </c>
      <c r="K2439">
        <v>1</v>
      </c>
      <c r="L2439">
        <v>3</v>
      </c>
      <c r="M2439" t="s">
        <v>1745</v>
      </c>
      <c r="O2439" t="s">
        <v>7245</v>
      </c>
      <c r="P2439">
        <v>8</v>
      </c>
      <c r="Q2439" t="s">
        <v>7248</v>
      </c>
      <c r="R2439" t="str">
        <f>IFERROR(INDEX(tbl_Lookup_Exercises[Category],MATCH(tbl_Exercises[[#This Row],[ExerciseName]],tbl_Lookup_Exercises[ExerciseName],0)),"Unknown")</f>
        <v>Pull</v>
      </c>
    </row>
    <row r="2440" spans="1:18" x14ac:dyDescent="0.25">
      <c r="A2440" t="s">
        <v>7249</v>
      </c>
      <c r="B2440" t="s">
        <v>1271</v>
      </c>
      <c r="C2440" t="s">
        <v>8734</v>
      </c>
      <c r="D2440">
        <v>1</v>
      </c>
      <c r="E2440">
        <v>25</v>
      </c>
      <c r="F2440">
        <v>12</v>
      </c>
      <c r="J2440">
        <v>2</v>
      </c>
      <c r="K2440">
        <v>1</v>
      </c>
      <c r="L2440">
        <v>3</v>
      </c>
      <c r="M2440" t="s">
        <v>1745</v>
      </c>
      <c r="O2440" t="s">
        <v>7250</v>
      </c>
      <c r="P2440">
        <v>8</v>
      </c>
      <c r="Q2440" t="s">
        <v>7251</v>
      </c>
      <c r="R2440" t="str">
        <f>IFERROR(INDEX(tbl_Lookup_Exercises[Category],MATCH(tbl_Exercises[[#This Row],[ExerciseName]],tbl_Lookup_Exercises[ExerciseName],0)),"Unknown")</f>
        <v>Arms_Biceps</v>
      </c>
    </row>
    <row r="2441" spans="1:18" x14ac:dyDescent="0.25">
      <c r="A2441" t="s">
        <v>7252</v>
      </c>
      <c r="B2441" t="s">
        <v>1271</v>
      </c>
      <c r="C2441" t="s">
        <v>8734</v>
      </c>
      <c r="D2441">
        <v>2</v>
      </c>
      <c r="E2441">
        <v>25</v>
      </c>
      <c r="F2441">
        <v>10</v>
      </c>
      <c r="J2441">
        <v>2</v>
      </c>
      <c r="K2441">
        <v>1</v>
      </c>
      <c r="L2441">
        <v>3</v>
      </c>
      <c r="M2441" t="s">
        <v>1745</v>
      </c>
      <c r="O2441" t="s">
        <v>7253</v>
      </c>
      <c r="P2441">
        <v>8</v>
      </c>
      <c r="Q2441" t="s">
        <v>7254</v>
      </c>
      <c r="R2441" t="str">
        <f>IFERROR(INDEX(tbl_Lookup_Exercises[Category],MATCH(tbl_Exercises[[#This Row],[ExerciseName]],tbl_Lookup_Exercises[ExerciseName],0)),"Unknown")</f>
        <v>Arms_Biceps</v>
      </c>
    </row>
    <row r="2442" spans="1:18" x14ac:dyDescent="0.25">
      <c r="A2442" t="s">
        <v>7255</v>
      </c>
      <c r="B2442" t="s">
        <v>1271</v>
      </c>
      <c r="C2442" t="s">
        <v>8734</v>
      </c>
      <c r="D2442">
        <v>3</v>
      </c>
      <c r="E2442">
        <v>25</v>
      </c>
      <c r="F2442">
        <v>9</v>
      </c>
      <c r="J2442">
        <v>2</v>
      </c>
      <c r="K2442">
        <v>1</v>
      </c>
      <c r="L2442">
        <v>3</v>
      </c>
      <c r="M2442" t="s">
        <v>1745</v>
      </c>
      <c r="O2442" t="s">
        <v>7253</v>
      </c>
      <c r="P2442">
        <v>8</v>
      </c>
      <c r="Q2442" t="s">
        <v>7256</v>
      </c>
      <c r="R2442" t="str">
        <f>IFERROR(INDEX(tbl_Lookup_Exercises[Category],MATCH(tbl_Exercises[[#This Row],[ExerciseName]],tbl_Lookup_Exercises[ExerciseName],0)),"Unknown")</f>
        <v>Arms_Biceps</v>
      </c>
    </row>
    <row r="2443" spans="1:18" x14ac:dyDescent="0.25">
      <c r="A2443" t="s">
        <v>7257</v>
      </c>
      <c r="B2443" t="s">
        <v>1271</v>
      </c>
      <c r="C2443" t="s">
        <v>73</v>
      </c>
      <c r="D2443">
        <v>1</v>
      </c>
      <c r="E2443">
        <v>30</v>
      </c>
      <c r="F2443">
        <v>15</v>
      </c>
      <c r="J2443">
        <v>2</v>
      </c>
      <c r="K2443">
        <v>2</v>
      </c>
      <c r="L2443">
        <v>2</v>
      </c>
      <c r="M2443" t="s">
        <v>618</v>
      </c>
      <c r="O2443" t="s">
        <v>3218</v>
      </c>
      <c r="P2443">
        <v>8</v>
      </c>
      <c r="Q2443" t="s">
        <v>7258</v>
      </c>
      <c r="R2443" t="str">
        <f>IFERROR(INDEX(tbl_Lookup_Exercises[Category],MATCH(tbl_Exercises[[#This Row],[ExerciseName]],tbl_Lookup_Exercises[ExerciseName],0)),"Unknown")</f>
        <v>Pull</v>
      </c>
    </row>
    <row r="2444" spans="1:18" x14ac:dyDescent="0.25">
      <c r="A2444" t="s">
        <v>7259</v>
      </c>
      <c r="B2444" t="s">
        <v>1271</v>
      </c>
      <c r="C2444" t="s">
        <v>73</v>
      </c>
      <c r="D2444">
        <v>2</v>
      </c>
      <c r="E2444">
        <v>30</v>
      </c>
      <c r="F2444">
        <v>15</v>
      </c>
      <c r="J2444">
        <v>2</v>
      </c>
      <c r="K2444">
        <v>2</v>
      </c>
      <c r="L2444">
        <v>3</v>
      </c>
      <c r="M2444" t="s">
        <v>618</v>
      </c>
      <c r="O2444" t="s">
        <v>7260</v>
      </c>
      <c r="P2444">
        <v>8</v>
      </c>
      <c r="Q2444" t="s">
        <v>7261</v>
      </c>
      <c r="R2444" t="str">
        <f>IFERROR(INDEX(tbl_Lookup_Exercises[Category],MATCH(tbl_Exercises[[#This Row],[ExerciseName]],tbl_Lookup_Exercises[ExerciseName],0)),"Unknown")</f>
        <v>Pull</v>
      </c>
    </row>
    <row r="2445" spans="1:18" x14ac:dyDescent="0.25">
      <c r="A2445" t="s">
        <v>7262</v>
      </c>
      <c r="B2445" t="s">
        <v>1271</v>
      </c>
      <c r="C2445" t="s">
        <v>73</v>
      </c>
      <c r="D2445">
        <v>3</v>
      </c>
      <c r="E2445">
        <v>35</v>
      </c>
      <c r="F2445">
        <v>15</v>
      </c>
      <c r="J2445">
        <v>2</v>
      </c>
      <c r="K2445">
        <v>2</v>
      </c>
      <c r="L2445">
        <v>3</v>
      </c>
      <c r="M2445" t="s">
        <v>618</v>
      </c>
      <c r="O2445" t="s">
        <v>7260</v>
      </c>
      <c r="P2445">
        <v>8</v>
      </c>
      <c r="Q2445" t="s">
        <v>7263</v>
      </c>
      <c r="R2445" t="str">
        <f>IFERROR(INDEX(tbl_Lookup_Exercises[Category],MATCH(tbl_Exercises[[#This Row],[ExerciseName]],tbl_Lookup_Exercises[ExerciseName],0)),"Unknown")</f>
        <v>Pull</v>
      </c>
    </row>
    <row r="2446" spans="1:18" x14ac:dyDescent="0.25">
      <c r="A2446" t="s">
        <v>7264</v>
      </c>
      <c r="B2446" t="s">
        <v>1271</v>
      </c>
      <c r="C2446" t="s">
        <v>356</v>
      </c>
      <c r="D2446">
        <v>1</v>
      </c>
      <c r="G2446">
        <v>166</v>
      </c>
      <c r="H2446">
        <v>0.75</v>
      </c>
      <c r="I2446" t="s">
        <v>3957</v>
      </c>
      <c r="O2446" t="s">
        <v>7265</v>
      </c>
      <c r="P2446">
        <v>8</v>
      </c>
      <c r="Q2446" t="s">
        <v>1274</v>
      </c>
      <c r="R2446" t="str">
        <f>IFERROR(INDEX(tbl_Lookup_Exercises[Category],MATCH(tbl_Exercises[[#This Row],[ExerciseName]],tbl_Lookup_Exercises[ExerciseName],0)),"Unknown")</f>
        <v>Pull</v>
      </c>
    </row>
    <row r="2447" spans="1:18" x14ac:dyDescent="0.25">
      <c r="A2447" t="s">
        <v>7266</v>
      </c>
      <c r="B2447" t="s">
        <v>1275</v>
      </c>
      <c r="C2447" t="s">
        <v>363</v>
      </c>
      <c r="D2447">
        <v>1</v>
      </c>
      <c r="G2447">
        <v>363</v>
      </c>
      <c r="H2447">
        <v>0.69</v>
      </c>
      <c r="I2447" t="s">
        <v>3957</v>
      </c>
      <c r="O2447" t="s">
        <v>7267</v>
      </c>
      <c r="P2447">
        <v>8</v>
      </c>
      <c r="Q2447" t="s">
        <v>1278</v>
      </c>
      <c r="R2447" t="str">
        <f>IFERROR(INDEX(tbl_Lookup_Exercises[Category],MATCH(tbl_Exercises[[#This Row],[ExerciseName]],tbl_Lookup_Exercises[ExerciseName],0)),"Unknown")</f>
        <v>Cardio</v>
      </c>
    </row>
    <row r="2448" spans="1:18" x14ac:dyDescent="0.25">
      <c r="A2448" t="s">
        <v>7268</v>
      </c>
      <c r="B2448" t="s">
        <v>1275</v>
      </c>
      <c r="C2448" t="s">
        <v>394</v>
      </c>
      <c r="D2448">
        <v>1</v>
      </c>
      <c r="E2448">
        <v>0</v>
      </c>
      <c r="F2448">
        <v>15</v>
      </c>
      <c r="O2448" t="s">
        <v>3073</v>
      </c>
      <c r="P2448">
        <v>8</v>
      </c>
      <c r="Q2448" t="s">
        <v>7269</v>
      </c>
      <c r="R2448" t="str">
        <f>IFERROR(INDEX(tbl_Lookup_Exercises[Category],MATCH(tbl_Exercises[[#This Row],[ExerciseName]],tbl_Lookup_Exercises[ExerciseName],0)),"Unknown")</f>
        <v>Warmup</v>
      </c>
    </row>
    <row r="2449" spans="1:18" x14ac:dyDescent="0.25">
      <c r="A2449" t="s">
        <v>7270</v>
      </c>
      <c r="B2449" t="s">
        <v>1275</v>
      </c>
      <c r="C2449" t="s">
        <v>398</v>
      </c>
      <c r="D2449">
        <v>1</v>
      </c>
      <c r="E2449">
        <v>0</v>
      </c>
      <c r="F2449">
        <v>12</v>
      </c>
      <c r="O2449" t="s">
        <v>2818</v>
      </c>
      <c r="P2449">
        <v>8</v>
      </c>
      <c r="Q2449" t="s">
        <v>7271</v>
      </c>
      <c r="R2449" t="str">
        <f>IFERROR(INDEX(tbl_Lookup_Exercises[Category],MATCH(tbl_Exercises[[#This Row],[ExerciseName]],tbl_Lookup_Exercises[ExerciseName],0)),"Unknown")</f>
        <v>Warmup</v>
      </c>
    </row>
    <row r="2450" spans="1:18" x14ac:dyDescent="0.25">
      <c r="A2450" t="s">
        <v>7272</v>
      </c>
      <c r="B2450" t="s">
        <v>1275</v>
      </c>
      <c r="C2450" t="s">
        <v>403</v>
      </c>
      <c r="D2450">
        <v>1</v>
      </c>
      <c r="E2450">
        <v>0</v>
      </c>
      <c r="F2450">
        <v>8</v>
      </c>
      <c r="O2450" t="s">
        <v>3073</v>
      </c>
      <c r="P2450">
        <v>8</v>
      </c>
      <c r="Q2450" t="s">
        <v>7273</v>
      </c>
      <c r="R2450" t="str">
        <f>IFERROR(INDEX(tbl_Lookup_Exercises[Category],MATCH(tbl_Exercises[[#This Row],[ExerciseName]],tbl_Lookup_Exercises[ExerciseName],0)),"Unknown")</f>
        <v>Warmup</v>
      </c>
    </row>
    <row r="2451" spans="1:18" x14ac:dyDescent="0.25">
      <c r="A2451" t="s">
        <v>7274</v>
      </c>
      <c r="B2451" t="s">
        <v>1275</v>
      </c>
      <c r="C2451" t="s">
        <v>389</v>
      </c>
      <c r="D2451">
        <v>1</v>
      </c>
      <c r="E2451">
        <v>0</v>
      </c>
      <c r="F2451">
        <v>10</v>
      </c>
      <c r="P2451">
        <v>8</v>
      </c>
      <c r="Q2451" t="s">
        <v>7275</v>
      </c>
      <c r="R2451" t="str">
        <f>IFERROR(INDEX(tbl_Lookup_Exercises[Category],MATCH(tbl_Exercises[[#This Row],[ExerciseName]],tbl_Lookup_Exercises[ExerciseName],0)),"Unknown")</f>
        <v>Push</v>
      </c>
    </row>
    <row r="2452" spans="1:18" x14ac:dyDescent="0.25">
      <c r="A2452" t="s">
        <v>7276</v>
      </c>
      <c r="B2452" t="s">
        <v>1275</v>
      </c>
      <c r="C2452" t="s">
        <v>394</v>
      </c>
      <c r="D2452">
        <v>2</v>
      </c>
      <c r="E2452">
        <v>0</v>
      </c>
      <c r="F2452">
        <v>15</v>
      </c>
      <c r="O2452" t="s">
        <v>3073</v>
      </c>
      <c r="P2452">
        <v>8</v>
      </c>
      <c r="Q2452" t="s">
        <v>7277</v>
      </c>
      <c r="R2452" t="str">
        <f>IFERROR(INDEX(tbl_Lookup_Exercises[Category],MATCH(tbl_Exercises[[#This Row],[ExerciseName]],tbl_Lookup_Exercises[ExerciseName],0)),"Unknown")</f>
        <v>Warmup</v>
      </c>
    </row>
    <row r="2453" spans="1:18" x14ac:dyDescent="0.25">
      <c r="A2453" t="s">
        <v>7278</v>
      </c>
      <c r="B2453" t="s">
        <v>1275</v>
      </c>
      <c r="C2453" t="s">
        <v>398</v>
      </c>
      <c r="D2453">
        <v>2</v>
      </c>
      <c r="E2453">
        <v>0</v>
      </c>
      <c r="F2453">
        <v>12</v>
      </c>
      <c r="O2453" t="s">
        <v>2818</v>
      </c>
      <c r="P2453">
        <v>8</v>
      </c>
      <c r="Q2453" t="s">
        <v>7279</v>
      </c>
      <c r="R2453" t="str">
        <f>IFERROR(INDEX(tbl_Lookup_Exercises[Category],MATCH(tbl_Exercises[[#This Row],[ExerciseName]],tbl_Lookup_Exercises[ExerciseName],0)),"Unknown")</f>
        <v>Warmup</v>
      </c>
    </row>
    <row r="2454" spans="1:18" x14ac:dyDescent="0.25">
      <c r="A2454" t="s">
        <v>7280</v>
      </c>
      <c r="B2454" t="s">
        <v>1275</v>
      </c>
      <c r="C2454" t="s">
        <v>403</v>
      </c>
      <c r="D2454">
        <v>2</v>
      </c>
      <c r="E2454">
        <v>0</v>
      </c>
      <c r="F2454">
        <v>8</v>
      </c>
      <c r="O2454" t="s">
        <v>3073</v>
      </c>
      <c r="P2454">
        <v>8</v>
      </c>
      <c r="Q2454" t="s">
        <v>7281</v>
      </c>
      <c r="R2454" t="str">
        <f>IFERROR(INDEX(tbl_Lookup_Exercises[Category],MATCH(tbl_Exercises[[#This Row],[ExerciseName]],tbl_Lookup_Exercises[ExerciseName],0)),"Unknown")</f>
        <v>Warmup</v>
      </c>
    </row>
    <row r="2455" spans="1:18" x14ac:dyDescent="0.25">
      <c r="A2455" t="s">
        <v>7282</v>
      </c>
      <c r="B2455" t="s">
        <v>1275</v>
      </c>
      <c r="C2455" t="s">
        <v>389</v>
      </c>
      <c r="D2455">
        <v>2</v>
      </c>
      <c r="E2455">
        <v>0</v>
      </c>
      <c r="F2455">
        <v>10</v>
      </c>
      <c r="P2455">
        <v>8</v>
      </c>
      <c r="Q2455" t="s">
        <v>7283</v>
      </c>
      <c r="R2455" t="str">
        <f>IFERROR(INDEX(tbl_Lookup_Exercises[Category],MATCH(tbl_Exercises[[#This Row],[ExerciseName]],tbl_Lookup_Exercises[ExerciseName],0)),"Unknown")</f>
        <v>Push</v>
      </c>
    </row>
    <row r="2456" spans="1:18" x14ac:dyDescent="0.25">
      <c r="A2456" t="s">
        <v>7284</v>
      </c>
      <c r="B2456" t="s">
        <v>1275</v>
      </c>
      <c r="C2456" t="s">
        <v>177</v>
      </c>
      <c r="D2456">
        <v>1</v>
      </c>
      <c r="E2456">
        <v>15</v>
      </c>
      <c r="F2456">
        <v>10</v>
      </c>
      <c r="O2456" t="s">
        <v>7285</v>
      </c>
      <c r="P2456">
        <v>8</v>
      </c>
      <c r="Q2456" t="s">
        <v>7286</v>
      </c>
      <c r="R2456" t="str">
        <f>IFERROR(INDEX(tbl_Lookup_Exercises[Category],MATCH(tbl_Exercises[[#This Row],[ExerciseName]],tbl_Lookup_Exercises[ExerciseName],0)),"Unknown")</f>
        <v>Push</v>
      </c>
    </row>
    <row r="2457" spans="1:18" x14ac:dyDescent="0.25">
      <c r="A2457" t="s">
        <v>7287</v>
      </c>
      <c r="B2457" t="s">
        <v>1275</v>
      </c>
      <c r="C2457" t="s">
        <v>147</v>
      </c>
      <c r="D2457">
        <v>1</v>
      </c>
      <c r="E2457">
        <v>110</v>
      </c>
      <c r="F2457">
        <v>9</v>
      </c>
      <c r="J2457">
        <v>3</v>
      </c>
      <c r="K2457">
        <v>1</v>
      </c>
      <c r="L2457">
        <v>2</v>
      </c>
      <c r="M2457" t="s">
        <v>1745</v>
      </c>
      <c r="O2457" t="s">
        <v>7288</v>
      </c>
      <c r="P2457">
        <v>8</v>
      </c>
      <c r="Q2457" t="s">
        <v>7289</v>
      </c>
      <c r="R2457" t="str">
        <f>IFERROR(INDEX(tbl_Lookup_Exercises[Category],MATCH(tbl_Exercises[[#This Row],[ExerciseName]],tbl_Lookup_Exercises[ExerciseName],0)),"Unknown")</f>
        <v>Push</v>
      </c>
    </row>
    <row r="2458" spans="1:18" x14ac:dyDescent="0.25">
      <c r="A2458" t="s">
        <v>7290</v>
      </c>
      <c r="B2458" t="s">
        <v>1275</v>
      </c>
      <c r="C2458" t="s">
        <v>147</v>
      </c>
      <c r="D2458">
        <v>2</v>
      </c>
      <c r="E2458">
        <v>120</v>
      </c>
      <c r="F2458">
        <v>9</v>
      </c>
      <c r="J2458">
        <v>3</v>
      </c>
      <c r="K2458">
        <v>1</v>
      </c>
      <c r="L2458">
        <v>2</v>
      </c>
      <c r="M2458" t="s">
        <v>618</v>
      </c>
      <c r="O2458" t="s">
        <v>7291</v>
      </c>
      <c r="P2458">
        <v>8</v>
      </c>
      <c r="Q2458" t="s">
        <v>7292</v>
      </c>
      <c r="R2458" t="str">
        <f>IFERROR(INDEX(tbl_Lookup_Exercises[Category],MATCH(tbl_Exercises[[#This Row],[ExerciseName]],tbl_Lookup_Exercises[ExerciseName],0)),"Unknown")</f>
        <v>Push</v>
      </c>
    </row>
    <row r="2459" spans="1:18" x14ac:dyDescent="0.25">
      <c r="A2459" t="s">
        <v>7293</v>
      </c>
      <c r="B2459" t="s">
        <v>1275</v>
      </c>
      <c r="C2459" t="s">
        <v>147</v>
      </c>
      <c r="D2459">
        <v>3</v>
      </c>
      <c r="E2459">
        <v>130</v>
      </c>
      <c r="F2459">
        <v>7</v>
      </c>
      <c r="J2459">
        <v>3</v>
      </c>
      <c r="K2459">
        <v>1</v>
      </c>
      <c r="L2459">
        <v>2</v>
      </c>
      <c r="M2459" t="s">
        <v>1745</v>
      </c>
      <c r="O2459" t="s">
        <v>7288</v>
      </c>
      <c r="P2459">
        <v>8</v>
      </c>
      <c r="Q2459" t="s">
        <v>7294</v>
      </c>
      <c r="R2459" t="str">
        <f>IFERROR(INDEX(tbl_Lookup_Exercises[Category],MATCH(tbl_Exercises[[#This Row],[ExerciseName]],tbl_Lookup_Exercises[ExerciseName],0)),"Unknown")</f>
        <v>Push</v>
      </c>
    </row>
    <row r="2460" spans="1:18" x14ac:dyDescent="0.25">
      <c r="A2460" t="s">
        <v>7295</v>
      </c>
      <c r="B2460" t="s">
        <v>1275</v>
      </c>
      <c r="C2460" t="s">
        <v>147</v>
      </c>
      <c r="D2460">
        <v>4</v>
      </c>
      <c r="E2460">
        <v>130</v>
      </c>
      <c r="F2460">
        <v>6</v>
      </c>
      <c r="J2460">
        <v>3</v>
      </c>
      <c r="K2460">
        <v>1</v>
      </c>
      <c r="L2460">
        <v>2</v>
      </c>
      <c r="M2460" t="s">
        <v>1745</v>
      </c>
      <c r="O2460" t="s">
        <v>7296</v>
      </c>
      <c r="P2460">
        <v>8</v>
      </c>
      <c r="Q2460" t="s">
        <v>7297</v>
      </c>
      <c r="R2460" t="str">
        <f>IFERROR(INDEX(tbl_Lookup_Exercises[Category],MATCH(tbl_Exercises[[#This Row],[ExerciseName]],tbl_Lookup_Exercises[ExerciseName],0)),"Unknown")</f>
        <v>Push</v>
      </c>
    </row>
    <row r="2461" spans="1:18" x14ac:dyDescent="0.25">
      <c r="A2461" t="s">
        <v>7298</v>
      </c>
      <c r="B2461" t="s">
        <v>1275</v>
      </c>
      <c r="C2461" t="s">
        <v>181</v>
      </c>
      <c r="D2461">
        <v>1</v>
      </c>
      <c r="E2461">
        <v>40</v>
      </c>
      <c r="F2461">
        <v>10</v>
      </c>
      <c r="J2461">
        <v>2</v>
      </c>
      <c r="K2461">
        <v>2</v>
      </c>
      <c r="L2461">
        <v>2</v>
      </c>
      <c r="M2461" t="s">
        <v>626</v>
      </c>
      <c r="O2461" t="s">
        <v>7299</v>
      </c>
      <c r="P2461">
        <v>8</v>
      </c>
      <c r="Q2461" t="s">
        <v>7300</v>
      </c>
      <c r="R2461" t="str">
        <f>IFERROR(INDEX(tbl_Lookup_Exercises[Category],MATCH(tbl_Exercises[[#This Row],[ExerciseName]],tbl_Lookup_Exercises[ExerciseName],0)),"Unknown")</f>
        <v>Push</v>
      </c>
    </row>
    <row r="2462" spans="1:18" x14ac:dyDescent="0.25">
      <c r="A2462" t="s">
        <v>7301</v>
      </c>
      <c r="B2462" t="s">
        <v>1275</v>
      </c>
      <c r="C2462" t="s">
        <v>181</v>
      </c>
      <c r="D2462">
        <v>2</v>
      </c>
      <c r="E2462">
        <v>85</v>
      </c>
      <c r="F2462">
        <v>10</v>
      </c>
      <c r="J2462">
        <v>3</v>
      </c>
      <c r="K2462">
        <v>1</v>
      </c>
      <c r="L2462">
        <v>2</v>
      </c>
      <c r="M2462" t="s">
        <v>618</v>
      </c>
      <c r="O2462" t="s">
        <v>3213</v>
      </c>
      <c r="P2462">
        <v>8</v>
      </c>
      <c r="Q2462" t="s">
        <v>7302</v>
      </c>
      <c r="R2462" t="str">
        <f>IFERROR(INDEX(tbl_Lookup_Exercises[Category],MATCH(tbl_Exercises[[#This Row],[ExerciseName]],tbl_Lookup_Exercises[ExerciseName],0)),"Unknown")</f>
        <v>Push</v>
      </c>
    </row>
    <row r="2463" spans="1:18" x14ac:dyDescent="0.25">
      <c r="A2463" t="s">
        <v>7303</v>
      </c>
      <c r="B2463" t="s">
        <v>1275</v>
      </c>
      <c r="C2463" t="s">
        <v>181</v>
      </c>
      <c r="D2463">
        <v>3</v>
      </c>
      <c r="E2463">
        <v>90</v>
      </c>
      <c r="F2463">
        <v>9</v>
      </c>
      <c r="J2463">
        <v>3</v>
      </c>
      <c r="K2463">
        <v>1</v>
      </c>
      <c r="L2463">
        <v>2</v>
      </c>
      <c r="M2463" t="s">
        <v>618</v>
      </c>
      <c r="O2463" t="s">
        <v>3213</v>
      </c>
      <c r="P2463">
        <v>8</v>
      </c>
      <c r="Q2463" t="s">
        <v>7304</v>
      </c>
      <c r="R2463" t="str">
        <f>IFERROR(INDEX(tbl_Lookup_Exercises[Category],MATCH(tbl_Exercises[[#This Row],[ExerciseName]],tbl_Lookup_Exercises[ExerciseName],0)),"Unknown")</f>
        <v>Push</v>
      </c>
    </row>
    <row r="2464" spans="1:18" x14ac:dyDescent="0.25">
      <c r="A2464" t="s">
        <v>7305</v>
      </c>
      <c r="B2464" t="s">
        <v>1275</v>
      </c>
      <c r="C2464" t="s">
        <v>181</v>
      </c>
      <c r="D2464">
        <v>4</v>
      </c>
      <c r="E2464">
        <v>95</v>
      </c>
      <c r="F2464">
        <v>8</v>
      </c>
      <c r="J2464">
        <v>3</v>
      </c>
      <c r="K2464">
        <v>1</v>
      </c>
      <c r="L2464">
        <v>2</v>
      </c>
      <c r="M2464" t="s">
        <v>1745</v>
      </c>
      <c r="O2464" t="s">
        <v>2982</v>
      </c>
      <c r="P2464">
        <v>8</v>
      </c>
      <c r="Q2464" t="s">
        <v>7306</v>
      </c>
      <c r="R2464" t="str">
        <f>IFERROR(INDEX(tbl_Lookup_Exercises[Category],MATCH(tbl_Exercises[[#This Row],[ExerciseName]],tbl_Lookup_Exercises[ExerciseName],0)),"Unknown")</f>
        <v>Push</v>
      </c>
    </row>
    <row r="2465" spans="1:18" x14ac:dyDescent="0.25">
      <c r="A2465" t="s">
        <v>7307</v>
      </c>
      <c r="B2465" t="s">
        <v>1275</v>
      </c>
      <c r="C2465" t="s">
        <v>200</v>
      </c>
      <c r="D2465">
        <v>1</v>
      </c>
      <c r="E2465">
        <v>30</v>
      </c>
      <c r="F2465">
        <v>10</v>
      </c>
      <c r="J2465">
        <v>2</v>
      </c>
      <c r="K2465">
        <v>2</v>
      </c>
      <c r="L2465">
        <v>2</v>
      </c>
      <c r="M2465" t="s">
        <v>618</v>
      </c>
      <c r="O2465" t="s">
        <v>7308</v>
      </c>
      <c r="P2465">
        <v>8</v>
      </c>
      <c r="Q2465" t="s">
        <v>7309</v>
      </c>
      <c r="R2465" t="str">
        <f>IFERROR(INDEX(tbl_Lookup_Exercises[Category],MATCH(tbl_Exercises[[#This Row],[ExerciseName]],tbl_Lookup_Exercises[ExerciseName],0)),"Unknown")</f>
        <v>Push</v>
      </c>
    </row>
    <row r="2466" spans="1:18" x14ac:dyDescent="0.25">
      <c r="A2466" t="s">
        <v>7310</v>
      </c>
      <c r="B2466" t="s">
        <v>1275</v>
      </c>
      <c r="C2466" t="s">
        <v>200</v>
      </c>
      <c r="D2466">
        <v>2</v>
      </c>
      <c r="E2466">
        <v>30</v>
      </c>
      <c r="F2466">
        <v>9</v>
      </c>
      <c r="J2466">
        <v>2</v>
      </c>
      <c r="K2466">
        <v>1</v>
      </c>
      <c r="L2466">
        <v>3</v>
      </c>
      <c r="M2466" t="s">
        <v>618</v>
      </c>
      <c r="O2466" t="s">
        <v>7311</v>
      </c>
      <c r="P2466">
        <v>8</v>
      </c>
      <c r="Q2466" t="s">
        <v>7312</v>
      </c>
      <c r="R2466" t="str">
        <f>IFERROR(INDEX(tbl_Lookup_Exercises[Category],MATCH(tbl_Exercises[[#This Row],[ExerciseName]],tbl_Lookup_Exercises[ExerciseName],0)),"Unknown")</f>
        <v>Push</v>
      </c>
    </row>
    <row r="2467" spans="1:18" x14ac:dyDescent="0.25">
      <c r="A2467" t="s">
        <v>7313</v>
      </c>
      <c r="B2467" t="s">
        <v>1275</v>
      </c>
      <c r="C2467" t="s">
        <v>200</v>
      </c>
      <c r="D2467">
        <v>3</v>
      </c>
      <c r="E2467">
        <v>30</v>
      </c>
      <c r="F2467">
        <v>9</v>
      </c>
      <c r="J2467">
        <v>2</v>
      </c>
      <c r="K2467">
        <v>1</v>
      </c>
      <c r="L2467">
        <v>3</v>
      </c>
      <c r="M2467" t="s">
        <v>618</v>
      </c>
      <c r="O2467" t="s">
        <v>7311</v>
      </c>
      <c r="P2467">
        <v>8</v>
      </c>
      <c r="Q2467" t="s">
        <v>7314</v>
      </c>
      <c r="R2467" t="str">
        <f>IFERROR(INDEX(tbl_Lookup_Exercises[Category],MATCH(tbl_Exercises[[#This Row],[ExerciseName]],tbl_Lookup_Exercises[ExerciseName],0)),"Unknown")</f>
        <v>Push</v>
      </c>
    </row>
    <row r="2468" spans="1:18" x14ac:dyDescent="0.25">
      <c r="A2468" t="s">
        <v>7315</v>
      </c>
      <c r="B2468" t="s">
        <v>1275</v>
      </c>
      <c r="C2468" t="s">
        <v>313</v>
      </c>
      <c r="D2468">
        <v>1</v>
      </c>
      <c r="E2468">
        <v>20</v>
      </c>
      <c r="F2468">
        <v>10</v>
      </c>
      <c r="J2468">
        <v>2</v>
      </c>
      <c r="K2468">
        <v>1</v>
      </c>
      <c r="L2468">
        <v>3</v>
      </c>
      <c r="M2468" t="s">
        <v>2271</v>
      </c>
      <c r="O2468" t="s">
        <v>7316</v>
      </c>
      <c r="P2468">
        <v>8</v>
      </c>
      <c r="Q2468" t="s">
        <v>7317</v>
      </c>
      <c r="R2468" t="str">
        <f>IFERROR(INDEX(tbl_Lookup_Exercises[Category],MATCH(tbl_Exercises[[#This Row],[ExerciseName]],tbl_Lookup_Exercises[ExerciseName],0)),"Unknown")</f>
        <v>Push</v>
      </c>
    </row>
    <row r="2469" spans="1:18" x14ac:dyDescent="0.25">
      <c r="A2469" t="s">
        <v>7318</v>
      </c>
      <c r="B2469" t="s">
        <v>1275</v>
      </c>
      <c r="C2469" t="s">
        <v>313</v>
      </c>
      <c r="D2469">
        <v>2</v>
      </c>
      <c r="E2469">
        <v>30</v>
      </c>
      <c r="F2469">
        <v>10</v>
      </c>
      <c r="J2469">
        <v>2</v>
      </c>
      <c r="K2469">
        <v>1</v>
      </c>
      <c r="L2469">
        <v>3</v>
      </c>
      <c r="M2469" t="s">
        <v>2289</v>
      </c>
      <c r="O2469" t="s">
        <v>7319</v>
      </c>
      <c r="P2469">
        <v>8</v>
      </c>
      <c r="Q2469" t="s">
        <v>7320</v>
      </c>
      <c r="R2469" t="str">
        <f>IFERROR(INDEX(tbl_Lookup_Exercises[Category],MATCH(tbl_Exercises[[#This Row],[ExerciseName]],tbl_Lookup_Exercises[ExerciseName],0)),"Unknown")</f>
        <v>Push</v>
      </c>
    </row>
    <row r="2470" spans="1:18" x14ac:dyDescent="0.25">
      <c r="A2470" t="s">
        <v>7321</v>
      </c>
      <c r="B2470" t="s">
        <v>1275</v>
      </c>
      <c r="C2470" t="s">
        <v>313</v>
      </c>
      <c r="D2470">
        <v>3</v>
      </c>
      <c r="E2470">
        <v>40</v>
      </c>
      <c r="F2470">
        <v>10</v>
      </c>
      <c r="J2470">
        <v>2</v>
      </c>
      <c r="K2470">
        <v>1</v>
      </c>
      <c r="L2470">
        <v>3</v>
      </c>
      <c r="M2470" t="s">
        <v>2289</v>
      </c>
      <c r="O2470" t="s">
        <v>7322</v>
      </c>
      <c r="P2470">
        <v>8</v>
      </c>
      <c r="Q2470" t="s">
        <v>7323</v>
      </c>
      <c r="R2470" t="str">
        <f>IFERROR(INDEX(tbl_Lookup_Exercises[Category],MATCH(tbl_Exercises[[#This Row],[ExerciseName]],tbl_Lookup_Exercises[ExerciseName],0)),"Unknown")</f>
        <v>Push</v>
      </c>
    </row>
    <row r="2471" spans="1:18" x14ac:dyDescent="0.25">
      <c r="A2471" t="s">
        <v>7324</v>
      </c>
      <c r="B2471" t="s">
        <v>1275</v>
      </c>
      <c r="C2471" t="s">
        <v>217</v>
      </c>
      <c r="D2471">
        <v>1</v>
      </c>
      <c r="E2471">
        <v>22.5</v>
      </c>
      <c r="F2471">
        <v>9</v>
      </c>
      <c r="J2471">
        <v>3</v>
      </c>
      <c r="K2471">
        <v>1</v>
      </c>
      <c r="L2471">
        <v>3</v>
      </c>
      <c r="M2471" t="s">
        <v>1745</v>
      </c>
      <c r="O2471" t="s">
        <v>2355</v>
      </c>
      <c r="P2471">
        <v>8</v>
      </c>
      <c r="Q2471" t="s">
        <v>7325</v>
      </c>
      <c r="R2471" t="str">
        <f>IFERROR(INDEX(tbl_Lookup_Exercises[Category],MATCH(tbl_Exercises[[#This Row],[ExerciseName]],tbl_Lookup_Exercises[ExerciseName],0)),"Unknown")</f>
        <v>Arms_Triceps</v>
      </c>
    </row>
    <row r="2472" spans="1:18" x14ac:dyDescent="0.25">
      <c r="A2472" t="s">
        <v>7326</v>
      </c>
      <c r="B2472" t="s">
        <v>1275</v>
      </c>
      <c r="C2472" t="s">
        <v>217</v>
      </c>
      <c r="D2472">
        <v>2</v>
      </c>
      <c r="E2472">
        <v>22.5</v>
      </c>
      <c r="F2472">
        <v>9</v>
      </c>
      <c r="J2472">
        <v>2</v>
      </c>
      <c r="K2472">
        <v>1</v>
      </c>
      <c r="L2472">
        <v>3</v>
      </c>
      <c r="M2472" t="s">
        <v>1745</v>
      </c>
      <c r="O2472" t="s">
        <v>2181</v>
      </c>
      <c r="P2472">
        <v>8</v>
      </c>
      <c r="Q2472" t="s">
        <v>7327</v>
      </c>
      <c r="R2472" t="str">
        <f>IFERROR(INDEX(tbl_Lookup_Exercises[Category],MATCH(tbl_Exercises[[#This Row],[ExerciseName]],tbl_Lookup_Exercises[ExerciseName],0)),"Unknown")</f>
        <v>Arms_Triceps</v>
      </c>
    </row>
    <row r="2473" spans="1:18" x14ac:dyDescent="0.25">
      <c r="A2473" t="s">
        <v>7328</v>
      </c>
      <c r="B2473" t="s">
        <v>1275</v>
      </c>
      <c r="C2473" t="s">
        <v>217</v>
      </c>
      <c r="D2473">
        <v>3</v>
      </c>
      <c r="E2473">
        <v>22.5</v>
      </c>
      <c r="F2473">
        <v>8</v>
      </c>
      <c r="J2473">
        <v>2</v>
      </c>
      <c r="K2473">
        <v>1</v>
      </c>
      <c r="L2473">
        <v>3</v>
      </c>
      <c r="M2473" t="s">
        <v>1745</v>
      </c>
      <c r="O2473" t="s">
        <v>2181</v>
      </c>
      <c r="P2473">
        <v>8</v>
      </c>
      <c r="Q2473" t="s">
        <v>7329</v>
      </c>
      <c r="R2473" t="str">
        <f>IFERROR(INDEX(tbl_Lookup_Exercises[Category],MATCH(tbl_Exercises[[#This Row],[ExerciseName]],tbl_Lookup_Exercises[ExerciseName],0)),"Unknown")</f>
        <v>Arms_Triceps</v>
      </c>
    </row>
    <row r="2474" spans="1:18" x14ac:dyDescent="0.25">
      <c r="A2474" t="s">
        <v>7330</v>
      </c>
      <c r="B2474" t="s">
        <v>1275</v>
      </c>
      <c r="C2474" t="s">
        <v>209</v>
      </c>
      <c r="D2474">
        <v>1</v>
      </c>
      <c r="E2474">
        <v>62.5</v>
      </c>
      <c r="F2474">
        <v>10</v>
      </c>
      <c r="M2474" t="s">
        <v>1745</v>
      </c>
      <c r="O2474" t="s">
        <v>7331</v>
      </c>
      <c r="P2474">
        <v>8</v>
      </c>
      <c r="Q2474" t="s">
        <v>7332</v>
      </c>
      <c r="R2474" t="str">
        <f>IFERROR(INDEX(tbl_Lookup_Exercises[Category],MATCH(tbl_Exercises[[#This Row],[ExerciseName]],tbl_Lookup_Exercises[ExerciseName],0)),"Unknown")</f>
        <v>Arms_Triceps</v>
      </c>
    </row>
    <row r="2475" spans="1:18" x14ac:dyDescent="0.25">
      <c r="A2475" t="s">
        <v>7333</v>
      </c>
      <c r="B2475" t="s">
        <v>1275</v>
      </c>
      <c r="C2475" t="s">
        <v>209</v>
      </c>
      <c r="D2475">
        <v>2</v>
      </c>
      <c r="E2475">
        <v>62.5</v>
      </c>
      <c r="F2475">
        <v>8</v>
      </c>
      <c r="M2475" t="s">
        <v>1745</v>
      </c>
      <c r="O2475" t="s">
        <v>7334</v>
      </c>
      <c r="P2475">
        <v>8</v>
      </c>
      <c r="Q2475" t="s">
        <v>7335</v>
      </c>
      <c r="R2475" t="str">
        <f>IFERROR(INDEX(tbl_Lookup_Exercises[Category],MATCH(tbl_Exercises[[#This Row],[ExerciseName]],tbl_Lookup_Exercises[ExerciseName],0)),"Unknown")</f>
        <v>Arms_Triceps</v>
      </c>
    </row>
    <row r="2476" spans="1:18" x14ac:dyDescent="0.25">
      <c r="A2476" t="s">
        <v>7336</v>
      </c>
      <c r="B2476" t="s">
        <v>1275</v>
      </c>
      <c r="C2476" t="s">
        <v>209</v>
      </c>
      <c r="D2476">
        <v>3</v>
      </c>
      <c r="E2476">
        <v>62.5</v>
      </c>
      <c r="F2476">
        <v>8</v>
      </c>
      <c r="M2476" t="s">
        <v>1745</v>
      </c>
      <c r="O2476" t="s">
        <v>7334</v>
      </c>
      <c r="P2476">
        <v>8</v>
      </c>
      <c r="Q2476" t="s">
        <v>7337</v>
      </c>
      <c r="R2476" t="str">
        <f>IFERROR(INDEX(tbl_Lookup_Exercises[Category],MATCH(tbl_Exercises[[#This Row],[ExerciseName]],tbl_Lookup_Exercises[ExerciseName],0)),"Unknown")</f>
        <v>Arms_Triceps</v>
      </c>
    </row>
    <row r="2477" spans="1:18" x14ac:dyDescent="0.25">
      <c r="A2477" t="s">
        <v>7338</v>
      </c>
      <c r="B2477" t="s">
        <v>1275</v>
      </c>
      <c r="C2477" t="s">
        <v>209</v>
      </c>
      <c r="D2477">
        <v>4</v>
      </c>
      <c r="E2477">
        <v>62.5</v>
      </c>
      <c r="F2477">
        <v>7</v>
      </c>
      <c r="M2477" t="s">
        <v>1745</v>
      </c>
      <c r="O2477" t="s">
        <v>7334</v>
      </c>
      <c r="P2477">
        <v>8</v>
      </c>
      <c r="Q2477" t="s">
        <v>7339</v>
      </c>
      <c r="R2477" t="str">
        <f>IFERROR(INDEX(tbl_Lookup_Exercises[Category],MATCH(tbl_Exercises[[#This Row],[ExerciseName]],tbl_Lookup_Exercises[ExerciseName],0)),"Unknown")</f>
        <v>Arms_Triceps</v>
      </c>
    </row>
    <row r="2478" spans="1:18" x14ac:dyDescent="0.25">
      <c r="A2478" t="s">
        <v>7340</v>
      </c>
      <c r="B2478" t="s">
        <v>1275</v>
      </c>
      <c r="C2478" t="s">
        <v>373</v>
      </c>
      <c r="D2478">
        <v>1</v>
      </c>
      <c r="G2478">
        <v>20</v>
      </c>
      <c r="H2478">
        <v>0</v>
      </c>
      <c r="I2478" t="s">
        <v>3957</v>
      </c>
      <c r="O2478" t="s">
        <v>7341</v>
      </c>
      <c r="P2478">
        <v>8</v>
      </c>
      <c r="Q2478" t="s">
        <v>7342</v>
      </c>
      <c r="R2478" t="str">
        <f>IFERROR(INDEX(tbl_Lookup_Exercises[Category],MATCH(tbl_Exercises[[#This Row],[ExerciseName]],tbl_Lookup_Exercises[ExerciseName],0)),"Unknown")</f>
        <v>Cardio</v>
      </c>
    </row>
    <row r="2479" spans="1:18" x14ac:dyDescent="0.25">
      <c r="A2479" t="s">
        <v>7343</v>
      </c>
      <c r="B2479" t="s">
        <v>1275</v>
      </c>
      <c r="C2479" t="s">
        <v>373</v>
      </c>
      <c r="D2479">
        <v>2</v>
      </c>
      <c r="G2479">
        <v>20</v>
      </c>
      <c r="H2479">
        <v>0</v>
      </c>
      <c r="I2479" t="s">
        <v>3957</v>
      </c>
      <c r="O2479" t="s">
        <v>7341</v>
      </c>
      <c r="P2479">
        <v>8</v>
      </c>
      <c r="Q2479" t="s">
        <v>7344</v>
      </c>
      <c r="R2479" t="str">
        <f>IFERROR(INDEX(tbl_Lookup_Exercises[Category],MATCH(tbl_Exercises[[#This Row],[ExerciseName]],tbl_Lookup_Exercises[ExerciseName],0)),"Unknown")</f>
        <v>Cardio</v>
      </c>
    </row>
    <row r="2480" spans="1:18" x14ac:dyDescent="0.25">
      <c r="A2480" t="s">
        <v>7345</v>
      </c>
      <c r="B2480" t="s">
        <v>1275</v>
      </c>
      <c r="C2480" t="s">
        <v>373</v>
      </c>
      <c r="D2480">
        <v>3</v>
      </c>
      <c r="G2480">
        <v>20</v>
      </c>
      <c r="H2480">
        <v>0</v>
      </c>
      <c r="I2480" t="s">
        <v>3957</v>
      </c>
      <c r="O2480" t="s">
        <v>7341</v>
      </c>
      <c r="P2480">
        <v>8</v>
      </c>
      <c r="Q2480" t="s">
        <v>7346</v>
      </c>
      <c r="R2480" t="str">
        <f>IFERROR(INDEX(tbl_Lookup_Exercises[Category],MATCH(tbl_Exercises[[#This Row],[ExerciseName]],tbl_Lookup_Exercises[ExerciseName],0)),"Unknown")</f>
        <v>Cardio</v>
      </c>
    </row>
    <row r="2481" spans="1:18" x14ac:dyDescent="0.25">
      <c r="A2481" t="s">
        <v>7347</v>
      </c>
      <c r="B2481" t="s">
        <v>1275</v>
      </c>
      <c r="C2481" t="s">
        <v>373</v>
      </c>
      <c r="D2481">
        <v>4</v>
      </c>
      <c r="G2481">
        <v>20</v>
      </c>
      <c r="H2481">
        <v>0</v>
      </c>
      <c r="I2481" t="s">
        <v>3957</v>
      </c>
      <c r="O2481" t="s">
        <v>7341</v>
      </c>
      <c r="P2481">
        <v>8</v>
      </c>
      <c r="Q2481" t="s">
        <v>7348</v>
      </c>
      <c r="R2481" t="str">
        <f>IFERROR(INDEX(tbl_Lookup_Exercises[Category],MATCH(tbl_Exercises[[#This Row],[ExerciseName]],tbl_Lookup_Exercises[ExerciseName],0)),"Unknown")</f>
        <v>Cardio</v>
      </c>
    </row>
    <row r="2482" spans="1:18" x14ac:dyDescent="0.25">
      <c r="A2482" t="s">
        <v>7349</v>
      </c>
      <c r="B2482" t="s">
        <v>1275</v>
      </c>
      <c r="C2482" t="s">
        <v>373</v>
      </c>
      <c r="D2482">
        <v>5</v>
      </c>
      <c r="G2482">
        <v>20</v>
      </c>
      <c r="H2482">
        <v>0</v>
      </c>
      <c r="I2482" t="s">
        <v>3957</v>
      </c>
      <c r="O2482" t="s">
        <v>7341</v>
      </c>
      <c r="P2482">
        <v>8</v>
      </c>
      <c r="Q2482" t="s">
        <v>7350</v>
      </c>
      <c r="R2482" t="str">
        <f>IFERROR(INDEX(tbl_Lookup_Exercises[Category],MATCH(tbl_Exercises[[#This Row],[ExerciseName]],tbl_Lookup_Exercises[ExerciseName],0)),"Unknown")</f>
        <v>Cardio</v>
      </c>
    </row>
    <row r="2483" spans="1:18" x14ac:dyDescent="0.25">
      <c r="A2483" t="s">
        <v>7351</v>
      </c>
      <c r="B2483" t="s">
        <v>1275</v>
      </c>
      <c r="C2483" t="s">
        <v>373</v>
      </c>
      <c r="D2483">
        <v>6</v>
      </c>
      <c r="G2483">
        <v>20</v>
      </c>
      <c r="H2483">
        <v>0</v>
      </c>
      <c r="I2483" t="s">
        <v>3957</v>
      </c>
      <c r="O2483" t="s">
        <v>7341</v>
      </c>
      <c r="P2483">
        <v>8</v>
      </c>
      <c r="Q2483" t="s">
        <v>1279</v>
      </c>
      <c r="R2483" t="str">
        <f>IFERROR(INDEX(tbl_Lookup_Exercises[Category],MATCH(tbl_Exercises[[#This Row],[ExerciseName]],tbl_Lookup_Exercises[ExerciseName],0)),"Unknown")</f>
        <v>Cardio</v>
      </c>
    </row>
    <row r="2484" spans="1:18" x14ac:dyDescent="0.25">
      <c r="A2484" t="s">
        <v>7352</v>
      </c>
      <c r="B2484" t="s">
        <v>1280</v>
      </c>
      <c r="C2484" t="s">
        <v>363</v>
      </c>
      <c r="D2484">
        <v>1</v>
      </c>
      <c r="G2484">
        <v>300</v>
      </c>
      <c r="H2484">
        <v>0.56999999999999995</v>
      </c>
      <c r="I2484" t="s">
        <v>3957</v>
      </c>
      <c r="O2484" t="s">
        <v>7353</v>
      </c>
      <c r="P2484">
        <v>8</v>
      </c>
      <c r="Q2484" t="s">
        <v>1283</v>
      </c>
      <c r="R2484" t="str">
        <f>IFERROR(INDEX(tbl_Lookup_Exercises[Category],MATCH(tbl_Exercises[[#This Row],[ExerciseName]],tbl_Lookup_Exercises[ExerciseName],0)),"Unknown")</f>
        <v>Cardio</v>
      </c>
    </row>
    <row r="2485" spans="1:18" x14ac:dyDescent="0.25">
      <c r="A2485" t="s">
        <v>7354</v>
      </c>
      <c r="B2485" t="s">
        <v>1280</v>
      </c>
      <c r="C2485" t="s">
        <v>269</v>
      </c>
      <c r="D2485">
        <v>1</v>
      </c>
      <c r="E2485">
        <v>0</v>
      </c>
      <c r="F2485">
        <v>10</v>
      </c>
      <c r="P2485">
        <v>8</v>
      </c>
      <c r="Q2485" t="s">
        <v>7355</v>
      </c>
      <c r="R2485" t="str">
        <f>IFERROR(INDEX(tbl_Lookup_Exercises[Category],MATCH(tbl_Exercises[[#This Row],[ExerciseName]],tbl_Lookup_Exercises[ExerciseName],0)),"Unknown")</f>
        <v>Legs</v>
      </c>
    </row>
    <row r="2486" spans="1:18" x14ac:dyDescent="0.25">
      <c r="A2486" t="s">
        <v>7356</v>
      </c>
      <c r="B2486" t="s">
        <v>1280</v>
      </c>
      <c r="C2486" t="s">
        <v>423</v>
      </c>
      <c r="D2486">
        <v>1</v>
      </c>
      <c r="E2486">
        <v>0</v>
      </c>
      <c r="F2486">
        <v>10</v>
      </c>
      <c r="P2486">
        <v>8</v>
      </c>
      <c r="Q2486" t="s">
        <v>7357</v>
      </c>
      <c r="R2486" t="str">
        <f>IFERROR(INDEX(tbl_Lookup_Exercises[Category],MATCH(tbl_Exercises[[#This Row],[ExerciseName]],tbl_Lookup_Exercises[ExerciseName],0)),"Unknown")</f>
        <v>Warmup</v>
      </c>
    </row>
    <row r="2487" spans="1:18" x14ac:dyDescent="0.25">
      <c r="A2487" t="s">
        <v>7358</v>
      </c>
      <c r="B2487" t="s">
        <v>1280</v>
      </c>
      <c r="C2487" t="s">
        <v>275</v>
      </c>
      <c r="D2487">
        <v>1</v>
      </c>
      <c r="E2487">
        <v>0</v>
      </c>
      <c r="G2487">
        <v>8</v>
      </c>
      <c r="O2487" t="s">
        <v>7359</v>
      </c>
      <c r="P2487">
        <v>8</v>
      </c>
      <c r="Q2487" t="s">
        <v>7360</v>
      </c>
      <c r="R2487" t="str">
        <f>IFERROR(INDEX(tbl_Lookup_Exercises[Category],MATCH(tbl_Exercises[[#This Row],[ExerciseName]],tbl_Lookup_Exercises[ExerciseName],0)),"Unknown")</f>
        <v>Legs</v>
      </c>
    </row>
    <row r="2488" spans="1:18" x14ac:dyDescent="0.25">
      <c r="A2488" t="s">
        <v>7361</v>
      </c>
      <c r="B2488" t="s">
        <v>1280</v>
      </c>
      <c r="C2488" t="s">
        <v>299</v>
      </c>
      <c r="D2488">
        <v>1</v>
      </c>
      <c r="E2488">
        <v>0</v>
      </c>
      <c r="F2488">
        <v>10</v>
      </c>
      <c r="P2488">
        <v>8</v>
      </c>
      <c r="Q2488" t="s">
        <v>7362</v>
      </c>
      <c r="R2488" t="str">
        <f>IFERROR(INDEX(tbl_Lookup_Exercises[Category],MATCH(tbl_Exercises[[#This Row],[ExerciseName]],tbl_Lookup_Exercises[ExerciseName],0)),"Unknown")</f>
        <v>Legs</v>
      </c>
    </row>
    <row r="2489" spans="1:18" x14ac:dyDescent="0.25">
      <c r="A2489" t="s">
        <v>7363</v>
      </c>
      <c r="B2489" t="s">
        <v>1280</v>
      </c>
      <c r="C2489" t="s">
        <v>286</v>
      </c>
      <c r="D2489">
        <v>1</v>
      </c>
      <c r="E2489">
        <v>0</v>
      </c>
      <c r="F2489">
        <v>15</v>
      </c>
      <c r="P2489">
        <v>8</v>
      </c>
      <c r="Q2489" t="s">
        <v>7364</v>
      </c>
      <c r="R2489" t="str">
        <f>IFERROR(INDEX(tbl_Lookup_Exercises[Category],MATCH(tbl_Exercises[[#This Row],[ExerciseName]],tbl_Lookup_Exercises[ExerciseName],0)),"Unknown")</f>
        <v>Legs</v>
      </c>
    </row>
    <row r="2490" spans="1:18" x14ac:dyDescent="0.25">
      <c r="A2490" t="s">
        <v>7365</v>
      </c>
      <c r="B2490" t="s">
        <v>1280</v>
      </c>
      <c r="C2490" t="s">
        <v>269</v>
      </c>
      <c r="D2490">
        <v>2</v>
      </c>
      <c r="E2490">
        <v>0</v>
      </c>
      <c r="F2490">
        <v>10</v>
      </c>
      <c r="P2490">
        <v>8</v>
      </c>
      <c r="Q2490" t="s">
        <v>7366</v>
      </c>
      <c r="R2490" t="str">
        <f>IFERROR(INDEX(tbl_Lookup_Exercises[Category],MATCH(tbl_Exercises[[#This Row],[ExerciseName]],tbl_Lookup_Exercises[ExerciseName],0)),"Unknown")</f>
        <v>Legs</v>
      </c>
    </row>
    <row r="2491" spans="1:18" x14ac:dyDescent="0.25">
      <c r="A2491" t="s">
        <v>7367</v>
      </c>
      <c r="B2491" t="s">
        <v>1280</v>
      </c>
      <c r="C2491" t="s">
        <v>423</v>
      </c>
      <c r="D2491">
        <v>2</v>
      </c>
      <c r="E2491">
        <v>0</v>
      </c>
      <c r="F2491">
        <v>10</v>
      </c>
      <c r="P2491">
        <v>8</v>
      </c>
      <c r="Q2491" t="s">
        <v>7368</v>
      </c>
      <c r="R2491" t="str">
        <f>IFERROR(INDEX(tbl_Lookup_Exercises[Category],MATCH(tbl_Exercises[[#This Row],[ExerciseName]],tbl_Lookup_Exercises[ExerciseName],0)),"Unknown")</f>
        <v>Warmup</v>
      </c>
    </row>
    <row r="2492" spans="1:18" x14ac:dyDescent="0.25">
      <c r="A2492" t="s">
        <v>7369</v>
      </c>
      <c r="B2492" t="s">
        <v>1280</v>
      </c>
      <c r="C2492" t="s">
        <v>275</v>
      </c>
      <c r="D2492">
        <v>2</v>
      </c>
      <c r="E2492">
        <v>0</v>
      </c>
      <c r="G2492">
        <v>8</v>
      </c>
      <c r="O2492" t="s">
        <v>7359</v>
      </c>
      <c r="P2492">
        <v>8</v>
      </c>
      <c r="Q2492" t="s">
        <v>7370</v>
      </c>
      <c r="R2492" t="str">
        <f>IFERROR(INDEX(tbl_Lookup_Exercises[Category],MATCH(tbl_Exercises[[#This Row],[ExerciseName]],tbl_Lookup_Exercises[ExerciseName],0)),"Unknown")</f>
        <v>Legs</v>
      </c>
    </row>
    <row r="2493" spans="1:18" x14ac:dyDescent="0.25">
      <c r="A2493" t="s">
        <v>7371</v>
      </c>
      <c r="B2493" t="s">
        <v>1280</v>
      </c>
      <c r="C2493" t="s">
        <v>299</v>
      </c>
      <c r="D2493">
        <v>2</v>
      </c>
      <c r="E2493">
        <v>0</v>
      </c>
      <c r="F2493">
        <v>10</v>
      </c>
      <c r="P2493">
        <v>8</v>
      </c>
      <c r="Q2493" t="s">
        <v>7372</v>
      </c>
      <c r="R2493" t="str">
        <f>IFERROR(INDEX(tbl_Lookup_Exercises[Category],MATCH(tbl_Exercises[[#This Row],[ExerciseName]],tbl_Lookup_Exercises[ExerciseName],0)),"Unknown")</f>
        <v>Legs</v>
      </c>
    </row>
    <row r="2494" spans="1:18" x14ac:dyDescent="0.25">
      <c r="A2494" t="s">
        <v>7373</v>
      </c>
      <c r="B2494" t="s">
        <v>1280</v>
      </c>
      <c r="C2494" t="s">
        <v>286</v>
      </c>
      <c r="D2494">
        <v>2</v>
      </c>
      <c r="E2494">
        <v>0</v>
      </c>
      <c r="F2494">
        <v>15</v>
      </c>
      <c r="P2494">
        <v>8</v>
      </c>
      <c r="Q2494" t="s">
        <v>7374</v>
      </c>
      <c r="R2494" t="str">
        <f>IFERROR(INDEX(tbl_Lookup_Exercises[Category],MATCH(tbl_Exercises[[#This Row],[ExerciseName]],tbl_Lookup_Exercises[ExerciseName],0)),"Unknown")</f>
        <v>Legs</v>
      </c>
    </row>
    <row r="2495" spans="1:18" x14ac:dyDescent="0.25">
      <c r="A2495" t="s">
        <v>7375</v>
      </c>
      <c r="B2495" t="s">
        <v>1280</v>
      </c>
      <c r="C2495" t="s">
        <v>265</v>
      </c>
      <c r="D2495">
        <v>1</v>
      </c>
      <c r="E2495">
        <v>65</v>
      </c>
      <c r="F2495">
        <v>10</v>
      </c>
      <c r="J2495">
        <v>3</v>
      </c>
      <c r="K2495">
        <v>1</v>
      </c>
      <c r="L2495">
        <v>2</v>
      </c>
      <c r="M2495" t="s">
        <v>618</v>
      </c>
      <c r="O2495" t="s">
        <v>3213</v>
      </c>
      <c r="P2495">
        <v>8</v>
      </c>
      <c r="Q2495" t="s">
        <v>7376</v>
      </c>
      <c r="R2495" t="str">
        <f>IFERROR(INDEX(tbl_Lookup_Exercises[Category],MATCH(tbl_Exercises[[#This Row],[ExerciseName]],tbl_Lookup_Exercises[ExerciseName],0)),"Unknown")</f>
        <v>Legs</v>
      </c>
    </row>
    <row r="2496" spans="1:18" x14ac:dyDescent="0.25">
      <c r="A2496" t="s">
        <v>7377</v>
      </c>
      <c r="B2496" t="s">
        <v>1280</v>
      </c>
      <c r="C2496" t="s">
        <v>265</v>
      </c>
      <c r="D2496">
        <v>2</v>
      </c>
      <c r="E2496">
        <v>70</v>
      </c>
      <c r="F2496">
        <v>10</v>
      </c>
      <c r="J2496">
        <v>3</v>
      </c>
      <c r="K2496">
        <v>1</v>
      </c>
      <c r="L2496">
        <v>2</v>
      </c>
      <c r="M2496" t="s">
        <v>618</v>
      </c>
      <c r="O2496" t="s">
        <v>3213</v>
      </c>
      <c r="P2496">
        <v>8</v>
      </c>
      <c r="Q2496" t="s">
        <v>7378</v>
      </c>
      <c r="R2496" t="str">
        <f>IFERROR(INDEX(tbl_Lookup_Exercises[Category],MATCH(tbl_Exercises[[#This Row],[ExerciseName]],tbl_Lookup_Exercises[ExerciseName],0)),"Unknown")</f>
        <v>Legs</v>
      </c>
    </row>
    <row r="2497" spans="1:18" x14ac:dyDescent="0.25">
      <c r="A2497" t="s">
        <v>7379</v>
      </c>
      <c r="B2497" t="s">
        <v>1280</v>
      </c>
      <c r="C2497" t="s">
        <v>265</v>
      </c>
      <c r="D2497">
        <v>3</v>
      </c>
      <c r="E2497">
        <v>75</v>
      </c>
      <c r="F2497">
        <v>10</v>
      </c>
      <c r="J2497">
        <v>3</v>
      </c>
      <c r="K2497">
        <v>1</v>
      </c>
      <c r="L2497">
        <v>2</v>
      </c>
      <c r="M2497" t="s">
        <v>1745</v>
      </c>
      <c r="O2497" t="s">
        <v>2982</v>
      </c>
      <c r="P2497">
        <v>8</v>
      </c>
      <c r="Q2497" t="s">
        <v>7380</v>
      </c>
      <c r="R2497" t="str">
        <f>IFERROR(INDEX(tbl_Lookup_Exercises[Category],MATCH(tbl_Exercises[[#This Row],[ExerciseName]],tbl_Lookup_Exercises[ExerciseName],0)),"Unknown")</f>
        <v>Legs</v>
      </c>
    </row>
    <row r="2498" spans="1:18" x14ac:dyDescent="0.25">
      <c r="A2498" t="s">
        <v>7381</v>
      </c>
      <c r="B2498" t="s">
        <v>1280</v>
      </c>
      <c r="C2498" t="s">
        <v>265</v>
      </c>
      <c r="D2498">
        <v>4</v>
      </c>
      <c r="E2498">
        <v>75</v>
      </c>
      <c r="F2498">
        <v>8</v>
      </c>
      <c r="J2498">
        <v>3</v>
      </c>
      <c r="K2498">
        <v>1</v>
      </c>
      <c r="L2498">
        <v>2</v>
      </c>
      <c r="M2498" t="s">
        <v>1745</v>
      </c>
      <c r="O2498" t="s">
        <v>7382</v>
      </c>
      <c r="P2498">
        <v>8</v>
      </c>
      <c r="Q2498" t="s">
        <v>7383</v>
      </c>
      <c r="R2498" t="str">
        <f>IFERROR(INDEX(tbl_Lookup_Exercises[Category],MATCH(tbl_Exercises[[#This Row],[ExerciseName]],tbl_Lookup_Exercises[ExerciseName],0)),"Unknown")</f>
        <v>Legs</v>
      </c>
    </row>
    <row r="2499" spans="1:18" x14ac:dyDescent="0.25">
      <c r="A2499" t="s">
        <v>7384</v>
      </c>
      <c r="B2499" t="s">
        <v>1280</v>
      </c>
      <c r="C2499" t="s">
        <v>249</v>
      </c>
      <c r="D2499">
        <v>1</v>
      </c>
      <c r="E2499">
        <v>150</v>
      </c>
      <c r="F2499">
        <v>10</v>
      </c>
      <c r="J2499">
        <v>3</v>
      </c>
      <c r="K2499">
        <v>1</v>
      </c>
      <c r="L2499">
        <v>2</v>
      </c>
      <c r="M2499" t="s">
        <v>2289</v>
      </c>
      <c r="O2499" t="s">
        <v>3210</v>
      </c>
      <c r="P2499">
        <v>8</v>
      </c>
      <c r="Q2499" t="s">
        <v>7385</v>
      </c>
      <c r="R2499" t="str">
        <f>IFERROR(INDEX(tbl_Lookup_Exercises[Category],MATCH(tbl_Exercises[[#This Row],[ExerciseName]],tbl_Lookup_Exercises[ExerciseName],0)),"Unknown")</f>
        <v>Legs</v>
      </c>
    </row>
    <row r="2500" spans="1:18" x14ac:dyDescent="0.25">
      <c r="A2500" t="s">
        <v>7386</v>
      </c>
      <c r="B2500" t="s">
        <v>1280</v>
      </c>
      <c r="C2500" t="s">
        <v>249</v>
      </c>
      <c r="D2500">
        <v>2</v>
      </c>
      <c r="E2500">
        <v>150</v>
      </c>
      <c r="F2500">
        <v>10</v>
      </c>
      <c r="J2500">
        <v>3</v>
      </c>
      <c r="K2500">
        <v>1</v>
      </c>
      <c r="L2500">
        <v>2</v>
      </c>
      <c r="M2500" t="s">
        <v>2289</v>
      </c>
      <c r="O2500" t="s">
        <v>3210</v>
      </c>
      <c r="P2500">
        <v>8</v>
      </c>
      <c r="Q2500" t="s">
        <v>7387</v>
      </c>
      <c r="R2500" t="str">
        <f>IFERROR(INDEX(tbl_Lookup_Exercises[Category],MATCH(tbl_Exercises[[#This Row],[ExerciseName]],tbl_Lookup_Exercises[ExerciseName],0)),"Unknown")</f>
        <v>Legs</v>
      </c>
    </row>
    <row r="2501" spans="1:18" x14ac:dyDescent="0.25">
      <c r="A2501" t="s">
        <v>7388</v>
      </c>
      <c r="B2501" t="s">
        <v>1280</v>
      </c>
      <c r="C2501" t="s">
        <v>249</v>
      </c>
      <c r="D2501">
        <v>3</v>
      </c>
      <c r="E2501">
        <v>150</v>
      </c>
      <c r="F2501">
        <v>11</v>
      </c>
      <c r="J2501">
        <v>3</v>
      </c>
      <c r="K2501">
        <v>1</v>
      </c>
      <c r="L2501">
        <v>2</v>
      </c>
      <c r="M2501" t="s">
        <v>1745</v>
      </c>
      <c r="O2501" t="s">
        <v>2982</v>
      </c>
      <c r="P2501">
        <v>8</v>
      </c>
      <c r="Q2501" t="s">
        <v>7389</v>
      </c>
      <c r="R2501" t="str">
        <f>IFERROR(INDEX(tbl_Lookup_Exercises[Category],MATCH(tbl_Exercises[[#This Row],[ExerciseName]],tbl_Lookup_Exercises[ExerciseName],0)),"Unknown")</f>
        <v>Legs</v>
      </c>
    </row>
    <row r="2502" spans="1:18" x14ac:dyDescent="0.25">
      <c r="A2502" t="s">
        <v>7390</v>
      </c>
      <c r="B2502" t="s">
        <v>1280</v>
      </c>
      <c r="C2502" t="s">
        <v>1</v>
      </c>
      <c r="D2502">
        <v>1</v>
      </c>
      <c r="E2502">
        <v>150</v>
      </c>
      <c r="G2502">
        <v>60</v>
      </c>
      <c r="O2502" t="s">
        <v>7391</v>
      </c>
      <c r="P2502">
        <v>8</v>
      </c>
      <c r="Q2502" t="s">
        <v>7392</v>
      </c>
      <c r="R2502" t="str">
        <f>IFERROR(INDEX(tbl_Lookup_Exercises[Category],MATCH(tbl_Exercises[[#This Row],[ExerciseName]],tbl_Lookup_Exercises[ExerciseName],0)),"Unknown")</f>
        <v>Carry</v>
      </c>
    </row>
    <row r="2503" spans="1:18" x14ac:dyDescent="0.25">
      <c r="A2503" t="s">
        <v>7393</v>
      </c>
      <c r="B2503" t="s">
        <v>1280</v>
      </c>
      <c r="C2503" t="s">
        <v>1</v>
      </c>
      <c r="D2503">
        <v>2</v>
      </c>
      <c r="E2503">
        <v>150</v>
      </c>
      <c r="G2503">
        <v>49.8</v>
      </c>
      <c r="O2503" t="s">
        <v>7394</v>
      </c>
      <c r="P2503">
        <v>8</v>
      </c>
      <c r="Q2503" t="s">
        <v>7395</v>
      </c>
      <c r="R2503" t="str">
        <f>IFERROR(INDEX(tbl_Lookup_Exercises[Category],MATCH(tbl_Exercises[[#This Row],[ExerciseName]],tbl_Lookup_Exercises[ExerciseName],0)),"Unknown")</f>
        <v>Carry</v>
      </c>
    </row>
    <row r="2504" spans="1:18" x14ac:dyDescent="0.25">
      <c r="A2504" t="s">
        <v>7396</v>
      </c>
      <c r="B2504" t="s">
        <v>1280</v>
      </c>
      <c r="C2504" t="s">
        <v>1</v>
      </c>
      <c r="D2504">
        <v>3</v>
      </c>
      <c r="E2504">
        <v>150</v>
      </c>
      <c r="G2504">
        <v>48</v>
      </c>
      <c r="O2504" t="s">
        <v>7397</v>
      </c>
      <c r="P2504">
        <v>8</v>
      </c>
      <c r="Q2504" t="s">
        <v>7398</v>
      </c>
      <c r="R2504" t="str">
        <f>IFERROR(INDEX(tbl_Lookup_Exercises[Category],MATCH(tbl_Exercises[[#This Row],[ExerciseName]],tbl_Lookup_Exercises[ExerciseName],0)),"Unknown")</f>
        <v>Carry</v>
      </c>
    </row>
    <row r="2505" spans="1:18" x14ac:dyDescent="0.25">
      <c r="A2505" t="s">
        <v>7399</v>
      </c>
      <c r="B2505" t="s">
        <v>1280</v>
      </c>
      <c r="C2505" t="s">
        <v>1</v>
      </c>
      <c r="D2505">
        <v>4</v>
      </c>
      <c r="E2505">
        <v>150</v>
      </c>
      <c r="G2505">
        <v>40.200000000000003</v>
      </c>
      <c r="O2505" t="s">
        <v>7400</v>
      </c>
      <c r="P2505">
        <v>8</v>
      </c>
      <c r="Q2505" t="s">
        <v>7401</v>
      </c>
      <c r="R2505" t="str">
        <f>IFERROR(INDEX(tbl_Lookup_Exercises[Category],MATCH(tbl_Exercises[[#This Row],[ExerciseName]],tbl_Lookup_Exercises[ExerciseName],0)),"Unknown")</f>
        <v>Carry</v>
      </c>
    </row>
    <row r="2506" spans="1:18" x14ac:dyDescent="0.25">
      <c r="A2506" t="s">
        <v>7402</v>
      </c>
      <c r="B2506" t="s">
        <v>1280</v>
      </c>
      <c r="C2506" t="s">
        <v>256</v>
      </c>
      <c r="D2506">
        <v>1</v>
      </c>
      <c r="E2506">
        <v>0</v>
      </c>
      <c r="F2506">
        <v>8</v>
      </c>
      <c r="J2506">
        <v>3</v>
      </c>
      <c r="K2506">
        <v>1</v>
      </c>
      <c r="L2506">
        <v>2</v>
      </c>
      <c r="M2506" t="s">
        <v>2271</v>
      </c>
      <c r="O2506" t="s">
        <v>7403</v>
      </c>
      <c r="P2506">
        <v>8</v>
      </c>
      <c r="Q2506" t="s">
        <v>7404</v>
      </c>
      <c r="R2506" t="str">
        <f>IFERROR(INDEX(tbl_Lookup_Exercises[Category],MATCH(tbl_Exercises[[#This Row],[ExerciseName]],tbl_Lookup_Exercises[ExerciseName],0)),"Unknown")</f>
        <v>Legs</v>
      </c>
    </row>
    <row r="2507" spans="1:18" x14ac:dyDescent="0.25">
      <c r="A2507" t="s">
        <v>7405</v>
      </c>
      <c r="B2507" t="s">
        <v>1280</v>
      </c>
      <c r="C2507" t="s">
        <v>256</v>
      </c>
      <c r="D2507">
        <v>2</v>
      </c>
      <c r="E2507">
        <v>20</v>
      </c>
      <c r="F2507">
        <v>8</v>
      </c>
      <c r="J2507">
        <v>3</v>
      </c>
      <c r="K2507">
        <v>1</v>
      </c>
      <c r="L2507">
        <v>2</v>
      </c>
      <c r="M2507" t="s">
        <v>2289</v>
      </c>
      <c r="O2507" t="s">
        <v>7406</v>
      </c>
      <c r="P2507">
        <v>8</v>
      </c>
      <c r="Q2507" t="s">
        <v>7407</v>
      </c>
      <c r="R2507" t="str">
        <f>IFERROR(INDEX(tbl_Lookup_Exercises[Category],MATCH(tbl_Exercises[[#This Row],[ExerciseName]],tbl_Lookup_Exercises[ExerciseName],0)),"Unknown")</f>
        <v>Legs</v>
      </c>
    </row>
    <row r="2508" spans="1:18" x14ac:dyDescent="0.25">
      <c r="A2508" t="s">
        <v>7408</v>
      </c>
      <c r="B2508" t="s">
        <v>1280</v>
      </c>
      <c r="C2508" t="s">
        <v>256</v>
      </c>
      <c r="D2508">
        <v>3</v>
      </c>
      <c r="E2508">
        <v>30</v>
      </c>
      <c r="F2508">
        <v>8</v>
      </c>
      <c r="J2508">
        <v>3</v>
      </c>
      <c r="K2508">
        <v>1</v>
      </c>
      <c r="L2508">
        <v>2</v>
      </c>
      <c r="M2508" t="s">
        <v>618</v>
      </c>
      <c r="O2508" t="s">
        <v>7409</v>
      </c>
      <c r="P2508">
        <v>8</v>
      </c>
      <c r="Q2508" t="s">
        <v>7410</v>
      </c>
      <c r="R2508" t="str">
        <f>IFERROR(INDEX(tbl_Lookup_Exercises[Category],MATCH(tbl_Exercises[[#This Row],[ExerciseName]],tbl_Lookup_Exercises[ExerciseName],0)),"Unknown")</f>
        <v>Legs</v>
      </c>
    </row>
    <row r="2509" spans="1:18" x14ac:dyDescent="0.25">
      <c r="A2509" t="s">
        <v>7411</v>
      </c>
      <c r="B2509" t="s">
        <v>1280</v>
      </c>
      <c r="C2509" t="s">
        <v>256</v>
      </c>
      <c r="D2509">
        <v>4</v>
      </c>
      <c r="E2509">
        <v>40</v>
      </c>
      <c r="F2509">
        <v>8</v>
      </c>
      <c r="J2509">
        <v>3</v>
      </c>
      <c r="K2509">
        <v>1</v>
      </c>
      <c r="L2509">
        <v>2</v>
      </c>
      <c r="M2509" t="s">
        <v>618</v>
      </c>
      <c r="O2509" t="s">
        <v>7412</v>
      </c>
      <c r="P2509">
        <v>8</v>
      </c>
      <c r="Q2509" t="s">
        <v>7413</v>
      </c>
      <c r="R2509" t="str">
        <f>IFERROR(INDEX(tbl_Lookup_Exercises[Category],MATCH(tbl_Exercises[[#This Row],[ExerciseName]],tbl_Lookup_Exercises[ExerciseName],0)),"Unknown")</f>
        <v>Legs</v>
      </c>
    </row>
    <row r="2510" spans="1:18" x14ac:dyDescent="0.25">
      <c r="A2510" t="s">
        <v>7414</v>
      </c>
      <c r="B2510" t="s">
        <v>1280</v>
      </c>
      <c r="C2510" t="s">
        <v>290</v>
      </c>
      <c r="D2510">
        <v>1</v>
      </c>
      <c r="E2510">
        <v>0</v>
      </c>
      <c r="F2510">
        <v>12</v>
      </c>
      <c r="J2510">
        <v>2</v>
      </c>
      <c r="K2510">
        <v>1</v>
      </c>
      <c r="L2510">
        <v>3</v>
      </c>
      <c r="M2510" t="s">
        <v>2271</v>
      </c>
      <c r="O2510" t="s">
        <v>7415</v>
      </c>
      <c r="P2510">
        <v>8</v>
      </c>
      <c r="Q2510" t="s">
        <v>7416</v>
      </c>
      <c r="R2510" t="str">
        <f>IFERROR(INDEX(tbl_Lookup_Exercises[Category],MATCH(tbl_Exercises[[#This Row],[ExerciseName]],tbl_Lookup_Exercises[ExerciseName],0)),"Unknown")</f>
        <v>Legs</v>
      </c>
    </row>
    <row r="2511" spans="1:18" x14ac:dyDescent="0.25">
      <c r="A2511" t="s">
        <v>7417</v>
      </c>
      <c r="B2511" t="s">
        <v>1280</v>
      </c>
      <c r="C2511" t="s">
        <v>290</v>
      </c>
      <c r="D2511">
        <v>2</v>
      </c>
      <c r="E2511">
        <v>50</v>
      </c>
      <c r="F2511">
        <v>15</v>
      </c>
      <c r="J2511">
        <v>2</v>
      </c>
      <c r="K2511">
        <v>1</v>
      </c>
      <c r="L2511">
        <v>3</v>
      </c>
      <c r="M2511" t="s">
        <v>2271</v>
      </c>
      <c r="O2511" t="s">
        <v>7418</v>
      </c>
      <c r="P2511">
        <v>8</v>
      </c>
      <c r="Q2511" t="s">
        <v>7419</v>
      </c>
      <c r="R2511" t="str">
        <f>IFERROR(INDEX(tbl_Lookup_Exercises[Category],MATCH(tbl_Exercises[[#This Row],[ExerciseName]],tbl_Lookup_Exercises[ExerciseName],0)),"Unknown")</f>
        <v>Legs</v>
      </c>
    </row>
    <row r="2512" spans="1:18" x14ac:dyDescent="0.25">
      <c r="A2512" t="s">
        <v>7420</v>
      </c>
      <c r="B2512" t="s">
        <v>1280</v>
      </c>
      <c r="C2512" t="s">
        <v>290</v>
      </c>
      <c r="D2512">
        <v>3</v>
      </c>
      <c r="E2512">
        <v>70</v>
      </c>
      <c r="F2512">
        <v>15</v>
      </c>
      <c r="J2512">
        <v>2</v>
      </c>
      <c r="K2512">
        <v>1</v>
      </c>
      <c r="L2512">
        <v>3</v>
      </c>
      <c r="M2512" t="s">
        <v>2289</v>
      </c>
      <c r="O2512" t="s">
        <v>7421</v>
      </c>
      <c r="P2512">
        <v>8</v>
      </c>
      <c r="Q2512" t="s">
        <v>7422</v>
      </c>
      <c r="R2512" t="str">
        <f>IFERROR(INDEX(tbl_Lookup_Exercises[Category],MATCH(tbl_Exercises[[#This Row],[ExerciseName]],tbl_Lookup_Exercises[ExerciseName],0)),"Unknown")</f>
        <v>Legs</v>
      </c>
    </row>
    <row r="2513" spans="1:18" x14ac:dyDescent="0.25">
      <c r="A2513" t="s">
        <v>7423</v>
      </c>
      <c r="B2513" t="s">
        <v>1280</v>
      </c>
      <c r="C2513" t="s">
        <v>290</v>
      </c>
      <c r="D2513">
        <v>4</v>
      </c>
      <c r="E2513">
        <v>90</v>
      </c>
      <c r="F2513">
        <v>15</v>
      </c>
      <c r="J2513">
        <v>2</v>
      </c>
      <c r="K2513">
        <v>1</v>
      </c>
      <c r="L2513">
        <v>3</v>
      </c>
      <c r="M2513" t="s">
        <v>2289</v>
      </c>
      <c r="O2513" t="s">
        <v>7421</v>
      </c>
      <c r="P2513">
        <v>8</v>
      </c>
      <c r="Q2513" t="s">
        <v>7424</v>
      </c>
      <c r="R2513" t="str">
        <f>IFERROR(INDEX(tbl_Lookup_Exercises[Category],MATCH(tbl_Exercises[[#This Row],[ExerciseName]],tbl_Lookup_Exercises[ExerciseName],0)),"Unknown")</f>
        <v>Legs</v>
      </c>
    </row>
    <row r="2514" spans="1:18" x14ac:dyDescent="0.25">
      <c r="A2514" t="s">
        <v>7425</v>
      </c>
      <c r="B2514" t="s">
        <v>1280</v>
      </c>
      <c r="C2514" t="s">
        <v>356</v>
      </c>
      <c r="D2514">
        <v>1</v>
      </c>
      <c r="G2514">
        <v>215</v>
      </c>
      <c r="H2514">
        <v>1</v>
      </c>
      <c r="I2514" t="s">
        <v>3957</v>
      </c>
      <c r="O2514" t="s">
        <v>6793</v>
      </c>
      <c r="P2514">
        <v>8</v>
      </c>
      <c r="Q2514" t="s">
        <v>1284</v>
      </c>
      <c r="R2514" t="str">
        <f>IFERROR(INDEX(tbl_Lookup_Exercises[Category],MATCH(tbl_Exercises[[#This Row],[ExerciseName]],tbl_Lookup_Exercises[ExerciseName],0)),"Unknown")</f>
        <v>Pull</v>
      </c>
    </row>
    <row r="2515" spans="1:18" x14ac:dyDescent="0.25">
      <c r="A2515" t="s">
        <v>7426</v>
      </c>
      <c r="B2515" t="s">
        <v>1285</v>
      </c>
      <c r="C2515" t="s">
        <v>363</v>
      </c>
      <c r="D2515">
        <v>1</v>
      </c>
      <c r="G2515">
        <v>300</v>
      </c>
      <c r="H2515">
        <v>0.56999999999999995</v>
      </c>
      <c r="I2515" t="s">
        <v>3957</v>
      </c>
      <c r="O2515" t="s">
        <v>6992</v>
      </c>
      <c r="P2515">
        <v>8</v>
      </c>
      <c r="Q2515" t="s">
        <v>1288</v>
      </c>
      <c r="R2515" t="str">
        <f>IFERROR(INDEX(tbl_Lookup_Exercises[Category],MATCH(tbl_Exercises[[#This Row],[ExerciseName]],tbl_Lookup_Exercises[ExerciseName],0)),"Unknown")</f>
        <v>Cardio</v>
      </c>
    </row>
    <row r="2516" spans="1:18" x14ac:dyDescent="0.25">
      <c r="A2516" t="s">
        <v>7427</v>
      </c>
      <c r="B2516" t="s">
        <v>1285</v>
      </c>
      <c r="C2516" t="s">
        <v>394</v>
      </c>
      <c r="D2516">
        <v>1</v>
      </c>
      <c r="E2516">
        <v>0</v>
      </c>
      <c r="F2516">
        <v>15</v>
      </c>
      <c r="O2516" t="s">
        <v>2818</v>
      </c>
      <c r="P2516">
        <v>8</v>
      </c>
      <c r="Q2516" t="s">
        <v>7428</v>
      </c>
      <c r="R2516" t="str">
        <f>IFERROR(INDEX(tbl_Lookup_Exercises[Category],MATCH(tbl_Exercises[[#This Row],[ExerciseName]],tbl_Lookup_Exercises[ExerciseName],0)),"Unknown")</f>
        <v>Warmup</v>
      </c>
    </row>
    <row r="2517" spans="1:18" x14ac:dyDescent="0.25">
      <c r="A2517" t="s">
        <v>7429</v>
      </c>
      <c r="B2517" t="s">
        <v>1285</v>
      </c>
      <c r="C2517" t="s">
        <v>398</v>
      </c>
      <c r="D2517">
        <v>1</v>
      </c>
      <c r="E2517">
        <v>0</v>
      </c>
      <c r="F2517">
        <v>12</v>
      </c>
      <c r="O2517" t="s">
        <v>3073</v>
      </c>
      <c r="P2517">
        <v>8</v>
      </c>
      <c r="Q2517" t="s">
        <v>7430</v>
      </c>
      <c r="R2517" t="str">
        <f>IFERROR(INDEX(tbl_Lookup_Exercises[Category],MATCH(tbl_Exercises[[#This Row],[ExerciseName]],tbl_Lookup_Exercises[ExerciseName],0)),"Unknown")</f>
        <v>Warmup</v>
      </c>
    </row>
    <row r="2518" spans="1:18" x14ac:dyDescent="0.25">
      <c r="A2518" t="s">
        <v>7431</v>
      </c>
      <c r="B2518" t="s">
        <v>1285</v>
      </c>
      <c r="C2518" t="s">
        <v>403</v>
      </c>
      <c r="D2518">
        <v>1</v>
      </c>
      <c r="E2518">
        <v>0</v>
      </c>
      <c r="F2518">
        <v>8</v>
      </c>
      <c r="O2518" t="s">
        <v>3073</v>
      </c>
      <c r="P2518">
        <v>8</v>
      </c>
      <c r="Q2518" t="s">
        <v>7432</v>
      </c>
      <c r="R2518" t="str">
        <f>IFERROR(INDEX(tbl_Lookup_Exercises[Category],MATCH(tbl_Exercises[[#This Row],[ExerciseName]],tbl_Lookup_Exercises[ExerciseName],0)),"Unknown")</f>
        <v>Warmup</v>
      </c>
    </row>
    <row r="2519" spans="1:18" x14ac:dyDescent="0.25">
      <c r="A2519" t="s">
        <v>7433</v>
      </c>
      <c r="B2519" t="s">
        <v>1285</v>
      </c>
      <c r="C2519" t="s">
        <v>389</v>
      </c>
      <c r="D2519">
        <v>1</v>
      </c>
      <c r="E2519">
        <v>0</v>
      </c>
      <c r="F2519">
        <v>10</v>
      </c>
      <c r="P2519">
        <v>8</v>
      </c>
      <c r="Q2519" t="s">
        <v>7434</v>
      </c>
      <c r="R2519" t="str">
        <f>IFERROR(INDEX(tbl_Lookup_Exercises[Category],MATCH(tbl_Exercises[[#This Row],[ExerciseName]],tbl_Lookup_Exercises[ExerciseName],0)),"Unknown")</f>
        <v>Push</v>
      </c>
    </row>
    <row r="2520" spans="1:18" x14ac:dyDescent="0.25">
      <c r="A2520" t="s">
        <v>7435</v>
      </c>
      <c r="B2520" t="s">
        <v>1285</v>
      </c>
      <c r="C2520" t="s">
        <v>394</v>
      </c>
      <c r="D2520">
        <v>2</v>
      </c>
      <c r="E2520">
        <v>0</v>
      </c>
      <c r="F2520">
        <v>15</v>
      </c>
      <c r="O2520" t="s">
        <v>2818</v>
      </c>
      <c r="P2520">
        <v>8</v>
      </c>
      <c r="Q2520" t="s">
        <v>7436</v>
      </c>
      <c r="R2520" t="str">
        <f>IFERROR(INDEX(tbl_Lookup_Exercises[Category],MATCH(tbl_Exercises[[#This Row],[ExerciseName]],tbl_Lookup_Exercises[ExerciseName],0)),"Unknown")</f>
        <v>Warmup</v>
      </c>
    </row>
    <row r="2521" spans="1:18" x14ac:dyDescent="0.25">
      <c r="A2521" t="s">
        <v>7437</v>
      </c>
      <c r="B2521" t="s">
        <v>1285</v>
      </c>
      <c r="C2521" t="s">
        <v>398</v>
      </c>
      <c r="D2521">
        <v>2</v>
      </c>
      <c r="E2521">
        <v>0</v>
      </c>
      <c r="F2521">
        <v>12</v>
      </c>
      <c r="O2521" t="s">
        <v>3073</v>
      </c>
      <c r="P2521">
        <v>8</v>
      </c>
      <c r="Q2521" t="s">
        <v>7438</v>
      </c>
      <c r="R2521" t="str">
        <f>IFERROR(INDEX(tbl_Lookup_Exercises[Category],MATCH(tbl_Exercises[[#This Row],[ExerciseName]],tbl_Lookup_Exercises[ExerciseName],0)),"Unknown")</f>
        <v>Warmup</v>
      </c>
    </row>
    <row r="2522" spans="1:18" x14ac:dyDescent="0.25">
      <c r="A2522" t="s">
        <v>7439</v>
      </c>
      <c r="B2522" t="s">
        <v>1285</v>
      </c>
      <c r="C2522" t="s">
        <v>403</v>
      </c>
      <c r="D2522">
        <v>2</v>
      </c>
      <c r="E2522">
        <v>0</v>
      </c>
      <c r="F2522">
        <v>8</v>
      </c>
      <c r="O2522" t="s">
        <v>3073</v>
      </c>
      <c r="P2522">
        <v>8</v>
      </c>
      <c r="Q2522" t="s">
        <v>7440</v>
      </c>
      <c r="R2522" t="str">
        <f>IFERROR(INDEX(tbl_Lookup_Exercises[Category],MATCH(tbl_Exercises[[#This Row],[ExerciseName]],tbl_Lookup_Exercises[ExerciseName],0)),"Unknown")</f>
        <v>Warmup</v>
      </c>
    </row>
    <row r="2523" spans="1:18" x14ac:dyDescent="0.25">
      <c r="A2523" t="s">
        <v>7441</v>
      </c>
      <c r="B2523" t="s">
        <v>1285</v>
      </c>
      <c r="C2523" t="s">
        <v>389</v>
      </c>
      <c r="D2523">
        <v>2</v>
      </c>
      <c r="E2523">
        <v>0</v>
      </c>
      <c r="F2523">
        <v>10</v>
      </c>
      <c r="P2523">
        <v>8</v>
      </c>
      <c r="Q2523" t="s">
        <v>7442</v>
      </c>
      <c r="R2523" t="str">
        <f>IFERROR(INDEX(tbl_Lookup_Exercises[Category],MATCH(tbl_Exercises[[#This Row],[ExerciseName]],tbl_Lookup_Exercises[ExerciseName],0)),"Unknown")</f>
        <v>Push</v>
      </c>
    </row>
    <row r="2524" spans="1:18" x14ac:dyDescent="0.25">
      <c r="A2524" t="s">
        <v>7443</v>
      </c>
      <c r="B2524" t="s">
        <v>1285</v>
      </c>
      <c r="C2524" t="s">
        <v>115</v>
      </c>
      <c r="D2524">
        <v>1</v>
      </c>
      <c r="E2524">
        <v>30</v>
      </c>
      <c r="F2524">
        <v>10</v>
      </c>
      <c r="J2524">
        <v>2</v>
      </c>
      <c r="K2524">
        <v>1</v>
      </c>
      <c r="L2524">
        <v>3</v>
      </c>
      <c r="M2524" t="s">
        <v>618</v>
      </c>
      <c r="O2524" t="s">
        <v>3189</v>
      </c>
      <c r="P2524">
        <v>8</v>
      </c>
      <c r="Q2524" t="s">
        <v>7444</v>
      </c>
      <c r="R2524" t="str">
        <f>IFERROR(INDEX(tbl_Lookup_Exercises[Category],MATCH(tbl_Exercises[[#This Row],[ExerciseName]],tbl_Lookup_Exercises[ExerciseName],0)),"Unknown")</f>
        <v>Arms_Biceps</v>
      </c>
    </row>
    <row r="2525" spans="1:18" x14ac:dyDescent="0.25">
      <c r="A2525" t="s">
        <v>7445</v>
      </c>
      <c r="B2525" t="s">
        <v>1285</v>
      </c>
      <c r="C2525" t="s">
        <v>115</v>
      </c>
      <c r="D2525">
        <v>2</v>
      </c>
      <c r="E2525">
        <v>30</v>
      </c>
      <c r="F2525">
        <v>10</v>
      </c>
      <c r="J2525">
        <v>2</v>
      </c>
      <c r="K2525">
        <v>1</v>
      </c>
      <c r="L2525">
        <v>3</v>
      </c>
      <c r="M2525" t="s">
        <v>618</v>
      </c>
      <c r="O2525" t="s">
        <v>7446</v>
      </c>
      <c r="P2525">
        <v>8</v>
      </c>
      <c r="Q2525" t="s">
        <v>7447</v>
      </c>
      <c r="R2525" t="str">
        <f>IFERROR(INDEX(tbl_Lookup_Exercises[Category],MATCH(tbl_Exercises[[#This Row],[ExerciseName]],tbl_Lookup_Exercises[ExerciseName],0)),"Unknown")</f>
        <v>Arms_Biceps</v>
      </c>
    </row>
    <row r="2526" spans="1:18" x14ac:dyDescent="0.25">
      <c r="A2526" t="s">
        <v>7448</v>
      </c>
      <c r="B2526" t="s">
        <v>1285</v>
      </c>
      <c r="C2526" t="s">
        <v>115</v>
      </c>
      <c r="D2526">
        <v>3</v>
      </c>
      <c r="E2526">
        <v>30</v>
      </c>
      <c r="F2526">
        <v>10</v>
      </c>
      <c r="J2526">
        <v>2</v>
      </c>
      <c r="K2526">
        <v>1</v>
      </c>
      <c r="L2526">
        <v>3</v>
      </c>
      <c r="M2526" t="s">
        <v>1745</v>
      </c>
      <c r="O2526" t="s">
        <v>7449</v>
      </c>
      <c r="P2526">
        <v>8</v>
      </c>
      <c r="Q2526" t="s">
        <v>7450</v>
      </c>
      <c r="R2526" t="str">
        <f>IFERROR(INDEX(tbl_Lookup_Exercises[Category],MATCH(tbl_Exercises[[#This Row],[ExerciseName]],tbl_Lookup_Exercises[ExerciseName],0)),"Unknown")</f>
        <v>Arms_Biceps</v>
      </c>
    </row>
    <row r="2527" spans="1:18" x14ac:dyDescent="0.25">
      <c r="A2527" t="s">
        <v>7451</v>
      </c>
      <c r="B2527" t="s">
        <v>1285</v>
      </c>
      <c r="C2527" t="s">
        <v>217</v>
      </c>
      <c r="D2527">
        <v>1</v>
      </c>
      <c r="E2527">
        <v>22.5</v>
      </c>
      <c r="F2527">
        <v>10</v>
      </c>
      <c r="J2527">
        <v>2</v>
      </c>
      <c r="K2527">
        <v>1</v>
      </c>
      <c r="L2527">
        <v>3</v>
      </c>
      <c r="M2527" t="s">
        <v>2289</v>
      </c>
      <c r="O2527" t="s">
        <v>5413</v>
      </c>
      <c r="P2527">
        <v>8</v>
      </c>
      <c r="Q2527" t="s">
        <v>7452</v>
      </c>
      <c r="R2527" t="str">
        <f>IFERROR(INDEX(tbl_Lookup_Exercises[Category],MATCH(tbl_Exercises[[#This Row],[ExerciseName]],tbl_Lookup_Exercises[ExerciseName],0)),"Unknown")</f>
        <v>Arms_Triceps</v>
      </c>
    </row>
    <row r="2528" spans="1:18" x14ac:dyDescent="0.25">
      <c r="A2528" t="s">
        <v>7453</v>
      </c>
      <c r="B2528" t="s">
        <v>1285</v>
      </c>
      <c r="C2528" t="s">
        <v>217</v>
      </c>
      <c r="D2528">
        <v>2</v>
      </c>
      <c r="E2528">
        <v>22.5</v>
      </c>
      <c r="F2528">
        <v>10</v>
      </c>
      <c r="J2528">
        <v>2</v>
      </c>
      <c r="K2528">
        <v>1</v>
      </c>
      <c r="L2528">
        <v>3</v>
      </c>
      <c r="M2528" t="s">
        <v>618</v>
      </c>
      <c r="O2528" t="s">
        <v>3189</v>
      </c>
      <c r="P2528">
        <v>8</v>
      </c>
      <c r="Q2528" t="s">
        <v>7454</v>
      </c>
      <c r="R2528" t="str">
        <f>IFERROR(INDEX(tbl_Lookup_Exercises[Category],MATCH(tbl_Exercises[[#This Row],[ExerciseName]],tbl_Lookup_Exercises[ExerciseName],0)),"Unknown")</f>
        <v>Arms_Triceps</v>
      </c>
    </row>
    <row r="2529" spans="1:18" x14ac:dyDescent="0.25">
      <c r="A2529" t="s">
        <v>7455</v>
      </c>
      <c r="B2529" t="s">
        <v>1285</v>
      </c>
      <c r="C2529" t="s">
        <v>217</v>
      </c>
      <c r="D2529">
        <v>3</v>
      </c>
      <c r="E2529">
        <v>25</v>
      </c>
      <c r="F2529">
        <v>9</v>
      </c>
      <c r="J2529">
        <v>2</v>
      </c>
      <c r="K2529">
        <v>1</v>
      </c>
      <c r="L2529">
        <v>3</v>
      </c>
      <c r="M2529" t="s">
        <v>1745</v>
      </c>
      <c r="O2529" t="s">
        <v>7456</v>
      </c>
      <c r="P2529">
        <v>8</v>
      </c>
      <c r="Q2529" t="s">
        <v>7457</v>
      </c>
      <c r="R2529" t="str">
        <f>IFERROR(INDEX(tbl_Lookup_Exercises[Category],MATCH(tbl_Exercises[[#This Row],[ExerciseName]],tbl_Lookup_Exercises[ExerciseName],0)),"Unknown")</f>
        <v>Arms_Triceps</v>
      </c>
    </row>
    <row r="2530" spans="1:18" x14ac:dyDescent="0.25">
      <c r="A2530" t="s">
        <v>7458</v>
      </c>
      <c r="B2530" t="s">
        <v>1285</v>
      </c>
      <c r="C2530" t="s">
        <v>7459</v>
      </c>
      <c r="D2530">
        <v>1</v>
      </c>
      <c r="E2530">
        <v>25</v>
      </c>
      <c r="F2530">
        <v>12</v>
      </c>
      <c r="J2530">
        <v>2</v>
      </c>
      <c r="K2530">
        <v>1</v>
      </c>
      <c r="L2530">
        <v>3</v>
      </c>
      <c r="M2530" t="s">
        <v>618</v>
      </c>
      <c r="O2530" t="s">
        <v>3189</v>
      </c>
      <c r="P2530">
        <v>8</v>
      </c>
      <c r="Q2530" t="s">
        <v>7460</v>
      </c>
      <c r="R2530" t="str">
        <f>IFERROR(INDEX(tbl_Lookup_Exercises[Category],MATCH(tbl_Exercises[[#This Row],[ExerciseName]],tbl_Lookup_Exercises[ExerciseName],0)),"Unknown")</f>
        <v>Arms_Biceps</v>
      </c>
    </row>
    <row r="2531" spans="1:18" x14ac:dyDescent="0.25">
      <c r="A2531" t="s">
        <v>7461</v>
      </c>
      <c r="B2531" t="s">
        <v>1285</v>
      </c>
      <c r="C2531" t="s">
        <v>7459</v>
      </c>
      <c r="D2531">
        <v>2</v>
      </c>
      <c r="E2531">
        <v>27.5</v>
      </c>
      <c r="F2531">
        <v>12</v>
      </c>
      <c r="J2531">
        <v>2</v>
      </c>
      <c r="K2531">
        <v>1</v>
      </c>
      <c r="L2531">
        <v>3</v>
      </c>
      <c r="M2531" t="s">
        <v>610</v>
      </c>
      <c r="O2531" t="s">
        <v>2350</v>
      </c>
      <c r="P2531">
        <v>8</v>
      </c>
      <c r="Q2531" t="s">
        <v>7462</v>
      </c>
      <c r="R2531" t="str">
        <f>IFERROR(INDEX(tbl_Lookup_Exercises[Category],MATCH(tbl_Exercises[[#This Row],[ExerciseName]],tbl_Lookup_Exercises[ExerciseName],0)),"Unknown")</f>
        <v>Arms_Biceps</v>
      </c>
    </row>
    <row r="2532" spans="1:18" x14ac:dyDescent="0.25">
      <c r="A2532" t="s">
        <v>7463</v>
      </c>
      <c r="B2532" t="s">
        <v>1285</v>
      </c>
      <c r="C2532" t="s">
        <v>7459</v>
      </c>
      <c r="D2532">
        <v>3</v>
      </c>
      <c r="E2532">
        <v>27.5</v>
      </c>
      <c r="F2532">
        <v>10</v>
      </c>
      <c r="J2532">
        <v>2</v>
      </c>
      <c r="K2532">
        <v>1</v>
      </c>
      <c r="L2532">
        <v>3</v>
      </c>
      <c r="M2532" t="s">
        <v>1745</v>
      </c>
      <c r="O2532" t="s">
        <v>2181</v>
      </c>
      <c r="P2532">
        <v>8</v>
      </c>
      <c r="Q2532" t="s">
        <v>7464</v>
      </c>
      <c r="R2532" t="str">
        <f>IFERROR(INDEX(tbl_Lookup_Exercises[Category],MATCH(tbl_Exercises[[#This Row],[ExerciseName]],tbl_Lookup_Exercises[ExerciseName],0)),"Unknown")</f>
        <v>Arms_Biceps</v>
      </c>
    </row>
    <row r="2533" spans="1:18" x14ac:dyDescent="0.25">
      <c r="A2533" t="s">
        <v>7465</v>
      </c>
      <c r="B2533" t="s">
        <v>1285</v>
      </c>
      <c r="C2533" t="s">
        <v>209</v>
      </c>
      <c r="D2533">
        <v>1</v>
      </c>
      <c r="E2533">
        <v>62.5</v>
      </c>
      <c r="F2533">
        <v>10</v>
      </c>
      <c r="J2533">
        <v>2</v>
      </c>
      <c r="K2533">
        <v>1</v>
      </c>
      <c r="L2533">
        <v>3</v>
      </c>
      <c r="M2533" t="s">
        <v>618</v>
      </c>
      <c r="O2533" t="s">
        <v>3189</v>
      </c>
      <c r="P2533">
        <v>8</v>
      </c>
      <c r="Q2533" t="s">
        <v>7466</v>
      </c>
      <c r="R2533" t="str">
        <f>IFERROR(INDEX(tbl_Lookup_Exercises[Category],MATCH(tbl_Exercises[[#This Row],[ExerciseName]],tbl_Lookup_Exercises[ExerciseName],0)),"Unknown")</f>
        <v>Arms_Triceps</v>
      </c>
    </row>
    <row r="2534" spans="1:18" x14ac:dyDescent="0.25">
      <c r="A2534" t="s">
        <v>7467</v>
      </c>
      <c r="B2534" t="s">
        <v>1285</v>
      </c>
      <c r="C2534" t="s">
        <v>209</v>
      </c>
      <c r="D2534">
        <v>2</v>
      </c>
      <c r="E2534">
        <v>62.5</v>
      </c>
      <c r="F2534">
        <v>10</v>
      </c>
      <c r="J2534">
        <v>2</v>
      </c>
      <c r="K2534">
        <v>1</v>
      </c>
      <c r="L2534">
        <v>3</v>
      </c>
      <c r="M2534" t="s">
        <v>618</v>
      </c>
      <c r="O2534" t="s">
        <v>3189</v>
      </c>
      <c r="P2534">
        <v>8</v>
      </c>
      <c r="Q2534" t="s">
        <v>7468</v>
      </c>
      <c r="R2534" t="str">
        <f>IFERROR(INDEX(tbl_Lookup_Exercises[Category],MATCH(tbl_Exercises[[#This Row],[ExerciseName]],tbl_Lookup_Exercises[ExerciseName],0)),"Unknown")</f>
        <v>Arms_Triceps</v>
      </c>
    </row>
    <row r="2535" spans="1:18" x14ac:dyDescent="0.25">
      <c r="A2535" t="s">
        <v>7469</v>
      </c>
      <c r="B2535" t="s">
        <v>1285</v>
      </c>
      <c r="C2535" t="s">
        <v>209</v>
      </c>
      <c r="D2535">
        <v>3</v>
      </c>
      <c r="E2535">
        <v>65</v>
      </c>
      <c r="F2535">
        <v>7</v>
      </c>
      <c r="J2535">
        <v>2</v>
      </c>
      <c r="K2535">
        <v>1</v>
      </c>
      <c r="L2535">
        <v>3</v>
      </c>
      <c r="M2535" t="s">
        <v>618</v>
      </c>
      <c r="O2535" t="s">
        <v>3189</v>
      </c>
      <c r="P2535">
        <v>8</v>
      </c>
      <c r="Q2535" t="s">
        <v>7470</v>
      </c>
      <c r="R2535" t="str">
        <f>IFERROR(INDEX(tbl_Lookup_Exercises[Category],MATCH(tbl_Exercises[[#This Row],[ExerciseName]],tbl_Lookup_Exercises[ExerciseName],0)),"Unknown")</f>
        <v>Arms_Triceps</v>
      </c>
    </row>
    <row r="2536" spans="1:18" x14ac:dyDescent="0.25">
      <c r="A2536" t="s">
        <v>7471</v>
      </c>
      <c r="B2536" t="s">
        <v>1285</v>
      </c>
      <c r="C2536" t="s">
        <v>79</v>
      </c>
      <c r="D2536">
        <v>1</v>
      </c>
      <c r="E2536">
        <v>25</v>
      </c>
      <c r="F2536">
        <v>15</v>
      </c>
      <c r="J2536">
        <v>2</v>
      </c>
      <c r="K2536">
        <v>2</v>
      </c>
      <c r="L2536">
        <v>3</v>
      </c>
      <c r="M2536" t="s">
        <v>618</v>
      </c>
      <c r="O2536" t="s">
        <v>7260</v>
      </c>
      <c r="P2536">
        <v>8</v>
      </c>
      <c r="Q2536" t="s">
        <v>7472</v>
      </c>
      <c r="R2536" t="str">
        <f>IFERROR(INDEX(tbl_Lookup_Exercises[Category],MATCH(tbl_Exercises[[#This Row],[ExerciseName]],tbl_Lookup_Exercises[ExerciseName],0)),"Unknown")</f>
        <v>Pull</v>
      </c>
    </row>
    <row r="2537" spans="1:18" x14ac:dyDescent="0.25">
      <c r="A2537" t="s">
        <v>7473</v>
      </c>
      <c r="B2537" t="s">
        <v>1285</v>
      </c>
      <c r="C2537" t="s">
        <v>79</v>
      </c>
      <c r="D2537">
        <v>2</v>
      </c>
      <c r="E2537">
        <v>30</v>
      </c>
      <c r="F2537">
        <v>15</v>
      </c>
      <c r="J2537">
        <v>2</v>
      </c>
      <c r="K2537">
        <v>2</v>
      </c>
      <c r="L2537">
        <v>3</v>
      </c>
      <c r="M2537" t="s">
        <v>618</v>
      </c>
      <c r="O2537" t="s">
        <v>7260</v>
      </c>
      <c r="P2537">
        <v>8</v>
      </c>
      <c r="Q2537" t="s">
        <v>7474</v>
      </c>
      <c r="R2537" t="str">
        <f>IFERROR(INDEX(tbl_Lookup_Exercises[Category],MATCH(tbl_Exercises[[#This Row],[ExerciseName]],tbl_Lookup_Exercises[ExerciseName],0)),"Unknown")</f>
        <v>Pull</v>
      </c>
    </row>
    <row r="2538" spans="1:18" x14ac:dyDescent="0.25">
      <c r="A2538" t="s">
        <v>7475</v>
      </c>
      <c r="B2538" t="s">
        <v>1285</v>
      </c>
      <c r="C2538" t="s">
        <v>79</v>
      </c>
      <c r="D2538">
        <v>3</v>
      </c>
      <c r="E2538">
        <v>30</v>
      </c>
      <c r="F2538">
        <v>15</v>
      </c>
      <c r="J2538">
        <v>2</v>
      </c>
      <c r="K2538">
        <v>2</v>
      </c>
      <c r="L2538">
        <v>3</v>
      </c>
      <c r="M2538" t="s">
        <v>618</v>
      </c>
      <c r="O2538" t="s">
        <v>7260</v>
      </c>
      <c r="P2538">
        <v>8</v>
      </c>
      <c r="Q2538" t="s">
        <v>7476</v>
      </c>
      <c r="R2538" t="str">
        <f>IFERROR(INDEX(tbl_Lookup_Exercises[Category],MATCH(tbl_Exercises[[#This Row],[ExerciseName]],tbl_Lookup_Exercises[ExerciseName],0)),"Unknown")</f>
        <v>Pull</v>
      </c>
    </row>
    <row r="2539" spans="1:18" x14ac:dyDescent="0.25">
      <c r="A2539" t="s">
        <v>7477</v>
      </c>
      <c r="B2539" t="s">
        <v>1285</v>
      </c>
      <c r="C2539" t="s">
        <v>1534</v>
      </c>
      <c r="D2539">
        <v>1</v>
      </c>
      <c r="E2539">
        <v>150</v>
      </c>
      <c r="G2539">
        <v>60</v>
      </c>
      <c r="P2539">
        <v>8</v>
      </c>
      <c r="Q2539" t="s">
        <v>7478</v>
      </c>
      <c r="R2539" t="str">
        <f>IFERROR(INDEX(tbl_Lookup_Exercises[Category],MATCH(tbl_Exercises[[#This Row],[ExerciseName]],tbl_Lookup_Exercises[ExerciseName],0)),"Unknown")</f>
        <v>Carry</v>
      </c>
    </row>
    <row r="2540" spans="1:18" x14ac:dyDescent="0.25">
      <c r="A2540" t="s">
        <v>7479</v>
      </c>
      <c r="B2540" t="s">
        <v>1285</v>
      </c>
      <c r="C2540" t="s">
        <v>1534</v>
      </c>
      <c r="D2540">
        <v>2</v>
      </c>
      <c r="E2540">
        <v>150</v>
      </c>
      <c r="G2540">
        <v>55.2</v>
      </c>
      <c r="O2540" t="s">
        <v>7480</v>
      </c>
      <c r="P2540">
        <v>8</v>
      </c>
      <c r="Q2540" t="s">
        <v>7481</v>
      </c>
      <c r="R2540" t="str">
        <f>IFERROR(INDEX(tbl_Lookup_Exercises[Category],MATCH(tbl_Exercises[[#This Row],[ExerciseName]],tbl_Lookup_Exercises[ExerciseName],0)),"Unknown")</f>
        <v>Carry</v>
      </c>
    </row>
    <row r="2541" spans="1:18" x14ac:dyDescent="0.25">
      <c r="A2541" t="s">
        <v>7482</v>
      </c>
      <c r="B2541" t="s">
        <v>1285</v>
      </c>
      <c r="C2541" t="s">
        <v>1534</v>
      </c>
      <c r="D2541">
        <v>3</v>
      </c>
      <c r="E2541">
        <v>150</v>
      </c>
      <c r="G2541">
        <v>60</v>
      </c>
      <c r="O2541" t="s">
        <v>7483</v>
      </c>
      <c r="P2541">
        <v>8</v>
      </c>
      <c r="Q2541" t="s">
        <v>7484</v>
      </c>
      <c r="R2541" t="str">
        <f>IFERROR(INDEX(tbl_Lookup_Exercises[Category],MATCH(tbl_Exercises[[#This Row],[ExerciseName]],tbl_Lookup_Exercises[ExerciseName],0)),"Unknown")</f>
        <v>Carry</v>
      </c>
    </row>
    <row r="2542" spans="1:18" x14ac:dyDescent="0.25">
      <c r="A2542" t="s">
        <v>7485</v>
      </c>
      <c r="B2542" t="s">
        <v>1285</v>
      </c>
      <c r="C2542" t="s">
        <v>1534</v>
      </c>
      <c r="D2542">
        <v>4</v>
      </c>
      <c r="E2542">
        <v>150</v>
      </c>
      <c r="G2542">
        <v>55.2</v>
      </c>
      <c r="O2542" t="s">
        <v>7486</v>
      </c>
      <c r="P2542">
        <v>8</v>
      </c>
      <c r="Q2542" t="s">
        <v>7487</v>
      </c>
      <c r="R2542" t="str">
        <f>IFERROR(INDEX(tbl_Lookup_Exercises[Category],MATCH(tbl_Exercises[[#This Row],[ExerciseName]],tbl_Lookup_Exercises[ExerciseName],0)),"Unknown")</f>
        <v>Carry</v>
      </c>
    </row>
    <row r="2543" spans="1:18" x14ac:dyDescent="0.25">
      <c r="A2543" t="s">
        <v>7488</v>
      </c>
      <c r="B2543" t="s">
        <v>1285</v>
      </c>
      <c r="C2543" t="s">
        <v>356</v>
      </c>
      <c r="D2543">
        <v>1</v>
      </c>
      <c r="G2543">
        <v>60</v>
      </c>
      <c r="H2543">
        <v>0.25</v>
      </c>
      <c r="I2543" t="s">
        <v>3957</v>
      </c>
      <c r="O2543" t="s">
        <v>7489</v>
      </c>
      <c r="P2543">
        <v>8</v>
      </c>
      <c r="Q2543" t="s">
        <v>7490</v>
      </c>
      <c r="R2543" t="str">
        <f>IFERROR(INDEX(tbl_Lookup_Exercises[Category],MATCH(tbl_Exercises[[#This Row],[ExerciseName]],tbl_Lookup_Exercises[ExerciseName],0)),"Unknown")</f>
        <v>Pull</v>
      </c>
    </row>
    <row r="2544" spans="1:18" x14ac:dyDescent="0.25">
      <c r="A2544" t="s">
        <v>7491</v>
      </c>
      <c r="B2544" t="s">
        <v>1285</v>
      </c>
      <c r="C2544" t="s">
        <v>356</v>
      </c>
      <c r="D2544">
        <v>2</v>
      </c>
      <c r="G2544">
        <v>60</v>
      </c>
      <c r="H2544">
        <v>0.27</v>
      </c>
      <c r="I2544" t="s">
        <v>3957</v>
      </c>
      <c r="O2544" t="s">
        <v>7489</v>
      </c>
      <c r="P2544">
        <v>8</v>
      </c>
      <c r="Q2544" t="s">
        <v>7492</v>
      </c>
      <c r="R2544" t="str">
        <f>IFERROR(INDEX(tbl_Lookup_Exercises[Category],MATCH(tbl_Exercises[[#This Row],[ExerciseName]],tbl_Lookup_Exercises[ExerciseName],0)),"Unknown")</f>
        <v>Pull</v>
      </c>
    </row>
    <row r="2545" spans="1:18" x14ac:dyDescent="0.25">
      <c r="A2545" t="s">
        <v>7493</v>
      </c>
      <c r="B2545" t="s">
        <v>1285</v>
      </c>
      <c r="C2545" t="s">
        <v>356</v>
      </c>
      <c r="D2545">
        <v>3</v>
      </c>
      <c r="G2545">
        <v>60</v>
      </c>
      <c r="H2545">
        <v>0.27</v>
      </c>
      <c r="I2545" t="s">
        <v>3957</v>
      </c>
      <c r="O2545" t="s">
        <v>7489</v>
      </c>
      <c r="P2545">
        <v>8</v>
      </c>
      <c r="Q2545" t="s">
        <v>7494</v>
      </c>
      <c r="R2545" t="str">
        <f>IFERROR(INDEX(tbl_Lookup_Exercises[Category],MATCH(tbl_Exercises[[#This Row],[ExerciseName]],tbl_Lookup_Exercises[ExerciseName],0)),"Unknown")</f>
        <v>Pull</v>
      </c>
    </row>
    <row r="2546" spans="1:18" x14ac:dyDescent="0.25">
      <c r="A2546" t="s">
        <v>7495</v>
      </c>
      <c r="B2546" t="s">
        <v>1285</v>
      </c>
      <c r="C2546" t="s">
        <v>356</v>
      </c>
      <c r="D2546">
        <v>4</v>
      </c>
      <c r="G2546">
        <v>60</v>
      </c>
      <c r="H2546">
        <v>0.27</v>
      </c>
      <c r="I2546" t="s">
        <v>3957</v>
      </c>
      <c r="O2546" t="s">
        <v>7489</v>
      </c>
      <c r="P2546">
        <v>8</v>
      </c>
      <c r="Q2546" t="s">
        <v>7496</v>
      </c>
      <c r="R2546" t="str">
        <f>IFERROR(INDEX(tbl_Lookup_Exercises[Category],MATCH(tbl_Exercises[[#This Row],[ExerciseName]],tbl_Lookup_Exercises[ExerciseName],0)),"Unknown")</f>
        <v>Pull</v>
      </c>
    </row>
    <row r="2547" spans="1:18" x14ac:dyDescent="0.25">
      <c r="A2547" t="s">
        <v>7497</v>
      </c>
      <c r="B2547" t="s">
        <v>1285</v>
      </c>
      <c r="C2547" t="s">
        <v>356</v>
      </c>
      <c r="D2547">
        <v>5</v>
      </c>
      <c r="G2547">
        <v>60</v>
      </c>
      <c r="H2547">
        <v>0.27</v>
      </c>
      <c r="I2547" t="s">
        <v>3957</v>
      </c>
      <c r="O2547" t="s">
        <v>7489</v>
      </c>
      <c r="P2547">
        <v>8</v>
      </c>
      <c r="Q2547" t="s">
        <v>7498</v>
      </c>
      <c r="R2547" t="str">
        <f>IFERROR(INDEX(tbl_Lookup_Exercises[Category],MATCH(tbl_Exercises[[#This Row],[ExerciseName]],tbl_Lookup_Exercises[ExerciseName],0)),"Unknown")</f>
        <v>Pull</v>
      </c>
    </row>
    <row r="2548" spans="1:18" x14ac:dyDescent="0.25">
      <c r="A2548" t="s">
        <v>7499</v>
      </c>
      <c r="B2548" t="s">
        <v>1285</v>
      </c>
      <c r="C2548" t="s">
        <v>356</v>
      </c>
      <c r="D2548">
        <v>6</v>
      </c>
      <c r="G2548">
        <v>60</v>
      </c>
      <c r="H2548">
        <v>0.27</v>
      </c>
      <c r="I2548" t="s">
        <v>3957</v>
      </c>
      <c r="P2548">
        <v>8</v>
      </c>
      <c r="Q2548" t="s">
        <v>1289</v>
      </c>
      <c r="R2548" t="str">
        <f>IFERROR(INDEX(tbl_Lookup_Exercises[Category],MATCH(tbl_Exercises[[#This Row],[ExerciseName]],tbl_Lookup_Exercises[ExerciseName],0)),"Unknown")</f>
        <v>Pull</v>
      </c>
    </row>
    <row r="2549" spans="1:18" x14ac:dyDescent="0.25">
      <c r="A2549" t="s">
        <v>7500</v>
      </c>
      <c r="B2549" t="s">
        <v>1290</v>
      </c>
      <c r="C2549" t="s">
        <v>363</v>
      </c>
      <c r="D2549">
        <v>1</v>
      </c>
      <c r="G2549">
        <v>300</v>
      </c>
      <c r="H2549">
        <v>0.56999999999999995</v>
      </c>
      <c r="I2549" t="s">
        <v>3957</v>
      </c>
      <c r="O2549" t="s">
        <v>6992</v>
      </c>
      <c r="P2549">
        <v>8</v>
      </c>
      <c r="Q2549" t="s">
        <v>1292</v>
      </c>
      <c r="R2549" t="str">
        <f>IFERROR(INDEX(tbl_Lookup_Exercises[Category],MATCH(tbl_Exercises[[#This Row],[ExerciseName]],tbl_Lookup_Exercises[ExerciseName],0)),"Unknown")</f>
        <v>Cardio</v>
      </c>
    </row>
    <row r="2550" spans="1:18" x14ac:dyDescent="0.25">
      <c r="A2550" t="s">
        <v>7501</v>
      </c>
      <c r="B2550" t="s">
        <v>1290</v>
      </c>
      <c r="C2550" t="s">
        <v>394</v>
      </c>
      <c r="D2550">
        <v>1</v>
      </c>
      <c r="E2550">
        <v>0</v>
      </c>
      <c r="F2550">
        <v>15</v>
      </c>
      <c r="O2550" t="s">
        <v>3073</v>
      </c>
      <c r="P2550">
        <v>8</v>
      </c>
      <c r="Q2550" t="s">
        <v>7502</v>
      </c>
      <c r="R2550" t="str">
        <f>IFERROR(INDEX(tbl_Lookup_Exercises[Category],MATCH(tbl_Exercises[[#This Row],[ExerciseName]],tbl_Lookup_Exercises[ExerciseName],0)),"Unknown")</f>
        <v>Warmup</v>
      </c>
    </row>
    <row r="2551" spans="1:18" x14ac:dyDescent="0.25">
      <c r="A2551" t="s">
        <v>7503</v>
      </c>
      <c r="B2551" t="s">
        <v>1290</v>
      </c>
      <c r="C2551" t="s">
        <v>398</v>
      </c>
      <c r="D2551">
        <v>1</v>
      </c>
      <c r="E2551">
        <v>0</v>
      </c>
      <c r="F2551">
        <v>12</v>
      </c>
      <c r="O2551" t="s">
        <v>3073</v>
      </c>
      <c r="P2551">
        <v>8</v>
      </c>
      <c r="Q2551" t="s">
        <v>7504</v>
      </c>
      <c r="R2551" t="str">
        <f>IFERROR(INDEX(tbl_Lookup_Exercises[Category],MATCH(tbl_Exercises[[#This Row],[ExerciseName]],tbl_Lookup_Exercises[ExerciseName],0)),"Unknown")</f>
        <v>Warmup</v>
      </c>
    </row>
    <row r="2552" spans="1:18" x14ac:dyDescent="0.25">
      <c r="A2552" t="s">
        <v>7505</v>
      </c>
      <c r="B2552" t="s">
        <v>1290</v>
      </c>
      <c r="C2552" t="s">
        <v>403</v>
      </c>
      <c r="D2552">
        <v>1</v>
      </c>
      <c r="E2552">
        <v>0</v>
      </c>
      <c r="F2552">
        <v>8</v>
      </c>
      <c r="O2552" t="s">
        <v>3073</v>
      </c>
      <c r="P2552">
        <v>8</v>
      </c>
      <c r="Q2552" t="s">
        <v>7506</v>
      </c>
      <c r="R2552" t="str">
        <f>IFERROR(INDEX(tbl_Lookup_Exercises[Category],MATCH(tbl_Exercises[[#This Row],[ExerciseName]],tbl_Lookup_Exercises[ExerciseName],0)),"Unknown")</f>
        <v>Warmup</v>
      </c>
    </row>
    <row r="2553" spans="1:18" x14ac:dyDescent="0.25">
      <c r="A2553" t="s">
        <v>7507</v>
      </c>
      <c r="B2553" t="s">
        <v>1290</v>
      </c>
      <c r="C2553" t="s">
        <v>407</v>
      </c>
      <c r="D2553">
        <v>1</v>
      </c>
      <c r="E2553">
        <v>0</v>
      </c>
      <c r="F2553">
        <v>10</v>
      </c>
      <c r="P2553">
        <v>8</v>
      </c>
      <c r="Q2553" t="s">
        <v>7508</v>
      </c>
      <c r="R2553" t="str">
        <f>IFERROR(INDEX(tbl_Lookup_Exercises[Category],MATCH(tbl_Exercises[[#This Row],[ExerciseName]],tbl_Lookup_Exercises[ExerciseName],0)),"Unknown")</f>
        <v>Warmup</v>
      </c>
    </row>
    <row r="2554" spans="1:18" x14ac:dyDescent="0.25">
      <c r="A2554" t="s">
        <v>7509</v>
      </c>
      <c r="B2554" t="s">
        <v>1290</v>
      </c>
      <c r="C2554" t="s">
        <v>394</v>
      </c>
      <c r="D2554">
        <v>2</v>
      </c>
      <c r="E2554">
        <v>0</v>
      </c>
      <c r="F2554">
        <v>15</v>
      </c>
      <c r="O2554" t="s">
        <v>3073</v>
      </c>
      <c r="P2554">
        <v>8</v>
      </c>
      <c r="Q2554" t="s">
        <v>7510</v>
      </c>
      <c r="R2554" t="str">
        <f>IFERROR(INDEX(tbl_Lookup_Exercises[Category],MATCH(tbl_Exercises[[#This Row],[ExerciseName]],tbl_Lookup_Exercises[ExerciseName],0)),"Unknown")</f>
        <v>Warmup</v>
      </c>
    </row>
    <row r="2555" spans="1:18" x14ac:dyDescent="0.25">
      <c r="A2555" t="s">
        <v>7511</v>
      </c>
      <c r="B2555" t="s">
        <v>1290</v>
      </c>
      <c r="C2555" t="s">
        <v>398</v>
      </c>
      <c r="D2555">
        <v>2</v>
      </c>
      <c r="E2555">
        <v>0</v>
      </c>
      <c r="F2555">
        <v>12</v>
      </c>
      <c r="O2555" t="s">
        <v>3073</v>
      </c>
      <c r="P2555">
        <v>8</v>
      </c>
      <c r="Q2555" t="s">
        <v>7512</v>
      </c>
      <c r="R2555" t="str">
        <f>IFERROR(INDEX(tbl_Lookup_Exercises[Category],MATCH(tbl_Exercises[[#This Row],[ExerciseName]],tbl_Lookup_Exercises[ExerciseName],0)),"Unknown")</f>
        <v>Warmup</v>
      </c>
    </row>
    <row r="2556" spans="1:18" x14ac:dyDescent="0.25">
      <c r="A2556" t="s">
        <v>7513</v>
      </c>
      <c r="B2556" t="s">
        <v>1290</v>
      </c>
      <c r="C2556" t="s">
        <v>403</v>
      </c>
      <c r="D2556">
        <v>2</v>
      </c>
      <c r="E2556">
        <v>0</v>
      </c>
      <c r="F2556">
        <v>8</v>
      </c>
      <c r="O2556" t="s">
        <v>3073</v>
      </c>
      <c r="P2556">
        <v>8</v>
      </c>
      <c r="Q2556" t="s">
        <v>7514</v>
      </c>
      <c r="R2556" t="str">
        <f>IFERROR(INDEX(tbl_Lookup_Exercises[Category],MATCH(tbl_Exercises[[#This Row],[ExerciseName]],tbl_Lookup_Exercises[ExerciseName],0)),"Unknown")</f>
        <v>Warmup</v>
      </c>
    </row>
    <row r="2557" spans="1:18" x14ac:dyDescent="0.25">
      <c r="A2557" t="s">
        <v>7515</v>
      </c>
      <c r="B2557" t="s">
        <v>1290</v>
      </c>
      <c r="C2557" t="s">
        <v>407</v>
      </c>
      <c r="D2557">
        <v>2</v>
      </c>
      <c r="E2557">
        <v>0</v>
      </c>
      <c r="F2557">
        <v>10</v>
      </c>
      <c r="P2557">
        <v>8</v>
      </c>
      <c r="Q2557" t="s">
        <v>7516</v>
      </c>
      <c r="R2557" t="str">
        <f>IFERROR(INDEX(tbl_Lookup_Exercises[Category],MATCH(tbl_Exercises[[#This Row],[ExerciseName]],tbl_Lookup_Exercises[ExerciseName],0)),"Unknown")</f>
        <v>Warmup</v>
      </c>
    </row>
    <row r="2558" spans="1:18" x14ac:dyDescent="0.25">
      <c r="A2558" t="s">
        <v>7517</v>
      </c>
      <c r="B2558" t="s">
        <v>1290</v>
      </c>
      <c r="C2558" t="s">
        <v>1</v>
      </c>
      <c r="D2558">
        <v>1</v>
      </c>
      <c r="E2558">
        <v>150</v>
      </c>
      <c r="G2558">
        <v>75</v>
      </c>
      <c r="O2558" t="s">
        <v>7518</v>
      </c>
      <c r="P2558">
        <v>8</v>
      </c>
      <c r="Q2558" t="s">
        <v>7519</v>
      </c>
      <c r="R2558" t="str">
        <f>IFERROR(INDEX(tbl_Lookup_Exercises[Category],MATCH(tbl_Exercises[[#This Row],[ExerciseName]],tbl_Lookup_Exercises[ExerciseName],0)),"Unknown")</f>
        <v>Carry</v>
      </c>
    </row>
    <row r="2559" spans="1:18" x14ac:dyDescent="0.25">
      <c r="A2559" t="s">
        <v>7520</v>
      </c>
      <c r="B2559" t="s">
        <v>1290</v>
      </c>
      <c r="C2559" t="s">
        <v>1</v>
      </c>
      <c r="D2559">
        <v>2</v>
      </c>
      <c r="E2559">
        <v>150</v>
      </c>
      <c r="G2559">
        <v>70.199999999999989</v>
      </c>
      <c r="O2559" t="s">
        <v>7521</v>
      </c>
      <c r="P2559">
        <v>8</v>
      </c>
      <c r="Q2559" t="s">
        <v>7522</v>
      </c>
      <c r="R2559" t="str">
        <f>IFERROR(INDEX(tbl_Lookup_Exercises[Category],MATCH(tbl_Exercises[[#This Row],[ExerciseName]],tbl_Lookup_Exercises[ExerciseName],0)),"Unknown")</f>
        <v>Carry</v>
      </c>
    </row>
    <row r="2560" spans="1:18" x14ac:dyDescent="0.25">
      <c r="A2560" t="s">
        <v>7523</v>
      </c>
      <c r="B2560" t="s">
        <v>1290</v>
      </c>
      <c r="C2560" t="s">
        <v>1</v>
      </c>
      <c r="D2560">
        <v>3</v>
      </c>
      <c r="E2560">
        <v>150</v>
      </c>
      <c r="G2560">
        <v>55.2</v>
      </c>
      <c r="O2560" t="s">
        <v>7524</v>
      </c>
      <c r="P2560">
        <v>8</v>
      </c>
      <c r="Q2560" t="s">
        <v>7525</v>
      </c>
      <c r="R2560" t="str">
        <f>IFERROR(INDEX(tbl_Lookup_Exercises[Category],MATCH(tbl_Exercises[[#This Row],[ExerciseName]],tbl_Lookup_Exercises[ExerciseName],0)),"Unknown")</f>
        <v>Carry</v>
      </c>
    </row>
    <row r="2561" spans="1:18" x14ac:dyDescent="0.25">
      <c r="A2561" t="s">
        <v>7526</v>
      </c>
      <c r="B2561" t="s">
        <v>1290</v>
      </c>
      <c r="C2561" t="s">
        <v>1</v>
      </c>
      <c r="D2561">
        <v>4</v>
      </c>
      <c r="E2561">
        <v>150</v>
      </c>
      <c r="G2561">
        <v>52.2</v>
      </c>
      <c r="O2561" t="s">
        <v>7527</v>
      </c>
      <c r="P2561">
        <v>8</v>
      </c>
      <c r="Q2561" t="s">
        <v>7528</v>
      </c>
      <c r="R2561" t="str">
        <f>IFERROR(INDEX(tbl_Lookup_Exercises[Category],MATCH(tbl_Exercises[[#This Row],[ExerciseName]],tbl_Lookup_Exercises[ExerciseName],0)),"Unknown")</f>
        <v>Carry</v>
      </c>
    </row>
    <row r="2562" spans="1:18" x14ac:dyDescent="0.25">
      <c r="A2562" t="s">
        <v>7529</v>
      </c>
      <c r="B2562" t="s">
        <v>1290</v>
      </c>
      <c r="C2562" t="s">
        <v>32</v>
      </c>
      <c r="D2562">
        <v>1</v>
      </c>
      <c r="E2562">
        <v>190</v>
      </c>
      <c r="F2562">
        <v>10</v>
      </c>
      <c r="J2562">
        <v>3</v>
      </c>
      <c r="K2562">
        <v>1</v>
      </c>
      <c r="L2562">
        <v>2</v>
      </c>
      <c r="M2562" t="s">
        <v>1745</v>
      </c>
      <c r="O2562" t="s">
        <v>7530</v>
      </c>
      <c r="P2562">
        <v>8</v>
      </c>
      <c r="Q2562" t="s">
        <v>7531</v>
      </c>
      <c r="R2562" t="str">
        <f>IFERROR(INDEX(tbl_Lookup_Exercises[Category],MATCH(tbl_Exercises[[#This Row],[ExerciseName]],tbl_Lookup_Exercises[ExerciseName],0)),"Unknown")</f>
        <v>Pull</v>
      </c>
    </row>
    <row r="2563" spans="1:18" x14ac:dyDescent="0.25">
      <c r="A2563" t="s">
        <v>7532</v>
      </c>
      <c r="B2563" t="s">
        <v>1290</v>
      </c>
      <c r="C2563" t="s">
        <v>32</v>
      </c>
      <c r="D2563">
        <v>2</v>
      </c>
      <c r="E2563">
        <v>195</v>
      </c>
      <c r="F2563">
        <v>10</v>
      </c>
      <c r="J2563">
        <v>3</v>
      </c>
      <c r="K2563">
        <v>1</v>
      </c>
      <c r="L2563">
        <v>2</v>
      </c>
      <c r="M2563" t="s">
        <v>1745</v>
      </c>
      <c r="O2563" t="s">
        <v>2982</v>
      </c>
      <c r="P2563">
        <v>8</v>
      </c>
      <c r="Q2563" t="s">
        <v>7533</v>
      </c>
      <c r="R2563" t="str">
        <f>IFERROR(INDEX(tbl_Lookup_Exercises[Category],MATCH(tbl_Exercises[[#This Row],[ExerciseName]],tbl_Lookup_Exercises[ExerciseName],0)),"Unknown")</f>
        <v>Pull</v>
      </c>
    </row>
    <row r="2564" spans="1:18" x14ac:dyDescent="0.25">
      <c r="A2564" t="s">
        <v>7534</v>
      </c>
      <c r="B2564" t="s">
        <v>1290</v>
      </c>
      <c r="C2564" t="s">
        <v>32</v>
      </c>
      <c r="D2564">
        <v>3</v>
      </c>
      <c r="E2564">
        <v>200</v>
      </c>
      <c r="F2564">
        <v>8</v>
      </c>
      <c r="J2564">
        <v>3</v>
      </c>
      <c r="K2564">
        <v>1</v>
      </c>
      <c r="L2564">
        <v>2</v>
      </c>
      <c r="M2564" t="s">
        <v>610</v>
      </c>
      <c r="O2564" t="s">
        <v>2986</v>
      </c>
      <c r="P2564">
        <v>8</v>
      </c>
      <c r="Q2564" t="s">
        <v>7535</v>
      </c>
      <c r="R2564" t="str">
        <f>IFERROR(INDEX(tbl_Lookup_Exercises[Category],MATCH(tbl_Exercises[[#This Row],[ExerciseName]],tbl_Lookup_Exercises[ExerciseName],0)),"Unknown")</f>
        <v>Pull</v>
      </c>
    </row>
    <row r="2565" spans="1:18" x14ac:dyDescent="0.25">
      <c r="A2565" t="s">
        <v>7536</v>
      </c>
      <c r="B2565" t="s">
        <v>1290</v>
      </c>
      <c r="C2565" t="s">
        <v>32</v>
      </c>
      <c r="D2565">
        <v>4</v>
      </c>
      <c r="E2565">
        <v>200</v>
      </c>
      <c r="F2565">
        <v>8</v>
      </c>
      <c r="J2565">
        <v>3</v>
      </c>
      <c r="K2565">
        <v>1</v>
      </c>
      <c r="L2565">
        <v>2</v>
      </c>
      <c r="M2565" t="s">
        <v>610</v>
      </c>
      <c r="O2565" t="s">
        <v>2986</v>
      </c>
      <c r="P2565">
        <v>8</v>
      </c>
      <c r="Q2565" t="s">
        <v>7537</v>
      </c>
      <c r="R2565" t="str">
        <f>IFERROR(INDEX(tbl_Lookup_Exercises[Category],MATCH(tbl_Exercises[[#This Row],[ExerciseName]],tbl_Lookup_Exercises[ExerciseName],0)),"Unknown")</f>
        <v>Pull</v>
      </c>
    </row>
    <row r="2566" spans="1:18" x14ac:dyDescent="0.25">
      <c r="A2566" t="s">
        <v>7538</v>
      </c>
      <c r="B2566" t="s">
        <v>1290</v>
      </c>
      <c r="C2566" t="s">
        <v>45</v>
      </c>
      <c r="D2566">
        <v>1</v>
      </c>
      <c r="E2566">
        <v>65</v>
      </c>
      <c r="F2566">
        <v>11</v>
      </c>
      <c r="J2566">
        <v>2</v>
      </c>
      <c r="K2566">
        <v>1</v>
      </c>
      <c r="L2566">
        <v>3</v>
      </c>
      <c r="M2566" t="s">
        <v>618</v>
      </c>
      <c r="O2566" t="s">
        <v>7539</v>
      </c>
      <c r="P2566">
        <v>8</v>
      </c>
      <c r="Q2566" t="s">
        <v>7540</v>
      </c>
      <c r="R2566" t="str">
        <f>IFERROR(INDEX(tbl_Lookup_Exercises[Category],MATCH(tbl_Exercises[[#This Row],[ExerciseName]],tbl_Lookup_Exercises[ExerciseName],0)),"Unknown")</f>
        <v>Pull</v>
      </c>
    </row>
    <row r="2567" spans="1:18" x14ac:dyDescent="0.25">
      <c r="A2567" t="s">
        <v>7541</v>
      </c>
      <c r="B2567" t="s">
        <v>1290</v>
      </c>
      <c r="C2567" t="s">
        <v>45</v>
      </c>
      <c r="D2567">
        <v>2</v>
      </c>
      <c r="E2567">
        <v>70</v>
      </c>
      <c r="F2567">
        <v>12</v>
      </c>
      <c r="J2567">
        <v>2</v>
      </c>
      <c r="K2567">
        <v>1</v>
      </c>
      <c r="L2567">
        <v>3</v>
      </c>
      <c r="M2567" t="s">
        <v>618</v>
      </c>
      <c r="O2567" t="s">
        <v>7539</v>
      </c>
      <c r="P2567">
        <v>8</v>
      </c>
      <c r="Q2567" t="s">
        <v>7542</v>
      </c>
      <c r="R2567" t="str">
        <f>IFERROR(INDEX(tbl_Lookup_Exercises[Category],MATCH(tbl_Exercises[[#This Row],[ExerciseName]],tbl_Lookup_Exercises[ExerciseName],0)),"Unknown")</f>
        <v>Pull</v>
      </c>
    </row>
    <row r="2568" spans="1:18" x14ac:dyDescent="0.25">
      <c r="A2568" t="s">
        <v>7543</v>
      </c>
      <c r="B2568" t="s">
        <v>1290</v>
      </c>
      <c r="C2568" t="s">
        <v>45</v>
      </c>
      <c r="D2568">
        <v>3</v>
      </c>
      <c r="E2568">
        <v>70</v>
      </c>
      <c r="F2568">
        <v>11</v>
      </c>
      <c r="J2568">
        <v>2</v>
      </c>
      <c r="K2568">
        <v>1</v>
      </c>
      <c r="L2568">
        <v>3</v>
      </c>
      <c r="M2568" t="s">
        <v>1745</v>
      </c>
      <c r="O2568" t="s">
        <v>7544</v>
      </c>
      <c r="P2568">
        <v>8</v>
      </c>
      <c r="Q2568" t="s">
        <v>7545</v>
      </c>
      <c r="R2568" t="str">
        <f>IFERROR(INDEX(tbl_Lookup_Exercises[Category],MATCH(tbl_Exercises[[#This Row],[ExerciseName]],tbl_Lookup_Exercises[ExerciseName],0)),"Unknown")</f>
        <v>Pull</v>
      </c>
    </row>
    <row r="2569" spans="1:18" x14ac:dyDescent="0.25">
      <c r="A2569" t="s">
        <v>7546</v>
      </c>
      <c r="B2569" t="s">
        <v>1290</v>
      </c>
      <c r="C2569" t="s">
        <v>8734</v>
      </c>
      <c r="D2569">
        <v>1</v>
      </c>
      <c r="E2569">
        <v>25</v>
      </c>
      <c r="F2569">
        <v>10</v>
      </c>
      <c r="J2569">
        <v>2</v>
      </c>
      <c r="K2569">
        <v>1</v>
      </c>
      <c r="L2569">
        <v>3</v>
      </c>
      <c r="M2569" t="s">
        <v>1745</v>
      </c>
      <c r="O2569" t="s">
        <v>7547</v>
      </c>
      <c r="P2569">
        <v>8</v>
      </c>
      <c r="Q2569" t="s">
        <v>7548</v>
      </c>
      <c r="R2569" t="str">
        <f>IFERROR(INDEX(tbl_Lookup_Exercises[Category],MATCH(tbl_Exercises[[#This Row],[ExerciseName]],tbl_Lookup_Exercises[ExerciseName],0)),"Unknown")</f>
        <v>Arms_Biceps</v>
      </c>
    </row>
    <row r="2570" spans="1:18" x14ac:dyDescent="0.25">
      <c r="A2570" t="s">
        <v>7549</v>
      </c>
      <c r="B2570" t="s">
        <v>1290</v>
      </c>
      <c r="C2570" t="s">
        <v>8734</v>
      </c>
      <c r="D2570">
        <v>2</v>
      </c>
      <c r="E2570">
        <v>25</v>
      </c>
      <c r="F2570">
        <v>12</v>
      </c>
      <c r="J2570">
        <v>2</v>
      </c>
      <c r="K2570">
        <v>1</v>
      </c>
      <c r="L2570">
        <v>3</v>
      </c>
      <c r="M2570" t="s">
        <v>1745</v>
      </c>
      <c r="O2570" t="s">
        <v>2181</v>
      </c>
      <c r="P2570">
        <v>8</v>
      </c>
      <c r="Q2570" t="s">
        <v>7550</v>
      </c>
      <c r="R2570" t="str">
        <f>IFERROR(INDEX(tbl_Lookup_Exercises[Category],MATCH(tbl_Exercises[[#This Row],[ExerciseName]],tbl_Lookup_Exercises[ExerciseName],0)),"Unknown")</f>
        <v>Arms_Biceps</v>
      </c>
    </row>
    <row r="2571" spans="1:18" x14ac:dyDescent="0.25">
      <c r="A2571" t="s">
        <v>7551</v>
      </c>
      <c r="B2571" t="s">
        <v>1290</v>
      </c>
      <c r="C2571" t="s">
        <v>8734</v>
      </c>
      <c r="D2571">
        <v>3</v>
      </c>
      <c r="E2571">
        <v>25</v>
      </c>
      <c r="F2571">
        <v>11</v>
      </c>
      <c r="J2571">
        <v>2</v>
      </c>
      <c r="K2571">
        <v>1</v>
      </c>
      <c r="L2571">
        <v>3</v>
      </c>
      <c r="M2571" t="s">
        <v>1745</v>
      </c>
      <c r="O2571" t="s">
        <v>2181</v>
      </c>
      <c r="P2571">
        <v>8</v>
      </c>
      <c r="Q2571" t="s">
        <v>7552</v>
      </c>
      <c r="R2571" t="str">
        <f>IFERROR(INDEX(tbl_Lookup_Exercises[Category],MATCH(tbl_Exercises[[#This Row],[ExerciseName]],tbl_Lookup_Exercises[ExerciseName],0)),"Unknown")</f>
        <v>Arms_Biceps</v>
      </c>
    </row>
    <row r="2572" spans="1:18" x14ac:dyDescent="0.25">
      <c r="A2572" t="s">
        <v>7553</v>
      </c>
      <c r="B2572" t="s">
        <v>1290</v>
      </c>
      <c r="C2572" t="s">
        <v>73</v>
      </c>
      <c r="D2572">
        <v>1</v>
      </c>
      <c r="E2572">
        <v>32.5</v>
      </c>
      <c r="F2572">
        <v>15</v>
      </c>
      <c r="J2572">
        <v>2</v>
      </c>
      <c r="K2572">
        <v>2</v>
      </c>
      <c r="L2572">
        <v>3</v>
      </c>
      <c r="M2572" t="s">
        <v>2289</v>
      </c>
      <c r="O2572" t="s">
        <v>7554</v>
      </c>
      <c r="P2572">
        <v>8</v>
      </c>
      <c r="Q2572" t="s">
        <v>7555</v>
      </c>
      <c r="R2572" t="str">
        <f>IFERROR(INDEX(tbl_Lookup_Exercises[Category],MATCH(tbl_Exercises[[#This Row],[ExerciseName]],tbl_Lookup_Exercises[ExerciseName],0)),"Unknown")</f>
        <v>Pull</v>
      </c>
    </row>
    <row r="2573" spans="1:18" x14ac:dyDescent="0.25">
      <c r="A2573" t="s">
        <v>7556</v>
      </c>
      <c r="B2573" t="s">
        <v>1290</v>
      </c>
      <c r="C2573" t="s">
        <v>73</v>
      </c>
      <c r="D2573">
        <v>2</v>
      </c>
      <c r="E2573">
        <v>35</v>
      </c>
      <c r="F2573">
        <v>15</v>
      </c>
      <c r="J2573">
        <v>2</v>
      </c>
      <c r="K2573">
        <v>2</v>
      </c>
      <c r="L2573">
        <v>3</v>
      </c>
      <c r="M2573" t="s">
        <v>2289</v>
      </c>
      <c r="O2573" t="s">
        <v>7554</v>
      </c>
      <c r="P2573">
        <v>8</v>
      </c>
      <c r="Q2573" t="s">
        <v>7557</v>
      </c>
      <c r="R2573" t="str">
        <f>IFERROR(INDEX(tbl_Lookup_Exercises[Category],MATCH(tbl_Exercises[[#This Row],[ExerciseName]],tbl_Lookup_Exercises[ExerciseName],0)),"Unknown")</f>
        <v>Pull</v>
      </c>
    </row>
    <row r="2574" spans="1:18" x14ac:dyDescent="0.25">
      <c r="A2574" t="s">
        <v>7558</v>
      </c>
      <c r="B2574" t="s">
        <v>1290</v>
      </c>
      <c r="C2574" t="s">
        <v>73</v>
      </c>
      <c r="D2574">
        <v>3</v>
      </c>
      <c r="E2574">
        <v>35</v>
      </c>
      <c r="F2574">
        <v>15</v>
      </c>
      <c r="J2574">
        <v>2</v>
      </c>
      <c r="K2574">
        <v>2</v>
      </c>
      <c r="L2574">
        <v>3</v>
      </c>
      <c r="M2574" t="s">
        <v>618</v>
      </c>
      <c r="O2574" t="s">
        <v>7260</v>
      </c>
      <c r="P2574">
        <v>8</v>
      </c>
      <c r="Q2574" t="s">
        <v>7559</v>
      </c>
      <c r="R2574" t="str">
        <f>IFERROR(INDEX(tbl_Lookup_Exercises[Category],MATCH(tbl_Exercises[[#This Row],[ExerciseName]],tbl_Lookup_Exercises[ExerciseName],0)),"Unknown")</f>
        <v>Pull</v>
      </c>
    </row>
    <row r="2575" spans="1:18" x14ac:dyDescent="0.25">
      <c r="A2575" t="s">
        <v>7560</v>
      </c>
      <c r="B2575" t="s">
        <v>1290</v>
      </c>
      <c r="C2575" t="s">
        <v>356</v>
      </c>
      <c r="D2575">
        <v>1</v>
      </c>
      <c r="G2575">
        <v>360</v>
      </c>
      <c r="H2575">
        <v>1.55</v>
      </c>
      <c r="I2575" t="s">
        <v>3957</v>
      </c>
      <c r="O2575" t="s">
        <v>6920</v>
      </c>
      <c r="P2575">
        <v>8</v>
      </c>
      <c r="Q2575" t="s">
        <v>1293</v>
      </c>
      <c r="R2575" t="str">
        <f>IFERROR(INDEX(tbl_Lookup_Exercises[Category],MATCH(tbl_Exercises[[#This Row],[ExerciseName]],tbl_Lookup_Exercises[ExerciseName],0)),"Unknown")</f>
        <v>Pull</v>
      </c>
    </row>
    <row r="2576" spans="1:18" x14ac:dyDescent="0.25">
      <c r="A2576" t="s">
        <v>7561</v>
      </c>
      <c r="B2576" t="s">
        <v>1294</v>
      </c>
      <c r="C2576" t="s">
        <v>363</v>
      </c>
      <c r="D2576">
        <v>1</v>
      </c>
      <c r="G2576">
        <v>300</v>
      </c>
      <c r="H2576">
        <v>0.56999999999999995</v>
      </c>
      <c r="I2576" t="s">
        <v>3957</v>
      </c>
      <c r="O2576" t="s">
        <v>272</v>
      </c>
      <c r="P2576">
        <v>8</v>
      </c>
      <c r="Q2576" t="s">
        <v>1296</v>
      </c>
      <c r="R2576" t="str">
        <f>IFERROR(INDEX(tbl_Lookup_Exercises[Category],MATCH(tbl_Exercises[[#This Row],[ExerciseName]],tbl_Lookup_Exercises[ExerciseName],0)),"Unknown")</f>
        <v>Cardio</v>
      </c>
    </row>
    <row r="2577" spans="1:18" x14ac:dyDescent="0.25">
      <c r="A2577" t="s">
        <v>7562</v>
      </c>
      <c r="B2577" t="s">
        <v>1294</v>
      </c>
      <c r="C2577" t="s">
        <v>394</v>
      </c>
      <c r="D2577">
        <v>1</v>
      </c>
      <c r="E2577">
        <v>0</v>
      </c>
      <c r="F2577">
        <v>15</v>
      </c>
      <c r="O2577" t="s">
        <v>2818</v>
      </c>
      <c r="P2577">
        <v>8</v>
      </c>
      <c r="Q2577" t="s">
        <v>7563</v>
      </c>
      <c r="R2577" t="str">
        <f>IFERROR(INDEX(tbl_Lookup_Exercises[Category],MATCH(tbl_Exercises[[#This Row],[ExerciseName]],tbl_Lookup_Exercises[ExerciseName],0)),"Unknown")</f>
        <v>Warmup</v>
      </c>
    </row>
    <row r="2578" spans="1:18" x14ac:dyDescent="0.25">
      <c r="A2578" t="s">
        <v>7564</v>
      </c>
      <c r="B2578" t="s">
        <v>1294</v>
      </c>
      <c r="C2578" t="s">
        <v>398</v>
      </c>
      <c r="D2578">
        <v>1</v>
      </c>
      <c r="E2578">
        <v>0</v>
      </c>
      <c r="F2578">
        <v>12</v>
      </c>
      <c r="O2578" t="s">
        <v>2818</v>
      </c>
      <c r="P2578">
        <v>8</v>
      </c>
      <c r="Q2578" t="s">
        <v>7565</v>
      </c>
      <c r="R2578" t="str">
        <f>IFERROR(INDEX(tbl_Lookup_Exercises[Category],MATCH(tbl_Exercises[[#This Row],[ExerciseName]],tbl_Lookup_Exercises[ExerciseName],0)),"Unknown")</f>
        <v>Warmup</v>
      </c>
    </row>
    <row r="2579" spans="1:18" x14ac:dyDescent="0.25">
      <c r="A2579" t="s">
        <v>7566</v>
      </c>
      <c r="B2579" t="s">
        <v>1294</v>
      </c>
      <c r="C2579" t="s">
        <v>403</v>
      </c>
      <c r="D2579">
        <v>1</v>
      </c>
      <c r="E2579">
        <v>0</v>
      </c>
      <c r="F2579">
        <v>8</v>
      </c>
      <c r="O2579" t="s">
        <v>2818</v>
      </c>
      <c r="P2579">
        <v>8</v>
      </c>
      <c r="Q2579" t="s">
        <v>7567</v>
      </c>
      <c r="R2579" t="str">
        <f>IFERROR(INDEX(tbl_Lookup_Exercises[Category],MATCH(tbl_Exercises[[#This Row],[ExerciseName]],tbl_Lookup_Exercises[ExerciseName],0)),"Unknown")</f>
        <v>Warmup</v>
      </c>
    </row>
    <row r="2580" spans="1:18" x14ac:dyDescent="0.25">
      <c r="A2580" t="s">
        <v>7568</v>
      </c>
      <c r="B2580" t="s">
        <v>1294</v>
      </c>
      <c r="C2580" t="s">
        <v>389</v>
      </c>
      <c r="D2580">
        <v>1</v>
      </c>
      <c r="E2580">
        <v>0</v>
      </c>
      <c r="F2580">
        <v>10</v>
      </c>
      <c r="P2580">
        <v>8</v>
      </c>
      <c r="Q2580" t="s">
        <v>7569</v>
      </c>
      <c r="R2580" t="str">
        <f>IFERROR(INDEX(tbl_Lookup_Exercises[Category],MATCH(tbl_Exercises[[#This Row],[ExerciseName]],tbl_Lookup_Exercises[ExerciseName],0)),"Unknown")</f>
        <v>Push</v>
      </c>
    </row>
    <row r="2581" spans="1:18" x14ac:dyDescent="0.25">
      <c r="A2581" t="s">
        <v>7570</v>
      </c>
      <c r="B2581" t="s">
        <v>1294</v>
      </c>
      <c r="C2581" t="s">
        <v>394</v>
      </c>
      <c r="D2581">
        <v>2</v>
      </c>
      <c r="E2581">
        <v>0</v>
      </c>
      <c r="F2581">
        <v>15</v>
      </c>
      <c r="O2581" t="s">
        <v>2818</v>
      </c>
      <c r="P2581">
        <v>8</v>
      </c>
      <c r="Q2581" t="s">
        <v>7571</v>
      </c>
      <c r="R2581" t="str">
        <f>IFERROR(INDEX(tbl_Lookup_Exercises[Category],MATCH(tbl_Exercises[[#This Row],[ExerciseName]],tbl_Lookup_Exercises[ExerciseName],0)),"Unknown")</f>
        <v>Warmup</v>
      </c>
    </row>
    <row r="2582" spans="1:18" x14ac:dyDescent="0.25">
      <c r="A2582" t="s">
        <v>7572</v>
      </c>
      <c r="B2582" t="s">
        <v>1294</v>
      </c>
      <c r="C2582" t="s">
        <v>398</v>
      </c>
      <c r="D2582">
        <v>2</v>
      </c>
      <c r="E2582">
        <v>0</v>
      </c>
      <c r="F2582">
        <v>12</v>
      </c>
      <c r="O2582" t="s">
        <v>2818</v>
      </c>
      <c r="P2582">
        <v>8</v>
      </c>
      <c r="Q2582" t="s">
        <v>7573</v>
      </c>
      <c r="R2582" t="str">
        <f>IFERROR(INDEX(tbl_Lookup_Exercises[Category],MATCH(tbl_Exercises[[#This Row],[ExerciseName]],tbl_Lookup_Exercises[ExerciseName],0)),"Unknown")</f>
        <v>Warmup</v>
      </c>
    </row>
    <row r="2583" spans="1:18" x14ac:dyDescent="0.25">
      <c r="A2583" t="s">
        <v>7574</v>
      </c>
      <c r="B2583" t="s">
        <v>1294</v>
      </c>
      <c r="C2583" t="s">
        <v>403</v>
      </c>
      <c r="D2583">
        <v>2</v>
      </c>
      <c r="E2583">
        <v>0</v>
      </c>
      <c r="F2583">
        <v>8</v>
      </c>
      <c r="O2583" t="s">
        <v>2818</v>
      </c>
      <c r="P2583">
        <v>8</v>
      </c>
      <c r="Q2583" t="s">
        <v>7575</v>
      </c>
      <c r="R2583" t="str">
        <f>IFERROR(INDEX(tbl_Lookup_Exercises[Category],MATCH(tbl_Exercises[[#This Row],[ExerciseName]],tbl_Lookup_Exercises[ExerciseName],0)),"Unknown")</f>
        <v>Warmup</v>
      </c>
    </row>
    <row r="2584" spans="1:18" x14ac:dyDescent="0.25">
      <c r="A2584" t="s">
        <v>7576</v>
      </c>
      <c r="B2584" t="s">
        <v>1294</v>
      </c>
      <c r="C2584" t="s">
        <v>389</v>
      </c>
      <c r="D2584">
        <v>2</v>
      </c>
      <c r="E2584">
        <v>0</v>
      </c>
      <c r="F2584">
        <v>10</v>
      </c>
      <c r="P2584">
        <v>8</v>
      </c>
      <c r="Q2584" t="s">
        <v>7577</v>
      </c>
      <c r="R2584" t="str">
        <f>IFERROR(INDEX(tbl_Lookup_Exercises[Category],MATCH(tbl_Exercises[[#This Row],[ExerciseName]],tbl_Lookup_Exercises[ExerciseName],0)),"Unknown")</f>
        <v>Push</v>
      </c>
    </row>
    <row r="2585" spans="1:18" x14ac:dyDescent="0.25">
      <c r="A2585" t="s">
        <v>7578</v>
      </c>
      <c r="B2585" t="s">
        <v>1294</v>
      </c>
      <c r="C2585" t="s">
        <v>177</v>
      </c>
      <c r="D2585">
        <v>1</v>
      </c>
      <c r="E2585">
        <v>15</v>
      </c>
      <c r="F2585">
        <v>10</v>
      </c>
      <c r="O2585" t="s">
        <v>272</v>
      </c>
      <c r="P2585">
        <v>8</v>
      </c>
      <c r="Q2585" t="s">
        <v>7579</v>
      </c>
      <c r="R2585" t="str">
        <f>IFERROR(INDEX(tbl_Lookup_Exercises[Category],MATCH(tbl_Exercises[[#This Row],[ExerciseName]],tbl_Lookup_Exercises[ExerciseName],0)),"Unknown")</f>
        <v>Push</v>
      </c>
    </row>
    <row r="2586" spans="1:18" x14ac:dyDescent="0.25">
      <c r="A2586" t="s">
        <v>7580</v>
      </c>
      <c r="B2586" t="s">
        <v>1294</v>
      </c>
      <c r="C2586" t="s">
        <v>147</v>
      </c>
      <c r="D2586">
        <v>1</v>
      </c>
      <c r="E2586">
        <v>110</v>
      </c>
      <c r="F2586">
        <v>10</v>
      </c>
      <c r="J2586">
        <v>3</v>
      </c>
      <c r="K2586">
        <v>1</v>
      </c>
      <c r="L2586">
        <v>2</v>
      </c>
      <c r="M2586" t="s">
        <v>1745</v>
      </c>
      <c r="O2586" t="s">
        <v>7581</v>
      </c>
      <c r="P2586">
        <v>8</v>
      </c>
      <c r="Q2586" t="s">
        <v>7582</v>
      </c>
      <c r="R2586" t="str">
        <f>IFERROR(INDEX(tbl_Lookup_Exercises[Category],MATCH(tbl_Exercises[[#This Row],[ExerciseName]],tbl_Lookup_Exercises[ExerciseName],0)),"Unknown")</f>
        <v>Push</v>
      </c>
    </row>
    <row r="2587" spans="1:18" x14ac:dyDescent="0.25">
      <c r="A2587" t="s">
        <v>7583</v>
      </c>
      <c r="B2587" t="s">
        <v>1294</v>
      </c>
      <c r="C2587" t="s">
        <v>147</v>
      </c>
      <c r="D2587">
        <v>2</v>
      </c>
      <c r="E2587">
        <v>120</v>
      </c>
      <c r="F2587">
        <v>10</v>
      </c>
      <c r="J2587">
        <v>3</v>
      </c>
      <c r="K2587">
        <v>1</v>
      </c>
      <c r="L2587">
        <v>2</v>
      </c>
      <c r="M2587" t="s">
        <v>1745</v>
      </c>
      <c r="O2587" t="s">
        <v>7581</v>
      </c>
      <c r="P2587">
        <v>8</v>
      </c>
      <c r="Q2587" t="s">
        <v>7584</v>
      </c>
      <c r="R2587" t="str">
        <f>IFERROR(INDEX(tbl_Lookup_Exercises[Category],MATCH(tbl_Exercises[[#This Row],[ExerciseName]],tbl_Lookup_Exercises[ExerciseName],0)),"Unknown")</f>
        <v>Push</v>
      </c>
    </row>
    <row r="2588" spans="1:18" x14ac:dyDescent="0.25">
      <c r="A2588" t="s">
        <v>7585</v>
      </c>
      <c r="B2588" t="s">
        <v>1294</v>
      </c>
      <c r="C2588" t="s">
        <v>147</v>
      </c>
      <c r="D2588">
        <v>3</v>
      </c>
      <c r="E2588">
        <v>130</v>
      </c>
      <c r="F2588">
        <v>8</v>
      </c>
      <c r="J2588">
        <v>3</v>
      </c>
      <c r="K2588">
        <v>1</v>
      </c>
      <c r="L2588">
        <v>2</v>
      </c>
      <c r="M2588" t="s">
        <v>1745</v>
      </c>
      <c r="O2588" t="s">
        <v>2982</v>
      </c>
      <c r="P2588">
        <v>8</v>
      </c>
      <c r="Q2588" t="s">
        <v>7586</v>
      </c>
      <c r="R2588" t="str">
        <f>IFERROR(INDEX(tbl_Lookup_Exercises[Category],MATCH(tbl_Exercises[[#This Row],[ExerciseName]],tbl_Lookup_Exercises[ExerciseName],0)),"Unknown")</f>
        <v>Push</v>
      </c>
    </row>
    <row r="2589" spans="1:18" x14ac:dyDescent="0.25">
      <c r="A2589" t="s">
        <v>7587</v>
      </c>
      <c r="B2589" t="s">
        <v>1294</v>
      </c>
      <c r="C2589" t="s">
        <v>147</v>
      </c>
      <c r="D2589">
        <v>4</v>
      </c>
      <c r="E2589">
        <v>130</v>
      </c>
      <c r="F2589">
        <v>6</v>
      </c>
      <c r="J2589">
        <v>3</v>
      </c>
      <c r="K2589">
        <v>1</v>
      </c>
      <c r="L2589">
        <v>2</v>
      </c>
      <c r="M2589" t="s">
        <v>610</v>
      </c>
      <c r="O2589" t="s">
        <v>7588</v>
      </c>
      <c r="P2589">
        <v>8</v>
      </c>
      <c r="Q2589" t="s">
        <v>7589</v>
      </c>
      <c r="R2589" t="str">
        <f>IFERROR(INDEX(tbl_Lookup_Exercises[Category],MATCH(tbl_Exercises[[#This Row],[ExerciseName]],tbl_Lookup_Exercises[ExerciseName],0)),"Unknown")</f>
        <v>Push</v>
      </c>
    </row>
    <row r="2590" spans="1:18" x14ac:dyDescent="0.25">
      <c r="A2590" t="s">
        <v>7590</v>
      </c>
      <c r="B2590" t="s">
        <v>1294</v>
      </c>
      <c r="C2590" t="s">
        <v>181</v>
      </c>
      <c r="D2590">
        <v>1</v>
      </c>
      <c r="E2590">
        <v>90</v>
      </c>
      <c r="F2590">
        <v>10</v>
      </c>
      <c r="J2590">
        <v>3</v>
      </c>
      <c r="K2590">
        <v>1</v>
      </c>
      <c r="L2590">
        <v>2</v>
      </c>
      <c r="M2590" t="s">
        <v>618</v>
      </c>
      <c r="O2590" t="s">
        <v>7591</v>
      </c>
      <c r="P2590">
        <v>8</v>
      </c>
      <c r="Q2590" t="s">
        <v>7592</v>
      </c>
      <c r="R2590" t="str">
        <f>IFERROR(INDEX(tbl_Lookup_Exercises[Category],MATCH(tbl_Exercises[[#This Row],[ExerciseName]],tbl_Lookup_Exercises[ExerciseName],0)),"Unknown")</f>
        <v>Push</v>
      </c>
    </row>
    <row r="2591" spans="1:18" x14ac:dyDescent="0.25">
      <c r="A2591" t="s">
        <v>7593</v>
      </c>
      <c r="B2591" t="s">
        <v>1294</v>
      </c>
      <c r="C2591" t="s">
        <v>181</v>
      </c>
      <c r="D2591">
        <v>2</v>
      </c>
      <c r="E2591">
        <v>90</v>
      </c>
      <c r="F2591">
        <v>10</v>
      </c>
      <c r="J2591">
        <v>3</v>
      </c>
      <c r="K2591">
        <v>1</v>
      </c>
      <c r="L2591">
        <v>2</v>
      </c>
      <c r="M2591" t="s">
        <v>618</v>
      </c>
      <c r="O2591" t="s">
        <v>7591</v>
      </c>
      <c r="P2591">
        <v>8</v>
      </c>
      <c r="Q2591" t="s">
        <v>7594</v>
      </c>
      <c r="R2591" t="str">
        <f>IFERROR(INDEX(tbl_Lookup_Exercises[Category],MATCH(tbl_Exercises[[#This Row],[ExerciseName]],tbl_Lookup_Exercises[ExerciseName],0)),"Unknown")</f>
        <v>Push</v>
      </c>
    </row>
    <row r="2592" spans="1:18" x14ac:dyDescent="0.25">
      <c r="A2592" t="s">
        <v>7595</v>
      </c>
      <c r="B2592" t="s">
        <v>1294</v>
      </c>
      <c r="C2592" t="s">
        <v>181</v>
      </c>
      <c r="D2592">
        <v>3</v>
      </c>
      <c r="E2592">
        <v>95</v>
      </c>
      <c r="F2592">
        <v>9</v>
      </c>
      <c r="J2592">
        <v>3</v>
      </c>
      <c r="K2592">
        <v>1</v>
      </c>
      <c r="L2592">
        <v>2</v>
      </c>
      <c r="M2592" t="s">
        <v>1745</v>
      </c>
      <c r="O2592" t="s">
        <v>7596</v>
      </c>
      <c r="P2592">
        <v>8</v>
      </c>
      <c r="Q2592" t="s">
        <v>7597</v>
      </c>
      <c r="R2592" t="str">
        <f>IFERROR(INDEX(tbl_Lookup_Exercises[Category],MATCH(tbl_Exercises[[#This Row],[ExerciseName]],tbl_Lookup_Exercises[ExerciseName],0)),"Unknown")</f>
        <v>Push</v>
      </c>
    </row>
    <row r="2593" spans="1:18" x14ac:dyDescent="0.25">
      <c r="A2593" t="s">
        <v>7598</v>
      </c>
      <c r="B2593" t="s">
        <v>1294</v>
      </c>
      <c r="C2593" t="s">
        <v>200</v>
      </c>
      <c r="D2593">
        <v>1</v>
      </c>
      <c r="E2593">
        <v>20</v>
      </c>
      <c r="F2593">
        <v>10</v>
      </c>
      <c r="J2593">
        <v>2</v>
      </c>
      <c r="K2593">
        <v>2</v>
      </c>
      <c r="L2593">
        <v>3</v>
      </c>
      <c r="M2593" t="s">
        <v>618</v>
      </c>
      <c r="O2593" t="s">
        <v>7599</v>
      </c>
      <c r="P2593">
        <v>8</v>
      </c>
      <c r="Q2593" t="s">
        <v>7600</v>
      </c>
      <c r="R2593" t="str">
        <f>IFERROR(INDEX(tbl_Lookup_Exercises[Category],MATCH(tbl_Exercises[[#This Row],[ExerciseName]],tbl_Lookup_Exercises[ExerciseName],0)),"Unknown")</f>
        <v>Push</v>
      </c>
    </row>
    <row r="2594" spans="1:18" x14ac:dyDescent="0.25">
      <c r="A2594" t="s">
        <v>7601</v>
      </c>
      <c r="B2594" t="s">
        <v>1294</v>
      </c>
      <c r="C2594" t="s">
        <v>200</v>
      </c>
      <c r="D2594">
        <v>2</v>
      </c>
      <c r="E2594">
        <v>25</v>
      </c>
      <c r="F2594">
        <v>11</v>
      </c>
      <c r="J2594">
        <v>2</v>
      </c>
      <c r="K2594">
        <v>2</v>
      </c>
      <c r="L2594">
        <v>3</v>
      </c>
      <c r="M2594" t="s">
        <v>618</v>
      </c>
      <c r="O2594" t="s">
        <v>7602</v>
      </c>
      <c r="P2594">
        <v>8</v>
      </c>
      <c r="Q2594" t="s">
        <v>7603</v>
      </c>
      <c r="R2594" t="str">
        <f>IFERROR(INDEX(tbl_Lookup_Exercises[Category],MATCH(tbl_Exercises[[#This Row],[ExerciseName]],tbl_Lookup_Exercises[ExerciseName],0)),"Unknown")</f>
        <v>Push</v>
      </c>
    </row>
    <row r="2595" spans="1:18" x14ac:dyDescent="0.25">
      <c r="A2595" t="s">
        <v>7604</v>
      </c>
      <c r="B2595" t="s">
        <v>1294</v>
      </c>
      <c r="C2595" t="s">
        <v>200</v>
      </c>
      <c r="D2595">
        <v>3</v>
      </c>
      <c r="E2595">
        <v>30</v>
      </c>
      <c r="F2595">
        <v>11</v>
      </c>
      <c r="J2595">
        <v>2</v>
      </c>
      <c r="K2595">
        <v>2</v>
      </c>
      <c r="L2595">
        <v>3</v>
      </c>
      <c r="M2595" t="s">
        <v>618</v>
      </c>
      <c r="O2595" t="s">
        <v>7605</v>
      </c>
      <c r="P2595">
        <v>8</v>
      </c>
      <c r="Q2595" t="s">
        <v>7606</v>
      </c>
      <c r="R2595" t="str">
        <f>IFERROR(INDEX(tbl_Lookup_Exercises[Category],MATCH(tbl_Exercises[[#This Row],[ExerciseName]],tbl_Lookup_Exercises[ExerciseName],0)),"Unknown")</f>
        <v>Push</v>
      </c>
    </row>
    <row r="2596" spans="1:18" x14ac:dyDescent="0.25">
      <c r="A2596" t="s">
        <v>7607</v>
      </c>
      <c r="B2596" t="s">
        <v>1294</v>
      </c>
      <c r="C2596" t="s">
        <v>313</v>
      </c>
      <c r="D2596">
        <v>1</v>
      </c>
      <c r="E2596">
        <v>30</v>
      </c>
      <c r="F2596">
        <v>10</v>
      </c>
      <c r="J2596">
        <v>2</v>
      </c>
      <c r="K2596">
        <v>1</v>
      </c>
      <c r="L2596">
        <v>3</v>
      </c>
      <c r="M2596" t="s">
        <v>618</v>
      </c>
      <c r="O2596" t="s">
        <v>3189</v>
      </c>
      <c r="P2596">
        <v>8</v>
      </c>
      <c r="Q2596" t="s">
        <v>7608</v>
      </c>
      <c r="R2596" t="str">
        <f>IFERROR(INDEX(tbl_Lookup_Exercises[Category],MATCH(tbl_Exercises[[#This Row],[ExerciseName]],tbl_Lookup_Exercises[ExerciseName],0)),"Unknown")</f>
        <v>Push</v>
      </c>
    </row>
    <row r="2597" spans="1:18" x14ac:dyDescent="0.25">
      <c r="A2597" t="s">
        <v>7609</v>
      </c>
      <c r="B2597" t="s">
        <v>1294</v>
      </c>
      <c r="C2597" t="s">
        <v>313</v>
      </c>
      <c r="D2597">
        <v>2</v>
      </c>
      <c r="E2597">
        <v>30</v>
      </c>
      <c r="F2597">
        <v>10</v>
      </c>
      <c r="J2597">
        <v>2</v>
      </c>
      <c r="K2597">
        <v>1</v>
      </c>
      <c r="L2597">
        <v>3</v>
      </c>
      <c r="M2597" t="s">
        <v>618</v>
      </c>
      <c r="O2597" t="s">
        <v>3189</v>
      </c>
      <c r="P2597">
        <v>8</v>
      </c>
      <c r="Q2597" t="s">
        <v>7610</v>
      </c>
      <c r="R2597" t="str">
        <f>IFERROR(INDEX(tbl_Lookup_Exercises[Category],MATCH(tbl_Exercises[[#This Row],[ExerciseName]],tbl_Lookup_Exercises[ExerciseName],0)),"Unknown")</f>
        <v>Push</v>
      </c>
    </row>
    <row r="2598" spans="1:18" x14ac:dyDescent="0.25">
      <c r="A2598" t="s">
        <v>7611</v>
      </c>
      <c r="B2598" t="s">
        <v>1294</v>
      </c>
      <c r="C2598" t="s">
        <v>313</v>
      </c>
      <c r="D2598">
        <v>3</v>
      </c>
      <c r="E2598">
        <v>40</v>
      </c>
      <c r="F2598">
        <v>10</v>
      </c>
      <c r="J2598">
        <v>2</v>
      </c>
      <c r="K2598">
        <v>1</v>
      </c>
      <c r="L2598">
        <v>3</v>
      </c>
      <c r="M2598" t="s">
        <v>1745</v>
      </c>
      <c r="O2598" t="s">
        <v>2181</v>
      </c>
      <c r="P2598">
        <v>8</v>
      </c>
      <c r="Q2598" t="s">
        <v>7612</v>
      </c>
      <c r="R2598" t="str">
        <f>IFERROR(INDEX(tbl_Lookup_Exercises[Category],MATCH(tbl_Exercises[[#This Row],[ExerciseName]],tbl_Lookup_Exercises[ExerciseName],0)),"Unknown")</f>
        <v>Push</v>
      </c>
    </row>
    <row r="2599" spans="1:18" x14ac:dyDescent="0.25">
      <c r="A2599" t="s">
        <v>7613</v>
      </c>
      <c r="B2599" t="s">
        <v>1294</v>
      </c>
      <c r="C2599" t="s">
        <v>217</v>
      </c>
      <c r="D2599">
        <v>1</v>
      </c>
      <c r="E2599">
        <v>25</v>
      </c>
      <c r="F2599">
        <v>9</v>
      </c>
      <c r="J2599">
        <v>2</v>
      </c>
      <c r="K2599">
        <v>1</v>
      </c>
      <c r="L2599">
        <v>3</v>
      </c>
      <c r="M2599" t="s">
        <v>1745</v>
      </c>
      <c r="O2599" t="s">
        <v>7614</v>
      </c>
      <c r="P2599">
        <v>8</v>
      </c>
      <c r="Q2599" t="s">
        <v>7615</v>
      </c>
      <c r="R2599" t="str">
        <f>IFERROR(INDEX(tbl_Lookup_Exercises[Category],MATCH(tbl_Exercises[[#This Row],[ExerciseName]],tbl_Lookup_Exercises[ExerciseName],0)),"Unknown")</f>
        <v>Arms_Triceps</v>
      </c>
    </row>
    <row r="2600" spans="1:18" x14ac:dyDescent="0.25">
      <c r="A2600" t="s">
        <v>7616</v>
      </c>
      <c r="B2600" t="s">
        <v>1294</v>
      </c>
      <c r="C2600" t="s">
        <v>217</v>
      </c>
      <c r="D2600">
        <v>2</v>
      </c>
      <c r="E2600">
        <v>25</v>
      </c>
      <c r="F2600">
        <v>8</v>
      </c>
      <c r="J2600">
        <v>2</v>
      </c>
      <c r="K2600">
        <v>1</v>
      </c>
      <c r="L2600">
        <v>3</v>
      </c>
      <c r="M2600" t="s">
        <v>1745</v>
      </c>
      <c r="O2600" t="s">
        <v>7617</v>
      </c>
      <c r="P2600">
        <v>8</v>
      </c>
      <c r="Q2600" t="s">
        <v>7618</v>
      </c>
      <c r="R2600" t="str">
        <f>IFERROR(INDEX(tbl_Lookup_Exercises[Category],MATCH(tbl_Exercises[[#This Row],[ExerciseName]],tbl_Lookup_Exercises[ExerciseName],0)),"Unknown")</f>
        <v>Arms_Triceps</v>
      </c>
    </row>
    <row r="2601" spans="1:18" x14ac:dyDescent="0.25">
      <c r="A2601" t="s">
        <v>7619</v>
      </c>
      <c r="B2601" t="s">
        <v>1294</v>
      </c>
      <c r="C2601" t="s">
        <v>217</v>
      </c>
      <c r="D2601">
        <v>3</v>
      </c>
      <c r="E2601">
        <v>25</v>
      </c>
      <c r="F2601">
        <v>7</v>
      </c>
      <c r="J2601">
        <v>2</v>
      </c>
      <c r="K2601">
        <v>1</v>
      </c>
      <c r="L2601">
        <v>3</v>
      </c>
      <c r="M2601" t="s">
        <v>1745</v>
      </c>
      <c r="O2601" t="s">
        <v>7620</v>
      </c>
      <c r="P2601">
        <v>8</v>
      </c>
      <c r="Q2601" t="s">
        <v>7621</v>
      </c>
      <c r="R2601" t="str">
        <f>IFERROR(INDEX(tbl_Lookup_Exercises[Category],MATCH(tbl_Exercises[[#This Row],[ExerciseName]],tbl_Lookup_Exercises[ExerciseName],0)),"Unknown")</f>
        <v>Arms_Triceps</v>
      </c>
    </row>
    <row r="2602" spans="1:18" x14ac:dyDescent="0.25">
      <c r="A2602" t="s">
        <v>7622</v>
      </c>
      <c r="B2602" t="s">
        <v>1294</v>
      </c>
      <c r="C2602" t="s">
        <v>209</v>
      </c>
      <c r="D2602">
        <v>1</v>
      </c>
      <c r="E2602">
        <v>62.5</v>
      </c>
      <c r="F2602">
        <v>10</v>
      </c>
      <c r="J2602">
        <v>2</v>
      </c>
      <c r="K2602">
        <v>1</v>
      </c>
      <c r="L2602">
        <v>3</v>
      </c>
      <c r="M2602" t="s">
        <v>2289</v>
      </c>
      <c r="O2602" t="s">
        <v>5413</v>
      </c>
      <c r="P2602">
        <v>8</v>
      </c>
      <c r="Q2602" t="s">
        <v>7623</v>
      </c>
      <c r="R2602" t="str">
        <f>IFERROR(INDEX(tbl_Lookup_Exercises[Category],MATCH(tbl_Exercises[[#This Row],[ExerciseName]],tbl_Lookup_Exercises[ExerciseName],0)),"Unknown")</f>
        <v>Arms_Triceps</v>
      </c>
    </row>
    <row r="2603" spans="1:18" x14ac:dyDescent="0.25">
      <c r="A2603" t="s">
        <v>7624</v>
      </c>
      <c r="B2603" t="s">
        <v>1294</v>
      </c>
      <c r="C2603" t="s">
        <v>209</v>
      </c>
      <c r="D2603">
        <v>2</v>
      </c>
      <c r="E2603">
        <v>65</v>
      </c>
      <c r="F2603">
        <v>8</v>
      </c>
      <c r="J2603">
        <v>2</v>
      </c>
      <c r="K2603">
        <v>1</v>
      </c>
      <c r="L2603">
        <v>3</v>
      </c>
      <c r="M2603" t="s">
        <v>1745</v>
      </c>
      <c r="O2603" t="s">
        <v>7625</v>
      </c>
      <c r="P2603">
        <v>8</v>
      </c>
      <c r="Q2603" t="s">
        <v>7626</v>
      </c>
      <c r="R2603" t="str">
        <f>IFERROR(INDEX(tbl_Lookup_Exercises[Category],MATCH(tbl_Exercises[[#This Row],[ExerciseName]],tbl_Lookup_Exercises[ExerciseName],0)),"Unknown")</f>
        <v>Arms_Triceps</v>
      </c>
    </row>
    <row r="2604" spans="1:18" x14ac:dyDescent="0.25">
      <c r="A2604" t="s">
        <v>7627</v>
      </c>
      <c r="B2604" t="s">
        <v>1294</v>
      </c>
      <c r="C2604" t="s">
        <v>209</v>
      </c>
      <c r="D2604">
        <v>3</v>
      </c>
      <c r="E2604">
        <v>65</v>
      </c>
      <c r="F2604">
        <v>8</v>
      </c>
      <c r="J2604">
        <v>2</v>
      </c>
      <c r="K2604">
        <v>1</v>
      </c>
      <c r="L2604">
        <v>3</v>
      </c>
      <c r="M2604" t="s">
        <v>1745</v>
      </c>
      <c r="O2604" t="s">
        <v>7628</v>
      </c>
      <c r="P2604">
        <v>8</v>
      </c>
      <c r="Q2604" t="s">
        <v>7629</v>
      </c>
      <c r="R2604" t="str">
        <f>IFERROR(INDEX(tbl_Lookup_Exercises[Category],MATCH(tbl_Exercises[[#This Row],[ExerciseName]],tbl_Lookup_Exercises[ExerciseName],0)),"Unknown")</f>
        <v>Arms_Triceps</v>
      </c>
    </row>
    <row r="2605" spans="1:18" x14ac:dyDescent="0.25">
      <c r="A2605" t="s">
        <v>7630</v>
      </c>
      <c r="B2605" t="s">
        <v>1294</v>
      </c>
      <c r="C2605" t="s">
        <v>373</v>
      </c>
      <c r="D2605">
        <v>1</v>
      </c>
      <c r="G2605">
        <v>20</v>
      </c>
      <c r="H2605">
        <v>0</v>
      </c>
      <c r="I2605" t="s">
        <v>3957</v>
      </c>
      <c r="O2605" t="s">
        <v>7341</v>
      </c>
      <c r="P2605">
        <v>8</v>
      </c>
      <c r="Q2605" t="s">
        <v>7631</v>
      </c>
      <c r="R2605" t="str">
        <f>IFERROR(INDEX(tbl_Lookup_Exercises[Category],MATCH(tbl_Exercises[[#This Row],[ExerciseName]],tbl_Lookup_Exercises[ExerciseName],0)),"Unknown")</f>
        <v>Cardio</v>
      </c>
    </row>
    <row r="2606" spans="1:18" x14ac:dyDescent="0.25">
      <c r="A2606" t="s">
        <v>7632</v>
      </c>
      <c r="B2606" t="s">
        <v>1294</v>
      </c>
      <c r="C2606" t="s">
        <v>373</v>
      </c>
      <c r="D2606">
        <v>2</v>
      </c>
      <c r="G2606">
        <v>20</v>
      </c>
      <c r="H2606">
        <v>0</v>
      </c>
      <c r="I2606" t="s">
        <v>3957</v>
      </c>
      <c r="O2606" t="s">
        <v>7341</v>
      </c>
      <c r="P2606">
        <v>8</v>
      </c>
      <c r="Q2606" t="s">
        <v>7633</v>
      </c>
      <c r="R2606" t="str">
        <f>IFERROR(INDEX(tbl_Lookup_Exercises[Category],MATCH(tbl_Exercises[[#This Row],[ExerciseName]],tbl_Lookup_Exercises[ExerciseName],0)),"Unknown")</f>
        <v>Cardio</v>
      </c>
    </row>
    <row r="2607" spans="1:18" x14ac:dyDescent="0.25">
      <c r="A2607" t="s">
        <v>7634</v>
      </c>
      <c r="B2607" t="s">
        <v>1294</v>
      </c>
      <c r="C2607" t="s">
        <v>373</v>
      </c>
      <c r="D2607">
        <v>3</v>
      </c>
      <c r="G2607">
        <v>20</v>
      </c>
      <c r="H2607">
        <v>0</v>
      </c>
      <c r="I2607" t="s">
        <v>3957</v>
      </c>
      <c r="O2607" t="s">
        <v>7341</v>
      </c>
      <c r="P2607">
        <v>8</v>
      </c>
      <c r="Q2607" t="s">
        <v>7635</v>
      </c>
      <c r="R2607" t="str">
        <f>IFERROR(INDEX(tbl_Lookup_Exercises[Category],MATCH(tbl_Exercises[[#This Row],[ExerciseName]],tbl_Lookup_Exercises[ExerciseName],0)),"Unknown")</f>
        <v>Cardio</v>
      </c>
    </row>
    <row r="2608" spans="1:18" x14ac:dyDescent="0.25">
      <c r="A2608" t="s">
        <v>7636</v>
      </c>
      <c r="B2608" t="s">
        <v>1294</v>
      </c>
      <c r="C2608" t="s">
        <v>373</v>
      </c>
      <c r="D2608">
        <v>4</v>
      </c>
      <c r="G2608">
        <v>20</v>
      </c>
      <c r="H2608">
        <v>0</v>
      </c>
      <c r="I2608" t="s">
        <v>3957</v>
      </c>
      <c r="O2608" t="s">
        <v>7341</v>
      </c>
      <c r="P2608">
        <v>8</v>
      </c>
      <c r="Q2608" t="s">
        <v>7637</v>
      </c>
      <c r="R2608" t="str">
        <f>IFERROR(INDEX(tbl_Lookup_Exercises[Category],MATCH(tbl_Exercises[[#This Row],[ExerciseName]],tbl_Lookup_Exercises[ExerciseName],0)),"Unknown")</f>
        <v>Cardio</v>
      </c>
    </row>
    <row r="2609" spans="1:18" x14ac:dyDescent="0.25">
      <c r="A2609" t="s">
        <v>7638</v>
      </c>
      <c r="B2609" t="s">
        <v>1294</v>
      </c>
      <c r="C2609" t="s">
        <v>373</v>
      </c>
      <c r="D2609">
        <v>5</v>
      </c>
      <c r="G2609">
        <v>20</v>
      </c>
      <c r="H2609">
        <v>0</v>
      </c>
      <c r="I2609" t="s">
        <v>3957</v>
      </c>
      <c r="O2609" t="s">
        <v>7341</v>
      </c>
      <c r="P2609">
        <v>8</v>
      </c>
      <c r="Q2609" t="s">
        <v>7639</v>
      </c>
      <c r="R2609" t="str">
        <f>IFERROR(INDEX(tbl_Lookup_Exercises[Category],MATCH(tbl_Exercises[[#This Row],[ExerciseName]],tbl_Lookup_Exercises[ExerciseName],0)),"Unknown")</f>
        <v>Cardio</v>
      </c>
    </row>
    <row r="2610" spans="1:18" x14ac:dyDescent="0.25">
      <c r="A2610" t="s">
        <v>7640</v>
      </c>
      <c r="B2610" t="s">
        <v>1294</v>
      </c>
      <c r="C2610" t="s">
        <v>373</v>
      </c>
      <c r="D2610">
        <v>6</v>
      </c>
      <c r="G2610">
        <v>20</v>
      </c>
      <c r="H2610">
        <v>0</v>
      </c>
      <c r="I2610" t="s">
        <v>3957</v>
      </c>
      <c r="O2610" t="s">
        <v>7341</v>
      </c>
      <c r="P2610">
        <v>8</v>
      </c>
      <c r="Q2610" t="s">
        <v>1297</v>
      </c>
      <c r="R2610" t="str">
        <f>IFERROR(INDEX(tbl_Lookup_Exercises[Category],MATCH(tbl_Exercises[[#This Row],[ExerciseName]],tbl_Lookup_Exercises[ExerciseName],0)),"Unknown")</f>
        <v>Cardio</v>
      </c>
    </row>
    <row r="2611" spans="1:18" x14ac:dyDescent="0.25">
      <c r="A2611" t="s">
        <v>7641</v>
      </c>
      <c r="B2611" t="s">
        <v>1298</v>
      </c>
      <c r="C2611" t="s">
        <v>363</v>
      </c>
      <c r="D2611">
        <v>1</v>
      </c>
      <c r="G2611">
        <v>300</v>
      </c>
      <c r="H2611">
        <v>0.56999999999999995</v>
      </c>
      <c r="I2611" t="s">
        <v>3957</v>
      </c>
      <c r="O2611" t="s">
        <v>7642</v>
      </c>
      <c r="P2611">
        <v>8</v>
      </c>
      <c r="Q2611" t="s">
        <v>1300</v>
      </c>
      <c r="R2611" t="str">
        <f>IFERROR(INDEX(tbl_Lookup_Exercises[Category],MATCH(tbl_Exercises[[#This Row],[ExerciseName]],tbl_Lookup_Exercises[ExerciseName],0)),"Unknown")</f>
        <v>Cardio</v>
      </c>
    </row>
    <row r="2612" spans="1:18" x14ac:dyDescent="0.25">
      <c r="A2612" t="s">
        <v>7643</v>
      </c>
      <c r="B2612" t="s">
        <v>1298</v>
      </c>
      <c r="C2612" t="s">
        <v>269</v>
      </c>
      <c r="D2612">
        <v>1</v>
      </c>
      <c r="E2612">
        <v>0</v>
      </c>
      <c r="F2612">
        <v>10</v>
      </c>
      <c r="P2612">
        <v>8</v>
      </c>
      <c r="Q2612" t="s">
        <v>7644</v>
      </c>
      <c r="R2612" t="str">
        <f>IFERROR(INDEX(tbl_Lookup_Exercises[Category],MATCH(tbl_Exercises[[#This Row],[ExerciseName]],tbl_Lookup_Exercises[ExerciseName],0)),"Unknown")</f>
        <v>Legs</v>
      </c>
    </row>
    <row r="2613" spans="1:18" x14ac:dyDescent="0.25">
      <c r="A2613" t="s">
        <v>7645</v>
      </c>
      <c r="B2613" t="s">
        <v>1298</v>
      </c>
      <c r="C2613" t="s">
        <v>423</v>
      </c>
      <c r="D2613">
        <v>1</v>
      </c>
      <c r="E2613">
        <v>0</v>
      </c>
      <c r="F2613">
        <v>10</v>
      </c>
      <c r="P2613">
        <v>8</v>
      </c>
      <c r="Q2613" t="s">
        <v>7646</v>
      </c>
      <c r="R2613" t="str">
        <f>IFERROR(INDEX(tbl_Lookup_Exercises[Category],MATCH(tbl_Exercises[[#This Row],[ExerciseName]],tbl_Lookup_Exercises[ExerciseName],0)),"Unknown")</f>
        <v>Warmup</v>
      </c>
    </row>
    <row r="2614" spans="1:18" x14ac:dyDescent="0.25">
      <c r="A2614" t="s">
        <v>7647</v>
      </c>
      <c r="B2614" t="s">
        <v>1298</v>
      </c>
      <c r="C2614" t="s">
        <v>275</v>
      </c>
      <c r="D2614">
        <v>1</v>
      </c>
      <c r="E2614">
        <v>0</v>
      </c>
      <c r="G2614">
        <v>8</v>
      </c>
      <c r="P2614">
        <v>8</v>
      </c>
      <c r="Q2614" t="s">
        <v>7648</v>
      </c>
      <c r="R2614" t="str">
        <f>IFERROR(INDEX(tbl_Lookup_Exercises[Category],MATCH(tbl_Exercises[[#This Row],[ExerciseName]],tbl_Lookup_Exercises[ExerciseName],0)),"Unknown")</f>
        <v>Legs</v>
      </c>
    </row>
    <row r="2615" spans="1:18" x14ac:dyDescent="0.25">
      <c r="A2615" t="s">
        <v>7649</v>
      </c>
      <c r="B2615" t="s">
        <v>1298</v>
      </c>
      <c r="C2615" t="s">
        <v>299</v>
      </c>
      <c r="D2615">
        <v>1</v>
      </c>
      <c r="E2615">
        <v>0</v>
      </c>
      <c r="F2615">
        <v>10</v>
      </c>
      <c r="P2615">
        <v>8</v>
      </c>
      <c r="Q2615" t="s">
        <v>7650</v>
      </c>
      <c r="R2615" t="str">
        <f>IFERROR(INDEX(tbl_Lookup_Exercises[Category],MATCH(tbl_Exercises[[#This Row],[ExerciseName]],tbl_Lookup_Exercises[ExerciseName],0)),"Unknown")</f>
        <v>Legs</v>
      </c>
    </row>
    <row r="2616" spans="1:18" x14ac:dyDescent="0.25">
      <c r="A2616" t="s">
        <v>7651</v>
      </c>
      <c r="B2616" t="s">
        <v>1298</v>
      </c>
      <c r="C2616" t="s">
        <v>286</v>
      </c>
      <c r="D2616">
        <v>1</v>
      </c>
      <c r="E2616">
        <v>0</v>
      </c>
      <c r="F2616">
        <v>15</v>
      </c>
      <c r="P2616">
        <v>8</v>
      </c>
      <c r="Q2616" t="s">
        <v>7652</v>
      </c>
      <c r="R2616" t="str">
        <f>IFERROR(INDEX(tbl_Lookup_Exercises[Category],MATCH(tbl_Exercises[[#This Row],[ExerciseName]],tbl_Lookup_Exercises[ExerciseName],0)),"Unknown")</f>
        <v>Legs</v>
      </c>
    </row>
    <row r="2617" spans="1:18" x14ac:dyDescent="0.25">
      <c r="A2617" t="s">
        <v>7653</v>
      </c>
      <c r="B2617" t="s">
        <v>1298</v>
      </c>
      <c r="C2617" t="s">
        <v>269</v>
      </c>
      <c r="D2617">
        <v>2</v>
      </c>
      <c r="E2617">
        <v>0</v>
      </c>
      <c r="F2617">
        <v>10</v>
      </c>
      <c r="P2617">
        <v>8</v>
      </c>
      <c r="Q2617" t="s">
        <v>7654</v>
      </c>
      <c r="R2617" t="str">
        <f>IFERROR(INDEX(tbl_Lookup_Exercises[Category],MATCH(tbl_Exercises[[#This Row],[ExerciseName]],tbl_Lookup_Exercises[ExerciseName],0)),"Unknown")</f>
        <v>Legs</v>
      </c>
    </row>
    <row r="2618" spans="1:18" x14ac:dyDescent="0.25">
      <c r="A2618" t="s">
        <v>7655</v>
      </c>
      <c r="B2618" t="s">
        <v>1298</v>
      </c>
      <c r="C2618" t="s">
        <v>423</v>
      </c>
      <c r="D2618">
        <v>2</v>
      </c>
      <c r="E2618">
        <v>0</v>
      </c>
      <c r="F2618">
        <v>10</v>
      </c>
      <c r="P2618">
        <v>8</v>
      </c>
      <c r="Q2618" t="s">
        <v>7656</v>
      </c>
      <c r="R2618" t="str">
        <f>IFERROR(INDEX(tbl_Lookup_Exercises[Category],MATCH(tbl_Exercises[[#This Row],[ExerciseName]],tbl_Lookup_Exercises[ExerciseName],0)),"Unknown")</f>
        <v>Warmup</v>
      </c>
    </row>
    <row r="2619" spans="1:18" x14ac:dyDescent="0.25">
      <c r="A2619" t="s">
        <v>7657</v>
      </c>
      <c r="B2619" t="s">
        <v>1298</v>
      </c>
      <c r="C2619" t="s">
        <v>275</v>
      </c>
      <c r="D2619">
        <v>2</v>
      </c>
      <c r="E2619">
        <v>0</v>
      </c>
      <c r="G2619">
        <v>8</v>
      </c>
      <c r="P2619">
        <v>8</v>
      </c>
      <c r="Q2619" t="s">
        <v>7658</v>
      </c>
      <c r="R2619" t="str">
        <f>IFERROR(INDEX(tbl_Lookup_Exercises[Category],MATCH(tbl_Exercises[[#This Row],[ExerciseName]],tbl_Lookup_Exercises[ExerciseName],0)),"Unknown")</f>
        <v>Legs</v>
      </c>
    </row>
    <row r="2620" spans="1:18" x14ac:dyDescent="0.25">
      <c r="A2620" t="s">
        <v>7659</v>
      </c>
      <c r="B2620" t="s">
        <v>1298</v>
      </c>
      <c r="C2620" t="s">
        <v>299</v>
      </c>
      <c r="D2620">
        <v>2</v>
      </c>
      <c r="E2620">
        <v>0</v>
      </c>
      <c r="F2620">
        <v>10</v>
      </c>
      <c r="P2620">
        <v>8</v>
      </c>
      <c r="Q2620" t="s">
        <v>7660</v>
      </c>
      <c r="R2620" t="str">
        <f>IFERROR(INDEX(tbl_Lookup_Exercises[Category],MATCH(tbl_Exercises[[#This Row],[ExerciseName]],tbl_Lookup_Exercises[ExerciseName],0)),"Unknown")</f>
        <v>Legs</v>
      </c>
    </row>
    <row r="2621" spans="1:18" x14ac:dyDescent="0.25">
      <c r="A2621" t="s">
        <v>7661</v>
      </c>
      <c r="B2621" t="s">
        <v>1298</v>
      </c>
      <c r="C2621" t="s">
        <v>286</v>
      </c>
      <c r="D2621">
        <v>2</v>
      </c>
      <c r="E2621">
        <v>0</v>
      </c>
      <c r="F2621">
        <v>15</v>
      </c>
      <c r="P2621">
        <v>8</v>
      </c>
      <c r="Q2621" t="s">
        <v>7662</v>
      </c>
      <c r="R2621" t="str">
        <f>IFERROR(INDEX(tbl_Lookup_Exercises[Category],MATCH(tbl_Exercises[[#This Row],[ExerciseName]],tbl_Lookup_Exercises[ExerciseName],0)),"Unknown")</f>
        <v>Legs</v>
      </c>
    </row>
    <row r="2622" spans="1:18" x14ac:dyDescent="0.25">
      <c r="A2622" t="s">
        <v>7663</v>
      </c>
      <c r="B2622" t="s">
        <v>1298</v>
      </c>
      <c r="C2622" t="s">
        <v>265</v>
      </c>
      <c r="D2622">
        <v>1</v>
      </c>
      <c r="E2622">
        <v>75</v>
      </c>
      <c r="F2622">
        <v>10</v>
      </c>
      <c r="J2622">
        <v>3</v>
      </c>
      <c r="K2622">
        <v>1</v>
      </c>
      <c r="L2622">
        <v>2</v>
      </c>
      <c r="M2622" t="s">
        <v>618</v>
      </c>
      <c r="O2622" t="s">
        <v>3213</v>
      </c>
      <c r="P2622">
        <v>8</v>
      </c>
      <c r="Q2622" t="s">
        <v>7664</v>
      </c>
      <c r="R2622" t="str">
        <f>IFERROR(INDEX(tbl_Lookup_Exercises[Category],MATCH(tbl_Exercises[[#This Row],[ExerciseName]],tbl_Lookup_Exercises[ExerciseName],0)),"Unknown")</f>
        <v>Legs</v>
      </c>
    </row>
    <row r="2623" spans="1:18" x14ac:dyDescent="0.25">
      <c r="A2623" t="s">
        <v>7665</v>
      </c>
      <c r="B2623" t="s">
        <v>1298</v>
      </c>
      <c r="C2623" t="s">
        <v>265</v>
      </c>
      <c r="D2623">
        <v>2</v>
      </c>
      <c r="E2623">
        <v>75</v>
      </c>
      <c r="F2623">
        <v>10</v>
      </c>
      <c r="J2623">
        <v>3</v>
      </c>
      <c r="K2623">
        <v>1</v>
      </c>
      <c r="L2623">
        <v>2</v>
      </c>
      <c r="M2623" t="s">
        <v>618</v>
      </c>
      <c r="O2623" t="s">
        <v>3213</v>
      </c>
      <c r="P2623">
        <v>8</v>
      </c>
      <c r="Q2623" t="s">
        <v>7666</v>
      </c>
      <c r="R2623" t="str">
        <f>IFERROR(INDEX(tbl_Lookup_Exercises[Category],MATCH(tbl_Exercises[[#This Row],[ExerciseName]],tbl_Lookup_Exercises[ExerciseName],0)),"Unknown")</f>
        <v>Legs</v>
      </c>
    </row>
    <row r="2624" spans="1:18" x14ac:dyDescent="0.25">
      <c r="A2624" t="s">
        <v>7667</v>
      </c>
      <c r="B2624" t="s">
        <v>1298</v>
      </c>
      <c r="C2624" t="s">
        <v>265</v>
      </c>
      <c r="D2624">
        <v>3</v>
      </c>
      <c r="E2624">
        <v>75</v>
      </c>
      <c r="F2624">
        <v>10</v>
      </c>
      <c r="J2624">
        <v>3</v>
      </c>
      <c r="K2624">
        <v>1</v>
      </c>
      <c r="L2624">
        <v>2</v>
      </c>
      <c r="M2624" t="s">
        <v>618</v>
      </c>
      <c r="O2624" t="s">
        <v>3213</v>
      </c>
      <c r="P2624">
        <v>8</v>
      </c>
      <c r="Q2624" t="s">
        <v>7668</v>
      </c>
      <c r="R2624" t="str">
        <f>IFERROR(INDEX(tbl_Lookup_Exercises[Category],MATCH(tbl_Exercises[[#This Row],[ExerciseName]],tbl_Lookup_Exercises[ExerciseName],0)),"Unknown")</f>
        <v>Legs</v>
      </c>
    </row>
    <row r="2625" spans="1:18" x14ac:dyDescent="0.25">
      <c r="A2625" t="s">
        <v>7669</v>
      </c>
      <c r="B2625" t="s">
        <v>1298</v>
      </c>
      <c r="C2625" t="s">
        <v>265</v>
      </c>
      <c r="D2625">
        <v>4</v>
      </c>
      <c r="E2625">
        <v>75</v>
      </c>
      <c r="F2625">
        <v>10</v>
      </c>
      <c r="J2625">
        <v>3</v>
      </c>
      <c r="K2625">
        <v>1</v>
      </c>
      <c r="L2625">
        <v>2</v>
      </c>
      <c r="M2625" t="s">
        <v>610</v>
      </c>
      <c r="O2625" t="s">
        <v>7670</v>
      </c>
      <c r="P2625">
        <v>8</v>
      </c>
      <c r="Q2625" t="s">
        <v>7671</v>
      </c>
      <c r="R2625" t="str">
        <f>IFERROR(INDEX(tbl_Lookup_Exercises[Category],MATCH(tbl_Exercises[[#This Row],[ExerciseName]],tbl_Lookup_Exercises[ExerciseName],0)),"Unknown")</f>
        <v>Legs</v>
      </c>
    </row>
    <row r="2626" spans="1:18" x14ac:dyDescent="0.25">
      <c r="A2626" t="s">
        <v>7672</v>
      </c>
      <c r="B2626" t="s">
        <v>1298</v>
      </c>
      <c r="C2626" t="s">
        <v>1</v>
      </c>
      <c r="D2626">
        <v>1</v>
      </c>
      <c r="E2626">
        <v>150</v>
      </c>
      <c r="G2626">
        <v>70.199999999999989</v>
      </c>
      <c r="O2626" t="s">
        <v>7133</v>
      </c>
      <c r="P2626">
        <v>8</v>
      </c>
      <c r="Q2626" t="s">
        <v>7673</v>
      </c>
      <c r="R2626" t="str">
        <f>IFERROR(INDEX(tbl_Lookup_Exercises[Category],MATCH(tbl_Exercises[[#This Row],[ExerciseName]],tbl_Lookup_Exercises[ExerciseName],0)),"Unknown")</f>
        <v>Carry</v>
      </c>
    </row>
    <row r="2627" spans="1:18" x14ac:dyDescent="0.25">
      <c r="A2627" t="s">
        <v>7674</v>
      </c>
      <c r="B2627" t="s">
        <v>1298</v>
      </c>
      <c r="C2627" t="s">
        <v>1</v>
      </c>
      <c r="D2627">
        <v>2</v>
      </c>
      <c r="E2627">
        <v>150</v>
      </c>
      <c r="G2627">
        <v>70.199999999999989</v>
      </c>
      <c r="O2627" t="s">
        <v>7675</v>
      </c>
      <c r="P2627">
        <v>8</v>
      </c>
      <c r="Q2627" t="s">
        <v>7676</v>
      </c>
      <c r="R2627" t="str">
        <f>IFERROR(INDEX(tbl_Lookup_Exercises[Category],MATCH(tbl_Exercises[[#This Row],[ExerciseName]],tbl_Lookup_Exercises[ExerciseName],0)),"Unknown")</f>
        <v>Carry</v>
      </c>
    </row>
    <row r="2628" spans="1:18" x14ac:dyDescent="0.25">
      <c r="A2628" t="s">
        <v>7677</v>
      </c>
      <c r="B2628" t="s">
        <v>1298</v>
      </c>
      <c r="C2628" t="s">
        <v>1</v>
      </c>
      <c r="D2628">
        <v>3</v>
      </c>
      <c r="E2628">
        <v>150</v>
      </c>
      <c r="G2628">
        <v>49.8</v>
      </c>
      <c r="O2628" t="s">
        <v>7678</v>
      </c>
      <c r="P2628">
        <v>8</v>
      </c>
      <c r="Q2628" t="s">
        <v>7679</v>
      </c>
      <c r="R2628" t="str">
        <f>IFERROR(INDEX(tbl_Lookup_Exercises[Category],MATCH(tbl_Exercises[[#This Row],[ExerciseName]],tbl_Lookup_Exercises[ExerciseName],0)),"Unknown")</f>
        <v>Carry</v>
      </c>
    </row>
    <row r="2629" spans="1:18" x14ac:dyDescent="0.25">
      <c r="A2629" t="s">
        <v>7680</v>
      </c>
      <c r="B2629" t="s">
        <v>1298</v>
      </c>
      <c r="C2629" t="s">
        <v>1</v>
      </c>
      <c r="D2629">
        <v>4</v>
      </c>
      <c r="E2629">
        <v>150</v>
      </c>
      <c r="G2629">
        <v>51.6</v>
      </c>
      <c r="O2629" t="s">
        <v>7681</v>
      </c>
      <c r="P2629">
        <v>8</v>
      </c>
      <c r="Q2629" t="s">
        <v>7682</v>
      </c>
      <c r="R2629" t="str">
        <f>IFERROR(INDEX(tbl_Lookup_Exercises[Category],MATCH(tbl_Exercises[[#This Row],[ExerciseName]],tbl_Lookup_Exercises[ExerciseName],0)),"Unknown")</f>
        <v>Carry</v>
      </c>
    </row>
    <row r="2630" spans="1:18" x14ac:dyDescent="0.25">
      <c r="A2630" t="s">
        <v>7683</v>
      </c>
      <c r="B2630" t="s">
        <v>1298</v>
      </c>
      <c r="C2630" t="s">
        <v>249</v>
      </c>
      <c r="D2630">
        <v>1</v>
      </c>
      <c r="E2630">
        <v>150</v>
      </c>
      <c r="F2630">
        <v>10</v>
      </c>
      <c r="J2630">
        <v>3</v>
      </c>
      <c r="K2630">
        <v>1</v>
      </c>
      <c r="L2630">
        <v>2</v>
      </c>
      <c r="M2630" t="s">
        <v>1745</v>
      </c>
      <c r="O2630" t="s">
        <v>7684</v>
      </c>
      <c r="P2630">
        <v>8</v>
      </c>
      <c r="Q2630" t="s">
        <v>7685</v>
      </c>
      <c r="R2630" t="str">
        <f>IFERROR(INDEX(tbl_Lookup_Exercises[Category],MATCH(tbl_Exercises[[#This Row],[ExerciseName]],tbl_Lookup_Exercises[ExerciseName],0)),"Unknown")</f>
        <v>Legs</v>
      </c>
    </row>
    <row r="2631" spans="1:18" x14ac:dyDescent="0.25">
      <c r="A2631" t="s">
        <v>7686</v>
      </c>
      <c r="B2631" t="s">
        <v>1298</v>
      </c>
      <c r="C2631" t="s">
        <v>249</v>
      </c>
      <c r="D2631">
        <v>2</v>
      </c>
      <c r="E2631">
        <v>150</v>
      </c>
      <c r="F2631">
        <v>9</v>
      </c>
      <c r="J2631">
        <v>3</v>
      </c>
      <c r="K2631">
        <v>1</v>
      </c>
      <c r="L2631">
        <v>2</v>
      </c>
      <c r="M2631" t="s">
        <v>1745</v>
      </c>
      <c r="O2631" t="s">
        <v>7687</v>
      </c>
      <c r="P2631">
        <v>8</v>
      </c>
      <c r="Q2631" t="s">
        <v>7688</v>
      </c>
      <c r="R2631" t="str">
        <f>IFERROR(INDEX(tbl_Lookup_Exercises[Category],MATCH(tbl_Exercises[[#This Row],[ExerciseName]],tbl_Lookup_Exercises[ExerciseName],0)),"Unknown")</f>
        <v>Legs</v>
      </c>
    </row>
    <row r="2632" spans="1:18" x14ac:dyDescent="0.25">
      <c r="A2632" t="s">
        <v>7689</v>
      </c>
      <c r="B2632" t="s">
        <v>1298</v>
      </c>
      <c r="C2632" t="s">
        <v>249</v>
      </c>
      <c r="D2632">
        <v>3</v>
      </c>
      <c r="E2632">
        <v>150</v>
      </c>
      <c r="F2632">
        <v>8</v>
      </c>
      <c r="J2632">
        <v>3</v>
      </c>
      <c r="K2632">
        <v>1</v>
      </c>
      <c r="L2632">
        <v>2</v>
      </c>
      <c r="M2632" t="s">
        <v>610</v>
      </c>
      <c r="O2632" t="s">
        <v>7690</v>
      </c>
      <c r="P2632">
        <v>8</v>
      </c>
      <c r="Q2632" t="s">
        <v>7691</v>
      </c>
      <c r="R2632" t="str">
        <f>IFERROR(INDEX(tbl_Lookup_Exercises[Category],MATCH(tbl_Exercises[[#This Row],[ExerciseName]],tbl_Lookup_Exercises[ExerciseName],0)),"Unknown")</f>
        <v>Legs</v>
      </c>
    </row>
    <row r="2633" spans="1:18" x14ac:dyDescent="0.25">
      <c r="A2633" t="s">
        <v>7692</v>
      </c>
      <c r="B2633" t="s">
        <v>1298</v>
      </c>
      <c r="C2633" t="s">
        <v>256</v>
      </c>
      <c r="D2633">
        <v>1</v>
      </c>
      <c r="E2633">
        <v>30</v>
      </c>
      <c r="F2633">
        <v>8</v>
      </c>
      <c r="J2633">
        <v>3</v>
      </c>
      <c r="K2633">
        <v>1</v>
      </c>
      <c r="L2633">
        <v>2</v>
      </c>
      <c r="M2633" t="s">
        <v>618</v>
      </c>
      <c r="O2633" t="s">
        <v>3213</v>
      </c>
      <c r="P2633">
        <v>8</v>
      </c>
      <c r="Q2633" t="s">
        <v>7693</v>
      </c>
      <c r="R2633" t="str">
        <f>IFERROR(INDEX(tbl_Lookup_Exercises[Category],MATCH(tbl_Exercises[[#This Row],[ExerciseName]],tbl_Lookup_Exercises[ExerciseName],0)),"Unknown")</f>
        <v>Legs</v>
      </c>
    </row>
    <row r="2634" spans="1:18" x14ac:dyDescent="0.25">
      <c r="A2634" t="s">
        <v>7694</v>
      </c>
      <c r="B2634" t="s">
        <v>1298</v>
      </c>
      <c r="C2634" t="s">
        <v>256</v>
      </c>
      <c r="D2634">
        <v>2</v>
      </c>
      <c r="E2634">
        <v>40</v>
      </c>
      <c r="F2634">
        <v>8</v>
      </c>
      <c r="J2634">
        <v>3</v>
      </c>
      <c r="K2634">
        <v>1</v>
      </c>
      <c r="L2634">
        <v>2</v>
      </c>
      <c r="M2634" t="s">
        <v>618</v>
      </c>
      <c r="O2634" t="s">
        <v>7695</v>
      </c>
      <c r="P2634">
        <v>8</v>
      </c>
      <c r="Q2634" t="s">
        <v>7696</v>
      </c>
      <c r="R2634" t="str">
        <f>IFERROR(INDEX(tbl_Lookup_Exercises[Category],MATCH(tbl_Exercises[[#This Row],[ExerciseName]],tbl_Lookup_Exercises[ExerciseName],0)),"Unknown")</f>
        <v>Legs</v>
      </c>
    </row>
    <row r="2635" spans="1:18" x14ac:dyDescent="0.25">
      <c r="A2635" t="s">
        <v>7697</v>
      </c>
      <c r="B2635" t="s">
        <v>1298</v>
      </c>
      <c r="C2635" t="s">
        <v>256</v>
      </c>
      <c r="D2635">
        <v>3</v>
      </c>
      <c r="E2635">
        <v>45</v>
      </c>
      <c r="F2635">
        <v>8</v>
      </c>
      <c r="J2635">
        <v>3</v>
      </c>
      <c r="K2635">
        <v>1</v>
      </c>
      <c r="L2635">
        <v>2</v>
      </c>
      <c r="M2635" t="s">
        <v>618</v>
      </c>
      <c r="O2635" t="s">
        <v>3213</v>
      </c>
      <c r="P2635">
        <v>8</v>
      </c>
      <c r="Q2635" t="s">
        <v>7698</v>
      </c>
      <c r="R2635" t="str">
        <f>IFERROR(INDEX(tbl_Lookup_Exercises[Category],MATCH(tbl_Exercises[[#This Row],[ExerciseName]],tbl_Lookup_Exercises[ExerciseName],0)),"Unknown")</f>
        <v>Legs</v>
      </c>
    </row>
    <row r="2636" spans="1:18" x14ac:dyDescent="0.25">
      <c r="A2636" t="s">
        <v>7699</v>
      </c>
      <c r="B2636" t="s">
        <v>1298</v>
      </c>
      <c r="C2636" t="s">
        <v>290</v>
      </c>
      <c r="D2636">
        <v>1</v>
      </c>
      <c r="E2636">
        <v>100</v>
      </c>
      <c r="F2636">
        <v>15</v>
      </c>
      <c r="J2636">
        <v>2</v>
      </c>
      <c r="K2636">
        <v>1</v>
      </c>
      <c r="L2636">
        <v>3</v>
      </c>
      <c r="M2636" t="s">
        <v>618</v>
      </c>
      <c r="O2636" t="s">
        <v>7700</v>
      </c>
      <c r="P2636">
        <v>8</v>
      </c>
      <c r="Q2636" t="s">
        <v>7701</v>
      </c>
      <c r="R2636" t="str">
        <f>IFERROR(INDEX(tbl_Lookup_Exercises[Category],MATCH(tbl_Exercises[[#This Row],[ExerciseName]],tbl_Lookup_Exercises[ExerciseName],0)),"Unknown")</f>
        <v>Legs</v>
      </c>
    </row>
    <row r="2637" spans="1:18" x14ac:dyDescent="0.25">
      <c r="A2637" t="s">
        <v>7702</v>
      </c>
      <c r="B2637" t="s">
        <v>1298</v>
      </c>
      <c r="C2637" t="s">
        <v>290</v>
      </c>
      <c r="D2637">
        <v>2</v>
      </c>
      <c r="E2637">
        <v>100</v>
      </c>
      <c r="F2637">
        <v>15</v>
      </c>
      <c r="J2637">
        <v>2</v>
      </c>
      <c r="K2637">
        <v>1</v>
      </c>
      <c r="L2637">
        <v>3</v>
      </c>
      <c r="M2637" t="s">
        <v>618</v>
      </c>
      <c r="O2637" t="s">
        <v>7703</v>
      </c>
      <c r="P2637">
        <v>8</v>
      </c>
      <c r="Q2637" t="s">
        <v>7704</v>
      </c>
      <c r="R2637" t="str">
        <f>IFERROR(INDEX(tbl_Lookup_Exercises[Category],MATCH(tbl_Exercises[[#This Row],[ExerciseName]],tbl_Lookup_Exercises[ExerciseName],0)),"Unknown")</f>
        <v>Legs</v>
      </c>
    </row>
    <row r="2638" spans="1:18" x14ac:dyDescent="0.25">
      <c r="A2638" t="s">
        <v>7705</v>
      </c>
      <c r="B2638" t="s">
        <v>1298</v>
      </c>
      <c r="C2638" t="s">
        <v>290</v>
      </c>
      <c r="D2638">
        <v>3</v>
      </c>
      <c r="E2638">
        <v>100</v>
      </c>
      <c r="F2638">
        <v>14</v>
      </c>
      <c r="J2638">
        <v>2</v>
      </c>
      <c r="K2638">
        <v>1</v>
      </c>
      <c r="L2638">
        <v>3</v>
      </c>
      <c r="M2638" t="s">
        <v>610</v>
      </c>
      <c r="O2638" t="s">
        <v>7706</v>
      </c>
      <c r="P2638">
        <v>8</v>
      </c>
      <c r="Q2638" t="s">
        <v>7707</v>
      </c>
      <c r="R2638" t="str">
        <f>IFERROR(INDEX(tbl_Lookup_Exercises[Category],MATCH(tbl_Exercises[[#This Row],[ExerciseName]],tbl_Lookup_Exercises[ExerciseName],0)),"Unknown")</f>
        <v>Legs</v>
      </c>
    </row>
    <row r="2639" spans="1:18" x14ac:dyDescent="0.25">
      <c r="A2639" t="s">
        <v>7708</v>
      </c>
      <c r="B2639" t="s">
        <v>1298</v>
      </c>
      <c r="C2639" t="s">
        <v>356</v>
      </c>
      <c r="D2639">
        <v>1</v>
      </c>
      <c r="G2639">
        <v>360</v>
      </c>
      <c r="H2639">
        <v>1.57</v>
      </c>
      <c r="I2639" t="s">
        <v>3957</v>
      </c>
      <c r="O2639" t="s">
        <v>7709</v>
      </c>
      <c r="P2639">
        <v>8</v>
      </c>
      <c r="Q2639" t="s">
        <v>1301</v>
      </c>
      <c r="R2639" t="str">
        <f>IFERROR(INDEX(tbl_Lookup_Exercises[Category],MATCH(tbl_Exercises[[#This Row],[ExerciseName]],tbl_Lookup_Exercises[ExerciseName],0)),"Unknown")</f>
        <v>Pull</v>
      </c>
    </row>
    <row r="2640" spans="1:18" x14ac:dyDescent="0.25">
      <c r="A2640" t="s">
        <v>7710</v>
      </c>
      <c r="B2640" t="s">
        <v>1302</v>
      </c>
      <c r="C2640" t="s">
        <v>363</v>
      </c>
      <c r="D2640">
        <v>1</v>
      </c>
      <c r="G2640">
        <v>302</v>
      </c>
      <c r="H2640">
        <v>0.59</v>
      </c>
      <c r="I2640" t="s">
        <v>3957</v>
      </c>
      <c r="O2640" t="s">
        <v>7711</v>
      </c>
      <c r="P2640">
        <v>8</v>
      </c>
      <c r="Q2640" t="s">
        <v>1304</v>
      </c>
      <c r="R2640" t="str">
        <f>IFERROR(INDEX(tbl_Lookup_Exercises[Category],MATCH(tbl_Exercises[[#This Row],[ExerciseName]],tbl_Lookup_Exercises[ExerciseName],0)),"Unknown")</f>
        <v>Cardio</v>
      </c>
    </row>
    <row r="2641" spans="1:18" x14ac:dyDescent="0.25">
      <c r="A2641" t="s">
        <v>7712</v>
      </c>
      <c r="B2641" t="s">
        <v>1302</v>
      </c>
      <c r="C2641" t="s">
        <v>394</v>
      </c>
      <c r="D2641">
        <v>1</v>
      </c>
      <c r="E2641">
        <v>0</v>
      </c>
      <c r="F2641">
        <v>15</v>
      </c>
      <c r="N2641" t="s">
        <v>7713</v>
      </c>
      <c r="O2641" t="s">
        <v>2818</v>
      </c>
      <c r="P2641">
        <v>8</v>
      </c>
      <c r="Q2641" t="s">
        <v>7714</v>
      </c>
      <c r="R2641" t="str">
        <f>IFERROR(INDEX(tbl_Lookup_Exercises[Category],MATCH(tbl_Exercises[[#This Row],[ExerciseName]],tbl_Lookup_Exercises[ExerciseName],0)),"Unknown")</f>
        <v>Warmup</v>
      </c>
    </row>
    <row r="2642" spans="1:18" x14ac:dyDescent="0.25">
      <c r="A2642" t="s">
        <v>7715</v>
      </c>
      <c r="B2642" t="s">
        <v>1302</v>
      </c>
      <c r="C2642" t="s">
        <v>398</v>
      </c>
      <c r="D2642">
        <v>1</v>
      </c>
      <c r="E2642">
        <v>0</v>
      </c>
      <c r="F2642">
        <v>12</v>
      </c>
      <c r="N2642" t="s">
        <v>7713</v>
      </c>
      <c r="O2642" t="s">
        <v>7716</v>
      </c>
      <c r="P2642">
        <v>8</v>
      </c>
      <c r="Q2642" t="s">
        <v>7717</v>
      </c>
      <c r="R2642" t="str">
        <f>IFERROR(INDEX(tbl_Lookup_Exercises[Category],MATCH(tbl_Exercises[[#This Row],[ExerciseName]],tbl_Lookup_Exercises[ExerciseName],0)),"Unknown")</f>
        <v>Warmup</v>
      </c>
    </row>
    <row r="2643" spans="1:18" x14ac:dyDescent="0.25">
      <c r="A2643" t="s">
        <v>7718</v>
      </c>
      <c r="B2643" t="s">
        <v>1302</v>
      </c>
      <c r="C2643" t="s">
        <v>403</v>
      </c>
      <c r="D2643">
        <v>1</v>
      </c>
      <c r="E2643">
        <v>0</v>
      </c>
      <c r="F2643">
        <v>8</v>
      </c>
      <c r="N2643" t="s">
        <v>7713</v>
      </c>
      <c r="P2643">
        <v>8</v>
      </c>
      <c r="Q2643" t="s">
        <v>7719</v>
      </c>
      <c r="R2643" t="str">
        <f>IFERROR(INDEX(tbl_Lookup_Exercises[Category],MATCH(tbl_Exercises[[#This Row],[ExerciseName]],tbl_Lookup_Exercises[ExerciseName],0)),"Unknown")</f>
        <v>Warmup</v>
      </c>
    </row>
    <row r="2644" spans="1:18" x14ac:dyDescent="0.25">
      <c r="A2644" t="s">
        <v>7720</v>
      </c>
      <c r="B2644" t="s">
        <v>1302</v>
      </c>
      <c r="C2644" t="s">
        <v>389</v>
      </c>
      <c r="D2644">
        <v>1</v>
      </c>
      <c r="E2644">
        <v>0</v>
      </c>
      <c r="F2644">
        <v>10</v>
      </c>
      <c r="N2644" t="s">
        <v>7713</v>
      </c>
      <c r="P2644">
        <v>8</v>
      </c>
      <c r="Q2644" t="s">
        <v>7721</v>
      </c>
      <c r="R2644" t="str">
        <f>IFERROR(INDEX(tbl_Lookup_Exercises[Category],MATCH(tbl_Exercises[[#This Row],[ExerciseName]],tbl_Lookup_Exercises[ExerciseName],0)),"Unknown")</f>
        <v>Push</v>
      </c>
    </row>
    <row r="2645" spans="1:18" x14ac:dyDescent="0.25">
      <c r="A2645" t="s">
        <v>7722</v>
      </c>
      <c r="B2645" t="s">
        <v>1302</v>
      </c>
      <c r="C2645" t="s">
        <v>394</v>
      </c>
      <c r="D2645">
        <v>2</v>
      </c>
      <c r="E2645">
        <v>0</v>
      </c>
      <c r="F2645">
        <v>15</v>
      </c>
      <c r="N2645" t="s">
        <v>7723</v>
      </c>
      <c r="O2645" t="s">
        <v>2818</v>
      </c>
      <c r="P2645">
        <v>8</v>
      </c>
      <c r="Q2645" t="s">
        <v>7724</v>
      </c>
      <c r="R2645" t="str">
        <f>IFERROR(INDEX(tbl_Lookup_Exercises[Category],MATCH(tbl_Exercises[[#This Row],[ExerciseName]],tbl_Lookup_Exercises[ExerciseName],0)),"Unknown")</f>
        <v>Warmup</v>
      </c>
    </row>
    <row r="2646" spans="1:18" x14ac:dyDescent="0.25">
      <c r="A2646" t="s">
        <v>7725</v>
      </c>
      <c r="B2646" t="s">
        <v>1302</v>
      </c>
      <c r="C2646" t="s">
        <v>398</v>
      </c>
      <c r="D2646">
        <v>2</v>
      </c>
      <c r="E2646">
        <v>0</v>
      </c>
      <c r="F2646">
        <v>12</v>
      </c>
      <c r="N2646" t="s">
        <v>7723</v>
      </c>
      <c r="O2646" t="s">
        <v>7716</v>
      </c>
      <c r="P2646">
        <v>8</v>
      </c>
      <c r="Q2646" t="s">
        <v>7726</v>
      </c>
      <c r="R2646" t="str">
        <f>IFERROR(INDEX(tbl_Lookup_Exercises[Category],MATCH(tbl_Exercises[[#This Row],[ExerciseName]],tbl_Lookup_Exercises[ExerciseName],0)),"Unknown")</f>
        <v>Warmup</v>
      </c>
    </row>
    <row r="2647" spans="1:18" x14ac:dyDescent="0.25">
      <c r="A2647" t="s">
        <v>7727</v>
      </c>
      <c r="B2647" t="s">
        <v>1302</v>
      </c>
      <c r="C2647" t="s">
        <v>403</v>
      </c>
      <c r="D2647">
        <v>2</v>
      </c>
      <c r="E2647">
        <v>0</v>
      </c>
      <c r="F2647">
        <v>8</v>
      </c>
      <c r="N2647" t="s">
        <v>7723</v>
      </c>
      <c r="P2647">
        <v>8</v>
      </c>
      <c r="Q2647" t="s">
        <v>7728</v>
      </c>
      <c r="R2647" t="str">
        <f>IFERROR(INDEX(tbl_Lookup_Exercises[Category],MATCH(tbl_Exercises[[#This Row],[ExerciseName]],tbl_Lookup_Exercises[ExerciseName],0)),"Unknown")</f>
        <v>Warmup</v>
      </c>
    </row>
    <row r="2648" spans="1:18" x14ac:dyDescent="0.25">
      <c r="A2648" t="s">
        <v>7729</v>
      </c>
      <c r="B2648" t="s">
        <v>1302</v>
      </c>
      <c r="C2648" t="s">
        <v>389</v>
      </c>
      <c r="D2648">
        <v>2</v>
      </c>
      <c r="E2648">
        <v>0</v>
      </c>
      <c r="F2648">
        <v>10</v>
      </c>
      <c r="N2648" t="s">
        <v>7723</v>
      </c>
      <c r="P2648">
        <v>8</v>
      </c>
      <c r="Q2648" t="s">
        <v>7730</v>
      </c>
      <c r="R2648" t="str">
        <f>IFERROR(INDEX(tbl_Lookup_Exercises[Category],MATCH(tbl_Exercises[[#This Row],[ExerciseName]],tbl_Lookup_Exercises[ExerciseName],0)),"Unknown")</f>
        <v>Push</v>
      </c>
    </row>
    <row r="2649" spans="1:18" x14ac:dyDescent="0.25">
      <c r="A2649" t="s">
        <v>7731</v>
      </c>
      <c r="B2649" t="s">
        <v>1302</v>
      </c>
      <c r="C2649" t="s">
        <v>115</v>
      </c>
      <c r="D2649">
        <v>1</v>
      </c>
      <c r="E2649">
        <v>30</v>
      </c>
      <c r="F2649">
        <v>12</v>
      </c>
      <c r="M2649" t="s">
        <v>2289</v>
      </c>
      <c r="O2649" t="s">
        <v>7732</v>
      </c>
      <c r="P2649">
        <v>8</v>
      </c>
      <c r="Q2649" t="s">
        <v>7733</v>
      </c>
      <c r="R2649" t="str">
        <f>IFERROR(INDEX(tbl_Lookup_Exercises[Category],MATCH(tbl_Exercises[[#This Row],[ExerciseName]],tbl_Lookup_Exercises[ExerciseName],0)),"Unknown")</f>
        <v>Arms_Biceps</v>
      </c>
    </row>
    <row r="2650" spans="1:18" x14ac:dyDescent="0.25">
      <c r="A2650" t="s">
        <v>7734</v>
      </c>
      <c r="B2650" t="s">
        <v>1302</v>
      </c>
      <c r="C2650" t="s">
        <v>115</v>
      </c>
      <c r="D2650">
        <v>2</v>
      </c>
      <c r="E2650">
        <v>30</v>
      </c>
      <c r="F2650">
        <v>10</v>
      </c>
      <c r="J2650">
        <v>2</v>
      </c>
      <c r="K2650">
        <v>1</v>
      </c>
      <c r="L2650">
        <v>3</v>
      </c>
      <c r="M2650" t="s">
        <v>610</v>
      </c>
      <c r="O2650" t="s">
        <v>7735</v>
      </c>
      <c r="P2650">
        <v>8</v>
      </c>
      <c r="Q2650" t="s">
        <v>7736</v>
      </c>
      <c r="R2650" t="str">
        <f>IFERROR(INDEX(tbl_Lookup_Exercises[Category],MATCH(tbl_Exercises[[#This Row],[ExerciseName]],tbl_Lookup_Exercises[ExerciseName],0)),"Unknown")</f>
        <v>Arms_Biceps</v>
      </c>
    </row>
    <row r="2651" spans="1:18" x14ac:dyDescent="0.25">
      <c r="A2651" t="s">
        <v>7737</v>
      </c>
      <c r="B2651" t="s">
        <v>1302</v>
      </c>
      <c r="C2651" t="s">
        <v>115</v>
      </c>
      <c r="D2651">
        <v>3</v>
      </c>
      <c r="E2651">
        <v>30</v>
      </c>
      <c r="F2651">
        <v>10</v>
      </c>
      <c r="J2651">
        <v>2</v>
      </c>
      <c r="K2651">
        <v>1</v>
      </c>
      <c r="L2651">
        <v>3</v>
      </c>
      <c r="M2651" t="s">
        <v>7738</v>
      </c>
      <c r="O2651" t="s">
        <v>7739</v>
      </c>
      <c r="P2651">
        <v>8</v>
      </c>
      <c r="Q2651" t="s">
        <v>7740</v>
      </c>
      <c r="R2651" t="str">
        <f>IFERROR(INDEX(tbl_Lookup_Exercises[Category],MATCH(tbl_Exercises[[#This Row],[ExerciseName]],tbl_Lookup_Exercises[ExerciseName],0)),"Unknown")</f>
        <v>Arms_Biceps</v>
      </c>
    </row>
    <row r="2652" spans="1:18" x14ac:dyDescent="0.25">
      <c r="A2652" t="s">
        <v>7741</v>
      </c>
      <c r="B2652" t="s">
        <v>1302</v>
      </c>
      <c r="C2652" t="s">
        <v>217</v>
      </c>
      <c r="D2652">
        <v>1</v>
      </c>
      <c r="E2652">
        <v>25</v>
      </c>
      <c r="F2652">
        <v>10</v>
      </c>
      <c r="J2652">
        <v>2</v>
      </c>
      <c r="K2652">
        <v>1</v>
      </c>
      <c r="L2652">
        <v>3</v>
      </c>
      <c r="M2652" t="s">
        <v>1745</v>
      </c>
      <c r="O2652" t="s">
        <v>7742</v>
      </c>
      <c r="P2652">
        <v>8</v>
      </c>
      <c r="Q2652" t="s">
        <v>7743</v>
      </c>
      <c r="R2652" t="str">
        <f>IFERROR(INDEX(tbl_Lookup_Exercises[Category],MATCH(tbl_Exercises[[#This Row],[ExerciseName]],tbl_Lookup_Exercises[ExerciseName],0)),"Unknown")</f>
        <v>Arms_Triceps</v>
      </c>
    </row>
    <row r="2653" spans="1:18" x14ac:dyDescent="0.25">
      <c r="A2653" t="s">
        <v>7744</v>
      </c>
      <c r="B2653" t="s">
        <v>1302</v>
      </c>
      <c r="C2653" t="s">
        <v>217</v>
      </c>
      <c r="D2653">
        <v>2</v>
      </c>
      <c r="E2653">
        <v>25</v>
      </c>
      <c r="F2653">
        <v>10</v>
      </c>
      <c r="J2653">
        <v>2</v>
      </c>
      <c r="K2653">
        <v>1</v>
      </c>
      <c r="L2653">
        <v>3</v>
      </c>
      <c r="M2653" t="s">
        <v>618</v>
      </c>
      <c r="O2653" t="s">
        <v>7745</v>
      </c>
      <c r="P2653">
        <v>8</v>
      </c>
      <c r="Q2653" t="s">
        <v>7746</v>
      </c>
      <c r="R2653" t="str">
        <f>IFERROR(INDEX(tbl_Lookup_Exercises[Category],MATCH(tbl_Exercises[[#This Row],[ExerciseName]],tbl_Lookup_Exercises[ExerciseName],0)),"Unknown")</f>
        <v>Arms_Triceps</v>
      </c>
    </row>
    <row r="2654" spans="1:18" x14ac:dyDescent="0.25">
      <c r="A2654" t="s">
        <v>7747</v>
      </c>
      <c r="B2654" t="s">
        <v>1302</v>
      </c>
      <c r="C2654" t="s">
        <v>217</v>
      </c>
      <c r="D2654">
        <v>3</v>
      </c>
      <c r="E2654">
        <v>25</v>
      </c>
      <c r="F2654">
        <v>10</v>
      </c>
      <c r="J2654">
        <v>2</v>
      </c>
      <c r="K2654">
        <v>1</v>
      </c>
      <c r="L2654">
        <v>3</v>
      </c>
      <c r="M2654" t="s">
        <v>1888</v>
      </c>
      <c r="O2654" t="s">
        <v>7748</v>
      </c>
      <c r="P2654">
        <v>8</v>
      </c>
      <c r="Q2654" t="s">
        <v>7749</v>
      </c>
      <c r="R2654" t="str">
        <f>IFERROR(INDEX(tbl_Lookup_Exercises[Category],MATCH(tbl_Exercises[[#This Row],[ExerciseName]],tbl_Lookup_Exercises[ExerciseName],0)),"Unknown")</f>
        <v>Arms_Triceps</v>
      </c>
    </row>
    <row r="2655" spans="1:18" x14ac:dyDescent="0.25">
      <c r="A2655" t="s">
        <v>7750</v>
      </c>
      <c r="B2655" t="s">
        <v>1302</v>
      </c>
      <c r="C2655" t="s">
        <v>7459</v>
      </c>
      <c r="D2655">
        <v>1</v>
      </c>
      <c r="E2655">
        <v>27.5</v>
      </c>
      <c r="F2655">
        <v>12</v>
      </c>
      <c r="J2655">
        <v>2</v>
      </c>
      <c r="K2655">
        <v>1</v>
      </c>
      <c r="L2655">
        <v>3</v>
      </c>
      <c r="M2655" t="s">
        <v>1745</v>
      </c>
      <c r="O2655" t="s">
        <v>2181</v>
      </c>
      <c r="P2655">
        <v>8</v>
      </c>
      <c r="Q2655" t="s">
        <v>7751</v>
      </c>
      <c r="R2655" t="str">
        <f>IFERROR(INDEX(tbl_Lookup_Exercises[Category],MATCH(tbl_Exercises[[#This Row],[ExerciseName]],tbl_Lookup_Exercises[ExerciseName],0)),"Unknown")</f>
        <v>Arms_Biceps</v>
      </c>
    </row>
    <row r="2656" spans="1:18" x14ac:dyDescent="0.25">
      <c r="A2656" t="s">
        <v>7752</v>
      </c>
      <c r="B2656" t="s">
        <v>1302</v>
      </c>
      <c r="C2656" t="s">
        <v>7459</v>
      </c>
      <c r="D2656">
        <v>2</v>
      </c>
      <c r="E2656">
        <v>27.5</v>
      </c>
      <c r="F2656">
        <v>11</v>
      </c>
      <c r="J2656">
        <v>2</v>
      </c>
      <c r="K2656">
        <v>1</v>
      </c>
      <c r="L2656">
        <v>3</v>
      </c>
      <c r="M2656" t="s">
        <v>1745</v>
      </c>
      <c r="O2656" t="s">
        <v>2181</v>
      </c>
      <c r="P2656">
        <v>8</v>
      </c>
      <c r="Q2656" t="s">
        <v>7753</v>
      </c>
      <c r="R2656" t="str">
        <f>IFERROR(INDEX(tbl_Lookup_Exercises[Category],MATCH(tbl_Exercises[[#This Row],[ExerciseName]],tbl_Lookup_Exercises[ExerciseName],0)),"Unknown")</f>
        <v>Arms_Biceps</v>
      </c>
    </row>
    <row r="2657" spans="1:18" x14ac:dyDescent="0.25">
      <c r="A2657" t="s">
        <v>7754</v>
      </c>
      <c r="B2657" t="s">
        <v>1302</v>
      </c>
      <c r="C2657" t="s">
        <v>7459</v>
      </c>
      <c r="D2657">
        <v>3</v>
      </c>
      <c r="E2657">
        <v>27.5</v>
      </c>
      <c r="F2657">
        <v>9</v>
      </c>
      <c r="J2657">
        <v>2</v>
      </c>
      <c r="K2657">
        <v>1</v>
      </c>
      <c r="L2657">
        <v>3</v>
      </c>
      <c r="M2657" t="s">
        <v>610</v>
      </c>
      <c r="O2657" t="s">
        <v>2350</v>
      </c>
      <c r="P2657">
        <v>8</v>
      </c>
      <c r="Q2657" t="s">
        <v>7755</v>
      </c>
      <c r="R2657" t="str">
        <f>IFERROR(INDEX(tbl_Lookup_Exercises[Category],MATCH(tbl_Exercises[[#This Row],[ExerciseName]],tbl_Lookup_Exercises[ExerciseName],0)),"Unknown")</f>
        <v>Arms_Biceps</v>
      </c>
    </row>
    <row r="2658" spans="1:18" x14ac:dyDescent="0.25">
      <c r="A2658" t="s">
        <v>7756</v>
      </c>
      <c r="B2658" t="s">
        <v>1302</v>
      </c>
      <c r="C2658" t="s">
        <v>209</v>
      </c>
      <c r="D2658">
        <v>1</v>
      </c>
      <c r="E2658">
        <v>65</v>
      </c>
      <c r="F2658">
        <v>11</v>
      </c>
      <c r="J2658">
        <v>2</v>
      </c>
      <c r="K2658">
        <v>1</v>
      </c>
      <c r="L2658">
        <v>3</v>
      </c>
      <c r="M2658" t="s">
        <v>1745</v>
      </c>
      <c r="O2658" t="s">
        <v>7757</v>
      </c>
      <c r="P2658">
        <v>8</v>
      </c>
      <c r="Q2658" t="s">
        <v>7758</v>
      </c>
      <c r="R2658" t="str">
        <f>IFERROR(INDEX(tbl_Lookup_Exercises[Category],MATCH(tbl_Exercises[[#This Row],[ExerciseName]],tbl_Lookup_Exercises[ExerciseName],0)),"Unknown")</f>
        <v>Arms_Triceps</v>
      </c>
    </row>
    <row r="2659" spans="1:18" x14ac:dyDescent="0.25">
      <c r="A2659" t="s">
        <v>7759</v>
      </c>
      <c r="B2659" t="s">
        <v>1302</v>
      </c>
      <c r="C2659" t="s">
        <v>209</v>
      </c>
      <c r="D2659">
        <v>2</v>
      </c>
      <c r="E2659">
        <v>65</v>
      </c>
      <c r="F2659">
        <v>10</v>
      </c>
      <c r="J2659">
        <v>2</v>
      </c>
      <c r="K2659">
        <v>1</v>
      </c>
      <c r="L2659">
        <v>3</v>
      </c>
      <c r="M2659" t="s">
        <v>1745</v>
      </c>
      <c r="O2659" t="s">
        <v>7757</v>
      </c>
      <c r="P2659">
        <v>8</v>
      </c>
      <c r="Q2659" t="s">
        <v>7760</v>
      </c>
      <c r="R2659" t="str">
        <f>IFERROR(INDEX(tbl_Lookup_Exercises[Category],MATCH(tbl_Exercises[[#This Row],[ExerciseName]],tbl_Lookup_Exercises[ExerciseName],0)),"Unknown")</f>
        <v>Arms_Triceps</v>
      </c>
    </row>
    <row r="2660" spans="1:18" x14ac:dyDescent="0.25">
      <c r="A2660" t="s">
        <v>7761</v>
      </c>
      <c r="B2660" t="s">
        <v>1302</v>
      </c>
      <c r="C2660" t="s">
        <v>209</v>
      </c>
      <c r="D2660">
        <v>3</v>
      </c>
      <c r="E2660">
        <v>65</v>
      </c>
      <c r="F2660">
        <v>9</v>
      </c>
      <c r="J2660">
        <v>2</v>
      </c>
      <c r="K2660">
        <v>1</v>
      </c>
      <c r="L2660">
        <v>3</v>
      </c>
      <c r="M2660" t="s">
        <v>1888</v>
      </c>
      <c r="O2660" t="s">
        <v>7762</v>
      </c>
      <c r="P2660">
        <v>8</v>
      </c>
      <c r="Q2660" t="s">
        <v>7763</v>
      </c>
      <c r="R2660" t="str">
        <f>IFERROR(INDEX(tbl_Lookup_Exercises[Category],MATCH(tbl_Exercises[[#This Row],[ExerciseName]],tbl_Lookup_Exercises[ExerciseName],0)),"Unknown")</f>
        <v>Arms_Triceps</v>
      </c>
    </row>
    <row r="2661" spans="1:18" x14ac:dyDescent="0.25">
      <c r="A2661" t="s">
        <v>7764</v>
      </c>
      <c r="B2661" t="s">
        <v>1302</v>
      </c>
      <c r="C2661" t="s">
        <v>79</v>
      </c>
      <c r="D2661">
        <v>1</v>
      </c>
      <c r="E2661">
        <v>35</v>
      </c>
      <c r="F2661">
        <v>15</v>
      </c>
      <c r="J2661">
        <v>2</v>
      </c>
      <c r="K2661">
        <v>1</v>
      </c>
      <c r="L2661">
        <v>3</v>
      </c>
      <c r="M2661" t="s">
        <v>2289</v>
      </c>
      <c r="O2661" t="s">
        <v>5413</v>
      </c>
      <c r="P2661">
        <v>8</v>
      </c>
      <c r="Q2661" t="s">
        <v>7765</v>
      </c>
      <c r="R2661" t="str">
        <f>IFERROR(INDEX(tbl_Lookup_Exercises[Category],MATCH(tbl_Exercises[[#This Row],[ExerciseName]],tbl_Lookup_Exercises[ExerciseName],0)),"Unknown")</f>
        <v>Pull</v>
      </c>
    </row>
    <row r="2662" spans="1:18" x14ac:dyDescent="0.25">
      <c r="A2662" t="s">
        <v>7766</v>
      </c>
      <c r="B2662" t="s">
        <v>1302</v>
      </c>
      <c r="C2662" t="s">
        <v>79</v>
      </c>
      <c r="D2662">
        <v>2</v>
      </c>
      <c r="E2662">
        <v>35</v>
      </c>
      <c r="F2662">
        <v>15</v>
      </c>
      <c r="J2662">
        <v>2</v>
      </c>
      <c r="K2662">
        <v>1</v>
      </c>
      <c r="L2662">
        <v>3</v>
      </c>
      <c r="M2662" t="s">
        <v>2289</v>
      </c>
      <c r="O2662" t="s">
        <v>5413</v>
      </c>
      <c r="P2662">
        <v>8</v>
      </c>
      <c r="Q2662" t="s">
        <v>7767</v>
      </c>
      <c r="R2662" t="str">
        <f>IFERROR(INDEX(tbl_Lookup_Exercises[Category],MATCH(tbl_Exercises[[#This Row],[ExerciseName]],tbl_Lookup_Exercises[ExerciseName],0)),"Unknown")</f>
        <v>Pull</v>
      </c>
    </row>
    <row r="2663" spans="1:18" x14ac:dyDescent="0.25">
      <c r="A2663" t="s">
        <v>7768</v>
      </c>
      <c r="B2663" t="s">
        <v>1302</v>
      </c>
      <c r="C2663" t="s">
        <v>79</v>
      </c>
      <c r="D2663">
        <v>3</v>
      </c>
      <c r="E2663">
        <v>35</v>
      </c>
      <c r="F2663">
        <v>15</v>
      </c>
      <c r="J2663">
        <v>2</v>
      </c>
      <c r="K2663">
        <v>1</v>
      </c>
      <c r="L2663">
        <v>3</v>
      </c>
      <c r="M2663" t="s">
        <v>2289</v>
      </c>
      <c r="O2663" t="s">
        <v>5413</v>
      </c>
      <c r="P2663">
        <v>8</v>
      </c>
      <c r="Q2663" t="s">
        <v>7769</v>
      </c>
      <c r="R2663" t="str">
        <f>IFERROR(INDEX(tbl_Lookup_Exercises[Category],MATCH(tbl_Exercises[[#This Row],[ExerciseName]],tbl_Lookup_Exercises[ExerciseName],0)),"Unknown")</f>
        <v>Pull</v>
      </c>
    </row>
    <row r="2664" spans="1:18" x14ac:dyDescent="0.25">
      <c r="A2664" t="s">
        <v>7770</v>
      </c>
      <c r="B2664" t="s">
        <v>1302</v>
      </c>
      <c r="C2664" t="s">
        <v>1534</v>
      </c>
      <c r="D2664">
        <v>1</v>
      </c>
      <c r="E2664">
        <v>150</v>
      </c>
      <c r="G2664">
        <v>60</v>
      </c>
      <c r="O2664" t="s">
        <v>7771</v>
      </c>
      <c r="P2664">
        <v>8</v>
      </c>
      <c r="Q2664" t="s">
        <v>7772</v>
      </c>
      <c r="R2664" t="str">
        <f>IFERROR(INDEX(tbl_Lookup_Exercises[Category],MATCH(tbl_Exercises[[#This Row],[ExerciseName]],tbl_Lookup_Exercises[ExerciseName],0)),"Unknown")</f>
        <v>Carry</v>
      </c>
    </row>
    <row r="2665" spans="1:18" x14ac:dyDescent="0.25">
      <c r="A2665" t="s">
        <v>7773</v>
      </c>
      <c r="B2665" t="s">
        <v>1302</v>
      </c>
      <c r="C2665" t="s">
        <v>1534</v>
      </c>
      <c r="D2665">
        <v>2</v>
      </c>
      <c r="E2665">
        <v>150</v>
      </c>
      <c r="G2665">
        <v>60</v>
      </c>
      <c r="O2665" t="s">
        <v>7774</v>
      </c>
      <c r="P2665">
        <v>8</v>
      </c>
      <c r="Q2665" t="s">
        <v>7775</v>
      </c>
      <c r="R2665" t="str">
        <f>IFERROR(INDEX(tbl_Lookup_Exercises[Category],MATCH(tbl_Exercises[[#This Row],[ExerciseName]],tbl_Lookup_Exercises[ExerciseName],0)),"Unknown")</f>
        <v>Carry</v>
      </c>
    </row>
    <row r="2666" spans="1:18" x14ac:dyDescent="0.25">
      <c r="A2666" t="s">
        <v>7776</v>
      </c>
      <c r="B2666" t="s">
        <v>1302</v>
      </c>
      <c r="C2666" t="s">
        <v>1534</v>
      </c>
      <c r="D2666">
        <v>3</v>
      </c>
      <c r="E2666">
        <v>150</v>
      </c>
      <c r="G2666">
        <v>57</v>
      </c>
      <c r="O2666" t="s">
        <v>7777</v>
      </c>
      <c r="P2666">
        <v>8</v>
      </c>
      <c r="Q2666" t="s">
        <v>7778</v>
      </c>
      <c r="R2666" t="str">
        <f>IFERROR(INDEX(tbl_Lookup_Exercises[Category],MATCH(tbl_Exercises[[#This Row],[ExerciseName]],tbl_Lookup_Exercises[ExerciseName],0)),"Unknown")</f>
        <v>Carry</v>
      </c>
    </row>
    <row r="2667" spans="1:18" x14ac:dyDescent="0.25">
      <c r="A2667" t="s">
        <v>7779</v>
      </c>
      <c r="B2667" t="s">
        <v>1302</v>
      </c>
      <c r="C2667" t="s">
        <v>1534</v>
      </c>
      <c r="D2667">
        <v>4</v>
      </c>
      <c r="E2667">
        <v>150</v>
      </c>
      <c r="G2667">
        <v>57</v>
      </c>
      <c r="O2667" t="s">
        <v>7780</v>
      </c>
      <c r="P2667">
        <v>8</v>
      </c>
      <c r="Q2667" t="s">
        <v>7781</v>
      </c>
      <c r="R2667" t="str">
        <f>IFERROR(INDEX(tbl_Lookup_Exercises[Category],MATCH(tbl_Exercises[[#This Row],[ExerciseName]],tbl_Lookup_Exercises[ExerciseName],0)),"Unknown")</f>
        <v>Carry</v>
      </c>
    </row>
    <row r="2668" spans="1:18" x14ac:dyDescent="0.25">
      <c r="A2668" t="s">
        <v>7782</v>
      </c>
      <c r="B2668" t="s">
        <v>1302</v>
      </c>
      <c r="C2668" t="s">
        <v>373</v>
      </c>
      <c r="D2668">
        <v>1</v>
      </c>
      <c r="G2668">
        <v>20</v>
      </c>
      <c r="H2668">
        <v>0</v>
      </c>
      <c r="I2668" t="s">
        <v>3957</v>
      </c>
      <c r="O2668" t="s">
        <v>7783</v>
      </c>
      <c r="P2668">
        <v>8</v>
      </c>
      <c r="Q2668" t="s">
        <v>7784</v>
      </c>
      <c r="R2668" t="str">
        <f>IFERROR(INDEX(tbl_Lookup_Exercises[Category],MATCH(tbl_Exercises[[#This Row],[ExerciseName]],tbl_Lookup_Exercises[ExerciseName],0)),"Unknown")</f>
        <v>Cardio</v>
      </c>
    </row>
    <row r="2669" spans="1:18" x14ac:dyDescent="0.25">
      <c r="A2669" t="s">
        <v>7785</v>
      </c>
      <c r="B2669" t="s">
        <v>1302</v>
      </c>
      <c r="C2669" t="s">
        <v>373</v>
      </c>
      <c r="D2669">
        <v>2</v>
      </c>
      <c r="G2669">
        <v>20</v>
      </c>
      <c r="H2669">
        <v>0</v>
      </c>
      <c r="I2669" t="s">
        <v>3957</v>
      </c>
      <c r="O2669" t="s">
        <v>7783</v>
      </c>
      <c r="P2669">
        <v>8</v>
      </c>
      <c r="Q2669" t="s">
        <v>7786</v>
      </c>
      <c r="R2669" t="str">
        <f>IFERROR(INDEX(tbl_Lookup_Exercises[Category],MATCH(tbl_Exercises[[#This Row],[ExerciseName]],tbl_Lookup_Exercises[ExerciseName],0)),"Unknown")</f>
        <v>Cardio</v>
      </c>
    </row>
    <row r="2670" spans="1:18" x14ac:dyDescent="0.25">
      <c r="A2670" t="s">
        <v>7787</v>
      </c>
      <c r="B2670" t="s">
        <v>1302</v>
      </c>
      <c r="C2670" t="s">
        <v>373</v>
      </c>
      <c r="D2670">
        <v>3</v>
      </c>
      <c r="G2670">
        <v>20</v>
      </c>
      <c r="H2670">
        <v>0</v>
      </c>
      <c r="I2670" t="s">
        <v>3957</v>
      </c>
      <c r="O2670" t="s">
        <v>7783</v>
      </c>
      <c r="P2670">
        <v>8</v>
      </c>
      <c r="Q2670" t="s">
        <v>7788</v>
      </c>
      <c r="R2670" t="str">
        <f>IFERROR(INDEX(tbl_Lookup_Exercises[Category],MATCH(tbl_Exercises[[#This Row],[ExerciseName]],tbl_Lookup_Exercises[ExerciseName],0)),"Unknown")</f>
        <v>Cardio</v>
      </c>
    </row>
    <row r="2671" spans="1:18" x14ac:dyDescent="0.25">
      <c r="A2671" t="s">
        <v>7789</v>
      </c>
      <c r="B2671" t="s">
        <v>1302</v>
      </c>
      <c r="C2671" t="s">
        <v>373</v>
      </c>
      <c r="D2671">
        <v>4</v>
      </c>
      <c r="G2671">
        <v>20</v>
      </c>
      <c r="H2671">
        <v>0</v>
      </c>
      <c r="I2671" t="s">
        <v>3957</v>
      </c>
      <c r="O2671" t="s">
        <v>7783</v>
      </c>
      <c r="P2671">
        <v>8</v>
      </c>
      <c r="Q2671" t="s">
        <v>7790</v>
      </c>
      <c r="R2671" t="str">
        <f>IFERROR(INDEX(tbl_Lookup_Exercises[Category],MATCH(tbl_Exercises[[#This Row],[ExerciseName]],tbl_Lookup_Exercises[ExerciseName],0)),"Unknown")</f>
        <v>Cardio</v>
      </c>
    </row>
    <row r="2672" spans="1:18" x14ac:dyDescent="0.25">
      <c r="A2672" t="s">
        <v>7791</v>
      </c>
      <c r="B2672" t="s">
        <v>1302</v>
      </c>
      <c r="C2672" t="s">
        <v>373</v>
      </c>
      <c r="D2672">
        <v>5</v>
      </c>
      <c r="G2672">
        <v>20</v>
      </c>
      <c r="H2672">
        <v>0</v>
      </c>
      <c r="I2672" t="s">
        <v>3957</v>
      </c>
      <c r="O2672" t="s">
        <v>7783</v>
      </c>
      <c r="P2672">
        <v>8</v>
      </c>
      <c r="Q2672" t="s">
        <v>7792</v>
      </c>
      <c r="R2672" t="str">
        <f>IFERROR(INDEX(tbl_Lookup_Exercises[Category],MATCH(tbl_Exercises[[#This Row],[ExerciseName]],tbl_Lookup_Exercises[ExerciseName],0)),"Unknown")</f>
        <v>Cardio</v>
      </c>
    </row>
    <row r="2673" spans="1:18" x14ac:dyDescent="0.25">
      <c r="A2673" t="s">
        <v>7793</v>
      </c>
      <c r="B2673" t="s">
        <v>1302</v>
      </c>
      <c r="C2673" t="s">
        <v>373</v>
      </c>
      <c r="D2673">
        <v>6</v>
      </c>
      <c r="G2673">
        <v>20</v>
      </c>
      <c r="H2673">
        <v>0</v>
      </c>
      <c r="I2673" t="s">
        <v>3957</v>
      </c>
      <c r="O2673" t="s">
        <v>7783</v>
      </c>
      <c r="P2673">
        <v>8</v>
      </c>
      <c r="Q2673" t="s">
        <v>1305</v>
      </c>
      <c r="R2673" t="str">
        <f>IFERROR(INDEX(tbl_Lookup_Exercises[Category],MATCH(tbl_Exercises[[#This Row],[ExerciseName]],tbl_Lookup_Exercises[ExerciseName],0)),"Unknown")</f>
        <v>Cardio</v>
      </c>
    </row>
    <row r="2674" spans="1:18" x14ac:dyDescent="0.25">
      <c r="A2674" t="s">
        <v>7794</v>
      </c>
      <c r="B2674" t="s">
        <v>1306</v>
      </c>
      <c r="C2674" t="s">
        <v>363</v>
      </c>
      <c r="D2674">
        <v>1</v>
      </c>
      <c r="G2674">
        <v>301</v>
      </c>
      <c r="H2674">
        <v>0.56999999999999995</v>
      </c>
      <c r="I2674" t="s">
        <v>3957</v>
      </c>
      <c r="O2674" t="s">
        <v>7795</v>
      </c>
      <c r="P2674">
        <v>8</v>
      </c>
      <c r="Q2674" t="s">
        <v>1309</v>
      </c>
      <c r="R2674" t="str">
        <f>IFERROR(INDEX(tbl_Lookup_Exercises[Category],MATCH(tbl_Exercises[[#This Row],[ExerciseName]],tbl_Lookup_Exercises[ExerciseName],0)),"Unknown")</f>
        <v>Cardio</v>
      </c>
    </row>
    <row r="2675" spans="1:18" x14ac:dyDescent="0.25">
      <c r="A2675" t="s">
        <v>7796</v>
      </c>
      <c r="B2675" t="s">
        <v>1306</v>
      </c>
      <c r="C2675" t="s">
        <v>269</v>
      </c>
      <c r="D2675">
        <v>1</v>
      </c>
      <c r="E2675">
        <v>0</v>
      </c>
      <c r="F2675">
        <v>8</v>
      </c>
      <c r="P2675">
        <v>8</v>
      </c>
      <c r="Q2675" t="s">
        <v>7797</v>
      </c>
      <c r="R2675" t="str">
        <f>IFERROR(INDEX(tbl_Lookup_Exercises[Category],MATCH(tbl_Exercises[[#This Row],[ExerciseName]],tbl_Lookup_Exercises[ExerciseName],0)),"Unknown")</f>
        <v>Legs</v>
      </c>
    </row>
    <row r="2676" spans="1:18" x14ac:dyDescent="0.25">
      <c r="A2676" t="s">
        <v>7798</v>
      </c>
      <c r="B2676" t="s">
        <v>1306</v>
      </c>
      <c r="C2676" t="s">
        <v>279</v>
      </c>
      <c r="D2676">
        <v>1</v>
      </c>
      <c r="E2676">
        <v>0</v>
      </c>
      <c r="F2676">
        <v>5</v>
      </c>
      <c r="O2676" t="s">
        <v>7799</v>
      </c>
      <c r="P2676">
        <v>8</v>
      </c>
      <c r="Q2676" t="s">
        <v>7800</v>
      </c>
      <c r="R2676" t="str">
        <f>IFERROR(INDEX(tbl_Lookup_Exercises[Category],MATCH(tbl_Exercises[[#This Row],[ExerciseName]],tbl_Lookup_Exercises[ExerciseName],0)),"Unknown")</f>
        <v>Legs</v>
      </c>
    </row>
    <row r="2677" spans="1:18" x14ac:dyDescent="0.25">
      <c r="A2677" t="s">
        <v>7801</v>
      </c>
      <c r="B2677" t="s">
        <v>1306</v>
      </c>
      <c r="C2677" t="s">
        <v>423</v>
      </c>
      <c r="D2677">
        <v>1</v>
      </c>
      <c r="E2677">
        <v>0</v>
      </c>
      <c r="F2677">
        <v>8</v>
      </c>
      <c r="P2677">
        <v>8</v>
      </c>
      <c r="Q2677" t="s">
        <v>7802</v>
      </c>
      <c r="R2677" t="str">
        <f>IFERROR(INDEX(tbl_Lookup_Exercises[Category],MATCH(tbl_Exercises[[#This Row],[ExerciseName]],tbl_Lookup_Exercises[ExerciseName],0)),"Unknown")</f>
        <v>Warmup</v>
      </c>
    </row>
    <row r="2678" spans="1:18" x14ac:dyDescent="0.25">
      <c r="A2678" t="s">
        <v>7803</v>
      </c>
      <c r="B2678" t="s">
        <v>1306</v>
      </c>
      <c r="C2678" t="s">
        <v>394</v>
      </c>
      <c r="D2678">
        <v>1</v>
      </c>
      <c r="E2678">
        <v>0</v>
      </c>
      <c r="F2678">
        <v>12</v>
      </c>
      <c r="O2678" t="s">
        <v>3073</v>
      </c>
      <c r="P2678">
        <v>8</v>
      </c>
      <c r="Q2678" t="s">
        <v>7804</v>
      </c>
      <c r="R2678" t="str">
        <f>IFERROR(INDEX(tbl_Lookup_Exercises[Category],MATCH(tbl_Exercises[[#This Row],[ExerciseName]],tbl_Lookup_Exercises[ExerciseName],0)),"Unknown")</f>
        <v>Warmup</v>
      </c>
    </row>
    <row r="2679" spans="1:18" x14ac:dyDescent="0.25">
      <c r="A2679" t="s">
        <v>7805</v>
      </c>
      <c r="B2679" t="s">
        <v>1306</v>
      </c>
      <c r="C2679" t="s">
        <v>283</v>
      </c>
      <c r="D2679">
        <v>1</v>
      </c>
      <c r="E2679">
        <v>0</v>
      </c>
      <c r="F2679">
        <v>8</v>
      </c>
      <c r="J2679">
        <v>3</v>
      </c>
      <c r="K2679">
        <v>1</v>
      </c>
      <c r="L2679">
        <v>1</v>
      </c>
      <c r="M2679" t="s">
        <v>2271</v>
      </c>
      <c r="O2679" t="s">
        <v>7806</v>
      </c>
      <c r="P2679">
        <v>8</v>
      </c>
      <c r="Q2679" t="s">
        <v>7807</v>
      </c>
      <c r="R2679" t="str">
        <f>IFERROR(INDEX(tbl_Lookup_Exercises[Category],MATCH(tbl_Exercises[[#This Row],[ExerciseName]],tbl_Lookup_Exercises[ExerciseName],0)),"Unknown")</f>
        <v>Legs</v>
      </c>
    </row>
    <row r="2680" spans="1:18" x14ac:dyDescent="0.25">
      <c r="A2680" t="s">
        <v>7808</v>
      </c>
      <c r="B2680" t="s">
        <v>1306</v>
      </c>
      <c r="C2680" t="s">
        <v>283</v>
      </c>
      <c r="D2680">
        <v>2</v>
      </c>
      <c r="E2680">
        <v>30</v>
      </c>
      <c r="F2680">
        <v>10</v>
      </c>
      <c r="J2680">
        <v>3</v>
      </c>
      <c r="K2680">
        <v>1</v>
      </c>
      <c r="L2680">
        <v>1</v>
      </c>
      <c r="M2680" t="s">
        <v>1994</v>
      </c>
      <c r="O2680" t="s">
        <v>7809</v>
      </c>
      <c r="P2680">
        <v>8</v>
      </c>
      <c r="Q2680" t="s">
        <v>7810</v>
      </c>
      <c r="R2680" t="str">
        <f>IFERROR(INDEX(tbl_Lookup_Exercises[Category],MATCH(tbl_Exercises[[#This Row],[ExerciseName]],tbl_Lookup_Exercises[ExerciseName],0)),"Unknown")</f>
        <v>Legs</v>
      </c>
    </row>
    <row r="2681" spans="1:18" x14ac:dyDescent="0.25">
      <c r="A2681" t="s">
        <v>7811</v>
      </c>
      <c r="B2681" t="s">
        <v>1306</v>
      </c>
      <c r="C2681" t="s">
        <v>283</v>
      </c>
      <c r="D2681">
        <v>3</v>
      </c>
      <c r="E2681">
        <v>40</v>
      </c>
      <c r="F2681">
        <v>8</v>
      </c>
      <c r="J2681">
        <v>3</v>
      </c>
      <c r="K2681">
        <v>1</v>
      </c>
      <c r="L2681">
        <v>1</v>
      </c>
      <c r="M2681" t="s">
        <v>622</v>
      </c>
      <c r="O2681" t="s">
        <v>7812</v>
      </c>
      <c r="P2681">
        <v>8</v>
      </c>
      <c r="Q2681" t="s">
        <v>7813</v>
      </c>
      <c r="R2681" t="str">
        <f>IFERROR(INDEX(tbl_Lookup_Exercises[Category],MATCH(tbl_Exercises[[#This Row],[ExerciseName]],tbl_Lookup_Exercises[ExerciseName],0)),"Unknown")</f>
        <v>Legs</v>
      </c>
    </row>
    <row r="2682" spans="1:18" x14ac:dyDescent="0.25">
      <c r="A2682" t="s">
        <v>7814</v>
      </c>
      <c r="B2682" t="s">
        <v>1306</v>
      </c>
      <c r="C2682" t="s">
        <v>283</v>
      </c>
      <c r="D2682">
        <v>4</v>
      </c>
      <c r="E2682">
        <v>50</v>
      </c>
      <c r="F2682">
        <v>8</v>
      </c>
      <c r="J2682">
        <v>3</v>
      </c>
      <c r="K2682">
        <v>1</v>
      </c>
      <c r="L2682">
        <v>1</v>
      </c>
      <c r="M2682" t="s">
        <v>622</v>
      </c>
      <c r="O2682" t="s">
        <v>7815</v>
      </c>
      <c r="P2682">
        <v>8</v>
      </c>
      <c r="Q2682" t="s">
        <v>7816</v>
      </c>
      <c r="R2682" t="str">
        <f>IFERROR(INDEX(tbl_Lookup_Exercises[Category],MATCH(tbl_Exercises[[#This Row],[ExerciseName]],tbl_Lookup_Exercises[ExerciseName],0)),"Unknown")</f>
        <v>Legs</v>
      </c>
    </row>
    <row r="2683" spans="1:18" x14ac:dyDescent="0.25">
      <c r="A2683" t="s">
        <v>7817</v>
      </c>
      <c r="B2683" t="s">
        <v>1306</v>
      </c>
      <c r="C2683" t="s">
        <v>431</v>
      </c>
      <c r="D2683">
        <v>1</v>
      </c>
      <c r="E2683">
        <v>40</v>
      </c>
      <c r="F2683">
        <v>10</v>
      </c>
      <c r="J2683">
        <v>2</v>
      </c>
      <c r="K2683">
        <v>1</v>
      </c>
      <c r="L2683">
        <v>3</v>
      </c>
      <c r="M2683" t="s">
        <v>2271</v>
      </c>
      <c r="O2683" t="s">
        <v>7819</v>
      </c>
      <c r="P2683">
        <v>8</v>
      </c>
      <c r="Q2683" t="s">
        <v>7820</v>
      </c>
      <c r="R2683" t="str">
        <f>IFERROR(INDEX(tbl_Lookup_Exercises[Category],MATCH(tbl_Exercises[[#This Row],[ExerciseName]],tbl_Lookup_Exercises[ExerciseName],0)),"Unknown")</f>
        <v>Pull</v>
      </c>
    </row>
    <row r="2684" spans="1:18" x14ac:dyDescent="0.25">
      <c r="A2684" t="s">
        <v>7821</v>
      </c>
      <c r="B2684" t="s">
        <v>1306</v>
      </c>
      <c r="C2684" t="s">
        <v>431</v>
      </c>
      <c r="D2684">
        <v>2</v>
      </c>
      <c r="E2684">
        <v>45</v>
      </c>
      <c r="F2684">
        <v>10</v>
      </c>
      <c r="J2684">
        <v>2</v>
      </c>
      <c r="K2684">
        <v>1</v>
      </c>
      <c r="L2684">
        <v>3</v>
      </c>
      <c r="M2684" t="s">
        <v>2271</v>
      </c>
      <c r="O2684" t="s">
        <v>7819</v>
      </c>
      <c r="P2684">
        <v>8</v>
      </c>
      <c r="Q2684" t="s">
        <v>7822</v>
      </c>
      <c r="R2684" t="str">
        <f>IFERROR(INDEX(tbl_Lookup_Exercises[Category],MATCH(tbl_Exercises[[#This Row],[ExerciseName]],tbl_Lookup_Exercises[ExerciseName],0)),"Unknown")</f>
        <v>Pull</v>
      </c>
    </row>
    <row r="2685" spans="1:18" x14ac:dyDescent="0.25">
      <c r="A2685" t="s">
        <v>7823</v>
      </c>
      <c r="B2685" t="s">
        <v>1306</v>
      </c>
      <c r="C2685" t="s">
        <v>431</v>
      </c>
      <c r="D2685">
        <v>3</v>
      </c>
      <c r="E2685">
        <v>50</v>
      </c>
      <c r="F2685">
        <v>10</v>
      </c>
      <c r="J2685">
        <v>2</v>
      </c>
      <c r="K2685">
        <v>1</v>
      </c>
      <c r="L2685">
        <v>3</v>
      </c>
      <c r="M2685" t="s">
        <v>2271</v>
      </c>
      <c r="O2685" t="s">
        <v>7824</v>
      </c>
      <c r="P2685">
        <v>8</v>
      </c>
      <c r="Q2685" t="s">
        <v>7825</v>
      </c>
      <c r="R2685" t="str">
        <f>IFERROR(INDEX(tbl_Lookup_Exercises[Category],MATCH(tbl_Exercises[[#This Row],[ExerciseName]],tbl_Lookup_Exercises[ExerciseName],0)),"Unknown")</f>
        <v>Pull</v>
      </c>
    </row>
    <row r="2686" spans="1:18" x14ac:dyDescent="0.25">
      <c r="A2686" t="s">
        <v>7826</v>
      </c>
      <c r="B2686" t="s">
        <v>1306</v>
      </c>
      <c r="C2686" t="s">
        <v>427</v>
      </c>
      <c r="D2686">
        <v>1</v>
      </c>
      <c r="E2686">
        <v>15</v>
      </c>
      <c r="F2686">
        <v>10</v>
      </c>
      <c r="J2686">
        <v>1</v>
      </c>
      <c r="K2686">
        <v>1</v>
      </c>
      <c r="L2686">
        <v>1</v>
      </c>
      <c r="M2686" t="s">
        <v>2151</v>
      </c>
      <c r="O2686" t="s">
        <v>7827</v>
      </c>
      <c r="P2686">
        <v>8</v>
      </c>
      <c r="Q2686" t="s">
        <v>7828</v>
      </c>
      <c r="R2686" t="str">
        <f>IFERROR(INDEX(tbl_Lookup_Exercises[Category],MATCH(tbl_Exercises[[#This Row],[ExerciseName]],tbl_Lookup_Exercises[ExerciseName],0)),"Unknown")</f>
        <v>Legs</v>
      </c>
    </row>
    <row r="2687" spans="1:18" x14ac:dyDescent="0.25">
      <c r="A2687" t="s">
        <v>7829</v>
      </c>
      <c r="B2687" t="s">
        <v>1306</v>
      </c>
      <c r="C2687" t="s">
        <v>427</v>
      </c>
      <c r="D2687">
        <v>2</v>
      </c>
      <c r="E2687">
        <v>40</v>
      </c>
      <c r="F2687">
        <v>10</v>
      </c>
      <c r="J2687">
        <v>3</v>
      </c>
      <c r="K2687">
        <v>1</v>
      </c>
      <c r="L2687">
        <v>1</v>
      </c>
      <c r="M2687" t="s">
        <v>622</v>
      </c>
      <c r="O2687" t="s">
        <v>7830</v>
      </c>
      <c r="P2687">
        <v>8</v>
      </c>
      <c r="Q2687" t="s">
        <v>7831</v>
      </c>
      <c r="R2687" t="str">
        <f>IFERROR(INDEX(tbl_Lookup_Exercises[Category],MATCH(tbl_Exercises[[#This Row],[ExerciseName]],tbl_Lookup_Exercises[ExerciseName],0)),"Unknown")</f>
        <v>Legs</v>
      </c>
    </row>
    <row r="2688" spans="1:18" x14ac:dyDescent="0.25">
      <c r="A2688" t="s">
        <v>7832</v>
      </c>
      <c r="B2688" t="s">
        <v>1306</v>
      </c>
      <c r="C2688" t="s">
        <v>427</v>
      </c>
      <c r="D2688">
        <v>3</v>
      </c>
      <c r="E2688">
        <v>50</v>
      </c>
      <c r="F2688">
        <v>10</v>
      </c>
      <c r="J2688">
        <v>3</v>
      </c>
      <c r="K2688">
        <v>1</v>
      </c>
      <c r="L2688">
        <v>1</v>
      </c>
      <c r="M2688" t="s">
        <v>622</v>
      </c>
      <c r="O2688" t="s">
        <v>7830</v>
      </c>
      <c r="P2688">
        <v>8</v>
      </c>
      <c r="Q2688" t="s">
        <v>7833</v>
      </c>
      <c r="R2688" t="str">
        <f>IFERROR(INDEX(tbl_Lookup_Exercises[Category],MATCH(tbl_Exercises[[#This Row],[ExerciseName]],tbl_Lookup_Exercises[ExerciseName],0)),"Unknown")</f>
        <v>Legs</v>
      </c>
    </row>
    <row r="2689" spans="1:18" x14ac:dyDescent="0.25">
      <c r="A2689" t="s">
        <v>7834</v>
      </c>
      <c r="B2689" t="s">
        <v>1306</v>
      </c>
      <c r="C2689" t="s">
        <v>427</v>
      </c>
      <c r="D2689">
        <v>4</v>
      </c>
      <c r="E2689">
        <v>57.5</v>
      </c>
      <c r="F2689">
        <v>10</v>
      </c>
      <c r="J2689">
        <v>3</v>
      </c>
      <c r="K2689">
        <v>1</v>
      </c>
      <c r="L2689">
        <v>1</v>
      </c>
      <c r="M2689" t="s">
        <v>622</v>
      </c>
      <c r="O2689" t="s">
        <v>7830</v>
      </c>
      <c r="P2689">
        <v>8</v>
      </c>
      <c r="Q2689" t="s">
        <v>7835</v>
      </c>
      <c r="R2689" t="str">
        <f>IFERROR(INDEX(tbl_Lookup_Exercises[Category],MATCH(tbl_Exercises[[#This Row],[ExerciseName]],tbl_Lookup_Exercises[ExerciseName],0)),"Unknown")</f>
        <v>Legs</v>
      </c>
    </row>
    <row r="2690" spans="1:18" x14ac:dyDescent="0.25">
      <c r="A2690" t="s">
        <v>7836</v>
      </c>
      <c r="B2690" t="s">
        <v>1306</v>
      </c>
      <c r="C2690" t="s">
        <v>59</v>
      </c>
      <c r="D2690">
        <v>1</v>
      </c>
      <c r="E2690">
        <v>20</v>
      </c>
      <c r="F2690">
        <v>10</v>
      </c>
      <c r="J2690">
        <v>2</v>
      </c>
      <c r="K2690">
        <v>1</v>
      </c>
      <c r="L2690">
        <v>3</v>
      </c>
      <c r="M2690" t="s">
        <v>2151</v>
      </c>
      <c r="O2690" t="s">
        <v>7837</v>
      </c>
      <c r="P2690">
        <v>8</v>
      </c>
      <c r="Q2690" t="s">
        <v>7838</v>
      </c>
      <c r="R2690" t="str">
        <f>IFERROR(INDEX(tbl_Lookup_Exercises[Category],MATCH(tbl_Exercises[[#This Row],[ExerciseName]],tbl_Lookup_Exercises[ExerciseName],0)),"Unknown")</f>
        <v>Pull</v>
      </c>
    </row>
    <row r="2691" spans="1:18" x14ac:dyDescent="0.25">
      <c r="A2691" t="s">
        <v>7839</v>
      </c>
      <c r="B2691" t="s">
        <v>1306</v>
      </c>
      <c r="C2691" t="s">
        <v>59</v>
      </c>
      <c r="D2691">
        <v>2</v>
      </c>
      <c r="E2691">
        <v>35</v>
      </c>
      <c r="F2691">
        <v>10</v>
      </c>
      <c r="J2691">
        <v>2</v>
      </c>
      <c r="K2691">
        <v>1</v>
      </c>
      <c r="L2691">
        <v>3</v>
      </c>
      <c r="M2691" t="s">
        <v>2271</v>
      </c>
      <c r="O2691" t="s">
        <v>7840</v>
      </c>
      <c r="P2691">
        <v>8</v>
      </c>
      <c r="Q2691" t="s">
        <v>7841</v>
      </c>
      <c r="R2691" t="str">
        <f>IFERROR(INDEX(tbl_Lookup_Exercises[Category],MATCH(tbl_Exercises[[#This Row],[ExerciseName]],tbl_Lookup_Exercises[ExerciseName],0)),"Unknown")</f>
        <v>Pull</v>
      </c>
    </row>
    <row r="2692" spans="1:18" x14ac:dyDescent="0.25">
      <c r="A2692" t="s">
        <v>7842</v>
      </c>
      <c r="B2692" t="s">
        <v>1306</v>
      </c>
      <c r="C2692" t="s">
        <v>59</v>
      </c>
      <c r="D2692">
        <v>3</v>
      </c>
      <c r="E2692">
        <v>50</v>
      </c>
      <c r="F2692">
        <v>10</v>
      </c>
      <c r="J2692">
        <v>2</v>
      </c>
      <c r="K2692">
        <v>1</v>
      </c>
      <c r="L2692">
        <v>3</v>
      </c>
      <c r="M2692" t="s">
        <v>2271</v>
      </c>
      <c r="O2692" t="s">
        <v>7840</v>
      </c>
      <c r="P2692">
        <v>8</v>
      </c>
      <c r="Q2692" t="s">
        <v>7843</v>
      </c>
      <c r="R2692" t="str">
        <f>IFERROR(INDEX(tbl_Lookup_Exercises[Category],MATCH(tbl_Exercises[[#This Row],[ExerciseName]],tbl_Lookup_Exercises[ExerciseName],0)),"Unknown")</f>
        <v>Pull</v>
      </c>
    </row>
    <row r="2693" spans="1:18" x14ac:dyDescent="0.25">
      <c r="A2693" t="s">
        <v>7844</v>
      </c>
      <c r="B2693" t="s">
        <v>1306</v>
      </c>
      <c r="C2693" t="s">
        <v>229</v>
      </c>
      <c r="D2693">
        <v>1</v>
      </c>
      <c r="E2693">
        <v>20</v>
      </c>
      <c r="F2693">
        <v>12</v>
      </c>
      <c r="J2693">
        <v>3</v>
      </c>
      <c r="K2693">
        <v>1</v>
      </c>
      <c r="L2693">
        <v>3</v>
      </c>
      <c r="M2693" t="s">
        <v>622</v>
      </c>
      <c r="O2693" t="s">
        <v>7845</v>
      </c>
      <c r="P2693">
        <v>8</v>
      </c>
      <c r="Q2693" t="s">
        <v>7846</v>
      </c>
      <c r="R2693" t="str">
        <f>IFERROR(INDEX(tbl_Lookup_Exercises[Category],MATCH(tbl_Exercises[[#This Row],[ExerciseName]],tbl_Lookup_Exercises[ExerciseName],0)),"Unknown")</f>
        <v>Arms_Triceps</v>
      </c>
    </row>
    <row r="2694" spans="1:18" x14ac:dyDescent="0.25">
      <c r="A2694" t="s">
        <v>7847</v>
      </c>
      <c r="B2694" t="s">
        <v>1306</v>
      </c>
      <c r="C2694" t="s">
        <v>229</v>
      </c>
      <c r="D2694">
        <v>2</v>
      </c>
      <c r="E2694">
        <v>20</v>
      </c>
      <c r="F2694">
        <v>10</v>
      </c>
      <c r="J2694">
        <v>3</v>
      </c>
      <c r="K2694">
        <v>1</v>
      </c>
      <c r="L2694">
        <v>3</v>
      </c>
      <c r="M2694" t="s">
        <v>622</v>
      </c>
      <c r="O2694" t="s">
        <v>7845</v>
      </c>
      <c r="P2694">
        <v>8</v>
      </c>
      <c r="Q2694" t="s">
        <v>1310</v>
      </c>
      <c r="R2694" t="str">
        <f>IFERROR(INDEX(tbl_Lookup_Exercises[Category],MATCH(tbl_Exercises[[#This Row],[ExerciseName]],tbl_Lookup_Exercises[ExerciseName],0)),"Unknown")</f>
        <v>Arms_Triceps</v>
      </c>
    </row>
    <row r="2695" spans="1:18" x14ac:dyDescent="0.25">
      <c r="A2695" t="s">
        <v>7848</v>
      </c>
      <c r="B2695" t="s">
        <v>1311</v>
      </c>
      <c r="C2695" t="s">
        <v>363</v>
      </c>
      <c r="D2695">
        <v>1</v>
      </c>
      <c r="G2695">
        <v>300</v>
      </c>
      <c r="H2695">
        <v>0.56999999999999995</v>
      </c>
      <c r="I2695" t="s">
        <v>3957</v>
      </c>
      <c r="O2695" t="s">
        <v>7642</v>
      </c>
      <c r="P2695">
        <v>8</v>
      </c>
      <c r="Q2695" t="s">
        <v>1313</v>
      </c>
      <c r="R2695" t="str">
        <f>IFERROR(INDEX(tbl_Lookup_Exercises[Category],MATCH(tbl_Exercises[[#This Row],[ExerciseName]],tbl_Lookup_Exercises[ExerciseName],0)),"Unknown")</f>
        <v>Cardio</v>
      </c>
    </row>
    <row r="2696" spans="1:18" x14ac:dyDescent="0.25">
      <c r="A2696" t="s">
        <v>7849</v>
      </c>
      <c r="B2696" t="s">
        <v>1311</v>
      </c>
      <c r="C2696" t="s">
        <v>394</v>
      </c>
      <c r="D2696">
        <v>1</v>
      </c>
      <c r="E2696">
        <v>0</v>
      </c>
      <c r="F2696">
        <v>15</v>
      </c>
      <c r="N2696" t="s">
        <v>7850</v>
      </c>
      <c r="P2696">
        <v>8</v>
      </c>
      <c r="Q2696" t="s">
        <v>7851</v>
      </c>
      <c r="R2696" t="str">
        <f>IFERROR(INDEX(tbl_Lookup_Exercises[Category],MATCH(tbl_Exercises[[#This Row],[ExerciseName]],tbl_Lookup_Exercises[ExerciseName],0)),"Unknown")</f>
        <v>Warmup</v>
      </c>
    </row>
    <row r="2697" spans="1:18" x14ac:dyDescent="0.25">
      <c r="A2697" t="s">
        <v>7852</v>
      </c>
      <c r="B2697" t="s">
        <v>1311</v>
      </c>
      <c r="C2697" t="s">
        <v>398</v>
      </c>
      <c r="D2697">
        <v>1</v>
      </c>
      <c r="E2697">
        <v>0</v>
      </c>
      <c r="F2697">
        <v>12</v>
      </c>
      <c r="N2697" t="s">
        <v>7850</v>
      </c>
      <c r="P2697">
        <v>8</v>
      </c>
      <c r="Q2697" t="s">
        <v>7853</v>
      </c>
      <c r="R2697" t="str">
        <f>IFERROR(INDEX(tbl_Lookup_Exercises[Category],MATCH(tbl_Exercises[[#This Row],[ExerciseName]],tbl_Lookup_Exercises[ExerciseName],0)),"Unknown")</f>
        <v>Warmup</v>
      </c>
    </row>
    <row r="2698" spans="1:18" x14ac:dyDescent="0.25">
      <c r="A2698" t="s">
        <v>7854</v>
      </c>
      <c r="B2698" t="s">
        <v>1311</v>
      </c>
      <c r="C2698" t="s">
        <v>403</v>
      </c>
      <c r="D2698">
        <v>1</v>
      </c>
      <c r="E2698">
        <v>0</v>
      </c>
      <c r="F2698">
        <v>8</v>
      </c>
      <c r="N2698" t="s">
        <v>7850</v>
      </c>
      <c r="P2698">
        <v>8</v>
      </c>
      <c r="Q2698" t="s">
        <v>7855</v>
      </c>
      <c r="R2698" t="str">
        <f>IFERROR(INDEX(tbl_Lookup_Exercises[Category],MATCH(tbl_Exercises[[#This Row],[ExerciseName]],tbl_Lookup_Exercises[ExerciseName],0)),"Unknown")</f>
        <v>Warmup</v>
      </c>
    </row>
    <row r="2699" spans="1:18" x14ac:dyDescent="0.25">
      <c r="A2699" t="s">
        <v>7856</v>
      </c>
      <c r="B2699" t="s">
        <v>1311</v>
      </c>
      <c r="C2699" t="s">
        <v>407</v>
      </c>
      <c r="D2699">
        <v>1</v>
      </c>
      <c r="E2699">
        <v>0</v>
      </c>
      <c r="F2699">
        <v>10</v>
      </c>
      <c r="N2699" t="s">
        <v>7850</v>
      </c>
      <c r="P2699">
        <v>8</v>
      </c>
      <c r="Q2699" t="s">
        <v>7857</v>
      </c>
      <c r="R2699" t="str">
        <f>IFERROR(INDEX(tbl_Lookup_Exercises[Category],MATCH(tbl_Exercises[[#This Row],[ExerciseName]],tbl_Lookup_Exercises[ExerciseName],0)),"Unknown")</f>
        <v>Warmup</v>
      </c>
    </row>
    <row r="2700" spans="1:18" x14ac:dyDescent="0.25">
      <c r="A2700" t="s">
        <v>7858</v>
      </c>
      <c r="B2700" t="s">
        <v>1311</v>
      </c>
      <c r="C2700" t="s">
        <v>394</v>
      </c>
      <c r="D2700">
        <v>2</v>
      </c>
      <c r="E2700">
        <v>0</v>
      </c>
      <c r="F2700">
        <v>15</v>
      </c>
      <c r="N2700" t="s">
        <v>7859</v>
      </c>
      <c r="P2700">
        <v>8</v>
      </c>
      <c r="Q2700" t="s">
        <v>7860</v>
      </c>
      <c r="R2700" t="str">
        <f>IFERROR(INDEX(tbl_Lookup_Exercises[Category],MATCH(tbl_Exercises[[#This Row],[ExerciseName]],tbl_Lookup_Exercises[ExerciseName],0)),"Unknown")</f>
        <v>Warmup</v>
      </c>
    </row>
    <row r="2701" spans="1:18" x14ac:dyDescent="0.25">
      <c r="A2701" t="s">
        <v>7861</v>
      </c>
      <c r="B2701" t="s">
        <v>1311</v>
      </c>
      <c r="C2701" t="s">
        <v>398</v>
      </c>
      <c r="D2701">
        <v>2</v>
      </c>
      <c r="E2701">
        <v>0</v>
      </c>
      <c r="F2701">
        <v>12</v>
      </c>
      <c r="N2701" t="s">
        <v>7859</v>
      </c>
      <c r="P2701">
        <v>8</v>
      </c>
      <c r="Q2701" t="s">
        <v>7862</v>
      </c>
      <c r="R2701" t="str">
        <f>IFERROR(INDEX(tbl_Lookup_Exercises[Category],MATCH(tbl_Exercises[[#This Row],[ExerciseName]],tbl_Lookup_Exercises[ExerciseName],0)),"Unknown")</f>
        <v>Warmup</v>
      </c>
    </row>
    <row r="2702" spans="1:18" x14ac:dyDescent="0.25">
      <c r="A2702" t="s">
        <v>7863</v>
      </c>
      <c r="B2702" t="s">
        <v>1311</v>
      </c>
      <c r="C2702" t="s">
        <v>403</v>
      </c>
      <c r="D2702">
        <v>2</v>
      </c>
      <c r="E2702">
        <v>0</v>
      </c>
      <c r="F2702">
        <v>8</v>
      </c>
      <c r="N2702" t="s">
        <v>7859</v>
      </c>
      <c r="P2702">
        <v>8</v>
      </c>
      <c r="Q2702" t="s">
        <v>7864</v>
      </c>
      <c r="R2702" t="str">
        <f>IFERROR(INDEX(tbl_Lookup_Exercises[Category],MATCH(tbl_Exercises[[#This Row],[ExerciseName]],tbl_Lookup_Exercises[ExerciseName],0)),"Unknown")</f>
        <v>Warmup</v>
      </c>
    </row>
    <row r="2703" spans="1:18" x14ac:dyDescent="0.25">
      <c r="A2703" t="s">
        <v>7865</v>
      </c>
      <c r="B2703" t="s">
        <v>1311</v>
      </c>
      <c r="C2703" t="s">
        <v>407</v>
      </c>
      <c r="D2703">
        <v>2</v>
      </c>
      <c r="E2703">
        <v>0</v>
      </c>
      <c r="F2703">
        <v>10</v>
      </c>
      <c r="N2703" t="s">
        <v>7859</v>
      </c>
      <c r="P2703">
        <v>8</v>
      </c>
      <c r="Q2703" t="s">
        <v>7866</v>
      </c>
      <c r="R2703" t="str">
        <f>IFERROR(INDEX(tbl_Lookup_Exercises[Category],MATCH(tbl_Exercises[[#This Row],[ExerciseName]],tbl_Lookup_Exercises[ExerciseName],0)),"Unknown")</f>
        <v>Warmup</v>
      </c>
    </row>
    <row r="2704" spans="1:18" x14ac:dyDescent="0.25">
      <c r="A2704" t="s">
        <v>7867</v>
      </c>
      <c r="B2704" t="s">
        <v>1311</v>
      </c>
      <c r="C2704" t="s">
        <v>334</v>
      </c>
      <c r="D2704">
        <v>1</v>
      </c>
      <c r="E2704">
        <v>0</v>
      </c>
      <c r="G2704">
        <v>30</v>
      </c>
      <c r="P2704">
        <v>8</v>
      </c>
      <c r="Q2704" t="s">
        <v>7868</v>
      </c>
      <c r="R2704" t="str">
        <f>IFERROR(INDEX(tbl_Lookup_Exercises[Category],MATCH(tbl_Exercises[[#This Row],[ExerciseName]],tbl_Lookup_Exercises[ExerciseName],0)),"Unknown")</f>
        <v>Carry</v>
      </c>
    </row>
    <row r="2705" spans="1:18" x14ac:dyDescent="0.25">
      <c r="A2705" t="s">
        <v>7869</v>
      </c>
      <c r="B2705" t="s">
        <v>1311</v>
      </c>
      <c r="C2705" t="s">
        <v>1</v>
      </c>
      <c r="D2705">
        <v>1</v>
      </c>
      <c r="E2705">
        <v>150</v>
      </c>
      <c r="G2705">
        <v>75</v>
      </c>
      <c r="O2705" t="s">
        <v>6869</v>
      </c>
      <c r="P2705">
        <v>8</v>
      </c>
      <c r="Q2705" t="s">
        <v>7870</v>
      </c>
      <c r="R2705" t="str">
        <f>IFERROR(INDEX(tbl_Lookup_Exercises[Category],MATCH(tbl_Exercises[[#This Row],[ExerciseName]],tbl_Lookup_Exercises[ExerciseName],0)),"Unknown")</f>
        <v>Carry</v>
      </c>
    </row>
    <row r="2706" spans="1:18" x14ac:dyDescent="0.25">
      <c r="A2706" t="s">
        <v>7871</v>
      </c>
      <c r="B2706" t="s">
        <v>1311</v>
      </c>
      <c r="C2706" t="s">
        <v>1</v>
      </c>
      <c r="D2706">
        <v>2</v>
      </c>
      <c r="E2706">
        <v>150</v>
      </c>
      <c r="G2706">
        <v>60</v>
      </c>
      <c r="O2706" t="s">
        <v>6869</v>
      </c>
      <c r="P2706">
        <v>8</v>
      </c>
      <c r="Q2706" t="s">
        <v>7872</v>
      </c>
      <c r="R2706" t="str">
        <f>IFERROR(INDEX(tbl_Lookup_Exercises[Category],MATCH(tbl_Exercises[[#This Row],[ExerciseName]],tbl_Lookup_Exercises[ExerciseName],0)),"Unknown")</f>
        <v>Carry</v>
      </c>
    </row>
    <row r="2707" spans="1:18" x14ac:dyDescent="0.25">
      <c r="A2707" t="s">
        <v>7873</v>
      </c>
      <c r="B2707" t="s">
        <v>1311</v>
      </c>
      <c r="C2707" t="s">
        <v>1</v>
      </c>
      <c r="D2707">
        <v>3</v>
      </c>
      <c r="E2707">
        <v>150</v>
      </c>
      <c r="G2707">
        <v>60</v>
      </c>
      <c r="O2707" t="s">
        <v>7874</v>
      </c>
      <c r="P2707">
        <v>8</v>
      </c>
      <c r="Q2707" t="s">
        <v>7875</v>
      </c>
      <c r="R2707" t="str">
        <f>IFERROR(INDEX(tbl_Lookup_Exercises[Category],MATCH(tbl_Exercises[[#This Row],[ExerciseName]],tbl_Lookup_Exercises[ExerciseName],0)),"Unknown")</f>
        <v>Carry</v>
      </c>
    </row>
    <row r="2708" spans="1:18" x14ac:dyDescent="0.25">
      <c r="A2708" t="s">
        <v>7876</v>
      </c>
      <c r="B2708" t="s">
        <v>1311</v>
      </c>
      <c r="C2708" t="s">
        <v>1</v>
      </c>
      <c r="D2708">
        <v>4</v>
      </c>
      <c r="E2708">
        <v>150</v>
      </c>
      <c r="G2708">
        <v>51</v>
      </c>
      <c r="O2708" t="s">
        <v>7874</v>
      </c>
      <c r="P2708">
        <v>8</v>
      </c>
      <c r="Q2708" t="s">
        <v>7877</v>
      </c>
      <c r="R2708" t="str">
        <f>IFERROR(INDEX(tbl_Lookup_Exercises[Category],MATCH(tbl_Exercises[[#This Row],[ExerciseName]],tbl_Lookup_Exercises[ExerciseName],0)),"Unknown")</f>
        <v>Carry</v>
      </c>
    </row>
    <row r="2709" spans="1:18" x14ac:dyDescent="0.25">
      <c r="A2709" t="s">
        <v>7878</v>
      </c>
      <c r="B2709" t="s">
        <v>1311</v>
      </c>
      <c r="C2709" t="s">
        <v>32</v>
      </c>
      <c r="D2709">
        <v>1</v>
      </c>
      <c r="E2709">
        <v>190</v>
      </c>
      <c r="F2709">
        <v>10</v>
      </c>
      <c r="J2709">
        <v>2</v>
      </c>
      <c r="K2709">
        <v>1</v>
      </c>
      <c r="L2709">
        <v>3</v>
      </c>
      <c r="M2709" t="s">
        <v>1745</v>
      </c>
      <c r="O2709" t="s">
        <v>7879</v>
      </c>
      <c r="P2709">
        <v>8</v>
      </c>
      <c r="Q2709" t="s">
        <v>7880</v>
      </c>
      <c r="R2709" t="str">
        <f>IFERROR(INDEX(tbl_Lookup_Exercises[Category],MATCH(tbl_Exercises[[#This Row],[ExerciseName]],tbl_Lookup_Exercises[ExerciseName],0)),"Unknown")</f>
        <v>Pull</v>
      </c>
    </row>
    <row r="2710" spans="1:18" x14ac:dyDescent="0.25">
      <c r="A2710" t="s">
        <v>7881</v>
      </c>
      <c r="B2710" t="s">
        <v>1311</v>
      </c>
      <c r="C2710" t="s">
        <v>32</v>
      </c>
      <c r="D2710">
        <v>2</v>
      </c>
      <c r="E2710">
        <v>195</v>
      </c>
      <c r="F2710">
        <v>10</v>
      </c>
      <c r="J2710">
        <v>2</v>
      </c>
      <c r="K2710">
        <v>1</v>
      </c>
      <c r="L2710">
        <v>3</v>
      </c>
      <c r="M2710" t="s">
        <v>1745</v>
      </c>
      <c r="O2710" t="s">
        <v>7879</v>
      </c>
      <c r="P2710">
        <v>8</v>
      </c>
      <c r="Q2710" t="s">
        <v>7882</v>
      </c>
      <c r="R2710" t="str">
        <f>IFERROR(INDEX(tbl_Lookup_Exercises[Category],MATCH(tbl_Exercises[[#This Row],[ExerciseName]],tbl_Lookup_Exercises[ExerciseName],0)),"Unknown")</f>
        <v>Pull</v>
      </c>
    </row>
    <row r="2711" spans="1:18" x14ac:dyDescent="0.25">
      <c r="A2711" t="s">
        <v>7883</v>
      </c>
      <c r="B2711" t="s">
        <v>1311</v>
      </c>
      <c r="C2711" t="s">
        <v>32</v>
      </c>
      <c r="D2711">
        <v>3</v>
      </c>
      <c r="E2711">
        <v>200</v>
      </c>
      <c r="F2711">
        <v>8</v>
      </c>
      <c r="J2711">
        <v>2</v>
      </c>
      <c r="K2711">
        <v>1</v>
      </c>
      <c r="L2711">
        <v>3</v>
      </c>
      <c r="M2711" t="s">
        <v>1745</v>
      </c>
      <c r="O2711" t="s">
        <v>7879</v>
      </c>
      <c r="P2711">
        <v>8</v>
      </c>
      <c r="Q2711" t="s">
        <v>7884</v>
      </c>
      <c r="R2711" t="str">
        <f>IFERROR(INDEX(tbl_Lookup_Exercises[Category],MATCH(tbl_Exercises[[#This Row],[ExerciseName]],tbl_Lookup_Exercises[ExerciseName],0)),"Unknown")</f>
        <v>Pull</v>
      </c>
    </row>
    <row r="2712" spans="1:18" x14ac:dyDescent="0.25">
      <c r="A2712" t="s">
        <v>7885</v>
      </c>
      <c r="B2712" t="s">
        <v>1311</v>
      </c>
      <c r="C2712" t="s">
        <v>32</v>
      </c>
      <c r="D2712">
        <v>4</v>
      </c>
      <c r="E2712">
        <v>205</v>
      </c>
      <c r="F2712">
        <v>8</v>
      </c>
      <c r="J2712">
        <v>2</v>
      </c>
      <c r="K2712">
        <v>1</v>
      </c>
      <c r="L2712">
        <v>3</v>
      </c>
      <c r="M2712" t="s">
        <v>1745</v>
      </c>
      <c r="O2712" t="s">
        <v>7879</v>
      </c>
      <c r="P2712">
        <v>8</v>
      </c>
      <c r="Q2712" t="s">
        <v>7886</v>
      </c>
      <c r="R2712" t="str">
        <f>IFERROR(INDEX(tbl_Lookup_Exercises[Category],MATCH(tbl_Exercises[[#This Row],[ExerciseName]],tbl_Lookup_Exercises[ExerciseName],0)),"Unknown")</f>
        <v>Pull</v>
      </c>
    </row>
    <row r="2713" spans="1:18" x14ac:dyDescent="0.25">
      <c r="A2713" t="s">
        <v>7887</v>
      </c>
      <c r="B2713" t="s">
        <v>1311</v>
      </c>
      <c r="C2713" t="s">
        <v>45</v>
      </c>
      <c r="D2713">
        <v>1</v>
      </c>
      <c r="E2713">
        <v>70</v>
      </c>
      <c r="F2713">
        <v>12</v>
      </c>
      <c r="J2713">
        <v>2</v>
      </c>
      <c r="K2713">
        <v>1</v>
      </c>
      <c r="L2713">
        <v>3</v>
      </c>
      <c r="M2713" t="s">
        <v>1745</v>
      </c>
      <c r="O2713" t="s">
        <v>7888</v>
      </c>
      <c r="P2713">
        <v>8</v>
      </c>
      <c r="Q2713" t="s">
        <v>7889</v>
      </c>
      <c r="R2713" t="str">
        <f>IFERROR(INDEX(tbl_Lookup_Exercises[Category],MATCH(tbl_Exercises[[#This Row],[ExerciseName]],tbl_Lookup_Exercises[ExerciseName],0)),"Unknown")</f>
        <v>Pull</v>
      </c>
    </row>
    <row r="2714" spans="1:18" x14ac:dyDescent="0.25">
      <c r="A2714" t="s">
        <v>7890</v>
      </c>
      <c r="B2714" t="s">
        <v>1311</v>
      </c>
      <c r="C2714" t="s">
        <v>45</v>
      </c>
      <c r="D2714">
        <v>2</v>
      </c>
      <c r="E2714">
        <v>70</v>
      </c>
      <c r="F2714">
        <v>12</v>
      </c>
      <c r="J2714">
        <v>2</v>
      </c>
      <c r="K2714">
        <v>1</v>
      </c>
      <c r="L2714">
        <v>3</v>
      </c>
      <c r="M2714" t="s">
        <v>1745</v>
      </c>
      <c r="O2714" t="s">
        <v>7888</v>
      </c>
      <c r="P2714">
        <v>8</v>
      </c>
      <c r="Q2714" t="s">
        <v>7891</v>
      </c>
      <c r="R2714" t="str">
        <f>IFERROR(INDEX(tbl_Lookup_Exercises[Category],MATCH(tbl_Exercises[[#This Row],[ExerciseName]],tbl_Lookup_Exercises[ExerciseName],0)),"Unknown")</f>
        <v>Pull</v>
      </c>
    </row>
    <row r="2715" spans="1:18" x14ac:dyDescent="0.25">
      <c r="A2715" t="s">
        <v>7892</v>
      </c>
      <c r="B2715" t="s">
        <v>1311</v>
      </c>
      <c r="C2715" t="s">
        <v>45</v>
      </c>
      <c r="D2715">
        <v>3</v>
      </c>
      <c r="E2715">
        <v>70</v>
      </c>
      <c r="F2715">
        <v>11</v>
      </c>
      <c r="J2715">
        <v>2</v>
      </c>
      <c r="K2715">
        <v>1</v>
      </c>
      <c r="L2715">
        <v>3</v>
      </c>
      <c r="M2715" t="s">
        <v>1745</v>
      </c>
      <c r="O2715" t="s">
        <v>7888</v>
      </c>
      <c r="P2715">
        <v>8</v>
      </c>
      <c r="Q2715" t="s">
        <v>7893</v>
      </c>
      <c r="R2715" t="str">
        <f>IFERROR(INDEX(tbl_Lookup_Exercises[Category],MATCH(tbl_Exercises[[#This Row],[ExerciseName]],tbl_Lookup_Exercises[ExerciseName],0)),"Unknown")</f>
        <v>Pull</v>
      </c>
    </row>
    <row r="2716" spans="1:18" x14ac:dyDescent="0.25">
      <c r="A2716" t="s">
        <v>7894</v>
      </c>
      <c r="B2716" t="s">
        <v>1311</v>
      </c>
      <c r="C2716" t="s">
        <v>59</v>
      </c>
      <c r="D2716">
        <v>1</v>
      </c>
      <c r="E2716">
        <v>40</v>
      </c>
      <c r="F2716">
        <v>12</v>
      </c>
      <c r="J2716">
        <v>2</v>
      </c>
      <c r="K2716">
        <v>1</v>
      </c>
      <c r="L2716">
        <v>3</v>
      </c>
      <c r="M2716" t="s">
        <v>2289</v>
      </c>
      <c r="O2716" t="s">
        <v>7895</v>
      </c>
      <c r="P2716">
        <v>8</v>
      </c>
      <c r="Q2716" t="s">
        <v>7896</v>
      </c>
      <c r="R2716" t="str">
        <f>IFERROR(INDEX(tbl_Lookup_Exercises[Category],MATCH(tbl_Exercises[[#This Row],[ExerciseName]],tbl_Lookup_Exercises[ExerciseName],0)),"Unknown")</f>
        <v>Pull</v>
      </c>
    </row>
    <row r="2717" spans="1:18" x14ac:dyDescent="0.25">
      <c r="A2717" t="s">
        <v>7897</v>
      </c>
      <c r="B2717" t="s">
        <v>1311</v>
      </c>
      <c r="C2717" t="s">
        <v>59</v>
      </c>
      <c r="D2717">
        <v>2</v>
      </c>
      <c r="E2717">
        <v>42.5</v>
      </c>
      <c r="F2717">
        <v>12</v>
      </c>
      <c r="J2717">
        <v>2</v>
      </c>
      <c r="K2717">
        <v>1</v>
      </c>
      <c r="L2717">
        <v>3</v>
      </c>
      <c r="M2717" t="s">
        <v>2289</v>
      </c>
      <c r="O2717" t="s">
        <v>7895</v>
      </c>
      <c r="P2717">
        <v>8</v>
      </c>
      <c r="Q2717" t="s">
        <v>7898</v>
      </c>
      <c r="R2717" t="str">
        <f>IFERROR(INDEX(tbl_Lookup_Exercises[Category],MATCH(tbl_Exercises[[#This Row],[ExerciseName]],tbl_Lookup_Exercises[ExerciseName],0)),"Unknown")</f>
        <v>Pull</v>
      </c>
    </row>
    <row r="2718" spans="1:18" x14ac:dyDescent="0.25">
      <c r="A2718" t="s">
        <v>7899</v>
      </c>
      <c r="B2718" t="s">
        <v>1311</v>
      </c>
      <c r="C2718" t="s">
        <v>59</v>
      </c>
      <c r="D2718">
        <v>3</v>
      </c>
      <c r="E2718">
        <v>45</v>
      </c>
      <c r="F2718">
        <v>12</v>
      </c>
      <c r="J2718">
        <v>2</v>
      </c>
      <c r="K2718">
        <v>1</v>
      </c>
      <c r="L2718">
        <v>3</v>
      </c>
      <c r="M2718" t="s">
        <v>2289</v>
      </c>
      <c r="O2718" t="s">
        <v>7895</v>
      </c>
      <c r="P2718">
        <v>8</v>
      </c>
      <c r="Q2718" t="s">
        <v>7900</v>
      </c>
      <c r="R2718" t="str">
        <f>IFERROR(INDEX(tbl_Lookup_Exercises[Category],MATCH(tbl_Exercises[[#This Row],[ExerciseName]],tbl_Lookup_Exercises[ExerciseName],0)),"Unknown")</f>
        <v>Pull</v>
      </c>
    </row>
    <row r="2719" spans="1:18" x14ac:dyDescent="0.25">
      <c r="A2719" t="s">
        <v>7901</v>
      </c>
      <c r="B2719" t="s">
        <v>1311</v>
      </c>
      <c r="C2719" t="s">
        <v>8734</v>
      </c>
      <c r="D2719">
        <v>1</v>
      </c>
      <c r="E2719">
        <v>30</v>
      </c>
      <c r="F2719">
        <v>10</v>
      </c>
      <c r="J2719">
        <v>2</v>
      </c>
      <c r="K2719">
        <v>1</v>
      </c>
      <c r="L2719">
        <v>3</v>
      </c>
      <c r="M2719" t="s">
        <v>1745</v>
      </c>
      <c r="O2719" t="s">
        <v>7902</v>
      </c>
      <c r="P2719">
        <v>8</v>
      </c>
      <c r="Q2719" t="s">
        <v>7903</v>
      </c>
      <c r="R2719" t="str">
        <f>IFERROR(INDEX(tbl_Lookup_Exercises[Category],MATCH(tbl_Exercises[[#This Row],[ExerciseName]],tbl_Lookup_Exercises[ExerciseName],0)),"Unknown")</f>
        <v>Arms_Biceps</v>
      </c>
    </row>
    <row r="2720" spans="1:18" x14ac:dyDescent="0.25">
      <c r="A2720" t="s">
        <v>7904</v>
      </c>
      <c r="B2720" t="s">
        <v>1311</v>
      </c>
      <c r="C2720" t="s">
        <v>8734</v>
      </c>
      <c r="D2720">
        <v>2</v>
      </c>
      <c r="E2720">
        <v>30</v>
      </c>
      <c r="F2720">
        <v>8.5</v>
      </c>
      <c r="J2720">
        <v>2</v>
      </c>
      <c r="K2720">
        <v>1</v>
      </c>
      <c r="L2720">
        <v>3</v>
      </c>
      <c r="M2720" t="s">
        <v>610</v>
      </c>
      <c r="O2720" t="s">
        <v>7905</v>
      </c>
      <c r="P2720">
        <v>8</v>
      </c>
      <c r="Q2720" t="s">
        <v>7906</v>
      </c>
      <c r="R2720" t="str">
        <f>IFERROR(INDEX(tbl_Lookup_Exercises[Category],MATCH(tbl_Exercises[[#This Row],[ExerciseName]],tbl_Lookup_Exercises[ExerciseName],0)),"Unknown")</f>
        <v>Arms_Biceps</v>
      </c>
    </row>
    <row r="2721" spans="1:18" x14ac:dyDescent="0.25">
      <c r="A2721" t="s">
        <v>7907</v>
      </c>
      <c r="B2721" t="s">
        <v>1311</v>
      </c>
      <c r="C2721" t="s">
        <v>8734</v>
      </c>
      <c r="D2721">
        <v>3</v>
      </c>
      <c r="E2721">
        <v>30</v>
      </c>
      <c r="F2721">
        <v>8</v>
      </c>
      <c r="J2721">
        <v>2</v>
      </c>
      <c r="K2721">
        <v>1</v>
      </c>
      <c r="L2721">
        <v>3</v>
      </c>
      <c r="M2721" t="s">
        <v>610</v>
      </c>
      <c r="O2721" t="s">
        <v>7905</v>
      </c>
      <c r="P2721">
        <v>8</v>
      </c>
      <c r="Q2721" t="s">
        <v>7908</v>
      </c>
      <c r="R2721" t="str">
        <f>IFERROR(INDEX(tbl_Lookup_Exercises[Category],MATCH(tbl_Exercises[[#This Row],[ExerciseName]],tbl_Lookup_Exercises[ExerciseName],0)),"Unknown")</f>
        <v>Arms_Biceps</v>
      </c>
    </row>
    <row r="2722" spans="1:18" x14ac:dyDescent="0.25">
      <c r="A2722" t="s">
        <v>7909</v>
      </c>
      <c r="B2722" t="s">
        <v>1311</v>
      </c>
      <c r="C2722" t="s">
        <v>73</v>
      </c>
      <c r="D2722">
        <v>1</v>
      </c>
      <c r="E2722">
        <v>30</v>
      </c>
      <c r="F2722">
        <v>15</v>
      </c>
      <c r="J2722">
        <v>2</v>
      </c>
      <c r="K2722">
        <v>1</v>
      </c>
      <c r="L2722">
        <v>3</v>
      </c>
      <c r="M2722" t="s">
        <v>2289</v>
      </c>
      <c r="O2722" t="s">
        <v>7910</v>
      </c>
      <c r="P2722">
        <v>8</v>
      </c>
      <c r="Q2722" t="s">
        <v>7911</v>
      </c>
      <c r="R2722" t="str">
        <f>IFERROR(INDEX(tbl_Lookup_Exercises[Category],MATCH(tbl_Exercises[[#This Row],[ExerciseName]],tbl_Lookup_Exercises[ExerciseName],0)),"Unknown")</f>
        <v>Pull</v>
      </c>
    </row>
    <row r="2723" spans="1:18" x14ac:dyDescent="0.25">
      <c r="A2723" t="s">
        <v>7912</v>
      </c>
      <c r="B2723" t="s">
        <v>1311</v>
      </c>
      <c r="C2723" t="s">
        <v>73</v>
      </c>
      <c r="D2723">
        <v>2</v>
      </c>
      <c r="E2723">
        <v>35</v>
      </c>
      <c r="F2723">
        <v>15</v>
      </c>
      <c r="J2723">
        <v>2</v>
      </c>
      <c r="K2723">
        <v>1</v>
      </c>
      <c r="L2723">
        <v>3</v>
      </c>
      <c r="M2723" t="s">
        <v>2289</v>
      </c>
      <c r="O2723" t="s">
        <v>7910</v>
      </c>
      <c r="P2723">
        <v>8</v>
      </c>
      <c r="Q2723" t="s">
        <v>7913</v>
      </c>
      <c r="R2723" t="str">
        <f>IFERROR(INDEX(tbl_Lookup_Exercises[Category],MATCH(tbl_Exercises[[#This Row],[ExerciseName]],tbl_Lookup_Exercises[ExerciseName],0)),"Unknown")</f>
        <v>Pull</v>
      </c>
    </row>
    <row r="2724" spans="1:18" x14ac:dyDescent="0.25">
      <c r="A2724" t="s">
        <v>7914</v>
      </c>
      <c r="B2724" t="s">
        <v>1311</v>
      </c>
      <c r="C2724" t="s">
        <v>73</v>
      </c>
      <c r="D2724">
        <v>3</v>
      </c>
      <c r="E2724">
        <v>42.5</v>
      </c>
      <c r="F2724">
        <v>15</v>
      </c>
      <c r="J2724">
        <v>2</v>
      </c>
      <c r="K2724">
        <v>1</v>
      </c>
      <c r="L2724">
        <v>3</v>
      </c>
      <c r="M2724" t="s">
        <v>1745</v>
      </c>
      <c r="O2724" t="s">
        <v>7915</v>
      </c>
      <c r="P2724">
        <v>8</v>
      </c>
      <c r="Q2724" t="s">
        <v>1314</v>
      </c>
      <c r="R2724" t="str">
        <f>IFERROR(INDEX(tbl_Lookup_Exercises[Category],MATCH(tbl_Exercises[[#This Row],[ExerciseName]],tbl_Lookup_Exercises[ExerciseName],0)),"Unknown")</f>
        <v>Pull</v>
      </c>
    </row>
    <row r="2725" spans="1:18" x14ac:dyDescent="0.25">
      <c r="A2725" t="s">
        <v>7916</v>
      </c>
      <c r="B2725" t="s">
        <v>1315</v>
      </c>
      <c r="C2725" t="s">
        <v>363</v>
      </c>
      <c r="D2725">
        <v>1</v>
      </c>
      <c r="G2725">
        <v>300</v>
      </c>
      <c r="H2725">
        <v>0.56999999999999995</v>
      </c>
      <c r="I2725" t="s">
        <v>3957</v>
      </c>
      <c r="O2725" t="s">
        <v>6992</v>
      </c>
      <c r="P2725">
        <v>8</v>
      </c>
      <c r="Q2725" t="s">
        <v>1317</v>
      </c>
      <c r="R2725" t="str">
        <f>IFERROR(INDEX(tbl_Lookup_Exercises[Category],MATCH(tbl_Exercises[[#This Row],[ExerciseName]],tbl_Lookup_Exercises[ExerciseName],0)),"Unknown")</f>
        <v>Cardio</v>
      </c>
    </row>
    <row r="2726" spans="1:18" x14ac:dyDescent="0.25">
      <c r="A2726" t="s">
        <v>7917</v>
      </c>
      <c r="B2726" t="s">
        <v>1315</v>
      </c>
      <c r="C2726" t="s">
        <v>394</v>
      </c>
      <c r="D2726">
        <v>1</v>
      </c>
      <c r="E2726">
        <v>0</v>
      </c>
      <c r="F2726">
        <v>15</v>
      </c>
      <c r="N2726" t="s">
        <v>7918</v>
      </c>
      <c r="O2726" t="s">
        <v>2818</v>
      </c>
      <c r="P2726">
        <v>8</v>
      </c>
      <c r="Q2726" t="s">
        <v>7919</v>
      </c>
      <c r="R2726" t="str">
        <f>IFERROR(INDEX(tbl_Lookup_Exercises[Category],MATCH(tbl_Exercises[[#This Row],[ExerciseName]],tbl_Lookup_Exercises[ExerciseName],0)),"Unknown")</f>
        <v>Warmup</v>
      </c>
    </row>
    <row r="2727" spans="1:18" x14ac:dyDescent="0.25">
      <c r="A2727" t="s">
        <v>7920</v>
      </c>
      <c r="B2727" t="s">
        <v>1315</v>
      </c>
      <c r="C2727" t="s">
        <v>398</v>
      </c>
      <c r="D2727">
        <v>1</v>
      </c>
      <c r="E2727">
        <v>0</v>
      </c>
      <c r="F2727">
        <v>12</v>
      </c>
      <c r="N2727" t="s">
        <v>7918</v>
      </c>
      <c r="O2727" t="s">
        <v>2818</v>
      </c>
      <c r="P2727">
        <v>8</v>
      </c>
      <c r="Q2727" t="s">
        <v>7921</v>
      </c>
      <c r="R2727" t="str">
        <f>IFERROR(INDEX(tbl_Lookup_Exercises[Category],MATCH(tbl_Exercises[[#This Row],[ExerciseName]],tbl_Lookup_Exercises[ExerciseName],0)),"Unknown")</f>
        <v>Warmup</v>
      </c>
    </row>
    <row r="2728" spans="1:18" x14ac:dyDescent="0.25">
      <c r="A2728" t="s">
        <v>7922</v>
      </c>
      <c r="B2728" t="s">
        <v>1315</v>
      </c>
      <c r="C2728" t="s">
        <v>403</v>
      </c>
      <c r="D2728">
        <v>1</v>
      </c>
      <c r="E2728">
        <v>0</v>
      </c>
      <c r="F2728">
        <v>8</v>
      </c>
      <c r="N2728" t="s">
        <v>7918</v>
      </c>
      <c r="O2728" t="s">
        <v>2818</v>
      </c>
      <c r="P2728">
        <v>8</v>
      </c>
      <c r="Q2728" t="s">
        <v>7923</v>
      </c>
      <c r="R2728" t="str">
        <f>IFERROR(INDEX(tbl_Lookup_Exercises[Category],MATCH(tbl_Exercises[[#This Row],[ExerciseName]],tbl_Lookup_Exercises[ExerciseName],0)),"Unknown")</f>
        <v>Warmup</v>
      </c>
    </row>
    <row r="2729" spans="1:18" x14ac:dyDescent="0.25">
      <c r="A2729" t="s">
        <v>7924</v>
      </c>
      <c r="B2729" t="s">
        <v>1315</v>
      </c>
      <c r="C2729" t="s">
        <v>389</v>
      </c>
      <c r="D2729">
        <v>1</v>
      </c>
      <c r="E2729">
        <v>0</v>
      </c>
      <c r="F2729">
        <v>10</v>
      </c>
      <c r="N2729" t="s">
        <v>7918</v>
      </c>
      <c r="P2729">
        <v>8</v>
      </c>
      <c r="Q2729" t="s">
        <v>7925</v>
      </c>
      <c r="R2729" t="str">
        <f>IFERROR(INDEX(tbl_Lookup_Exercises[Category],MATCH(tbl_Exercises[[#This Row],[ExerciseName]],tbl_Lookup_Exercises[ExerciseName],0)),"Unknown")</f>
        <v>Push</v>
      </c>
    </row>
    <row r="2730" spans="1:18" x14ac:dyDescent="0.25">
      <c r="A2730" t="s">
        <v>7926</v>
      </c>
      <c r="B2730" t="s">
        <v>1315</v>
      </c>
      <c r="C2730" t="s">
        <v>394</v>
      </c>
      <c r="D2730">
        <v>2</v>
      </c>
      <c r="E2730">
        <v>0</v>
      </c>
      <c r="F2730">
        <v>15</v>
      </c>
      <c r="N2730" t="s">
        <v>7927</v>
      </c>
      <c r="O2730" t="s">
        <v>2818</v>
      </c>
      <c r="P2730">
        <v>8</v>
      </c>
      <c r="Q2730" t="s">
        <v>7928</v>
      </c>
      <c r="R2730" t="str">
        <f>IFERROR(INDEX(tbl_Lookup_Exercises[Category],MATCH(tbl_Exercises[[#This Row],[ExerciseName]],tbl_Lookup_Exercises[ExerciseName],0)),"Unknown")</f>
        <v>Warmup</v>
      </c>
    </row>
    <row r="2731" spans="1:18" x14ac:dyDescent="0.25">
      <c r="A2731" t="s">
        <v>7929</v>
      </c>
      <c r="B2731" t="s">
        <v>1315</v>
      </c>
      <c r="C2731" t="s">
        <v>398</v>
      </c>
      <c r="D2731">
        <v>2</v>
      </c>
      <c r="E2731">
        <v>0</v>
      </c>
      <c r="F2731">
        <v>12</v>
      </c>
      <c r="N2731" t="s">
        <v>7927</v>
      </c>
      <c r="O2731" t="s">
        <v>2818</v>
      </c>
      <c r="P2731">
        <v>8</v>
      </c>
      <c r="Q2731" t="s">
        <v>7930</v>
      </c>
      <c r="R2731" t="str">
        <f>IFERROR(INDEX(tbl_Lookup_Exercises[Category],MATCH(tbl_Exercises[[#This Row],[ExerciseName]],tbl_Lookup_Exercises[ExerciseName],0)),"Unknown")</f>
        <v>Warmup</v>
      </c>
    </row>
    <row r="2732" spans="1:18" x14ac:dyDescent="0.25">
      <c r="A2732" t="s">
        <v>7931</v>
      </c>
      <c r="B2732" t="s">
        <v>1315</v>
      </c>
      <c r="C2732" t="s">
        <v>403</v>
      </c>
      <c r="D2732">
        <v>2</v>
      </c>
      <c r="E2732">
        <v>0</v>
      </c>
      <c r="F2732">
        <v>8</v>
      </c>
      <c r="N2732" t="s">
        <v>7927</v>
      </c>
      <c r="O2732" t="s">
        <v>2818</v>
      </c>
      <c r="P2732">
        <v>8</v>
      </c>
      <c r="Q2732" t="s">
        <v>7932</v>
      </c>
      <c r="R2732" t="str">
        <f>IFERROR(INDEX(tbl_Lookup_Exercises[Category],MATCH(tbl_Exercises[[#This Row],[ExerciseName]],tbl_Lookup_Exercises[ExerciseName],0)),"Unknown")</f>
        <v>Warmup</v>
      </c>
    </row>
    <row r="2733" spans="1:18" x14ac:dyDescent="0.25">
      <c r="A2733" t="s">
        <v>7933</v>
      </c>
      <c r="B2733" t="s">
        <v>1315</v>
      </c>
      <c r="C2733" t="s">
        <v>389</v>
      </c>
      <c r="D2733">
        <v>2</v>
      </c>
      <c r="E2733">
        <v>0</v>
      </c>
      <c r="F2733">
        <v>10</v>
      </c>
      <c r="N2733" t="s">
        <v>7927</v>
      </c>
      <c r="P2733">
        <v>8</v>
      </c>
      <c r="Q2733" t="s">
        <v>7934</v>
      </c>
      <c r="R2733" t="str">
        <f>IFERROR(INDEX(tbl_Lookup_Exercises[Category],MATCH(tbl_Exercises[[#This Row],[ExerciseName]],tbl_Lookup_Exercises[ExerciseName],0)),"Unknown")</f>
        <v>Push</v>
      </c>
    </row>
    <row r="2734" spans="1:18" x14ac:dyDescent="0.25">
      <c r="A2734" t="s">
        <v>7935</v>
      </c>
      <c r="B2734" t="s">
        <v>1315</v>
      </c>
      <c r="C2734" t="s">
        <v>177</v>
      </c>
      <c r="D2734">
        <v>1</v>
      </c>
      <c r="E2734">
        <v>20</v>
      </c>
      <c r="F2734">
        <v>10</v>
      </c>
      <c r="O2734" t="s">
        <v>272</v>
      </c>
      <c r="P2734">
        <v>8</v>
      </c>
      <c r="Q2734" t="s">
        <v>7936</v>
      </c>
      <c r="R2734" t="str">
        <f>IFERROR(INDEX(tbl_Lookup_Exercises[Category],MATCH(tbl_Exercises[[#This Row],[ExerciseName]],tbl_Lookup_Exercises[ExerciseName],0)),"Unknown")</f>
        <v>Push</v>
      </c>
    </row>
    <row r="2735" spans="1:18" x14ac:dyDescent="0.25">
      <c r="A2735" t="s">
        <v>7937</v>
      </c>
      <c r="B2735" t="s">
        <v>1315</v>
      </c>
      <c r="C2735" t="s">
        <v>147</v>
      </c>
      <c r="D2735">
        <v>1</v>
      </c>
      <c r="E2735">
        <v>125</v>
      </c>
      <c r="F2735">
        <v>9</v>
      </c>
      <c r="J2735">
        <v>2</v>
      </c>
      <c r="K2735">
        <v>1</v>
      </c>
      <c r="L2735">
        <v>3</v>
      </c>
      <c r="M2735" t="s">
        <v>610</v>
      </c>
      <c r="O2735" t="s">
        <v>7938</v>
      </c>
      <c r="P2735">
        <v>8</v>
      </c>
      <c r="Q2735" t="s">
        <v>7939</v>
      </c>
      <c r="R2735" t="str">
        <f>IFERROR(INDEX(tbl_Lookup_Exercises[Category],MATCH(tbl_Exercises[[#This Row],[ExerciseName]],tbl_Lookup_Exercises[ExerciseName],0)),"Unknown")</f>
        <v>Push</v>
      </c>
    </row>
    <row r="2736" spans="1:18" x14ac:dyDescent="0.25">
      <c r="A2736" t="s">
        <v>7940</v>
      </c>
      <c r="B2736" t="s">
        <v>1315</v>
      </c>
      <c r="C2736" t="s">
        <v>147</v>
      </c>
      <c r="D2736">
        <v>2</v>
      </c>
      <c r="E2736">
        <v>130</v>
      </c>
      <c r="F2736">
        <v>9</v>
      </c>
      <c r="J2736">
        <v>2</v>
      </c>
      <c r="K2736">
        <v>1</v>
      </c>
      <c r="L2736">
        <v>3</v>
      </c>
      <c r="M2736" t="s">
        <v>1745</v>
      </c>
      <c r="O2736" t="s">
        <v>7941</v>
      </c>
      <c r="P2736">
        <v>8</v>
      </c>
      <c r="Q2736" t="s">
        <v>7942</v>
      </c>
      <c r="R2736" t="str">
        <f>IFERROR(INDEX(tbl_Lookup_Exercises[Category],MATCH(tbl_Exercises[[#This Row],[ExerciseName]],tbl_Lookup_Exercises[ExerciseName],0)),"Unknown")</f>
        <v>Push</v>
      </c>
    </row>
    <row r="2737" spans="1:18" x14ac:dyDescent="0.25">
      <c r="A2737" t="s">
        <v>7943</v>
      </c>
      <c r="B2737" t="s">
        <v>1315</v>
      </c>
      <c r="C2737" t="s">
        <v>147</v>
      </c>
      <c r="D2737">
        <v>3</v>
      </c>
      <c r="E2737">
        <v>130</v>
      </c>
      <c r="F2737">
        <v>8</v>
      </c>
      <c r="J2737">
        <v>2</v>
      </c>
      <c r="K2737">
        <v>1</v>
      </c>
      <c r="L2737">
        <v>3</v>
      </c>
      <c r="M2737" t="s">
        <v>610</v>
      </c>
      <c r="O2737" t="s">
        <v>7944</v>
      </c>
      <c r="P2737">
        <v>8</v>
      </c>
      <c r="Q2737" t="s">
        <v>7945</v>
      </c>
      <c r="R2737" t="str">
        <f>IFERROR(INDEX(tbl_Lookup_Exercises[Category],MATCH(tbl_Exercises[[#This Row],[ExerciseName]],tbl_Lookup_Exercises[ExerciseName],0)),"Unknown")</f>
        <v>Push</v>
      </c>
    </row>
    <row r="2738" spans="1:18" x14ac:dyDescent="0.25">
      <c r="A2738" t="s">
        <v>7946</v>
      </c>
      <c r="B2738" t="s">
        <v>1315</v>
      </c>
      <c r="C2738" t="s">
        <v>147</v>
      </c>
      <c r="D2738">
        <v>4</v>
      </c>
      <c r="E2738">
        <v>130</v>
      </c>
      <c r="F2738">
        <v>7</v>
      </c>
      <c r="J2738">
        <v>2</v>
      </c>
      <c r="K2738">
        <v>1</v>
      </c>
      <c r="L2738">
        <v>3</v>
      </c>
      <c r="M2738" t="s">
        <v>610</v>
      </c>
      <c r="O2738" t="s">
        <v>7944</v>
      </c>
      <c r="P2738">
        <v>8</v>
      </c>
      <c r="Q2738" t="s">
        <v>7947</v>
      </c>
      <c r="R2738" t="str">
        <f>IFERROR(INDEX(tbl_Lookup_Exercises[Category],MATCH(tbl_Exercises[[#This Row],[ExerciseName]],tbl_Lookup_Exercises[ExerciseName],0)),"Unknown")</f>
        <v>Push</v>
      </c>
    </row>
    <row r="2739" spans="1:18" x14ac:dyDescent="0.25">
      <c r="A2739" t="s">
        <v>7948</v>
      </c>
      <c r="B2739" t="s">
        <v>1315</v>
      </c>
      <c r="C2739" t="s">
        <v>181</v>
      </c>
      <c r="D2739">
        <v>1</v>
      </c>
      <c r="E2739">
        <v>95</v>
      </c>
      <c r="F2739">
        <v>10</v>
      </c>
      <c r="J2739">
        <v>2</v>
      </c>
      <c r="K2739">
        <v>1</v>
      </c>
      <c r="L2739">
        <v>3</v>
      </c>
      <c r="M2739" t="s">
        <v>618</v>
      </c>
      <c r="O2739" t="s">
        <v>7949</v>
      </c>
      <c r="P2739">
        <v>8</v>
      </c>
      <c r="Q2739" t="s">
        <v>7950</v>
      </c>
      <c r="R2739" t="str">
        <f>IFERROR(INDEX(tbl_Lookup_Exercises[Category],MATCH(tbl_Exercises[[#This Row],[ExerciseName]],tbl_Lookup_Exercises[ExerciseName],0)),"Unknown")</f>
        <v>Push</v>
      </c>
    </row>
    <row r="2740" spans="1:18" x14ac:dyDescent="0.25">
      <c r="A2740" t="s">
        <v>7951</v>
      </c>
      <c r="B2740" t="s">
        <v>1315</v>
      </c>
      <c r="C2740" t="s">
        <v>181</v>
      </c>
      <c r="D2740">
        <v>2</v>
      </c>
      <c r="E2740">
        <v>100</v>
      </c>
      <c r="F2740">
        <v>9</v>
      </c>
      <c r="J2740">
        <v>2</v>
      </c>
      <c r="K2740">
        <v>1</v>
      </c>
      <c r="L2740">
        <v>3</v>
      </c>
      <c r="M2740" t="s">
        <v>618</v>
      </c>
      <c r="O2740" t="s">
        <v>7949</v>
      </c>
      <c r="P2740">
        <v>8</v>
      </c>
      <c r="Q2740" t="s">
        <v>7952</v>
      </c>
      <c r="R2740" t="str">
        <f>IFERROR(INDEX(tbl_Lookup_Exercises[Category],MATCH(tbl_Exercises[[#This Row],[ExerciseName]],tbl_Lookup_Exercises[ExerciseName],0)),"Unknown")</f>
        <v>Push</v>
      </c>
    </row>
    <row r="2741" spans="1:18" x14ac:dyDescent="0.25">
      <c r="A2741" t="s">
        <v>7953</v>
      </c>
      <c r="B2741" t="s">
        <v>1315</v>
      </c>
      <c r="C2741" t="s">
        <v>181</v>
      </c>
      <c r="D2741">
        <v>3</v>
      </c>
      <c r="E2741">
        <v>100</v>
      </c>
      <c r="F2741">
        <v>8</v>
      </c>
      <c r="J2741">
        <v>2</v>
      </c>
      <c r="K2741">
        <v>1</v>
      </c>
      <c r="L2741">
        <v>3</v>
      </c>
      <c r="M2741" t="s">
        <v>610</v>
      </c>
      <c r="O2741" t="s">
        <v>7954</v>
      </c>
      <c r="P2741">
        <v>8</v>
      </c>
      <c r="Q2741" t="s">
        <v>7955</v>
      </c>
      <c r="R2741" t="str">
        <f>IFERROR(INDEX(tbl_Lookup_Exercises[Category],MATCH(tbl_Exercises[[#This Row],[ExerciseName]],tbl_Lookup_Exercises[ExerciseName],0)),"Unknown")</f>
        <v>Push</v>
      </c>
    </row>
    <row r="2742" spans="1:18" x14ac:dyDescent="0.25">
      <c r="A2742" t="s">
        <v>7956</v>
      </c>
      <c r="B2742" t="s">
        <v>1315</v>
      </c>
      <c r="C2742" t="s">
        <v>200</v>
      </c>
      <c r="D2742">
        <v>1</v>
      </c>
      <c r="E2742">
        <v>10</v>
      </c>
      <c r="F2742">
        <v>12</v>
      </c>
      <c r="O2742" t="s">
        <v>7957</v>
      </c>
      <c r="P2742">
        <v>8</v>
      </c>
      <c r="Q2742" t="s">
        <v>7958</v>
      </c>
      <c r="R2742" t="str">
        <f>IFERROR(INDEX(tbl_Lookup_Exercises[Category],MATCH(tbl_Exercises[[#This Row],[ExerciseName]],tbl_Lookup_Exercises[ExerciseName],0)),"Unknown")</f>
        <v>Push</v>
      </c>
    </row>
    <row r="2743" spans="1:18" x14ac:dyDescent="0.25">
      <c r="A2743" t="s">
        <v>7959</v>
      </c>
      <c r="B2743" t="s">
        <v>1315</v>
      </c>
      <c r="C2743" t="s">
        <v>200</v>
      </c>
      <c r="D2743">
        <v>2</v>
      </c>
      <c r="E2743">
        <v>15</v>
      </c>
      <c r="F2743">
        <v>12</v>
      </c>
      <c r="J2743">
        <v>2</v>
      </c>
      <c r="K2743">
        <v>1</v>
      </c>
      <c r="L2743">
        <v>3</v>
      </c>
      <c r="M2743" t="s">
        <v>618</v>
      </c>
      <c r="O2743" t="s">
        <v>7960</v>
      </c>
      <c r="P2743">
        <v>8</v>
      </c>
      <c r="Q2743" t="s">
        <v>7961</v>
      </c>
      <c r="R2743" t="str">
        <f>IFERROR(INDEX(tbl_Lookup_Exercises[Category],MATCH(tbl_Exercises[[#This Row],[ExerciseName]],tbl_Lookup_Exercises[ExerciseName],0)),"Unknown")</f>
        <v>Push</v>
      </c>
    </row>
    <row r="2744" spans="1:18" x14ac:dyDescent="0.25">
      <c r="A2744" t="s">
        <v>7962</v>
      </c>
      <c r="B2744" t="s">
        <v>1315</v>
      </c>
      <c r="C2744" t="s">
        <v>200</v>
      </c>
      <c r="D2744">
        <v>3</v>
      </c>
      <c r="E2744">
        <v>15</v>
      </c>
      <c r="F2744">
        <v>9</v>
      </c>
      <c r="J2744">
        <v>2</v>
      </c>
      <c r="K2744">
        <v>1</v>
      </c>
      <c r="L2744">
        <v>3</v>
      </c>
      <c r="M2744" t="s">
        <v>1745</v>
      </c>
      <c r="O2744" t="s">
        <v>7963</v>
      </c>
      <c r="P2744">
        <v>8</v>
      </c>
      <c r="Q2744" t="s">
        <v>7964</v>
      </c>
      <c r="R2744" t="str">
        <f>IFERROR(INDEX(tbl_Lookup_Exercises[Category],MATCH(tbl_Exercises[[#This Row],[ExerciseName]],tbl_Lookup_Exercises[ExerciseName],0)),"Unknown")</f>
        <v>Push</v>
      </c>
    </row>
    <row r="2745" spans="1:18" x14ac:dyDescent="0.25">
      <c r="A2745" t="s">
        <v>7965</v>
      </c>
      <c r="B2745" t="s">
        <v>1315</v>
      </c>
      <c r="C2745" t="s">
        <v>200</v>
      </c>
      <c r="D2745">
        <v>4</v>
      </c>
      <c r="E2745">
        <v>20</v>
      </c>
      <c r="F2745">
        <v>9</v>
      </c>
      <c r="J2745">
        <v>2</v>
      </c>
      <c r="K2745">
        <v>1</v>
      </c>
      <c r="L2745">
        <v>3</v>
      </c>
      <c r="M2745" t="s">
        <v>1745</v>
      </c>
      <c r="O2745" t="s">
        <v>7963</v>
      </c>
      <c r="P2745">
        <v>8</v>
      </c>
      <c r="Q2745" t="s">
        <v>7966</v>
      </c>
      <c r="R2745" t="str">
        <f>IFERROR(INDEX(tbl_Lookup_Exercises[Category],MATCH(tbl_Exercises[[#This Row],[ExerciseName]],tbl_Lookup_Exercises[ExerciseName],0)),"Unknown")</f>
        <v>Push</v>
      </c>
    </row>
    <row r="2746" spans="1:18" x14ac:dyDescent="0.25">
      <c r="A2746" t="s">
        <v>7967</v>
      </c>
      <c r="B2746" t="s">
        <v>1315</v>
      </c>
      <c r="C2746" t="s">
        <v>313</v>
      </c>
      <c r="D2746">
        <v>1</v>
      </c>
      <c r="E2746">
        <v>30</v>
      </c>
      <c r="F2746">
        <v>10</v>
      </c>
      <c r="J2746">
        <v>2</v>
      </c>
      <c r="K2746">
        <v>1</v>
      </c>
      <c r="L2746">
        <v>3</v>
      </c>
      <c r="M2746" t="s">
        <v>2289</v>
      </c>
      <c r="O2746" t="s">
        <v>5413</v>
      </c>
      <c r="P2746">
        <v>8</v>
      </c>
      <c r="Q2746" t="s">
        <v>7968</v>
      </c>
      <c r="R2746" t="str">
        <f>IFERROR(INDEX(tbl_Lookup_Exercises[Category],MATCH(tbl_Exercises[[#This Row],[ExerciseName]],tbl_Lookup_Exercises[ExerciseName],0)),"Unknown")</f>
        <v>Push</v>
      </c>
    </row>
    <row r="2747" spans="1:18" x14ac:dyDescent="0.25">
      <c r="A2747" t="s">
        <v>7969</v>
      </c>
      <c r="B2747" t="s">
        <v>1315</v>
      </c>
      <c r="C2747" t="s">
        <v>313</v>
      </c>
      <c r="D2747">
        <v>2</v>
      </c>
      <c r="E2747">
        <v>40</v>
      </c>
      <c r="F2747">
        <v>10</v>
      </c>
      <c r="J2747">
        <v>2</v>
      </c>
      <c r="K2747">
        <v>1</v>
      </c>
      <c r="L2747">
        <v>3</v>
      </c>
      <c r="M2747" t="s">
        <v>618</v>
      </c>
      <c r="O2747" t="s">
        <v>3189</v>
      </c>
      <c r="P2747">
        <v>8</v>
      </c>
      <c r="Q2747" t="s">
        <v>7970</v>
      </c>
      <c r="R2747" t="str">
        <f>IFERROR(INDEX(tbl_Lookup_Exercises[Category],MATCH(tbl_Exercises[[#This Row],[ExerciseName]],tbl_Lookup_Exercises[ExerciseName],0)),"Unknown")</f>
        <v>Push</v>
      </c>
    </row>
    <row r="2748" spans="1:18" x14ac:dyDescent="0.25">
      <c r="A2748" t="s">
        <v>7971</v>
      </c>
      <c r="B2748" t="s">
        <v>1315</v>
      </c>
      <c r="C2748" t="s">
        <v>313</v>
      </c>
      <c r="D2748">
        <v>3</v>
      </c>
      <c r="E2748">
        <v>50</v>
      </c>
      <c r="F2748">
        <v>11</v>
      </c>
      <c r="J2748">
        <v>2</v>
      </c>
      <c r="K2748">
        <v>1</v>
      </c>
      <c r="L2748">
        <v>3</v>
      </c>
      <c r="M2748" t="s">
        <v>1745</v>
      </c>
      <c r="O2748" t="s">
        <v>2181</v>
      </c>
      <c r="P2748">
        <v>8</v>
      </c>
      <c r="Q2748" t="s">
        <v>7972</v>
      </c>
      <c r="R2748" t="str">
        <f>IFERROR(INDEX(tbl_Lookup_Exercises[Category],MATCH(tbl_Exercises[[#This Row],[ExerciseName]],tbl_Lookup_Exercises[ExerciseName],0)),"Unknown")</f>
        <v>Push</v>
      </c>
    </row>
    <row r="2749" spans="1:18" x14ac:dyDescent="0.25">
      <c r="A2749" t="s">
        <v>7973</v>
      </c>
      <c r="B2749" t="s">
        <v>1315</v>
      </c>
      <c r="C2749" t="s">
        <v>217</v>
      </c>
      <c r="D2749">
        <v>1</v>
      </c>
      <c r="E2749">
        <v>25</v>
      </c>
      <c r="F2749">
        <v>9</v>
      </c>
      <c r="J2749">
        <v>2</v>
      </c>
      <c r="K2749">
        <v>1</v>
      </c>
      <c r="L2749">
        <v>3</v>
      </c>
      <c r="M2749" t="s">
        <v>610</v>
      </c>
      <c r="O2749" t="s">
        <v>7974</v>
      </c>
      <c r="P2749">
        <v>8</v>
      </c>
      <c r="Q2749" t="s">
        <v>7975</v>
      </c>
      <c r="R2749" t="str">
        <f>IFERROR(INDEX(tbl_Lookup_Exercises[Category],MATCH(tbl_Exercises[[#This Row],[ExerciseName]],tbl_Lookup_Exercises[ExerciseName],0)),"Unknown")</f>
        <v>Arms_Triceps</v>
      </c>
    </row>
    <row r="2750" spans="1:18" x14ac:dyDescent="0.25">
      <c r="A2750" t="s">
        <v>7976</v>
      </c>
      <c r="B2750" t="s">
        <v>1315</v>
      </c>
      <c r="C2750" t="s">
        <v>217</v>
      </c>
      <c r="D2750">
        <v>2</v>
      </c>
      <c r="E2750">
        <v>25</v>
      </c>
      <c r="F2750">
        <v>8</v>
      </c>
      <c r="J2750">
        <v>2</v>
      </c>
      <c r="K2750">
        <v>1</v>
      </c>
      <c r="L2750">
        <v>3</v>
      </c>
      <c r="M2750" t="s">
        <v>610</v>
      </c>
      <c r="O2750" t="s">
        <v>7977</v>
      </c>
      <c r="P2750">
        <v>8</v>
      </c>
      <c r="Q2750" t="s">
        <v>7978</v>
      </c>
      <c r="R2750" t="str">
        <f>IFERROR(INDEX(tbl_Lookup_Exercises[Category],MATCH(tbl_Exercises[[#This Row],[ExerciseName]],tbl_Lookup_Exercises[ExerciseName],0)),"Unknown")</f>
        <v>Arms_Triceps</v>
      </c>
    </row>
    <row r="2751" spans="1:18" x14ac:dyDescent="0.25">
      <c r="A2751" t="s">
        <v>7979</v>
      </c>
      <c r="B2751" t="s">
        <v>1315</v>
      </c>
      <c r="C2751" t="s">
        <v>217</v>
      </c>
      <c r="D2751">
        <v>3</v>
      </c>
      <c r="E2751">
        <v>25</v>
      </c>
      <c r="F2751">
        <v>6</v>
      </c>
      <c r="J2751">
        <v>2</v>
      </c>
      <c r="K2751">
        <v>1</v>
      </c>
      <c r="L2751">
        <v>3</v>
      </c>
      <c r="M2751" t="s">
        <v>610</v>
      </c>
      <c r="O2751" t="s">
        <v>7977</v>
      </c>
      <c r="P2751">
        <v>8</v>
      </c>
      <c r="Q2751" t="s">
        <v>7980</v>
      </c>
      <c r="R2751" t="str">
        <f>IFERROR(INDEX(tbl_Lookup_Exercises[Category],MATCH(tbl_Exercises[[#This Row],[ExerciseName]],tbl_Lookup_Exercises[ExerciseName],0)),"Unknown")</f>
        <v>Arms_Triceps</v>
      </c>
    </row>
    <row r="2752" spans="1:18" x14ac:dyDescent="0.25">
      <c r="A2752" t="s">
        <v>7981</v>
      </c>
      <c r="B2752" t="s">
        <v>1315</v>
      </c>
      <c r="C2752" t="s">
        <v>209</v>
      </c>
      <c r="D2752">
        <v>1</v>
      </c>
      <c r="E2752">
        <v>62.5</v>
      </c>
      <c r="F2752">
        <v>10</v>
      </c>
      <c r="J2752">
        <v>2</v>
      </c>
      <c r="K2752">
        <v>1</v>
      </c>
      <c r="L2752">
        <v>3</v>
      </c>
      <c r="M2752" t="s">
        <v>1745</v>
      </c>
      <c r="O2752" t="s">
        <v>2181</v>
      </c>
      <c r="P2752">
        <v>8</v>
      </c>
      <c r="Q2752" t="s">
        <v>7982</v>
      </c>
      <c r="R2752" t="str">
        <f>IFERROR(INDEX(tbl_Lookup_Exercises[Category],MATCH(tbl_Exercises[[#This Row],[ExerciseName]],tbl_Lookup_Exercises[ExerciseName],0)),"Unknown")</f>
        <v>Arms_Triceps</v>
      </c>
    </row>
    <row r="2753" spans="1:18" x14ac:dyDescent="0.25">
      <c r="A2753" t="s">
        <v>7983</v>
      </c>
      <c r="B2753" t="s">
        <v>1315</v>
      </c>
      <c r="C2753" t="s">
        <v>209</v>
      </c>
      <c r="D2753">
        <v>2</v>
      </c>
      <c r="E2753">
        <v>65</v>
      </c>
      <c r="F2753">
        <v>8</v>
      </c>
      <c r="J2753">
        <v>2</v>
      </c>
      <c r="K2753">
        <v>1</v>
      </c>
      <c r="L2753">
        <v>3</v>
      </c>
      <c r="M2753" t="s">
        <v>1745</v>
      </c>
      <c r="O2753" t="s">
        <v>2181</v>
      </c>
      <c r="P2753">
        <v>8</v>
      </c>
      <c r="Q2753" t="s">
        <v>7984</v>
      </c>
      <c r="R2753" t="str">
        <f>IFERROR(INDEX(tbl_Lookup_Exercises[Category],MATCH(tbl_Exercises[[#This Row],[ExerciseName]],tbl_Lookup_Exercises[ExerciseName],0)),"Unknown")</f>
        <v>Arms_Triceps</v>
      </c>
    </row>
    <row r="2754" spans="1:18" x14ac:dyDescent="0.25">
      <c r="A2754" t="s">
        <v>7985</v>
      </c>
      <c r="B2754" t="s">
        <v>1315</v>
      </c>
      <c r="C2754" t="s">
        <v>209</v>
      </c>
      <c r="D2754">
        <v>3</v>
      </c>
      <c r="E2754">
        <v>60</v>
      </c>
      <c r="F2754">
        <v>10</v>
      </c>
      <c r="J2754">
        <v>2</v>
      </c>
      <c r="K2754">
        <v>1</v>
      </c>
      <c r="L2754">
        <v>3</v>
      </c>
      <c r="M2754" t="s">
        <v>610</v>
      </c>
      <c r="O2754" t="s">
        <v>2350</v>
      </c>
      <c r="P2754">
        <v>8</v>
      </c>
      <c r="Q2754" t="s">
        <v>7986</v>
      </c>
      <c r="R2754" t="str">
        <f>IFERROR(INDEX(tbl_Lookup_Exercises[Category],MATCH(tbl_Exercises[[#This Row],[ExerciseName]],tbl_Lookup_Exercises[ExerciseName],0)),"Unknown")</f>
        <v>Arms_Triceps</v>
      </c>
    </row>
    <row r="2755" spans="1:18" x14ac:dyDescent="0.25">
      <c r="A2755" t="s">
        <v>7987</v>
      </c>
      <c r="B2755" t="s">
        <v>1315</v>
      </c>
      <c r="C2755" t="s">
        <v>209</v>
      </c>
      <c r="D2755">
        <v>4</v>
      </c>
      <c r="E2755">
        <v>70</v>
      </c>
      <c r="F2755">
        <v>5</v>
      </c>
      <c r="J2755">
        <v>2</v>
      </c>
      <c r="K2755">
        <v>1</v>
      </c>
      <c r="L2755">
        <v>3</v>
      </c>
      <c r="M2755" t="s">
        <v>610</v>
      </c>
      <c r="O2755" t="s">
        <v>2350</v>
      </c>
      <c r="P2755">
        <v>8</v>
      </c>
      <c r="Q2755" t="s">
        <v>7988</v>
      </c>
      <c r="R2755" t="str">
        <f>IFERROR(INDEX(tbl_Lookup_Exercises[Category],MATCH(tbl_Exercises[[#This Row],[ExerciseName]],tbl_Lookup_Exercises[ExerciseName],0)),"Unknown")</f>
        <v>Arms_Triceps</v>
      </c>
    </row>
    <row r="2756" spans="1:18" x14ac:dyDescent="0.25">
      <c r="A2756" t="s">
        <v>7989</v>
      </c>
      <c r="B2756" t="s">
        <v>1315</v>
      </c>
      <c r="C2756" t="s">
        <v>373</v>
      </c>
      <c r="D2756">
        <v>1</v>
      </c>
      <c r="G2756">
        <v>20</v>
      </c>
      <c r="H2756">
        <v>0</v>
      </c>
      <c r="I2756" t="s">
        <v>3957</v>
      </c>
      <c r="P2756">
        <v>8</v>
      </c>
      <c r="Q2756" t="s">
        <v>7990</v>
      </c>
      <c r="R2756" t="str">
        <f>IFERROR(INDEX(tbl_Lookup_Exercises[Category],MATCH(tbl_Exercises[[#This Row],[ExerciseName]],tbl_Lookup_Exercises[ExerciseName],0)),"Unknown")</f>
        <v>Cardio</v>
      </c>
    </row>
    <row r="2757" spans="1:18" x14ac:dyDescent="0.25">
      <c r="A2757" t="s">
        <v>7991</v>
      </c>
      <c r="B2757" t="s">
        <v>1315</v>
      </c>
      <c r="C2757" t="s">
        <v>373</v>
      </c>
      <c r="D2757">
        <v>2</v>
      </c>
      <c r="G2757">
        <v>20</v>
      </c>
      <c r="H2757">
        <v>0</v>
      </c>
      <c r="I2757" t="s">
        <v>3957</v>
      </c>
      <c r="P2757">
        <v>8</v>
      </c>
      <c r="Q2757" t="s">
        <v>7992</v>
      </c>
      <c r="R2757" t="str">
        <f>IFERROR(INDEX(tbl_Lookup_Exercises[Category],MATCH(tbl_Exercises[[#This Row],[ExerciseName]],tbl_Lookup_Exercises[ExerciseName],0)),"Unknown")</f>
        <v>Cardio</v>
      </c>
    </row>
    <row r="2758" spans="1:18" x14ac:dyDescent="0.25">
      <c r="A2758" t="s">
        <v>7993</v>
      </c>
      <c r="B2758" t="s">
        <v>1315</v>
      </c>
      <c r="C2758" t="s">
        <v>373</v>
      </c>
      <c r="D2758">
        <v>3</v>
      </c>
      <c r="G2758">
        <v>20</v>
      </c>
      <c r="H2758">
        <v>0</v>
      </c>
      <c r="I2758" t="s">
        <v>3957</v>
      </c>
      <c r="P2758">
        <v>8</v>
      </c>
      <c r="Q2758" t="s">
        <v>7994</v>
      </c>
      <c r="R2758" t="str">
        <f>IFERROR(INDEX(tbl_Lookup_Exercises[Category],MATCH(tbl_Exercises[[#This Row],[ExerciseName]],tbl_Lookup_Exercises[ExerciseName],0)),"Unknown")</f>
        <v>Cardio</v>
      </c>
    </row>
    <row r="2759" spans="1:18" x14ac:dyDescent="0.25">
      <c r="A2759" t="s">
        <v>7995</v>
      </c>
      <c r="B2759" t="s">
        <v>1315</v>
      </c>
      <c r="C2759" t="s">
        <v>373</v>
      </c>
      <c r="D2759">
        <v>4</v>
      </c>
      <c r="G2759">
        <v>20</v>
      </c>
      <c r="H2759">
        <v>0</v>
      </c>
      <c r="I2759" t="s">
        <v>3957</v>
      </c>
      <c r="P2759">
        <v>8</v>
      </c>
      <c r="Q2759" t="s">
        <v>7996</v>
      </c>
      <c r="R2759" t="str">
        <f>IFERROR(INDEX(tbl_Lookup_Exercises[Category],MATCH(tbl_Exercises[[#This Row],[ExerciseName]],tbl_Lookup_Exercises[ExerciseName],0)),"Unknown")</f>
        <v>Cardio</v>
      </c>
    </row>
    <row r="2760" spans="1:18" x14ac:dyDescent="0.25">
      <c r="A2760" t="s">
        <v>7997</v>
      </c>
      <c r="B2760" t="s">
        <v>1315</v>
      </c>
      <c r="C2760" t="s">
        <v>373</v>
      </c>
      <c r="D2760">
        <v>5</v>
      </c>
      <c r="G2760">
        <v>20</v>
      </c>
      <c r="H2760">
        <v>0</v>
      </c>
      <c r="I2760" t="s">
        <v>3957</v>
      </c>
      <c r="P2760">
        <v>8</v>
      </c>
      <c r="Q2760" t="s">
        <v>7998</v>
      </c>
      <c r="R2760" t="str">
        <f>IFERROR(INDEX(tbl_Lookup_Exercises[Category],MATCH(tbl_Exercises[[#This Row],[ExerciseName]],tbl_Lookup_Exercises[ExerciseName],0)),"Unknown")</f>
        <v>Cardio</v>
      </c>
    </row>
    <row r="2761" spans="1:18" x14ac:dyDescent="0.25">
      <c r="A2761" t="s">
        <v>7999</v>
      </c>
      <c r="B2761" t="s">
        <v>1315</v>
      </c>
      <c r="C2761" t="s">
        <v>373</v>
      </c>
      <c r="D2761">
        <v>6</v>
      </c>
      <c r="G2761">
        <v>20</v>
      </c>
      <c r="H2761">
        <v>0</v>
      </c>
      <c r="I2761" t="s">
        <v>3957</v>
      </c>
      <c r="P2761">
        <v>8</v>
      </c>
      <c r="Q2761" t="s">
        <v>1318</v>
      </c>
      <c r="R2761" t="str">
        <f>IFERROR(INDEX(tbl_Lookup_Exercises[Category],MATCH(tbl_Exercises[[#This Row],[ExerciseName]],tbl_Lookup_Exercises[ExerciseName],0)),"Unknown")</f>
        <v>Cardio</v>
      </c>
    </row>
    <row r="2762" spans="1:18" x14ac:dyDescent="0.25">
      <c r="A2762" t="s">
        <v>8000</v>
      </c>
      <c r="B2762" t="s">
        <v>1319</v>
      </c>
      <c r="C2762" t="s">
        <v>363</v>
      </c>
      <c r="D2762">
        <v>1</v>
      </c>
      <c r="G2762">
        <v>300</v>
      </c>
      <c r="H2762">
        <v>0.56999999999999995</v>
      </c>
      <c r="I2762" t="s">
        <v>3957</v>
      </c>
      <c r="O2762" t="s">
        <v>7642</v>
      </c>
      <c r="P2762">
        <v>8</v>
      </c>
      <c r="Q2762" t="s">
        <v>1321</v>
      </c>
      <c r="R2762" t="str">
        <f>IFERROR(INDEX(tbl_Lookup_Exercises[Category],MATCH(tbl_Exercises[[#This Row],[ExerciseName]],tbl_Lookup_Exercises[ExerciseName],0)),"Unknown")</f>
        <v>Cardio</v>
      </c>
    </row>
    <row r="2763" spans="1:18" x14ac:dyDescent="0.25">
      <c r="A2763" t="s">
        <v>8001</v>
      </c>
      <c r="B2763" t="s">
        <v>1319</v>
      </c>
      <c r="C2763" t="s">
        <v>269</v>
      </c>
      <c r="D2763">
        <v>1</v>
      </c>
      <c r="E2763">
        <v>0</v>
      </c>
      <c r="F2763">
        <v>10</v>
      </c>
      <c r="N2763" t="s">
        <v>8002</v>
      </c>
      <c r="P2763">
        <v>8</v>
      </c>
      <c r="Q2763" t="s">
        <v>8003</v>
      </c>
      <c r="R2763" t="str">
        <f>IFERROR(INDEX(tbl_Lookup_Exercises[Category],MATCH(tbl_Exercises[[#This Row],[ExerciseName]],tbl_Lookup_Exercises[ExerciseName],0)),"Unknown")</f>
        <v>Legs</v>
      </c>
    </row>
    <row r="2764" spans="1:18" x14ac:dyDescent="0.25">
      <c r="A2764" t="s">
        <v>8004</v>
      </c>
      <c r="B2764" t="s">
        <v>1319</v>
      </c>
      <c r="C2764" t="s">
        <v>423</v>
      </c>
      <c r="D2764">
        <v>1</v>
      </c>
      <c r="E2764">
        <v>0</v>
      </c>
      <c r="F2764">
        <v>10</v>
      </c>
      <c r="N2764" t="s">
        <v>8002</v>
      </c>
      <c r="P2764">
        <v>8</v>
      </c>
      <c r="Q2764" t="s">
        <v>8005</v>
      </c>
      <c r="R2764" t="str">
        <f>IFERROR(INDEX(tbl_Lookup_Exercises[Category],MATCH(tbl_Exercises[[#This Row],[ExerciseName]],tbl_Lookup_Exercises[ExerciseName],0)),"Unknown")</f>
        <v>Warmup</v>
      </c>
    </row>
    <row r="2765" spans="1:18" x14ac:dyDescent="0.25">
      <c r="A2765" t="s">
        <v>8006</v>
      </c>
      <c r="B2765" t="s">
        <v>1319</v>
      </c>
      <c r="C2765" t="s">
        <v>275</v>
      </c>
      <c r="D2765">
        <v>1</v>
      </c>
      <c r="E2765">
        <v>0</v>
      </c>
      <c r="G2765">
        <v>8</v>
      </c>
      <c r="N2765" t="s">
        <v>8002</v>
      </c>
      <c r="P2765">
        <v>8</v>
      </c>
      <c r="Q2765" t="s">
        <v>8007</v>
      </c>
      <c r="R2765" t="str">
        <f>IFERROR(INDEX(tbl_Lookup_Exercises[Category],MATCH(tbl_Exercises[[#This Row],[ExerciseName]],tbl_Lookup_Exercises[ExerciseName],0)),"Unknown")</f>
        <v>Legs</v>
      </c>
    </row>
    <row r="2766" spans="1:18" x14ac:dyDescent="0.25">
      <c r="A2766" t="s">
        <v>8008</v>
      </c>
      <c r="B2766" t="s">
        <v>1319</v>
      </c>
      <c r="C2766" t="s">
        <v>299</v>
      </c>
      <c r="D2766">
        <v>1</v>
      </c>
      <c r="E2766">
        <v>0</v>
      </c>
      <c r="F2766">
        <v>10</v>
      </c>
      <c r="N2766" t="s">
        <v>8002</v>
      </c>
      <c r="P2766">
        <v>8</v>
      </c>
      <c r="Q2766" t="s">
        <v>8009</v>
      </c>
      <c r="R2766" t="str">
        <f>IFERROR(INDEX(tbl_Lookup_Exercises[Category],MATCH(tbl_Exercises[[#This Row],[ExerciseName]],tbl_Lookup_Exercises[ExerciseName],0)),"Unknown")</f>
        <v>Legs</v>
      </c>
    </row>
    <row r="2767" spans="1:18" x14ac:dyDescent="0.25">
      <c r="A2767" t="s">
        <v>8010</v>
      </c>
      <c r="B2767" t="s">
        <v>1319</v>
      </c>
      <c r="C2767" t="s">
        <v>286</v>
      </c>
      <c r="D2767">
        <v>1</v>
      </c>
      <c r="E2767">
        <v>0</v>
      </c>
      <c r="F2767">
        <v>15</v>
      </c>
      <c r="N2767" t="s">
        <v>8002</v>
      </c>
      <c r="P2767">
        <v>8</v>
      </c>
      <c r="Q2767" t="s">
        <v>8011</v>
      </c>
      <c r="R2767" t="str">
        <f>IFERROR(INDEX(tbl_Lookup_Exercises[Category],MATCH(tbl_Exercises[[#This Row],[ExerciseName]],tbl_Lookup_Exercises[ExerciseName],0)),"Unknown")</f>
        <v>Legs</v>
      </c>
    </row>
    <row r="2768" spans="1:18" x14ac:dyDescent="0.25">
      <c r="A2768" t="s">
        <v>8012</v>
      </c>
      <c r="B2768" t="s">
        <v>1319</v>
      </c>
      <c r="C2768" t="s">
        <v>269</v>
      </c>
      <c r="D2768">
        <v>2</v>
      </c>
      <c r="E2768">
        <v>0</v>
      </c>
      <c r="F2768">
        <v>10</v>
      </c>
      <c r="N2768" t="s">
        <v>8013</v>
      </c>
      <c r="P2768">
        <v>8</v>
      </c>
      <c r="Q2768" t="s">
        <v>8014</v>
      </c>
      <c r="R2768" t="str">
        <f>IFERROR(INDEX(tbl_Lookup_Exercises[Category],MATCH(tbl_Exercises[[#This Row],[ExerciseName]],tbl_Lookup_Exercises[ExerciseName],0)),"Unknown")</f>
        <v>Legs</v>
      </c>
    </row>
    <row r="2769" spans="1:18" x14ac:dyDescent="0.25">
      <c r="A2769" t="s">
        <v>8015</v>
      </c>
      <c r="B2769" t="s">
        <v>1319</v>
      </c>
      <c r="C2769" t="s">
        <v>423</v>
      </c>
      <c r="D2769">
        <v>2</v>
      </c>
      <c r="E2769">
        <v>0</v>
      </c>
      <c r="F2769">
        <v>10</v>
      </c>
      <c r="N2769" t="s">
        <v>8013</v>
      </c>
      <c r="P2769">
        <v>8</v>
      </c>
      <c r="Q2769" t="s">
        <v>8016</v>
      </c>
      <c r="R2769" t="str">
        <f>IFERROR(INDEX(tbl_Lookup_Exercises[Category],MATCH(tbl_Exercises[[#This Row],[ExerciseName]],tbl_Lookup_Exercises[ExerciseName],0)),"Unknown")</f>
        <v>Warmup</v>
      </c>
    </row>
    <row r="2770" spans="1:18" x14ac:dyDescent="0.25">
      <c r="A2770" t="s">
        <v>8017</v>
      </c>
      <c r="B2770" t="s">
        <v>1319</v>
      </c>
      <c r="C2770" t="s">
        <v>275</v>
      </c>
      <c r="D2770">
        <v>2</v>
      </c>
      <c r="E2770">
        <v>0</v>
      </c>
      <c r="G2770">
        <v>8</v>
      </c>
      <c r="N2770" t="s">
        <v>8013</v>
      </c>
      <c r="P2770">
        <v>8</v>
      </c>
      <c r="Q2770" t="s">
        <v>8018</v>
      </c>
      <c r="R2770" t="str">
        <f>IFERROR(INDEX(tbl_Lookup_Exercises[Category],MATCH(tbl_Exercises[[#This Row],[ExerciseName]],tbl_Lookup_Exercises[ExerciseName],0)),"Unknown")</f>
        <v>Legs</v>
      </c>
    </row>
    <row r="2771" spans="1:18" x14ac:dyDescent="0.25">
      <c r="A2771" t="s">
        <v>8019</v>
      </c>
      <c r="B2771" t="s">
        <v>1319</v>
      </c>
      <c r="C2771" t="s">
        <v>299</v>
      </c>
      <c r="D2771">
        <v>2</v>
      </c>
      <c r="E2771">
        <v>0</v>
      </c>
      <c r="F2771">
        <v>10</v>
      </c>
      <c r="N2771" t="s">
        <v>8013</v>
      </c>
      <c r="P2771">
        <v>8</v>
      </c>
      <c r="Q2771" t="s">
        <v>8020</v>
      </c>
      <c r="R2771" t="str">
        <f>IFERROR(INDEX(tbl_Lookup_Exercises[Category],MATCH(tbl_Exercises[[#This Row],[ExerciseName]],tbl_Lookup_Exercises[ExerciseName],0)),"Unknown")</f>
        <v>Legs</v>
      </c>
    </row>
    <row r="2772" spans="1:18" x14ac:dyDescent="0.25">
      <c r="A2772" t="s">
        <v>8021</v>
      </c>
      <c r="B2772" t="s">
        <v>1319</v>
      </c>
      <c r="C2772" t="s">
        <v>286</v>
      </c>
      <c r="D2772">
        <v>2</v>
      </c>
      <c r="E2772">
        <v>0</v>
      </c>
      <c r="F2772">
        <v>15</v>
      </c>
      <c r="N2772" t="s">
        <v>8013</v>
      </c>
      <c r="P2772">
        <v>8</v>
      </c>
      <c r="Q2772" t="s">
        <v>8022</v>
      </c>
      <c r="R2772" t="str">
        <f>IFERROR(INDEX(tbl_Lookup_Exercises[Category],MATCH(tbl_Exercises[[#This Row],[ExerciseName]],tbl_Lookup_Exercises[ExerciseName],0)),"Unknown")</f>
        <v>Legs</v>
      </c>
    </row>
    <row r="2773" spans="1:18" x14ac:dyDescent="0.25">
      <c r="A2773" t="s">
        <v>8023</v>
      </c>
      <c r="B2773" t="s">
        <v>1319</v>
      </c>
      <c r="C2773" t="s">
        <v>1</v>
      </c>
      <c r="D2773">
        <v>1</v>
      </c>
      <c r="E2773">
        <v>150</v>
      </c>
      <c r="G2773">
        <v>75</v>
      </c>
      <c r="O2773" t="s">
        <v>6814</v>
      </c>
      <c r="P2773">
        <v>8</v>
      </c>
      <c r="Q2773" t="s">
        <v>8024</v>
      </c>
      <c r="R2773" t="str">
        <f>IFERROR(INDEX(tbl_Lookup_Exercises[Category],MATCH(tbl_Exercises[[#This Row],[ExerciseName]],tbl_Lookup_Exercises[ExerciseName],0)),"Unknown")</f>
        <v>Carry</v>
      </c>
    </row>
    <row r="2774" spans="1:18" x14ac:dyDescent="0.25">
      <c r="A2774" t="s">
        <v>8025</v>
      </c>
      <c r="B2774" t="s">
        <v>1319</v>
      </c>
      <c r="C2774" t="s">
        <v>1</v>
      </c>
      <c r="D2774">
        <v>2</v>
      </c>
      <c r="E2774">
        <v>150</v>
      </c>
      <c r="G2774">
        <v>70.199999999999989</v>
      </c>
      <c r="O2774" t="s">
        <v>8026</v>
      </c>
      <c r="P2774">
        <v>8</v>
      </c>
      <c r="Q2774" t="s">
        <v>8027</v>
      </c>
      <c r="R2774" t="str">
        <f>IFERROR(INDEX(tbl_Lookup_Exercises[Category],MATCH(tbl_Exercises[[#This Row],[ExerciseName]],tbl_Lookup_Exercises[ExerciseName],0)),"Unknown")</f>
        <v>Carry</v>
      </c>
    </row>
    <row r="2775" spans="1:18" x14ac:dyDescent="0.25">
      <c r="A2775" t="s">
        <v>8028</v>
      </c>
      <c r="B2775" t="s">
        <v>1319</v>
      </c>
      <c r="C2775" t="s">
        <v>1</v>
      </c>
      <c r="D2775">
        <v>3</v>
      </c>
      <c r="E2775">
        <v>150</v>
      </c>
      <c r="G2775">
        <v>60</v>
      </c>
      <c r="O2775" t="s">
        <v>8029</v>
      </c>
      <c r="P2775">
        <v>8</v>
      </c>
      <c r="Q2775" t="s">
        <v>8030</v>
      </c>
      <c r="R2775" t="str">
        <f>IFERROR(INDEX(tbl_Lookup_Exercises[Category],MATCH(tbl_Exercises[[#This Row],[ExerciseName]],tbl_Lookup_Exercises[ExerciseName],0)),"Unknown")</f>
        <v>Carry</v>
      </c>
    </row>
    <row r="2776" spans="1:18" x14ac:dyDescent="0.25">
      <c r="A2776" t="s">
        <v>8031</v>
      </c>
      <c r="B2776" t="s">
        <v>1319</v>
      </c>
      <c r="C2776" t="s">
        <v>1</v>
      </c>
      <c r="D2776">
        <v>4</v>
      </c>
      <c r="E2776">
        <v>150</v>
      </c>
      <c r="G2776">
        <v>55.2</v>
      </c>
      <c r="O2776" t="s">
        <v>8032</v>
      </c>
      <c r="P2776">
        <v>8</v>
      </c>
      <c r="Q2776" t="s">
        <v>8033</v>
      </c>
      <c r="R2776" t="str">
        <f>IFERROR(INDEX(tbl_Lookup_Exercises[Category],MATCH(tbl_Exercises[[#This Row],[ExerciseName]],tbl_Lookup_Exercises[ExerciseName],0)),"Unknown")</f>
        <v>Carry</v>
      </c>
    </row>
    <row r="2777" spans="1:18" x14ac:dyDescent="0.25">
      <c r="A2777" t="s">
        <v>8034</v>
      </c>
      <c r="B2777" t="s">
        <v>1319</v>
      </c>
      <c r="C2777" t="s">
        <v>265</v>
      </c>
      <c r="D2777">
        <v>1</v>
      </c>
      <c r="E2777">
        <v>75</v>
      </c>
      <c r="F2777">
        <v>10</v>
      </c>
      <c r="J2777">
        <v>2</v>
      </c>
      <c r="K2777">
        <v>1</v>
      </c>
      <c r="L2777">
        <v>3</v>
      </c>
      <c r="M2777" t="s">
        <v>1745</v>
      </c>
      <c r="O2777" t="s">
        <v>8035</v>
      </c>
      <c r="P2777">
        <v>8</v>
      </c>
      <c r="Q2777" t="s">
        <v>8036</v>
      </c>
      <c r="R2777" t="str">
        <f>IFERROR(INDEX(tbl_Lookup_Exercises[Category],MATCH(tbl_Exercises[[#This Row],[ExerciseName]],tbl_Lookup_Exercises[ExerciseName],0)),"Unknown")</f>
        <v>Legs</v>
      </c>
    </row>
    <row r="2778" spans="1:18" x14ac:dyDescent="0.25">
      <c r="A2778" t="s">
        <v>8037</v>
      </c>
      <c r="B2778" t="s">
        <v>1319</v>
      </c>
      <c r="C2778" t="s">
        <v>265</v>
      </c>
      <c r="D2778">
        <v>2</v>
      </c>
      <c r="E2778">
        <v>75</v>
      </c>
      <c r="F2778">
        <v>10</v>
      </c>
      <c r="J2778">
        <v>2</v>
      </c>
      <c r="K2778">
        <v>1</v>
      </c>
      <c r="L2778">
        <v>3</v>
      </c>
      <c r="M2778" t="s">
        <v>1745</v>
      </c>
      <c r="O2778" t="s">
        <v>8035</v>
      </c>
      <c r="P2778">
        <v>8</v>
      </c>
      <c r="Q2778" t="s">
        <v>8038</v>
      </c>
      <c r="R2778" t="str">
        <f>IFERROR(INDEX(tbl_Lookup_Exercises[Category],MATCH(tbl_Exercises[[#This Row],[ExerciseName]],tbl_Lookup_Exercises[ExerciseName],0)),"Unknown")</f>
        <v>Legs</v>
      </c>
    </row>
    <row r="2779" spans="1:18" x14ac:dyDescent="0.25">
      <c r="A2779" t="s">
        <v>8039</v>
      </c>
      <c r="B2779" t="s">
        <v>1319</v>
      </c>
      <c r="C2779" t="s">
        <v>265</v>
      </c>
      <c r="D2779">
        <v>3</v>
      </c>
      <c r="E2779">
        <v>75</v>
      </c>
      <c r="F2779">
        <v>9</v>
      </c>
      <c r="J2779">
        <v>2</v>
      </c>
      <c r="K2779">
        <v>1</v>
      </c>
      <c r="L2779">
        <v>3</v>
      </c>
      <c r="M2779" t="s">
        <v>1745</v>
      </c>
      <c r="O2779" t="s">
        <v>8035</v>
      </c>
      <c r="P2779">
        <v>8</v>
      </c>
      <c r="Q2779" t="s">
        <v>8040</v>
      </c>
      <c r="R2779" t="str">
        <f>IFERROR(INDEX(tbl_Lookup_Exercises[Category],MATCH(tbl_Exercises[[#This Row],[ExerciseName]],tbl_Lookup_Exercises[ExerciseName],0)),"Unknown")</f>
        <v>Legs</v>
      </c>
    </row>
    <row r="2780" spans="1:18" x14ac:dyDescent="0.25">
      <c r="A2780" t="s">
        <v>8041</v>
      </c>
      <c r="B2780" t="s">
        <v>1319</v>
      </c>
      <c r="C2780" t="s">
        <v>265</v>
      </c>
      <c r="D2780">
        <v>4</v>
      </c>
      <c r="E2780">
        <v>75</v>
      </c>
      <c r="F2780">
        <v>9</v>
      </c>
      <c r="J2780">
        <v>2</v>
      </c>
      <c r="K2780">
        <v>1</v>
      </c>
      <c r="L2780">
        <v>3</v>
      </c>
      <c r="M2780" t="s">
        <v>1745</v>
      </c>
      <c r="O2780" t="s">
        <v>8035</v>
      </c>
      <c r="P2780">
        <v>8</v>
      </c>
      <c r="Q2780" t="s">
        <v>8042</v>
      </c>
      <c r="R2780" t="str">
        <f>IFERROR(INDEX(tbl_Lookup_Exercises[Category],MATCH(tbl_Exercises[[#This Row],[ExerciseName]],tbl_Lookup_Exercises[ExerciseName],0)),"Unknown")</f>
        <v>Legs</v>
      </c>
    </row>
    <row r="2781" spans="1:18" x14ac:dyDescent="0.25">
      <c r="A2781" t="s">
        <v>8043</v>
      </c>
      <c r="B2781" t="s">
        <v>1319</v>
      </c>
      <c r="C2781" t="s">
        <v>249</v>
      </c>
      <c r="D2781">
        <v>1</v>
      </c>
      <c r="E2781">
        <v>150</v>
      </c>
      <c r="F2781">
        <v>10</v>
      </c>
      <c r="J2781">
        <v>2</v>
      </c>
      <c r="K2781">
        <v>1</v>
      </c>
      <c r="L2781">
        <v>3</v>
      </c>
      <c r="M2781" t="s">
        <v>618</v>
      </c>
      <c r="O2781" t="s">
        <v>3189</v>
      </c>
      <c r="P2781">
        <v>8</v>
      </c>
      <c r="Q2781" t="s">
        <v>8044</v>
      </c>
      <c r="R2781" t="str">
        <f>IFERROR(INDEX(tbl_Lookup_Exercises[Category],MATCH(tbl_Exercises[[#This Row],[ExerciseName]],tbl_Lookup_Exercises[ExerciseName],0)),"Unknown")</f>
        <v>Legs</v>
      </c>
    </row>
    <row r="2782" spans="1:18" x14ac:dyDescent="0.25">
      <c r="A2782" t="s">
        <v>8045</v>
      </c>
      <c r="B2782" t="s">
        <v>1319</v>
      </c>
      <c r="C2782" t="s">
        <v>249</v>
      </c>
      <c r="D2782">
        <v>2</v>
      </c>
      <c r="E2782">
        <v>150</v>
      </c>
      <c r="F2782">
        <v>10</v>
      </c>
      <c r="J2782">
        <v>2</v>
      </c>
      <c r="K2782">
        <v>1</v>
      </c>
      <c r="L2782">
        <v>3</v>
      </c>
      <c r="M2782" t="s">
        <v>618</v>
      </c>
      <c r="O2782" t="s">
        <v>3189</v>
      </c>
      <c r="P2782">
        <v>8</v>
      </c>
      <c r="Q2782" t="s">
        <v>8046</v>
      </c>
      <c r="R2782" t="str">
        <f>IFERROR(INDEX(tbl_Lookup_Exercises[Category],MATCH(tbl_Exercises[[#This Row],[ExerciseName]],tbl_Lookup_Exercises[ExerciseName],0)),"Unknown")</f>
        <v>Legs</v>
      </c>
    </row>
    <row r="2783" spans="1:18" x14ac:dyDescent="0.25">
      <c r="A2783" t="s">
        <v>8047</v>
      </c>
      <c r="B2783" t="s">
        <v>1319</v>
      </c>
      <c r="C2783" t="s">
        <v>249</v>
      </c>
      <c r="D2783">
        <v>3</v>
      </c>
      <c r="E2783">
        <v>150</v>
      </c>
      <c r="F2783">
        <v>9</v>
      </c>
      <c r="J2783">
        <v>2</v>
      </c>
      <c r="K2783">
        <v>1</v>
      </c>
      <c r="L2783">
        <v>3</v>
      </c>
      <c r="M2783" t="s">
        <v>610</v>
      </c>
      <c r="O2783" t="s">
        <v>8048</v>
      </c>
      <c r="P2783">
        <v>8</v>
      </c>
      <c r="Q2783" t="s">
        <v>8049</v>
      </c>
      <c r="R2783" t="str">
        <f>IFERROR(INDEX(tbl_Lookup_Exercises[Category],MATCH(tbl_Exercises[[#This Row],[ExerciseName]],tbl_Lookup_Exercises[ExerciseName],0)),"Unknown")</f>
        <v>Legs</v>
      </c>
    </row>
    <row r="2784" spans="1:18" x14ac:dyDescent="0.25">
      <c r="A2784" t="s">
        <v>8050</v>
      </c>
      <c r="B2784" t="s">
        <v>1319</v>
      </c>
      <c r="C2784" t="s">
        <v>256</v>
      </c>
      <c r="D2784">
        <v>1</v>
      </c>
      <c r="E2784">
        <v>40</v>
      </c>
      <c r="F2784">
        <v>8</v>
      </c>
      <c r="J2784">
        <v>3</v>
      </c>
      <c r="K2784">
        <v>1</v>
      </c>
      <c r="L2784">
        <v>2</v>
      </c>
      <c r="M2784" t="s">
        <v>618</v>
      </c>
      <c r="O2784" t="s">
        <v>8051</v>
      </c>
      <c r="P2784">
        <v>8</v>
      </c>
      <c r="Q2784" t="s">
        <v>8052</v>
      </c>
      <c r="R2784" t="str">
        <f>IFERROR(INDEX(tbl_Lookup_Exercises[Category],MATCH(tbl_Exercises[[#This Row],[ExerciseName]],tbl_Lookup_Exercises[ExerciseName],0)),"Unknown")</f>
        <v>Legs</v>
      </c>
    </row>
    <row r="2785" spans="1:18" x14ac:dyDescent="0.25">
      <c r="A2785" t="s">
        <v>8053</v>
      </c>
      <c r="B2785" t="s">
        <v>1319</v>
      </c>
      <c r="C2785" t="s">
        <v>256</v>
      </c>
      <c r="D2785">
        <v>2</v>
      </c>
      <c r="E2785">
        <v>45</v>
      </c>
      <c r="F2785">
        <v>8</v>
      </c>
      <c r="J2785">
        <v>3</v>
      </c>
      <c r="K2785">
        <v>1</v>
      </c>
      <c r="L2785">
        <v>2</v>
      </c>
      <c r="M2785" t="s">
        <v>1745</v>
      </c>
      <c r="O2785" t="s">
        <v>8054</v>
      </c>
      <c r="P2785">
        <v>8</v>
      </c>
      <c r="Q2785" t="s">
        <v>8055</v>
      </c>
      <c r="R2785" t="str">
        <f>IFERROR(INDEX(tbl_Lookup_Exercises[Category],MATCH(tbl_Exercises[[#This Row],[ExerciseName]],tbl_Lookup_Exercises[ExerciseName],0)),"Unknown")</f>
        <v>Legs</v>
      </c>
    </row>
    <row r="2786" spans="1:18" x14ac:dyDescent="0.25">
      <c r="A2786" t="s">
        <v>8056</v>
      </c>
      <c r="B2786" t="s">
        <v>1319</v>
      </c>
      <c r="C2786" t="s">
        <v>256</v>
      </c>
      <c r="D2786">
        <v>3</v>
      </c>
      <c r="E2786">
        <v>50</v>
      </c>
      <c r="F2786">
        <v>8</v>
      </c>
      <c r="J2786">
        <v>3</v>
      </c>
      <c r="K2786">
        <v>1</v>
      </c>
      <c r="L2786">
        <v>2</v>
      </c>
      <c r="M2786" t="s">
        <v>1745</v>
      </c>
      <c r="O2786" t="s">
        <v>8057</v>
      </c>
      <c r="P2786">
        <v>8</v>
      </c>
      <c r="Q2786" t="s">
        <v>8058</v>
      </c>
      <c r="R2786" t="str">
        <f>IFERROR(INDEX(tbl_Lookup_Exercises[Category],MATCH(tbl_Exercises[[#This Row],[ExerciseName]],tbl_Lookup_Exercises[ExerciseName],0)),"Unknown")</f>
        <v>Legs</v>
      </c>
    </row>
    <row r="2787" spans="1:18" x14ac:dyDescent="0.25">
      <c r="A2787" t="s">
        <v>8059</v>
      </c>
      <c r="B2787" t="s">
        <v>1319</v>
      </c>
      <c r="C2787" t="s">
        <v>290</v>
      </c>
      <c r="D2787">
        <v>1</v>
      </c>
      <c r="E2787">
        <v>110</v>
      </c>
      <c r="F2787">
        <v>15</v>
      </c>
      <c r="J2787">
        <v>2</v>
      </c>
      <c r="K2787">
        <v>1</v>
      </c>
      <c r="L2787">
        <v>3</v>
      </c>
      <c r="M2787" t="s">
        <v>618</v>
      </c>
      <c r="O2787" t="s">
        <v>8060</v>
      </c>
      <c r="P2787">
        <v>8</v>
      </c>
      <c r="Q2787" t="s">
        <v>8061</v>
      </c>
      <c r="R2787" t="str">
        <f>IFERROR(INDEX(tbl_Lookup_Exercises[Category],MATCH(tbl_Exercises[[#This Row],[ExerciseName]],tbl_Lookup_Exercises[ExerciseName],0)),"Unknown")</f>
        <v>Legs</v>
      </c>
    </row>
    <row r="2788" spans="1:18" x14ac:dyDescent="0.25">
      <c r="A2788" t="s">
        <v>8062</v>
      </c>
      <c r="B2788" t="s">
        <v>1319</v>
      </c>
      <c r="C2788" t="s">
        <v>290</v>
      </c>
      <c r="D2788">
        <v>2</v>
      </c>
      <c r="E2788">
        <v>110</v>
      </c>
      <c r="F2788">
        <v>15</v>
      </c>
      <c r="J2788">
        <v>2</v>
      </c>
      <c r="K2788">
        <v>1</v>
      </c>
      <c r="L2788">
        <v>3</v>
      </c>
      <c r="M2788" t="s">
        <v>618</v>
      </c>
      <c r="O2788" t="s">
        <v>8063</v>
      </c>
      <c r="P2788">
        <v>8</v>
      </c>
      <c r="Q2788" t="s">
        <v>8064</v>
      </c>
      <c r="R2788" t="str">
        <f>IFERROR(INDEX(tbl_Lookup_Exercises[Category],MATCH(tbl_Exercises[[#This Row],[ExerciseName]],tbl_Lookup_Exercises[ExerciseName],0)),"Unknown")</f>
        <v>Legs</v>
      </c>
    </row>
    <row r="2789" spans="1:18" x14ac:dyDescent="0.25">
      <c r="A2789" t="s">
        <v>8065</v>
      </c>
      <c r="B2789" t="s">
        <v>1319</v>
      </c>
      <c r="C2789" t="s">
        <v>290</v>
      </c>
      <c r="D2789">
        <v>3</v>
      </c>
      <c r="E2789">
        <v>120</v>
      </c>
      <c r="F2789">
        <v>13</v>
      </c>
      <c r="J2789">
        <v>2</v>
      </c>
      <c r="K2789">
        <v>1</v>
      </c>
      <c r="L2789">
        <v>3</v>
      </c>
      <c r="M2789" t="s">
        <v>1745</v>
      </c>
      <c r="O2789" t="s">
        <v>8066</v>
      </c>
      <c r="P2789">
        <v>8</v>
      </c>
      <c r="Q2789" t="s">
        <v>8067</v>
      </c>
      <c r="R2789" t="str">
        <f>IFERROR(INDEX(tbl_Lookup_Exercises[Category],MATCH(tbl_Exercises[[#This Row],[ExerciseName]],tbl_Lookup_Exercises[ExerciseName],0)),"Unknown")</f>
        <v>Legs</v>
      </c>
    </row>
    <row r="2790" spans="1:18" x14ac:dyDescent="0.25">
      <c r="A2790" t="s">
        <v>8068</v>
      </c>
      <c r="B2790" t="s">
        <v>1319</v>
      </c>
      <c r="C2790" t="s">
        <v>356</v>
      </c>
      <c r="D2790">
        <v>1</v>
      </c>
      <c r="G2790">
        <v>20</v>
      </c>
      <c r="H2790">
        <v>0</v>
      </c>
      <c r="I2790" t="s">
        <v>3957</v>
      </c>
      <c r="O2790" t="s">
        <v>8069</v>
      </c>
      <c r="P2790">
        <v>8</v>
      </c>
      <c r="Q2790" t="s">
        <v>8070</v>
      </c>
      <c r="R2790" t="str">
        <f>IFERROR(INDEX(tbl_Lookup_Exercises[Category],MATCH(tbl_Exercises[[#This Row],[ExerciseName]],tbl_Lookup_Exercises[ExerciseName],0)),"Unknown")</f>
        <v>Pull</v>
      </c>
    </row>
    <row r="2791" spans="1:18" x14ac:dyDescent="0.25">
      <c r="A2791" t="s">
        <v>8071</v>
      </c>
      <c r="B2791" t="s">
        <v>1319</v>
      </c>
      <c r="C2791" t="s">
        <v>356</v>
      </c>
      <c r="D2791">
        <v>2</v>
      </c>
      <c r="G2791">
        <v>20</v>
      </c>
      <c r="H2791">
        <v>0</v>
      </c>
      <c r="I2791" t="s">
        <v>3957</v>
      </c>
      <c r="O2791" t="s">
        <v>8069</v>
      </c>
      <c r="P2791">
        <v>8</v>
      </c>
      <c r="Q2791" t="s">
        <v>8072</v>
      </c>
      <c r="R2791" t="str">
        <f>IFERROR(INDEX(tbl_Lookup_Exercises[Category],MATCH(tbl_Exercises[[#This Row],[ExerciseName]],tbl_Lookup_Exercises[ExerciseName],0)),"Unknown")</f>
        <v>Pull</v>
      </c>
    </row>
    <row r="2792" spans="1:18" x14ac:dyDescent="0.25">
      <c r="A2792" t="s">
        <v>8073</v>
      </c>
      <c r="B2792" t="s">
        <v>1319</v>
      </c>
      <c r="C2792" t="s">
        <v>356</v>
      </c>
      <c r="D2792">
        <v>3</v>
      </c>
      <c r="G2792">
        <v>20</v>
      </c>
      <c r="H2792">
        <v>0</v>
      </c>
      <c r="I2792" t="s">
        <v>3957</v>
      </c>
      <c r="O2792" t="s">
        <v>8069</v>
      </c>
      <c r="P2792">
        <v>8</v>
      </c>
      <c r="Q2792" t="s">
        <v>8074</v>
      </c>
      <c r="R2792" t="str">
        <f>IFERROR(INDEX(tbl_Lookup_Exercises[Category],MATCH(tbl_Exercises[[#This Row],[ExerciseName]],tbl_Lookup_Exercises[ExerciseName],0)),"Unknown")</f>
        <v>Pull</v>
      </c>
    </row>
    <row r="2793" spans="1:18" x14ac:dyDescent="0.25">
      <c r="A2793" t="s">
        <v>8075</v>
      </c>
      <c r="B2793" t="s">
        <v>1319</v>
      </c>
      <c r="C2793" t="s">
        <v>356</v>
      </c>
      <c r="D2793">
        <v>4</v>
      </c>
      <c r="G2793">
        <v>20</v>
      </c>
      <c r="H2793">
        <v>0</v>
      </c>
      <c r="I2793" t="s">
        <v>3957</v>
      </c>
      <c r="O2793" t="s">
        <v>8069</v>
      </c>
      <c r="P2793">
        <v>8</v>
      </c>
      <c r="Q2793" t="s">
        <v>8076</v>
      </c>
      <c r="R2793" t="str">
        <f>IFERROR(INDEX(tbl_Lookup_Exercises[Category],MATCH(tbl_Exercises[[#This Row],[ExerciseName]],tbl_Lookup_Exercises[ExerciseName],0)),"Unknown")</f>
        <v>Pull</v>
      </c>
    </row>
    <row r="2794" spans="1:18" x14ac:dyDescent="0.25">
      <c r="A2794" t="s">
        <v>8077</v>
      </c>
      <c r="B2794" t="s">
        <v>1319</v>
      </c>
      <c r="C2794" t="s">
        <v>356</v>
      </c>
      <c r="D2794">
        <v>5</v>
      </c>
      <c r="G2794">
        <v>20</v>
      </c>
      <c r="H2794">
        <v>0</v>
      </c>
      <c r="I2794" t="s">
        <v>3957</v>
      </c>
      <c r="O2794" t="s">
        <v>8069</v>
      </c>
      <c r="P2794">
        <v>8</v>
      </c>
      <c r="Q2794" t="s">
        <v>8078</v>
      </c>
      <c r="R2794" t="str">
        <f>IFERROR(INDEX(tbl_Lookup_Exercises[Category],MATCH(tbl_Exercises[[#This Row],[ExerciseName]],tbl_Lookup_Exercises[ExerciseName],0)),"Unknown")</f>
        <v>Pull</v>
      </c>
    </row>
    <row r="2795" spans="1:18" x14ac:dyDescent="0.25">
      <c r="A2795" t="s">
        <v>8079</v>
      </c>
      <c r="B2795" t="s">
        <v>1319</v>
      </c>
      <c r="C2795" t="s">
        <v>356</v>
      </c>
      <c r="D2795">
        <v>6</v>
      </c>
      <c r="G2795">
        <v>20</v>
      </c>
      <c r="H2795">
        <v>0</v>
      </c>
      <c r="I2795" t="s">
        <v>3957</v>
      </c>
      <c r="O2795" t="s">
        <v>8069</v>
      </c>
      <c r="P2795">
        <v>8</v>
      </c>
      <c r="Q2795" t="s">
        <v>8080</v>
      </c>
      <c r="R2795" t="str">
        <f>IFERROR(INDEX(tbl_Lookup_Exercises[Category],MATCH(tbl_Exercises[[#This Row],[ExerciseName]],tbl_Lookup_Exercises[ExerciseName],0)),"Unknown")</f>
        <v>Pull</v>
      </c>
    </row>
    <row r="2796" spans="1:18" x14ac:dyDescent="0.25">
      <c r="A2796" t="s">
        <v>8081</v>
      </c>
      <c r="B2796" t="s">
        <v>1319</v>
      </c>
      <c r="C2796" t="s">
        <v>356</v>
      </c>
      <c r="D2796">
        <v>7</v>
      </c>
      <c r="G2796">
        <v>20</v>
      </c>
      <c r="H2796">
        <v>0</v>
      </c>
      <c r="I2796" t="s">
        <v>3957</v>
      </c>
      <c r="O2796" t="s">
        <v>8082</v>
      </c>
      <c r="P2796">
        <v>8</v>
      </c>
      <c r="Q2796" t="s">
        <v>8083</v>
      </c>
      <c r="R2796" t="str">
        <f>IFERROR(INDEX(tbl_Lookup_Exercises[Category],MATCH(tbl_Exercises[[#This Row],[ExerciseName]],tbl_Lookup_Exercises[ExerciseName],0)),"Unknown")</f>
        <v>Pull</v>
      </c>
    </row>
    <row r="2797" spans="1:18" x14ac:dyDescent="0.25">
      <c r="A2797" t="s">
        <v>8084</v>
      </c>
      <c r="B2797" t="s">
        <v>1319</v>
      </c>
      <c r="C2797" t="s">
        <v>356</v>
      </c>
      <c r="D2797">
        <v>8</v>
      </c>
      <c r="G2797">
        <v>20</v>
      </c>
      <c r="H2797">
        <v>0</v>
      </c>
      <c r="I2797" t="s">
        <v>3957</v>
      </c>
      <c r="O2797" t="s">
        <v>8085</v>
      </c>
      <c r="P2797">
        <v>8</v>
      </c>
      <c r="Q2797" t="s">
        <v>1322</v>
      </c>
      <c r="R2797" t="str">
        <f>IFERROR(INDEX(tbl_Lookup_Exercises[Category],MATCH(tbl_Exercises[[#This Row],[ExerciseName]],tbl_Lookup_Exercises[ExerciseName],0)),"Unknown")</f>
        <v>Pull</v>
      </c>
    </row>
    <row r="2798" spans="1:18" x14ac:dyDescent="0.25">
      <c r="A2798" t="s">
        <v>8086</v>
      </c>
      <c r="B2798" t="s">
        <v>1323</v>
      </c>
      <c r="C2798" t="s">
        <v>363</v>
      </c>
      <c r="D2798">
        <v>1</v>
      </c>
      <c r="G2798">
        <v>302</v>
      </c>
      <c r="H2798">
        <v>0.59</v>
      </c>
      <c r="I2798" t="s">
        <v>3957</v>
      </c>
      <c r="O2798" t="s">
        <v>7711</v>
      </c>
      <c r="P2798">
        <v>8</v>
      </c>
      <c r="Q2798" t="s">
        <v>1325</v>
      </c>
      <c r="R2798" t="str">
        <f>IFERROR(INDEX(tbl_Lookup_Exercises[Category],MATCH(tbl_Exercises[[#This Row],[ExerciseName]],tbl_Lookup_Exercises[ExerciseName],0)),"Unknown")</f>
        <v>Cardio</v>
      </c>
    </row>
    <row r="2799" spans="1:18" x14ac:dyDescent="0.25">
      <c r="A2799" t="s">
        <v>8087</v>
      </c>
      <c r="B2799" t="s">
        <v>1323</v>
      </c>
      <c r="C2799" t="s">
        <v>394</v>
      </c>
      <c r="D2799">
        <v>1</v>
      </c>
      <c r="E2799">
        <v>0</v>
      </c>
      <c r="F2799">
        <v>15</v>
      </c>
      <c r="N2799" t="s">
        <v>8088</v>
      </c>
      <c r="O2799" t="s">
        <v>2818</v>
      </c>
      <c r="P2799">
        <v>8</v>
      </c>
      <c r="Q2799" t="s">
        <v>8089</v>
      </c>
      <c r="R2799" t="str">
        <f>IFERROR(INDEX(tbl_Lookup_Exercises[Category],MATCH(tbl_Exercises[[#This Row],[ExerciseName]],tbl_Lookup_Exercises[ExerciseName],0)),"Unknown")</f>
        <v>Warmup</v>
      </c>
    </row>
    <row r="2800" spans="1:18" x14ac:dyDescent="0.25">
      <c r="A2800" t="s">
        <v>8090</v>
      </c>
      <c r="B2800" t="s">
        <v>1323</v>
      </c>
      <c r="C2800" t="s">
        <v>398</v>
      </c>
      <c r="D2800">
        <v>1</v>
      </c>
      <c r="E2800">
        <v>0</v>
      </c>
      <c r="F2800">
        <v>12</v>
      </c>
      <c r="N2800" t="s">
        <v>8088</v>
      </c>
      <c r="O2800" t="s">
        <v>5122</v>
      </c>
      <c r="P2800">
        <v>8</v>
      </c>
      <c r="Q2800" t="s">
        <v>8091</v>
      </c>
      <c r="R2800" t="str">
        <f>IFERROR(INDEX(tbl_Lookup_Exercises[Category],MATCH(tbl_Exercises[[#This Row],[ExerciseName]],tbl_Lookup_Exercises[ExerciseName],0)),"Unknown")</f>
        <v>Warmup</v>
      </c>
    </row>
    <row r="2801" spans="1:18" x14ac:dyDescent="0.25">
      <c r="A2801" t="s">
        <v>8092</v>
      </c>
      <c r="B2801" t="s">
        <v>1323</v>
      </c>
      <c r="C2801" t="s">
        <v>403</v>
      </c>
      <c r="D2801">
        <v>1</v>
      </c>
      <c r="E2801">
        <v>0</v>
      </c>
      <c r="F2801">
        <v>8</v>
      </c>
      <c r="N2801" t="s">
        <v>8088</v>
      </c>
      <c r="O2801" t="s">
        <v>4484</v>
      </c>
      <c r="P2801">
        <v>8</v>
      </c>
      <c r="Q2801" t="s">
        <v>8093</v>
      </c>
      <c r="R2801" t="str">
        <f>IFERROR(INDEX(tbl_Lookup_Exercises[Category],MATCH(tbl_Exercises[[#This Row],[ExerciseName]],tbl_Lookup_Exercises[ExerciseName],0)),"Unknown")</f>
        <v>Warmup</v>
      </c>
    </row>
    <row r="2802" spans="1:18" x14ac:dyDescent="0.25">
      <c r="A2802" t="s">
        <v>8094</v>
      </c>
      <c r="B2802" t="s">
        <v>1323</v>
      </c>
      <c r="C2802" t="s">
        <v>389</v>
      </c>
      <c r="D2802">
        <v>1</v>
      </c>
      <c r="E2802">
        <v>0</v>
      </c>
      <c r="F2802">
        <v>12</v>
      </c>
      <c r="N2802" t="s">
        <v>8088</v>
      </c>
      <c r="P2802">
        <v>8</v>
      </c>
      <c r="Q2802" t="s">
        <v>8095</v>
      </c>
      <c r="R2802" t="str">
        <f>IFERROR(INDEX(tbl_Lookup_Exercises[Category],MATCH(tbl_Exercises[[#This Row],[ExerciseName]],tbl_Lookup_Exercises[ExerciseName],0)),"Unknown")</f>
        <v>Push</v>
      </c>
    </row>
    <row r="2803" spans="1:18" x14ac:dyDescent="0.25">
      <c r="A2803" t="s">
        <v>8096</v>
      </c>
      <c r="B2803" t="s">
        <v>1323</v>
      </c>
      <c r="C2803" t="s">
        <v>394</v>
      </c>
      <c r="D2803">
        <v>2</v>
      </c>
      <c r="E2803">
        <v>0</v>
      </c>
      <c r="F2803">
        <v>15</v>
      </c>
      <c r="N2803" t="s">
        <v>8097</v>
      </c>
      <c r="O2803" t="s">
        <v>2818</v>
      </c>
      <c r="P2803">
        <v>8</v>
      </c>
      <c r="Q2803" t="s">
        <v>8098</v>
      </c>
      <c r="R2803" t="str">
        <f>IFERROR(INDEX(tbl_Lookup_Exercises[Category],MATCH(tbl_Exercises[[#This Row],[ExerciseName]],tbl_Lookup_Exercises[ExerciseName],0)),"Unknown")</f>
        <v>Warmup</v>
      </c>
    </row>
    <row r="2804" spans="1:18" x14ac:dyDescent="0.25">
      <c r="A2804" t="s">
        <v>8099</v>
      </c>
      <c r="B2804" t="s">
        <v>1323</v>
      </c>
      <c r="C2804" t="s">
        <v>398</v>
      </c>
      <c r="D2804">
        <v>2</v>
      </c>
      <c r="E2804">
        <v>0</v>
      </c>
      <c r="F2804">
        <v>12</v>
      </c>
      <c r="N2804" t="s">
        <v>8097</v>
      </c>
      <c r="O2804" t="s">
        <v>5122</v>
      </c>
      <c r="P2804">
        <v>8</v>
      </c>
      <c r="Q2804" t="s">
        <v>8100</v>
      </c>
      <c r="R2804" t="str">
        <f>IFERROR(INDEX(tbl_Lookup_Exercises[Category],MATCH(tbl_Exercises[[#This Row],[ExerciseName]],tbl_Lookup_Exercises[ExerciseName],0)),"Unknown")</f>
        <v>Warmup</v>
      </c>
    </row>
    <row r="2805" spans="1:18" x14ac:dyDescent="0.25">
      <c r="A2805" t="s">
        <v>8101</v>
      </c>
      <c r="B2805" t="s">
        <v>1323</v>
      </c>
      <c r="C2805" t="s">
        <v>403</v>
      </c>
      <c r="D2805">
        <v>2</v>
      </c>
      <c r="E2805">
        <v>0</v>
      </c>
      <c r="F2805">
        <v>8</v>
      </c>
      <c r="N2805" t="s">
        <v>8097</v>
      </c>
      <c r="O2805" t="s">
        <v>4484</v>
      </c>
      <c r="P2805">
        <v>8</v>
      </c>
      <c r="Q2805" t="s">
        <v>8102</v>
      </c>
      <c r="R2805" t="str">
        <f>IFERROR(INDEX(tbl_Lookup_Exercises[Category],MATCH(tbl_Exercises[[#This Row],[ExerciseName]],tbl_Lookup_Exercises[ExerciseName],0)),"Unknown")</f>
        <v>Warmup</v>
      </c>
    </row>
    <row r="2806" spans="1:18" x14ac:dyDescent="0.25">
      <c r="A2806" t="s">
        <v>8103</v>
      </c>
      <c r="B2806" t="s">
        <v>1323</v>
      </c>
      <c r="C2806" t="s">
        <v>389</v>
      </c>
      <c r="D2806">
        <v>2</v>
      </c>
      <c r="E2806">
        <v>0</v>
      </c>
      <c r="F2806">
        <v>12</v>
      </c>
      <c r="N2806" t="s">
        <v>8097</v>
      </c>
      <c r="P2806">
        <v>8</v>
      </c>
      <c r="Q2806" t="s">
        <v>8104</v>
      </c>
      <c r="R2806" t="str">
        <f>IFERROR(INDEX(tbl_Lookup_Exercises[Category],MATCH(tbl_Exercises[[#This Row],[ExerciseName]],tbl_Lookup_Exercises[ExerciseName],0)),"Unknown")</f>
        <v>Push</v>
      </c>
    </row>
    <row r="2807" spans="1:18" x14ac:dyDescent="0.25">
      <c r="A2807" t="s">
        <v>8105</v>
      </c>
      <c r="B2807" t="s">
        <v>1323</v>
      </c>
      <c r="C2807" t="s">
        <v>115</v>
      </c>
      <c r="D2807">
        <v>1</v>
      </c>
      <c r="E2807">
        <v>30</v>
      </c>
      <c r="F2807">
        <v>10</v>
      </c>
      <c r="J2807">
        <v>2</v>
      </c>
      <c r="K2807">
        <v>1</v>
      </c>
      <c r="L2807">
        <v>3</v>
      </c>
      <c r="M2807" t="s">
        <v>618</v>
      </c>
      <c r="O2807" t="s">
        <v>3189</v>
      </c>
      <c r="P2807">
        <v>8</v>
      </c>
      <c r="Q2807" t="s">
        <v>8106</v>
      </c>
      <c r="R2807" t="str">
        <f>IFERROR(INDEX(tbl_Lookup_Exercises[Category],MATCH(tbl_Exercises[[#This Row],[ExerciseName]],tbl_Lookup_Exercises[ExerciseName],0)),"Unknown")</f>
        <v>Arms_Biceps</v>
      </c>
    </row>
    <row r="2808" spans="1:18" x14ac:dyDescent="0.25">
      <c r="A2808" t="s">
        <v>8107</v>
      </c>
      <c r="B2808" t="s">
        <v>1323</v>
      </c>
      <c r="C2808" t="s">
        <v>115</v>
      </c>
      <c r="D2808">
        <v>2</v>
      </c>
      <c r="E2808">
        <v>30</v>
      </c>
      <c r="F2808">
        <v>11</v>
      </c>
      <c r="J2808">
        <v>2</v>
      </c>
      <c r="K2808">
        <v>1</v>
      </c>
      <c r="L2808">
        <v>3</v>
      </c>
      <c r="M2808" t="s">
        <v>1745</v>
      </c>
      <c r="O2808" t="s">
        <v>2181</v>
      </c>
      <c r="P2808">
        <v>8</v>
      </c>
      <c r="Q2808" t="s">
        <v>8108</v>
      </c>
      <c r="R2808" t="str">
        <f>IFERROR(INDEX(tbl_Lookup_Exercises[Category],MATCH(tbl_Exercises[[#This Row],[ExerciseName]],tbl_Lookup_Exercises[ExerciseName],0)),"Unknown")</f>
        <v>Arms_Biceps</v>
      </c>
    </row>
    <row r="2809" spans="1:18" x14ac:dyDescent="0.25">
      <c r="A2809" t="s">
        <v>8109</v>
      </c>
      <c r="B2809" t="s">
        <v>1323</v>
      </c>
      <c r="C2809" t="s">
        <v>115</v>
      </c>
      <c r="D2809">
        <v>3</v>
      </c>
      <c r="E2809">
        <v>35</v>
      </c>
      <c r="F2809">
        <v>8</v>
      </c>
      <c r="J2809">
        <v>2</v>
      </c>
      <c r="K2809">
        <v>1</v>
      </c>
      <c r="L2809">
        <v>3</v>
      </c>
      <c r="M2809" t="s">
        <v>1745</v>
      </c>
      <c r="O2809" t="s">
        <v>2181</v>
      </c>
      <c r="P2809">
        <v>8</v>
      </c>
      <c r="Q2809" t="s">
        <v>8110</v>
      </c>
      <c r="R2809" t="str">
        <f>IFERROR(INDEX(tbl_Lookup_Exercises[Category],MATCH(tbl_Exercises[[#This Row],[ExerciseName]],tbl_Lookup_Exercises[ExerciseName],0)),"Unknown")</f>
        <v>Arms_Biceps</v>
      </c>
    </row>
    <row r="2810" spans="1:18" x14ac:dyDescent="0.25">
      <c r="A2810" t="s">
        <v>8111</v>
      </c>
      <c r="B2810" t="s">
        <v>1323</v>
      </c>
      <c r="C2810" t="s">
        <v>217</v>
      </c>
      <c r="D2810">
        <v>1</v>
      </c>
      <c r="E2810">
        <v>25</v>
      </c>
      <c r="F2810">
        <v>11</v>
      </c>
      <c r="J2810">
        <v>2</v>
      </c>
      <c r="K2810">
        <v>1</v>
      </c>
      <c r="L2810">
        <v>3</v>
      </c>
      <c r="M2810" t="s">
        <v>1745</v>
      </c>
      <c r="O2810" t="s">
        <v>8112</v>
      </c>
      <c r="P2810">
        <v>8</v>
      </c>
      <c r="Q2810" t="s">
        <v>8113</v>
      </c>
      <c r="R2810" t="str">
        <f>IFERROR(INDEX(tbl_Lookup_Exercises[Category],MATCH(tbl_Exercises[[#This Row],[ExerciseName]],tbl_Lookup_Exercises[ExerciseName],0)),"Unknown")</f>
        <v>Arms_Triceps</v>
      </c>
    </row>
    <row r="2811" spans="1:18" x14ac:dyDescent="0.25">
      <c r="A2811" t="s">
        <v>8114</v>
      </c>
      <c r="B2811" t="s">
        <v>1323</v>
      </c>
      <c r="C2811" t="s">
        <v>217</v>
      </c>
      <c r="D2811">
        <v>2</v>
      </c>
      <c r="E2811">
        <v>25</v>
      </c>
      <c r="F2811">
        <v>10</v>
      </c>
      <c r="J2811">
        <v>2</v>
      </c>
      <c r="K2811">
        <v>1</v>
      </c>
      <c r="L2811">
        <v>3</v>
      </c>
      <c r="M2811" t="s">
        <v>610</v>
      </c>
      <c r="O2811" t="s">
        <v>8115</v>
      </c>
      <c r="P2811">
        <v>8</v>
      </c>
      <c r="Q2811" t="s">
        <v>8116</v>
      </c>
      <c r="R2811" t="str">
        <f>IFERROR(INDEX(tbl_Lookup_Exercises[Category],MATCH(tbl_Exercises[[#This Row],[ExerciseName]],tbl_Lookup_Exercises[ExerciseName],0)),"Unknown")</f>
        <v>Arms_Triceps</v>
      </c>
    </row>
    <row r="2812" spans="1:18" x14ac:dyDescent="0.25">
      <c r="A2812" t="s">
        <v>8117</v>
      </c>
      <c r="B2812" t="s">
        <v>1323</v>
      </c>
      <c r="C2812" t="s">
        <v>217</v>
      </c>
      <c r="D2812">
        <v>3</v>
      </c>
      <c r="E2812">
        <v>25</v>
      </c>
      <c r="F2812">
        <v>8</v>
      </c>
      <c r="J2812">
        <v>2</v>
      </c>
      <c r="K2812">
        <v>1</v>
      </c>
      <c r="L2812">
        <v>3</v>
      </c>
      <c r="M2812" t="s">
        <v>1745</v>
      </c>
      <c r="O2812" t="s">
        <v>8118</v>
      </c>
      <c r="P2812">
        <v>8</v>
      </c>
      <c r="Q2812" t="s">
        <v>8119</v>
      </c>
      <c r="R2812" t="str">
        <f>IFERROR(INDEX(tbl_Lookup_Exercises[Category],MATCH(tbl_Exercises[[#This Row],[ExerciseName]],tbl_Lookup_Exercises[ExerciseName],0)),"Unknown")</f>
        <v>Arms_Triceps</v>
      </c>
    </row>
    <row r="2813" spans="1:18" x14ac:dyDescent="0.25">
      <c r="A2813" t="s">
        <v>8120</v>
      </c>
      <c r="B2813" t="s">
        <v>1323</v>
      </c>
      <c r="C2813" t="s">
        <v>7459</v>
      </c>
      <c r="D2813">
        <v>1</v>
      </c>
      <c r="E2813">
        <v>27.5</v>
      </c>
      <c r="F2813">
        <v>11</v>
      </c>
      <c r="J2813">
        <v>2</v>
      </c>
      <c r="K2813">
        <v>1</v>
      </c>
      <c r="L2813">
        <v>3</v>
      </c>
      <c r="M2813" t="s">
        <v>1745</v>
      </c>
      <c r="O2813" t="s">
        <v>2181</v>
      </c>
      <c r="P2813">
        <v>8</v>
      </c>
      <c r="Q2813" t="s">
        <v>8121</v>
      </c>
      <c r="R2813" t="str">
        <f>IFERROR(INDEX(tbl_Lookup_Exercises[Category],MATCH(tbl_Exercises[[#This Row],[ExerciseName]],tbl_Lookup_Exercises[ExerciseName],0)),"Unknown")</f>
        <v>Arms_Biceps</v>
      </c>
    </row>
    <row r="2814" spans="1:18" x14ac:dyDescent="0.25">
      <c r="A2814" t="s">
        <v>8122</v>
      </c>
      <c r="B2814" t="s">
        <v>1323</v>
      </c>
      <c r="C2814" t="s">
        <v>7459</v>
      </c>
      <c r="D2814">
        <v>2</v>
      </c>
      <c r="E2814">
        <v>27.5</v>
      </c>
      <c r="F2814">
        <v>10</v>
      </c>
      <c r="J2814">
        <v>2</v>
      </c>
      <c r="K2814">
        <v>1</v>
      </c>
      <c r="L2814">
        <v>3</v>
      </c>
      <c r="M2814" t="s">
        <v>610</v>
      </c>
      <c r="O2814" t="s">
        <v>2350</v>
      </c>
      <c r="P2814">
        <v>8</v>
      </c>
      <c r="Q2814" t="s">
        <v>8123</v>
      </c>
      <c r="R2814" t="str">
        <f>IFERROR(INDEX(tbl_Lookup_Exercises[Category],MATCH(tbl_Exercises[[#This Row],[ExerciseName]],tbl_Lookup_Exercises[ExerciseName],0)),"Unknown")</f>
        <v>Arms_Biceps</v>
      </c>
    </row>
    <row r="2815" spans="1:18" x14ac:dyDescent="0.25">
      <c r="A2815" t="s">
        <v>8124</v>
      </c>
      <c r="B2815" t="s">
        <v>1323</v>
      </c>
      <c r="C2815" t="s">
        <v>7459</v>
      </c>
      <c r="D2815">
        <v>3</v>
      </c>
      <c r="E2815">
        <v>27.5</v>
      </c>
      <c r="F2815">
        <v>9</v>
      </c>
      <c r="J2815">
        <v>2</v>
      </c>
      <c r="K2815">
        <v>1</v>
      </c>
      <c r="L2815">
        <v>3</v>
      </c>
      <c r="M2815" t="s">
        <v>610</v>
      </c>
      <c r="O2815" t="s">
        <v>2350</v>
      </c>
      <c r="P2815">
        <v>8</v>
      </c>
      <c r="Q2815" t="s">
        <v>8125</v>
      </c>
      <c r="R2815" t="str">
        <f>IFERROR(INDEX(tbl_Lookup_Exercises[Category],MATCH(tbl_Exercises[[#This Row],[ExerciseName]],tbl_Lookup_Exercises[ExerciseName],0)),"Unknown")</f>
        <v>Arms_Biceps</v>
      </c>
    </row>
    <row r="2816" spans="1:18" x14ac:dyDescent="0.25">
      <c r="A2816" t="s">
        <v>8126</v>
      </c>
      <c r="B2816" t="s">
        <v>1323</v>
      </c>
      <c r="C2816" t="s">
        <v>209</v>
      </c>
      <c r="D2816">
        <v>1</v>
      </c>
      <c r="E2816">
        <v>65</v>
      </c>
      <c r="F2816">
        <v>11</v>
      </c>
      <c r="J2816">
        <v>2</v>
      </c>
      <c r="K2816">
        <v>1</v>
      </c>
      <c r="L2816">
        <v>3</v>
      </c>
      <c r="M2816" t="s">
        <v>618</v>
      </c>
      <c r="O2816" t="s">
        <v>3189</v>
      </c>
      <c r="P2816">
        <v>8</v>
      </c>
      <c r="Q2816" t="s">
        <v>8127</v>
      </c>
      <c r="R2816" t="str">
        <f>IFERROR(INDEX(tbl_Lookup_Exercises[Category],MATCH(tbl_Exercises[[#This Row],[ExerciseName]],tbl_Lookup_Exercises[ExerciseName],0)),"Unknown")</f>
        <v>Arms_Triceps</v>
      </c>
    </row>
    <row r="2817" spans="1:18" x14ac:dyDescent="0.25">
      <c r="A2817" t="s">
        <v>8128</v>
      </c>
      <c r="B2817" t="s">
        <v>1323</v>
      </c>
      <c r="C2817" t="s">
        <v>209</v>
      </c>
      <c r="D2817">
        <v>2</v>
      </c>
      <c r="E2817">
        <v>70</v>
      </c>
      <c r="F2817">
        <v>10</v>
      </c>
      <c r="J2817">
        <v>2</v>
      </c>
      <c r="K2817">
        <v>1</v>
      </c>
      <c r="L2817">
        <v>3</v>
      </c>
      <c r="M2817" t="s">
        <v>1745</v>
      </c>
      <c r="O2817" t="s">
        <v>2181</v>
      </c>
      <c r="P2817">
        <v>8</v>
      </c>
      <c r="Q2817" t="s">
        <v>8129</v>
      </c>
      <c r="R2817" t="str">
        <f>IFERROR(INDEX(tbl_Lookup_Exercises[Category],MATCH(tbl_Exercises[[#This Row],[ExerciseName]],tbl_Lookup_Exercises[ExerciseName],0)),"Unknown")</f>
        <v>Arms_Triceps</v>
      </c>
    </row>
    <row r="2818" spans="1:18" x14ac:dyDescent="0.25">
      <c r="A2818" t="s">
        <v>8130</v>
      </c>
      <c r="B2818" t="s">
        <v>1323</v>
      </c>
      <c r="C2818" t="s">
        <v>209</v>
      </c>
      <c r="D2818">
        <v>3</v>
      </c>
      <c r="E2818">
        <v>70</v>
      </c>
      <c r="F2818">
        <v>9</v>
      </c>
      <c r="J2818">
        <v>2</v>
      </c>
      <c r="K2818">
        <v>1</v>
      </c>
      <c r="L2818">
        <v>3</v>
      </c>
      <c r="M2818" t="s">
        <v>610</v>
      </c>
      <c r="O2818" t="s">
        <v>2350</v>
      </c>
      <c r="P2818">
        <v>8</v>
      </c>
      <c r="Q2818" t="s">
        <v>8131</v>
      </c>
      <c r="R2818" t="str">
        <f>IFERROR(INDEX(tbl_Lookup_Exercises[Category],MATCH(tbl_Exercises[[#This Row],[ExerciseName]],tbl_Lookup_Exercises[ExerciseName],0)),"Unknown")</f>
        <v>Arms_Triceps</v>
      </c>
    </row>
    <row r="2819" spans="1:18" x14ac:dyDescent="0.25">
      <c r="A2819" t="s">
        <v>8132</v>
      </c>
      <c r="B2819" t="s">
        <v>1323</v>
      </c>
      <c r="C2819" t="s">
        <v>79</v>
      </c>
      <c r="D2819">
        <v>1</v>
      </c>
      <c r="E2819">
        <v>42.5</v>
      </c>
      <c r="F2819">
        <v>15</v>
      </c>
      <c r="J2819">
        <v>2</v>
      </c>
      <c r="K2819">
        <v>1</v>
      </c>
      <c r="L2819">
        <v>3</v>
      </c>
      <c r="M2819" t="s">
        <v>618</v>
      </c>
      <c r="O2819" t="s">
        <v>3189</v>
      </c>
      <c r="P2819">
        <v>8</v>
      </c>
      <c r="Q2819" t="s">
        <v>8133</v>
      </c>
      <c r="R2819" t="str">
        <f>IFERROR(INDEX(tbl_Lookup_Exercises[Category],MATCH(tbl_Exercises[[#This Row],[ExerciseName]],tbl_Lookup_Exercises[ExerciseName],0)),"Unknown")</f>
        <v>Pull</v>
      </c>
    </row>
    <row r="2820" spans="1:18" x14ac:dyDescent="0.25">
      <c r="A2820" t="s">
        <v>8134</v>
      </c>
      <c r="B2820" t="s">
        <v>1323</v>
      </c>
      <c r="C2820" t="s">
        <v>79</v>
      </c>
      <c r="D2820">
        <v>2</v>
      </c>
      <c r="E2820">
        <v>42.5</v>
      </c>
      <c r="F2820">
        <v>15</v>
      </c>
      <c r="J2820">
        <v>2</v>
      </c>
      <c r="K2820">
        <v>1</v>
      </c>
      <c r="L2820">
        <v>3</v>
      </c>
      <c r="M2820" t="s">
        <v>1745</v>
      </c>
      <c r="O2820" t="s">
        <v>2181</v>
      </c>
      <c r="P2820">
        <v>8</v>
      </c>
      <c r="Q2820" t="s">
        <v>8135</v>
      </c>
      <c r="R2820" t="str">
        <f>IFERROR(INDEX(tbl_Lookup_Exercises[Category],MATCH(tbl_Exercises[[#This Row],[ExerciseName]],tbl_Lookup_Exercises[ExerciseName],0)),"Unknown")</f>
        <v>Pull</v>
      </c>
    </row>
    <row r="2821" spans="1:18" x14ac:dyDescent="0.25">
      <c r="A2821" t="s">
        <v>8136</v>
      </c>
      <c r="B2821" t="s">
        <v>1323</v>
      </c>
      <c r="C2821" t="s">
        <v>79</v>
      </c>
      <c r="D2821">
        <v>3</v>
      </c>
      <c r="E2821">
        <v>42.5</v>
      </c>
      <c r="F2821">
        <v>13</v>
      </c>
      <c r="J2821">
        <v>2</v>
      </c>
      <c r="K2821">
        <v>1</v>
      </c>
      <c r="L2821">
        <v>3</v>
      </c>
      <c r="M2821" t="s">
        <v>1745</v>
      </c>
      <c r="O2821" t="s">
        <v>2181</v>
      </c>
      <c r="P2821">
        <v>8</v>
      </c>
      <c r="Q2821" t="s">
        <v>8137</v>
      </c>
      <c r="R2821" t="str">
        <f>IFERROR(INDEX(tbl_Lookup_Exercises[Category],MATCH(tbl_Exercises[[#This Row],[ExerciseName]],tbl_Lookup_Exercises[ExerciseName],0)),"Unknown")</f>
        <v>Pull</v>
      </c>
    </row>
    <row r="2822" spans="1:18" x14ac:dyDescent="0.25">
      <c r="A2822" t="s">
        <v>8138</v>
      </c>
      <c r="B2822" t="s">
        <v>1323</v>
      </c>
      <c r="C2822" t="s">
        <v>1534</v>
      </c>
      <c r="D2822">
        <v>1</v>
      </c>
      <c r="E2822">
        <v>150</v>
      </c>
      <c r="G2822">
        <v>75</v>
      </c>
      <c r="P2822">
        <v>8</v>
      </c>
      <c r="Q2822" t="s">
        <v>8139</v>
      </c>
      <c r="R2822" t="str">
        <f>IFERROR(INDEX(tbl_Lookup_Exercises[Category],MATCH(tbl_Exercises[[#This Row],[ExerciseName]],tbl_Lookup_Exercises[ExerciseName],0)),"Unknown")</f>
        <v>Carry</v>
      </c>
    </row>
    <row r="2823" spans="1:18" x14ac:dyDescent="0.25">
      <c r="A2823" t="s">
        <v>8140</v>
      </c>
      <c r="B2823" t="s">
        <v>1323</v>
      </c>
      <c r="C2823" t="s">
        <v>1534</v>
      </c>
      <c r="D2823">
        <v>2</v>
      </c>
      <c r="E2823">
        <v>150</v>
      </c>
      <c r="G2823">
        <v>64.800000000000011</v>
      </c>
      <c r="O2823" t="s">
        <v>5657</v>
      </c>
      <c r="P2823">
        <v>8</v>
      </c>
      <c r="Q2823" t="s">
        <v>8141</v>
      </c>
      <c r="R2823" t="str">
        <f>IFERROR(INDEX(tbl_Lookup_Exercises[Category],MATCH(tbl_Exercises[[#This Row],[ExerciseName]],tbl_Lookup_Exercises[ExerciseName],0)),"Unknown")</f>
        <v>Carry</v>
      </c>
    </row>
    <row r="2824" spans="1:18" x14ac:dyDescent="0.25">
      <c r="A2824" t="s">
        <v>8142</v>
      </c>
      <c r="B2824" t="s">
        <v>1323</v>
      </c>
      <c r="C2824" t="s">
        <v>1534</v>
      </c>
      <c r="D2824">
        <v>3</v>
      </c>
      <c r="E2824">
        <v>150</v>
      </c>
      <c r="G2824">
        <v>60</v>
      </c>
      <c r="O2824" t="s">
        <v>8143</v>
      </c>
      <c r="P2824">
        <v>8</v>
      </c>
      <c r="Q2824" t="s">
        <v>8144</v>
      </c>
      <c r="R2824" t="str">
        <f>IFERROR(INDEX(tbl_Lookup_Exercises[Category],MATCH(tbl_Exercises[[#This Row],[ExerciseName]],tbl_Lookup_Exercises[ExerciseName],0)),"Unknown")</f>
        <v>Carry</v>
      </c>
    </row>
    <row r="2825" spans="1:18" x14ac:dyDescent="0.25">
      <c r="A2825" t="s">
        <v>8145</v>
      </c>
      <c r="B2825" t="s">
        <v>1323</v>
      </c>
      <c r="C2825" t="s">
        <v>1534</v>
      </c>
      <c r="D2825">
        <v>4</v>
      </c>
      <c r="E2825">
        <v>150</v>
      </c>
      <c r="G2825">
        <v>63</v>
      </c>
      <c r="O2825" t="s">
        <v>8146</v>
      </c>
      <c r="P2825">
        <v>8</v>
      </c>
      <c r="Q2825" t="s">
        <v>8147</v>
      </c>
      <c r="R2825" t="str">
        <f>IFERROR(INDEX(tbl_Lookup_Exercises[Category],MATCH(tbl_Exercises[[#This Row],[ExerciseName]],tbl_Lookup_Exercises[ExerciseName],0)),"Unknown")</f>
        <v>Carry</v>
      </c>
    </row>
    <row r="2826" spans="1:18" x14ac:dyDescent="0.25">
      <c r="A2826" t="s">
        <v>8148</v>
      </c>
      <c r="B2826" t="s">
        <v>1323</v>
      </c>
      <c r="C2826" t="s">
        <v>373</v>
      </c>
      <c r="D2826">
        <v>1</v>
      </c>
      <c r="G2826">
        <v>20</v>
      </c>
      <c r="H2826">
        <v>0</v>
      </c>
      <c r="I2826" t="s">
        <v>3957</v>
      </c>
      <c r="P2826">
        <v>8</v>
      </c>
      <c r="Q2826" t="s">
        <v>8149</v>
      </c>
      <c r="R2826" t="str">
        <f>IFERROR(INDEX(tbl_Lookup_Exercises[Category],MATCH(tbl_Exercises[[#This Row],[ExerciseName]],tbl_Lookup_Exercises[ExerciseName],0)),"Unknown")</f>
        <v>Cardio</v>
      </c>
    </row>
    <row r="2827" spans="1:18" x14ac:dyDescent="0.25">
      <c r="A2827" t="s">
        <v>8150</v>
      </c>
      <c r="B2827" t="s">
        <v>1323</v>
      </c>
      <c r="C2827" t="s">
        <v>373</v>
      </c>
      <c r="D2827">
        <v>2</v>
      </c>
      <c r="G2827">
        <v>20</v>
      </c>
      <c r="H2827">
        <v>0</v>
      </c>
      <c r="I2827" t="s">
        <v>3957</v>
      </c>
      <c r="P2827">
        <v>8</v>
      </c>
      <c r="Q2827" t="s">
        <v>8151</v>
      </c>
      <c r="R2827" t="str">
        <f>IFERROR(INDEX(tbl_Lookup_Exercises[Category],MATCH(tbl_Exercises[[#This Row],[ExerciseName]],tbl_Lookup_Exercises[ExerciseName],0)),"Unknown")</f>
        <v>Cardio</v>
      </c>
    </row>
    <row r="2828" spans="1:18" x14ac:dyDescent="0.25">
      <c r="A2828" t="s">
        <v>8152</v>
      </c>
      <c r="B2828" t="s">
        <v>1323</v>
      </c>
      <c r="C2828" t="s">
        <v>373</v>
      </c>
      <c r="D2828">
        <v>3</v>
      </c>
      <c r="G2828">
        <v>20</v>
      </c>
      <c r="H2828">
        <v>0</v>
      </c>
      <c r="I2828" t="s">
        <v>3957</v>
      </c>
      <c r="P2828">
        <v>8</v>
      </c>
      <c r="Q2828" t="s">
        <v>8153</v>
      </c>
      <c r="R2828" t="str">
        <f>IFERROR(INDEX(tbl_Lookup_Exercises[Category],MATCH(tbl_Exercises[[#This Row],[ExerciseName]],tbl_Lookup_Exercises[ExerciseName],0)),"Unknown")</f>
        <v>Cardio</v>
      </c>
    </row>
    <row r="2829" spans="1:18" x14ac:dyDescent="0.25">
      <c r="A2829" t="s">
        <v>8154</v>
      </c>
      <c r="B2829" t="s">
        <v>1323</v>
      </c>
      <c r="C2829" t="s">
        <v>373</v>
      </c>
      <c r="D2829">
        <v>4</v>
      </c>
      <c r="G2829">
        <v>20</v>
      </c>
      <c r="H2829">
        <v>0</v>
      </c>
      <c r="I2829" t="s">
        <v>3957</v>
      </c>
      <c r="P2829">
        <v>8</v>
      </c>
      <c r="Q2829" t="s">
        <v>8155</v>
      </c>
      <c r="R2829" t="str">
        <f>IFERROR(INDEX(tbl_Lookup_Exercises[Category],MATCH(tbl_Exercises[[#This Row],[ExerciseName]],tbl_Lookup_Exercises[ExerciseName],0)),"Unknown")</f>
        <v>Cardio</v>
      </c>
    </row>
    <row r="2830" spans="1:18" x14ac:dyDescent="0.25">
      <c r="A2830" t="s">
        <v>8156</v>
      </c>
      <c r="B2830" t="s">
        <v>1323</v>
      </c>
      <c r="C2830" t="s">
        <v>373</v>
      </c>
      <c r="D2830">
        <v>5</v>
      </c>
      <c r="G2830">
        <v>20</v>
      </c>
      <c r="H2830">
        <v>0</v>
      </c>
      <c r="I2830" t="s">
        <v>3957</v>
      </c>
      <c r="P2830">
        <v>8</v>
      </c>
      <c r="Q2830" t="s">
        <v>8157</v>
      </c>
      <c r="R2830" t="str">
        <f>IFERROR(INDEX(tbl_Lookup_Exercises[Category],MATCH(tbl_Exercises[[#This Row],[ExerciseName]],tbl_Lookup_Exercises[ExerciseName],0)),"Unknown")</f>
        <v>Cardio</v>
      </c>
    </row>
    <row r="2831" spans="1:18" x14ac:dyDescent="0.25">
      <c r="A2831" t="s">
        <v>8158</v>
      </c>
      <c r="B2831" t="s">
        <v>1323</v>
      </c>
      <c r="C2831" t="s">
        <v>373</v>
      </c>
      <c r="D2831">
        <v>6</v>
      </c>
      <c r="G2831">
        <v>20</v>
      </c>
      <c r="H2831">
        <v>0</v>
      </c>
      <c r="I2831" t="s">
        <v>3957</v>
      </c>
      <c r="P2831">
        <v>8</v>
      </c>
      <c r="Q2831" t="s">
        <v>1326</v>
      </c>
      <c r="R2831" t="str">
        <f>IFERROR(INDEX(tbl_Lookup_Exercises[Category],MATCH(tbl_Exercises[[#This Row],[ExerciseName]],tbl_Lookup_Exercises[ExerciseName],0)),"Unknown")</f>
        <v>Cardio</v>
      </c>
    </row>
    <row r="2832" spans="1:18" x14ac:dyDescent="0.25">
      <c r="A2832" t="s">
        <v>8159</v>
      </c>
      <c r="B2832" t="s">
        <v>1327</v>
      </c>
      <c r="C2832" t="s">
        <v>363</v>
      </c>
      <c r="D2832">
        <v>1</v>
      </c>
      <c r="G2832">
        <v>308</v>
      </c>
      <c r="H2832">
        <v>0.6</v>
      </c>
      <c r="I2832" t="s">
        <v>3957</v>
      </c>
      <c r="O2832" t="s">
        <v>8160</v>
      </c>
      <c r="P2832">
        <v>8</v>
      </c>
      <c r="Q2832" t="s">
        <v>1329</v>
      </c>
      <c r="R2832" t="str">
        <f>IFERROR(INDEX(tbl_Lookup_Exercises[Category],MATCH(tbl_Exercises[[#This Row],[ExerciseName]],tbl_Lookup_Exercises[ExerciseName],0)),"Unknown")</f>
        <v>Cardio</v>
      </c>
    </row>
    <row r="2833" spans="1:18" x14ac:dyDescent="0.25">
      <c r="A2833" t="s">
        <v>8161</v>
      </c>
      <c r="B2833" t="s">
        <v>1327</v>
      </c>
      <c r="C2833" t="s">
        <v>394</v>
      </c>
      <c r="D2833">
        <v>1</v>
      </c>
      <c r="E2833">
        <v>0</v>
      </c>
      <c r="F2833">
        <v>15</v>
      </c>
      <c r="N2833" t="s">
        <v>8162</v>
      </c>
      <c r="O2833" t="s">
        <v>3073</v>
      </c>
      <c r="P2833">
        <v>8</v>
      </c>
      <c r="Q2833" t="s">
        <v>8163</v>
      </c>
      <c r="R2833" t="str">
        <f>IFERROR(INDEX(tbl_Lookup_Exercises[Category],MATCH(tbl_Exercises[[#This Row],[ExerciseName]],tbl_Lookup_Exercises[ExerciseName],0)),"Unknown")</f>
        <v>Warmup</v>
      </c>
    </row>
    <row r="2834" spans="1:18" x14ac:dyDescent="0.25">
      <c r="A2834" t="s">
        <v>8164</v>
      </c>
      <c r="B2834" t="s">
        <v>1327</v>
      </c>
      <c r="C2834" t="s">
        <v>398</v>
      </c>
      <c r="D2834">
        <v>1</v>
      </c>
      <c r="E2834">
        <v>0</v>
      </c>
      <c r="F2834">
        <v>12</v>
      </c>
      <c r="N2834" t="s">
        <v>8162</v>
      </c>
      <c r="O2834" t="s">
        <v>3073</v>
      </c>
      <c r="P2834">
        <v>8</v>
      </c>
      <c r="Q2834" t="s">
        <v>8165</v>
      </c>
      <c r="R2834" t="str">
        <f>IFERROR(INDEX(tbl_Lookup_Exercises[Category],MATCH(tbl_Exercises[[#This Row],[ExerciseName]],tbl_Lookup_Exercises[ExerciseName],0)),"Unknown")</f>
        <v>Warmup</v>
      </c>
    </row>
    <row r="2835" spans="1:18" x14ac:dyDescent="0.25">
      <c r="A2835" t="s">
        <v>8166</v>
      </c>
      <c r="B2835" t="s">
        <v>1327</v>
      </c>
      <c r="C2835" t="s">
        <v>403</v>
      </c>
      <c r="D2835">
        <v>1</v>
      </c>
      <c r="E2835">
        <v>0</v>
      </c>
      <c r="F2835">
        <v>8</v>
      </c>
      <c r="N2835" t="s">
        <v>8162</v>
      </c>
      <c r="O2835" t="s">
        <v>3073</v>
      </c>
      <c r="P2835">
        <v>8</v>
      </c>
      <c r="Q2835" t="s">
        <v>8167</v>
      </c>
      <c r="R2835" t="str">
        <f>IFERROR(INDEX(tbl_Lookup_Exercises[Category],MATCH(tbl_Exercises[[#This Row],[ExerciseName]],tbl_Lookup_Exercises[ExerciseName],0)),"Unknown")</f>
        <v>Warmup</v>
      </c>
    </row>
    <row r="2836" spans="1:18" x14ac:dyDescent="0.25">
      <c r="A2836" t="s">
        <v>8168</v>
      </c>
      <c r="B2836" t="s">
        <v>1327</v>
      </c>
      <c r="C2836" t="s">
        <v>407</v>
      </c>
      <c r="D2836">
        <v>1</v>
      </c>
      <c r="E2836">
        <v>0</v>
      </c>
      <c r="F2836">
        <v>10</v>
      </c>
      <c r="N2836" t="s">
        <v>8162</v>
      </c>
      <c r="P2836">
        <v>8</v>
      </c>
      <c r="Q2836" t="s">
        <v>8169</v>
      </c>
      <c r="R2836" t="str">
        <f>IFERROR(INDEX(tbl_Lookup_Exercises[Category],MATCH(tbl_Exercises[[#This Row],[ExerciseName]],tbl_Lookup_Exercises[ExerciseName],0)),"Unknown")</f>
        <v>Warmup</v>
      </c>
    </row>
    <row r="2837" spans="1:18" x14ac:dyDescent="0.25">
      <c r="A2837" t="s">
        <v>8170</v>
      </c>
      <c r="B2837" t="s">
        <v>1327</v>
      </c>
      <c r="C2837" t="s">
        <v>394</v>
      </c>
      <c r="D2837">
        <v>2</v>
      </c>
      <c r="E2837">
        <v>0</v>
      </c>
      <c r="F2837">
        <v>15</v>
      </c>
      <c r="N2837" t="s">
        <v>8171</v>
      </c>
      <c r="O2837" t="s">
        <v>3073</v>
      </c>
      <c r="P2837">
        <v>8</v>
      </c>
      <c r="Q2837" t="s">
        <v>8172</v>
      </c>
      <c r="R2837" t="str">
        <f>IFERROR(INDEX(tbl_Lookup_Exercises[Category],MATCH(tbl_Exercises[[#This Row],[ExerciseName]],tbl_Lookup_Exercises[ExerciseName],0)),"Unknown")</f>
        <v>Warmup</v>
      </c>
    </row>
    <row r="2838" spans="1:18" x14ac:dyDescent="0.25">
      <c r="A2838" t="s">
        <v>8173</v>
      </c>
      <c r="B2838" t="s">
        <v>1327</v>
      </c>
      <c r="C2838" t="s">
        <v>398</v>
      </c>
      <c r="D2838">
        <v>2</v>
      </c>
      <c r="E2838">
        <v>0</v>
      </c>
      <c r="F2838">
        <v>12</v>
      </c>
      <c r="N2838" t="s">
        <v>8171</v>
      </c>
      <c r="O2838" t="s">
        <v>3073</v>
      </c>
      <c r="P2838">
        <v>8</v>
      </c>
      <c r="Q2838" t="s">
        <v>8174</v>
      </c>
      <c r="R2838" t="str">
        <f>IFERROR(INDEX(tbl_Lookup_Exercises[Category],MATCH(tbl_Exercises[[#This Row],[ExerciseName]],tbl_Lookup_Exercises[ExerciseName],0)),"Unknown")</f>
        <v>Warmup</v>
      </c>
    </row>
    <row r="2839" spans="1:18" x14ac:dyDescent="0.25">
      <c r="A2839" t="s">
        <v>8175</v>
      </c>
      <c r="B2839" t="s">
        <v>1327</v>
      </c>
      <c r="C2839" t="s">
        <v>403</v>
      </c>
      <c r="D2839">
        <v>2</v>
      </c>
      <c r="E2839">
        <v>0</v>
      </c>
      <c r="F2839">
        <v>8</v>
      </c>
      <c r="N2839" t="s">
        <v>8171</v>
      </c>
      <c r="O2839" t="s">
        <v>3073</v>
      </c>
      <c r="P2839">
        <v>8</v>
      </c>
      <c r="Q2839" t="s">
        <v>8176</v>
      </c>
      <c r="R2839" t="str">
        <f>IFERROR(INDEX(tbl_Lookup_Exercises[Category],MATCH(tbl_Exercises[[#This Row],[ExerciseName]],tbl_Lookup_Exercises[ExerciseName],0)),"Unknown")</f>
        <v>Warmup</v>
      </c>
    </row>
    <row r="2840" spans="1:18" x14ac:dyDescent="0.25">
      <c r="A2840" t="s">
        <v>8177</v>
      </c>
      <c r="B2840" t="s">
        <v>1327</v>
      </c>
      <c r="C2840" t="s">
        <v>407</v>
      </c>
      <c r="D2840">
        <v>2</v>
      </c>
      <c r="E2840">
        <v>0</v>
      </c>
      <c r="F2840">
        <v>10</v>
      </c>
      <c r="N2840" t="s">
        <v>8171</v>
      </c>
      <c r="P2840">
        <v>8</v>
      </c>
      <c r="Q2840" t="s">
        <v>8178</v>
      </c>
      <c r="R2840" t="str">
        <f>IFERROR(INDEX(tbl_Lookup_Exercises[Category],MATCH(tbl_Exercises[[#This Row],[ExerciseName]],tbl_Lookup_Exercises[ExerciseName],0)),"Unknown")</f>
        <v>Warmup</v>
      </c>
    </row>
    <row r="2841" spans="1:18" x14ac:dyDescent="0.25">
      <c r="A2841" t="s">
        <v>8179</v>
      </c>
      <c r="B2841" t="s">
        <v>1327</v>
      </c>
      <c r="C2841" t="s">
        <v>334</v>
      </c>
      <c r="D2841">
        <v>1</v>
      </c>
      <c r="E2841">
        <v>0</v>
      </c>
      <c r="G2841">
        <v>30</v>
      </c>
      <c r="P2841">
        <v>8</v>
      </c>
      <c r="Q2841" t="s">
        <v>8180</v>
      </c>
      <c r="R2841" t="str">
        <f>IFERROR(INDEX(tbl_Lookup_Exercises[Category],MATCH(tbl_Exercises[[#This Row],[ExerciseName]],tbl_Lookup_Exercises[ExerciseName],0)),"Unknown")</f>
        <v>Carry</v>
      </c>
    </row>
    <row r="2842" spans="1:18" x14ac:dyDescent="0.25">
      <c r="A2842" t="s">
        <v>8181</v>
      </c>
      <c r="B2842" t="s">
        <v>1327</v>
      </c>
      <c r="C2842" t="s">
        <v>1</v>
      </c>
      <c r="D2842">
        <v>1</v>
      </c>
      <c r="E2842">
        <v>150</v>
      </c>
      <c r="G2842">
        <v>75</v>
      </c>
      <c r="O2842" t="s">
        <v>6814</v>
      </c>
      <c r="P2842">
        <v>8</v>
      </c>
      <c r="Q2842" t="s">
        <v>8182</v>
      </c>
      <c r="R2842" t="str">
        <f>IFERROR(INDEX(tbl_Lookup_Exercises[Category],MATCH(tbl_Exercises[[#This Row],[ExerciseName]],tbl_Lookup_Exercises[ExerciseName],0)),"Unknown")</f>
        <v>Carry</v>
      </c>
    </row>
    <row r="2843" spans="1:18" x14ac:dyDescent="0.25">
      <c r="A2843" t="s">
        <v>8183</v>
      </c>
      <c r="B2843" t="s">
        <v>1327</v>
      </c>
      <c r="C2843" t="s">
        <v>1</v>
      </c>
      <c r="D2843">
        <v>2</v>
      </c>
      <c r="E2843">
        <v>150</v>
      </c>
      <c r="G2843">
        <v>64.800000000000011</v>
      </c>
      <c r="O2843" t="s">
        <v>8184</v>
      </c>
      <c r="P2843">
        <v>8</v>
      </c>
      <c r="Q2843" t="s">
        <v>8185</v>
      </c>
      <c r="R2843" t="str">
        <f>IFERROR(INDEX(tbl_Lookup_Exercises[Category],MATCH(tbl_Exercises[[#This Row],[ExerciseName]],tbl_Lookup_Exercises[ExerciseName],0)),"Unknown")</f>
        <v>Carry</v>
      </c>
    </row>
    <row r="2844" spans="1:18" x14ac:dyDescent="0.25">
      <c r="A2844" t="s">
        <v>8186</v>
      </c>
      <c r="B2844" t="s">
        <v>1327</v>
      </c>
      <c r="C2844" t="s">
        <v>1</v>
      </c>
      <c r="D2844">
        <v>3</v>
      </c>
      <c r="E2844">
        <v>150</v>
      </c>
      <c r="G2844">
        <v>60</v>
      </c>
      <c r="O2844" t="s">
        <v>6869</v>
      </c>
      <c r="P2844">
        <v>8</v>
      </c>
      <c r="Q2844" t="s">
        <v>8187</v>
      </c>
      <c r="R2844" t="str">
        <f>IFERROR(INDEX(tbl_Lookup_Exercises[Category],MATCH(tbl_Exercises[[#This Row],[ExerciseName]],tbl_Lookup_Exercises[ExerciseName],0)),"Unknown")</f>
        <v>Carry</v>
      </c>
    </row>
    <row r="2845" spans="1:18" x14ac:dyDescent="0.25">
      <c r="A2845" t="s">
        <v>8188</v>
      </c>
      <c r="B2845" t="s">
        <v>1327</v>
      </c>
      <c r="C2845" t="s">
        <v>1</v>
      </c>
      <c r="D2845">
        <v>4</v>
      </c>
      <c r="E2845">
        <v>150</v>
      </c>
      <c r="G2845">
        <v>55.800000000000004</v>
      </c>
      <c r="O2845" t="s">
        <v>8189</v>
      </c>
      <c r="P2845">
        <v>8</v>
      </c>
      <c r="Q2845" t="s">
        <v>8190</v>
      </c>
      <c r="R2845" t="str">
        <f>IFERROR(INDEX(tbl_Lookup_Exercises[Category],MATCH(tbl_Exercises[[#This Row],[ExerciseName]],tbl_Lookup_Exercises[ExerciseName],0)),"Unknown")</f>
        <v>Carry</v>
      </c>
    </row>
    <row r="2846" spans="1:18" x14ac:dyDescent="0.25">
      <c r="A2846" t="s">
        <v>8191</v>
      </c>
      <c r="B2846" t="s">
        <v>1327</v>
      </c>
      <c r="C2846" t="s">
        <v>32</v>
      </c>
      <c r="D2846">
        <v>1</v>
      </c>
      <c r="E2846">
        <v>195</v>
      </c>
      <c r="F2846">
        <v>8</v>
      </c>
      <c r="J2846">
        <v>2</v>
      </c>
      <c r="K2846">
        <v>1</v>
      </c>
      <c r="L2846">
        <v>3</v>
      </c>
      <c r="M2846" t="s">
        <v>618</v>
      </c>
      <c r="O2846" t="s">
        <v>8192</v>
      </c>
      <c r="P2846">
        <v>8</v>
      </c>
      <c r="Q2846" t="s">
        <v>8193</v>
      </c>
      <c r="R2846" t="str">
        <f>IFERROR(INDEX(tbl_Lookup_Exercises[Category],MATCH(tbl_Exercises[[#This Row],[ExerciseName]],tbl_Lookup_Exercises[ExerciseName],0)),"Unknown")</f>
        <v>Pull</v>
      </c>
    </row>
    <row r="2847" spans="1:18" x14ac:dyDescent="0.25">
      <c r="A2847" t="s">
        <v>8194</v>
      </c>
      <c r="B2847" t="s">
        <v>1327</v>
      </c>
      <c r="C2847" t="s">
        <v>32</v>
      </c>
      <c r="D2847">
        <v>2</v>
      </c>
      <c r="E2847">
        <v>200</v>
      </c>
      <c r="F2847">
        <v>8</v>
      </c>
      <c r="J2847">
        <v>2</v>
      </c>
      <c r="K2847">
        <v>1</v>
      </c>
      <c r="L2847">
        <v>3</v>
      </c>
      <c r="M2847" t="s">
        <v>618</v>
      </c>
      <c r="O2847" t="s">
        <v>8192</v>
      </c>
      <c r="P2847">
        <v>8</v>
      </c>
      <c r="Q2847" t="s">
        <v>8195</v>
      </c>
      <c r="R2847" t="str">
        <f>IFERROR(INDEX(tbl_Lookup_Exercises[Category],MATCH(tbl_Exercises[[#This Row],[ExerciseName]],tbl_Lookup_Exercises[ExerciseName],0)),"Unknown")</f>
        <v>Pull</v>
      </c>
    </row>
    <row r="2848" spans="1:18" x14ac:dyDescent="0.25">
      <c r="A2848" t="s">
        <v>8196</v>
      </c>
      <c r="B2848" t="s">
        <v>1327</v>
      </c>
      <c r="C2848" t="s">
        <v>32</v>
      </c>
      <c r="D2848">
        <v>3</v>
      </c>
      <c r="E2848">
        <v>205</v>
      </c>
      <c r="F2848">
        <v>8</v>
      </c>
      <c r="J2848">
        <v>2</v>
      </c>
      <c r="K2848">
        <v>1</v>
      </c>
      <c r="L2848">
        <v>3</v>
      </c>
      <c r="M2848" t="s">
        <v>1745</v>
      </c>
      <c r="O2848" t="s">
        <v>8197</v>
      </c>
      <c r="P2848">
        <v>8</v>
      </c>
      <c r="Q2848" t="s">
        <v>8198</v>
      </c>
      <c r="R2848" t="str">
        <f>IFERROR(INDEX(tbl_Lookup_Exercises[Category],MATCH(tbl_Exercises[[#This Row],[ExerciseName]],tbl_Lookup_Exercises[ExerciseName],0)),"Unknown")</f>
        <v>Pull</v>
      </c>
    </row>
    <row r="2849" spans="1:18" x14ac:dyDescent="0.25">
      <c r="A2849" t="s">
        <v>8199</v>
      </c>
      <c r="B2849" t="s">
        <v>1327</v>
      </c>
      <c r="C2849" t="s">
        <v>32</v>
      </c>
      <c r="D2849">
        <v>4</v>
      </c>
      <c r="E2849">
        <v>210</v>
      </c>
      <c r="F2849">
        <v>6</v>
      </c>
      <c r="J2849">
        <v>2</v>
      </c>
      <c r="K2849">
        <v>1</v>
      </c>
      <c r="L2849">
        <v>3</v>
      </c>
      <c r="M2849" t="s">
        <v>610</v>
      </c>
      <c r="O2849" t="s">
        <v>8200</v>
      </c>
      <c r="P2849">
        <v>8</v>
      </c>
      <c r="Q2849" t="s">
        <v>8201</v>
      </c>
      <c r="R2849" t="str">
        <f>IFERROR(INDEX(tbl_Lookup_Exercises[Category],MATCH(tbl_Exercises[[#This Row],[ExerciseName]],tbl_Lookup_Exercises[ExerciseName],0)),"Unknown")</f>
        <v>Pull</v>
      </c>
    </row>
    <row r="2850" spans="1:18" x14ac:dyDescent="0.25">
      <c r="A2850" t="s">
        <v>8202</v>
      </c>
      <c r="B2850" t="s">
        <v>1327</v>
      </c>
      <c r="C2850" t="s">
        <v>45</v>
      </c>
      <c r="D2850">
        <v>1</v>
      </c>
      <c r="E2850">
        <v>70</v>
      </c>
      <c r="F2850">
        <v>12</v>
      </c>
      <c r="J2850">
        <v>2</v>
      </c>
      <c r="K2850">
        <v>1</v>
      </c>
      <c r="L2850">
        <v>3</v>
      </c>
      <c r="M2850" t="s">
        <v>618</v>
      </c>
      <c r="O2850" t="s">
        <v>8203</v>
      </c>
      <c r="P2850">
        <v>8</v>
      </c>
      <c r="Q2850" t="s">
        <v>8204</v>
      </c>
      <c r="R2850" t="str">
        <f>IFERROR(INDEX(tbl_Lookup_Exercises[Category],MATCH(tbl_Exercises[[#This Row],[ExerciseName]],tbl_Lookup_Exercises[ExerciseName],0)),"Unknown")</f>
        <v>Pull</v>
      </c>
    </row>
    <row r="2851" spans="1:18" x14ac:dyDescent="0.25">
      <c r="A2851" t="s">
        <v>8205</v>
      </c>
      <c r="B2851" t="s">
        <v>1327</v>
      </c>
      <c r="C2851" t="s">
        <v>45</v>
      </c>
      <c r="D2851">
        <v>2</v>
      </c>
      <c r="E2851">
        <v>70</v>
      </c>
      <c r="F2851">
        <v>12</v>
      </c>
      <c r="J2851">
        <v>2</v>
      </c>
      <c r="K2851">
        <v>1</v>
      </c>
      <c r="L2851">
        <v>3</v>
      </c>
      <c r="M2851" t="s">
        <v>618</v>
      </c>
      <c r="O2851" t="s">
        <v>8206</v>
      </c>
      <c r="P2851">
        <v>8</v>
      </c>
      <c r="Q2851" t="s">
        <v>8207</v>
      </c>
      <c r="R2851" t="str">
        <f>IFERROR(INDEX(tbl_Lookup_Exercises[Category],MATCH(tbl_Exercises[[#This Row],[ExerciseName]],tbl_Lookup_Exercises[ExerciseName],0)),"Unknown")</f>
        <v>Pull</v>
      </c>
    </row>
    <row r="2852" spans="1:18" x14ac:dyDescent="0.25">
      <c r="A2852" t="s">
        <v>8208</v>
      </c>
      <c r="B2852" t="s">
        <v>1327</v>
      </c>
      <c r="C2852" t="s">
        <v>45</v>
      </c>
      <c r="D2852">
        <v>3</v>
      </c>
      <c r="E2852">
        <v>72.5</v>
      </c>
      <c r="F2852">
        <v>10</v>
      </c>
      <c r="J2852">
        <v>2</v>
      </c>
      <c r="K2852">
        <v>1</v>
      </c>
      <c r="L2852">
        <v>3</v>
      </c>
      <c r="M2852" t="s">
        <v>618</v>
      </c>
      <c r="O2852" t="s">
        <v>8209</v>
      </c>
      <c r="P2852">
        <v>8</v>
      </c>
      <c r="Q2852" t="s">
        <v>8210</v>
      </c>
      <c r="R2852" t="str">
        <f>IFERROR(INDEX(tbl_Lookup_Exercises[Category],MATCH(tbl_Exercises[[#This Row],[ExerciseName]],tbl_Lookup_Exercises[ExerciseName],0)),"Unknown")</f>
        <v>Pull</v>
      </c>
    </row>
    <row r="2853" spans="1:18" x14ac:dyDescent="0.25">
      <c r="A2853" t="s">
        <v>8211</v>
      </c>
      <c r="B2853" t="s">
        <v>1327</v>
      </c>
      <c r="C2853" t="s">
        <v>59</v>
      </c>
      <c r="D2853">
        <v>1</v>
      </c>
      <c r="E2853">
        <v>55</v>
      </c>
      <c r="F2853">
        <v>12</v>
      </c>
      <c r="J2853">
        <v>2</v>
      </c>
      <c r="K2853">
        <v>1</v>
      </c>
      <c r="L2853">
        <v>3</v>
      </c>
      <c r="M2853" t="s">
        <v>1745</v>
      </c>
      <c r="O2853" t="s">
        <v>8212</v>
      </c>
      <c r="P2853">
        <v>8</v>
      </c>
      <c r="Q2853" t="s">
        <v>8213</v>
      </c>
      <c r="R2853" t="str">
        <f>IFERROR(INDEX(tbl_Lookup_Exercises[Category],MATCH(tbl_Exercises[[#This Row],[ExerciseName]],tbl_Lookup_Exercises[ExerciseName],0)),"Unknown")</f>
        <v>Pull</v>
      </c>
    </row>
    <row r="2854" spans="1:18" x14ac:dyDescent="0.25">
      <c r="A2854" t="s">
        <v>8214</v>
      </c>
      <c r="B2854" t="s">
        <v>1327</v>
      </c>
      <c r="C2854" t="s">
        <v>59</v>
      </c>
      <c r="D2854">
        <v>2</v>
      </c>
      <c r="E2854">
        <v>55</v>
      </c>
      <c r="F2854">
        <v>12</v>
      </c>
      <c r="J2854">
        <v>2</v>
      </c>
      <c r="K2854">
        <v>1</v>
      </c>
      <c r="L2854">
        <v>3</v>
      </c>
      <c r="M2854" t="s">
        <v>1745</v>
      </c>
      <c r="O2854" t="s">
        <v>8212</v>
      </c>
      <c r="P2854">
        <v>8</v>
      </c>
      <c r="Q2854" t="s">
        <v>8215</v>
      </c>
      <c r="R2854" t="str">
        <f>IFERROR(INDEX(tbl_Lookup_Exercises[Category],MATCH(tbl_Exercises[[#This Row],[ExerciseName]],tbl_Lookup_Exercises[ExerciseName],0)),"Unknown")</f>
        <v>Pull</v>
      </c>
    </row>
    <row r="2855" spans="1:18" x14ac:dyDescent="0.25">
      <c r="A2855" t="s">
        <v>8216</v>
      </c>
      <c r="B2855" t="s">
        <v>1327</v>
      </c>
      <c r="C2855" t="s">
        <v>59</v>
      </c>
      <c r="D2855">
        <v>3</v>
      </c>
      <c r="E2855">
        <v>55</v>
      </c>
      <c r="F2855">
        <v>10</v>
      </c>
      <c r="J2855">
        <v>2</v>
      </c>
      <c r="K2855">
        <v>1</v>
      </c>
      <c r="L2855">
        <v>3</v>
      </c>
      <c r="M2855" t="s">
        <v>1745</v>
      </c>
      <c r="O2855" t="s">
        <v>8212</v>
      </c>
      <c r="P2855">
        <v>8</v>
      </c>
      <c r="Q2855" t="s">
        <v>8217</v>
      </c>
      <c r="R2855" t="str">
        <f>IFERROR(INDEX(tbl_Lookup_Exercises[Category],MATCH(tbl_Exercises[[#This Row],[ExerciseName]],tbl_Lookup_Exercises[ExerciseName],0)),"Unknown")</f>
        <v>Pull</v>
      </c>
    </row>
    <row r="2856" spans="1:18" x14ac:dyDescent="0.25">
      <c r="A2856" t="s">
        <v>8218</v>
      </c>
      <c r="B2856" t="s">
        <v>1327</v>
      </c>
      <c r="C2856" t="s">
        <v>8734</v>
      </c>
      <c r="D2856">
        <v>1</v>
      </c>
      <c r="E2856">
        <v>30</v>
      </c>
      <c r="F2856">
        <v>10</v>
      </c>
      <c r="J2856">
        <v>2</v>
      </c>
      <c r="K2856">
        <v>1</v>
      </c>
      <c r="L2856">
        <v>3</v>
      </c>
      <c r="M2856" t="s">
        <v>610</v>
      </c>
      <c r="O2856" t="s">
        <v>8219</v>
      </c>
      <c r="P2856">
        <v>8</v>
      </c>
      <c r="Q2856" t="s">
        <v>8220</v>
      </c>
      <c r="R2856" t="str">
        <f>IFERROR(INDEX(tbl_Lookup_Exercises[Category],MATCH(tbl_Exercises[[#This Row],[ExerciseName]],tbl_Lookup_Exercises[ExerciseName],0)),"Unknown")</f>
        <v>Arms_Biceps</v>
      </c>
    </row>
    <row r="2857" spans="1:18" x14ac:dyDescent="0.25">
      <c r="A2857" t="s">
        <v>8221</v>
      </c>
      <c r="B2857" t="s">
        <v>1327</v>
      </c>
      <c r="C2857" t="s">
        <v>8734</v>
      </c>
      <c r="D2857">
        <v>2</v>
      </c>
      <c r="E2857">
        <v>30</v>
      </c>
      <c r="F2857">
        <v>8</v>
      </c>
      <c r="J2857">
        <v>2</v>
      </c>
      <c r="K2857">
        <v>1</v>
      </c>
      <c r="L2857">
        <v>3</v>
      </c>
      <c r="M2857" t="s">
        <v>610</v>
      </c>
      <c r="O2857" t="s">
        <v>8219</v>
      </c>
      <c r="P2857">
        <v>8</v>
      </c>
      <c r="Q2857" t="s">
        <v>8222</v>
      </c>
      <c r="R2857" t="str">
        <f>IFERROR(INDEX(tbl_Lookup_Exercises[Category],MATCH(tbl_Exercises[[#This Row],[ExerciseName]],tbl_Lookup_Exercises[ExerciseName],0)),"Unknown")</f>
        <v>Arms_Biceps</v>
      </c>
    </row>
    <row r="2858" spans="1:18" x14ac:dyDescent="0.25">
      <c r="A2858" t="s">
        <v>8223</v>
      </c>
      <c r="B2858" t="s">
        <v>1327</v>
      </c>
      <c r="C2858" t="s">
        <v>8734</v>
      </c>
      <c r="D2858">
        <v>3</v>
      </c>
      <c r="E2858">
        <v>30</v>
      </c>
      <c r="F2858">
        <v>7.5</v>
      </c>
      <c r="J2858">
        <v>2</v>
      </c>
      <c r="K2858">
        <v>1</v>
      </c>
      <c r="L2858">
        <v>3</v>
      </c>
      <c r="M2858" t="s">
        <v>610</v>
      </c>
      <c r="O2858" t="s">
        <v>8219</v>
      </c>
      <c r="P2858">
        <v>8</v>
      </c>
      <c r="Q2858" t="s">
        <v>8224</v>
      </c>
      <c r="R2858" t="str">
        <f>IFERROR(INDEX(tbl_Lookup_Exercises[Category],MATCH(tbl_Exercises[[#This Row],[ExerciseName]],tbl_Lookup_Exercises[ExerciseName],0)),"Unknown")</f>
        <v>Arms_Biceps</v>
      </c>
    </row>
    <row r="2859" spans="1:18" x14ac:dyDescent="0.25">
      <c r="A2859" t="s">
        <v>8225</v>
      </c>
      <c r="B2859" t="s">
        <v>1327</v>
      </c>
      <c r="C2859" t="s">
        <v>73</v>
      </c>
      <c r="D2859">
        <v>1</v>
      </c>
      <c r="E2859">
        <v>42.5</v>
      </c>
      <c r="F2859">
        <v>15</v>
      </c>
      <c r="J2859">
        <v>2</v>
      </c>
      <c r="K2859">
        <v>1</v>
      </c>
      <c r="L2859">
        <v>3</v>
      </c>
      <c r="M2859" t="s">
        <v>618</v>
      </c>
      <c r="O2859" t="s">
        <v>3189</v>
      </c>
      <c r="P2859">
        <v>8</v>
      </c>
      <c r="Q2859" t="s">
        <v>8226</v>
      </c>
      <c r="R2859" t="str">
        <f>IFERROR(INDEX(tbl_Lookup_Exercises[Category],MATCH(tbl_Exercises[[#This Row],[ExerciseName]],tbl_Lookup_Exercises[ExerciseName],0)),"Unknown")</f>
        <v>Pull</v>
      </c>
    </row>
    <row r="2860" spans="1:18" x14ac:dyDescent="0.25">
      <c r="A2860" t="s">
        <v>8227</v>
      </c>
      <c r="B2860" t="s">
        <v>1327</v>
      </c>
      <c r="C2860" t="s">
        <v>73</v>
      </c>
      <c r="D2860">
        <v>2</v>
      </c>
      <c r="E2860">
        <v>45</v>
      </c>
      <c r="F2860">
        <v>15</v>
      </c>
      <c r="J2860">
        <v>2</v>
      </c>
      <c r="K2860">
        <v>1</v>
      </c>
      <c r="L2860">
        <v>3</v>
      </c>
      <c r="M2860" t="s">
        <v>618</v>
      </c>
      <c r="O2860" t="s">
        <v>3189</v>
      </c>
      <c r="P2860">
        <v>8</v>
      </c>
      <c r="Q2860" t="s">
        <v>8228</v>
      </c>
      <c r="R2860" t="str">
        <f>IFERROR(INDEX(tbl_Lookup_Exercises[Category],MATCH(tbl_Exercises[[#This Row],[ExerciseName]],tbl_Lookup_Exercises[ExerciseName],0)),"Unknown")</f>
        <v>Pull</v>
      </c>
    </row>
    <row r="2861" spans="1:18" x14ac:dyDescent="0.25">
      <c r="A2861" t="s">
        <v>8229</v>
      </c>
      <c r="B2861" t="s">
        <v>1327</v>
      </c>
      <c r="C2861" t="s">
        <v>73</v>
      </c>
      <c r="D2861">
        <v>3</v>
      </c>
      <c r="E2861">
        <v>47.5</v>
      </c>
      <c r="F2861">
        <v>13</v>
      </c>
      <c r="J2861">
        <v>2</v>
      </c>
      <c r="K2861">
        <v>1</v>
      </c>
      <c r="L2861">
        <v>3</v>
      </c>
      <c r="M2861" t="s">
        <v>1745</v>
      </c>
      <c r="O2861" t="s">
        <v>2181</v>
      </c>
      <c r="P2861">
        <v>8</v>
      </c>
      <c r="Q2861" t="s">
        <v>1330</v>
      </c>
      <c r="R2861" t="str">
        <f>IFERROR(INDEX(tbl_Lookup_Exercises[Category],MATCH(tbl_Exercises[[#This Row],[ExerciseName]],tbl_Lookup_Exercises[ExerciseName],0)),"Unknown")</f>
        <v>Pull</v>
      </c>
    </row>
    <row r="2862" spans="1:18" x14ac:dyDescent="0.25">
      <c r="A2862" t="s">
        <v>8230</v>
      </c>
      <c r="B2862" t="s">
        <v>1331</v>
      </c>
      <c r="C2862" t="s">
        <v>363</v>
      </c>
      <c r="D2862">
        <v>1</v>
      </c>
      <c r="G2862">
        <v>303</v>
      </c>
      <c r="H2862">
        <v>0.6</v>
      </c>
      <c r="I2862" t="s">
        <v>3957</v>
      </c>
      <c r="O2862" t="s">
        <v>8231</v>
      </c>
      <c r="P2862">
        <v>8</v>
      </c>
      <c r="Q2862" t="s">
        <v>1333</v>
      </c>
      <c r="R2862" t="str">
        <f>IFERROR(INDEX(tbl_Lookup_Exercises[Category],MATCH(tbl_Exercises[[#This Row],[ExerciseName]],tbl_Lookup_Exercises[ExerciseName],0)),"Unknown")</f>
        <v>Cardio</v>
      </c>
    </row>
    <row r="2863" spans="1:18" x14ac:dyDescent="0.25">
      <c r="A2863" t="s">
        <v>8232</v>
      </c>
      <c r="B2863" t="s">
        <v>1331</v>
      </c>
      <c r="C2863" t="s">
        <v>394</v>
      </c>
      <c r="D2863">
        <v>1</v>
      </c>
      <c r="E2863">
        <v>0</v>
      </c>
      <c r="F2863">
        <v>15</v>
      </c>
      <c r="N2863" t="s">
        <v>8233</v>
      </c>
      <c r="O2863" t="s">
        <v>3073</v>
      </c>
      <c r="P2863">
        <v>8</v>
      </c>
      <c r="Q2863" t="s">
        <v>8234</v>
      </c>
      <c r="R2863" t="str">
        <f>IFERROR(INDEX(tbl_Lookup_Exercises[Category],MATCH(tbl_Exercises[[#This Row],[ExerciseName]],tbl_Lookup_Exercises[ExerciseName],0)),"Unknown")</f>
        <v>Warmup</v>
      </c>
    </row>
    <row r="2864" spans="1:18" x14ac:dyDescent="0.25">
      <c r="A2864" t="s">
        <v>8235</v>
      </c>
      <c r="B2864" t="s">
        <v>1331</v>
      </c>
      <c r="C2864" t="s">
        <v>398</v>
      </c>
      <c r="D2864">
        <v>1</v>
      </c>
      <c r="E2864">
        <v>0</v>
      </c>
      <c r="F2864">
        <v>12</v>
      </c>
      <c r="N2864" t="s">
        <v>8233</v>
      </c>
      <c r="O2864" t="s">
        <v>3073</v>
      </c>
      <c r="P2864">
        <v>8</v>
      </c>
      <c r="Q2864" t="s">
        <v>8236</v>
      </c>
      <c r="R2864" t="str">
        <f>IFERROR(INDEX(tbl_Lookup_Exercises[Category],MATCH(tbl_Exercises[[#This Row],[ExerciseName]],tbl_Lookup_Exercises[ExerciseName],0)),"Unknown")</f>
        <v>Warmup</v>
      </c>
    </row>
    <row r="2865" spans="1:18" x14ac:dyDescent="0.25">
      <c r="A2865" t="s">
        <v>8237</v>
      </c>
      <c r="B2865" t="s">
        <v>1331</v>
      </c>
      <c r="C2865" t="s">
        <v>403</v>
      </c>
      <c r="D2865">
        <v>1</v>
      </c>
      <c r="E2865">
        <v>0</v>
      </c>
      <c r="F2865">
        <v>8</v>
      </c>
      <c r="N2865" t="s">
        <v>8233</v>
      </c>
      <c r="O2865" t="s">
        <v>3073</v>
      </c>
      <c r="P2865">
        <v>8</v>
      </c>
      <c r="Q2865" t="s">
        <v>8238</v>
      </c>
      <c r="R2865" t="str">
        <f>IFERROR(INDEX(tbl_Lookup_Exercises[Category],MATCH(tbl_Exercises[[#This Row],[ExerciseName]],tbl_Lookup_Exercises[ExerciseName],0)),"Unknown")</f>
        <v>Warmup</v>
      </c>
    </row>
    <row r="2866" spans="1:18" x14ac:dyDescent="0.25">
      <c r="A2866" t="s">
        <v>8239</v>
      </c>
      <c r="B2866" t="s">
        <v>1331</v>
      </c>
      <c r="C2866" t="s">
        <v>389</v>
      </c>
      <c r="D2866">
        <v>1</v>
      </c>
      <c r="E2866">
        <v>0</v>
      </c>
      <c r="F2866">
        <v>10</v>
      </c>
      <c r="N2866" t="s">
        <v>8233</v>
      </c>
      <c r="P2866">
        <v>8</v>
      </c>
      <c r="Q2866" t="s">
        <v>8240</v>
      </c>
      <c r="R2866" t="str">
        <f>IFERROR(INDEX(tbl_Lookup_Exercises[Category],MATCH(tbl_Exercises[[#This Row],[ExerciseName]],tbl_Lookup_Exercises[ExerciseName],0)),"Unknown")</f>
        <v>Push</v>
      </c>
    </row>
    <row r="2867" spans="1:18" x14ac:dyDescent="0.25">
      <c r="A2867" t="s">
        <v>8241</v>
      </c>
      <c r="B2867" t="s">
        <v>1331</v>
      </c>
      <c r="C2867" t="s">
        <v>394</v>
      </c>
      <c r="D2867">
        <v>2</v>
      </c>
      <c r="E2867">
        <v>0</v>
      </c>
      <c r="F2867">
        <v>15</v>
      </c>
      <c r="N2867" t="s">
        <v>8242</v>
      </c>
      <c r="O2867" t="s">
        <v>3073</v>
      </c>
      <c r="P2867">
        <v>8</v>
      </c>
      <c r="Q2867" t="s">
        <v>8243</v>
      </c>
      <c r="R2867" t="str">
        <f>IFERROR(INDEX(tbl_Lookup_Exercises[Category],MATCH(tbl_Exercises[[#This Row],[ExerciseName]],tbl_Lookup_Exercises[ExerciseName],0)),"Unknown")</f>
        <v>Warmup</v>
      </c>
    </row>
    <row r="2868" spans="1:18" x14ac:dyDescent="0.25">
      <c r="A2868" t="s">
        <v>8244</v>
      </c>
      <c r="B2868" t="s">
        <v>1331</v>
      </c>
      <c r="C2868" t="s">
        <v>398</v>
      </c>
      <c r="D2868">
        <v>2</v>
      </c>
      <c r="E2868">
        <v>0</v>
      </c>
      <c r="F2868">
        <v>12</v>
      </c>
      <c r="N2868" t="s">
        <v>8242</v>
      </c>
      <c r="O2868" t="s">
        <v>3073</v>
      </c>
      <c r="P2868">
        <v>8</v>
      </c>
      <c r="Q2868" t="s">
        <v>8245</v>
      </c>
      <c r="R2868" t="str">
        <f>IFERROR(INDEX(tbl_Lookup_Exercises[Category],MATCH(tbl_Exercises[[#This Row],[ExerciseName]],tbl_Lookup_Exercises[ExerciseName],0)),"Unknown")</f>
        <v>Warmup</v>
      </c>
    </row>
    <row r="2869" spans="1:18" x14ac:dyDescent="0.25">
      <c r="A2869" t="s">
        <v>8246</v>
      </c>
      <c r="B2869" t="s">
        <v>1331</v>
      </c>
      <c r="C2869" t="s">
        <v>403</v>
      </c>
      <c r="D2869">
        <v>2</v>
      </c>
      <c r="E2869">
        <v>0</v>
      </c>
      <c r="F2869">
        <v>8</v>
      </c>
      <c r="N2869" t="s">
        <v>8242</v>
      </c>
      <c r="O2869" t="s">
        <v>3073</v>
      </c>
      <c r="P2869">
        <v>8</v>
      </c>
      <c r="Q2869" t="s">
        <v>8247</v>
      </c>
      <c r="R2869" t="str">
        <f>IFERROR(INDEX(tbl_Lookup_Exercises[Category],MATCH(tbl_Exercises[[#This Row],[ExerciseName]],tbl_Lookup_Exercises[ExerciseName],0)),"Unknown")</f>
        <v>Warmup</v>
      </c>
    </row>
    <row r="2870" spans="1:18" x14ac:dyDescent="0.25">
      <c r="A2870" t="s">
        <v>8248</v>
      </c>
      <c r="B2870" t="s">
        <v>1331</v>
      </c>
      <c r="C2870" t="s">
        <v>389</v>
      </c>
      <c r="D2870">
        <v>2</v>
      </c>
      <c r="E2870">
        <v>0</v>
      </c>
      <c r="F2870">
        <v>10</v>
      </c>
      <c r="N2870" t="s">
        <v>8242</v>
      </c>
      <c r="P2870">
        <v>8</v>
      </c>
      <c r="Q2870" t="s">
        <v>8249</v>
      </c>
      <c r="R2870" t="str">
        <f>IFERROR(INDEX(tbl_Lookup_Exercises[Category],MATCH(tbl_Exercises[[#This Row],[ExerciseName]],tbl_Lookup_Exercises[ExerciseName],0)),"Unknown")</f>
        <v>Push</v>
      </c>
    </row>
    <row r="2871" spans="1:18" x14ac:dyDescent="0.25">
      <c r="A2871" t="s">
        <v>8250</v>
      </c>
      <c r="B2871" t="s">
        <v>1331</v>
      </c>
      <c r="C2871" t="s">
        <v>177</v>
      </c>
      <c r="D2871">
        <v>1</v>
      </c>
      <c r="E2871">
        <v>20</v>
      </c>
      <c r="F2871">
        <v>10</v>
      </c>
      <c r="O2871" t="s">
        <v>2816</v>
      </c>
      <c r="P2871">
        <v>8</v>
      </c>
      <c r="Q2871" t="s">
        <v>8251</v>
      </c>
      <c r="R2871" t="str">
        <f>IFERROR(INDEX(tbl_Lookup_Exercises[Category],MATCH(tbl_Exercises[[#This Row],[ExerciseName]],tbl_Lookup_Exercises[ExerciseName],0)),"Unknown")</f>
        <v>Push</v>
      </c>
    </row>
    <row r="2872" spans="1:18" x14ac:dyDescent="0.25">
      <c r="A2872" t="s">
        <v>8252</v>
      </c>
      <c r="B2872" t="s">
        <v>1331</v>
      </c>
      <c r="C2872" t="s">
        <v>147</v>
      </c>
      <c r="D2872">
        <v>1</v>
      </c>
      <c r="E2872">
        <v>130</v>
      </c>
      <c r="F2872">
        <v>9</v>
      </c>
      <c r="J2872">
        <v>2</v>
      </c>
      <c r="K2872">
        <v>1</v>
      </c>
      <c r="L2872">
        <v>3</v>
      </c>
      <c r="M2872" t="s">
        <v>1745</v>
      </c>
      <c r="O2872" t="s">
        <v>8253</v>
      </c>
      <c r="P2872">
        <v>8</v>
      </c>
      <c r="Q2872" t="s">
        <v>8254</v>
      </c>
      <c r="R2872" t="str">
        <f>IFERROR(INDEX(tbl_Lookup_Exercises[Category],MATCH(tbl_Exercises[[#This Row],[ExerciseName]],tbl_Lookup_Exercises[ExerciseName],0)),"Unknown")</f>
        <v>Push</v>
      </c>
    </row>
    <row r="2873" spans="1:18" x14ac:dyDescent="0.25">
      <c r="A2873" t="s">
        <v>8255</v>
      </c>
      <c r="B2873" t="s">
        <v>1331</v>
      </c>
      <c r="C2873" t="s">
        <v>147</v>
      </c>
      <c r="D2873">
        <v>2</v>
      </c>
      <c r="E2873">
        <v>130</v>
      </c>
      <c r="F2873">
        <v>9</v>
      </c>
      <c r="J2873">
        <v>2</v>
      </c>
      <c r="K2873">
        <v>1</v>
      </c>
      <c r="L2873">
        <v>3</v>
      </c>
      <c r="M2873" t="s">
        <v>1745</v>
      </c>
      <c r="O2873" t="s">
        <v>8256</v>
      </c>
      <c r="P2873">
        <v>8</v>
      </c>
      <c r="Q2873" t="s">
        <v>8257</v>
      </c>
      <c r="R2873" t="str">
        <f>IFERROR(INDEX(tbl_Lookup_Exercises[Category],MATCH(tbl_Exercises[[#This Row],[ExerciseName]],tbl_Lookup_Exercises[ExerciseName],0)),"Unknown")</f>
        <v>Push</v>
      </c>
    </row>
    <row r="2874" spans="1:18" x14ac:dyDescent="0.25">
      <c r="A2874" t="s">
        <v>8258</v>
      </c>
      <c r="B2874" t="s">
        <v>1331</v>
      </c>
      <c r="C2874" t="s">
        <v>147</v>
      </c>
      <c r="D2874">
        <v>3</v>
      </c>
      <c r="E2874">
        <v>140</v>
      </c>
      <c r="F2874">
        <v>7</v>
      </c>
      <c r="J2874">
        <v>2</v>
      </c>
      <c r="K2874">
        <v>1</v>
      </c>
      <c r="L2874">
        <v>3</v>
      </c>
      <c r="M2874" t="s">
        <v>1745</v>
      </c>
      <c r="O2874" t="s">
        <v>8259</v>
      </c>
      <c r="P2874">
        <v>8</v>
      </c>
      <c r="Q2874" t="s">
        <v>8260</v>
      </c>
      <c r="R2874" t="str">
        <f>IFERROR(INDEX(tbl_Lookup_Exercises[Category],MATCH(tbl_Exercises[[#This Row],[ExerciseName]],tbl_Lookup_Exercises[ExerciseName],0)),"Unknown")</f>
        <v>Push</v>
      </c>
    </row>
    <row r="2875" spans="1:18" x14ac:dyDescent="0.25">
      <c r="A2875" t="s">
        <v>8261</v>
      </c>
      <c r="B2875" t="s">
        <v>1331</v>
      </c>
      <c r="C2875" t="s">
        <v>147</v>
      </c>
      <c r="D2875">
        <v>4</v>
      </c>
      <c r="E2875">
        <v>140</v>
      </c>
      <c r="F2875">
        <v>6</v>
      </c>
      <c r="J2875">
        <v>2</v>
      </c>
      <c r="K2875">
        <v>1</v>
      </c>
      <c r="L2875">
        <v>3</v>
      </c>
      <c r="M2875" t="s">
        <v>1745</v>
      </c>
      <c r="O2875" t="s">
        <v>8262</v>
      </c>
      <c r="P2875">
        <v>8</v>
      </c>
      <c r="Q2875" t="s">
        <v>8263</v>
      </c>
      <c r="R2875" t="str">
        <f>IFERROR(INDEX(tbl_Lookup_Exercises[Category],MATCH(tbl_Exercises[[#This Row],[ExerciseName]],tbl_Lookup_Exercises[ExerciseName],0)),"Unknown")</f>
        <v>Push</v>
      </c>
    </row>
    <row r="2876" spans="1:18" x14ac:dyDescent="0.25">
      <c r="A2876" t="s">
        <v>8264</v>
      </c>
      <c r="B2876" t="s">
        <v>1331</v>
      </c>
      <c r="C2876" t="s">
        <v>181</v>
      </c>
      <c r="D2876">
        <v>1</v>
      </c>
      <c r="E2876">
        <v>100</v>
      </c>
      <c r="F2876">
        <v>10</v>
      </c>
      <c r="J2876">
        <v>2</v>
      </c>
      <c r="K2876">
        <v>1</v>
      </c>
      <c r="L2876">
        <v>3</v>
      </c>
      <c r="M2876" t="s">
        <v>618</v>
      </c>
      <c r="O2876" t="s">
        <v>3189</v>
      </c>
      <c r="P2876">
        <v>8</v>
      </c>
      <c r="Q2876" t="s">
        <v>8265</v>
      </c>
      <c r="R2876" t="str">
        <f>IFERROR(INDEX(tbl_Lookup_Exercises[Category],MATCH(tbl_Exercises[[#This Row],[ExerciseName]],tbl_Lookup_Exercises[ExerciseName],0)),"Unknown")</f>
        <v>Push</v>
      </c>
    </row>
    <row r="2877" spans="1:18" x14ac:dyDescent="0.25">
      <c r="A2877" t="s">
        <v>8266</v>
      </c>
      <c r="B2877" t="s">
        <v>1331</v>
      </c>
      <c r="C2877" t="s">
        <v>181</v>
      </c>
      <c r="D2877">
        <v>2</v>
      </c>
      <c r="E2877">
        <v>105</v>
      </c>
      <c r="F2877">
        <v>9</v>
      </c>
      <c r="J2877">
        <v>2</v>
      </c>
      <c r="K2877">
        <v>1</v>
      </c>
      <c r="L2877">
        <v>3</v>
      </c>
      <c r="M2877" t="s">
        <v>618</v>
      </c>
      <c r="O2877" t="s">
        <v>8267</v>
      </c>
      <c r="P2877">
        <v>8</v>
      </c>
      <c r="Q2877" t="s">
        <v>8268</v>
      </c>
      <c r="R2877" t="str">
        <f>IFERROR(INDEX(tbl_Lookup_Exercises[Category],MATCH(tbl_Exercises[[#This Row],[ExerciseName]],tbl_Lookup_Exercises[ExerciseName],0)),"Unknown")</f>
        <v>Push</v>
      </c>
    </row>
    <row r="2878" spans="1:18" x14ac:dyDescent="0.25">
      <c r="A2878" t="s">
        <v>8269</v>
      </c>
      <c r="B2878" t="s">
        <v>1331</v>
      </c>
      <c r="C2878" t="s">
        <v>181</v>
      </c>
      <c r="D2878">
        <v>3</v>
      </c>
      <c r="E2878">
        <v>105</v>
      </c>
      <c r="F2878">
        <v>8</v>
      </c>
      <c r="J2878">
        <v>2</v>
      </c>
      <c r="K2878">
        <v>1</v>
      </c>
      <c r="L2878">
        <v>3</v>
      </c>
      <c r="M2878" t="s">
        <v>610</v>
      </c>
      <c r="O2878" t="s">
        <v>8270</v>
      </c>
      <c r="P2878">
        <v>8</v>
      </c>
      <c r="Q2878" t="s">
        <v>8271</v>
      </c>
      <c r="R2878" t="str">
        <f>IFERROR(INDEX(tbl_Lookup_Exercises[Category],MATCH(tbl_Exercises[[#This Row],[ExerciseName]],tbl_Lookup_Exercises[ExerciseName],0)),"Unknown")</f>
        <v>Push</v>
      </c>
    </row>
    <row r="2879" spans="1:18" x14ac:dyDescent="0.25">
      <c r="A2879" t="s">
        <v>8272</v>
      </c>
      <c r="B2879" t="s">
        <v>1331</v>
      </c>
      <c r="C2879" t="s">
        <v>200</v>
      </c>
      <c r="D2879">
        <v>1</v>
      </c>
      <c r="E2879">
        <v>15</v>
      </c>
      <c r="F2879">
        <v>12</v>
      </c>
      <c r="J2879">
        <v>2</v>
      </c>
      <c r="K2879">
        <v>1</v>
      </c>
      <c r="L2879">
        <v>3</v>
      </c>
      <c r="M2879" t="s">
        <v>618</v>
      </c>
      <c r="O2879" t="s">
        <v>8273</v>
      </c>
      <c r="P2879">
        <v>8</v>
      </c>
      <c r="Q2879" t="s">
        <v>8274</v>
      </c>
      <c r="R2879" t="str">
        <f>IFERROR(INDEX(tbl_Lookup_Exercises[Category],MATCH(tbl_Exercises[[#This Row],[ExerciseName]],tbl_Lookup_Exercises[ExerciseName],0)),"Unknown")</f>
        <v>Push</v>
      </c>
    </row>
    <row r="2880" spans="1:18" x14ac:dyDescent="0.25">
      <c r="A2880" t="s">
        <v>8275</v>
      </c>
      <c r="B2880" t="s">
        <v>1331</v>
      </c>
      <c r="C2880" t="s">
        <v>200</v>
      </c>
      <c r="D2880">
        <v>2</v>
      </c>
      <c r="E2880">
        <v>20</v>
      </c>
      <c r="F2880">
        <v>6</v>
      </c>
      <c r="J2880">
        <v>2</v>
      </c>
      <c r="K2880">
        <v>1</v>
      </c>
      <c r="L2880">
        <v>3</v>
      </c>
      <c r="M2880" t="s">
        <v>618</v>
      </c>
      <c r="O2880" t="s">
        <v>8276</v>
      </c>
      <c r="P2880">
        <v>8</v>
      </c>
      <c r="Q2880" t="s">
        <v>8277</v>
      </c>
      <c r="R2880" t="str">
        <f>IFERROR(INDEX(tbl_Lookup_Exercises[Category],MATCH(tbl_Exercises[[#This Row],[ExerciseName]],tbl_Lookup_Exercises[ExerciseName],0)),"Unknown")</f>
        <v>Push</v>
      </c>
    </row>
    <row r="2881" spans="1:18" x14ac:dyDescent="0.25">
      <c r="A2881" t="s">
        <v>8278</v>
      </c>
      <c r="B2881" t="s">
        <v>1331</v>
      </c>
      <c r="C2881" t="s">
        <v>200</v>
      </c>
      <c r="D2881">
        <v>3</v>
      </c>
      <c r="E2881">
        <v>15</v>
      </c>
      <c r="F2881">
        <v>10.5</v>
      </c>
      <c r="J2881">
        <v>2</v>
      </c>
      <c r="K2881">
        <v>1</v>
      </c>
      <c r="L2881">
        <v>3</v>
      </c>
      <c r="M2881" t="s">
        <v>1745</v>
      </c>
      <c r="O2881" t="s">
        <v>8279</v>
      </c>
      <c r="P2881">
        <v>8</v>
      </c>
      <c r="Q2881" t="s">
        <v>8280</v>
      </c>
      <c r="R2881" t="str">
        <f>IFERROR(INDEX(tbl_Lookup_Exercises[Category],MATCH(tbl_Exercises[[#This Row],[ExerciseName]],tbl_Lookup_Exercises[ExerciseName],0)),"Unknown")</f>
        <v>Push</v>
      </c>
    </row>
    <row r="2882" spans="1:18" x14ac:dyDescent="0.25">
      <c r="A2882" t="s">
        <v>8281</v>
      </c>
      <c r="B2882" t="s">
        <v>1331</v>
      </c>
      <c r="C2882" t="s">
        <v>200</v>
      </c>
      <c r="D2882">
        <v>4</v>
      </c>
      <c r="E2882">
        <v>15</v>
      </c>
      <c r="F2882">
        <v>9</v>
      </c>
      <c r="J2882">
        <v>2</v>
      </c>
      <c r="K2882">
        <v>1</v>
      </c>
      <c r="L2882">
        <v>3</v>
      </c>
      <c r="M2882" t="s">
        <v>1745</v>
      </c>
      <c r="O2882" t="s">
        <v>8279</v>
      </c>
      <c r="P2882">
        <v>8</v>
      </c>
      <c r="Q2882" t="s">
        <v>8282</v>
      </c>
      <c r="R2882" t="str">
        <f>IFERROR(INDEX(tbl_Lookup_Exercises[Category],MATCH(tbl_Exercises[[#This Row],[ExerciseName]],tbl_Lookup_Exercises[ExerciseName],0)),"Unknown")</f>
        <v>Push</v>
      </c>
    </row>
    <row r="2883" spans="1:18" x14ac:dyDescent="0.25">
      <c r="A2883" t="s">
        <v>8283</v>
      </c>
      <c r="B2883" t="s">
        <v>1331</v>
      </c>
      <c r="C2883" t="s">
        <v>313</v>
      </c>
      <c r="D2883">
        <v>1</v>
      </c>
      <c r="E2883">
        <v>40</v>
      </c>
      <c r="F2883">
        <v>12</v>
      </c>
      <c r="J2883">
        <v>2</v>
      </c>
      <c r="K2883">
        <v>1</v>
      </c>
      <c r="L2883">
        <v>3</v>
      </c>
      <c r="M2883" t="s">
        <v>1745</v>
      </c>
      <c r="O2883" t="s">
        <v>2181</v>
      </c>
      <c r="P2883">
        <v>8</v>
      </c>
      <c r="Q2883" t="s">
        <v>8284</v>
      </c>
      <c r="R2883" t="str">
        <f>IFERROR(INDEX(tbl_Lookup_Exercises[Category],MATCH(tbl_Exercises[[#This Row],[ExerciseName]],tbl_Lookup_Exercises[ExerciseName],0)),"Unknown")</f>
        <v>Push</v>
      </c>
    </row>
    <row r="2884" spans="1:18" x14ac:dyDescent="0.25">
      <c r="A2884" t="s">
        <v>8285</v>
      </c>
      <c r="B2884" t="s">
        <v>1331</v>
      </c>
      <c r="C2884" t="s">
        <v>313</v>
      </c>
      <c r="D2884">
        <v>2</v>
      </c>
      <c r="E2884">
        <v>50</v>
      </c>
      <c r="F2884">
        <v>10</v>
      </c>
      <c r="J2884">
        <v>2</v>
      </c>
      <c r="K2884">
        <v>1</v>
      </c>
      <c r="L2884">
        <v>3</v>
      </c>
      <c r="M2884" t="s">
        <v>1745</v>
      </c>
      <c r="O2884" t="s">
        <v>8286</v>
      </c>
      <c r="P2884">
        <v>8</v>
      </c>
      <c r="Q2884" t="s">
        <v>8287</v>
      </c>
      <c r="R2884" t="str">
        <f>IFERROR(INDEX(tbl_Lookup_Exercises[Category],MATCH(tbl_Exercises[[#This Row],[ExerciseName]],tbl_Lookup_Exercises[ExerciseName],0)),"Unknown")</f>
        <v>Push</v>
      </c>
    </row>
    <row r="2885" spans="1:18" x14ac:dyDescent="0.25">
      <c r="A2885" t="s">
        <v>8288</v>
      </c>
      <c r="B2885" t="s">
        <v>1331</v>
      </c>
      <c r="C2885" t="s">
        <v>313</v>
      </c>
      <c r="D2885">
        <v>3</v>
      </c>
      <c r="E2885">
        <v>50</v>
      </c>
      <c r="F2885">
        <v>12</v>
      </c>
      <c r="J2885">
        <v>2</v>
      </c>
      <c r="K2885">
        <v>1</v>
      </c>
      <c r="L2885">
        <v>3</v>
      </c>
      <c r="M2885" t="s">
        <v>610</v>
      </c>
      <c r="O2885" t="s">
        <v>8289</v>
      </c>
      <c r="P2885">
        <v>8</v>
      </c>
      <c r="Q2885" t="s">
        <v>8290</v>
      </c>
      <c r="R2885" t="str">
        <f>IFERROR(INDEX(tbl_Lookup_Exercises[Category],MATCH(tbl_Exercises[[#This Row],[ExerciseName]],tbl_Lookup_Exercises[ExerciseName],0)),"Unknown")</f>
        <v>Push</v>
      </c>
    </row>
    <row r="2886" spans="1:18" x14ac:dyDescent="0.25">
      <c r="A2886" t="s">
        <v>8291</v>
      </c>
      <c r="B2886" t="s">
        <v>1331</v>
      </c>
      <c r="C2886" t="s">
        <v>217</v>
      </c>
      <c r="D2886">
        <v>1</v>
      </c>
      <c r="E2886">
        <v>25</v>
      </c>
      <c r="F2886">
        <v>10</v>
      </c>
      <c r="J2886">
        <v>2</v>
      </c>
      <c r="K2886">
        <v>1</v>
      </c>
      <c r="L2886">
        <v>3</v>
      </c>
      <c r="M2886" t="s">
        <v>1745</v>
      </c>
      <c r="O2886" t="s">
        <v>8292</v>
      </c>
      <c r="P2886">
        <v>8</v>
      </c>
      <c r="Q2886" t="s">
        <v>8293</v>
      </c>
      <c r="R2886" t="str">
        <f>IFERROR(INDEX(tbl_Lookup_Exercises[Category],MATCH(tbl_Exercises[[#This Row],[ExerciseName]],tbl_Lookup_Exercises[ExerciseName],0)),"Unknown")</f>
        <v>Arms_Triceps</v>
      </c>
    </row>
    <row r="2887" spans="1:18" x14ac:dyDescent="0.25">
      <c r="A2887" t="s">
        <v>8294</v>
      </c>
      <c r="B2887" t="s">
        <v>1331</v>
      </c>
      <c r="C2887" t="s">
        <v>217</v>
      </c>
      <c r="D2887">
        <v>2</v>
      </c>
      <c r="E2887">
        <v>25</v>
      </c>
      <c r="F2887">
        <v>8</v>
      </c>
      <c r="J2887">
        <v>2</v>
      </c>
      <c r="K2887">
        <v>1</v>
      </c>
      <c r="L2887">
        <v>3</v>
      </c>
      <c r="M2887" t="s">
        <v>1745</v>
      </c>
      <c r="O2887" t="s">
        <v>2181</v>
      </c>
      <c r="P2887">
        <v>8</v>
      </c>
      <c r="Q2887" t="s">
        <v>8295</v>
      </c>
      <c r="R2887" t="str">
        <f>IFERROR(INDEX(tbl_Lookup_Exercises[Category],MATCH(tbl_Exercises[[#This Row],[ExerciseName]],tbl_Lookup_Exercises[ExerciseName],0)),"Unknown")</f>
        <v>Arms_Triceps</v>
      </c>
    </row>
    <row r="2888" spans="1:18" x14ac:dyDescent="0.25">
      <c r="A2888" t="s">
        <v>8296</v>
      </c>
      <c r="B2888" t="s">
        <v>1331</v>
      </c>
      <c r="C2888" t="s">
        <v>217</v>
      </c>
      <c r="D2888">
        <v>3</v>
      </c>
      <c r="E2888">
        <v>25</v>
      </c>
      <c r="F2888">
        <v>7</v>
      </c>
      <c r="J2888">
        <v>2</v>
      </c>
      <c r="K2888">
        <v>1</v>
      </c>
      <c r="L2888">
        <v>3</v>
      </c>
      <c r="M2888" t="s">
        <v>610</v>
      </c>
      <c r="O2888" t="s">
        <v>2350</v>
      </c>
      <c r="P2888">
        <v>8</v>
      </c>
      <c r="Q2888" t="s">
        <v>8297</v>
      </c>
      <c r="R2888" t="str">
        <f>IFERROR(INDEX(tbl_Lookup_Exercises[Category],MATCH(tbl_Exercises[[#This Row],[ExerciseName]],tbl_Lookup_Exercises[ExerciseName],0)),"Unknown")</f>
        <v>Arms_Triceps</v>
      </c>
    </row>
    <row r="2889" spans="1:18" x14ac:dyDescent="0.25">
      <c r="A2889" t="s">
        <v>8298</v>
      </c>
      <c r="B2889" t="s">
        <v>1331</v>
      </c>
      <c r="C2889" t="s">
        <v>209</v>
      </c>
      <c r="D2889">
        <v>1</v>
      </c>
      <c r="E2889">
        <v>70</v>
      </c>
      <c r="F2889">
        <v>9</v>
      </c>
      <c r="J2889">
        <v>2</v>
      </c>
      <c r="K2889">
        <v>1</v>
      </c>
      <c r="L2889">
        <v>3</v>
      </c>
      <c r="M2889" t="s">
        <v>1745</v>
      </c>
      <c r="O2889" t="s">
        <v>2181</v>
      </c>
      <c r="P2889">
        <v>8</v>
      </c>
      <c r="Q2889" t="s">
        <v>8299</v>
      </c>
      <c r="R2889" t="str">
        <f>IFERROR(INDEX(tbl_Lookup_Exercises[Category],MATCH(tbl_Exercises[[#This Row],[ExerciseName]],tbl_Lookup_Exercises[ExerciseName],0)),"Unknown")</f>
        <v>Arms_Triceps</v>
      </c>
    </row>
    <row r="2890" spans="1:18" x14ac:dyDescent="0.25">
      <c r="A2890" t="s">
        <v>8300</v>
      </c>
      <c r="B2890" t="s">
        <v>1331</v>
      </c>
      <c r="C2890" t="s">
        <v>209</v>
      </c>
      <c r="D2890">
        <v>2</v>
      </c>
      <c r="E2890">
        <v>70</v>
      </c>
      <c r="F2890">
        <v>8</v>
      </c>
      <c r="J2890">
        <v>2</v>
      </c>
      <c r="K2890">
        <v>1</v>
      </c>
      <c r="L2890">
        <v>3</v>
      </c>
      <c r="M2890" t="s">
        <v>1745</v>
      </c>
      <c r="O2890" t="s">
        <v>2181</v>
      </c>
      <c r="P2890">
        <v>8</v>
      </c>
      <c r="Q2890" t="s">
        <v>8301</v>
      </c>
      <c r="R2890" t="str">
        <f>IFERROR(INDEX(tbl_Lookup_Exercises[Category],MATCH(tbl_Exercises[[#This Row],[ExerciseName]],tbl_Lookup_Exercises[ExerciseName],0)),"Unknown")</f>
        <v>Arms_Triceps</v>
      </c>
    </row>
    <row r="2891" spans="1:18" x14ac:dyDescent="0.25">
      <c r="A2891" t="s">
        <v>8302</v>
      </c>
      <c r="B2891" t="s">
        <v>1331</v>
      </c>
      <c r="C2891" t="s">
        <v>209</v>
      </c>
      <c r="D2891">
        <v>3</v>
      </c>
      <c r="E2891">
        <v>70</v>
      </c>
      <c r="F2891">
        <v>7</v>
      </c>
      <c r="J2891">
        <v>2</v>
      </c>
      <c r="K2891">
        <v>1</v>
      </c>
      <c r="L2891">
        <v>3</v>
      </c>
      <c r="M2891" t="s">
        <v>610</v>
      </c>
      <c r="O2891" t="s">
        <v>2350</v>
      </c>
      <c r="P2891">
        <v>8</v>
      </c>
      <c r="Q2891" t="s">
        <v>8303</v>
      </c>
      <c r="R2891" t="str">
        <f>IFERROR(INDEX(tbl_Lookup_Exercises[Category],MATCH(tbl_Exercises[[#This Row],[ExerciseName]],tbl_Lookup_Exercises[ExerciseName],0)),"Unknown")</f>
        <v>Arms_Triceps</v>
      </c>
    </row>
    <row r="2892" spans="1:18" x14ac:dyDescent="0.25">
      <c r="A2892" t="s">
        <v>8304</v>
      </c>
      <c r="B2892" t="s">
        <v>1331</v>
      </c>
      <c r="C2892" t="s">
        <v>373</v>
      </c>
      <c r="D2892">
        <v>1</v>
      </c>
      <c r="G2892">
        <v>20</v>
      </c>
      <c r="H2892">
        <v>0</v>
      </c>
      <c r="I2892" t="s">
        <v>3957</v>
      </c>
      <c r="P2892">
        <v>8</v>
      </c>
      <c r="Q2892" t="s">
        <v>8305</v>
      </c>
      <c r="R2892" t="str">
        <f>IFERROR(INDEX(tbl_Lookup_Exercises[Category],MATCH(tbl_Exercises[[#This Row],[ExerciseName]],tbl_Lookup_Exercises[ExerciseName],0)),"Unknown")</f>
        <v>Cardio</v>
      </c>
    </row>
    <row r="2893" spans="1:18" x14ac:dyDescent="0.25">
      <c r="A2893" t="s">
        <v>8306</v>
      </c>
      <c r="B2893" t="s">
        <v>1331</v>
      </c>
      <c r="C2893" t="s">
        <v>373</v>
      </c>
      <c r="D2893">
        <v>2</v>
      </c>
      <c r="G2893">
        <v>20</v>
      </c>
      <c r="H2893">
        <v>0</v>
      </c>
      <c r="I2893" t="s">
        <v>3957</v>
      </c>
      <c r="P2893">
        <v>8</v>
      </c>
      <c r="Q2893" t="s">
        <v>8307</v>
      </c>
      <c r="R2893" t="str">
        <f>IFERROR(INDEX(tbl_Lookup_Exercises[Category],MATCH(tbl_Exercises[[#This Row],[ExerciseName]],tbl_Lookup_Exercises[ExerciseName],0)),"Unknown")</f>
        <v>Cardio</v>
      </c>
    </row>
    <row r="2894" spans="1:18" x14ac:dyDescent="0.25">
      <c r="A2894" t="s">
        <v>8308</v>
      </c>
      <c r="B2894" t="s">
        <v>1331</v>
      </c>
      <c r="C2894" t="s">
        <v>373</v>
      </c>
      <c r="D2894">
        <v>3</v>
      </c>
      <c r="G2894">
        <v>20</v>
      </c>
      <c r="H2894">
        <v>0</v>
      </c>
      <c r="I2894" t="s">
        <v>3957</v>
      </c>
      <c r="P2894">
        <v>8</v>
      </c>
      <c r="Q2894" t="s">
        <v>8309</v>
      </c>
      <c r="R2894" t="str">
        <f>IFERROR(INDEX(tbl_Lookup_Exercises[Category],MATCH(tbl_Exercises[[#This Row],[ExerciseName]],tbl_Lookup_Exercises[ExerciseName],0)),"Unknown")</f>
        <v>Cardio</v>
      </c>
    </row>
    <row r="2895" spans="1:18" x14ac:dyDescent="0.25">
      <c r="A2895" t="s">
        <v>8310</v>
      </c>
      <c r="B2895" t="s">
        <v>1331</v>
      </c>
      <c r="C2895" t="s">
        <v>373</v>
      </c>
      <c r="D2895">
        <v>4</v>
      </c>
      <c r="G2895">
        <v>20</v>
      </c>
      <c r="H2895">
        <v>0</v>
      </c>
      <c r="I2895" t="s">
        <v>3957</v>
      </c>
      <c r="P2895">
        <v>8</v>
      </c>
      <c r="Q2895" t="s">
        <v>8311</v>
      </c>
      <c r="R2895" t="str">
        <f>IFERROR(INDEX(tbl_Lookup_Exercises[Category],MATCH(tbl_Exercises[[#This Row],[ExerciseName]],tbl_Lookup_Exercises[ExerciseName],0)),"Unknown")</f>
        <v>Cardio</v>
      </c>
    </row>
    <row r="2896" spans="1:18" x14ac:dyDescent="0.25">
      <c r="A2896" t="s">
        <v>8312</v>
      </c>
      <c r="B2896" t="s">
        <v>1331</v>
      </c>
      <c r="C2896" t="s">
        <v>373</v>
      </c>
      <c r="D2896">
        <v>5</v>
      </c>
      <c r="G2896">
        <v>20</v>
      </c>
      <c r="H2896">
        <v>0</v>
      </c>
      <c r="I2896" t="s">
        <v>3957</v>
      </c>
      <c r="P2896">
        <v>8</v>
      </c>
      <c r="Q2896" t="s">
        <v>8313</v>
      </c>
      <c r="R2896" t="str">
        <f>IFERROR(INDEX(tbl_Lookup_Exercises[Category],MATCH(tbl_Exercises[[#This Row],[ExerciseName]],tbl_Lookup_Exercises[ExerciseName],0)),"Unknown")</f>
        <v>Cardio</v>
      </c>
    </row>
    <row r="2897" spans="1:18" x14ac:dyDescent="0.25">
      <c r="A2897" t="s">
        <v>8314</v>
      </c>
      <c r="B2897" t="s">
        <v>1331</v>
      </c>
      <c r="C2897" t="s">
        <v>373</v>
      </c>
      <c r="D2897">
        <v>6</v>
      </c>
      <c r="G2897">
        <v>20</v>
      </c>
      <c r="H2897">
        <v>0</v>
      </c>
      <c r="I2897" t="s">
        <v>3957</v>
      </c>
      <c r="P2897">
        <v>8</v>
      </c>
      <c r="Q2897" t="s">
        <v>1334</v>
      </c>
      <c r="R2897" t="str">
        <f>IFERROR(INDEX(tbl_Lookup_Exercises[Category],MATCH(tbl_Exercises[[#This Row],[ExerciseName]],tbl_Lookup_Exercises[ExerciseName],0)),"Unknown")</f>
        <v>Cardio</v>
      </c>
    </row>
    <row r="2898" spans="1:18" x14ac:dyDescent="0.25">
      <c r="A2898" t="s">
        <v>8315</v>
      </c>
      <c r="B2898" t="s">
        <v>1335</v>
      </c>
      <c r="C2898" t="s">
        <v>363</v>
      </c>
      <c r="D2898">
        <v>1</v>
      </c>
      <c r="G2898">
        <v>300</v>
      </c>
      <c r="H2898">
        <v>0.6</v>
      </c>
      <c r="I2898" t="s">
        <v>3957</v>
      </c>
      <c r="O2898" t="s">
        <v>8316</v>
      </c>
      <c r="P2898">
        <v>8</v>
      </c>
      <c r="Q2898" t="s">
        <v>1337</v>
      </c>
      <c r="R2898" t="str">
        <f>IFERROR(INDEX(tbl_Lookup_Exercises[Category],MATCH(tbl_Exercises[[#This Row],[ExerciseName]],tbl_Lookup_Exercises[ExerciseName],0)),"Unknown")</f>
        <v>Cardio</v>
      </c>
    </row>
    <row r="2899" spans="1:18" x14ac:dyDescent="0.25">
      <c r="A2899" t="s">
        <v>8317</v>
      </c>
      <c r="B2899" t="s">
        <v>1335</v>
      </c>
      <c r="C2899" t="s">
        <v>269</v>
      </c>
      <c r="D2899">
        <v>1</v>
      </c>
      <c r="E2899">
        <v>0</v>
      </c>
      <c r="F2899">
        <v>10</v>
      </c>
      <c r="N2899" t="s">
        <v>8318</v>
      </c>
      <c r="P2899">
        <v>8</v>
      </c>
      <c r="Q2899" t="s">
        <v>8319</v>
      </c>
      <c r="R2899" t="str">
        <f>IFERROR(INDEX(tbl_Lookup_Exercises[Category],MATCH(tbl_Exercises[[#This Row],[ExerciseName]],tbl_Lookup_Exercises[ExerciseName],0)),"Unknown")</f>
        <v>Legs</v>
      </c>
    </row>
    <row r="2900" spans="1:18" x14ac:dyDescent="0.25">
      <c r="A2900" t="s">
        <v>8320</v>
      </c>
      <c r="B2900" t="s">
        <v>1335</v>
      </c>
      <c r="C2900" t="s">
        <v>423</v>
      </c>
      <c r="D2900">
        <v>1</v>
      </c>
      <c r="E2900">
        <v>0</v>
      </c>
      <c r="F2900">
        <v>10</v>
      </c>
      <c r="N2900" t="s">
        <v>8318</v>
      </c>
      <c r="P2900">
        <v>8</v>
      </c>
      <c r="Q2900" t="s">
        <v>8321</v>
      </c>
      <c r="R2900" t="str">
        <f>IFERROR(INDEX(tbl_Lookup_Exercises[Category],MATCH(tbl_Exercises[[#This Row],[ExerciseName]],tbl_Lookup_Exercises[ExerciseName],0)),"Unknown")</f>
        <v>Warmup</v>
      </c>
    </row>
    <row r="2901" spans="1:18" x14ac:dyDescent="0.25">
      <c r="A2901" t="s">
        <v>8322</v>
      </c>
      <c r="B2901" t="s">
        <v>1335</v>
      </c>
      <c r="C2901" t="s">
        <v>275</v>
      </c>
      <c r="D2901">
        <v>1</v>
      </c>
      <c r="E2901">
        <v>0</v>
      </c>
      <c r="G2901">
        <v>8</v>
      </c>
      <c r="N2901" t="s">
        <v>8318</v>
      </c>
      <c r="P2901">
        <v>8</v>
      </c>
      <c r="Q2901" t="s">
        <v>8323</v>
      </c>
      <c r="R2901" t="str">
        <f>IFERROR(INDEX(tbl_Lookup_Exercises[Category],MATCH(tbl_Exercises[[#This Row],[ExerciseName]],tbl_Lookup_Exercises[ExerciseName],0)),"Unknown")</f>
        <v>Legs</v>
      </c>
    </row>
    <row r="2902" spans="1:18" x14ac:dyDescent="0.25">
      <c r="A2902" t="s">
        <v>8324</v>
      </c>
      <c r="B2902" t="s">
        <v>1335</v>
      </c>
      <c r="C2902" t="s">
        <v>299</v>
      </c>
      <c r="D2902">
        <v>1</v>
      </c>
      <c r="E2902">
        <v>0</v>
      </c>
      <c r="F2902">
        <v>10</v>
      </c>
      <c r="N2902" t="s">
        <v>8318</v>
      </c>
      <c r="P2902">
        <v>8</v>
      </c>
      <c r="Q2902" t="s">
        <v>8325</v>
      </c>
      <c r="R2902" t="str">
        <f>IFERROR(INDEX(tbl_Lookup_Exercises[Category],MATCH(tbl_Exercises[[#This Row],[ExerciseName]],tbl_Lookup_Exercises[ExerciseName],0)),"Unknown")</f>
        <v>Legs</v>
      </c>
    </row>
    <row r="2903" spans="1:18" x14ac:dyDescent="0.25">
      <c r="A2903" t="s">
        <v>8326</v>
      </c>
      <c r="B2903" t="s">
        <v>1335</v>
      </c>
      <c r="C2903" t="s">
        <v>286</v>
      </c>
      <c r="D2903">
        <v>1</v>
      </c>
      <c r="E2903">
        <v>0</v>
      </c>
      <c r="F2903">
        <v>15</v>
      </c>
      <c r="N2903" t="s">
        <v>8318</v>
      </c>
      <c r="P2903">
        <v>8</v>
      </c>
      <c r="Q2903" t="s">
        <v>8327</v>
      </c>
      <c r="R2903" t="str">
        <f>IFERROR(INDEX(tbl_Lookup_Exercises[Category],MATCH(tbl_Exercises[[#This Row],[ExerciseName]],tbl_Lookup_Exercises[ExerciseName],0)),"Unknown")</f>
        <v>Legs</v>
      </c>
    </row>
    <row r="2904" spans="1:18" x14ac:dyDescent="0.25">
      <c r="A2904" t="s">
        <v>8328</v>
      </c>
      <c r="B2904" t="s">
        <v>1335</v>
      </c>
      <c r="C2904" t="s">
        <v>269</v>
      </c>
      <c r="D2904">
        <v>2</v>
      </c>
      <c r="E2904">
        <v>0</v>
      </c>
      <c r="F2904">
        <v>10</v>
      </c>
      <c r="N2904" t="s">
        <v>8329</v>
      </c>
      <c r="P2904">
        <v>8</v>
      </c>
      <c r="Q2904" t="s">
        <v>8330</v>
      </c>
      <c r="R2904" t="str">
        <f>IFERROR(INDEX(tbl_Lookup_Exercises[Category],MATCH(tbl_Exercises[[#This Row],[ExerciseName]],tbl_Lookup_Exercises[ExerciseName],0)),"Unknown")</f>
        <v>Legs</v>
      </c>
    </row>
    <row r="2905" spans="1:18" x14ac:dyDescent="0.25">
      <c r="A2905" t="s">
        <v>8331</v>
      </c>
      <c r="B2905" t="s">
        <v>1335</v>
      </c>
      <c r="C2905" t="s">
        <v>423</v>
      </c>
      <c r="D2905">
        <v>2</v>
      </c>
      <c r="E2905">
        <v>0</v>
      </c>
      <c r="F2905">
        <v>10</v>
      </c>
      <c r="N2905" t="s">
        <v>8329</v>
      </c>
      <c r="P2905">
        <v>8</v>
      </c>
      <c r="Q2905" t="s">
        <v>8332</v>
      </c>
      <c r="R2905" t="str">
        <f>IFERROR(INDEX(tbl_Lookup_Exercises[Category],MATCH(tbl_Exercises[[#This Row],[ExerciseName]],tbl_Lookup_Exercises[ExerciseName],0)),"Unknown")</f>
        <v>Warmup</v>
      </c>
    </row>
    <row r="2906" spans="1:18" x14ac:dyDescent="0.25">
      <c r="A2906" t="s">
        <v>8333</v>
      </c>
      <c r="B2906" t="s">
        <v>1335</v>
      </c>
      <c r="C2906" t="s">
        <v>275</v>
      </c>
      <c r="D2906">
        <v>2</v>
      </c>
      <c r="E2906">
        <v>0</v>
      </c>
      <c r="G2906">
        <v>8</v>
      </c>
      <c r="N2906" t="s">
        <v>8329</v>
      </c>
      <c r="P2906">
        <v>8</v>
      </c>
      <c r="Q2906" t="s">
        <v>8334</v>
      </c>
      <c r="R2906" t="str">
        <f>IFERROR(INDEX(tbl_Lookup_Exercises[Category],MATCH(tbl_Exercises[[#This Row],[ExerciseName]],tbl_Lookup_Exercises[ExerciseName],0)),"Unknown")</f>
        <v>Legs</v>
      </c>
    </row>
    <row r="2907" spans="1:18" x14ac:dyDescent="0.25">
      <c r="A2907" t="s">
        <v>8335</v>
      </c>
      <c r="B2907" t="s">
        <v>1335</v>
      </c>
      <c r="C2907" t="s">
        <v>299</v>
      </c>
      <c r="D2907">
        <v>2</v>
      </c>
      <c r="E2907">
        <v>0</v>
      </c>
      <c r="F2907">
        <v>10</v>
      </c>
      <c r="N2907" t="s">
        <v>8329</v>
      </c>
      <c r="P2907">
        <v>8</v>
      </c>
      <c r="Q2907" t="s">
        <v>8336</v>
      </c>
      <c r="R2907" t="str">
        <f>IFERROR(INDEX(tbl_Lookup_Exercises[Category],MATCH(tbl_Exercises[[#This Row],[ExerciseName]],tbl_Lookup_Exercises[ExerciseName],0)),"Unknown")</f>
        <v>Legs</v>
      </c>
    </row>
    <row r="2908" spans="1:18" x14ac:dyDescent="0.25">
      <c r="A2908" t="s">
        <v>8337</v>
      </c>
      <c r="B2908" t="s">
        <v>1335</v>
      </c>
      <c r="C2908" t="s">
        <v>286</v>
      </c>
      <c r="D2908">
        <v>2</v>
      </c>
      <c r="E2908">
        <v>0</v>
      </c>
      <c r="F2908">
        <v>15</v>
      </c>
      <c r="N2908" t="s">
        <v>8329</v>
      </c>
      <c r="P2908">
        <v>8</v>
      </c>
      <c r="Q2908" t="s">
        <v>8338</v>
      </c>
      <c r="R2908" t="str">
        <f>IFERROR(INDEX(tbl_Lookup_Exercises[Category],MATCH(tbl_Exercises[[#This Row],[ExerciseName]],tbl_Lookup_Exercises[ExerciseName],0)),"Unknown")</f>
        <v>Legs</v>
      </c>
    </row>
    <row r="2909" spans="1:18" x14ac:dyDescent="0.25">
      <c r="A2909" t="s">
        <v>8339</v>
      </c>
      <c r="B2909" t="s">
        <v>1335</v>
      </c>
      <c r="C2909" t="s">
        <v>1</v>
      </c>
      <c r="D2909">
        <v>1</v>
      </c>
      <c r="E2909">
        <v>170</v>
      </c>
      <c r="G2909">
        <v>55.2</v>
      </c>
      <c r="O2909" t="s">
        <v>8340</v>
      </c>
      <c r="P2909">
        <v>8</v>
      </c>
      <c r="Q2909" t="s">
        <v>8341</v>
      </c>
      <c r="R2909" t="str">
        <f>IFERROR(INDEX(tbl_Lookup_Exercises[Category],MATCH(tbl_Exercises[[#This Row],[ExerciseName]],tbl_Lookup_Exercises[ExerciseName],0)),"Unknown")</f>
        <v>Carry</v>
      </c>
    </row>
    <row r="2910" spans="1:18" x14ac:dyDescent="0.25">
      <c r="A2910" t="s">
        <v>8342</v>
      </c>
      <c r="B2910" t="s">
        <v>1335</v>
      </c>
      <c r="C2910" t="s">
        <v>1</v>
      </c>
      <c r="D2910">
        <v>2</v>
      </c>
      <c r="E2910">
        <v>170</v>
      </c>
      <c r="G2910">
        <v>48</v>
      </c>
      <c r="O2910" t="s">
        <v>8343</v>
      </c>
      <c r="P2910">
        <v>8</v>
      </c>
      <c r="Q2910" t="s">
        <v>8344</v>
      </c>
      <c r="R2910" t="str">
        <f>IFERROR(INDEX(tbl_Lookup_Exercises[Category],MATCH(tbl_Exercises[[#This Row],[ExerciseName]],tbl_Lookup_Exercises[ExerciseName],0)),"Unknown")</f>
        <v>Carry</v>
      </c>
    </row>
    <row r="2911" spans="1:18" x14ac:dyDescent="0.25">
      <c r="A2911" t="s">
        <v>8345</v>
      </c>
      <c r="B2911" t="s">
        <v>1335</v>
      </c>
      <c r="C2911" t="s">
        <v>1</v>
      </c>
      <c r="D2911">
        <v>3</v>
      </c>
      <c r="E2911">
        <v>170</v>
      </c>
      <c r="G2911">
        <v>39.6</v>
      </c>
      <c r="O2911" t="s">
        <v>8346</v>
      </c>
      <c r="P2911">
        <v>8</v>
      </c>
      <c r="Q2911" t="s">
        <v>8347</v>
      </c>
      <c r="R2911" t="str">
        <f>IFERROR(INDEX(tbl_Lookup_Exercises[Category],MATCH(tbl_Exercises[[#This Row],[ExerciseName]],tbl_Lookup_Exercises[ExerciseName],0)),"Unknown")</f>
        <v>Carry</v>
      </c>
    </row>
    <row r="2912" spans="1:18" x14ac:dyDescent="0.25">
      <c r="A2912" t="s">
        <v>8348</v>
      </c>
      <c r="B2912" t="s">
        <v>1335</v>
      </c>
      <c r="C2912" t="s">
        <v>1</v>
      </c>
      <c r="D2912">
        <v>4</v>
      </c>
      <c r="E2912">
        <v>170</v>
      </c>
      <c r="G2912">
        <v>39.6</v>
      </c>
      <c r="O2912" t="s">
        <v>8346</v>
      </c>
      <c r="P2912">
        <v>8</v>
      </c>
      <c r="Q2912" t="s">
        <v>8349</v>
      </c>
      <c r="R2912" t="str">
        <f>IFERROR(INDEX(tbl_Lookup_Exercises[Category],MATCH(tbl_Exercises[[#This Row],[ExerciseName]],tbl_Lookup_Exercises[ExerciseName],0)),"Unknown")</f>
        <v>Carry</v>
      </c>
    </row>
    <row r="2913" spans="1:18" x14ac:dyDescent="0.25">
      <c r="A2913" t="s">
        <v>8350</v>
      </c>
      <c r="B2913" t="s">
        <v>1335</v>
      </c>
      <c r="C2913" t="s">
        <v>265</v>
      </c>
      <c r="D2913">
        <v>1</v>
      </c>
      <c r="E2913">
        <v>80</v>
      </c>
      <c r="F2913">
        <v>10</v>
      </c>
      <c r="J2913">
        <v>2</v>
      </c>
      <c r="K2913">
        <v>1</v>
      </c>
      <c r="L2913">
        <v>3</v>
      </c>
      <c r="M2913" t="s">
        <v>1745</v>
      </c>
      <c r="O2913" t="s">
        <v>8351</v>
      </c>
      <c r="P2913">
        <v>8</v>
      </c>
      <c r="Q2913" t="s">
        <v>8352</v>
      </c>
      <c r="R2913" t="str">
        <f>IFERROR(INDEX(tbl_Lookup_Exercises[Category],MATCH(tbl_Exercises[[#This Row],[ExerciseName]],tbl_Lookup_Exercises[ExerciseName],0)),"Unknown")</f>
        <v>Legs</v>
      </c>
    </row>
    <row r="2914" spans="1:18" x14ac:dyDescent="0.25">
      <c r="A2914" t="s">
        <v>8353</v>
      </c>
      <c r="B2914" t="s">
        <v>1335</v>
      </c>
      <c r="C2914" t="s">
        <v>265</v>
      </c>
      <c r="D2914">
        <v>2</v>
      </c>
      <c r="E2914">
        <v>80</v>
      </c>
      <c r="F2914">
        <v>9</v>
      </c>
      <c r="J2914">
        <v>2</v>
      </c>
      <c r="K2914">
        <v>1</v>
      </c>
      <c r="L2914">
        <v>3</v>
      </c>
      <c r="M2914" t="s">
        <v>1745</v>
      </c>
      <c r="O2914" t="s">
        <v>8351</v>
      </c>
      <c r="P2914">
        <v>8</v>
      </c>
      <c r="Q2914" t="s">
        <v>8354</v>
      </c>
      <c r="R2914" t="str">
        <f>IFERROR(INDEX(tbl_Lookup_Exercises[Category],MATCH(tbl_Exercises[[#This Row],[ExerciseName]],tbl_Lookup_Exercises[ExerciseName],0)),"Unknown")</f>
        <v>Legs</v>
      </c>
    </row>
    <row r="2915" spans="1:18" x14ac:dyDescent="0.25">
      <c r="A2915" t="s">
        <v>8355</v>
      </c>
      <c r="B2915" t="s">
        <v>1335</v>
      </c>
      <c r="C2915" t="s">
        <v>265</v>
      </c>
      <c r="D2915">
        <v>3</v>
      </c>
      <c r="E2915">
        <v>80</v>
      </c>
      <c r="F2915">
        <v>9</v>
      </c>
      <c r="J2915">
        <v>2</v>
      </c>
      <c r="K2915">
        <v>1</v>
      </c>
      <c r="L2915">
        <v>3</v>
      </c>
      <c r="M2915" t="s">
        <v>1745</v>
      </c>
      <c r="O2915" t="s">
        <v>8351</v>
      </c>
      <c r="P2915">
        <v>8</v>
      </c>
      <c r="Q2915" t="s">
        <v>8356</v>
      </c>
      <c r="R2915" t="str">
        <f>IFERROR(INDEX(tbl_Lookup_Exercises[Category],MATCH(tbl_Exercises[[#This Row],[ExerciseName]],tbl_Lookup_Exercises[ExerciseName],0)),"Unknown")</f>
        <v>Legs</v>
      </c>
    </row>
    <row r="2916" spans="1:18" x14ac:dyDescent="0.25">
      <c r="A2916" t="s">
        <v>8357</v>
      </c>
      <c r="B2916" t="s">
        <v>1335</v>
      </c>
      <c r="C2916" t="s">
        <v>265</v>
      </c>
      <c r="D2916">
        <v>4</v>
      </c>
      <c r="E2916">
        <v>80</v>
      </c>
      <c r="F2916">
        <v>8</v>
      </c>
      <c r="J2916">
        <v>2</v>
      </c>
      <c r="K2916">
        <v>1</v>
      </c>
      <c r="L2916">
        <v>3</v>
      </c>
      <c r="M2916" t="s">
        <v>1745</v>
      </c>
      <c r="O2916" t="s">
        <v>8351</v>
      </c>
      <c r="P2916">
        <v>8</v>
      </c>
      <c r="Q2916" t="s">
        <v>8358</v>
      </c>
      <c r="R2916" t="str">
        <f>IFERROR(INDEX(tbl_Lookup_Exercises[Category],MATCH(tbl_Exercises[[#This Row],[ExerciseName]],tbl_Lookup_Exercises[ExerciseName],0)),"Unknown")</f>
        <v>Legs</v>
      </c>
    </row>
    <row r="2917" spans="1:18" x14ac:dyDescent="0.25">
      <c r="A2917" t="s">
        <v>8359</v>
      </c>
      <c r="B2917" t="s">
        <v>1335</v>
      </c>
      <c r="C2917" t="s">
        <v>249</v>
      </c>
      <c r="D2917">
        <v>1</v>
      </c>
      <c r="E2917">
        <v>160</v>
      </c>
      <c r="F2917">
        <v>10</v>
      </c>
      <c r="J2917">
        <v>2</v>
      </c>
      <c r="K2917">
        <v>1</v>
      </c>
      <c r="L2917">
        <v>3</v>
      </c>
      <c r="M2917" t="s">
        <v>1745</v>
      </c>
      <c r="O2917" t="s">
        <v>8360</v>
      </c>
      <c r="P2917">
        <v>8</v>
      </c>
      <c r="Q2917" t="s">
        <v>8361</v>
      </c>
      <c r="R2917" t="str">
        <f>IFERROR(INDEX(tbl_Lookup_Exercises[Category],MATCH(tbl_Exercises[[#This Row],[ExerciseName]],tbl_Lookup_Exercises[ExerciseName],0)),"Unknown")</f>
        <v>Legs</v>
      </c>
    </row>
    <row r="2918" spans="1:18" x14ac:dyDescent="0.25">
      <c r="A2918" t="s">
        <v>8362</v>
      </c>
      <c r="B2918" t="s">
        <v>1335</v>
      </c>
      <c r="C2918" t="s">
        <v>249</v>
      </c>
      <c r="D2918">
        <v>2</v>
      </c>
      <c r="E2918">
        <v>170</v>
      </c>
      <c r="F2918">
        <v>8</v>
      </c>
      <c r="J2918">
        <v>2</v>
      </c>
      <c r="K2918">
        <v>1</v>
      </c>
      <c r="L2918">
        <v>3</v>
      </c>
      <c r="M2918" t="s">
        <v>1745</v>
      </c>
      <c r="O2918" t="s">
        <v>8363</v>
      </c>
      <c r="P2918">
        <v>8</v>
      </c>
      <c r="Q2918" t="s">
        <v>8364</v>
      </c>
      <c r="R2918" t="str">
        <f>IFERROR(INDEX(tbl_Lookup_Exercises[Category],MATCH(tbl_Exercises[[#This Row],[ExerciseName]],tbl_Lookup_Exercises[ExerciseName],0)),"Unknown")</f>
        <v>Legs</v>
      </c>
    </row>
    <row r="2919" spans="1:18" x14ac:dyDescent="0.25">
      <c r="A2919" t="s">
        <v>8365</v>
      </c>
      <c r="B2919" t="s">
        <v>1335</v>
      </c>
      <c r="C2919" t="s">
        <v>249</v>
      </c>
      <c r="D2919">
        <v>3</v>
      </c>
      <c r="E2919">
        <v>170</v>
      </c>
      <c r="F2919">
        <v>7</v>
      </c>
      <c r="J2919">
        <v>2</v>
      </c>
      <c r="K2919">
        <v>1</v>
      </c>
      <c r="L2919">
        <v>3</v>
      </c>
      <c r="M2919" t="s">
        <v>1745</v>
      </c>
      <c r="O2919" t="s">
        <v>8366</v>
      </c>
      <c r="P2919">
        <v>8</v>
      </c>
      <c r="Q2919" t="s">
        <v>8367</v>
      </c>
      <c r="R2919" t="str">
        <f>IFERROR(INDEX(tbl_Lookup_Exercises[Category],MATCH(tbl_Exercises[[#This Row],[ExerciseName]],tbl_Lookup_Exercises[ExerciseName],0)),"Unknown")</f>
        <v>Legs</v>
      </c>
    </row>
    <row r="2920" spans="1:18" x14ac:dyDescent="0.25">
      <c r="A2920" t="s">
        <v>8368</v>
      </c>
      <c r="B2920" t="s">
        <v>1335</v>
      </c>
      <c r="C2920" t="s">
        <v>256</v>
      </c>
      <c r="D2920">
        <v>1</v>
      </c>
      <c r="E2920">
        <v>45</v>
      </c>
      <c r="F2920">
        <v>8</v>
      </c>
      <c r="J2920">
        <v>3</v>
      </c>
      <c r="K2920">
        <v>1</v>
      </c>
      <c r="L2920">
        <v>2</v>
      </c>
      <c r="M2920" t="s">
        <v>618</v>
      </c>
      <c r="O2920" t="s">
        <v>3213</v>
      </c>
      <c r="P2920">
        <v>8</v>
      </c>
      <c r="Q2920" t="s">
        <v>8369</v>
      </c>
      <c r="R2920" t="str">
        <f>IFERROR(INDEX(tbl_Lookup_Exercises[Category],MATCH(tbl_Exercises[[#This Row],[ExerciseName]],tbl_Lookup_Exercises[ExerciseName],0)),"Unknown")</f>
        <v>Legs</v>
      </c>
    </row>
    <row r="2921" spans="1:18" x14ac:dyDescent="0.25">
      <c r="A2921" t="s">
        <v>8370</v>
      </c>
      <c r="B2921" t="s">
        <v>1335</v>
      </c>
      <c r="C2921" t="s">
        <v>256</v>
      </c>
      <c r="D2921">
        <v>2</v>
      </c>
      <c r="E2921">
        <v>50</v>
      </c>
      <c r="F2921">
        <v>8</v>
      </c>
      <c r="J2921">
        <v>3</v>
      </c>
      <c r="K2921">
        <v>1</v>
      </c>
      <c r="L2921">
        <v>2</v>
      </c>
      <c r="M2921" t="s">
        <v>618</v>
      </c>
      <c r="O2921" t="s">
        <v>3213</v>
      </c>
      <c r="P2921">
        <v>8</v>
      </c>
      <c r="Q2921" t="s">
        <v>8371</v>
      </c>
      <c r="R2921" t="str">
        <f>IFERROR(INDEX(tbl_Lookup_Exercises[Category],MATCH(tbl_Exercises[[#This Row],[ExerciseName]],tbl_Lookup_Exercises[ExerciseName],0)),"Unknown")</f>
        <v>Legs</v>
      </c>
    </row>
    <row r="2922" spans="1:18" x14ac:dyDescent="0.25">
      <c r="A2922" t="s">
        <v>8372</v>
      </c>
      <c r="B2922" t="s">
        <v>1335</v>
      </c>
      <c r="C2922" t="s">
        <v>256</v>
      </c>
      <c r="D2922">
        <v>3</v>
      </c>
      <c r="E2922">
        <v>50</v>
      </c>
      <c r="F2922">
        <v>8</v>
      </c>
      <c r="J2922">
        <v>3</v>
      </c>
      <c r="K2922">
        <v>1</v>
      </c>
      <c r="L2922">
        <v>2</v>
      </c>
      <c r="M2922" t="s">
        <v>618</v>
      </c>
      <c r="O2922" t="s">
        <v>3213</v>
      </c>
      <c r="P2922">
        <v>8</v>
      </c>
      <c r="Q2922" t="s">
        <v>8373</v>
      </c>
      <c r="R2922" t="str">
        <f>IFERROR(INDEX(tbl_Lookup_Exercises[Category],MATCH(tbl_Exercises[[#This Row],[ExerciseName]],tbl_Lookup_Exercises[ExerciseName],0)),"Unknown")</f>
        <v>Legs</v>
      </c>
    </row>
    <row r="2923" spans="1:18" x14ac:dyDescent="0.25">
      <c r="A2923" t="s">
        <v>8374</v>
      </c>
      <c r="B2923" t="s">
        <v>1335</v>
      </c>
      <c r="C2923" t="s">
        <v>290</v>
      </c>
      <c r="D2923">
        <v>1</v>
      </c>
      <c r="E2923">
        <v>110</v>
      </c>
      <c r="F2923">
        <v>15</v>
      </c>
      <c r="M2923" t="s">
        <v>2289</v>
      </c>
      <c r="O2923" t="s">
        <v>8375</v>
      </c>
      <c r="P2923">
        <v>8</v>
      </c>
      <c r="Q2923" t="s">
        <v>8376</v>
      </c>
      <c r="R2923" t="str">
        <f>IFERROR(INDEX(tbl_Lookup_Exercises[Category],MATCH(tbl_Exercises[[#This Row],[ExerciseName]],tbl_Lookup_Exercises[ExerciseName],0)),"Unknown")</f>
        <v>Legs</v>
      </c>
    </row>
    <row r="2924" spans="1:18" x14ac:dyDescent="0.25">
      <c r="A2924" t="s">
        <v>8377</v>
      </c>
      <c r="B2924" t="s">
        <v>1335</v>
      </c>
      <c r="C2924" t="s">
        <v>290</v>
      </c>
      <c r="D2924">
        <v>2</v>
      </c>
      <c r="E2924">
        <v>120</v>
      </c>
      <c r="F2924">
        <v>15</v>
      </c>
      <c r="M2924" t="s">
        <v>1745</v>
      </c>
      <c r="O2924" t="s">
        <v>8378</v>
      </c>
      <c r="P2924">
        <v>8</v>
      </c>
      <c r="Q2924" t="s">
        <v>8379</v>
      </c>
      <c r="R2924" t="str">
        <f>IFERROR(INDEX(tbl_Lookup_Exercises[Category],MATCH(tbl_Exercises[[#This Row],[ExerciseName]],tbl_Lookup_Exercises[ExerciseName],0)),"Unknown")</f>
        <v>Legs</v>
      </c>
    </row>
    <row r="2925" spans="1:18" x14ac:dyDescent="0.25">
      <c r="A2925" t="s">
        <v>8380</v>
      </c>
      <c r="B2925" t="s">
        <v>1335</v>
      </c>
      <c r="C2925" t="s">
        <v>290</v>
      </c>
      <c r="D2925">
        <v>3</v>
      </c>
      <c r="E2925">
        <v>120</v>
      </c>
      <c r="F2925">
        <v>15</v>
      </c>
      <c r="M2925" t="s">
        <v>1745</v>
      </c>
      <c r="O2925" t="s">
        <v>8378</v>
      </c>
      <c r="P2925">
        <v>8</v>
      </c>
      <c r="Q2925" t="s">
        <v>8381</v>
      </c>
      <c r="R2925" t="str">
        <f>IFERROR(INDEX(tbl_Lookup_Exercises[Category],MATCH(tbl_Exercises[[#This Row],[ExerciseName]],tbl_Lookup_Exercises[ExerciseName],0)),"Unknown")</f>
        <v>Legs</v>
      </c>
    </row>
    <row r="2926" spans="1:18" x14ac:dyDescent="0.25">
      <c r="A2926" t="s">
        <v>8382</v>
      </c>
      <c r="B2926" t="s">
        <v>1335</v>
      </c>
      <c r="C2926" t="s">
        <v>356</v>
      </c>
      <c r="D2926">
        <v>1</v>
      </c>
      <c r="G2926">
        <v>20</v>
      </c>
      <c r="H2926">
        <v>0</v>
      </c>
      <c r="I2926" t="s">
        <v>3957</v>
      </c>
      <c r="O2926" t="s">
        <v>8383</v>
      </c>
      <c r="P2926">
        <v>8</v>
      </c>
      <c r="Q2926" t="s">
        <v>8384</v>
      </c>
      <c r="R2926" t="str">
        <f>IFERROR(INDEX(tbl_Lookup_Exercises[Category],MATCH(tbl_Exercises[[#This Row],[ExerciseName]],tbl_Lookup_Exercises[ExerciseName],0)),"Unknown")</f>
        <v>Pull</v>
      </c>
    </row>
    <row r="2927" spans="1:18" x14ac:dyDescent="0.25">
      <c r="A2927" t="s">
        <v>8385</v>
      </c>
      <c r="B2927" t="s">
        <v>1335</v>
      </c>
      <c r="C2927" t="s">
        <v>356</v>
      </c>
      <c r="D2927">
        <v>2</v>
      </c>
      <c r="G2927">
        <v>20</v>
      </c>
      <c r="H2927">
        <v>0</v>
      </c>
      <c r="I2927" t="s">
        <v>3957</v>
      </c>
      <c r="O2927" t="s">
        <v>8383</v>
      </c>
      <c r="P2927">
        <v>8</v>
      </c>
      <c r="Q2927" t="s">
        <v>8386</v>
      </c>
      <c r="R2927" t="str">
        <f>IFERROR(INDEX(tbl_Lookup_Exercises[Category],MATCH(tbl_Exercises[[#This Row],[ExerciseName]],tbl_Lookup_Exercises[ExerciseName],0)),"Unknown")</f>
        <v>Pull</v>
      </c>
    </row>
    <row r="2928" spans="1:18" x14ac:dyDescent="0.25">
      <c r="A2928" t="s">
        <v>8387</v>
      </c>
      <c r="B2928" t="s">
        <v>1335</v>
      </c>
      <c r="C2928" t="s">
        <v>356</v>
      </c>
      <c r="D2928">
        <v>3</v>
      </c>
      <c r="G2928">
        <v>20</v>
      </c>
      <c r="H2928">
        <v>0</v>
      </c>
      <c r="I2928" t="s">
        <v>3957</v>
      </c>
      <c r="O2928" t="s">
        <v>8383</v>
      </c>
      <c r="P2928">
        <v>8</v>
      </c>
      <c r="Q2928" t="s">
        <v>8388</v>
      </c>
      <c r="R2928" t="str">
        <f>IFERROR(INDEX(tbl_Lookup_Exercises[Category],MATCH(tbl_Exercises[[#This Row],[ExerciseName]],tbl_Lookup_Exercises[ExerciseName],0)),"Unknown")</f>
        <v>Pull</v>
      </c>
    </row>
    <row r="2929" spans="1:18" x14ac:dyDescent="0.25">
      <c r="A2929" t="s">
        <v>8389</v>
      </c>
      <c r="B2929" t="s">
        <v>1335</v>
      </c>
      <c r="C2929" t="s">
        <v>356</v>
      </c>
      <c r="D2929">
        <v>4</v>
      </c>
      <c r="G2929">
        <v>20</v>
      </c>
      <c r="H2929">
        <v>0</v>
      </c>
      <c r="I2929" t="s">
        <v>3957</v>
      </c>
      <c r="O2929" t="s">
        <v>8383</v>
      </c>
      <c r="P2929">
        <v>8</v>
      </c>
      <c r="Q2929" t="s">
        <v>8390</v>
      </c>
      <c r="R2929" t="str">
        <f>IFERROR(INDEX(tbl_Lookup_Exercises[Category],MATCH(tbl_Exercises[[#This Row],[ExerciseName]],tbl_Lookup_Exercises[ExerciseName],0)),"Unknown")</f>
        <v>Pull</v>
      </c>
    </row>
    <row r="2930" spans="1:18" x14ac:dyDescent="0.25">
      <c r="A2930" t="s">
        <v>8391</v>
      </c>
      <c r="B2930" t="s">
        <v>1335</v>
      </c>
      <c r="C2930" t="s">
        <v>356</v>
      </c>
      <c r="D2930">
        <v>5</v>
      </c>
      <c r="G2930">
        <v>20</v>
      </c>
      <c r="H2930">
        <v>0</v>
      </c>
      <c r="I2930" t="s">
        <v>3957</v>
      </c>
      <c r="O2930" t="s">
        <v>8383</v>
      </c>
      <c r="P2930">
        <v>8</v>
      </c>
      <c r="Q2930" t="s">
        <v>8392</v>
      </c>
      <c r="R2930" t="str">
        <f>IFERROR(INDEX(tbl_Lookup_Exercises[Category],MATCH(tbl_Exercises[[#This Row],[ExerciseName]],tbl_Lookup_Exercises[ExerciseName],0)),"Unknown")</f>
        <v>Pull</v>
      </c>
    </row>
    <row r="2931" spans="1:18" x14ac:dyDescent="0.25">
      <c r="A2931" t="s">
        <v>8393</v>
      </c>
      <c r="B2931" t="s">
        <v>1335</v>
      </c>
      <c r="C2931" t="s">
        <v>356</v>
      </c>
      <c r="D2931">
        <v>6</v>
      </c>
      <c r="G2931">
        <v>20</v>
      </c>
      <c r="H2931">
        <v>0</v>
      </c>
      <c r="I2931" t="s">
        <v>3957</v>
      </c>
      <c r="O2931" t="s">
        <v>8383</v>
      </c>
      <c r="P2931">
        <v>8</v>
      </c>
      <c r="Q2931" t="s">
        <v>8394</v>
      </c>
      <c r="R2931" t="str">
        <f>IFERROR(INDEX(tbl_Lookup_Exercises[Category],MATCH(tbl_Exercises[[#This Row],[ExerciseName]],tbl_Lookup_Exercises[ExerciseName],0)),"Unknown")</f>
        <v>Pull</v>
      </c>
    </row>
    <row r="2932" spans="1:18" x14ac:dyDescent="0.25">
      <c r="A2932" t="s">
        <v>8395</v>
      </c>
      <c r="B2932" t="s">
        <v>1335</v>
      </c>
      <c r="C2932" t="s">
        <v>334</v>
      </c>
      <c r="D2932">
        <v>1</v>
      </c>
      <c r="E2932">
        <v>0</v>
      </c>
      <c r="G2932">
        <v>30</v>
      </c>
      <c r="O2932" t="s">
        <v>8396</v>
      </c>
      <c r="P2932">
        <v>8</v>
      </c>
      <c r="Q2932" t="s">
        <v>8397</v>
      </c>
      <c r="R2932" t="str">
        <f>IFERROR(INDEX(tbl_Lookup_Exercises[Category],MATCH(tbl_Exercises[[#This Row],[ExerciseName]],tbl_Lookup_Exercises[ExerciseName],0)),"Unknown")</f>
        <v>Carry</v>
      </c>
    </row>
    <row r="2933" spans="1:18" x14ac:dyDescent="0.25">
      <c r="A2933" t="s">
        <v>8398</v>
      </c>
      <c r="B2933" t="s">
        <v>1335</v>
      </c>
      <c r="C2933" t="s">
        <v>334</v>
      </c>
      <c r="D2933">
        <v>2</v>
      </c>
      <c r="E2933">
        <v>0</v>
      </c>
      <c r="G2933">
        <v>30</v>
      </c>
      <c r="O2933" t="s">
        <v>8396</v>
      </c>
      <c r="P2933">
        <v>8</v>
      </c>
      <c r="Q2933" t="s">
        <v>1338</v>
      </c>
      <c r="R2933" t="str">
        <f>IFERROR(INDEX(tbl_Lookup_Exercises[Category],MATCH(tbl_Exercises[[#This Row],[ExerciseName]],tbl_Lookup_Exercises[ExerciseName],0)),"Unknown")</f>
        <v>Carry</v>
      </c>
    </row>
    <row r="2934" spans="1:18" x14ac:dyDescent="0.25">
      <c r="A2934" t="s">
        <v>8399</v>
      </c>
      <c r="B2934" t="s">
        <v>1339</v>
      </c>
      <c r="C2934" t="s">
        <v>363</v>
      </c>
      <c r="D2934">
        <v>1</v>
      </c>
      <c r="G2934">
        <v>301</v>
      </c>
      <c r="H2934">
        <v>0.6</v>
      </c>
      <c r="I2934" t="s">
        <v>3957</v>
      </c>
      <c r="O2934" t="s">
        <v>8400</v>
      </c>
      <c r="P2934">
        <v>8</v>
      </c>
      <c r="Q2934" t="s">
        <v>1340</v>
      </c>
      <c r="R2934" t="str">
        <f>IFERROR(INDEX(tbl_Lookup_Exercises[Category],MATCH(tbl_Exercises[[#This Row],[ExerciseName]],tbl_Lookup_Exercises[ExerciseName],0)),"Unknown")</f>
        <v>Cardio</v>
      </c>
    </row>
    <row r="2935" spans="1:18" x14ac:dyDescent="0.25">
      <c r="A2935" t="s">
        <v>8401</v>
      </c>
      <c r="B2935" t="s">
        <v>1339</v>
      </c>
      <c r="C2935" t="s">
        <v>394</v>
      </c>
      <c r="D2935">
        <v>1</v>
      </c>
      <c r="E2935">
        <v>0</v>
      </c>
      <c r="F2935">
        <v>15</v>
      </c>
      <c r="N2935" t="s">
        <v>8402</v>
      </c>
      <c r="O2935" t="s">
        <v>2818</v>
      </c>
      <c r="P2935">
        <v>8</v>
      </c>
      <c r="Q2935" t="s">
        <v>8403</v>
      </c>
      <c r="R2935" t="str">
        <f>IFERROR(INDEX(tbl_Lookup_Exercises[Category],MATCH(tbl_Exercises[[#This Row],[ExerciseName]],tbl_Lookup_Exercises[ExerciseName],0)),"Unknown")</f>
        <v>Warmup</v>
      </c>
    </row>
    <row r="2936" spans="1:18" x14ac:dyDescent="0.25">
      <c r="A2936" t="s">
        <v>8404</v>
      </c>
      <c r="B2936" t="s">
        <v>1339</v>
      </c>
      <c r="C2936" t="s">
        <v>398</v>
      </c>
      <c r="D2936">
        <v>1</v>
      </c>
      <c r="E2936">
        <v>0</v>
      </c>
      <c r="F2936">
        <v>12</v>
      </c>
      <c r="N2936" t="s">
        <v>8402</v>
      </c>
      <c r="P2936">
        <v>8</v>
      </c>
      <c r="Q2936" t="s">
        <v>8405</v>
      </c>
      <c r="R2936" t="str">
        <f>IFERROR(INDEX(tbl_Lookup_Exercises[Category],MATCH(tbl_Exercises[[#This Row],[ExerciseName]],tbl_Lookup_Exercises[ExerciseName],0)),"Unknown")</f>
        <v>Warmup</v>
      </c>
    </row>
    <row r="2937" spans="1:18" x14ac:dyDescent="0.25">
      <c r="A2937" t="s">
        <v>8406</v>
      </c>
      <c r="B2937" t="s">
        <v>1339</v>
      </c>
      <c r="C2937" t="s">
        <v>403</v>
      </c>
      <c r="D2937">
        <v>1</v>
      </c>
      <c r="E2937">
        <v>0</v>
      </c>
      <c r="F2937">
        <v>8</v>
      </c>
      <c r="N2937" t="s">
        <v>8402</v>
      </c>
      <c r="P2937">
        <v>8</v>
      </c>
      <c r="Q2937" t="s">
        <v>8407</v>
      </c>
      <c r="R2937" t="str">
        <f>IFERROR(INDEX(tbl_Lookup_Exercises[Category],MATCH(tbl_Exercises[[#This Row],[ExerciseName]],tbl_Lookup_Exercises[ExerciseName],0)),"Unknown")</f>
        <v>Warmup</v>
      </c>
    </row>
    <row r="2938" spans="1:18" x14ac:dyDescent="0.25">
      <c r="A2938" t="s">
        <v>8408</v>
      </c>
      <c r="B2938" t="s">
        <v>1339</v>
      </c>
      <c r="C2938" t="s">
        <v>389</v>
      </c>
      <c r="D2938">
        <v>1</v>
      </c>
      <c r="E2938">
        <v>0</v>
      </c>
      <c r="F2938">
        <v>12</v>
      </c>
      <c r="N2938" t="s">
        <v>8402</v>
      </c>
      <c r="P2938">
        <v>8</v>
      </c>
      <c r="Q2938" t="s">
        <v>8409</v>
      </c>
      <c r="R2938" t="str">
        <f>IFERROR(INDEX(tbl_Lookup_Exercises[Category],MATCH(tbl_Exercises[[#This Row],[ExerciseName]],tbl_Lookup_Exercises[ExerciseName],0)),"Unknown")</f>
        <v>Push</v>
      </c>
    </row>
    <row r="2939" spans="1:18" x14ac:dyDescent="0.25">
      <c r="A2939" t="s">
        <v>8410</v>
      </c>
      <c r="B2939" t="s">
        <v>1339</v>
      </c>
      <c r="C2939" t="s">
        <v>394</v>
      </c>
      <c r="D2939">
        <v>2</v>
      </c>
      <c r="E2939">
        <v>0</v>
      </c>
      <c r="F2939">
        <v>15</v>
      </c>
      <c r="N2939" t="s">
        <v>8411</v>
      </c>
      <c r="O2939" t="s">
        <v>2818</v>
      </c>
      <c r="P2939">
        <v>8</v>
      </c>
      <c r="Q2939" t="s">
        <v>8412</v>
      </c>
      <c r="R2939" t="str">
        <f>IFERROR(INDEX(tbl_Lookup_Exercises[Category],MATCH(tbl_Exercises[[#This Row],[ExerciseName]],tbl_Lookup_Exercises[ExerciseName],0)),"Unknown")</f>
        <v>Warmup</v>
      </c>
    </row>
    <row r="2940" spans="1:18" x14ac:dyDescent="0.25">
      <c r="A2940" t="s">
        <v>8413</v>
      </c>
      <c r="B2940" t="s">
        <v>1339</v>
      </c>
      <c r="C2940" t="s">
        <v>398</v>
      </c>
      <c r="D2940">
        <v>2</v>
      </c>
      <c r="E2940">
        <v>0</v>
      </c>
      <c r="F2940">
        <v>12</v>
      </c>
      <c r="N2940" t="s">
        <v>8411</v>
      </c>
      <c r="P2940">
        <v>8</v>
      </c>
      <c r="Q2940" t="s">
        <v>8414</v>
      </c>
      <c r="R2940" t="str">
        <f>IFERROR(INDEX(tbl_Lookup_Exercises[Category],MATCH(tbl_Exercises[[#This Row],[ExerciseName]],tbl_Lookup_Exercises[ExerciseName],0)),"Unknown")</f>
        <v>Warmup</v>
      </c>
    </row>
    <row r="2941" spans="1:18" x14ac:dyDescent="0.25">
      <c r="A2941" t="s">
        <v>8415</v>
      </c>
      <c r="B2941" t="s">
        <v>1339</v>
      </c>
      <c r="C2941" t="s">
        <v>403</v>
      </c>
      <c r="D2941">
        <v>2</v>
      </c>
      <c r="E2941">
        <v>0</v>
      </c>
      <c r="F2941">
        <v>8</v>
      </c>
      <c r="N2941" t="s">
        <v>8411</v>
      </c>
      <c r="P2941">
        <v>8</v>
      </c>
      <c r="Q2941" t="s">
        <v>8416</v>
      </c>
      <c r="R2941" t="str">
        <f>IFERROR(INDEX(tbl_Lookup_Exercises[Category],MATCH(tbl_Exercises[[#This Row],[ExerciseName]],tbl_Lookup_Exercises[ExerciseName],0)),"Unknown")</f>
        <v>Warmup</v>
      </c>
    </row>
    <row r="2942" spans="1:18" x14ac:dyDescent="0.25">
      <c r="A2942" t="s">
        <v>8417</v>
      </c>
      <c r="B2942" t="s">
        <v>1339</v>
      </c>
      <c r="C2942" t="s">
        <v>389</v>
      </c>
      <c r="D2942">
        <v>2</v>
      </c>
      <c r="E2942">
        <v>0</v>
      </c>
      <c r="F2942">
        <v>12</v>
      </c>
      <c r="N2942" t="s">
        <v>8411</v>
      </c>
      <c r="P2942">
        <v>8</v>
      </c>
      <c r="Q2942" t="s">
        <v>8418</v>
      </c>
      <c r="R2942" t="str">
        <f>IFERROR(INDEX(tbl_Lookup_Exercises[Category],MATCH(tbl_Exercises[[#This Row],[ExerciseName]],tbl_Lookup_Exercises[ExerciseName],0)),"Unknown")</f>
        <v>Push</v>
      </c>
    </row>
    <row r="2943" spans="1:18" x14ac:dyDescent="0.25">
      <c r="A2943" t="s">
        <v>8419</v>
      </c>
      <c r="B2943" t="s">
        <v>1339</v>
      </c>
      <c r="C2943" t="s">
        <v>115</v>
      </c>
      <c r="D2943">
        <v>1</v>
      </c>
      <c r="E2943">
        <v>25</v>
      </c>
      <c r="F2943">
        <v>12</v>
      </c>
      <c r="J2943">
        <v>2</v>
      </c>
      <c r="K2943">
        <v>1</v>
      </c>
      <c r="L2943">
        <v>2</v>
      </c>
      <c r="M2943" t="s">
        <v>8420</v>
      </c>
      <c r="O2943" t="s">
        <v>8421</v>
      </c>
      <c r="P2943">
        <v>8</v>
      </c>
      <c r="Q2943" t="s">
        <v>8422</v>
      </c>
      <c r="R2943" t="str">
        <f>IFERROR(INDEX(tbl_Lookup_Exercises[Category],MATCH(tbl_Exercises[[#This Row],[ExerciseName]],tbl_Lookup_Exercises[ExerciseName],0)),"Unknown")</f>
        <v>Arms_Biceps</v>
      </c>
    </row>
    <row r="2944" spans="1:18" x14ac:dyDescent="0.25">
      <c r="A2944" t="s">
        <v>8423</v>
      </c>
      <c r="B2944" t="s">
        <v>1339</v>
      </c>
      <c r="C2944" t="s">
        <v>115</v>
      </c>
      <c r="D2944">
        <v>2</v>
      </c>
      <c r="E2944">
        <v>35</v>
      </c>
      <c r="F2944">
        <v>10</v>
      </c>
      <c r="J2944">
        <v>3</v>
      </c>
      <c r="K2944">
        <v>1</v>
      </c>
      <c r="L2944">
        <v>2</v>
      </c>
      <c r="M2944" t="s">
        <v>618</v>
      </c>
      <c r="O2944" t="s">
        <v>8424</v>
      </c>
      <c r="P2944">
        <v>8</v>
      </c>
      <c r="Q2944" t="s">
        <v>8425</v>
      </c>
      <c r="R2944" t="str">
        <f>IFERROR(INDEX(tbl_Lookup_Exercises[Category],MATCH(tbl_Exercises[[#This Row],[ExerciseName]],tbl_Lookup_Exercises[ExerciseName],0)),"Unknown")</f>
        <v>Arms_Biceps</v>
      </c>
    </row>
    <row r="2945" spans="1:18" x14ac:dyDescent="0.25">
      <c r="A2945" t="s">
        <v>8426</v>
      </c>
      <c r="B2945" t="s">
        <v>1339</v>
      </c>
      <c r="C2945" t="s">
        <v>115</v>
      </c>
      <c r="D2945">
        <v>3</v>
      </c>
      <c r="E2945">
        <v>35</v>
      </c>
      <c r="F2945">
        <v>10</v>
      </c>
      <c r="J2945">
        <v>3</v>
      </c>
      <c r="K2945">
        <v>1</v>
      </c>
      <c r="L2945">
        <v>2</v>
      </c>
      <c r="M2945" t="s">
        <v>8427</v>
      </c>
      <c r="O2945" t="s">
        <v>8428</v>
      </c>
      <c r="P2945">
        <v>8</v>
      </c>
      <c r="Q2945" t="s">
        <v>8429</v>
      </c>
      <c r="R2945" t="str">
        <f>IFERROR(INDEX(tbl_Lookup_Exercises[Category],MATCH(tbl_Exercises[[#This Row],[ExerciseName]],tbl_Lookup_Exercises[ExerciseName],0)),"Unknown")</f>
        <v>Arms_Biceps</v>
      </c>
    </row>
    <row r="2946" spans="1:18" x14ac:dyDescent="0.25">
      <c r="A2946" t="s">
        <v>8430</v>
      </c>
      <c r="B2946" t="s">
        <v>1339</v>
      </c>
      <c r="C2946" t="s">
        <v>115</v>
      </c>
      <c r="D2946">
        <v>4</v>
      </c>
      <c r="E2946">
        <v>40</v>
      </c>
      <c r="F2946">
        <v>5</v>
      </c>
      <c r="J2946">
        <v>3</v>
      </c>
      <c r="K2946">
        <v>1</v>
      </c>
      <c r="L2946">
        <v>2</v>
      </c>
      <c r="M2946" t="s">
        <v>8427</v>
      </c>
      <c r="O2946" t="s">
        <v>8428</v>
      </c>
      <c r="P2946">
        <v>8</v>
      </c>
      <c r="Q2946" t="s">
        <v>8431</v>
      </c>
      <c r="R2946" t="str">
        <f>IFERROR(INDEX(tbl_Lookup_Exercises[Category],MATCH(tbl_Exercises[[#This Row],[ExerciseName]],tbl_Lookup_Exercises[ExerciseName],0)),"Unknown")</f>
        <v>Arms_Biceps</v>
      </c>
    </row>
    <row r="2947" spans="1:18" x14ac:dyDescent="0.25">
      <c r="A2947" t="s">
        <v>8432</v>
      </c>
      <c r="B2947" t="s">
        <v>1339</v>
      </c>
      <c r="C2947" t="s">
        <v>217</v>
      </c>
      <c r="D2947">
        <v>1</v>
      </c>
      <c r="E2947">
        <v>25</v>
      </c>
      <c r="F2947">
        <v>11</v>
      </c>
      <c r="J2947">
        <v>2</v>
      </c>
      <c r="K2947">
        <v>1</v>
      </c>
      <c r="L2947">
        <v>3</v>
      </c>
      <c r="M2947" t="s">
        <v>618</v>
      </c>
      <c r="O2947" t="s">
        <v>3189</v>
      </c>
      <c r="P2947">
        <v>8</v>
      </c>
      <c r="Q2947" t="s">
        <v>8433</v>
      </c>
      <c r="R2947" t="str">
        <f>IFERROR(INDEX(tbl_Lookup_Exercises[Category],MATCH(tbl_Exercises[[#This Row],[ExerciseName]],tbl_Lookup_Exercises[ExerciseName],0)),"Unknown")</f>
        <v>Arms_Triceps</v>
      </c>
    </row>
    <row r="2948" spans="1:18" x14ac:dyDescent="0.25">
      <c r="A2948" t="s">
        <v>8434</v>
      </c>
      <c r="B2948" t="s">
        <v>1339</v>
      </c>
      <c r="C2948" t="s">
        <v>217</v>
      </c>
      <c r="D2948">
        <v>2</v>
      </c>
      <c r="E2948">
        <v>27.5</v>
      </c>
      <c r="F2948">
        <v>10</v>
      </c>
      <c r="J2948">
        <v>2</v>
      </c>
      <c r="K2948">
        <v>1</v>
      </c>
      <c r="L2948">
        <v>3</v>
      </c>
      <c r="M2948" t="s">
        <v>618</v>
      </c>
      <c r="O2948" t="s">
        <v>8435</v>
      </c>
      <c r="P2948">
        <v>8</v>
      </c>
      <c r="Q2948" t="s">
        <v>8436</v>
      </c>
      <c r="R2948" t="str">
        <f>IFERROR(INDEX(tbl_Lookup_Exercises[Category],MATCH(tbl_Exercises[[#This Row],[ExerciseName]],tbl_Lookup_Exercises[ExerciseName],0)),"Unknown")</f>
        <v>Arms_Triceps</v>
      </c>
    </row>
    <row r="2949" spans="1:18" x14ac:dyDescent="0.25">
      <c r="A2949" t="s">
        <v>8437</v>
      </c>
      <c r="B2949" t="s">
        <v>1339</v>
      </c>
      <c r="C2949" t="s">
        <v>217</v>
      </c>
      <c r="D2949">
        <v>3</v>
      </c>
      <c r="E2949">
        <v>27.5</v>
      </c>
      <c r="F2949">
        <v>10</v>
      </c>
      <c r="J2949">
        <v>2</v>
      </c>
      <c r="K2949">
        <v>1</v>
      </c>
      <c r="L2949">
        <v>3</v>
      </c>
      <c r="M2949" t="s">
        <v>1745</v>
      </c>
      <c r="O2949" t="s">
        <v>2181</v>
      </c>
      <c r="P2949">
        <v>8</v>
      </c>
      <c r="Q2949" t="s">
        <v>8438</v>
      </c>
      <c r="R2949" t="str">
        <f>IFERROR(INDEX(tbl_Lookup_Exercises[Category],MATCH(tbl_Exercises[[#This Row],[ExerciseName]],tbl_Lookup_Exercises[ExerciseName],0)),"Unknown")</f>
        <v>Arms_Triceps</v>
      </c>
    </row>
    <row r="2950" spans="1:18" x14ac:dyDescent="0.25">
      <c r="A2950" t="s">
        <v>8439</v>
      </c>
      <c r="B2950" t="s">
        <v>1339</v>
      </c>
      <c r="C2950" t="s">
        <v>7459</v>
      </c>
      <c r="D2950">
        <v>1</v>
      </c>
      <c r="E2950">
        <v>27.5</v>
      </c>
      <c r="F2950">
        <v>11</v>
      </c>
      <c r="J2950">
        <v>2</v>
      </c>
      <c r="K2950">
        <v>1</v>
      </c>
      <c r="L2950">
        <v>3</v>
      </c>
      <c r="M2950" t="s">
        <v>618</v>
      </c>
      <c r="O2950" t="s">
        <v>3189</v>
      </c>
      <c r="P2950">
        <v>8</v>
      </c>
      <c r="Q2950" t="s">
        <v>8440</v>
      </c>
      <c r="R2950" t="str">
        <f>IFERROR(INDEX(tbl_Lookup_Exercises[Category],MATCH(tbl_Exercises[[#This Row],[ExerciseName]],tbl_Lookup_Exercises[ExerciseName],0)),"Unknown")</f>
        <v>Arms_Biceps</v>
      </c>
    </row>
    <row r="2951" spans="1:18" x14ac:dyDescent="0.25">
      <c r="A2951" t="s">
        <v>8441</v>
      </c>
      <c r="B2951" t="s">
        <v>1339</v>
      </c>
      <c r="C2951" t="s">
        <v>7459</v>
      </c>
      <c r="D2951">
        <v>2</v>
      </c>
      <c r="E2951">
        <v>30</v>
      </c>
      <c r="F2951">
        <v>10</v>
      </c>
      <c r="J2951">
        <v>2</v>
      </c>
      <c r="K2951">
        <v>1</v>
      </c>
      <c r="L2951">
        <v>3</v>
      </c>
      <c r="M2951" t="s">
        <v>1745</v>
      </c>
      <c r="O2951" t="s">
        <v>2181</v>
      </c>
      <c r="P2951">
        <v>8</v>
      </c>
      <c r="Q2951" t="s">
        <v>8442</v>
      </c>
      <c r="R2951" t="str">
        <f>IFERROR(INDEX(tbl_Lookup_Exercises[Category],MATCH(tbl_Exercises[[#This Row],[ExerciseName]],tbl_Lookup_Exercises[ExerciseName],0)),"Unknown")</f>
        <v>Arms_Biceps</v>
      </c>
    </row>
    <row r="2952" spans="1:18" x14ac:dyDescent="0.25">
      <c r="A2952" t="s">
        <v>8443</v>
      </c>
      <c r="B2952" t="s">
        <v>1339</v>
      </c>
      <c r="C2952" t="s">
        <v>7459</v>
      </c>
      <c r="D2952">
        <v>3</v>
      </c>
      <c r="E2952">
        <v>30</v>
      </c>
      <c r="F2952">
        <v>9</v>
      </c>
      <c r="J2952">
        <v>2</v>
      </c>
      <c r="K2952">
        <v>1</v>
      </c>
      <c r="L2952">
        <v>3</v>
      </c>
      <c r="M2952" t="s">
        <v>610</v>
      </c>
      <c r="O2952" t="s">
        <v>2350</v>
      </c>
      <c r="P2952">
        <v>8</v>
      </c>
      <c r="Q2952" t="s">
        <v>8444</v>
      </c>
      <c r="R2952" t="str">
        <f>IFERROR(INDEX(tbl_Lookup_Exercises[Category],MATCH(tbl_Exercises[[#This Row],[ExerciseName]],tbl_Lookup_Exercises[ExerciseName],0)),"Unknown")</f>
        <v>Arms_Biceps</v>
      </c>
    </row>
    <row r="2953" spans="1:18" x14ac:dyDescent="0.25">
      <c r="A2953" t="s">
        <v>8445</v>
      </c>
      <c r="B2953" t="s">
        <v>1339</v>
      </c>
      <c r="C2953" t="s">
        <v>209</v>
      </c>
      <c r="D2953">
        <v>1</v>
      </c>
      <c r="E2953">
        <v>70</v>
      </c>
      <c r="F2953">
        <v>10</v>
      </c>
      <c r="J2953">
        <v>2</v>
      </c>
      <c r="K2953">
        <v>1</v>
      </c>
      <c r="L2953">
        <v>3</v>
      </c>
      <c r="M2953" t="s">
        <v>618</v>
      </c>
      <c r="O2953" t="s">
        <v>3189</v>
      </c>
      <c r="P2953">
        <v>8</v>
      </c>
      <c r="Q2953" t="s">
        <v>8446</v>
      </c>
      <c r="R2953" t="str">
        <f>IFERROR(INDEX(tbl_Lookup_Exercises[Category],MATCH(tbl_Exercises[[#This Row],[ExerciseName]],tbl_Lookup_Exercises[ExerciseName],0)),"Unknown")</f>
        <v>Arms_Triceps</v>
      </c>
    </row>
    <row r="2954" spans="1:18" x14ac:dyDescent="0.25">
      <c r="A2954" t="s">
        <v>8447</v>
      </c>
      <c r="B2954" t="s">
        <v>1339</v>
      </c>
      <c r="C2954" t="s">
        <v>209</v>
      </c>
      <c r="D2954">
        <v>2</v>
      </c>
      <c r="E2954">
        <v>75</v>
      </c>
      <c r="F2954">
        <v>9</v>
      </c>
      <c r="J2954">
        <v>2</v>
      </c>
      <c r="K2954">
        <v>1</v>
      </c>
      <c r="L2954">
        <v>3</v>
      </c>
      <c r="M2954" t="s">
        <v>1745</v>
      </c>
      <c r="O2954" t="s">
        <v>2181</v>
      </c>
      <c r="P2954">
        <v>8</v>
      </c>
      <c r="Q2954" t="s">
        <v>8448</v>
      </c>
      <c r="R2954" t="str">
        <f>IFERROR(INDEX(tbl_Lookup_Exercises[Category],MATCH(tbl_Exercises[[#This Row],[ExerciseName]],tbl_Lookup_Exercises[ExerciseName],0)),"Unknown")</f>
        <v>Arms_Triceps</v>
      </c>
    </row>
    <row r="2955" spans="1:18" x14ac:dyDescent="0.25">
      <c r="A2955" t="s">
        <v>8449</v>
      </c>
      <c r="B2955" t="s">
        <v>1339</v>
      </c>
      <c r="C2955" t="s">
        <v>209</v>
      </c>
      <c r="D2955">
        <v>3</v>
      </c>
      <c r="E2955">
        <v>75</v>
      </c>
      <c r="F2955">
        <v>8</v>
      </c>
      <c r="J2955">
        <v>2</v>
      </c>
      <c r="K2955">
        <v>1</v>
      </c>
      <c r="L2955">
        <v>3</v>
      </c>
      <c r="M2955" t="s">
        <v>1745</v>
      </c>
      <c r="O2955" t="s">
        <v>2181</v>
      </c>
      <c r="P2955">
        <v>8</v>
      </c>
      <c r="Q2955" t="s">
        <v>8450</v>
      </c>
      <c r="R2955" t="str">
        <f>IFERROR(INDEX(tbl_Lookup_Exercises[Category],MATCH(tbl_Exercises[[#This Row],[ExerciseName]],tbl_Lookup_Exercises[ExerciseName],0)),"Unknown")</f>
        <v>Arms_Triceps</v>
      </c>
    </row>
    <row r="2956" spans="1:18" x14ac:dyDescent="0.25">
      <c r="A2956" t="s">
        <v>8451</v>
      </c>
      <c r="B2956" t="s">
        <v>1339</v>
      </c>
      <c r="C2956" t="s">
        <v>79</v>
      </c>
      <c r="D2956">
        <v>1</v>
      </c>
      <c r="E2956">
        <v>40</v>
      </c>
      <c r="F2956">
        <v>15</v>
      </c>
      <c r="J2956">
        <v>2</v>
      </c>
      <c r="K2956">
        <v>1</v>
      </c>
      <c r="L2956">
        <v>3</v>
      </c>
      <c r="M2956" t="s">
        <v>618</v>
      </c>
      <c r="O2956" t="s">
        <v>3189</v>
      </c>
      <c r="P2956">
        <v>8</v>
      </c>
      <c r="Q2956" t="s">
        <v>8452</v>
      </c>
      <c r="R2956" t="str">
        <f>IFERROR(INDEX(tbl_Lookup_Exercises[Category],MATCH(tbl_Exercises[[#This Row],[ExerciseName]],tbl_Lookup_Exercises[ExerciseName],0)),"Unknown")</f>
        <v>Pull</v>
      </c>
    </row>
    <row r="2957" spans="1:18" x14ac:dyDescent="0.25">
      <c r="A2957" t="s">
        <v>8453</v>
      </c>
      <c r="B2957" t="s">
        <v>1339</v>
      </c>
      <c r="C2957" t="s">
        <v>79</v>
      </c>
      <c r="D2957">
        <v>2</v>
      </c>
      <c r="E2957">
        <v>45</v>
      </c>
      <c r="F2957">
        <v>15</v>
      </c>
      <c r="J2957">
        <v>2</v>
      </c>
      <c r="K2957">
        <v>1</v>
      </c>
      <c r="L2957">
        <v>3</v>
      </c>
      <c r="M2957" t="s">
        <v>618</v>
      </c>
      <c r="O2957" t="s">
        <v>3189</v>
      </c>
      <c r="P2957">
        <v>8</v>
      </c>
      <c r="Q2957" t="s">
        <v>8454</v>
      </c>
      <c r="R2957" t="str">
        <f>IFERROR(INDEX(tbl_Lookup_Exercises[Category],MATCH(tbl_Exercises[[#This Row],[ExerciseName]],tbl_Lookup_Exercises[ExerciseName],0)),"Unknown")</f>
        <v>Pull</v>
      </c>
    </row>
    <row r="2958" spans="1:18" x14ac:dyDescent="0.25">
      <c r="A2958" t="s">
        <v>8455</v>
      </c>
      <c r="B2958" t="s">
        <v>1339</v>
      </c>
      <c r="C2958" t="s">
        <v>79</v>
      </c>
      <c r="D2958">
        <v>3</v>
      </c>
      <c r="E2958">
        <v>50</v>
      </c>
      <c r="F2958">
        <v>12</v>
      </c>
      <c r="J2958">
        <v>2</v>
      </c>
      <c r="K2958">
        <v>1</v>
      </c>
      <c r="L2958">
        <v>3</v>
      </c>
      <c r="M2958" t="s">
        <v>618</v>
      </c>
      <c r="O2958" t="s">
        <v>3189</v>
      </c>
      <c r="P2958">
        <v>8</v>
      </c>
      <c r="Q2958" t="s">
        <v>8456</v>
      </c>
      <c r="R2958" t="str">
        <f>IFERROR(INDEX(tbl_Lookup_Exercises[Category],MATCH(tbl_Exercises[[#This Row],[ExerciseName]],tbl_Lookup_Exercises[ExerciseName],0)),"Unknown")</f>
        <v>Pull</v>
      </c>
    </row>
    <row r="2959" spans="1:18" x14ac:dyDescent="0.25">
      <c r="A2959" t="s">
        <v>8457</v>
      </c>
      <c r="B2959" t="s">
        <v>1339</v>
      </c>
      <c r="C2959" t="s">
        <v>1534</v>
      </c>
      <c r="D2959">
        <v>1</v>
      </c>
      <c r="E2959">
        <v>200</v>
      </c>
      <c r="G2959">
        <v>49.199999999999996</v>
      </c>
      <c r="O2959" t="s">
        <v>8458</v>
      </c>
      <c r="P2959">
        <v>8</v>
      </c>
      <c r="Q2959" t="s">
        <v>8459</v>
      </c>
      <c r="R2959" t="str">
        <f>IFERROR(INDEX(tbl_Lookup_Exercises[Category],MATCH(tbl_Exercises[[#This Row],[ExerciseName]],tbl_Lookup_Exercises[ExerciseName],0)),"Unknown")</f>
        <v>Carry</v>
      </c>
    </row>
    <row r="2960" spans="1:18" x14ac:dyDescent="0.25">
      <c r="A2960" t="s">
        <v>8460</v>
      </c>
      <c r="B2960" t="s">
        <v>1339</v>
      </c>
      <c r="C2960" t="s">
        <v>1534</v>
      </c>
      <c r="D2960">
        <v>2</v>
      </c>
      <c r="E2960">
        <v>200</v>
      </c>
      <c r="G2960">
        <v>45</v>
      </c>
      <c r="O2960" t="s">
        <v>8461</v>
      </c>
      <c r="P2960">
        <v>8</v>
      </c>
      <c r="Q2960" t="s">
        <v>8462</v>
      </c>
      <c r="R2960" t="str">
        <f>IFERROR(INDEX(tbl_Lookup_Exercises[Category],MATCH(tbl_Exercises[[#This Row],[ExerciseName]],tbl_Lookup_Exercises[ExerciseName],0)),"Unknown")</f>
        <v>Carry</v>
      </c>
    </row>
    <row r="2961" spans="1:18" x14ac:dyDescent="0.25">
      <c r="A2961" t="s">
        <v>8463</v>
      </c>
      <c r="B2961" t="s">
        <v>1339</v>
      </c>
      <c r="C2961" t="s">
        <v>1534</v>
      </c>
      <c r="D2961">
        <v>3</v>
      </c>
      <c r="E2961">
        <v>200</v>
      </c>
      <c r="G2961">
        <v>42</v>
      </c>
      <c r="O2961" t="s">
        <v>8464</v>
      </c>
      <c r="P2961">
        <v>8</v>
      </c>
      <c r="Q2961" t="s">
        <v>8465</v>
      </c>
      <c r="R2961" t="str">
        <f>IFERROR(INDEX(tbl_Lookup_Exercises[Category],MATCH(tbl_Exercises[[#This Row],[ExerciseName]],tbl_Lookup_Exercises[ExerciseName],0)),"Unknown")</f>
        <v>Carry</v>
      </c>
    </row>
    <row r="2962" spans="1:18" x14ac:dyDescent="0.25">
      <c r="A2962" t="s">
        <v>8466</v>
      </c>
      <c r="B2962" t="s">
        <v>1339</v>
      </c>
      <c r="C2962" t="s">
        <v>1534</v>
      </c>
      <c r="D2962">
        <v>4</v>
      </c>
      <c r="E2962">
        <v>200</v>
      </c>
      <c r="G2962">
        <v>36</v>
      </c>
      <c r="O2962" t="s">
        <v>8467</v>
      </c>
      <c r="P2962">
        <v>8</v>
      </c>
      <c r="Q2962" t="s">
        <v>8468</v>
      </c>
      <c r="R2962" t="str">
        <f>IFERROR(INDEX(tbl_Lookup_Exercises[Category],MATCH(tbl_Exercises[[#This Row],[ExerciseName]],tbl_Lookup_Exercises[ExerciseName],0)),"Unknown")</f>
        <v>Carry</v>
      </c>
    </row>
    <row r="2963" spans="1:18" x14ac:dyDescent="0.25">
      <c r="A2963" t="s">
        <v>8469</v>
      </c>
      <c r="B2963" t="s">
        <v>1339</v>
      </c>
      <c r="C2963" t="s">
        <v>373</v>
      </c>
      <c r="D2963">
        <v>1</v>
      </c>
      <c r="G2963">
        <v>20</v>
      </c>
      <c r="H2963">
        <v>0</v>
      </c>
      <c r="I2963" t="s">
        <v>3957</v>
      </c>
      <c r="P2963">
        <v>8</v>
      </c>
      <c r="Q2963" t="s">
        <v>8470</v>
      </c>
      <c r="R2963" t="str">
        <f>IFERROR(INDEX(tbl_Lookup_Exercises[Category],MATCH(tbl_Exercises[[#This Row],[ExerciseName]],tbl_Lookup_Exercises[ExerciseName],0)),"Unknown")</f>
        <v>Cardio</v>
      </c>
    </row>
    <row r="2964" spans="1:18" x14ac:dyDescent="0.25">
      <c r="A2964" t="s">
        <v>8471</v>
      </c>
      <c r="B2964" t="s">
        <v>1339</v>
      </c>
      <c r="C2964" t="s">
        <v>373</v>
      </c>
      <c r="D2964">
        <v>2</v>
      </c>
      <c r="G2964">
        <v>20</v>
      </c>
      <c r="H2964">
        <v>0</v>
      </c>
      <c r="I2964" t="s">
        <v>3957</v>
      </c>
      <c r="P2964">
        <v>8</v>
      </c>
      <c r="Q2964" t="s">
        <v>8472</v>
      </c>
      <c r="R2964" t="str">
        <f>IFERROR(INDEX(tbl_Lookup_Exercises[Category],MATCH(tbl_Exercises[[#This Row],[ExerciseName]],tbl_Lookup_Exercises[ExerciseName],0)),"Unknown")</f>
        <v>Cardio</v>
      </c>
    </row>
    <row r="2965" spans="1:18" x14ac:dyDescent="0.25">
      <c r="A2965" t="s">
        <v>8473</v>
      </c>
      <c r="B2965" t="s">
        <v>1339</v>
      </c>
      <c r="C2965" t="s">
        <v>373</v>
      </c>
      <c r="D2965">
        <v>3</v>
      </c>
      <c r="G2965">
        <v>20</v>
      </c>
      <c r="H2965">
        <v>0</v>
      </c>
      <c r="I2965" t="s">
        <v>3957</v>
      </c>
      <c r="P2965">
        <v>8</v>
      </c>
      <c r="Q2965" t="s">
        <v>8474</v>
      </c>
      <c r="R2965" t="str">
        <f>IFERROR(INDEX(tbl_Lookup_Exercises[Category],MATCH(tbl_Exercises[[#This Row],[ExerciseName]],tbl_Lookup_Exercises[ExerciseName],0)),"Unknown")</f>
        <v>Cardio</v>
      </c>
    </row>
    <row r="2966" spans="1:18" x14ac:dyDescent="0.25">
      <c r="A2966" t="s">
        <v>8475</v>
      </c>
      <c r="B2966" t="s">
        <v>1339</v>
      </c>
      <c r="C2966" t="s">
        <v>373</v>
      </c>
      <c r="D2966">
        <v>4</v>
      </c>
      <c r="G2966">
        <v>20</v>
      </c>
      <c r="H2966">
        <v>0</v>
      </c>
      <c r="I2966" t="s">
        <v>3957</v>
      </c>
      <c r="P2966">
        <v>8</v>
      </c>
      <c r="Q2966" t="s">
        <v>8476</v>
      </c>
      <c r="R2966" t="str">
        <f>IFERROR(INDEX(tbl_Lookup_Exercises[Category],MATCH(tbl_Exercises[[#This Row],[ExerciseName]],tbl_Lookup_Exercises[ExerciseName],0)),"Unknown")</f>
        <v>Cardio</v>
      </c>
    </row>
    <row r="2967" spans="1:18" x14ac:dyDescent="0.25">
      <c r="A2967" t="s">
        <v>8477</v>
      </c>
      <c r="B2967" t="s">
        <v>1339</v>
      </c>
      <c r="C2967" t="s">
        <v>373</v>
      </c>
      <c r="D2967">
        <v>5</v>
      </c>
      <c r="G2967">
        <v>20</v>
      </c>
      <c r="H2967">
        <v>0</v>
      </c>
      <c r="I2967" t="s">
        <v>3957</v>
      </c>
      <c r="P2967">
        <v>8</v>
      </c>
      <c r="Q2967" t="s">
        <v>8478</v>
      </c>
      <c r="R2967" t="str">
        <f>IFERROR(INDEX(tbl_Lookup_Exercises[Category],MATCH(tbl_Exercises[[#This Row],[ExerciseName]],tbl_Lookup_Exercises[ExerciseName],0)),"Unknown")</f>
        <v>Cardio</v>
      </c>
    </row>
    <row r="2968" spans="1:18" x14ac:dyDescent="0.25">
      <c r="A2968" t="s">
        <v>8479</v>
      </c>
      <c r="B2968" t="s">
        <v>1339</v>
      </c>
      <c r="C2968" t="s">
        <v>373</v>
      </c>
      <c r="D2968">
        <v>6</v>
      </c>
      <c r="G2968">
        <v>20</v>
      </c>
      <c r="H2968">
        <v>0</v>
      </c>
      <c r="I2968" t="s">
        <v>3957</v>
      </c>
      <c r="P2968">
        <v>8</v>
      </c>
      <c r="Q2968" t="s">
        <v>1341</v>
      </c>
      <c r="R2968" t="str">
        <f>IFERROR(INDEX(tbl_Lookup_Exercises[Category],MATCH(tbl_Exercises[[#This Row],[ExerciseName]],tbl_Lookup_Exercises[ExerciseName],0)),"Unknown")</f>
        <v>Cardio</v>
      </c>
    </row>
    <row r="2969" spans="1:18" hidden="1" x14ac:dyDescent="0.25">
      <c r="A2969" t="s">
        <v>14744</v>
      </c>
      <c r="B2969" t="s">
        <v>14685</v>
      </c>
      <c r="C2969" t="s">
        <v>363</v>
      </c>
      <c r="D2969">
        <v>1</v>
      </c>
      <c r="G2969">
        <v>301</v>
      </c>
      <c r="H2969">
        <v>0.6</v>
      </c>
      <c r="I2969" t="s">
        <v>3957</v>
      </c>
      <c r="O2969" t="s">
        <v>8316</v>
      </c>
      <c r="P2969">
        <v>9</v>
      </c>
      <c r="Q2969" t="s">
        <v>14688</v>
      </c>
      <c r="R2969" t="str">
        <f>IFERROR(INDEX(tbl_Lookup_Exercises[Category],MATCH(tbl_Exercises[[#This Row],[ExerciseName]],tbl_Lookup_Exercises[ExerciseName],0)),"Unknown")</f>
        <v>Cardio</v>
      </c>
    </row>
    <row r="2970" spans="1:18" hidden="1" x14ac:dyDescent="0.25">
      <c r="A2970" t="s">
        <v>14745</v>
      </c>
      <c r="B2970" t="s">
        <v>14685</v>
      </c>
      <c r="C2970" t="s">
        <v>394</v>
      </c>
      <c r="D2970">
        <v>1</v>
      </c>
      <c r="E2970">
        <v>0</v>
      </c>
      <c r="F2970">
        <v>15</v>
      </c>
      <c r="O2970" t="s">
        <v>2818</v>
      </c>
      <c r="P2970">
        <v>9</v>
      </c>
      <c r="Q2970" t="s">
        <v>14746</v>
      </c>
      <c r="R2970" t="str">
        <f>IFERROR(INDEX(tbl_Lookup_Exercises[Category],MATCH(tbl_Exercises[[#This Row],[ExerciseName]],tbl_Lookup_Exercises[ExerciseName],0)),"Unknown")</f>
        <v>Warmup</v>
      </c>
    </row>
    <row r="2971" spans="1:18" hidden="1" x14ac:dyDescent="0.25">
      <c r="A2971" t="s">
        <v>14747</v>
      </c>
      <c r="B2971" t="s">
        <v>14685</v>
      </c>
      <c r="C2971" t="s">
        <v>398</v>
      </c>
      <c r="D2971">
        <v>1</v>
      </c>
      <c r="E2971">
        <v>0</v>
      </c>
      <c r="F2971">
        <v>12</v>
      </c>
      <c r="O2971" t="s">
        <v>2818</v>
      </c>
      <c r="P2971">
        <v>9</v>
      </c>
      <c r="Q2971" t="s">
        <v>14748</v>
      </c>
      <c r="R2971" t="str">
        <f>IFERROR(INDEX(tbl_Lookup_Exercises[Category],MATCH(tbl_Exercises[[#This Row],[ExerciseName]],tbl_Lookup_Exercises[ExerciseName],0)),"Unknown")</f>
        <v>Warmup</v>
      </c>
    </row>
    <row r="2972" spans="1:18" hidden="1" x14ac:dyDescent="0.25">
      <c r="A2972" t="s">
        <v>14749</v>
      </c>
      <c r="B2972" t="s">
        <v>14685</v>
      </c>
      <c r="C2972" t="s">
        <v>403</v>
      </c>
      <c r="D2972">
        <v>1</v>
      </c>
      <c r="E2972">
        <v>0</v>
      </c>
      <c r="F2972">
        <v>8</v>
      </c>
      <c r="O2972" t="s">
        <v>2818</v>
      </c>
      <c r="P2972">
        <v>9</v>
      </c>
      <c r="Q2972" t="s">
        <v>14750</v>
      </c>
      <c r="R2972" t="str">
        <f>IFERROR(INDEX(tbl_Lookup_Exercises[Category],MATCH(tbl_Exercises[[#This Row],[ExerciseName]],tbl_Lookup_Exercises[ExerciseName],0)),"Unknown")</f>
        <v>Warmup</v>
      </c>
    </row>
    <row r="2973" spans="1:18" hidden="1" x14ac:dyDescent="0.25">
      <c r="A2973" t="s">
        <v>14751</v>
      </c>
      <c r="B2973" t="s">
        <v>14685</v>
      </c>
      <c r="C2973" t="s">
        <v>407</v>
      </c>
      <c r="D2973">
        <v>1</v>
      </c>
      <c r="E2973">
        <v>0</v>
      </c>
      <c r="F2973">
        <v>10</v>
      </c>
      <c r="P2973">
        <v>9</v>
      </c>
      <c r="Q2973" t="s">
        <v>14752</v>
      </c>
      <c r="R2973" t="str">
        <f>IFERROR(INDEX(tbl_Lookup_Exercises[Category],MATCH(tbl_Exercises[[#This Row],[ExerciseName]],tbl_Lookup_Exercises[ExerciseName],0)),"Unknown")</f>
        <v>Warmup</v>
      </c>
    </row>
    <row r="2974" spans="1:18" hidden="1" x14ac:dyDescent="0.25">
      <c r="A2974" t="s">
        <v>14753</v>
      </c>
      <c r="B2974" t="s">
        <v>14685</v>
      </c>
      <c r="C2974" t="s">
        <v>389</v>
      </c>
      <c r="D2974">
        <v>1</v>
      </c>
      <c r="E2974">
        <v>0</v>
      </c>
      <c r="F2974">
        <v>10</v>
      </c>
      <c r="P2974">
        <v>9</v>
      </c>
      <c r="Q2974" t="s">
        <v>14754</v>
      </c>
      <c r="R2974" t="str">
        <f>IFERROR(INDEX(tbl_Lookup_Exercises[Category],MATCH(tbl_Exercises[[#This Row],[ExerciseName]],tbl_Lookup_Exercises[ExerciseName],0)),"Unknown")</f>
        <v>Push</v>
      </c>
    </row>
    <row r="2975" spans="1:18" hidden="1" x14ac:dyDescent="0.25">
      <c r="A2975" t="s">
        <v>14755</v>
      </c>
      <c r="B2975" t="s">
        <v>14685</v>
      </c>
      <c r="C2975" t="s">
        <v>394</v>
      </c>
      <c r="D2975">
        <v>2</v>
      </c>
      <c r="E2975">
        <v>0</v>
      </c>
      <c r="F2975">
        <v>15</v>
      </c>
      <c r="O2975" t="s">
        <v>2818</v>
      </c>
      <c r="P2975">
        <v>9</v>
      </c>
      <c r="Q2975" t="s">
        <v>14756</v>
      </c>
      <c r="R2975" t="str">
        <f>IFERROR(INDEX(tbl_Lookup_Exercises[Category],MATCH(tbl_Exercises[[#This Row],[ExerciseName]],tbl_Lookup_Exercises[ExerciseName],0)),"Unknown")</f>
        <v>Warmup</v>
      </c>
    </row>
    <row r="2976" spans="1:18" hidden="1" x14ac:dyDescent="0.25">
      <c r="A2976" t="s">
        <v>14757</v>
      </c>
      <c r="B2976" t="s">
        <v>14685</v>
      </c>
      <c r="C2976" t="s">
        <v>398</v>
      </c>
      <c r="D2976">
        <v>2</v>
      </c>
      <c r="E2976">
        <v>0</v>
      </c>
      <c r="F2976">
        <v>12</v>
      </c>
      <c r="O2976" t="s">
        <v>2818</v>
      </c>
      <c r="P2976">
        <v>9</v>
      </c>
      <c r="Q2976" t="s">
        <v>14758</v>
      </c>
      <c r="R2976" t="str">
        <f>IFERROR(INDEX(tbl_Lookup_Exercises[Category],MATCH(tbl_Exercises[[#This Row],[ExerciseName]],tbl_Lookup_Exercises[ExerciseName],0)),"Unknown")</f>
        <v>Warmup</v>
      </c>
    </row>
    <row r="2977" spans="1:18" hidden="1" x14ac:dyDescent="0.25">
      <c r="A2977" t="s">
        <v>14759</v>
      </c>
      <c r="B2977" t="s">
        <v>14685</v>
      </c>
      <c r="C2977" t="s">
        <v>403</v>
      </c>
      <c r="D2977">
        <v>2</v>
      </c>
      <c r="E2977">
        <v>0</v>
      </c>
      <c r="F2977">
        <v>8</v>
      </c>
      <c r="O2977" t="s">
        <v>2818</v>
      </c>
      <c r="P2977">
        <v>9</v>
      </c>
      <c r="Q2977" t="s">
        <v>14760</v>
      </c>
      <c r="R2977" t="str">
        <f>IFERROR(INDEX(tbl_Lookup_Exercises[Category],MATCH(tbl_Exercises[[#This Row],[ExerciseName]],tbl_Lookup_Exercises[ExerciseName],0)),"Unknown")</f>
        <v>Warmup</v>
      </c>
    </row>
    <row r="2978" spans="1:18" hidden="1" x14ac:dyDescent="0.25">
      <c r="A2978" t="s">
        <v>14761</v>
      </c>
      <c r="B2978" t="s">
        <v>14685</v>
      </c>
      <c r="C2978" t="s">
        <v>407</v>
      </c>
      <c r="D2978">
        <v>2</v>
      </c>
      <c r="E2978">
        <v>0</v>
      </c>
      <c r="F2978">
        <v>10</v>
      </c>
      <c r="P2978">
        <v>9</v>
      </c>
      <c r="Q2978" t="s">
        <v>14762</v>
      </c>
      <c r="R2978" t="str">
        <f>IFERROR(INDEX(tbl_Lookup_Exercises[Category],MATCH(tbl_Exercises[[#This Row],[ExerciseName]],tbl_Lookup_Exercises[ExerciseName],0)),"Unknown")</f>
        <v>Warmup</v>
      </c>
    </row>
    <row r="2979" spans="1:18" hidden="1" x14ac:dyDescent="0.25">
      <c r="A2979" t="s">
        <v>14763</v>
      </c>
      <c r="B2979" t="s">
        <v>14685</v>
      </c>
      <c r="C2979" t="s">
        <v>389</v>
      </c>
      <c r="D2979">
        <v>2</v>
      </c>
      <c r="E2979">
        <v>0</v>
      </c>
      <c r="F2979">
        <v>10</v>
      </c>
      <c r="P2979">
        <v>9</v>
      </c>
      <c r="Q2979" t="s">
        <v>14764</v>
      </c>
      <c r="R2979" t="str">
        <f>IFERROR(INDEX(tbl_Lookup_Exercises[Category],MATCH(tbl_Exercises[[#This Row],[ExerciseName]],tbl_Lookup_Exercises[ExerciseName],0)),"Unknown")</f>
        <v>Push</v>
      </c>
    </row>
    <row r="2980" spans="1:18" hidden="1" x14ac:dyDescent="0.25">
      <c r="A2980" t="s">
        <v>14765</v>
      </c>
      <c r="B2980" t="s">
        <v>14685</v>
      </c>
      <c r="C2980" t="s">
        <v>1</v>
      </c>
      <c r="D2980">
        <v>1</v>
      </c>
      <c r="E2980">
        <v>170</v>
      </c>
      <c r="G2980">
        <v>60</v>
      </c>
      <c r="O2980" t="s">
        <v>6664</v>
      </c>
      <c r="P2980">
        <v>9</v>
      </c>
      <c r="Q2980" t="s">
        <v>14766</v>
      </c>
      <c r="R2980" t="str">
        <f>IFERROR(INDEX(tbl_Lookup_Exercises[Category],MATCH(tbl_Exercises[[#This Row],[ExerciseName]],tbl_Lookup_Exercises[ExerciseName],0)),"Unknown")</f>
        <v>Carry</v>
      </c>
    </row>
    <row r="2981" spans="1:18" hidden="1" x14ac:dyDescent="0.25">
      <c r="A2981" t="s">
        <v>14767</v>
      </c>
      <c r="B2981" t="s">
        <v>14685</v>
      </c>
      <c r="C2981" t="s">
        <v>1</v>
      </c>
      <c r="D2981">
        <v>2</v>
      </c>
      <c r="E2981">
        <v>170</v>
      </c>
      <c r="G2981">
        <v>46.800000000000004</v>
      </c>
      <c r="O2981" t="s">
        <v>6400</v>
      </c>
      <c r="P2981">
        <v>9</v>
      </c>
      <c r="Q2981" t="s">
        <v>14768</v>
      </c>
      <c r="R2981" t="str">
        <f>IFERROR(INDEX(tbl_Lookup_Exercises[Category],MATCH(tbl_Exercises[[#This Row],[ExerciseName]],tbl_Lookup_Exercises[ExerciseName],0)),"Unknown")</f>
        <v>Carry</v>
      </c>
    </row>
    <row r="2982" spans="1:18" hidden="1" x14ac:dyDescent="0.25">
      <c r="A2982" t="s">
        <v>14769</v>
      </c>
      <c r="B2982" t="s">
        <v>14685</v>
      </c>
      <c r="C2982" t="s">
        <v>1</v>
      </c>
      <c r="D2982">
        <v>3</v>
      </c>
      <c r="E2982">
        <v>170</v>
      </c>
      <c r="G2982">
        <v>40.200000000000003</v>
      </c>
      <c r="O2982" t="s">
        <v>14770</v>
      </c>
      <c r="P2982">
        <v>9</v>
      </c>
      <c r="Q2982" t="s">
        <v>14771</v>
      </c>
      <c r="R2982" t="str">
        <f>IFERROR(INDEX(tbl_Lookup_Exercises[Category],MATCH(tbl_Exercises[[#This Row],[ExerciseName]],tbl_Lookup_Exercises[ExerciseName],0)),"Unknown")</f>
        <v>Carry</v>
      </c>
    </row>
    <row r="2983" spans="1:18" hidden="1" x14ac:dyDescent="0.25">
      <c r="A2983" t="s">
        <v>14772</v>
      </c>
      <c r="B2983" t="s">
        <v>14685</v>
      </c>
      <c r="C2983" t="s">
        <v>1</v>
      </c>
      <c r="D2983">
        <v>4</v>
      </c>
      <c r="E2983">
        <v>170</v>
      </c>
      <c r="G2983">
        <v>34.799999999999997</v>
      </c>
      <c r="O2983" t="s">
        <v>14773</v>
      </c>
      <c r="P2983">
        <v>9</v>
      </c>
      <c r="Q2983" t="s">
        <v>14774</v>
      </c>
      <c r="R2983" t="str">
        <f>IFERROR(INDEX(tbl_Lookup_Exercises[Category],MATCH(tbl_Exercises[[#This Row],[ExerciseName]],tbl_Lookup_Exercises[ExerciseName],0)),"Unknown")</f>
        <v>Carry</v>
      </c>
    </row>
    <row r="2984" spans="1:18" hidden="1" x14ac:dyDescent="0.25">
      <c r="A2984" t="s">
        <v>14775</v>
      </c>
      <c r="B2984" t="s">
        <v>14685</v>
      </c>
      <c r="C2984" t="s">
        <v>14741</v>
      </c>
      <c r="D2984">
        <v>1</v>
      </c>
      <c r="E2984">
        <v>190</v>
      </c>
      <c r="F2984">
        <v>10</v>
      </c>
      <c r="J2984">
        <v>2</v>
      </c>
      <c r="K2984">
        <v>1</v>
      </c>
      <c r="L2984">
        <v>3</v>
      </c>
      <c r="M2984" t="s">
        <v>2289</v>
      </c>
      <c r="O2984" t="s">
        <v>14776</v>
      </c>
      <c r="P2984">
        <v>9</v>
      </c>
      <c r="Q2984" t="s">
        <v>14777</v>
      </c>
      <c r="R2984" t="str">
        <f>IFERROR(INDEX(tbl_Lookup_Exercises[Category],MATCH(tbl_Exercises[[#This Row],[ExerciseName]],tbl_Lookup_Exercises[ExerciseName],0)),"Unknown")</f>
        <v>Pull</v>
      </c>
    </row>
    <row r="2985" spans="1:18" hidden="1" x14ac:dyDescent="0.25">
      <c r="A2985" t="s">
        <v>14778</v>
      </c>
      <c r="B2985" t="s">
        <v>14685</v>
      </c>
      <c r="C2985" t="s">
        <v>14741</v>
      </c>
      <c r="D2985">
        <v>2</v>
      </c>
      <c r="E2985">
        <v>220</v>
      </c>
      <c r="F2985">
        <v>10</v>
      </c>
      <c r="J2985">
        <v>2</v>
      </c>
      <c r="K2985">
        <v>1</v>
      </c>
      <c r="L2985">
        <v>3</v>
      </c>
      <c r="M2985" t="s">
        <v>618</v>
      </c>
      <c r="O2985" t="s">
        <v>14779</v>
      </c>
      <c r="P2985">
        <v>9</v>
      </c>
      <c r="Q2985" t="s">
        <v>14780</v>
      </c>
      <c r="R2985" t="str">
        <f>IFERROR(INDEX(tbl_Lookup_Exercises[Category],MATCH(tbl_Exercises[[#This Row],[ExerciseName]],tbl_Lookup_Exercises[ExerciseName],0)),"Unknown")</f>
        <v>Pull</v>
      </c>
    </row>
    <row r="2986" spans="1:18" hidden="1" x14ac:dyDescent="0.25">
      <c r="A2986" t="s">
        <v>14781</v>
      </c>
      <c r="B2986" t="s">
        <v>14685</v>
      </c>
      <c r="C2986" t="s">
        <v>14741</v>
      </c>
      <c r="D2986">
        <v>3</v>
      </c>
      <c r="E2986">
        <v>240</v>
      </c>
      <c r="F2986">
        <v>10</v>
      </c>
      <c r="J2986">
        <v>2</v>
      </c>
      <c r="K2986">
        <v>1</v>
      </c>
      <c r="L2986">
        <v>3</v>
      </c>
      <c r="M2986" t="s">
        <v>618</v>
      </c>
      <c r="O2986" t="s">
        <v>14779</v>
      </c>
      <c r="P2986">
        <v>9</v>
      </c>
      <c r="Q2986" t="s">
        <v>14782</v>
      </c>
      <c r="R2986" t="str">
        <f>IFERROR(INDEX(tbl_Lookup_Exercises[Category],MATCH(tbl_Exercises[[#This Row],[ExerciseName]],tbl_Lookup_Exercises[ExerciseName],0)),"Unknown")</f>
        <v>Pull</v>
      </c>
    </row>
    <row r="2987" spans="1:18" hidden="1" x14ac:dyDescent="0.25">
      <c r="A2987" t="s">
        <v>14783</v>
      </c>
      <c r="B2987" t="s">
        <v>14685</v>
      </c>
      <c r="C2987" t="s">
        <v>14741</v>
      </c>
      <c r="D2987">
        <v>4</v>
      </c>
      <c r="E2987">
        <v>270</v>
      </c>
      <c r="F2987">
        <v>8</v>
      </c>
      <c r="J2987">
        <v>2</v>
      </c>
      <c r="K2987">
        <v>1</v>
      </c>
      <c r="L2987">
        <v>3</v>
      </c>
      <c r="M2987" t="s">
        <v>618</v>
      </c>
      <c r="O2987" t="s">
        <v>14784</v>
      </c>
      <c r="P2987">
        <v>9</v>
      </c>
      <c r="Q2987" t="s">
        <v>14785</v>
      </c>
      <c r="R2987" t="str">
        <f>IFERROR(INDEX(tbl_Lookup_Exercises[Category],MATCH(tbl_Exercises[[#This Row],[ExerciseName]],tbl_Lookup_Exercises[ExerciseName],0)),"Unknown")</f>
        <v>Pull</v>
      </c>
    </row>
    <row r="2988" spans="1:18" hidden="1" x14ac:dyDescent="0.25">
      <c r="A2988" t="s">
        <v>14786</v>
      </c>
      <c r="B2988" t="s">
        <v>14685</v>
      </c>
      <c r="C2988" t="s">
        <v>14741</v>
      </c>
      <c r="D2988">
        <v>5</v>
      </c>
      <c r="E2988">
        <v>270</v>
      </c>
      <c r="F2988">
        <v>8</v>
      </c>
      <c r="J2988">
        <v>2</v>
      </c>
      <c r="K2988">
        <v>1</v>
      </c>
      <c r="L2988">
        <v>3</v>
      </c>
      <c r="M2988" t="s">
        <v>618</v>
      </c>
      <c r="O2988" t="s">
        <v>14784</v>
      </c>
      <c r="P2988">
        <v>9</v>
      </c>
      <c r="Q2988" t="s">
        <v>14787</v>
      </c>
      <c r="R2988" t="str">
        <f>IFERROR(INDEX(tbl_Lookup_Exercises[Category],MATCH(tbl_Exercises[[#This Row],[ExerciseName]],tbl_Lookup_Exercises[ExerciseName],0)),"Unknown")</f>
        <v>Pull</v>
      </c>
    </row>
    <row r="2989" spans="1:18" hidden="1" x14ac:dyDescent="0.25">
      <c r="A2989" t="s">
        <v>14788</v>
      </c>
      <c r="B2989" t="s">
        <v>14685</v>
      </c>
      <c r="C2989" t="s">
        <v>45</v>
      </c>
      <c r="D2989">
        <v>1</v>
      </c>
      <c r="E2989">
        <v>70</v>
      </c>
      <c r="F2989">
        <v>12</v>
      </c>
      <c r="J2989">
        <v>2</v>
      </c>
      <c r="K2989">
        <v>1</v>
      </c>
      <c r="L2989">
        <v>3</v>
      </c>
      <c r="M2989" t="s">
        <v>618</v>
      </c>
      <c r="O2989" t="s">
        <v>14789</v>
      </c>
      <c r="P2989">
        <v>9</v>
      </c>
      <c r="Q2989" t="s">
        <v>14790</v>
      </c>
      <c r="R2989" t="str">
        <f>IFERROR(INDEX(tbl_Lookup_Exercises[Category],MATCH(tbl_Exercises[[#This Row],[ExerciseName]],tbl_Lookup_Exercises[ExerciseName],0)),"Unknown")</f>
        <v>Pull</v>
      </c>
    </row>
    <row r="2990" spans="1:18" hidden="1" x14ac:dyDescent="0.25">
      <c r="A2990" t="s">
        <v>14791</v>
      </c>
      <c r="B2990" t="s">
        <v>14685</v>
      </c>
      <c r="C2990" t="s">
        <v>45</v>
      </c>
      <c r="D2990">
        <v>2</v>
      </c>
      <c r="E2990">
        <v>75</v>
      </c>
      <c r="F2990">
        <v>11</v>
      </c>
      <c r="J2990">
        <v>2</v>
      </c>
      <c r="K2990">
        <v>1</v>
      </c>
      <c r="L2990">
        <v>3</v>
      </c>
      <c r="M2990" t="s">
        <v>618</v>
      </c>
      <c r="O2990" t="s">
        <v>14792</v>
      </c>
      <c r="P2990">
        <v>9</v>
      </c>
      <c r="Q2990" t="s">
        <v>14793</v>
      </c>
      <c r="R2990" t="str">
        <f>IFERROR(INDEX(tbl_Lookup_Exercises[Category],MATCH(tbl_Exercises[[#This Row],[ExerciseName]],tbl_Lookup_Exercises[ExerciseName],0)),"Unknown")</f>
        <v>Pull</v>
      </c>
    </row>
    <row r="2991" spans="1:18" hidden="1" x14ac:dyDescent="0.25">
      <c r="A2991" t="s">
        <v>14794</v>
      </c>
      <c r="B2991" t="s">
        <v>14685</v>
      </c>
      <c r="C2991" t="s">
        <v>45</v>
      </c>
      <c r="D2991">
        <v>3</v>
      </c>
      <c r="E2991">
        <v>77.5</v>
      </c>
      <c r="F2991">
        <v>10</v>
      </c>
      <c r="J2991">
        <v>2</v>
      </c>
      <c r="K2991">
        <v>1</v>
      </c>
      <c r="L2991">
        <v>3</v>
      </c>
      <c r="M2991" t="s">
        <v>618</v>
      </c>
      <c r="O2991" t="s">
        <v>14795</v>
      </c>
      <c r="P2991">
        <v>9</v>
      </c>
      <c r="Q2991" t="s">
        <v>14796</v>
      </c>
      <c r="R2991" t="str">
        <f>IFERROR(INDEX(tbl_Lookup_Exercises[Category],MATCH(tbl_Exercises[[#This Row],[ExerciseName]],tbl_Lookup_Exercises[ExerciseName],0)),"Unknown")</f>
        <v>Pull</v>
      </c>
    </row>
    <row r="2992" spans="1:18" hidden="1" x14ac:dyDescent="0.25">
      <c r="A2992" t="s">
        <v>14797</v>
      </c>
      <c r="B2992" t="s">
        <v>14685</v>
      </c>
      <c r="C2992" t="s">
        <v>59</v>
      </c>
      <c r="D2992">
        <v>1</v>
      </c>
      <c r="E2992">
        <v>45</v>
      </c>
      <c r="F2992">
        <v>10</v>
      </c>
      <c r="J2992">
        <v>2</v>
      </c>
      <c r="K2992">
        <v>1</v>
      </c>
      <c r="L2992">
        <v>3</v>
      </c>
      <c r="M2992" t="s">
        <v>618</v>
      </c>
      <c r="O2992" t="s">
        <v>14798</v>
      </c>
      <c r="P2992">
        <v>9</v>
      </c>
      <c r="Q2992" t="s">
        <v>14799</v>
      </c>
      <c r="R2992" t="str">
        <f>IFERROR(INDEX(tbl_Lookup_Exercises[Category],MATCH(tbl_Exercises[[#This Row],[ExerciseName]],tbl_Lookup_Exercises[ExerciseName],0)),"Unknown")</f>
        <v>Pull</v>
      </c>
    </row>
    <row r="2993" spans="1:18" hidden="1" x14ac:dyDescent="0.25">
      <c r="A2993" t="s">
        <v>14800</v>
      </c>
      <c r="B2993" t="s">
        <v>14685</v>
      </c>
      <c r="C2993" t="s">
        <v>59</v>
      </c>
      <c r="D2993">
        <v>2</v>
      </c>
      <c r="E2993">
        <v>50</v>
      </c>
      <c r="F2993">
        <v>12</v>
      </c>
      <c r="J2993">
        <v>2</v>
      </c>
      <c r="K2993">
        <v>1</v>
      </c>
      <c r="L2993">
        <v>3</v>
      </c>
      <c r="M2993" t="s">
        <v>618</v>
      </c>
      <c r="O2993" t="s">
        <v>14798</v>
      </c>
      <c r="P2993">
        <v>9</v>
      </c>
      <c r="Q2993" t="s">
        <v>14801</v>
      </c>
      <c r="R2993" t="str">
        <f>IFERROR(INDEX(tbl_Lookup_Exercises[Category],MATCH(tbl_Exercises[[#This Row],[ExerciseName]],tbl_Lookup_Exercises[ExerciseName],0)),"Unknown")</f>
        <v>Pull</v>
      </c>
    </row>
    <row r="2994" spans="1:18" hidden="1" x14ac:dyDescent="0.25">
      <c r="A2994" t="s">
        <v>14802</v>
      </c>
      <c r="B2994" t="s">
        <v>14685</v>
      </c>
      <c r="C2994" t="s">
        <v>59</v>
      </c>
      <c r="D2994">
        <v>3</v>
      </c>
      <c r="E2994">
        <v>55</v>
      </c>
      <c r="F2994">
        <v>9</v>
      </c>
      <c r="J2994">
        <v>2</v>
      </c>
      <c r="K2994">
        <v>1</v>
      </c>
      <c r="L2994">
        <v>3</v>
      </c>
      <c r="M2994" t="s">
        <v>618</v>
      </c>
      <c r="O2994" t="s">
        <v>14803</v>
      </c>
      <c r="P2994">
        <v>9</v>
      </c>
      <c r="Q2994" t="s">
        <v>14804</v>
      </c>
      <c r="R2994" t="str">
        <f>IFERROR(INDEX(tbl_Lookup_Exercises[Category],MATCH(tbl_Exercises[[#This Row],[ExerciseName]],tbl_Lookup_Exercises[ExerciseName],0)),"Unknown")</f>
        <v>Pull</v>
      </c>
    </row>
    <row r="2995" spans="1:18" hidden="1" x14ac:dyDescent="0.25">
      <c r="A2995" t="s">
        <v>14805</v>
      </c>
      <c r="B2995" t="s">
        <v>14685</v>
      </c>
      <c r="C2995" t="s">
        <v>8734</v>
      </c>
      <c r="D2995">
        <v>1</v>
      </c>
      <c r="E2995">
        <v>30</v>
      </c>
      <c r="F2995">
        <v>9</v>
      </c>
      <c r="J2995">
        <v>2</v>
      </c>
      <c r="K2995">
        <v>1</v>
      </c>
      <c r="L2995">
        <v>3</v>
      </c>
      <c r="M2995" t="s">
        <v>1745</v>
      </c>
      <c r="O2995" t="s">
        <v>14806</v>
      </c>
      <c r="P2995">
        <v>9</v>
      </c>
      <c r="Q2995" t="s">
        <v>14807</v>
      </c>
      <c r="R2995" t="str">
        <f>IFERROR(INDEX(tbl_Lookup_Exercises[Category],MATCH(tbl_Exercises[[#This Row],[ExerciseName]],tbl_Lookup_Exercises[ExerciseName],0)),"Unknown")</f>
        <v>Arms_Biceps</v>
      </c>
    </row>
    <row r="2996" spans="1:18" hidden="1" x14ac:dyDescent="0.25">
      <c r="A2996" t="s">
        <v>14808</v>
      </c>
      <c r="B2996" t="s">
        <v>14685</v>
      </c>
      <c r="C2996" t="s">
        <v>8734</v>
      </c>
      <c r="D2996">
        <v>2</v>
      </c>
      <c r="E2996">
        <v>30</v>
      </c>
      <c r="F2996">
        <v>7</v>
      </c>
      <c r="J2996">
        <v>2</v>
      </c>
      <c r="K2996">
        <v>1</v>
      </c>
      <c r="L2996">
        <v>3</v>
      </c>
      <c r="M2996" t="s">
        <v>1745</v>
      </c>
      <c r="O2996" t="s">
        <v>14806</v>
      </c>
      <c r="P2996">
        <v>9</v>
      </c>
      <c r="Q2996" t="s">
        <v>14809</v>
      </c>
      <c r="R2996" t="str">
        <f>IFERROR(INDEX(tbl_Lookup_Exercises[Category],MATCH(tbl_Exercises[[#This Row],[ExerciseName]],tbl_Lookup_Exercises[ExerciseName],0)),"Unknown")</f>
        <v>Arms_Biceps</v>
      </c>
    </row>
    <row r="2997" spans="1:18" hidden="1" x14ac:dyDescent="0.25">
      <c r="A2997" t="s">
        <v>14810</v>
      </c>
      <c r="B2997" t="s">
        <v>14685</v>
      </c>
      <c r="C2997" t="s">
        <v>8734</v>
      </c>
      <c r="D2997">
        <v>3</v>
      </c>
      <c r="E2997">
        <v>30</v>
      </c>
      <c r="F2997">
        <v>6</v>
      </c>
      <c r="J2997">
        <v>2</v>
      </c>
      <c r="K2997">
        <v>1</v>
      </c>
      <c r="L2997">
        <v>3</v>
      </c>
      <c r="M2997" t="s">
        <v>1745</v>
      </c>
      <c r="O2997" t="s">
        <v>14811</v>
      </c>
      <c r="P2997">
        <v>9</v>
      </c>
      <c r="Q2997" t="s">
        <v>14812</v>
      </c>
      <c r="R2997" t="str">
        <f>IFERROR(INDEX(tbl_Lookup_Exercises[Category],MATCH(tbl_Exercises[[#This Row],[ExerciseName]],tbl_Lookup_Exercises[ExerciseName],0)),"Unknown")</f>
        <v>Arms_Biceps</v>
      </c>
    </row>
    <row r="2998" spans="1:18" hidden="1" x14ac:dyDescent="0.25">
      <c r="A2998" t="s">
        <v>14813</v>
      </c>
      <c r="B2998" t="s">
        <v>14685</v>
      </c>
      <c r="C2998" t="s">
        <v>79</v>
      </c>
      <c r="D2998">
        <v>1</v>
      </c>
      <c r="E2998">
        <v>45</v>
      </c>
      <c r="F2998">
        <v>15</v>
      </c>
      <c r="J2998">
        <v>2</v>
      </c>
      <c r="K2998">
        <v>1</v>
      </c>
      <c r="L2998">
        <v>3</v>
      </c>
      <c r="M2998" t="s">
        <v>618</v>
      </c>
      <c r="O2998" t="s">
        <v>14814</v>
      </c>
      <c r="P2998">
        <v>9</v>
      </c>
      <c r="Q2998" t="s">
        <v>14815</v>
      </c>
      <c r="R2998" t="str">
        <f>IFERROR(INDEX(tbl_Lookup_Exercises[Category],MATCH(tbl_Exercises[[#This Row],[ExerciseName]],tbl_Lookup_Exercises[ExerciseName],0)),"Unknown")</f>
        <v>Pull</v>
      </c>
    </row>
    <row r="2999" spans="1:18" hidden="1" x14ac:dyDescent="0.25">
      <c r="A2999" t="s">
        <v>14816</v>
      </c>
      <c r="B2999" t="s">
        <v>14685</v>
      </c>
      <c r="C2999" t="s">
        <v>79</v>
      </c>
      <c r="D2999">
        <v>2</v>
      </c>
      <c r="E2999">
        <v>50</v>
      </c>
      <c r="F2999">
        <v>15</v>
      </c>
      <c r="J2999">
        <v>2</v>
      </c>
      <c r="K2999">
        <v>1</v>
      </c>
      <c r="L2999">
        <v>3</v>
      </c>
      <c r="M2999" t="s">
        <v>618</v>
      </c>
      <c r="O2999" t="s">
        <v>3189</v>
      </c>
      <c r="P2999">
        <v>9</v>
      </c>
      <c r="Q2999" t="s">
        <v>14817</v>
      </c>
      <c r="R2999" t="str">
        <f>IFERROR(INDEX(tbl_Lookup_Exercises[Category],MATCH(tbl_Exercises[[#This Row],[ExerciseName]],tbl_Lookup_Exercises[ExerciseName],0)),"Unknown")</f>
        <v>Pull</v>
      </c>
    </row>
    <row r="3000" spans="1:18" hidden="1" x14ac:dyDescent="0.25">
      <c r="A3000" t="s">
        <v>14818</v>
      </c>
      <c r="B3000" t="s">
        <v>14685</v>
      </c>
      <c r="C3000" t="s">
        <v>79</v>
      </c>
      <c r="D3000">
        <v>3</v>
      </c>
      <c r="E3000">
        <v>55</v>
      </c>
      <c r="F3000">
        <v>12</v>
      </c>
      <c r="J3000">
        <v>2</v>
      </c>
      <c r="K3000">
        <v>1</v>
      </c>
      <c r="L3000">
        <v>3</v>
      </c>
      <c r="M3000" t="s">
        <v>618</v>
      </c>
      <c r="O3000" t="s">
        <v>3189</v>
      </c>
      <c r="P3000">
        <v>9</v>
      </c>
      <c r="Q3000" t="s">
        <v>14819</v>
      </c>
      <c r="R3000" t="str">
        <f>IFERROR(INDEX(tbl_Lookup_Exercises[Category],MATCH(tbl_Exercises[[#This Row],[ExerciseName]],tbl_Lookup_Exercises[ExerciseName],0)),"Unknown")</f>
        <v>Pull</v>
      </c>
    </row>
    <row r="3001" spans="1:18" hidden="1" x14ac:dyDescent="0.25">
      <c r="A3001" t="s">
        <v>14820</v>
      </c>
      <c r="B3001" t="s">
        <v>14685</v>
      </c>
      <c r="C3001" t="s">
        <v>14738</v>
      </c>
      <c r="D3001">
        <v>1</v>
      </c>
      <c r="E3001">
        <v>5</v>
      </c>
      <c r="F3001">
        <v>12</v>
      </c>
      <c r="J3001">
        <v>2</v>
      </c>
      <c r="K3001">
        <v>1</v>
      </c>
      <c r="L3001">
        <v>2</v>
      </c>
      <c r="M3001" t="s">
        <v>8420</v>
      </c>
      <c r="O3001" t="s">
        <v>14821</v>
      </c>
      <c r="P3001">
        <v>9</v>
      </c>
      <c r="Q3001" t="s">
        <v>14822</v>
      </c>
      <c r="R3001" t="str">
        <f>IFERROR(INDEX(tbl_Lookup_Exercises[Category],MATCH(tbl_Exercises[[#This Row],[ExerciseName]],tbl_Lookup_Exercises[ExerciseName],0)),"Unknown")</f>
        <v>Other</v>
      </c>
    </row>
    <row r="3002" spans="1:18" hidden="1" x14ac:dyDescent="0.25">
      <c r="A3002" t="s">
        <v>14823</v>
      </c>
      <c r="B3002" t="s">
        <v>14685</v>
      </c>
      <c r="C3002" t="s">
        <v>14738</v>
      </c>
      <c r="D3002">
        <v>2</v>
      </c>
      <c r="E3002">
        <v>5</v>
      </c>
      <c r="F3002">
        <v>12</v>
      </c>
      <c r="J3002">
        <v>2</v>
      </c>
      <c r="K3002">
        <v>1</v>
      </c>
      <c r="L3002">
        <v>2</v>
      </c>
      <c r="M3002" t="s">
        <v>8420</v>
      </c>
      <c r="O3002" t="s">
        <v>14821</v>
      </c>
      <c r="P3002">
        <v>9</v>
      </c>
      <c r="Q3002" t="s">
        <v>14824</v>
      </c>
      <c r="R3002" t="str">
        <f>IFERROR(INDEX(tbl_Lookup_Exercises[Category],MATCH(tbl_Exercises[[#This Row],[ExerciseName]],tbl_Lookup_Exercises[ExerciseName],0)),"Unknown")</f>
        <v>Other</v>
      </c>
    </row>
    <row r="3003" spans="1:18" hidden="1" x14ac:dyDescent="0.25">
      <c r="A3003" t="s">
        <v>14825</v>
      </c>
      <c r="B3003" t="s">
        <v>14685</v>
      </c>
      <c r="C3003" t="s">
        <v>334</v>
      </c>
      <c r="D3003">
        <v>1</v>
      </c>
      <c r="E3003">
        <v>0</v>
      </c>
      <c r="G3003">
        <v>34.799999999999997</v>
      </c>
      <c r="O3003" t="s">
        <v>14826</v>
      </c>
      <c r="P3003">
        <v>9</v>
      </c>
      <c r="Q3003" t="s">
        <v>14827</v>
      </c>
      <c r="R3003" t="str">
        <f>IFERROR(INDEX(tbl_Lookup_Exercises[Category],MATCH(tbl_Exercises[[#This Row],[ExerciseName]],tbl_Lookup_Exercises[ExerciseName],0)),"Unknown")</f>
        <v>Carry</v>
      </c>
    </row>
    <row r="3004" spans="1:18" hidden="1" x14ac:dyDescent="0.25">
      <c r="A3004" t="s">
        <v>14828</v>
      </c>
      <c r="B3004" t="s">
        <v>14685</v>
      </c>
      <c r="C3004" t="s">
        <v>334</v>
      </c>
      <c r="D3004">
        <v>2</v>
      </c>
      <c r="E3004">
        <v>0</v>
      </c>
      <c r="G3004">
        <v>34.799999999999997</v>
      </c>
      <c r="O3004" t="s">
        <v>14826</v>
      </c>
      <c r="P3004">
        <v>9</v>
      </c>
      <c r="Q3004" t="s">
        <v>14689</v>
      </c>
      <c r="R3004" t="str">
        <f>IFERROR(INDEX(tbl_Lookup_Exercises[Category],MATCH(tbl_Exercises[[#This Row],[ExerciseName]],tbl_Lookup_Exercises[ExerciseName],0)),"Unknown")</f>
        <v>Carry</v>
      </c>
    </row>
    <row r="3005" spans="1:18" hidden="1" x14ac:dyDescent="0.25">
      <c r="A3005" t="s">
        <v>14829</v>
      </c>
      <c r="B3005" t="s">
        <v>14690</v>
      </c>
      <c r="C3005" t="s">
        <v>363</v>
      </c>
      <c r="D3005">
        <v>1</v>
      </c>
      <c r="G3005">
        <v>300</v>
      </c>
      <c r="H3005">
        <v>0.6</v>
      </c>
      <c r="I3005" t="s">
        <v>3957</v>
      </c>
      <c r="O3005" t="s">
        <v>14830</v>
      </c>
      <c r="P3005">
        <v>9</v>
      </c>
      <c r="Q3005" t="s">
        <v>14693</v>
      </c>
      <c r="R3005" t="str">
        <f>IFERROR(INDEX(tbl_Lookup_Exercises[Category],MATCH(tbl_Exercises[[#This Row],[ExerciseName]],tbl_Lookup_Exercises[ExerciseName],0)),"Unknown")</f>
        <v>Cardio</v>
      </c>
    </row>
    <row r="3006" spans="1:18" hidden="1" x14ac:dyDescent="0.25">
      <c r="A3006" t="s">
        <v>14831</v>
      </c>
      <c r="B3006" t="s">
        <v>14690</v>
      </c>
      <c r="C3006" t="s">
        <v>389</v>
      </c>
      <c r="D3006">
        <v>1</v>
      </c>
      <c r="E3006">
        <v>0</v>
      </c>
      <c r="F3006">
        <v>8</v>
      </c>
      <c r="P3006">
        <v>9</v>
      </c>
      <c r="Q3006" t="s">
        <v>14832</v>
      </c>
      <c r="R3006" t="str">
        <f>IFERROR(INDEX(tbl_Lookup_Exercises[Category],MATCH(tbl_Exercises[[#This Row],[ExerciseName]],tbl_Lookup_Exercises[ExerciseName],0)),"Unknown")</f>
        <v>Push</v>
      </c>
    </row>
    <row r="3007" spans="1:18" hidden="1" x14ac:dyDescent="0.25">
      <c r="A3007" t="s">
        <v>14833</v>
      </c>
      <c r="B3007" t="s">
        <v>14690</v>
      </c>
      <c r="C3007" t="s">
        <v>394</v>
      </c>
      <c r="D3007">
        <v>1</v>
      </c>
      <c r="E3007">
        <v>0</v>
      </c>
      <c r="F3007">
        <v>15</v>
      </c>
      <c r="N3007" t="s">
        <v>14834</v>
      </c>
      <c r="O3007" t="s">
        <v>2818</v>
      </c>
      <c r="P3007">
        <v>9</v>
      </c>
      <c r="Q3007" t="s">
        <v>14835</v>
      </c>
      <c r="R3007" t="str">
        <f>IFERROR(INDEX(tbl_Lookup_Exercises[Category],MATCH(tbl_Exercises[[#This Row],[ExerciseName]],tbl_Lookup_Exercises[ExerciseName],0)),"Unknown")</f>
        <v>Warmup</v>
      </c>
    </row>
    <row r="3008" spans="1:18" hidden="1" x14ac:dyDescent="0.25">
      <c r="A3008" t="s">
        <v>14836</v>
      </c>
      <c r="B3008" t="s">
        <v>14690</v>
      </c>
      <c r="C3008" t="s">
        <v>398</v>
      </c>
      <c r="D3008">
        <v>1</v>
      </c>
      <c r="E3008">
        <v>0</v>
      </c>
      <c r="F3008">
        <v>12</v>
      </c>
      <c r="N3008" t="s">
        <v>14834</v>
      </c>
      <c r="O3008" t="s">
        <v>2818</v>
      </c>
      <c r="P3008">
        <v>9</v>
      </c>
      <c r="Q3008" t="s">
        <v>14837</v>
      </c>
      <c r="R3008" t="str">
        <f>IFERROR(INDEX(tbl_Lookup_Exercises[Category],MATCH(tbl_Exercises[[#This Row],[ExerciseName]],tbl_Lookup_Exercises[ExerciseName],0)),"Unknown")</f>
        <v>Warmup</v>
      </c>
    </row>
    <row r="3009" spans="1:18" hidden="1" x14ac:dyDescent="0.25">
      <c r="A3009" t="s">
        <v>14838</v>
      </c>
      <c r="B3009" t="s">
        <v>14690</v>
      </c>
      <c r="C3009" t="s">
        <v>403</v>
      </c>
      <c r="D3009">
        <v>1</v>
      </c>
      <c r="E3009">
        <v>0</v>
      </c>
      <c r="F3009">
        <v>8</v>
      </c>
      <c r="N3009" t="s">
        <v>14834</v>
      </c>
      <c r="O3009" t="s">
        <v>2818</v>
      </c>
      <c r="P3009">
        <v>9</v>
      </c>
      <c r="Q3009" t="s">
        <v>14839</v>
      </c>
      <c r="R3009" t="str">
        <f>IFERROR(INDEX(tbl_Lookup_Exercises[Category],MATCH(tbl_Exercises[[#This Row],[ExerciseName]],tbl_Lookup_Exercises[ExerciseName],0)),"Unknown")</f>
        <v>Warmup</v>
      </c>
    </row>
    <row r="3010" spans="1:18" hidden="1" x14ac:dyDescent="0.25">
      <c r="A3010" t="s">
        <v>14840</v>
      </c>
      <c r="B3010" t="s">
        <v>14690</v>
      </c>
      <c r="C3010" t="s">
        <v>389</v>
      </c>
      <c r="D3010">
        <v>2</v>
      </c>
      <c r="E3010">
        <v>0</v>
      </c>
      <c r="F3010">
        <v>8</v>
      </c>
      <c r="N3010" t="s">
        <v>14834</v>
      </c>
      <c r="P3010">
        <v>9</v>
      </c>
      <c r="Q3010" t="s">
        <v>14841</v>
      </c>
      <c r="R3010" t="str">
        <f>IFERROR(INDEX(tbl_Lookup_Exercises[Category],MATCH(tbl_Exercises[[#This Row],[ExerciseName]],tbl_Lookup_Exercises[ExerciseName],0)),"Unknown")</f>
        <v>Push</v>
      </c>
    </row>
    <row r="3011" spans="1:18" hidden="1" x14ac:dyDescent="0.25">
      <c r="A3011" t="s">
        <v>14842</v>
      </c>
      <c r="B3011" t="s">
        <v>14690</v>
      </c>
      <c r="C3011" t="s">
        <v>394</v>
      </c>
      <c r="D3011">
        <v>2</v>
      </c>
      <c r="E3011">
        <v>0</v>
      </c>
      <c r="F3011">
        <v>15</v>
      </c>
      <c r="N3011" t="s">
        <v>14843</v>
      </c>
      <c r="O3011" t="s">
        <v>2818</v>
      </c>
      <c r="P3011">
        <v>9</v>
      </c>
      <c r="Q3011" t="s">
        <v>14844</v>
      </c>
      <c r="R3011" t="str">
        <f>IFERROR(INDEX(tbl_Lookup_Exercises[Category],MATCH(tbl_Exercises[[#This Row],[ExerciseName]],tbl_Lookup_Exercises[ExerciseName],0)),"Unknown")</f>
        <v>Warmup</v>
      </c>
    </row>
    <row r="3012" spans="1:18" hidden="1" x14ac:dyDescent="0.25">
      <c r="A3012" t="s">
        <v>14845</v>
      </c>
      <c r="B3012" t="s">
        <v>14690</v>
      </c>
      <c r="C3012" t="s">
        <v>398</v>
      </c>
      <c r="D3012">
        <v>2</v>
      </c>
      <c r="E3012">
        <v>0</v>
      </c>
      <c r="F3012">
        <v>12</v>
      </c>
      <c r="N3012" t="s">
        <v>14843</v>
      </c>
      <c r="O3012" t="s">
        <v>2818</v>
      </c>
      <c r="P3012">
        <v>9</v>
      </c>
      <c r="Q3012" t="s">
        <v>14846</v>
      </c>
      <c r="R3012" t="str">
        <f>IFERROR(INDEX(tbl_Lookup_Exercises[Category],MATCH(tbl_Exercises[[#This Row],[ExerciseName]],tbl_Lookup_Exercises[ExerciseName],0)),"Unknown")</f>
        <v>Warmup</v>
      </c>
    </row>
    <row r="3013" spans="1:18" hidden="1" x14ac:dyDescent="0.25">
      <c r="A3013" t="s">
        <v>14847</v>
      </c>
      <c r="B3013" t="s">
        <v>14690</v>
      </c>
      <c r="C3013" t="s">
        <v>403</v>
      </c>
      <c r="D3013">
        <v>2</v>
      </c>
      <c r="E3013">
        <v>0</v>
      </c>
      <c r="F3013">
        <v>8</v>
      </c>
      <c r="N3013" t="s">
        <v>14843</v>
      </c>
      <c r="O3013" t="s">
        <v>2818</v>
      </c>
      <c r="P3013">
        <v>9</v>
      </c>
      <c r="Q3013" t="s">
        <v>14848</v>
      </c>
      <c r="R3013" t="str">
        <f>IFERROR(INDEX(tbl_Lookup_Exercises[Category],MATCH(tbl_Exercises[[#This Row],[ExerciseName]],tbl_Lookup_Exercises[ExerciseName],0)),"Unknown")</f>
        <v>Warmup</v>
      </c>
    </row>
    <row r="3014" spans="1:18" hidden="1" x14ac:dyDescent="0.25">
      <c r="A3014" t="s">
        <v>14849</v>
      </c>
      <c r="B3014" t="s">
        <v>14690</v>
      </c>
      <c r="C3014" t="s">
        <v>389</v>
      </c>
      <c r="D3014">
        <v>3</v>
      </c>
      <c r="E3014">
        <v>0</v>
      </c>
      <c r="F3014">
        <v>8</v>
      </c>
      <c r="N3014" t="s">
        <v>14843</v>
      </c>
      <c r="P3014">
        <v>9</v>
      </c>
      <c r="Q3014" t="s">
        <v>14850</v>
      </c>
      <c r="R3014" t="str">
        <f>IFERROR(INDEX(tbl_Lookup_Exercises[Category],MATCH(tbl_Exercises[[#This Row],[ExerciseName]],tbl_Lookup_Exercises[ExerciseName],0)),"Unknown")</f>
        <v>Push</v>
      </c>
    </row>
    <row r="3015" spans="1:18" hidden="1" x14ac:dyDescent="0.25">
      <c r="A3015" t="s">
        <v>14851</v>
      </c>
      <c r="B3015" t="s">
        <v>14690</v>
      </c>
      <c r="C3015" t="s">
        <v>147</v>
      </c>
      <c r="D3015">
        <v>1</v>
      </c>
      <c r="E3015">
        <v>130</v>
      </c>
      <c r="F3015">
        <v>8</v>
      </c>
      <c r="J3015">
        <v>2</v>
      </c>
      <c r="K3015">
        <v>1</v>
      </c>
      <c r="L3015">
        <v>3</v>
      </c>
      <c r="M3015" t="s">
        <v>1745</v>
      </c>
      <c r="O3015" t="s">
        <v>14852</v>
      </c>
      <c r="P3015">
        <v>9</v>
      </c>
      <c r="Q3015" t="s">
        <v>14853</v>
      </c>
      <c r="R3015" t="str">
        <f>IFERROR(INDEX(tbl_Lookup_Exercises[Category],MATCH(tbl_Exercises[[#This Row],[ExerciseName]],tbl_Lookup_Exercises[ExerciseName],0)),"Unknown")</f>
        <v>Push</v>
      </c>
    </row>
    <row r="3016" spans="1:18" hidden="1" x14ac:dyDescent="0.25">
      <c r="A3016" t="s">
        <v>14854</v>
      </c>
      <c r="B3016" t="s">
        <v>14690</v>
      </c>
      <c r="C3016" t="s">
        <v>147</v>
      </c>
      <c r="D3016">
        <v>2</v>
      </c>
      <c r="E3016">
        <v>130</v>
      </c>
      <c r="F3016">
        <v>8</v>
      </c>
      <c r="J3016">
        <v>2</v>
      </c>
      <c r="K3016">
        <v>1</v>
      </c>
      <c r="L3016">
        <v>3</v>
      </c>
      <c r="M3016" t="s">
        <v>618</v>
      </c>
      <c r="O3016" t="s">
        <v>14855</v>
      </c>
      <c r="P3016">
        <v>9</v>
      </c>
      <c r="Q3016" t="s">
        <v>14856</v>
      </c>
      <c r="R3016" t="str">
        <f>IFERROR(INDEX(tbl_Lookup_Exercises[Category],MATCH(tbl_Exercises[[#This Row],[ExerciseName]],tbl_Lookup_Exercises[ExerciseName],0)),"Unknown")</f>
        <v>Push</v>
      </c>
    </row>
    <row r="3017" spans="1:18" hidden="1" x14ac:dyDescent="0.25">
      <c r="A3017" t="s">
        <v>14857</v>
      </c>
      <c r="B3017" t="s">
        <v>14690</v>
      </c>
      <c r="C3017" t="s">
        <v>147</v>
      </c>
      <c r="D3017">
        <v>3</v>
      </c>
      <c r="E3017">
        <v>140</v>
      </c>
      <c r="F3017">
        <v>6</v>
      </c>
      <c r="J3017">
        <v>2</v>
      </c>
      <c r="K3017">
        <v>1</v>
      </c>
      <c r="L3017">
        <v>3</v>
      </c>
      <c r="M3017" t="s">
        <v>1745</v>
      </c>
      <c r="O3017" t="s">
        <v>14858</v>
      </c>
      <c r="P3017">
        <v>9</v>
      </c>
      <c r="Q3017" t="s">
        <v>14859</v>
      </c>
      <c r="R3017" t="str">
        <f>IFERROR(INDEX(tbl_Lookup_Exercises[Category],MATCH(tbl_Exercises[[#This Row],[ExerciseName]],tbl_Lookup_Exercises[ExerciseName],0)),"Unknown")</f>
        <v>Push</v>
      </c>
    </row>
    <row r="3018" spans="1:18" hidden="1" x14ac:dyDescent="0.25">
      <c r="A3018" t="s">
        <v>14860</v>
      </c>
      <c r="B3018" t="s">
        <v>14690</v>
      </c>
      <c r="C3018" t="s">
        <v>147</v>
      </c>
      <c r="D3018">
        <v>4</v>
      </c>
      <c r="E3018">
        <v>150</v>
      </c>
      <c r="F3018">
        <v>5</v>
      </c>
      <c r="J3018">
        <v>2</v>
      </c>
      <c r="K3018">
        <v>1</v>
      </c>
      <c r="L3018">
        <v>3</v>
      </c>
      <c r="M3018" t="s">
        <v>610</v>
      </c>
      <c r="O3018" t="s">
        <v>2350</v>
      </c>
      <c r="P3018">
        <v>9</v>
      </c>
      <c r="Q3018" t="s">
        <v>14861</v>
      </c>
      <c r="R3018" t="str">
        <f>IFERROR(INDEX(tbl_Lookup_Exercises[Category],MATCH(tbl_Exercises[[#This Row],[ExerciseName]],tbl_Lookup_Exercises[ExerciseName],0)),"Unknown")</f>
        <v>Push</v>
      </c>
    </row>
    <row r="3019" spans="1:18" hidden="1" x14ac:dyDescent="0.25">
      <c r="A3019" t="s">
        <v>14862</v>
      </c>
      <c r="B3019" t="s">
        <v>14690</v>
      </c>
      <c r="C3019" t="s">
        <v>147</v>
      </c>
      <c r="D3019">
        <v>5</v>
      </c>
      <c r="E3019">
        <v>150</v>
      </c>
      <c r="F3019">
        <v>4.5</v>
      </c>
      <c r="J3019">
        <v>2</v>
      </c>
      <c r="K3019">
        <v>1</v>
      </c>
      <c r="L3019">
        <v>3</v>
      </c>
      <c r="M3019" t="s">
        <v>610</v>
      </c>
      <c r="O3019" t="s">
        <v>2350</v>
      </c>
      <c r="P3019">
        <v>9</v>
      </c>
      <c r="Q3019" t="s">
        <v>14863</v>
      </c>
      <c r="R3019" t="str">
        <f>IFERROR(INDEX(tbl_Lookup_Exercises[Category],MATCH(tbl_Exercises[[#This Row],[ExerciseName]],tbl_Lookup_Exercises[ExerciseName],0)),"Unknown")</f>
        <v>Push</v>
      </c>
    </row>
    <row r="3020" spans="1:18" hidden="1" x14ac:dyDescent="0.25">
      <c r="A3020" t="s">
        <v>14864</v>
      </c>
      <c r="B3020" t="s">
        <v>14690</v>
      </c>
      <c r="C3020" t="s">
        <v>14743</v>
      </c>
      <c r="D3020">
        <v>1</v>
      </c>
      <c r="E3020">
        <v>50</v>
      </c>
      <c r="F3020">
        <v>10</v>
      </c>
      <c r="O3020" t="s">
        <v>14865</v>
      </c>
      <c r="P3020">
        <v>9</v>
      </c>
      <c r="Q3020" t="s">
        <v>14866</v>
      </c>
      <c r="R3020" t="str">
        <f>IFERROR(INDEX(tbl_Lookup_Exercises[Category],MATCH(tbl_Exercises[[#This Row],[ExerciseName]],tbl_Lookup_Exercises[ExerciseName],0)),"Unknown")</f>
        <v>Push</v>
      </c>
    </row>
    <row r="3021" spans="1:18" hidden="1" x14ac:dyDescent="0.25">
      <c r="A3021" t="s">
        <v>14867</v>
      </c>
      <c r="B3021" t="s">
        <v>14690</v>
      </c>
      <c r="C3021" t="s">
        <v>14743</v>
      </c>
      <c r="D3021">
        <v>2</v>
      </c>
      <c r="E3021">
        <v>90</v>
      </c>
      <c r="F3021">
        <v>8</v>
      </c>
      <c r="J3021">
        <v>2</v>
      </c>
      <c r="K3021">
        <v>1</v>
      </c>
      <c r="L3021">
        <v>3</v>
      </c>
      <c r="M3021" t="s">
        <v>618</v>
      </c>
      <c r="O3021" t="s">
        <v>14868</v>
      </c>
      <c r="P3021">
        <v>9</v>
      </c>
      <c r="Q3021" t="s">
        <v>14869</v>
      </c>
      <c r="R3021" t="str">
        <f>IFERROR(INDEX(tbl_Lookup_Exercises[Category],MATCH(tbl_Exercises[[#This Row],[ExerciseName]],tbl_Lookup_Exercises[ExerciseName],0)),"Unknown")</f>
        <v>Push</v>
      </c>
    </row>
    <row r="3022" spans="1:18" hidden="1" x14ac:dyDescent="0.25">
      <c r="A3022" t="s">
        <v>14870</v>
      </c>
      <c r="B3022" t="s">
        <v>14690</v>
      </c>
      <c r="C3022" t="s">
        <v>14743</v>
      </c>
      <c r="D3022">
        <v>3</v>
      </c>
      <c r="E3022">
        <v>90</v>
      </c>
      <c r="F3022">
        <v>9</v>
      </c>
      <c r="J3022">
        <v>2</v>
      </c>
      <c r="K3022">
        <v>1</v>
      </c>
      <c r="L3022">
        <v>3</v>
      </c>
      <c r="M3022" t="s">
        <v>618</v>
      </c>
      <c r="O3022" t="s">
        <v>14868</v>
      </c>
      <c r="P3022">
        <v>9</v>
      </c>
      <c r="Q3022" t="s">
        <v>14871</v>
      </c>
      <c r="R3022" t="str">
        <f>IFERROR(INDEX(tbl_Lookup_Exercises[Category],MATCH(tbl_Exercises[[#This Row],[ExerciseName]],tbl_Lookup_Exercises[ExerciseName],0)),"Unknown")</f>
        <v>Push</v>
      </c>
    </row>
    <row r="3023" spans="1:18" hidden="1" x14ac:dyDescent="0.25">
      <c r="A3023" t="s">
        <v>14872</v>
      </c>
      <c r="B3023" t="s">
        <v>14690</v>
      </c>
      <c r="C3023" t="s">
        <v>200</v>
      </c>
      <c r="D3023">
        <v>1</v>
      </c>
      <c r="E3023">
        <v>30</v>
      </c>
      <c r="F3023">
        <v>12</v>
      </c>
      <c r="J3023">
        <v>2</v>
      </c>
      <c r="K3023">
        <v>2</v>
      </c>
      <c r="L3023">
        <v>3</v>
      </c>
      <c r="M3023" t="s">
        <v>618</v>
      </c>
      <c r="O3023" t="s">
        <v>14873</v>
      </c>
      <c r="P3023">
        <v>9</v>
      </c>
      <c r="Q3023" t="s">
        <v>14874</v>
      </c>
      <c r="R3023" t="str">
        <f>IFERROR(INDEX(tbl_Lookup_Exercises[Category],MATCH(tbl_Exercises[[#This Row],[ExerciseName]],tbl_Lookup_Exercises[ExerciseName],0)),"Unknown")</f>
        <v>Push</v>
      </c>
    </row>
    <row r="3024" spans="1:18" hidden="1" x14ac:dyDescent="0.25">
      <c r="A3024" t="s">
        <v>14875</v>
      </c>
      <c r="B3024" t="s">
        <v>14690</v>
      </c>
      <c r="C3024" t="s">
        <v>200</v>
      </c>
      <c r="D3024">
        <v>2</v>
      </c>
      <c r="E3024">
        <v>40</v>
      </c>
      <c r="F3024">
        <v>10</v>
      </c>
      <c r="J3024">
        <v>2</v>
      </c>
      <c r="K3024">
        <v>2</v>
      </c>
      <c r="L3024">
        <v>3</v>
      </c>
      <c r="M3024" t="s">
        <v>618</v>
      </c>
      <c r="O3024" t="s">
        <v>14876</v>
      </c>
      <c r="P3024">
        <v>9</v>
      </c>
      <c r="Q3024" t="s">
        <v>14877</v>
      </c>
      <c r="R3024" t="str">
        <f>IFERROR(INDEX(tbl_Lookup_Exercises[Category],MATCH(tbl_Exercises[[#This Row],[ExerciseName]],tbl_Lookup_Exercises[ExerciseName],0)),"Unknown")</f>
        <v>Push</v>
      </c>
    </row>
    <row r="3025" spans="1:18" hidden="1" x14ac:dyDescent="0.25">
      <c r="A3025" t="s">
        <v>14878</v>
      </c>
      <c r="B3025" t="s">
        <v>14690</v>
      </c>
      <c r="C3025" t="s">
        <v>200</v>
      </c>
      <c r="D3025">
        <v>3</v>
      </c>
      <c r="E3025">
        <v>40</v>
      </c>
      <c r="F3025">
        <v>8</v>
      </c>
      <c r="J3025">
        <v>2</v>
      </c>
      <c r="K3025">
        <v>2</v>
      </c>
      <c r="L3025">
        <v>3</v>
      </c>
      <c r="M3025" t="s">
        <v>1745</v>
      </c>
      <c r="O3025" t="s">
        <v>14879</v>
      </c>
      <c r="P3025">
        <v>9</v>
      </c>
      <c r="Q3025" t="s">
        <v>14880</v>
      </c>
      <c r="R3025" t="str">
        <f>IFERROR(INDEX(tbl_Lookup_Exercises[Category],MATCH(tbl_Exercises[[#This Row],[ExerciseName]],tbl_Lookup_Exercises[ExerciseName],0)),"Unknown")</f>
        <v>Push</v>
      </c>
    </row>
    <row r="3026" spans="1:18" hidden="1" x14ac:dyDescent="0.25">
      <c r="A3026" t="s">
        <v>14881</v>
      </c>
      <c r="B3026" t="s">
        <v>14690</v>
      </c>
      <c r="C3026" t="s">
        <v>200</v>
      </c>
      <c r="D3026">
        <v>4</v>
      </c>
      <c r="E3026">
        <v>40</v>
      </c>
      <c r="F3026">
        <v>7</v>
      </c>
      <c r="J3026">
        <v>2</v>
      </c>
      <c r="K3026">
        <v>2</v>
      </c>
      <c r="L3026">
        <v>3</v>
      </c>
      <c r="M3026" t="s">
        <v>610</v>
      </c>
      <c r="O3026" t="s">
        <v>14882</v>
      </c>
      <c r="P3026">
        <v>9</v>
      </c>
      <c r="Q3026" t="s">
        <v>14883</v>
      </c>
      <c r="R3026" t="str">
        <f>IFERROR(INDEX(tbl_Lookup_Exercises[Category],MATCH(tbl_Exercises[[#This Row],[ExerciseName]],tbl_Lookup_Exercises[ExerciseName],0)),"Unknown")</f>
        <v>Push</v>
      </c>
    </row>
    <row r="3027" spans="1:18" hidden="1" x14ac:dyDescent="0.25">
      <c r="A3027" t="s">
        <v>14884</v>
      </c>
      <c r="B3027" t="s">
        <v>14690</v>
      </c>
      <c r="C3027" t="s">
        <v>313</v>
      </c>
      <c r="D3027">
        <v>1</v>
      </c>
      <c r="E3027">
        <v>50</v>
      </c>
      <c r="F3027">
        <v>10</v>
      </c>
      <c r="J3027">
        <v>2</v>
      </c>
      <c r="K3027">
        <v>1</v>
      </c>
      <c r="L3027">
        <v>3</v>
      </c>
      <c r="M3027" t="s">
        <v>1745</v>
      </c>
      <c r="O3027" t="s">
        <v>2181</v>
      </c>
      <c r="P3027">
        <v>9</v>
      </c>
      <c r="Q3027" t="s">
        <v>14885</v>
      </c>
      <c r="R3027" t="str">
        <f>IFERROR(INDEX(tbl_Lookup_Exercises[Category],MATCH(tbl_Exercises[[#This Row],[ExerciseName]],tbl_Lookup_Exercises[ExerciseName],0)),"Unknown")</f>
        <v>Push</v>
      </c>
    </row>
    <row r="3028" spans="1:18" hidden="1" x14ac:dyDescent="0.25">
      <c r="A3028" t="s">
        <v>14886</v>
      </c>
      <c r="B3028" t="s">
        <v>14690</v>
      </c>
      <c r="C3028" t="s">
        <v>313</v>
      </c>
      <c r="D3028">
        <v>2</v>
      </c>
      <c r="E3028">
        <v>50</v>
      </c>
      <c r="F3028">
        <v>10</v>
      </c>
      <c r="J3028">
        <v>2</v>
      </c>
      <c r="K3028">
        <v>1</v>
      </c>
      <c r="L3028">
        <v>3</v>
      </c>
      <c r="M3028" t="s">
        <v>1745</v>
      </c>
      <c r="O3028" t="s">
        <v>2181</v>
      </c>
      <c r="P3028">
        <v>9</v>
      </c>
      <c r="Q3028" t="s">
        <v>14887</v>
      </c>
      <c r="R3028" t="str">
        <f>IFERROR(INDEX(tbl_Lookup_Exercises[Category],MATCH(tbl_Exercises[[#This Row],[ExerciseName]],tbl_Lookup_Exercises[ExerciseName],0)),"Unknown")</f>
        <v>Push</v>
      </c>
    </row>
    <row r="3029" spans="1:18" hidden="1" x14ac:dyDescent="0.25">
      <c r="A3029" t="s">
        <v>14888</v>
      </c>
      <c r="B3029" t="s">
        <v>14690</v>
      </c>
      <c r="C3029" t="s">
        <v>313</v>
      </c>
      <c r="D3029">
        <v>3</v>
      </c>
      <c r="E3029">
        <v>50</v>
      </c>
      <c r="F3029">
        <v>9</v>
      </c>
      <c r="J3029">
        <v>2</v>
      </c>
      <c r="K3029">
        <v>1</v>
      </c>
      <c r="L3029">
        <v>3</v>
      </c>
      <c r="M3029" t="s">
        <v>610</v>
      </c>
      <c r="O3029" t="s">
        <v>2350</v>
      </c>
      <c r="P3029">
        <v>9</v>
      </c>
      <c r="Q3029" t="s">
        <v>14889</v>
      </c>
      <c r="R3029" t="str">
        <f>IFERROR(INDEX(tbl_Lookup_Exercises[Category],MATCH(tbl_Exercises[[#This Row],[ExerciseName]],tbl_Lookup_Exercises[ExerciseName],0)),"Unknown")</f>
        <v>Push</v>
      </c>
    </row>
    <row r="3030" spans="1:18" hidden="1" x14ac:dyDescent="0.25">
      <c r="A3030" t="s">
        <v>14890</v>
      </c>
      <c r="B3030" t="s">
        <v>14690</v>
      </c>
      <c r="C3030" t="s">
        <v>217</v>
      </c>
      <c r="D3030">
        <v>1</v>
      </c>
      <c r="E3030">
        <v>25</v>
      </c>
      <c r="F3030">
        <v>10</v>
      </c>
      <c r="J3030">
        <v>2</v>
      </c>
      <c r="K3030">
        <v>1</v>
      </c>
      <c r="L3030">
        <v>3</v>
      </c>
      <c r="M3030" t="s">
        <v>1745</v>
      </c>
      <c r="O3030" t="s">
        <v>14891</v>
      </c>
      <c r="P3030">
        <v>9</v>
      </c>
      <c r="Q3030" t="s">
        <v>14892</v>
      </c>
      <c r="R3030" t="str">
        <f>IFERROR(INDEX(tbl_Lookup_Exercises[Category],MATCH(tbl_Exercises[[#This Row],[ExerciseName]],tbl_Lookup_Exercises[ExerciseName],0)),"Unknown")</f>
        <v>Arms_Triceps</v>
      </c>
    </row>
    <row r="3031" spans="1:18" hidden="1" x14ac:dyDescent="0.25">
      <c r="A3031" t="s">
        <v>14893</v>
      </c>
      <c r="B3031" t="s">
        <v>14690</v>
      </c>
      <c r="C3031" t="s">
        <v>217</v>
      </c>
      <c r="D3031">
        <v>2</v>
      </c>
      <c r="E3031">
        <v>25</v>
      </c>
      <c r="F3031">
        <v>8</v>
      </c>
      <c r="J3031">
        <v>2</v>
      </c>
      <c r="K3031">
        <v>1</v>
      </c>
      <c r="L3031">
        <v>3</v>
      </c>
      <c r="M3031" t="s">
        <v>610</v>
      </c>
      <c r="O3031" t="s">
        <v>2350</v>
      </c>
      <c r="P3031">
        <v>9</v>
      </c>
      <c r="Q3031" t="s">
        <v>14894</v>
      </c>
      <c r="R3031" t="str">
        <f>IFERROR(INDEX(tbl_Lookup_Exercises[Category],MATCH(tbl_Exercises[[#This Row],[ExerciseName]],tbl_Lookup_Exercises[ExerciseName],0)),"Unknown")</f>
        <v>Arms_Triceps</v>
      </c>
    </row>
    <row r="3032" spans="1:18" hidden="1" x14ac:dyDescent="0.25">
      <c r="A3032" t="s">
        <v>14895</v>
      </c>
      <c r="B3032" t="s">
        <v>14690</v>
      </c>
      <c r="C3032" t="s">
        <v>217</v>
      </c>
      <c r="D3032">
        <v>3</v>
      </c>
      <c r="E3032">
        <v>27.5</v>
      </c>
      <c r="F3032">
        <v>8</v>
      </c>
      <c r="J3032">
        <v>2</v>
      </c>
      <c r="K3032">
        <v>1</v>
      </c>
      <c r="L3032">
        <v>3</v>
      </c>
      <c r="M3032" t="s">
        <v>610</v>
      </c>
      <c r="O3032" t="s">
        <v>2350</v>
      </c>
      <c r="P3032">
        <v>9</v>
      </c>
      <c r="Q3032" t="s">
        <v>14896</v>
      </c>
      <c r="R3032" t="str">
        <f>IFERROR(INDEX(tbl_Lookup_Exercises[Category],MATCH(tbl_Exercises[[#This Row],[ExerciseName]],tbl_Lookup_Exercises[ExerciseName],0)),"Unknown")</f>
        <v>Arms_Triceps</v>
      </c>
    </row>
    <row r="3033" spans="1:18" hidden="1" x14ac:dyDescent="0.25">
      <c r="A3033" t="s">
        <v>14897</v>
      </c>
      <c r="B3033" t="s">
        <v>14690</v>
      </c>
      <c r="C3033" t="s">
        <v>209</v>
      </c>
      <c r="D3033">
        <v>1</v>
      </c>
      <c r="E3033">
        <v>75</v>
      </c>
      <c r="F3033">
        <v>7</v>
      </c>
      <c r="J3033">
        <v>3</v>
      </c>
      <c r="K3033">
        <v>1</v>
      </c>
      <c r="L3033">
        <v>2</v>
      </c>
      <c r="M3033" t="s">
        <v>1745</v>
      </c>
      <c r="O3033" t="s">
        <v>2982</v>
      </c>
      <c r="P3033">
        <v>9</v>
      </c>
      <c r="Q3033" t="s">
        <v>14898</v>
      </c>
      <c r="R3033" t="str">
        <f>IFERROR(INDEX(tbl_Lookup_Exercises[Category],MATCH(tbl_Exercises[[#This Row],[ExerciseName]],tbl_Lookup_Exercises[ExerciseName],0)),"Unknown")</f>
        <v>Arms_Triceps</v>
      </c>
    </row>
    <row r="3034" spans="1:18" hidden="1" x14ac:dyDescent="0.25">
      <c r="A3034" t="s">
        <v>14899</v>
      </c>
      <c r="B3034" t="s">
        <v>14690</v>
      </c>
      <c r="C3034" t="s">
        <v>209</v>
      </c>
      <c r="D3034">
        <v>2</v>
      </c>
      <c r="E3034">
        <v>75</v>
      </c>
      <c r="F3034">
        <v>7</v>
      </c>
      <c r="J3034">
        <v>3</v>
      </c>
      <c r="K3034">
        <v>1</v>
      </c>
      <c r="L3034">
        <v>2</v>
      </c>
      <c r="M3034" t="s">
        <v>1745</v>
      </c>
      <c r="O3034" t="s">
        <v>2982</v>
      </c>
      <c r="P3034">
        <v>9</v>
      </c>
      <c r="Q3034" t="s">
        <v>14900</v>
      </c>
      <c r="R3034" t="str">
        <f>IFERROR(INDEX(tbl_Lookup_Exercises[Category],MATCH(tbl_Exercises[[#This Row],[ExerciseName]],tbl_Lookup_Exercises[ExerciseName],0)),"Unknown")</f>
        <v>Arms_Triceps</v>
      </c>
    </row>
    <row r="3035" spans="1:18" hidden="1" x14ac:dyDescent="0.25">
      <c r="A3035" t="s">
        <v>14901</v>
      </c>
      <c r="B3035" t="s">
        <v>14690</v>
      </c>
      <c r="C3035" t="s">
        <v>209</v>
      </c>
      <c r="D3035">
        <v>3</v>
      </c>
      <c r="E3035">
        <v>75</v>
      </c>
      <c r="F3035">
        <v>6</v>
      </c>
      <c r="J3035">
        <v>3</v>
      </c>
      <c r="K3035">
        <v>1</v>
      </c>
      <c r="L3035">
        <v>2</v>
      </c>
      <c r="M3035" t="s">
        <v>1745</v>
      </c>
      <c r="O3035" t="s">
        <v>2982</v>
      </c>
      <c r="P3035">
        <v>9</v>
      </c>
      <c r="Q3035" t="s">
        <v>14902</v>
      </c>
      <c r="R3035" t="str">
        <f>IFERROR(INDEX(tbl_Lookup_Exercises[Category],MATCH(tbl_Exercises[[#This Row],[ExerciseName]],tbl_Lookup_Exercises[ExerciseName],0)),"Unknown")</f>
        <v>Arms_Triceps</v>
      </c>
    </row>
    <row r="3036" spans="1:18" hidden="1" x14ac:dyDescent="0.25">
      <c r="A3036" t="s">
        <v>14903</v>
      </c>
      <c r="B3036" t="s">
        <v>14690</v>
      </c>
      <c r="C3036" t="s">
        <v>14738</v>
      </c>
      <c r="D3036">
        <v>1</v>
      </c>
      <c r="E3036">
        <v>10</v>
      </c>
      <c r="F3036">
        <v>12</v>
      </c>
      <c r="J3036">
        <v>2</v>
      </c>
      <c r="K3036">
        <v>1</v>
      </c>
      <c r="L3036">
        <v>2</v>
      </c>
      <c r="M3036" t="s">
        <v>2289</v>
      </c>
      <c r="O3036" t="s">
        <v>2527</v>
      </c>
      <c r="P3036">
        <v>9</v>
      </c>
      <c r="Q3036" t="s">
        <v>14904</v>
      </c>
      <c r="R3036" t="str">
        <f>IFERROR(INDEX(tbl_Lookup_Exercises[Category],MATCH(tbl_Exercises[[#This Row],[ExerciseName]],tbl_Lookup_Exercises[ExerciseName],0)),"Unknown")</f>
        <v>Other</v>
      </c>
    </row>
    <row r="3037" spans="1:18" hidden="1" x14ac:dyDescent="0.25">
      <c r="A3037" t="s">
        <v>14905</v>
      </c>
      <c r="B3037" t="s">
        <v>14690</v>
      </c>
      <c r="C3037" t="s">
        <v>14738</v>
      </c>
      <c r="D3037">
        <v>2</v>
      </c>
      <c r="E3037">
        <v>10</v>
      </c>
      <c r="F3037">
        <v>13</v>
      </c>
      <c r="J3037">
        <v>2</v>
      </c>
      <c r="K3037">
        <v>1</v>
      </c>
      <c r="L3037">
        <v>2</v>
      </c>
      <c r="M3037" t="s">
        <v>2289</v>
      </c>
      <c r="O3037" t="s">
        <v>2527</v>
      </c>
      <c r="P3037">
        <v>9</v>
      </c>
      <c r="Q3037" t="s">
        <v>14906</v>
      </c>
      <c r="R3037" t="str">
        <f>IFERROR(INDEX(tbl_Lookup_Exercises[Category],MATCH(tbl_Exercises[[#This Row],[ExerciseName]],tbl_Lookup_Exercises[ExerciseName],0)),"Unknown")</f>
        <v>Other</v>
      </c>
    </row>
    <row r="3038" spans="1:18" hidden="1" x14ac:dyDescent="0.25">
      <c r="A3038" t="s">
        <v>14907</v>
      </c>
      <c r="B3038" t="s">
        <v>14690</v>
      </c>
      <c r="C3038" t="s">
        <v>14738</v>
      </c>
      <c r="D3038">
        <v>3</v>
      </c>
      <c r="E3038">
        <v>10</v>
      </c>
      <c r="F3038">
        <v>15</v>
      </c>
      <c r="J3038">
        <v>2</v>
      </c>
      <c r="K3038">
        <v>1</v>
      </c>
      <c r="L3038">
        <v>2</v>
      </c>
      <c r="M3038" t="s">
        <v>2289</v>
      </c>
      <c r="O3038" t="s">
        <v>2527</v>
      </c>
      <c r="P3038">
        <v>9</v>
      </c>
      <c r="Q3038" t="s">
        <v>14908</v>
      </c>
      <c r="R3038" t="str">
        <f>IFERROR(INDEX(tbl_Lookup_Exercises[Category],MATCH(tbl_Exercises[[#This Row],[ExerciseName]],tbl_Lookup_Exercises[ExerciseName],0)),"Unknown")</f>
        <v>Other</v>
      </c>
    </row>
    <row r="3039" spans="1:18" hidden="1" x14ac:dyDescent="0.25">
      <c r="A3039" t="s">
        <v>14909</v>
      </c>
      <c r="B3039" t="s">
        <v>14690</v>
      </c>
      <c r="C3039" t="s">
        <v>334</v>
      </c>
      <c r="D3039">
        <v>1</v>
      </c>
      <c r="E3039">
        <v>0</v>
      </c>
      <c r="G3039">
        <v>45</v>
      </c>
      <c r="O3039" t="s">
        <v>14910</v>
      </c>
      <c r="P3039">
        <v>9</v>
      </c>
      <c r="Q3039" t="s">
        <v>14911</v>
      </c>
      <c r="R3039" t="str">
        <f>IFERROR(INDEX(tbl_Lookup_Exercises[Category],MATCH(tbl_Exercises[[#This Row],[ExerciseName]],tbl_Lookup_Exercises[ExerciseName],0)),"Unknown")</f>
        <v>Carry</v>
      </c>
    </row>
    <row r="3040" spans="1:18" hidden="1" x14ac:dyDescent="0.25">
      <c r="A3040" t="s">
        <v>14912</v>
      </c>
      <c r="B3040" t="s">
        <v>14690</v>
      </c>
      <c r="C3040" t="s">
        <v>334</v>
      </c>
      <c r="D3040">
        <v>2</v>
      </c>
      <c r="E3040">
        <v>0</v>
      </c>
      <c r="G3040">
        <v>45</v>
      </c>
      <c r="P3040">
        <v>9</v>
      </c>
      <c r="Q3040" t="s">
        <v>14694</v>
      </c>
      <c r="R3040" t="str">
        <f>IFERROR(INDEX(tbl_Lookup_Exercises[Category],MATCH(tbl_Exercises[[#This Row],[ExerciseName]],tbl_Lookup_Exercises[ExerciseName],0)),"Unknown")</f>
        <v>Carry</v>
      </c>
    </row>
    <row r="3041" spans="1:18" hidden="1" x14ac:dyDescent="0.25">
      <c r="A3041" t="s">
        <v>14913</v>
      </c>
      <c r="B3041" t="s">
        <v>14695</v>
      </c>
      <c r="C3041" t="s">
        <v>269</v>
      </c>
      <c r="D3041">
        <v>1</v>
      </c>
      <c r="E3041">
        <v>0</v>
      </c>
      <c r="F3041">
        <v>10</v>
      </c>
      <c r="N3041" t="s">
        <v>14914</v>
      </c>
      <c r="P3041">
        <v>9</v>
      </c>
      <c r="Q3041" t="s">
        <v>14698</v>
      </c>
      <c r="R3041" t="str">
        <f>IFERROR(INDEX(tbl_Lookup_Exercises[Category],MATCH(tbl_Exercises[[#This Row],[ExerciseName]],tbl_Lookup_Exercises[ExerciseName],0)),"Unknown")</f>
        <v>Legs</v>
      </c>
    </row>
    <row r="3042" spans="1:18" hidden="1" x14ac:dyDescent="0.25">
      <c r="A3042" t="s">
        <v>14915</v>
      </c>
      <c r="B3042" t="s">
        <v>14695</v>
      </c>
      <c r="C3042" t="s">
        <v>423</v>
      </c>
      <c r="D3042">
        <v>1</v>
      </c>
      <c r="E3042">
        <v>0</v>
      </c>
      <c r="F3042">
        <v>10</v>
      </c>
      <c r="N3042" t="s">
        <v>14914</v>
      </c>
      <c r="P3042">
        <v>9</v>
      </c>
      <c r="Q3042" t="s">
        <v>14916</v>
      </c>
      <c r="R3042" t="str">
        <f>IFERROR(INDEX(tbl_Lookup_Exercises[Category],MATCH(tbl_Exercises[[#This Row],[ExerciseName]],tbl_Lookup_Exercises[ExerciseName],0)),"Unknown")</f>
        <v>Warmup</v>
      </c>
    </row>
    <row r="3043" spans="1:18" hidden="1" x14ac:dyDescent="0.25">
      <c r="A3043" t="s">
        <v>14917</v>
      </c>
      <c r="B3043" t="s">
        <v>14695</v>
      </c>
      <c r="C3043" t="s">
        <v>299</v>
      </c>
      <c r="D3043">
        <v>1</v>
      </c>
      <c r="E3043">
        <v>0</v>
      </c>
      <c r="F3043">
        <v>10</v>
      </c>
      <c r="N3043" t="s">
        <v>14914</v>
      </c>
      <c r="P3043">
        <v>9</v>
      </c>
      <c r="Q3043" t="s">
        <v>14918</v>
      </c>
      <c r="R3043" t="str">
        <f>IFERROR(INDEX(tbl_Lookup_Exercises[Category],MATCH(tbl_Exercises[[#This Row],[ExerciseName]],tbl_Lookup_Exercises[ExerciseName],0)),"Unknown")</f>
        <v>Legs</v>
      </c>
    </row>
    <row r="3044" spans="1:18" hidden="1" x14ac:dyDescent="0.25">
      <c r="A3044" t="s">
        <v>14919</v>
      </c>
      <c r="B3044" t="s">
        <v>14695</v>
      </c>
      <c r="C3044" t="s">
        <v>275</v>
      </c>
      <c r="D3044">
        <v>1</v>
      </c>
      <c r="E3044">
        <v>0</v>
      </c>
      <c r="G3044">
        <v>8</v>
      </c>
      <c r="N3044" t="s">
        <v>14914</v>
      </c>
      <c r="P3044">
        <v>9</v>
      </c>
      <c r="Q3044" t="s">
        <v>14920</v>
      </c>
      <c r="R3044" t="str">
        <f>IFERROR(INDEX(tbl_Lookup_Exercises[Category],MATCH(tbl_Exercises[[#This Row],[ExerciseName]],tbl_Lookup_Exercises[ExerciseName],0)),"Unknown")</f>
        <v>Legs</v>
      </c>
    </row>
    <row r="3045" spans="1:18" hidden="1" x14ac:dyDescent="0.25">
      <c r="A3045" t="s">
        <v>14921</v>
      </c>
      <c r="B3045" t="s">
        <v>14695</v>
      </c>
      <c r="C3045" t="s">
        <v>286</v>
      </c>
      <c r="D3045">
        <v>1</v>
      </c>
      <c r="E3045">
        <v>0</v>
      </c>
      <c r="F3045">
        <v>12</v>
      </c>
      <c r="N3045" t="s">
        <v>14914</v>
      </c>
      <c r="P3045">
        <v>9</v>
      </c>
      <c r="Q3045" t="s">
        <v>14922</v>
      </c>
      <c r="R3045" t="str">
        <f>IFERROR(INDEX(tbl_Lookup_Exercises[Category],MATCH(tbl_Exercises[[#This Row],[ExerciseName]],tbl_Lookup_Exercises[ExerciseName],0)),"Unknown")</f>
        <v>Legs</v>
      </c>
    </row>
    <row r="3046" spans="1:18" hidden="1" x14ac:dyDescent="0.25">
      <c r="A3046" t="s">
        <v>14923</v>
      </c>
      <c r="B3046" t="s">
        <v>14695</v>
      </c>
      <c r="C3046" t="s">
        <v>363</v>
      </c>
      <c r="D3046">
        <v>1</v>
      </c>
      <c r="G3046">
        <v>300</v>
      </c>
      <c r="H3046">
        <v>0.6</v>
      </c>
      <c r="I3046" t="s">
        <v>3957</v>
      </c>
      <c r="O3046" t="s">
        <v>8316</v>
      </c>
      <c r="P3046">
        <v>9</v>
      </c>
      <c r="Q3046" t="s">
        <v>14924</v>
      </c>
      <c r="R3046" t="str">
        <f>IFERROR(INDEX(tbl_Lookup_Exercises[Category],MATCH(tbl_Exercises[[#This Row],[ExerciseName]],tbl_Lookup_Exercises[ExerciseName],0)),"Unknown")</f>
        <v>Cardio</v>
      </c>
    </row>
    <row r="3047" spans="1:18" hidden="1" x14ac:dyDescent="0.25">
      <c r="A3047" t="s">
        <v>14925</v>
      </c>
      <c r="B3047" t="s">
        <v>14695</v>
      </c>
      <c r="C3047" t="s">
        <v>269</v>
      </c>
      <c r="D3047">
        <v>2</v>
      </c>
      <c r="E3047">
        <v>0</v>
      </c>
      <c r="F3047">
        <v>10</v>
      </c>
      <c r="N3047" t="s">
        <v>14926</v>
      </c>
      <c r="P3047">
        <v>9</v>
      </c>
      <c r="Q3047" t="s">
        <v>14927</v>
      </c>
      <c r="R3047" t="str">
        <f>IFERROR(INDEX(tbl_Lookup_Exercises[Category],MATCH(tbl_Exercises[[#This Row],[ExerciseName]],tbl_Lookup_Exercises[ExerciseName],0)),"Unknown")</f>
        <v>Legs</v>
      </c>
    </row>
    <row r="3048" spans="1:18" hidden="1" x14ac:dyDescent="0.25">
      <c r="A3048" t="s">
        <v>14928</v>
      </c>
      <c r="B3048" t="s">
        <v>14695</v>
      </c>
      <c r="C3048" t="s">
        <v>423</v>
      </c>
      <c r="D3048">
        <v>2</v>
      </c>
      <c r="E3048">
        <v>0</v>
      </c>
      <c r="F3048">
        <v>10</v>
      </c>
      <c r="N3048" t="s">
        <v>14926</v>
      </c>
      <c r="P3048">
        <v>9</v>
      </c>
      <c r="Q3048" t="s">
        <v>14929</v>
      </c>
      <c r="R3048" t="str">
        <f>IFERROR(INDEX(tbl_Lookup_Exercises[Category],MATCH(tbl_Exercises[[#This Row],[ExerciseName]],tbl_Lookup_Exercises[ExerciseName],0)),"Unknown")</f>
        <v>Warmup</v>
      </c>
    </row>
    <row r="3049" spans="1:18" hidden="1" x14ac:dyDescent="0.25">
      <c r="A3049" t="s">
        <v>14930</v>
      </c>
      <c r="B3049" t="s">
        <v>14695</v>
      </c>
      <c r="C3049" t="s">
        <v>299</v>
      </c>
      <c r="D3049">
        <v>2</v>
      </c>
      <c r="E3049">
        <v>0</v>
      </c>
      <c r="F3049">
        <v>10</v>
      </c>
      <c r="N3049" t="s">
        <v>14926</v>
      </c>
      <c r="P3049">
        <v>9</v>
      </c>
      <c r="Q3049" t="s">
        <v>14931</v>
      </c>
      <c r="R3049" t="str">
        <f>IFERROR(INDEX(tbl_Lookup_Exercises[Category],MATCH(tbl_Exercises[[#This Row],[ExerciseName]],tbl_Lookup_Exercises[ExerciseName],0)),"Unknown")</f>
        <v>Legs</v>
      </c>
    </row>
    <row r="3050" spans="1:18" hidden="1" x14ac:dyDescent="0.25">
      <c r="A3050" t="s">
        <v>14932</v>
      </c>
      <c r="B3050" t="s">
        <v>14695</v>
      </c>
      <c r="C3050" t="s">
        <v>275</v>
      </c>
      <c r="D3050">
        <v>2</v>
      </c>
      <c r="E3050">
        <v>0</v>
      </c>
      <c r="G3050">
        <v>8</v>
      </c>
      <c r="N3050" t="s">
        <v>14926</v>
      </c>
      <c r="P3050">
        <v>9</v>
      </c>
      <c r="Q3050" t="s">
        <v>14933</v>
      </c>
      <c r="R3050" t="str">
        <f>IFERROR(INDEX(tbl_Lookup_Exercises[Category],MATCH(tbl_Exercises[[#This Row],[ExerciseName]],tbl_Lookup_Exercises[ExerciseName],0)),"Unknown")</f>
        <v>Legs</v>
      </c>
    </row>
    <row r="3051" spans="1:18" hidden="1" x14ac:dyDescent="0.25">
      <c r="A3051" t="s">
        <v>14934</v>
      </c>
      <c r="B3051" t="s">
        <v>14695</v>
      </c>
      <c r="C3051" t="s">
        <v>1</v>
      </c>
      <c r="D3051">
        <v>1</v>
      </c>
      <c r="E3051">
        <v>170</v>
      </c>
      <c r="G3051">
        <v>60</v>
      </c>
      <c r="O3051" t="s">
        <v>6869</v>
      </c>
      <c r="P3051">
        <v>9</v>
      </c>
      <c r="Q3051" t="s">
        <v>14935</v>
      </c>
      <c r="R3051" t="str">
        <f>IFERROR(INDEX(tbl_Lookup_Exercises[Category],MATCH(tbl_Exercises[[#This Row],[ExerciseName]],tbl_Lookup_Exercises[ExerciseName],0)),"Unknown")</f>
        <v>Carry</v>
      </c>
    </row>
    <row r="3052" spans="1:18" hidden="1" x14ac:dyDescent="0.25">
      <c r="A3052" t="s">
        <v>14936</v>
      </c>
      <c r="B3052" t="s">
        <v>14695</v>
      </c>
      <c r="C3052" t="s">
        <v>1</v>
      </c>
      <c r="D3052">
        <v>2</v>
      </c>
      <c r="E3052">
        <v>170</v>
      </c>
      <c r="G3052">
        <v>46.800000000000004</v>
      </c>
      <c r="O3052" t="s">
        <v>5250</v>
      </c>
      <c r="P3052">
        <v>9</v>
      </c>
      <c r="Q3052" t="s">
        <v>14937</v>
      </c>
      <c r="R3052" t="str">
        <f>IFERROR(INDEX(tbl_Lookup_Exercises[Category],MATCH(tbl_Exercises[[#This Row],[ExerciseName]],tbl_Lookup_Exercises[ExerciseName],0)),"Unknown")</f>
        <v>Carry</v>
      </c>
    </row>
    <row r="3053" spans="1:18" hidden="1" x14ac:dyDescent="0.25">
      <c r="A3053" t="s">
        <v>14938</v>
      </c>
      <c r="B3053" t="s">
        <v>14695</v>
      </c>
      <c r="C3053" t="s">
        <v>1</v>
      </c>
      <c r="D3053">
        <v>3</v>
      </c>
      <c r="E3053">
        <v>170</v>
      </c>
      <c r="G3053">
        <v>43.8</v>
      </c>
      <c r="O3053" t="s">
        <v>14939</v>
      </c>
      <c r="P3053">
        <v>9</v>
      </c>
      <c r="Q3053" t="s">
        <v>14940</v>
      </c>
      <c r="R3053" t="str">
        <f>IFERROR(INDEX(tbl_Lookup_Exercises[Category],MATCH(tbl_Exercises[[#This Row],[ExerciseName]],tbl_Lookup_Exercises[ExerciseName],0)),"Unknown")</f>
        <v>Carry</v>
      </c>
    </row>
    <row r="3054" spans="1:18" hidden="1" x14ac:dyDescent="0.25">
      <c r="A3054" t="s">
        <v>14941</v>
      </c>
      <c r="B3054" t="s">
        <v>14695</v>
      </c>
      <c r="C3054" t="s">
        <v>1</v>
      </c>
      <c r="D3054">
        <v>4</v>
      </c>
      <c r="E3054">
        <v>170</v>
      </c>
      <c r="G3054">
        <v>43.8</v>
      </c>
      <c r="O3054" t="s">
        <v>14939</v>
      </c>
      <c r="P3054">
        <v>9</v>
      </c>
      <c r="Q3054" t="s">
        <v>14942</v>
      </c>
      <c r="R3054" t="str">
        <f>IFERROR(INDEX(tbl_Lookup_Exercises[Category],MATCH(tbl_Exercises[[#This Row],[ExerciseName]],tbl_Lookup_Exercises[ExerciseName],0)),"Unknown")</f>
        <v>Carry</v>
      </c>
    </row>
    <row r="3055" spans="1:18" hidden="1" x14ac:dyDescent="0.25">
      <c r="A3055" t="s">
        <v>14943</v>
      </c>
      <c r="B3055" t="s">
        <v>14695</v>
      </c>
      <c r="C3055" t="s">
        <v>265</v>
      </c>
      <c r="D3055">
        <v>1</v>
      </c>
      <c r="E3055">
        <v>80</v>
      </c>
      <c r="F3055">
        <v>10</v>
      </c>
      <c r="J3055">
        <v>2</v>
      </c>
      <c r="K3055">
        <v>1</v>
      </c>
      <c r="L3055">
        <v>3</v>
      </c>
      <c r="M3055" t="s">
        <v>1745</v>
      </c>
      <c r="O3055" t="s">
        <v>2181</v>
      </c>
      <c r="P3055">
        <v>9</v>
      </c>
      <c r="Q3055" t="s">
        <v>14944</v>
      </c>
      <c r="R3055" t="str">
        <f>IFERROR(INDEX(tbl_Lookup_Exercises[Category],MATCH(tbl_Exercises[[#This Row],[ExerciseName]],tbl_Lookup_Exercises[ExerciseName],0)),"Unknown")</f>
        <v>Legs</v>
      </c>
    </row>
    <row r="3056" spans="1:18" hidden="1" x14ac:dyDescent="0.25">
      <c r="A3056" t="s">
        <v>14945</v>
      </c>
      <c r="B3056" t="s">
        <v>14695</v>
      </c>
      <c r="C3056" t="s">
        <v>265</v>
      </c>
      <c r="D3056">
        <v>2</v>
      </c>
      <c r="E3056">
        <v>80</v>
      </c>
      <c r="F3056">
        <v>9</v>
      </c>
      <c r="J3056">
        <v>2</v>
      </c>
      <c r="K3056">
        <v>1</v>
      </c>
      <c r="L3056">
        <v>3</v>
      </c>
      <c r="M3056" t="s">
        <v>1745</v>
      </c>
      <c r="O3056" t="s">
        <v>14946</v>
      </c>
      <c r="P3056">
        <v>9</v>
      </c>
      <c r="Q3056" t="s">
        <v>14947</v>
      </c>
      <c r="R3056" t="str">
        <f>IFERROR(INDEX(tbl_Lookup_Exercises[Category],MATCH(tbl_Exercises[[#This Row],[ExerciseName]],tbl_Lookup_Exercises[ExerciseName],0)),"Unknown")</f>
        <v>Legs</v>
      </c>
    </row>
    <row r="3057" spans="1:18" hidden="1" x14ac:dyDescent="0.25">
      <c r="A3057" t="s">
        <v>14948</v>
      </c>
      <c r="B3057" t="s">
        <v>14695</v>
      </c>
      <c r="C3057" t="s">
        <v>265</v>
      </c>
      <c r="D3057">
        <v>3</v>
      </c>
      <c r="E3057">
        <v>85</v>
      </c>
      <c r="F3057">
        <v>8</v>
      </c>
      <c r="J3057">
        <v>2</v>
      </c>
      <c r="K3057">
        <v>1</v>
      </c>
      <c r="L3057">
        <v>3</v>
      </c>
      <c r="M3057" t="s">
        <v>618</v>
      </c>
      <c r="O3057" t="s">
        <v>3189</v>
      </c>
      <c r="P3057">
        <v>9</v>
      </c>
      <c r="Q3057" t="s">
        <v>14949</v>
      </c>
      <c r="R3057" t="str">
        <f>IFERROR(INDEX(tbl_Lookup_Exercises[Category],MATCH(tbl_Exercises[[#This Row],[ExerciseName]],tbl_Lookup_Exercises[ExerciseName],0)),"Unknown")</f>
        <v>Legs</v>
      </c>
    </row>
    <row r="3058" spans="1:18" hidden="1" x14ac:dyDescent="0.25">
      <c r="A3058" t="s">
        <v>14950</v>
      </c>
      <c r="B3058" t="s">
        <v>14695</v>
      </c>
      <c r="C3058" t="s">
        <v>265</v>
      </c>
      <c r="D3058">
        <v>4</v>
      </c>
      <c r="E3058">
        <v>85</v>
      </c>
      <c r="F3058">
        <v>7</v>
      </c>
      <c r="J3058">
        <v>2</v>
      </c>
      <c r="K3058">
        <v>1</v>
      </c>
      <c r="L3058">
        <v>3</v>
      </c>
      <c r="M3058" t="s">
        <v>610</v>
      </c>
      <c r="O3058" t="s">
        <v>2350</v>
      </c>
      <c r="P3058">
        <v>9</v>
      </c>
      <c r="Q3058" t="s">
        <v>14951</v>
      </c>
      <c r="R3058" t="str">
        <f>IFERROR(INDEX(tbl_Lookup_Exercises[Category],MATCH(tbl_Exercises[[#This Row],[ExerciseName]],tbl_Lookup_Exercises[ExerciseName],0)),"Unknown")</f>
        <v>Legs</v>
      </c>
    </row>
    <row r="3059" spans="1:18" hidden="1" x14ac:dyDescent="0.25">
      <c r="A3059" t="s">
        <v>14952</v>
      </c>
      <c r="B3059" t="s">
        <v>14695</v>
      </c>
      <c r="C3059" t="s">
        <v>249</v>
      </c>
      <c r="D3059">
        <v>1</v>
      </c>
      <c r="E3059">
        <v>170</v>
      </c>
      <c r="F3059">
        <v>10</v>
      </c>
      <c r="M3059" t="s">
        <v>1745</v>
      </c>
      <c r="O3059" t="s">
        <v>14953</v>
      </c>
      <c r="P3059">
        <v>9</v>
      </c>
      <c r="Q3059" t="s">
        <v>14954</v>
      </c>
      <c r="R3059" t="str">
        <f>IFERROR(INDEX(tbl_Lookup_Exercises[Category],MATCH(tbl_Exercises[[#This Row],[ExerciseName]],tbl_Lookup_Exercises[ExerciseName],0)),"Unknown")</f>
        <v>Legs</v>
      </c>
    </row>
    <row r="3060" spans="1:18" hidden="1" x14ac:dyDescent="0.25">
      <c r="A3060" t="s">
        <v>14955</v>
      </c>
      <c r="B3060" t="s">
        <v>14695</v>
      </c>
      <c r="C3060" t="s">
        <v>249</v>
      </c>
      <c r="D3060">
        <v>2</v>
      </c>
      <c r="E3060">
        <v>170</v>
      </c>
      <c r="F3060">
        <v>9</v>
      </c>
      <c r="M3060" t="s">
        <v>610</v>
      </c>
      <c r="O3060" t="s">
        <v>14956</v>
      </c>
      <c r="P3060">
        <v>9</v>
      </c>
      <c r="Q3060" t="s">
        <v>14957</v>
      </c>
      <c r="R3060" t="str">
        <f>IFERROR(INDEX(tbl_Lookup_Exercises[Category],MATCH(tbl_Exercises[[#This Row],[ExerciseName]],tbl_Lookup_Exercises[ExerciseName],0)),"Unknown")</f>
        <v>Legs</v>
      </c>
    </row>
    <row r="3061" spans="1:18" hidden="1" x14ac:dyDescent="0.25">
      <c r="A3061" t="s">
        <v>14958</v>
      </c>
      <c r="B3061" t="s">
        <v>14695</v>
      </c>
      <c r="C3061" t="s">
        <v>249</v>
      </c>
      <c r="D3061">
        <v>3</v>
      </c>
      <c r="E3061">
        <v>170</v>
      </c>
      <c r="F3061">
        <v>8</v>
      </c>
      <c r="M3061" t="s">
        <v>610</v>
      </c>
      <c r="O3061" t="s">
        <v>14959</v>
      </c>
      <c r="P3061">
        <v>9</v>
      </c>
      <c r="Q3061" t="s">
        <v>14960</v>
      </c>
      <c r="R3061" t="str">
        <f>IFERROR(INDEX(tbl_Lookup_Exercises[Category],MATCH(tbl_Exercises[[#This Row],[ExerciseName]],tbl_Lookup_Exercises[ExerciseName],0)),"Unknown")</f>
        <v>Legs</v>
      </c>
    </row>
    <row r="3062" spans="1:18" hidden="1" x14ac:dyDescent="0.25">
      <c r="A3062" t="s">
        <v>14961</v>
      </c>
      <c r="B3062" t="s">
        <v>14695</v>
      </c>
      <c r="C3062" t="s">
        <v>256</v>
      </c>
      <c r="D3062">
        <v>1</v>
      </c>
      <c r="E3062">
        <v>50</v>
      </c>
      <c r="F3062">
        <v>8</v>
      </c>
      <c r="J3062">
        <v>2</v>
      </c>
      <c r="K3062">
        <v>1</v>
      </c>
      <c r="L3062">
        <v>3</v>
      </c>
      <c r="M3062" t="s">
        <v>1745</v>
      </c>
      <c r="O3062" t="s">
        <v>14962</v>
      </c>
      <c r="P3062">
        <v>9</v>
      </c>
      <c r="Q3062" t="s">
        <v>14963</v>
      </c>
      <c r="R3062" t="str">
        <f>IFERROR(INDEX(tbl_Lookup_Exercises[Category],MATCH(tbl_Exercises[[#This Row],[ExerciseName]],tbl_Lookup_Exercises[ExerciseName],0)),"Unknown")</f>
        <v>Legs</v>
      </c>
    </row>
    <row r="3063" spans="1:18" hidden="1" x14ac:dyDescent="0.25">
      <c r="A3063" t="s">
        <v>14964</v>
      </c>
      <c r="B3063" t="s">
        <v>14695</v>
      </c>
      <c r="C3063" t="s">
        <v>256</v>
      </c>
      <c r="D3063">
        <v>2</v>
      </c>
      <c r="E3063">
        <v>50</v>
      </c>
      <c r="F3063">
        <v>8</v>
      </c>
      <c r="J3063">
        <v>2</v>
      </c>
      <c r="K3063">
        <v>1</v>
      </c>
      <c r="L3063">
        <v>3</v>
      </c>
      <c r="M3063" t="s">
        <v>1745</v>
      </c>
      <c r="O3063" t="s">
        <v>14965</v>
      </c>
      <c r="P3063">
        <v>9</v>
      </c>
      <c r="Q3063" t="s">
        <v>14966</v>
      </c>
      <c r="R3063" t="str">
        <f>IFERROR(INDEX(tbl_Lookup_Exercises[Category],MATCH(tbl_Exercises[[#This Row],[ExerciseName]],tbl_Lookup_Exercises[ExerciseName],0)),"Unknown")</f>
        <v>Legs</v>
      </c>
    </row>
    <row r="3064" spans="1:18" hidden="1" x14ac:dyDescent="0.25">
      <c r="A3064" t="s">
        <v>14967</v>
      </c>
      <c r="B3064" t="s">
        <v>14695</v>
      </c>
      <c r="C3064" t="s">
        <v>256</v>
      </c>
      <c r="D3064">
        <v>3</v>
      </c>
      <c r="E3064">
        <v>50</v>
      </c>
      <c r="F3064">
        <v>8</v>
      </c>
      <c r="J3064">
        <v>2</v>
      </c>
      <c r="K3064">
        <v>1</v>
      </c>
      <c r="L3064">
        <v>3</v>
      </c>
      <c r="M3064" t="s">
        <v>1745</v>
      </c>
      <c r="O3064" t="s">
        <v>14965</v>
      </c>
      <c r="P3064">
        <v>9</v>
      </c>
      <c r="Q3064" t="s">
        <v>14968</v>
      </c>
      <c r="R3064" t="str">
        <f>IFERROR(INDEX(tbl_Lookup_Exercises[Category],MATCH(tbl_Exercises[[#This Row],[ExerciseName]],tbl_Lookup_Exercises[ExerciseName],0)),"Unknown")</f>
        <v>Legs</v>
      </c>
    </row>
    <row r="3065" spans="1:18" hidden="1" x14ac:dyDescent="0.25">
      <c r="A3065" t="s">
        <v>14969</v>
      </c>
      <c r="B3065" t="s">
        <v>14695</v>
      </c>
      <c r="C3065" t="s">
        <v>14737</v>
      </c>
      <c r="D3065">
        <v>1</v>
      </c>
      <c r="E3065">
        <v>130</v>
      </c>
      <c r="F3065">
        <v>15</v>
      </c>
      <c r="J3065">
        <v>2</v>
      </c>
      <c r="K3065">
        <v>1</v>
      </c>
      <c r="L3065">
        <v>3</v>
      </c>
      <c r="M3065" t="s">
        <v>618</v>
      </c>
      <c r="O3065" t="s">
        <v>14970</v>
      </c>
      <c r="P3065">
        <v>9</v>
      </c>
      <c r="Q3065" t="s">
        <v>14971</v>
      </c>
      <c r="R3065" t="str">
        <f>IFERROR(INDEX(tbl_Lookup_Exercises[Category],MATCH(tbl_Exercises[[#This Row],[ExerciseName]],tbl_Lookup_Exercises[ExerciseName],0)),"Unknown")</f>
        <v>Legs</v>
      </c>
    </row>
    <row r="3066" spans="1:18" hidden="1" x14ac:dyDescent="0.25">
      <c r="A3066" t="s">
        <v>14972</v>
      </c>
      <c r="B3066" t="s">
        <v>14695</v>
      </c>
      <c r="C3066" t="s">
        <v>14737</v>
      </c>
      <c r="D3066">
        <v>2</v>
      </c>
      <c r="E3066">
        <v>130</v>
      </c>
      <c r="F3066">
        <v>15</v>
      </c>
      <c r="J3066">
        <v>2</v>
      </c>
      <c r="K3066">
        <v>1</v>
      </c>
      <c r="L3066">
        <v>3</v>
      </c>
      <c r="M3066" t="s">
        <v>1745</v>
      </c>
      <c r="O3066" t="s">
        <v>2181</v>
      </c>
      <c r="P3066">
        <v>9</v>
      </c>
      <c r="Q3066" t="s">
        <v>14973</v>
      </c>
      <c r="R3066" t="str">
        <f>IFERROR(INDEX(tbl_Lookup_Exercises[Category],MATCH(tbl_Exercises[[#This Row],[ExerciseName]],tbl_Lookup_Exercises[ExerciseName],0)),"Unknown")</f>
        <v>Legs</v>
      </c>
    </row>
    <row r="3067" spans="1:18" hidden="1" x14ac:dyDescent="0.25">
      <c r="A3067" t="s">
        <v>14974</v>
      </c>
      <c r="B3067" t="s">
        <v>14695</v>
      </c>
      <c r="C3067" t="s">
        <v>14737</v>
      </c>
      <c r="D3067">
        <v>3</v>
      </c>
      <c r="E3067">
        <v>130</v>
      </c>
      <c r="F3067">
        <v>12</v>
      </c>
      <c r="J3067">
        <v>2</v>
      </c>
      <c r="K3067">
        <v>1</v>
      </c>
      <c r="L3067">
        <v>3</v>
      </c>
      <c r="M3067" t="s">
        <v>610</v>
      </c>
      <c r="O3067" t="s">
        <v>2350</v>
      </c>
      <c r="P3067">
        <v>9</v>
      </c>
      <c r="Q3067" t="s">
        <v>14975</v>
      </c>
      <c r="R3067" t="str">
        <f>IFERROR(INDEX(tbl_Lookup_Exercises[Category],MATCH(tbl_Exercises[[#This Row],[ExerciseName]],tbl_Lookup_Exercises[ExerciseName],0)),"Unknown")</f>
        <v>Legs</v>
      </c>
    </row>
    <row r="3068" spans="1:18" hidden="1" x14ac:dyDescent="0.25">
      <c r="A3068" t="s">
        <v>14976</v>
      </c>
      <c r="B3068" t="s">
        <v>14695</v>
      </c>
      <c r="C3068" t="s">
        <v>14738</v>
      </c>
      <c r="D3068">
        <v>1</v>
      </c>
      <c r="E3068">
        <v>10</v>
      </c>
      <c r="F3068">
        <v>12</v>
      </c>
      <c r="J3068">
        <v>2</v>
      </c>
      <c r="K3068">
        <v>1</v>
      </c>
      <c r="L3068">
        <v>2</v>
      </c>
      <c r="M3068" t="s">
        <v>618</v>
      </c>
      <c r="O3068" t="s">
        <v>2154</v>
      </c>
      <c r="P3068">
        <v>9</v>
      </c>
      <c r="Q3068" t="s">
        <v>14977</v>
      </c>
      <c r="R3068" t="str">
        <f>IFERROR(INDEX(tbl_Lookup_Exercises[Category],MATCH(tbl_Exercises[[#This Row],[ExerciseName]],tbl_Lookup_Exercises[ExerciseName],0)),"Unknown")</f>
        <v>Other</v>
      </c>
    </row>
    <row r="3069" spans="1:18" hidden="1" x14ac:dyDescent="0.25">
      <c r="A3069" t="s">
        <v>14978</v>
      </c>
      <c r="B3069" t="s">
        <v>14695</v>
      </c>
      <c r="C3069" t="s">
        <v>14738</v>
      </c>
      <c r="D3069">
        <v>2</v>
      </c>
      <c r="E3069">
        <v>10</v>
      </c>
      <c r="F3069">
        <v>12</v>
      </c>
      <c r="J3069">
        <v>2</v>
      </c>
      <c r="K3069">
        <v>1</v>
      </c>
      <c r="L3069">
        <v>2</v>
      </c>
      <c r="M3069" t="s">
        <v>618</v>
      </c>
      <c r="O3069" t="s">
        <v>2154</v>
      </c>
      <c r="P3069">
        <v>9</v>
      </c>
      <c r="Q3069" t="s">
        <v>14979</v>
      </c>
      <c r="R3069" t="str">
        <f>IFERROR(INDEX(tbl_Lookup_Exercises[Category],MATCH(tbl_Exercises[[#This Row],[ExerciseName]],tbl_Lookup_Exercises[ExerciseName],0)),"Unknown")</f>
        <v>Other</v>
      </c>
    </row>
    <row r="3070" spans="1:18" hidden="1" x14ac:dyDescent="0.25">
      <c r="A3070" t="s">
        <v>14980</v>
      </c>
      <c r="B3070" t="s">
        <v>14695</v>
      </c>
      <c r="C3070" t="s">
        <v>334</v>
      </c>
      <c r="D3070">
        <v>1</v>
      </c>
      <c r="E3070">
        <v>0</v>
      </c>
      <c r="G3070">
        <v>60</v>
      </c>
      <c r="P3070">
        <v>9</v>
      </c>
      <c r="Q3070" t="s">
        <v>14981</v>
      </c>
      <c r="R3070" t="str">
        <f>IFERROR(INDEX(tbl_Lookup_Exercises[Category],MATCH(tbl_Exercises[[#This Row],[ExerciseName]],tbl_Lookup_Exercises[ExerciseName],0)),"Unknown")</f>
        <v>Carry</v>
      </c>
    </row>
    <row r="3071" spans="1:18" hidden="1" x14ac:dyDescent="0.25">
      <c r="A3071" t="s">
        <v>14982</v>
      </c>
      <c r="B3071" t="s">
        <v>14695</v>
      </c>
      <c r="C3071" t="s">
        <v>334</v>
      </c>
      <c r="D3071">
        <v>2</v>
      </c>
      <c r="E3071">
        <v>0</v>
      </c>
      <c r="G3071">
        <v>45</v>
      </c>
      <c r="P3071">
        <v>9</v>
      </c>
      <c r="Q3071" t="s">
        <v>14699</v>
      </c>
      <c r="R3071" t="str">
        <f>IFERROR(INDEX(tbl_Lookup_Exercises[Category],MATCH(tbl_Exercises[[#This Row],[ExerciseName]],tbl_Lookup_Exercises[ExerciseName],0)),"Unknown")</f>
        <v>Carry</v>
      </c>
    </row>
    <row r="3072" spans="1:18" hidden="1" x14ac:dyDescent="0.25">
      <c r="A3072" t="s">
        <v>14983</v>
      </c>
      <c r="B3072" t="s">
        <v>14700</v>
      </c>
      <c r="C3072" t="s">
        <v>363</v>
      </c>
      <c r="D3072">
        <v>1</v>
      </c>
      <c r="G3072">
        <v>900</v>
      </c>
      <c r="H3072">
        <v>1.4</v>
      </c>
      <c r="I3072" t="s">
        <v>3957</v>
      </c>
      <c r="O3072" t="s">
        <v>14984</v>
      </c>
      <c r="P3072">
        <v>9</v>
      </c>
      <c r="Q3072" t="s">
        <v>14703</v>
      </c>
      <c r="R3072" t="str">
        <f>IFERROR(INDEX(tbl_Lookup_Exercises[Category],MATCH(tbl_Exercises[[#This Row],[ExerciseName]],tbl_Lookup_Exercises[ExerciseName],0)),"Unknown")</f>
        <v>Cardio</v>
      </c>
    </row>
    <row r="3073" spans="1:18" hidden="1" x14ac:dyDescent="0.25">
      <c r="A3073" t="s">
        <v>14985</v>
      </c>
      <c r="B3073" t="s">
        <v>14700</v>
      </c>
      <c r="C3073" t="s">
        <v>394</v>
      </c>
      <c r="D3073">
        <v>1</v>
      </c>
      <c r="E3073">
        <v>0</v>
      </c>
      <c r="F3073">
        <v>15</v>
      </c>
      <c r="N3073" t="s">
        <v>14986</v>
      </c>
      <c r="O3073" t="s">
        <v>2818</v>
      </c>
      <c r="P3073">
        <v>9</v>
      </c>
      <c r="Q3073" t="s">
        <v>14987</v>
      </c>
      <c r="R3073" t="str">
        <f>IFERROR(INDEX(tbl_Lookup_Exercises[Category],MATCH(tbl_Exercises[[#This Row],[ExerciseName]],tbl_Lookup_Exercises[ExerciseName],0)),"Unknown")</f>
        <v>Warmup</v>
      </c>
    </row>
    <row r="3074" spans="1:18" hidden="1" x14ac:dyDescent="0.25">
      <c r="A3074" t="s">
        <v>14988</v>
      </c>
      <c r="B3074" t="s">
        <v>14700</v>
      </c>
      <c r="C3074" t="s">
        <v>403</v>
      </c>
      <c r="D3074">
        <v>1</v>
      </c>
      <c r="E3074">
        <v>0</v>
      </c>
      <c r="F3074">
        <v>8</v>
      </c>
      <c r="N3074" t="s">
        <v>14986</v>
      </c>
      <c r="O3074" t="s">
        <v>2818</v>
      </c>
      <c r="P3074">
        <v>9</v>
      </c>
      <c r="Q3074" t="s">
        <v>14989</v>
      </c>
      <c r="R3074" t="str">
        <f>IFERROR(INDEX(tbl_Lookup_Exercises[Category],MATCH(tbl_Exercises[[#This Row],[ExerciseName]],tbl_Lookup_Exercises[ExerciseName],0)),"Unknown")</f>
        <v>Warmup</v>
      </c>
    </row>
    <row r="3075" spans="1:18" hidden="1" x14ac:dyDescent="0.25">
      <c r="A3075" t="s">
        <v>14990</v>
      </c>
      <c r="B3075" t="s">
        <v>14700</v>
      </c>
      <c r="C3075" t="s">
        <v>398</v>
      </c>
      <c r="D3075">
        <v>1</v>
      </c>
      <c r="E3075">
        <v>0</v>
      </c>
      <c r="F3075">
        <v>12</v>
      </c>
      <c r="N3075" t="s">
        <v>14986</v>
      </c>
      <c r="O3075" t="s">
        <v>2818</v>
      </c>
      <c r="P3075">
        <v>9</v>
      </c>
      <c r="Q3075" t="s">
        <v>14991</v>
      </c>
      <c r="R3075" t="str">
        <f>IFERROR(INDEX(tbl_Lookup_Exercises[Category],MATCH(tbl_Exercises[[#This Row],[ExerciseName]],tbl_Lookup_Exercises[ExerciseName],0)),"Unknown")</f>
        <v>Warmup</v>
      </c>
    </row>
    <row r="3076" spans="1:18" hidden="1" x14ac:dyDescent="0.25">
      <c r="A3076" t="s">
        <v>14992</v>
      </c>
      <c r="B3076" t="s">
        <v>14700</v>
      </c>
      <c r="C3076" t="s">
        <v>394</v>
      </c>
      <c r="D3076">
        <v>2</v>
      </c>
      <c r="E3076">
        <v>0</v>
      </c>
      <c r="F3076">
        <v>15</v>
      </c>
      <c r="N3076" t="s">
        <v>14993</v>
      </c>
      <c r="O3076" t="s">
        <v>2818</v>
      </c>
      <c r="P3076">
        <v>9</v>
      </c>
      <c r="Q3076" t="s">
        <v>14994</v>
      </c>
      <c r="R3076" t="str">
        <f>IFERROR(INDEX(tbl_Lookup_Exercises[Category],MATCH(tbl_Exercises[[#This Row],[ExerciseName]],tbl_Lookup_Exercises[ExerciseName],0)),"Unknown")</f>
        <v>Warmup</v>
      </c>
    </row>
    <row r="3077" spans="1:18" hidden="1" x14ac:dyDescent="0.25">
      <c r="A3077" t="s">
        <v>14995</v>
      </c>
      <c r="B3077" t="s">
        <v>14700</v>
      </c>
      <c r="C3077" t="s">
        <v>403</v>
      </c>
      <c r="D3077">
        <v>2</v>
      </c>
      <c r="E3077">
        <v>0</v>
      </c>
      <c r="F3077">
        <v>8</v>
      </c>
      <c r="N3077" t="s">
        <v>14993</v>
      </c>
      <c r="O3077" t="s">
        <v>2818</v>
      </c>
      <c r="P3077">
        <v>9</v>
      </c>
      <c r="Q3077" t="s">
        <v>14996</v>
      </c>
      <c r="R3077" t="str">
        <f>IFERROR(INDEX(tbl_Lookup_Exercises[Category],MATCH(tbl_Exercises[[#This Row],[ExerciseName]],tbl_Lookup_Exercises[ExerciseName],0)),"Unknown")</f>
        <v>Warmup</v>
      </c>
    </row>
    <row r="3078" spans="1:18" hidden="1" x14ac:dyDescent="0.25">
      <c r="A3078" t="s">
        <v>14997</v>
      </c>
      <c r="B3078" t="s">
        <v>14700</v>
      </c>
      <c r="C3078" t="s">
        <v>398</v>
      </c>
      <c r="D3078">
        <v>2</v>
      </c>
      <c r="E3078">
        <v>0</v>
      </c>
      <c r="F3078">
        <v>12</v>
      </c>
      <c r="N3078" t="s">
        <v>14993</v>
      </c>
      <c r="O3078" t="s">
        <v>2818</v>
      </c>
      <c r="P3078">
        <v>9</v>
      </c>
      <c r="Q3078" t="s">
        <v>14998</v>
      </c>
      <c r="R3078" t="str">
        <f>IFERROR(INDEX(tbl_Lookup_Exercises[Category],MATCH(tbl_Exercises[[#This Row],[ExerciseName]],tbl_Lookup_Exercises[ExerciseName],0)),"Unknown")</f>
        <v>Warmup</v>
      </c>
    </row>
    <row r="3079" spans="1:18" hidden="1" x14ac:dyDescent="0.25">
      <c r="A3079" t="s">
        <v>14999</v>
      </c>
      <c r="B3079" t="s">
        <v>14700</v>
      </c>
      <c r="C3079" t="s">
        <v>14739</v>
      </c>
      <c r="D3079">
        <v>1</v>
      </c>
      <c r="E3079">
        <v>60</v>
      </c>
      <c r="F3079">
        <v>12</v>
      </c>
      <c r="J3079">
        <v>2</v>
      </c>
      <c r="K3079">
        <v>1</v>
      </c>
      <c r="L3079">
        <v>3</v>
      </c>
      <c r="M3079" t="s">
        <v>2289</v>
      </c>
      <c r="O3079" t="s">
        <v>15000</v>
      </c>
      <c r="P3079">
        <v>9</v>
      </c>
      <c r="Q3079" t="s">
        <v>15001</v>
      </c>
      <c r="R3079" t="str">
        <f>IFERROR(INDEX(tbl_Lookup_Exercises[Category],MATCH(tbl_Exercises[[#This Row],[ExerciseName]],tbl_Lookup_Exercises[ExerciseName],0)),"Unknown")</f>
        <v>Other</v>
      </c>
    </row>
    <row r="3080" spans="1:18" hidden="1" x14ac:dyDescent="0.25">
      <c r="A3080" t="s">
        <v>15002</v>
      </c>
      <c r="B3080" t="s">
        <v>14700</v>
      </c>
      <c r="C3080" t="s">
        <v>14739</v>
      </c>
      <c r="D3080">
        <v>2</v>
      </c>
      <c r="E3080">
        <v>100</v>
      </c>
      <c r="F3080">
        <v>10</v>
      </c>
      <c r="J3080">
        <v>2</v>
      </c>
      <c r="K3080">
        <v>1</v>
      </c>
      <c r="L3080">
        <v>3</v>
      </c>
      <c r="M3080" t="s">
        <v>618</v>
      </c>
      <c r="O3080" t="s">
        <v>15003</v>
      </c>
      <c r="P3080">
        <v>9</v>
      </c>
      <c r="Q3080" t="s">
        <v>15004</v>
      </c>
      <c r="R3080" t="str">
        <f>IFERROR(INDEX(tbl_Lookup_Exercises[Category],MATCH(tbl_Exercises[[#This Row],[ExerciseName]],tbl_Lookup_Exercises[ExerciseName],0)),"Unknown")</f>
        <v>Other</v>
      </c>
    </row>
    <row r="3081" spans="1:18" hidden="1" x14ac:dyDescent="0.25">
      <c r="A3081" t="s">
        <v>15005</v>
      </c>
      <c r="B3081" t="s">
        <v>14700</v>
      </c>
      <c r="C3081" t="s">
        <v>14739</v>
      </c>
      <c r="D3081">
        <v>3</v>
      </c>
      <c r="E3081">
        <v>100</v>
      </c>
      <c r="F3081">
        <v>10</v>
      </c>
      <c r="J3081">
        <v>2</v>
      </c>
      <c r="K3081">
        <v>1</v>
      </c>
      <c r="L3081">
        <v>3</v>
      </c>
      <c r="M3081" t="s">
        <v>618</v>
      </c>
      <c r="O3081" t="s">
        <v>15003</v>
      </c>
      <c r="P3081">
        <v>9</v>
      </c>
      <c r="Q3081" t="s">
        <v>15006</v>
      </c>
      <c r="R3081" t="str">
        <f>IFERROR(INDEX(tbl_Lookup_Exercises[Category],MATCH(tbl_Exercises[[#This Row],[ExerciseName]],tbl_Lookup_Exercises[ExerciseName],0)),"Unknown")</f>
        <v>Other</v>
      </c>
    </row>
    <row r="3082" spans="1:18" hidden="1" x14ac:dyDescent="0.25">
      <c r="A3082" t="s">
        <v>15007</v>
      </c>
      <c r="B3082" t="s">
        <v>14700</v>
      </c>
      <c r="C3082" t="s">
        <v>14739</v>
      </c>
      <c r="D3082">
        <v>4</v>
      </c>
      <c r="E3082">
        <v>110</v>
      </c>
      <c r="F3082">
        <v>10</v>
      </c>
      <c r="J3082">
        <v>2</v>
      </c>
      <c r="K3082">
        <v>1</v>
      </c>
      <c r="L3082">
        <v>3</v>
      </c>
      <c r="M3082" t="s">
        <v>618</v>
      </c>
      <c r="O3082" t="s">
        <v>15008</v>
      </c>
      <c r="P3082">
        <v>9</v>
      </c>
      <c r="Q3082" t="s">
        <v>15009</v>
      </c>
      <c r="R3082" t="str">
        <f>IFERROR(INDEX(tbl_Lookup_Exercises[Category],MATCH(tbl_Exercises[[#This Row],[ExerciseName]],tbl_Lookup_Exercises[ExerciseName],0)),"Unknown")</f>
        <v>Other</v>
      </c>
    </row>
    <row r="3083" spans="1:18" hidden="1" x14ac:dyDescent="0.25">
      <c r="A3083" t="s">
        <v>15010</v>
      </c>
      <c r="B3083" t="s">
        <v>14700</v>
      </c>
      <c r="C3083" t="s">
        <v>41</v>
      </c>
      <c r="D3083">
        <v>1</v>
      </c>
      <c r="E3083">
        <v>120</v>
      </c>
      <c r="F3083">
        <v>12</v>
      </c>
      <c r="J3083">
        <v>2</v>
      </c>
      <c r="K3083">
        <v>1</v>
      </c>
      <c r="L3083">
        <v>3</v>
      </c>
      <c r="M3083" t="s">
        <v>618</v>
      </c>
      <c r="O3083" t="s">
        <v>15011</v>
      </c>
      <c r="P3083">
        <v>9</v>
      </c>
      <c r="Q3083" t="s">
        <v>15012</v>
      </c>
      <c r="R3083" t="str">
        <f>IFERROR(INDEX(tbl_Lookup_Exercises[Category],MATCH(tbl_Exercises[[#This Row],[ExerciseName]],tbl_Lookup_Exercises[ExerciseName],0)),"Unknown")</f>
        <v>Pull</v>
      </c>
    </row>
    <row r="3084" spans="1:18" hidden="1" x14ac:dyDescent="0.25">
      <c r="A3084" t="s">
        <v>15013</v>
      </c>
      <c r="B3084" t="s">
        <v>14700</v>
      </c>
      <c r="C3084" t="s">
        <v>41</v>
      </c>
      <c r="D3084">
        <v>2</v>
      </c>
      <c r="E3084">
        <v>120</v>
      </c>
      <c r="F3084">
        <v>12</v>
      </c>
      <c r="J3084">
        <v>2</v>
      </c>
      <c r="K3084">
        <v>1</v>
      </c>
      <c r="L3084">
        <v>3</v>
      </c>
      <c r="M3084" t="s">
        <v>1745</v>
      </c>
      <c r="O3084" t="s">
        <v>15014</v>
      </c>
      <c r="P3084">
        <v>9</v>
      </c>
      <c r="Q3084" t="s">
        <v>15015</v>
      </c>
      <c r="R3084" t="str">
        <f>IFERROR(INDEX(tbl_Lookup_Exercises[Category],MATCH(tbl_Exercises[[#This Row],[ExerciseName]],tbl_Lookup_Exercises[ExerciseName],0)),"Unknown")</f>
        <v>Pull</v>
      </c>
    </row>
    <row r="3085" spans="1:18" hidden="1" x14ac:dyDescent="0.25">
      <c r="A3085" t="s">
        <v>15016</v>
      </c>
      <c r="B3085" t="s">
        <v>14700</v>
      </c>
      <c r="C3085" t="s">
        <v>41</v>
      </c>
      <c r="D3085">
        <v>3</v>
      </c>
      <c r="E3085">
        <v>120</v>
      </c>
      <c r="F3085">
        <v>11</v>
      </c>
      <c r="J3085">
        <v>2</v>
      </c>
      <c r="K3085">
        <v>1</v>
      </c>
      <c r="L3085">
        <v>3</v>
      </c>
      <c r="M3085" t="s">
        <v>610</v>
      </c>
      <c r="O3085" t="s">
        <v>15017</v>
      </c>
      <c r="P3085">
        <v>9</v>
      </c>
      <c r="Q3085" t="s">
        <v>15018</v>
      </c>
      <c r="R3085" t="str">
        <f>IFERROR(INDEX(tbl_Lookup_Exercises[Category],MATCH(tbl_Exercises[[#This Row],[ExerciseName]],tbl_Lookup_Exercises[ExerciseName],0)),"Unknown")</f>
        <v>Pull</v>
      </c>
    </row>
    <row r="3086" spans="1:18" hidden="1" x14ac:dyDescent="0.25">
      <c r="A3086" t="s">
        <v>15019</v>
      </c>
      <c r="B3086" t="s">
        <v>14700</v>
      </c>
      <c r="C3086" t="s">
        <v>45</v>
      </c>
      <c r="D3086">
        <v>1</v>
      </c>
      <c r="E3086">
        <v>80</v>
      </c>
      <c r="F3086">
        <v>10</v>
      </c>
      <c r="J3086">
        <v>2</v>
      </c>
      <c r="K3086">
        <v>1</v>
      </c>
      <c r="L3086">
        <v>3</v>
      </c>
      <c r="M3086" t="s">
        <v>618</v>
      </c>
      <c r="O3086" t="s">
        <v>15020</v>
      </c>
      <c r="P3086">
        <v>9</v>
      </c>
      <c r="Q3086" t="s">
        <v>15021</v>
      </c>
      <c r="R3086" t="str">
        <f>IFERROR(INDEX(tbl_Lookup_Exercises[Category],MATCH(tbl_Exercises[[#This Row],[ExerciseName]],tbl_Lookup_Exercises[ExerciseName],0)),"Unknown")</f>
        <v>Pull</v>
      </c>
    </row>
    <row r="3087" spans="1:18" hidden="1" x14ac:dyDescent="0.25">
      <c r="A3087" t="s">
        <v>15022</v>
      </c>
      <c r="B3087" t="s">
        <v>14700</v>
      </c>
      <c r="C3087" t="s">
        <v>45</v>
      </c>
      <c r="D3087">
        <v>2</v>
      </c>
      <c r="E3087">
        <v>80</v>
      </c>
      <c r="F3087">
        <v>10</v>
      </c>
      <c r="J3087">
        <v>2</v>
      </c>
      <c r="K3087">
        <v>1</v>
      </c>
      <c r="L3087">
        <v>3</v>
      </c>
      <c r="M3087" t="s">
        <v>1745</v>
      </c>
      <c r="O3087" t="s">
        <v>15023</v>
      </c>
      <c r="P3087">
        <v>9</v>
      </c>
      <c r="Q3087" t="s">
        <v>15024</v>
      </c>
      <c r="R3087" t="str">
        <f>IFERROR(INDEX(tbl_Lookup_Exercises[Category],MATCH(tbl_Exercises[[#This Row],[ExerciseName]],tbl_Lookup_Exercises[ExerciseName],0)),"Unknown")</f>
        <v>Pull</v>
      </c>
    </row>
    <row r="3088" spans="1:18" hidden="1" x14ac:dyDescent="0.25">
      <c r="A3088" t="s">
        <v>15025</v>
      </c>
      <c r="B3088" t="s">
        <v>14700</v>
      </c>
      <c r="C3088" t="s">
        <v>45</v>
      </c>
      <c r="D3088">
        <v>3</v>
      </c>
      <c r="E3088">
        <v>80</v>
      </c>
      <c r="F3088">
        <v>9</v>
      </c>
      <c r="J3088">
        <v>2</v>
      </c>
      <c r="K3088">
        <v>1</v>
      </c>
      <c r="L3088">
        <v>3</v>
      </c>
      <c r="M3088" t="s">
        <v>610</v>
      </c>
      <c r="O3088" t="s">
        <v>15026</v>
      </c>
      <c r="P3088">
        <v>9</v>
      </c>
      <c r="Q3088" t="s">
        <v>15027</v>
      </c>
      <c r="R3088" t="str">
        <f>IFERROR(INDEX(tbl_Lookup_Exercises[Category],MATCH(tbl_Exercises[[#This Row],[ExerciseName]],tbl_Lookup_Exercises[ExerciseName],0)),"Unknown")</f>
        <v>Pull</v>
      </c>
    </row>
    <row r="3089" spans="1:18" hidden="1" x14ac:dyDescent="0.25">
      <c r="A3089" t="s">
        <v>15028</v>
      </c>
      <c r="B3089" t="s">
        <v>14700</v>
      </c>
      <c r="C3089" t="s">
        <v>309</v>
      </c>
      <c r="D3089">
        <v>1</v>
      </c>
      <c r="E3089">
        <v>10</v>
      </c>
      <c r="F3089">
        <v>12</v>
      </c>
      <c r="J3089">
        <v>2</v>
      </c>
      <c r="K3089">
        <v>1</v>
      </c>
      <c r="L3089">
        <v>3</v>
      </c>
      <c r="M3089" t="s">
        <v>2289</v>
      </c>
      <c r="O3089" t="s">
        <v>15029</v>
      </c>
      <c r="P3089">
        <v>9</v>
      </c>
      <c r="Q3089" t="s">
        <v>15030</v>
      </c>
      <c r="R3089" t="str">
        <f>IFERROR(INDEX(tbl_Lookup_Exercises[Category],MATCH(tbl_Exercises[[#This Row],[ExerciseName]],tbl_Lookup_Exercises[ExerciseName],0)),"Unknown")</f>
        <v>Push</v>
      </c>
    </row>
    <row r="3090" spans="1:18" hidden="1" x14ac:dyDescent="0.25">
      <c r="A3090" t="s">
        <v>15031</v>
      </c>
      <c r="B3090" t="s">
        <v>14700</v>
      </c>
      <c r="C3090" t="s">
        <v>309</v>
      </c>
      <c r="D3090">
        <v>2</v>
      </c>
      <c r="E3090">
        <v>15</v>
      </c>
      <c r="F3090">
        <v>12</v>
      </c>
      <c r="J3090">
        <v>2</v>
      </c>
      <c r="K3090">
        <v>1</v>
      </c>
      <c r="L3090">
        <v>3</v>
      </c>
      <c r="M3090" t="s">
        <v>2289</v>
      </c>
      <c r="O3090" t="s">
        <v>15029</v>
      </c>
      <c r="P3090">
        <v>9</v>
      </c>
      <c r="Q3090" t="s">
        <v>15032</v>
      </c>
      <c r="R3090" t="str">
        <f>IFERROR(INDEX(tbl_Lookup_Exercises[Category],MATCH(tbl_Exercises[[#This Row],[ExerciseName]],tbl_Lookup_Exercises[ExerciseName],0)),"Unknown")</f>
        <v>Push</v>
      </c>
    </row>
    <row r="3091" spans="1:18" hidden="1" x14ac:dyDescent="0.25">
      <c r="A3091" t="s">
        <v>15033</v>
      </c>
      <c r="B3091" t="s">
        <v>14700</v>
      </c>
      <c r="C3091" t="s">
        <v>309</v>
      </c>
      <c r="D3091">
        <v>3</v>
      </c>
      <c r="E3091">
        <v>15</v>
      </c>
      <c r="F3091">
        <v>8</v>
      </c>
      <c r="J3091">
        <v>2</v>
      </c>
      <c r="K3091">
        <v>1</v>
      </c>
      <c r="L3091">
        <v>3</v>
      </c>
      <c r="M3091" t="s">
        <v>2289</v>
      </c>
      <c r="O3091" t="s">
        <v>15034</v>
      </c>
      <c r="P3091">
        <v>9</v>
      </c>
      <c r="Q3091" t="s">
        <v>15035</v>
      </c>
      <c r="R3091" t="str">
        <f>IFERROR(INDEX(tbl_Lookup_Exercises[Category],MATCH(tbl_Exercises[[#This Row],[ExerciseName]],tbl_Lookup_Exercises[ExerciseName],0)),"Unknown")</f>
        <v>Push</v>
      </c>
    </row>
    <row r="3092" spans="1:18" hidden="1" x14ac:dyDescent="0.25">
      <c r="A3092" t="s">
        <v>15036</v>
      </c>
      <c r="B3092" t="s">
        <v>14700</v>
      </c>
      <c r="C3092" t="s">
        <v>229</v>
      </c>
      <c r="D3092">
        <v>1</v>
      </c>
      <c r="E3092">
        <v>20</v>
      </c>
      <c r="F3092">
        <v>12</v>
      </c>
      <c r="J3092">
        <v>2</v>
      </c>
      <c r="K3092">
        <v>1</v>
      </c>
      <c r="L3092">
        <v>3</v>
      </c>
      <c r="M3092" t="s">
        <v>2289</v>
      </c>
      <c r="O3092" t="s">
        <v>15037</v>
      </c>
      <c r="P3092">
        <v>9</v>
      </c>
      <c r="Q3092" t="s">
        <v>15038</v>
      </c>
      <c r="R3092" t="str">
        <f>IFERROR(INDEX(tbl_Lookup_Exercises[Category],MATCH(tbl_Exercises[[#This Row],[ExerciseName]],tbl_Lookup_Exercises[ExerciseName],0)),"Unknown")</f>
        <v>Arms_Triceps</v>
      </c>
    </row>
    <row r="3093" spans="1:18" hidden="1" x14ac:dyDescent="0.25">
      <c r="A3093" t="s">
        <v>15039</v>
      </c>
      <c r="B3093" t="s">
        <v>14700</v>
      </c>
      <c r="C3093" t="s">
        <v>229</v>
      </c>
      <c r="D3093">
        <v>2</v>
      </c>
      <c r="E3093">
        <v>25</v>
      </c>
      <c r="F3093">
        <v>11</v>
      </c>
      <c r="J3093">
        <v>2</v>
      </c>
      <c r="K3093">
        <v>1</v>
      </c>
      <c r="L3093">
        <v>3</v>
      </c>
      <c r="M3093" t="s">
        <v>618</v>
      </c>
      <c r="O3093" t="s">
        <v>15040</v>
      </c>
      <c r="P3093">
        <v>9</v>
      </c>
      <c r="Q3093" t="s">
        <v>15041</v>
      </c>
      <c r="R3093" t="str">
        <f>IFERROR(INDEX(tbl_Lookup_Exercises[Category],MATCH(tbl_Exercises[[#This Row],[ExerciseName]],tbl_Lookup_Exercises[ExerciseName],0)),"Unknown")</f>
        <v>Arms_Triceps</v>
      </c>
    </row>
    <row r="3094" spans="1:18" hidden="1" x14ac:dyDescent="0.25">
      <c r="A3094" t="s">
        <v>15042</v>
      </c>
      <c r="B3094" t="s">
        <v>14700</v>
      </c>
      <c r="C3094" t="s">
        <v>229</v>
      </c>
      <c r="D3094">
        <v>3</v>
      </c>
      <c r="E3094">
        <v>25</v>
      </c>
      <c r="F3094">
        <v>9</v>
      </c>
      <c r="J3094">
        <v>2</v>
      </c>
      <c r="K3094">
        <v>1</v>
      </c>
      <c r="L3094">
        <v>3</v>
      </c>
      <c r="M3094" t="s">
        <v>618</v>
      </c>
      <c r="O3094" t="s">
        <v>15040</v>
      </c>
      <c r="P3094">
        <v>9</v>
      </c>
      <c r="Q3094" t="s">
        <v>15043</v>
      </c>
      <c r="R3094" t="str">
        <f>IFERROR(INDEX(tbl_Lookup_Exercises[Category],MATCH(tbl_Exercises[[#This Row],[ExerciseName]],tbl_Lookup_Exercises[ExerciseName],0)),"Unknown")</f>
        <v>Arms_Triceps</v>
      </c>
    </row>
    <row r="3095" spans="1:18" hidden="1" x14ac:dyDescent="0.25">
      <c r="A3095" t="s">
        <v>15044</v>
      </c>
      <c r="B3095" t="s">
        <v>14700</v>
      </c>
      <c r="C3095" t="s">
        <v>102</v>
      </c>
      <c r="D3095">
        <v>1</v>
      </c>
      <c r="E3095">
        <v>20</v>
      </c>
      <c r="F3095">
        <v>12</v>
      </c>
      <c r="J3095">
        <v>2</v>
      </c>
      <c r="K3095">
        <v>1</v>
      </c>
      <c r="L3095">
        <v>3</v>
      </c>
      <c r="M3095" t="s">
        <v>618</v>
      </c>
      <c r="O3095" t="s">
        <v>3189</v>
      </c>
      <c r="P3095">
        <v>9</v>
      </c>
      <c r="Q3095" t="s">
        <v>15045</v>
      </c>
      <c r="R3095" t="str">
        <f>IFERROR(INDEX(tbl_Lookup_Exercises[Category],MATCH(tbl_Exercises[[#This Row],[ExerciseName]],tbl_Lookup_Exercises[ExerciseName],0)),"Unknown")</f>
        <v>Arms_Biceps</v>
      </c>
    </row>
    <row r="3096" spans="1:18" hidden="1" x14ac:dyDescent="0.25">
      <c r="A3096" t="s">
        <v>15046</v>
      </c>
      <c r="B3096" t="s">
        <v>14700</v>
      </c>
      <c r="C3096" t="s">
        <v>102</v>
      </c>
      <c r="D3096">
        <v>2</v>
      </c>
      <c r="E3096">
        <v>22.5</v>
      </c>
      <c r="F3096">
        <v>10</v>
      </c>
      <c r="J3096">
        <v>2</v>
      </c>
      <c r="K3096">
        <v>1</v>
      </c>
      <c r="L3096">
        <v>3</v>
      </c>
      <c r="M3096" t="s">
        <v>618</v>
      </c>
      <c r="O3096" t="s">
        <v>3189</v>
      </c>
      <c r="P3096">
        <v>9</v>
      </c>
      <c r="Q3096" t="s">
        <v>15047</v>
      </c>
      <c r="R3096" t="str">
        <f>IFERROR(INDEX(tbl_Lookup_Exercises[Category],MATCH(tbl_Exercises[[#This Row],[ExerciseName]],tbl_Lookup_Exercises[ExerciseName],0)),"Unknown")</f>
        <v>Arms_Biceps</v>
      </c>
    </row>
    <row r="3097" spans="1:18" hidden="1" x14ac:dyDescent="0.25">
      <c r="A3097" t="s">
        <v>15048</v>
      </c>
      <c r="B3097" t="s">
        <v>14700</v>
      </c>
      <c r="C3097" t="s">
        <v>102</v>
      </c>
      <c r="D3097">
        <v>3</v>
      </c>
      <c r="E3097">
        <v>25</v>
      </c>
      <c r="F3097">
        <v>8</v>
      </c>
      <c r="J3097">
        <v>2</v>
      </c>
      <c r="K3097">
        <v>1</v>
      </c>
      <c r="L3097">
        <v>3</v>
      </c>
      <c r="M3097" t="s">
        <v>618</v>
      </c>
      <c r="O3097" t="s">
        <v>3189</v>
      </c>
      <c r="P3097">
        <v>9</v>
      </c>
      <c r="Q3097" t="s">
        <v>15049</v>
      </c>
      <c r="R3097" t="str">
        <f>IFERROR(INDEX(tbl_Lookup_Exercises[Category],MATCH(tbl_Exercises[[#This Row],[ExerciseName]],tbl_Lookup_Exercises[ExerciseName],0)),"Unknown")</f>
        <v>Arms_Biceps</v>
      </c>
    </row>
    <row r="3098" spans="1:18" hidden="1" x14ac:dyDescent="0.25">
      <c r="A3098" t="s">
        <v>15050</v>
      </c>
      <c r="B3098" t="s">
        <v>14700</v>
      </c>
      <c r="C3098" t="s">
        <v>1534</v>
      </c>
      <c r="D3098">
        <v>1</v>
      </c>
      <c r="E3098">
        <v>130</v>
      </c>
      <c r="G3098">
        <v>60</v>
      </c>
      <c r="P3098">
        <v>9</v>
      </c>
      <c r="Q3098" t="s">
        <v>15051</v>
      </c>
      <c r="R3098" t="str">
        <f>IFERROR(INDEX(tbl_Lookup_Exercises[Category],MATCH(tbl_Exercises[[#This Row],[ExerciseName]],tbl_Lookup_Exercises[ExerciseName],0)),"Unknown")</f>
        <v>Carry</v>
      </c>
    </row>
    <row r="3099" spans="1:18" hidden="1" x14ac:dyDescent="0.25">
      <c r="A3099" t="s">
        <v>15052</v>
      </c>
      <c r="B3099" t="s">
        <v>14700</v>
      </c>
      <c r="C3099" t="s">
        <v>1534</v>
      </c>
      <c r="D3099">
        <v>2</v>
      </c>
      <c r="E3099">
        <v>150</v>
      </c>
      <c r="G3099">
        <v>49.8</v>
      </c>
      <c r="O3099" t="s">
        <v>6856</v>
      </c>
      <c r="P3099">
        <v>9</v>
      </c>
      <c r="Q3099" t="s">
        <v>15053</v>
      </c>
      <c r="R3099" t="str">
        <f>IFERROR(INDEX(tbl_Lookup_Exercises[Category],MATCH(tbl_Exercises[[#This Row],[ExerciseName]],tbl_Lookup_Exercises[ExerciseName],0)),"Unknown")</f>
        <v>Carry</v>
      </c>
    </row>
    <row r="3100" spans="1:18" hidden="1" x14ac:dyDescent="0.25">
      <c r="A3100" t="s">
        <v>15054</v>
      </c>
      <c r="B3100" t="s">
        <v>14700</v>
      </c>
      <c r="C3100" t="s">
        <v>363</v>
      </c>
      <c r="D3100">
        <v>2</v>
      </c>
      <c r="G3100">
        <v>780</v>
      </c>
      <c r="H3100">
        <v>1.4</v>
      </c>
      <c r="I3100" t="s">
        <v>3957</v>
      </c>
      <c r="O3100" t="s">
        <v>15055</v>
      </c>
      <c r="P3100">
        <v>9</v>
      </c>
      <c r="Q3100" t="s">
        <v>14704</v>
      </c>
      <c r="R3100" t="str">
        <f>IFERROR(INDEX(tbl_Lookup_Exercises[Category],MATCH(tbl_Exercises[[#This Row],[ExerciseName]],tbl_Lookup_Exercises[ExerciseName],0)),"Unknown")</f>
        <v>Cardio</v>
      </c>
    </row>
    <row r="3101" spans="1:18" hidden="1" x14ac:dyDescent="0.25">
      <c r="A3101" t="s">
        <v>15056</v>
      </c>
      <c r="B3101" t="s">
        <v>14705</v>
      </c>
      <c r="C3101" t="s">
        <v>363</v>
      </c>
      <c r="D3101">
        <v>1</v>
      </c>
      <c r="G3101">
        <v>301</v>
      </c>
      <c r="H3101">
        <v>0.6</v>
      </c>
      <c r="I3101" t="s">
        <v>3957</v>
      </c>
      <c r="O3101" t="s">
        <v>15057</v>
      </c>
      <c r="P3101">
        <v>9</v>
      </c>
      <c r="Q3101" t="s">
        <v>14707</v>
      </c>
      <c r="R3101" t="str">
        <f>IFERROR(INDEX(tbl_Lookup_Exercises[Category],MATCH(tbl_Exercises[[#This Row],[ExerciseName]],tbl_Lookup_Exercises[ExerciseName],0)),"Unknown")</f>
        <v>Cardio</v>
      </c>
    </row>
    <row r="3102" spans="1:18" hidden="1" x14ac:dyDescent="0.25">
      <c r="A3102" t="s">
        <v>15058</v>
      </c>
      <c r="B3102" t="s">
        <v>14705</v>
      </c>
      <c r="C3102" t="s">
        <v>394</v>
      </c>
      <c r="D3102">
        <v>1</v>
      </c>
      <c r="E3102">
        <v>0</v>
      </c>
      <c r="F3102">
        <v>15</v>
      </c>
      <c r="N3102" t="s">
        <v>15059</v>
      </c>
      <c r="O3102" t="s">
        <v>4484</v>
      </c>
      <c r="P3102">
        <v>9</v>
      </c>
      <c r="Q3102" t="s">
        <v>15060</v>
      </c>
      <c r="R3102" t="str">
        <f>IFERROR(INDEX(tbl_Lookup_Exercises[Category],MATCH(tbl_Exercises[[#This Row],[ExerciseName]],tbl_Lookup_Exercises[ExerciseName],0)),"Unknown")</f>
        <v>Warmup</v>
      </c>
    </row>
    <row r="3103" spans="1:18" hidden="1" x14ac:dyDescent="0.25">
      <c r="A3103" t="s">
        <v>15061</v>
      </c>
      <c r="B3103" t="s">
        <v>14705</v>
      </c>
      <c r="C3103" t="s">
        <v>398</v>
      </c>
      <c r="D3103">
        <v>1</v>
      </c>
      <c r="E3103">
        <v>0</v>
      </c>
      <c r="F3103">
        <v>12</v>
      </c>
      <c r="N3103" t="s">
        <v>15059</v>
      </c>
      <c r="P3103">
        <v>9</v>
      </c>
      <c r="Q3103" t="s">
        <v>15062</v>
      </c>
      <c r="R3103" t="str">
        <f>IFERROR(INDEX(tbl_Lookup_Exercises[Category],MATCH(tbl_Exercises[[#This Row],[ExerciseName]],tbl_Lookup_Exercises[ExerciseName],0)),"Unknown")</f>
        <v>Warmup</v>
      </c>
    </row>
    <row r="3104" spans="1:18" hidden="1" x14ac:dyDescent="0.25">
      <c r="A3104" t="s">
        <v>15063</v>
      </c>
      <c r="B3104" t="s">
        <v>14705</v>
      </c>
      <c r="C3104" t="s">
        <v>403</v>
      </c>
      <c r="D3104">
        <v>1</v>
      </c>
      <c r="E3104">
        <v>0</v>
      </c>
      <c r="F3104">
        <v>8</v>
      </c>
      <c r="N3104" t="s">
        <v>15059</v>
      </c>
      <c r="P3104">
        <v>9</v>
      </c>
      <c r="Q3104" t="s">
        <v>15064</v>
      </c>
      <c r="R3104" t="str">
        <f>IFERROR(INDEX(tbl_Lookup_Exercises[Category],MATCH(tbl_Exercises[[#This Row],[ExerciseName]],tbl_Lookup_Exercises[ExerciseName],0)),"Unknown")</f>
        <v>Warmup</v>
      </c>
    </row>
    <row r="3105" spans="1:18" hidden="1" x14ac:dyDescent="0.25">
      <c r="A3105" t="s">
        <v>15065</v>
      </c>
      <c r="B3105" t="s">
        <v>14705</v>
      </c>
      <c r="C3105" t="s">
        <v>407</v>
      </c>
      <c r="D3105">
        <v>1</v>
      </c>
      <c r="E3105">
        <v>0</v>
      </c>
      <c r="F3105">
        <v>10</v>
      </c>
      <c r="N3105" t="s">
        <v>15059</v>
      </c>
      <c r="P3105">
        <v>9</v>
      </c>
      <c r="Q3105" t="s">
        <v>15066</v>
      </c>
      <c r="R3105" t="str">
        <f>IFERROR(INDEX(tbl_Lookup_Exercises[Category],MATCH(tbl_Exercises[[#This Row],[ExerciseName]],tbl_Lookup_Exercises[ExerciseName],0)),"Unknown")</f>
        <v>Warmup</v>
      </c>
    </row>
    <row r="3106" spans="1:18" hidden="1" x14ac:dyDescent="0.25">
      <c r="A3106" t="s">
        <v>15067</v>
      </c>
      <c r="B3106" t="s">
        <v>14705</v>
      </c>
      <c r="C3106" t="s">
        <v>389</v>
      </c>
      <c r="D3106">
        <v>1</v>
      </c>
      <c r="E3106">
        <v>0</v>
      </c>
      <c r="F3106">
        <v>10</v>
      </c>
      <c r="N3106" t="s">
        <v>15059</v>
      </c>
      <c r="P3106">
        <v>9</v>
      </c>
      <c r="Q3106" t="s">
        <v>15068</v>
      </c>
      <c r="R3106" t="str">
        <f>IFERROR(INDEX(tbl_Lookup_Exercises[Category],MATCH(tbl_Exercises[[#This Row],[ExerciseName]],tbl_Lookup_Exercises[ExerciseName],0)),"Unknown")</f>
        <v>Push</v>
      </c>
    </row>
    <row r="3107" spans="1:18" hidden="1" x14ac:dyDescent="0.25">
      <c r="A3107" t="s">
        <v>15069</v>
      </c>
      <c r="B3107" t="s">
        <v>14705</v>
      </c>
      <c r="C3107" t="s">
        <v>394</v>
      </c>
      <c r="D3107">
        <v>2</v>
      </c>
      <c r="E3107">
        <v>0</v>
      </c>
      <c r="F3107">
        <v>15</v>
      </c>
      <c r="N3107" t="s">
        <v>15070</v>
      </c>
      <c r="O3107" t="s">
        <v>4484</v>
      </c>
      <c r="P3107">
        <v>9</v>
      </c>
      <c r="Q3107" t="s">
        <v>15071</v>
      </c>
      <c r="R3107" t="str">
        <f>IFERROR(INDEX(tbl_Lookup_Exercises[Category],MATCH(tbl_Exercises[[#This Row],[ExerciseName]],tbl_Lookup_Exercises[ExerciseName],0)),"Unknown")</f>
        <v>Warmup</v>
      </c>
    </row>
    <row r="3108" spans="1:18" hidden="1" x14ac:dyDescent="0.25">
      <c r="A3108" t="s">
        <v>15072</v>
      </c>
      <c r="B3108" t="s">
        <v>14705</v>
      </c>
      <c r="C3108" t="s">
        <v>398</v>
      </c>
      <c r="D3108">
        <v>2</v>
      </c>
      <c r="E3108">
        <v>0</v>
      </c>
      <c r="F3108">
        <v>12</v>
      </c>
      <c r="N3108" t="s">
        <v>15070</v>
      </c>
      <c r="P3108">
        <v>9</v>
      </c>
      <c r="Q3108" t="s">
        <v>15073</v>
      </c>
      <c r="R3108" t="str">
        <f>IFERROR(INDEX(tbl_Lookup_Exercises[Category],MATCH(tbl_Exercises[[#This Row],[ExerciseName]],tbl_Lookup_Exercises[ExerciseName],0)),"Unknown")</f>
        <v>Warmup</v>
      </c>
    </row>
    <row r="3109" spans="1:18" hidden="1" x14ac:dyDescent="0.25">
      <c r="A3109" t="s">
        <v>15074</v>
      </c>
      <c r="B3109" t="s">
        <v>14705</v>
      </c>
      <c r="C3109" t="s">
        <v>403</v>
      </c>
      <c r="D3109">
        <v>2</v>
      </c>
      <c r="E3109">
        <v>0</v>
      </c>
      <c r="F3109">
        <v>8</v>
      </c>
      <c r="N3109" t="s">
        <v>15070</v>
      </c>
      <c r="P3109">
        <v>9</v>
      </c>
      <c r="Q3109" t="s">
        <v>15075</v>
      </c>
      <c r="R3109" t="str">
        <f>IFERROR(INDEX(tbl_Lookup_Exercises[Category],MATCH(tbl_Exercises[[#This Row],[ExerciseName]],tbl_Lookup_Exercises[ExerciseName],0)),"Unknown")</f>
        <v>Warmup</v>
      </c>
    </row>
    <row r="3110" spans="1:18" hidden="1" x14ac:dyDescent="0.25">
      <c r="A3110" t="s">
        <v>15076</v>
      </c>
      <c r="B3110" t="s">
        <v>14705</v>
      </c>
      <c r="C3110" t="s">
        <v>407</v>
      </c>
      <c r="D3110">
        <v>2</v>
      </c>
      <c r="E3110">
        <v>0</v>
      </c>
      <c r="F3110">
        <v>10</v>
      </c>
      <c r="N3110" t="s">
        <v>15070</v>
      </c>
      <c r="P3110">
        <v>9</v>
      </c>
      <c r="Q3110" t="s">
        <v>15077</v>
      </c>
      <c r="R3110" t="str">
        <f>IFERROR(INDEX(tbl_Lookup_Exercises[Category],MATCH(tbl_Exercises[[#This Row],[ExerciseName]],tbl_Lookup_Exercises[ExerciseName],0)),"Unknown")</f>
        <v>Warmup</v>
      </c>
    </row>
    <row r="3111" spans="1:18" hidden="1" x14ac:dyDescent="0.25">
      <c r="A3111" t="s">
        <v>15078</v>
      </c>
      <c r="B3111" t="s">
        <v>14705</v>
      </c>
      <c r="C3111" t="s">
        <v>389</v>
      </c>
      <c r="D3111">
        <v>2</v>
      </c>
      <c r="E3111">
        <v>0</v>
      </c>
      <c r="F3111">
        <v>10</v>
      </c>
      <c r="N3111" t="s">
        <v>15070</v>
      </c>
      <c r="P3111">
        <v>9</v>
      </c>
      <c r="Q3111" t="s">
        <v>15079</v>
      </c>
      <c r="R3111" t="str">
        <f>IFERROR(INDEX(tbl_Lookup_Exercises[Category],MATCH(tbl_Exercises[[#This Row],[ExerciseName]],tbl_Lookup_Exercises[ExerciseName],0)),"Unknown")</f>
        <v>Push</v>
      </c>
    </row>
    <row r="3112" spans="1:18" hidden="1" x14ac:dyDescent="0.25">
      <c r="A3112" t="s">
        <v>15080</v>
      </c>
      <c r="B3112" t="s">
        <v>14705</v>
      </c>
      <c r="C3112" t="s">
        <v>1</v>
      </c>
      <c r="D3112">
        <v>1</v>
      </c>
      <c r="E3112">
        <v>150</v>
      </c>
      <c r="G3112">
        <v>79.800000000000011</v>
      </c>
      <c r="O3112" t="s">
        <v>15081</v>
      </c>
      <c r="P3112">
        <v>9</v>
      </c>
      <c r="Q3112" t="s">
        <v>15082</v>
      </c>
      <c r="R3112" t="str">
        <f>IFERROR(INDEX(tbl_Lookup_Exercises[Category],MATCH(tbl_Exercises[[#This Row],[ExerciseName]],tbl_Lookup_Exercises[ExerciseName],0)),"Unknown")</f>
        <v>Carry</v>
      </c>
    </row>
    <row r="3113" spans="1:18" hidden="1" x14ac:dyDescent="0.25">
      <c r="A3113" t="s">
        <v>15083</v>
      </c>
      <c r="B3113" t="s">
        <v>14705</v>
      </c>
      <c r="C3113" t="s">
        <v>1</v>
      </c>
      <c r="D3113">
        <v>2</v>
      </c>
      <c r="E3113">
        <v>150</v>
      </c>
      <c r="G3113">
        <v>64.800000000000011</v>
      </c>
      <c r="O3113" t="s">
        <v>5657</v>
      </c>
      <c r="P3113">
        <v>9</v>
      </c>
      <c r="Q3113" t="s">
        <v>15084</v>
      </c>
      <c r="R3113" t="str">
        <f>IFERROR(INDEX(tbl_Lookup_Exercises[Category],MATCH(tbl_Exercises[[#This Row],[ExerciseName]],tbl_Lookup_Exercises[ExerciseName],0)),"Unknown")</f>
        <v>Carry</v>
      </c>
    </row>
    <row r="3114" spans="1:18" hidden="1" x14ac:dyDescent="0.25">
      <c r="A3114" t="s">
        <v>15085</v>
      </c>
      <c r="B3114" t="s">
        <v>14705</v>
      </c>
      <c r="C3114" t="s">
        <v>1</v>
      </c>
      <c r="D3114">
        <v>3</v>
      </c>
      <c r="E3114">
        <v>150</v>
      </c>
      <c r="G3114">
        <v>60</v>
      </c>
      <c r="P3114">
        <v>9</v>
      </c>
      <c r="Q3114" t="s">
        <v>15086</v>
      </c>
      <c r="R3114" t="str">
        <f>IFERROR(INDEX(tbl_Lookup_Exercises[Category],MATCH(tbl_Exercises[[#This Row],[ExerciseName]],tbl_Lookup_Exercises[ExerciseName],0)),"Unknown")</f>
        <v>Carry</v>
      </c>
    </row>
    <row r="3115" spans="1:18" hidden="1" x14ac:dyDescent="0.25">
      <c r="A3115" t="s">
        <v>15087</v>
      </c>
      <c r="B3115" t="s">
        <v>14705</v>
      </c>
      <c r="C3115" t="s">
        <v>1</v>
      </c>
      <c r="D3115">
        <v>4</v>
      </c>
      <c r="E3115">
        <v>150</v>
      </c>
      <c r="G3115">
        <v>55.2</v>
      </c>
      <c r="O3115" t="s">
        <v>5448</v>
      </c>
      <c r="P3115">
        <v>9</v>
      </c>
      <c r="Q3115" t="s">
        <v>15088</v>
      </c>
      <c r="R3115" t="str">
        <f>IFERROR(INDEX(tbl_Lookup_Exercises[Category],MATCH(tbl_Exercises[[#This Row],[ExerciseName]],tbl_Lookup_Exercises[ExerciseName],0)),"Unknown")</f>
        <v>Carry</v>
      </c>
    </row>
    <row r="3116" spans="1:18" hidden="1" x14ac:dyDescent="0.25">
      <c r="A3116" t="s">
        <v>15089</v>
      </c>
      <c r="B3116" t="s">
        <v>14705</v>
      </c>
      <c r="C3116" t="s">
        <v>14741</v>
      </c>
      <c r="D3116">
        <v>1</v>
      </c>
      <c r="E3116">
        <v>190</v>
      </c>
      <c r="F3116">
        <v>10</v>
      </c>
      <c r="J3116">
        <v>2</v>
      </c>
      <c r="K3116">
        <v>1</v>
      </c>
      <c r="L3116">
        <v>3</v>
      </c>
      <c r="M3116" t="s">
        <v>1745</v>
      </c>
      <c r="O3116" t="s">
        <v>15090</v>
      </c>
      <c r="P3116">
        <v>9</v>
      </c>
      <c r="Q3116" t="s">
        <v>15091</v>
      </c>
      <c r="R3116" t="str">
        <f>IFERROR(INDEX(tbl_Lookup_Exercises[Category],MATCH(tbl_Exercises[[#This Row],[ExerciseName]],tbl_Lookup_Exercises[ExerciseName],0)),"Unknown")</f>
        <v>Pull</v>
      </c>
    </row>
    <row r="3117" spans="1:18" hidden="1" x14ac:dyDescent="0.25">
      <c r="A3117" t="s">
        <v>15092</v>
      </c>
      <c r="B3117" t="s">
        <v>14705</v>
      </c>
      <c r="C3117" t="s">
        <v>14741</v>
      </c>
      <c r="D3117">
        <v>2</v>
      </c>
      <c r="E3117">
        <v>200</v>
      </c>
      <c r="F3117">
        <v>10</v>
      </c>
      <c r="J3117">
        <v>2</v>
      </c>
      <c r="K3117">
        <v>1</v>
      </c>
      <c r="L3117">
        <v>3</v>
      </c>
      <c r="M3117" t="s">
        <v>1745</v>
      </c>
      <c r="O3117" t="s">
        <v>7628</v>
      </c>
      <c r="P3117">
        <v>9</v>
      </c>
      <c r="Q3117" t="s">
        <v>15093</v>
      </c>
      <c r="R3117" t="str">
        <f>IFERROR(INDEX(tbl_Lookup_Exercises[Category],MATCH(tbl_Exercises[[#This Row],[ExerciseName]],tbl_Lookup_Exercises[ExerciseName],0)),"Unknown")</f>
        <v>Pull</v>
      </c>
    </row>
    <row r="3118" spans="1:18" hidden="1" x14ac:dyDescent="0.25">
      <c r="A3118" t="s">
        <v>15094</v>
      </c>
      <c r="B3118" t="s">
        <v>14705</v>
      </c>
      <c r="C3118" t="s">
        <v>14741</v>
      </c>
      <c r="D3118">
        <v>3</v>
      </c>
      <c r="E3118">
        <v>205</v>
      </c>
      <c r="F3118">
        <v>7</v>
      </c>
      <c r="J3118">
        <v>2</v>
      </c>
      <c r="K3118">
        <v>1</v>
      </c>
      <c r="L3118">
        <v>3</v>
      </c>
      <c r="M3118" t="s">
        <v>1745</v>
      </c>
      <c r="O3118" t="s">
        <v>7628</v>
      </c>
      <c r="P3118">
        <v>9</v>
      </c>
      <c r="Q3118" t="s">
        <v>15095</v>
      </c>
      <c r="R3118" t="str">
        <f>IFERROR(INDEX(tbl_Lookup_Exercises[Category],MATCH(tbl_Exercises[[#This Row],[ExerciseName]],tbl_Lookup_Exercises[ExerciseName],0)),"Unknown")</f>
        <v>Pull</v>
      </c>
    </row>
    <row r="3119" spans="1:18" hidden="1" x14ac:dyDescent="0.25">
      <c r="A3119" t="s">
        <v>15096</v>
      </c>
      <c r="B3119" t="s">
        <v>14705</v>
      </c>
      <c r="C3119" t="s">
        <v>14741</v>
      </c>
      <c r="D3119">
        <v>4</v>
      </c>
      <c r="E3119">
        <v>207.5</v>
      </c>
      <c r="F3119">
        <v>7</v>
      </c>
      <c r="J3119">
        <v>2</v>
      </c>
      <c r="K3119">
        <v>1</v>
      </c>
      <c r="L3119">
        <v>3</v>
      </c>
      <c r="M3119" t="s">
        <v>610</v>
      </c>
      <c r="O3119" t="s">
        <v>15097</v>
      </c>
      <c r="P3119">
        <v>9</v>
      </c>
      <c r="Q3119" t="s">
        <v>15098</v>
      </c>
      <c r="R3119" t="str">
        <f>IFERROR(INDEX(tbl_Lookup_Exercises[Category],MATCH(tbl_Exercises[[#This Row],[ExerciseName]],tbl_Lookup_Exercises[ExerciseName],0)),"Unknown")</f>
        <v>Pull</v>
      </c>
    </row>
    <row r="3120" spans="1:18" hidden="1" x14ac:dyDescent="0.25">
      <c r="A3120" t="s">
        <v>15099</v>
      </c>
      <c r="B3120" t="s">
        <v>14705</v>
      </c>
      <c r="C3120" t="s">
        <v>45</v>
      </c>
      <c r="D3120">
        <v>1</v>
      </c>
      <c r="E3120">
        <v>80</v>
      </c>
      <c r="F3120">
        <v>10</v>
      </c>
      <c r="J3120">
        <v>2</v>
      </c>
      <c r="K3120">
        <v>1</v>
      </c>
      <c r="L3120">
        <v>3</v>
      </c>
      <c r="M3120" t="s">
        <v>1745</v>
      </c>
      <c r="O3120" t="s">
        <v>2181</v>
      </c>
      <c r="P3120">
        <v>9</v>
      </c>
      <c r="Q3120" t="s">
        <v>15100</v>
      </c>
      <c r="R3120" t="str">
        <f>IFERROR(INDEX(tbl_Lookup_Exercises[Category],MATCH(tbl_Exercises[[#This Row],[ExerciseName]],tbl_Lookup_Exercises[ExerciseName],0)),"Unknown")</f>
        <v>Pull</v>
      </c>
    </row>
    <row r="3121" spans="1:18" hidden="1" x14ac:dyDescent="0.25">
      <c r="A3121" t="s">
        <v>15101</v>
      </c>
      <c r="B3121" t="s">
        <v>14705</v>
      </c>
      <c r="C3121" t="s">
        <v>45</v>
      </c>
      <c r="D3121">
        <v>2</v>
      </c>
      <c r="E3121">
        <v>80</v>
      </c>
      <c r="F3121">
        <v>9</v>
      </c>
      <c r="J3121">
        <v>2</v>
      </c>
      <c r="K3121">
        <v>1</v>
      </c>
      <c r="L3121">
        <v>3</v>
      </c>
      <c r="M3121" t="s">
        <v>1745</v>
      </c>
      <c r="O3121" t="s">
        <v>15102</v>
      </c>
      <c r="P3121">
        <v>9</v>
      </c>
      <c r="Q3121" t="s">
        <v>15103</v>
      </c>
      <c r="R3121" t="str">
        <f>IFERROR(INDEX(tbl_Lookup_Exercises[Category],MATCH(tbl_Exercises[[#This Row],[ExerciseName]],tbl_Lookup_Exercises[ExerciseName],0)),"Unknown")</f>
        <v>Pull</v>
      </c>
    </row>
    <row r="3122" spans="1:18" hidden="1" x14ac:dyDescent="0.25">
      <c r="A3122" t="s">
        <v>15104</v>
      </c>
      <c r="B3122" t="s">
        <v>14705</v>
      </c>
      <c r="C3122" t="s">
        <v>45</v>
      </c>
      <c r="D3122">
        <v>3</v>
      </c>
      <c r="E3122">
        <v>80</v>
      </c>
      <c r="F3122">
        <v>8</v>
      </c>
      <c r="J3122">
        <v>2</v>
      </c>
      <c r="K3122">
        <v>1</v>
      </c>
      <c r="L3122">
        <v>3</v>
      </c>
      <c r="M3122" t="s">
        <v>610</v>
      </c>
      <c r="O3122" t="s">
        <v>15105</v>
      </c>
      <c r="P3122">
        <v>9</v>
      </c>
      <c r="Q3122" t="s">
        <v>15106</v>
      </c>
      <c r="R3122" t="str">
        <f>IFERROR(INDEX(tbl_Lookup_Exercises[Category],MATCH(tbl_Exercises[[#This Row],[ExerciseName]],tbl_Lookup_Exercises[ExerciseName],0)),"Unknown")</f>
        <v>Pull</v>
      </c>
    </row>
    <row r="3123" spans="1:18" hidden="1" x14ac:dyDescent="0.25">
      <c r="A3123" t="s">
        <v>15107</v>
      </c>
      <c r="B3123" t="s">
        <v>14705</v>
      </c>
      <c r="C3123" t="s">
        <v>59</v>
      </c>
      <c r="D3123">
        <v>1</v>
      </c>
      <c r="E3123">
        <v>45</v>
      </c>
      <c r="F3123">
        <v>12</v>
      </c>
      <c r="J3123">
        <v>2</v>
      </c>
      <c r="K3123">
        <v>1</v>
      </c>
      <c r="L3123">
        <v>3</v>
      </c>
      <c r="M3123" t="s">
        <v>618</v>
      </c>
      <c r="O3123" t="s">
        <v>15108</v>
      </c>
      <c r="P3123">
        <v>9</v>
      </c>
      <c r="Q3123" t="s">
        <v>15109</v>
      </c>
      <c r="R3123" t="str">
        <f>IFERROR(INDEX(tbl_Lookup_Exercises[Category],MATCH(tbl_Exercises[[#This Row],[ExerciseName]],tbl_Lookup_Exercises[ExerciseName],0)),"Unknown")</f>
        <v>Pull</v>
      </c>
    </row>
    <row r="3124" spans="1:18" hidden="1" x14ac:dyDescent="0.25">
      <c r="A3124" t="s">
        <v>15110</v>
      </c>
      <c r="B3124" t="s">
        <v>14705</v>
      </c>
      <c r="C3124" t="s">
        <v>59</v>
      </c>
      <c r="D3124">
        <v>2</v>
      </c>
      <c r="E3124">
        <v>50</v>
      </c>
      <c r="F3124">
        <v>12</v>
      </c>
      <c r="J3124">
        <v>2</v>
      </c>
      <c r="K3124">
        <v>1</v>
      </c>
      <c r="L3124">
        <v>3</v>
      </c>
      <c r="M3124" t="s">
        <v>618</v>
      </c>
      <c r="O3124" t="s">
        <v>3189</v>
      </c>
      <c r="P3124">
        <v>9</v>
      </c>
      <c r="Q3124" t="s">
        <v>15111</v>
      </c>
      <c r="R3124" t="str">
        <f>IFERROR(INDEX(tbl_Lookup_Exercises[Category],MATCH(tbl_Exercises[[#This Row],[ExerciseName]],tbl_Lookup_Exercises[ExerciseName],0)),"Unknown")</f>
        <v>Pull</v>
      </c>
    </row>
    <row r="3125" spans="1:18" hidden="1" x14ac:dyDescent="0.25">
      <c r="A3125" t="s">
        <v>15112</v>
      </c>
      <c r="B3125" t="s">
        <v>14705</v>
      </c>
      <c r="C3125" t="s">
        <v>59</v>
      </c>
      <c r="D3125">
        <v>3</v>
      </c>
      <c r="E3125">
        <v>55</v>
      </c>
      <c r="F3125">
        <v>10</v>
      </c>
      <c r="J3125">
        <v>2</v>
      </c>
      <c r="K3125">
        <v>1</v>
      </c>
      <c r="L3125">
        <v>3</v>
      </c>
      <c r="M3125" t="s">
        <v>15113</v>
      </c>
      <c r="O3125" t="s">
        <v>15114</v>
      </c>
      <c r="P3125">
        <v>9</v>
      </c>
      <c r="Q3125" t="s">
        <v>15115</v>
      </c>
      <c r="R3125" t="str">
        <f>IFERROR(INDEX(tbl_Lookup_Exercises[Category],MATCH(tbl_Exercises[[#This Row],[ExerciseName]],tbl_Lookup_Exercises[ExerciseName],0)),"Unknown")</f>
        <v>Pull</v>
      </c>
    </row>
    <row r="3126" spans="1:18" hidden="1" x14ac:dyDescent="0.25">
      <c r="A3126" t="s">
        <v>15116</v>
      </c>
      <c r="B3126" t="s">
        <v>14705</v>
      </c>
      <c r="C3126" t="s">
        <v>8734</v>
      </c>
      <c r="D3126">
        <v>1</v>
      </c>
      <c r="E3126">
        <v>30</v>
      </c>
      <c r="F3126">
        <v>9</v>
      </c>
      <c r="J3126">
        <v>2</v>
      </c>
      <c r="K3126">
        <v>1</v>
      </c>
      <c r="L3126">
        <v>3</v>
      </c>
      <c r="M3126" t="s">
        <v>610</v>
      </c>
      <c r="O3126" t="s">
        <v>2350</v>
      </c>
      <c r="P3126">
        <v>9</v>
      </c>
      <c r="Q3126" t="s">
        <v>15117</v>
      </c>
      <c r="R3126" t="str">
        <f>IFERROR(INDEX(tbl_Lookup_Exercises[Category],MATCH(tbl_Exercises[[#This Row],[ExerciseName]],tbl_Lookup_Exercises[ExerciseName],0)),"Unknown")</f>
        <v>Arms_Biceps</v>
      </c>
    </row>
    <row r="3127" spans="1:18" hidden="1" x14ac:dyDescent="0.25">
      <c r="A3127" t="s">
        <v>15118</v>
      </c>
      <c r="B3127" t="s">
        <v>14705</v>
      </c>
      <c r="C3127" t="s">
        <v>8734</v>
      </c>
      <c r="D3127">
        <v>2</v>
      </c>
      <c r="E3127">
        <v>30</v>
      </c>
      <c r="F3127">
        <v>8</v>
      </c>
      <c r="J3127">
        <v>2</v>
      </c>
      <c r="K3127">
        <v>1</v>
      </c>
      <c r="L3127">
        <v>3</v>
      </c>
      <c r="M3127" t="s">
        <v>610</v>
      </c>
      <c r="O3127" t="s">
        <v>2350</v>
      </c>
      <c r="P3127">
        <v>9</v>
      </c>
      <c r="Q3127" t="s">
        <v>15119</v>
      </c>
      <c r="R3127" t="str">
        <f>IFERROR(INDEX(tbl_Lookup_Exercises[Category],MATCH(tbl_Exercises[[#This Row],[ExerciseName]],tbl_Lookup_Exercises[ExerciseName],0)),"Unknown")</f>
        <v>Arms_Biceps</v>
      </c>
    </row>
    <row r="3128" spans="1:18" hidden="1" x14ac:dyDescent="0.25">
      <c r="A3128" t="s">
        <v>15120</v>
      </c>
      <c r="B3128" t="s">
        <v>14705</v>
      </c>
      <c r="C3128" t="s">
        <v>8734</v>
      </c>
      <c r="D3128">
        <v>3</v>
      </c>
      <c r="E3128">
        <v>30</v>
      </c>
      <c r="F3128">
        <v>7</v>
      </c>
      <c r="J3128">
        <v>2</v>
      </c>
      <c r="K3128">
        <v>1</v>
      </c>
      <c r="L3128">
        <v>3</v>
      </c>
      <c r="M3128" t="s">
        <v>610</v>
      </c>
      <c r="O3128" t="s">
        <v>2350</v>
      </c>
      <c r="P3128">
        <v>9</v>
      </c>
      <c r="Q3128" t="s">
        <v>15121</v>
      </c>
      <c r="R3128" t="str">
        <f>IFERROR(INDEX(tbl_Lookup_Exercises[Category],MATCH(tbl_Exercises[[#This Row],[ExerciseName]],tbl_Lookup_Exercises[ExerciseName],0)),"Unknown")</f>
        <v>Arms_Biceps</v>
      </c>
    </row>
    <row r="3129" spans="1:18" hidden="1" x14ac:dyDescent="0.25">
      <c r="A3129" t="s">
        <v>15122</v>
      </c>
      <c r="B3129" t="s">
        <v>14705</v>
      </c>
      <c r="C3129" t="s">
        <v>79</v>
      </c>
      <c r="D3129">
        <v>1</v>
      </c>
      <c r="E3129">
        <v>45</v>
      </c>
      <c r="F3129">
        <v>15</v>
      </c>
      <c r="J3129">
        <v>2</v>
      </c>
      <c r="K3129">
        <v>1</v>
      </c>
      <c r="L3129">
        <v>3</v>
      </c>
      <c r="M3129" t="s">
        <v>618</v>
      </c>
      <c r="O3129" t="s">
        <v>3189</v>
      </c>
      <c r="P3129">
        <v>9</v>
      </c>
      <c r="Q3129" t="s">
        <v>15123</v>
      </c>
      <c r="R3129" t="str">
        <f>IFERROR(INDEX(tbl_Lookup_Exercises[Category],MATCH(tbl_Exercises[[#This Row],[ExerciseName]],tbl_Lookup_Exercises[ExerciseName],0)),"Unknown")</f>
        <v>Pull</v>
      </c>
    </row>
    <row r="3130" spans="1:18" hidden="1" x14ac:dyDescent="0.25">
      <c r="A3130" t="s">
        <v>15124</v>
      </c>
      <c r="B3130" t="s">
        <v>14705</v>
      </c>
      <c r="C3130" t="s">
        <v>79</v>
      </c>
      <c r="D3130">
        <v>2</v>
      </c>
      <c r="E3130">
        <v>50</v>
      </c>
      <c r="F3130">
        <v>14</v>
      </c>
      <c r="J3130">
        <v>2</v>
      </c>
      <c r="K3130">
        <v>1</v>
      </c>
      <c r="L3130">
        <v>3</v>
      </c>
      <c r="M3130" t="s">
        <v>618</v>
      </c>
      <c r="O3130" t="s">
        <v>3189</v>
      </c>
      <c r="P3130">
        <v>9</v>
      </c>
      <c r="Q3130" t="s">
        <v>15125</v>
      </c>
      <c r="R3130" t="str">
        <f>IFERROR(INDEX(tbl_Lookup_Exercises[Category],MATCH(tbl_Exercises[[#This Row],[ExerciseName]],tbl_Lookup_Exercises[ExerciseName],0)),"Unknown")</f>
        <v>Pull</v>
      </c>
    </row>
    <row r="3131" spans="1:18" hidden="1" x14ac:dyDescent="0.25">
      <c r="A3131" t="s">
        <v>15126</v>
      </c>
      <c r="B3131" t="s">
        <v>14705</v>
      </c>
      <c r="C3131" t="s">
        <v>79</v>
      </c>
      <c r="D3131">
        <v>3</v>
      </c>
      <c r="E3131">
        <v>52.5</v>
      </c>
      <c r="F3131">
        <v>14</v>
      </c>
      <c r="J3131">
        <v>2</v>
      </c>
      <c r="K3131">
        <v>1</v>
      </c>
      <c r="L3131">
        <v>3</v>
      </c>
      <c r="M3131" t="s">
        <v>618</v>
      </c>
      <c r="O3131" t="s">
        <v>3189</v>
      </c>
      <c r="P3131">
        <v>9</v>
      </c>
      <c r="Q3131" t="s">
        <v>15127</v>
      </c>
      <c r="R3131" t="str">
        <f>IFERROR(INDEX(tbl_Lookup_Exercises[Category],MATCH(tbl_Exercises[[#This Row],[ExerciseName]],tbl_Lookup_Exercises[ExerciseName],0)),"Unknown")</f>
        <v>Pull</v>
      </c>
    </row>
    <row r="3132" spans="1:18" hidden="1" x14ac:dyDescent="0.25">
      <c r="A3132" t="s">
        <v>15128</v>
      </c>
      <c r="B3132" t="s">
        <v>14705</v>
      </c>
      <c r="C3132" t="s">
        <v>14738</v>
      </c>
      <c r="D3132">
        <v>1</v>
      </c>
      <c r="E3132">
        <v>10</v>
      </c>
      <c r="F3132">
        <v>12</v>
      </c>
      <c r="J3132">
        <v>2</v>
      </c>
      <c r="K3132">
        <v>1</v>
      </c>
      <c r="L3132">
        <v>2</v>
      </c>
      <c r="M3132" t="s">
        <v>618</v>
      </c>
      <c r="O3132" t="s">
        <v>15129</v>
      </c>
      <c r="P3132">
        <v>9</v>
      </c>
      <c r="Q3132" t="s">
        <v>15130</v>
      </c>
      <c r="R3132" t="str">
        <f>IFERROR(INDEX(tbl_Lookup_Exercises[Category],MATCH(tbl_Exercises[[#This Row],[ExerciseName]],tbl_Lookup_Exercises[ExerciseName],0)),"Unknown")</f>
        <v>Other</v>
      </c>
    </row>
    <row r="3133" spans="1:18" hidden="1" x14ac:dyDescent="0.25">
      <c r="A3133" t="s">
        <v>15131</v>
      </c>
      <c r="B3133" t="s">
        <v>14705</v>
      </c>
      <c r="C3133" t="s">
        <v>14738</v>
      </c>
      <c r="D3133">
        <v>2</v>
      </c>
      <c r="E3133">
        <v>12.5</v>
      </c>
      <c r="F3133">
        <v>12</v>
      </c>
      <c r="J3133">
        <v>2</v>
      </c>
      <c r="K3133">
        <v>1</v>
      </c>
      <c r="L3133">
        <v>2</v>
      </c>
      <c r="M3133" t="s">
        <v>618</v>
      </c>
      <c r="O3133" t="s">
        <v>15129</v>
      </c>
      <c r="P3133">
        <v>9</v>
      </c>
      <c r="Q3133" t="s">
        <v>15132</v>
      </c>
      <c r="R3133" t="str">
        <f>IFERROR(INDEX(tbl_Lookup_Exercises[Category],MATCH(tbl_Exercises[[#This Row],[ExerciseName]],tbl_Lookup_Exercises[ExerciseName],0)),"Unknown")</f>
        <v>Other</v>
      </c>
    </row>
    <row r="3134" spans="1:18" hidden="1" x14ac:dyDescent="0.25">
      <c r="A3134" t="s">
        <v>15133</v>
      </c>
      <c r="B3134" t="s">
        <v>14705</v>
      </c>
      <c r="C3134" t="s">
        <v>334</v>
      </c>
      <c r="D3134">
        <v>1</v>
      </c>
      <c r="E3134">
        <v>0</v>
      </c>
      <c r="G3134">
        <v>45</v>
      </c>
      <c r="P3134">
        <v>9</v>
      </c>
      <c r="Q3134" t="s">
        <v>15134</v>
      </c>
      <c r="R3134" t="str">
        <f>IFERROR(INDEX(tbl_Lookup_Exercises[Category],MATCH(tbl_Exercises[[#This Row],[ExerciseName]],tbl_Lookup_Exercises[ExerciseName],0)),"Unknown")</f>
        <v>Carry</v>
      </c>
    </row>
    <row r="3135" spans="1:18" hidden="1" x14ac:dyDescent="0.25">
      <c r="A3135" t="s">
        <v>15135</v>
      </c>
      <c r="B3135" t="s">
        <v>14705</v>
      </c>
      <c r="C3135" t="s">
        <v>334</v>
      </c>
      <c r="D3135">
        <v>2</v>
      </c>
      <c r="E3135">
        <v>0</v>
      </c>
      <c r="G3135">
        <v>34.799999999999997</v>
      </c>
      <c r="P3135">
        <v>9</v>
      </c>
      <c r="Q3135" t="s">
        <v>14708</v>
      </c>
      <c r="R3135" t="str">
        <f>IFERROR(INDEX(tbl_Lookup_Exercises[Category],MATCH(tbl_Exercises[[#This Row],[ExerciseName]],tbl_Lookup_Exercises[ExerciseName],0)),"Unknown")</f>
        <v>Carry</v>
      </c>
    </row>
    <row r="3136" spans="1:18" hidden="1" x14ac:dyDescent="0.25">
      <c r="A3136" t="s">
        <v>15136</v>
      </c>
      <c r="B3136" t="s">
        <v>14709</v>
      </c>
      <c r="C3136" t="s">
        <v>363</v>
      </c>
      <c r="D3136">
        <v>1</v>
      </c>
      <c r="G3136">
        <v>300</v>
      </c>
      <c r="H3136">
        <v>0.61</v>
      </c>
      <c r="I3136" t="s">
        <v>3957</v>
      </c>
      <c r="O3136" t="s">
        <v>15137</v>
      </c>
      <c r="P3136">
        <v>9</v>
      </c>
      <c r="Q3136" t="s">
        <v>14711</v>
      </c>
      <c r="R3136" t="str">
        <f>IFERROR(INDEX(tbl_Lookup_Exercises[Category],MATCH(tbl_Exercises[[#This Row],[ExerciseName]],tbl_Lookup_Exercises[ExerciseName],0)),"Unknown")</f>
        <v>Cardio</v>
      </c>
    </row>
    <row r="3137" spans="1:18" hidden="1" x14ac:dyDescent="0.25">
      <c r="A3137" t="s">
        <v>15138</v>
      </c>
      <c r="B3137" t="s">
        <v>14709</v>
      </c>
      <c r="C3137" t="s">
        <v>394</v>
      </c>
      <c r="D3137">
        <v>1</v>
      </c>
      <c r="E3137">
        <v>0</v>
      </c>
      <c r="F3137">
        <v>15</v>
      </c>
      <c r="N3137" t="s">
        <v>15139</v>
      </c>
      <c r="O3137" t="s">
        <v>2818</v>
      </c>
      <c r="P3137">
        <v>9</v>
      </c>
      <c r="Q3137" t="s">
        <v>15140</v>
      </c>
      <c r="R3137" t="str">
        <f>IFERROR(INDEX(tbl_Lookup_Exercises[Category],MATCH(tbl_Exercises[[#This Row],[ExerciseName]],tbl_Lookup_Exercises[ExerciseName],0)),"Unknown")</f>
        <v>Warmup</v>
      </c>
    </row>
    <row r="3138" spans="1:18" hidden="1" x14ac:dyDescent="0.25">
      <c r="A3138" t="s">
        <v>15141</v>
      </c>
      <c r="B3138" t="s">
        <v>14709</v>
      </c>
      <c r="C3138" t="s">
        <v>398</v>
      </c>
      <c r="D3138">
        <v>1</v>
      </c>
      <c r="E3138">
        <v>0</v>
      </c>
      <c r="F3138">
        <v>12</v>
      </c>
      <c r="N3138" t="s">
        <v>15139</v>
      </c>
      <c r="O3138" t="s">
        <v>2818</v>
      </c>
      <c r="P3138">
        <v>9</v>
      </c>
      <c r="Q3138" t="s">
        <v>15142</v>
      </c>
      <c r="R3138" t="str">
        <f>IFERROR(INDEX(tbl_Lookup_Exercises[Category],MATCH(tbl_Exercises[[#This Row],[ExerciseName]],tbl_Lookup_Exercises[ExerciseName],0)),"Unknown")</f>
        <v>Warmup</v>
      </c>
    </row>
    <row r="3139" spans="1:18" hidden="1" x14ac:dyDescent="0.25">
      <c r="A3139" t="s">
        <v>15143</v>
      </c>
      <c r="B3139" t="s">
        <v>14709</v>
      </c>
      <c r="C3139" t="s">
        <v>403</v>
      </c>
      <c r="D3139">
        <v>1</v>
      </c>
      <c r="E3139">
        <v>0</v>
      </c>
      <c r="F3139">
        <v>8</v>
      </c>
      <c r="N3139" t="s">
        <v>15139</v>
      </c>
      <c r="O3139" t="s">
        <v>2818</v>
      </c>
      <c r="P3139">
        <v>9</v>
      </c>
      <c r="Q3139" t="s">
        <v>15144</v>
      </c>
      <c r="R3139" t="str">
        <f>IFERROR(INDEX(tbl_Lookup_Exercises[Category],MATCH(tbl_Exercises[[#This Row],[ExerciseName]],tbl_Lookup_Exercises[ExerciseName],0)),"Unknown")</f>
        <v>Warmup</v>
      </c>
    </row>
    <row r="3140" spans="1:18" hidden="1" x14ac:dyDescent="0.25">
      <c r="A3140" t="s">
        <v>15145</v>
      </c>
      <c r="B3140" t="s">
        <v>14709</v>
      </c>
      <c r="C3140" t="s">
        <v>389</v>
      </c>
      <c r="D3140">
        <v>1</v>
      </c>
      <c r="E3140">
        <v>0</v>
      </c>
      <c r="F3140">
        <v>8</v>
      </c>
      <c r="N3140" t="s">
        <v>15139</v>
      </c>
      <c r="P3140">
        <v>9</v>
      </c>
      <c r="Q3140" t="s">
        <v>15146</v>
      </c>
      <c r="R3140" t="str">
        <f>IFERROR(INDEX(tbl_Lookup_Exercises[Category],MATCH(tbl_Exercises[[#This Row],[ExerciseName]],tbl_Lookup_Exercises[ExerciseName],0)),"Unknown")</f>
        <v>Push</v>
      </c>
    </row>
    <row r="3141" spans="1:18" hidden="1" x14ac:dyDescent="0.25">
      <c r="A3141" t="s">
        <v>15147</v>
      </c>
      <c r="B3141" t="s">
        <v>14709</v>
      </c>
      <c r="C3141" t="s">
        <v>394</v>
      </c>
      <c r="D3141">
        <v>2</v>
      </c>
      <c r="E3141">
        <v>0</v>
      </c>
      <c r="F3141">
        <v>15</v>
      </c>
      <c r="N3141" t="s">
        <v>15148</v>
      </c>
      <c r="O3141" t="s">
        <v>2818</v>
      </c>
      <c r="P3141">
        <v>9</v>
      </c>
      <c r="Q3141" t="s">
        <v>15149</v>
      </c>
      <c r="R3141" t="str">
        <f>IFERROR(INDEX(tbl_Lookup_Exercises[Category],MATCH(tbl_Exercises[[#This Row],[ExerciseName]],tbl_Lookup_Exercises[ExerciseName],0)),"Unknown")</f>
        <v>Warmup</v>
      </c>
    </row>
    <row r="3142" spans="1:18" hidden="1" x14ac:dyDescent="0.25">
      <c r="A3142" t="s">
        <v>15150</v>
      </c>
      <c r="B3142" t="s">
        <v>14709</v>
      </c>
      <c r="C3142" t="s">
        <v>398</v>
      </c>
      <c r="D3142">
        <v>2</v>
      </c>
      <c r="E3142">
        <v>0</v>
      </c>
      <c r="F3142">
        <v>12</v>
      </c>
      <c r="N3142" t="s">
        <v>15148</v>
      </c>
      <c r="O3142" t="s">
        <v>2818</v>
      </c>
      <c r="P3142">
        <v>9</v>
      </c>
      <c r="Q3142" t="s">
        <v>15151</v>
      </c>
      <c r="R3142" t="str">
        <f>IFERROR(INDEX(tbl_Lookup_Exercises[Category],MATCH(tbl_Exercises[[#This Row],[ExerciseName]],tbl_Lookup_Exercises[ExerciseName],0)),"Unknown")</f>
        <v>Warmup</v>
      </c>
    </row>
    <row r="3143" spans="1:18" hidden="1" x14ac:dyDescent="0.25">
      <c r="A3143" t="s">
        <v>15152</v>
      </c>
      <c r="B3143" t="s">
        <v>14709</v>
      </c>
      <c r="C3143" t="s">
        <v>403</v>
      </c>
      <c r="D3143">
        <v>2</v>
      </c>
      <c r="E3143">
        <v>0</v>
      </c>
      <c r="F3143">
        <v>8</v>
      </c>
      <c r="N3143" t="s">
        <v>15148</v>
      </c>
      <c r="O3143" t="s">
        <v>2818</v>
      </c>
      <c r="P3143">
        <v>9</v>
      </c>
      <c r="Q3143" t="s">
        <v>15153</v>
      </c>
      <c r="R3143" t="str">
        <f>IFERROR(INDEX(tbl_Lookup_Exercises[Category],MATCH(tbl_Exercises[[#This Row],[ExerciseName]],tbl_Lookup_Exercises[ExerciseName],0)),"Unknown")</f>
        <v>Warmup</v>
      </c>
    </row>
    <row r="3144" spans="1:18" hidden="1" x14ac:dyDescent="0.25">
      <c r="A3144" t="s">
        <v>15154</v>
      </c>
      <c r="B3144" t="s">
        <v>14709</v>
      </c>
      <c r="C3144" t="s">
        <v>389</v>
      </c>
      <c r="D3144">
        <v>2</v>
      </c>
      <c r="E3144">
        <v>0</v>
      </c>
      <c r="F3144">
        <v>8</v>
      </c>
      <c r="N3144" t="s">
        <v>15148</v>
      </c>
      <c r="P3144">
        <v>9</v>
      </c>
      <c r="Q3144" t="s">
        <v>15155</v>
      </c>
      <c r="R3144" t="str">
        <f>IFERROR(INDEX(tbl_Lookup_Exercises[Category],MATCH(tbl_Exercises[[#This Row],[ExerciseName]],tbl_Lookup_Exercises[ExerciseName],0)),"Unknown")</f>
        <v>Push</v>
      </c>
    </row>
    <row r="3145" spans="1:18" hidden="1" x14ac:dyDescent="0.25">
      <c r="A3145" t="s">
        <v>15156</v>
      </c>
      <c r="B3145" t="s">
        <v>14709</v>
      </c>
      <c r="C3145" t="s">
        <v>172</v>
      </c>
      <c r="D3145">
        <v>1</v>
      </c>
      <c r="E3145">
        <v>15</v>
      </c>
      <c r="F3145">
        <v>12</v>
      </c>
      <c r="P3145">
        <v>9</v>
      </c>
      <c r="Q3145" t="s">
        <v>15157</v>
      </c>
      <c r="R3145" t="str">
        <f>IFERROR(INDEX(tbl_Lookup_Exercises[Category],MATCH(tbl_Exercises[[#This Row],[ExerciseName]],tbl_Lookup_Exercises[ExerciseName],0)),"Unknown")</f>
        <v>Push</v>
      </c>
    </row>
    <row r="3146" spans="1:18" hidden="1" x14ac:dyDescent="0.25">
      <c r="A3146" t="s">
        <v>15158</v>
      </c>
      <c r="B3146" t="s">
        <v>14709</v>
      </c>
      <c r="C3146" t="s">
        <v>147</v>
      </c>
      <c r="D3146">
        <v>1</v>
      </c>
      <c r="E3146">
        <v>100</v>
      </c>
      <c r="F3146">
        <v>8</v>
      </c>
      <c r="J3146">
        <v>2</v>
      </c>
      <c r="K3146">
        <v>1</v>
      </c>
      <c r="L3146">
        <v>3</v>
      </c>
      <c r="M3146" t="s">
        <v>618</v>
      </c>
      <c r="O3146" t="s">
        <v>15159</v>
      </c>
      <c r="P3146">
        <v>9</v>
      </c>
      <c r="Q3146" t="s">
        <v>15160</v>
      </c>
      <c r="R3146" t="str">
        <f>IFERROR(INDEX(tbl_Lookup_Exercises[Category],MATCH(tbl_Exercises[[#This Row],[ExerciseName]],tbl_Lookup_Exercises[ExerciseName],0)),"Unknown")</f>
        <v>Push</v>
      </c>
    </row>
    <row r="3147" spans="1:18" hidden="1" x14ac:dyDescent="0.25">
      <c r="A3147" t="s">
        <v>15161</v>
      </c>
      <c r="B3147" t="s">
        <v>14709</v>
      </c>
      <c r="C3147" t="s">
        <v>147</v>
      </c>
      <c r="D3147">
        <v>2</v>
      </c>
      <c r="E3147">
        <v>120</v>
      </c>
      <c r="F3147">
        <v>6</v>
      </c>
      <c r="J3147">
        <v>2</v>
      </c>
      <c r="K3147">
        <v>1</v>
      </c>
      <c r="L3147">
        <v>3</v>
      </c>
      <c r="M3147" t="s">
        <v>618</v>
      </c>
      <c r="O3147" t="s">
        <v>15162</v>
      </c>
      <c r="P3147">
        <v>9</v>
      </c>
      <c r="Q3147" t="s">
        <v>15163</v>
      </c>
      <c r="R3147" t="str">
        <f>IFERROR(INDEX(tbl_Lookup_Exercises[Category],MATCH(tbl_Exercises[[#This Row],[ExerciseName]],tbl_Lookup_Exercises[ExerciseName],0)),"Unknown")</f>
        <v>Push</v>
      </c>
    </row>
    <row r="3148" spans="1:18" hidden="1" x14ac:dyDescent="0.25">
      <c r="A3148" t="s">
        <v>15164</v>
      </c>
      <c r="B3148" t="s">
        <v>14709</v>
      </c>
      <c r="C3148" t="s">
        <v>147</v>
      </c>
      <c r="D3148">
        <v>3</v>
      </c>
      <c r="E3148">
        <v>140</v>
      </c>
      <c r="F3148">
        <v>8</v>
      </c>
      <c r="J3148">
        <v>2</v>
      </c>
      <c r="K3148">
        <v>1</v>
      </c>
      <c r="L3148">
        <v>3</v>
      </c>
      <c r="M3148" t="s">
        <v>618</v>
      </c>
      <c r="O3148" t="s">
        <v>15165</v>
      </c>
      <c r="P3148">
        <v>9</v>
      </c>
      <c r="Q3148" t="s">
        <v>15166</v>
      </c>
      <c r="R3148" t="str">
        <f>IFERROR(INDEX(tbl_Lookup_Exercises[Category],MATCH(tbl_Exercises[[#This Row],[ExerciseName]],tbl_Lookup_Exercises[ExerciseName],0)),"Unknown")</f>
        <v>Push</v>
      </c>
    </row>
    <row r="3149" spans="1:18" hidden="1" x14ac:dyDescent="0.25">
      <c r="A3149" t="s">
        <v>15167</v>
      </c>
      <c r="B3149" t="s">
        <v>14709</v>
      </c>
      <c r="C3149" t="s">
        <v>147</v>
      </c>
      <c r="D3149">
        <v>4</v>
      </c>
      <c r="E3149">
        <v>150</v>
      </c>
      <c r="F3149">
        <v>6</v>
      </c>
      <c r="J3149">
        <v>2</v>
      </c>
      <c r="K3149">
        <v>1</v>
      </c>
      <c r="L3149">
        <v>3</v>
      </c>
      <c r="M3149" t="s">
        <v>610</v>
      </c>
      <c r="O3149" t="s">
        <v>2350</v>
      </c>
      <c r="P3149">
        <v>9</v>
      </c>
      <c r="Q3149" t="s">
        <v>15168</v>
      </c>
      <c r="R3149" t="str">
        <f>IFERROR(INDEX(tbl_Lookup_Exercises[Category],MATCH(tbl_Exercises[[#This Row],[ExerciseName]],tbl_Lookup_Exercises[ExerciseName],0)),"Unknown")</f>
        <v>Push</v>
      </c>
    </row>
    <row r="3150" spans="1:18" hidden="1" x14ac:dyDescent="0.25">
      <c r="A3150" t="s">
        <v>15169</v>
      </c>
      <c r="B3150" t="s">
        <v>14709</v>
      </c>
      <c r="C3150" t="s">
        <v>147</v>
      </c>
      <c r="D3150">
        <v>5</v>
      </c>
      <c r="E3150">
        <v>150</v>
      </c>
      <c r="F3150">
        <v>5.5</v>
      </c>
      <c r="J3150">
        <v>2</v>
      </c>
      <c r="K3150">
        <v>1</v>
      </c>
      <c r="L3150">
        <v>3</v>
      </c>
      <c r="M3150" t="s">
        <v>610</v>
      </c>
      <c r="O3150" t="s">
        <v>2350</v>
      </c>
      <c r="P3150">
        <v>9</v>
      </c>
      <c r="Q3150" t="s">
        <v>15170</v>
      </c>
      <c r="R3150" t="str">
        <f>IFERROR(INDEX(tbl_Lookup_Exercises[Category],MATCH(tbl_Exercises[[#This Row],[ExerciseName]],tbl_Lookup_Exercises[ExerciseName],0)),"Unknown")</f>
        <v>Push</v>
      </c>
    </row>
    <row r="3151" spans="1:18" hidden="1" x14ac:dyDescent="0.25">
      <c r="A3151" t="s">
        <v>15171</v>
      </c>
      <c r="B3151" t="s">
        <v>14709</v>
      </c>
      <c r="C3151" t="s">
        <v>14743</v>
      </c>
      <c r="D3151">
        <v>1</v>
      </c>
      <c r="E3151">
        <v>50</v>
      </c>
      <c r="F3151">
        <v>10</v>
      </c>
      <c r="J3151">
        <v>2</v>
      </c>
      <c r="K3151">
        <v>1</v>
      </c>
      <c r="L3151">
        <v>3</v>
      </c>
      <c r="M3151" t="s">
        <v>2271</v>
      </c>
      <c r="O3151" t="s">
        <v>15172</v>
      </c>
      <c r="P3151">
        <v>9</v>
      </c>
      <c r="Q3151" t="s">
        <v>15173</v>
      </c>
      <c r="R3151" t="str">
        <f>IFERROR(INDEX(tbl_Lookup_Exercises[Category],MATCH(tbl_Exercises[[#This Row],[ExerciseName]],tbl_Lookup_Exercises[ExerciseName],0)),"Unknown")</f>
        <v>Push</v>
      </c>
    </row>
    <row r="3152" spans="1:18" hidden="1" x14ac:dyDescent="0.25">
      <c r="A3152" t="s">
        <v>15174</v>
      </c>
      <c r="B3152" t="s">
        <v>14709</v>
      </c>
      <c r="C3152" t="s">
        <v>14743</v>
      </c>
      <c r="D3152">
        <v>2</v>
      </c>
      <c r="E3152">
        <v>90</v>
      </c>
      <c r="F3152">
        <v>10</v>
      </c>
      <c r="J3152">
        <v>2</v>
      </c>
      <c r="K3152">
        <v>1</v>
      </c>
      <c r="L3152">
        <v>3</v>
      </c>
      <c r="M3152" t="s">
        <v>618</v>
      </c>
      <c r="O3152" t="s">
        <v>15175</v>
      </c>
      <c r="P3152">
        <v>9</v>
      </c>
      <c r="Q3152" t="s">
        <v>15176</v>
      </c>
      <c r="R3152" t="str">
        <f>IFERROR(INDEX(tbl_Lookup_Exercises[Category],MATCH(tbl_Exercises[[#This Row],[ExerciseName]],tbl_Lookup_Exercises[ExerciseName],0)),"Unknown")</f>
        <v>Push</v>
      </c>
    </row>
    <row r="3153" spans="1:18" hidden="1" x14ac:dyDescent="0.25">
      <c r="A3153" t="s">
        <v>15177</v>
      </c>
      <c r="B3153" t="s">
        <v>14709</v>
      </c>
      <c r="C3153" t="s">
        <v>14743</v>
      </c>
      <c r="D3153">
        <v>3</v>
      </c>
      <c r="E3153">
        <v>90</v>
      </c>
      <c r="F3153">
        <v>10</v>
      </c>
      <c r="J3153">
        <v>2</v>
      </c>
      <c r="K3153">
        <v>1</v>
      </c>
      <c r="L3153">
        <v>3</v>
      </c>
      <c r="M3153" t="s">
        <v>618</v>
      </c>
      <c r="O3153" t="s">
        <v>15175</v>
      </c>
      <c r="P3153">
        <v>9</v>
      </c>
      <c r="Q3153" t="s">
        <v>15178</v>
      </c>
      <c r="R3153" t="str">
        <f>IFERROR(INDEX(tbl_Lookup_Exercises[Category],MATCH(tbl_Exercises[[#This Row],[ExerciseName]],tbl_Lookup_Exercises[ExerciseName],0)),"Unknown")</f>
        <v>Push</v>
      </c>
    </row>
    <row r="3154" spans="1:18" hidden="1" x14ac:dyDescent="0.25">
      <c r="A3154" t="s">
        <v>15179</v>
      </c>
      <c r="B3154" t="s">
        <v>14709</v>
      </c>
      <c r="C3154" t="s">
        <v>14743</v>
      </c>
      <c r="D3154">
        <v>4</v>
      </c>
      <c r="E3154">
        <v>100</v>
      </c>
      <c r="F3154">
        <v>10</v>
      </c>
      <c r="J3154">
        <v>2</v>
      </c>
      <c r="K3154">
        <v>1</v>
      </c>
      <c r="L3154">
        <v>3</v>
      </c>
      <c r="M3154" t="s">
        <v>1745</v>
      </c>
      <c r="O3154" t="s">
        <v>2181</v>
      </c>
      <c r="P3154">
        <v>9</v>
      </c>
      <c r="Q3154" t="s">
        <v>15180</v>
      </c>
      <c r="R3154" t="str">
        <f>IFERROR(INDEX(tbl_Lookup_Exercises[Category],MATCH(tbl_Exercises[[#This Row],[ExerciseName]],tbl_Lookup_Exercises[ExerciseName],0)),"Unknown")</f>
        <v>Push</v>
      </c>
    </row>
    <row r="3155" spans="1:18" hidden="1" x14ac:dyDescent="0.25">
      <c r="A3155" t="s">
        <v>15181</v>
      </c>
      <c r="B3155" t="s">
        <v>14709</v>
      </c>
      <c r="C3155" t="s">
        <v>200</v>
      </c>
      <c r="D3155">
        <v>1</v>
      </c>
      <c r="E3155">
        <v>30</v>
      </c>
      <c r="F3155">
        <v>12</v>
      </c>
      <c r="J3155">
        <v>2</v>
      </c>
      <c r="K3155">
        <v>2</v>
      </c>
      <c r="L3155">
        <v>3</v>
      </c>
      <c r="M3155" t="s">
        <v>618</v>
      </c>
      <c r="O3155" t="s">
        <v>15182</v>
      </c>
      <c r="P3155">
        <v>9</v>
      </c>
      <c r="Q3155" t="s">
        <v>15183</v>
      </c>
      <c r="R3155" t="str">
        <f>IFERROR(INDEX(tbl_Lookup_Exercises[Category],MATCH(tbl_Exercises[[#This Row],[ExerciseName]],tbl_Lookup_Exercises[ExerciseName],0)),"Unknown")</f>
        <v>Push</v>
      </c>
    </row>
    <row r="3156" spans="1:18" hidden="1" x14ac:dyDescent="0.25">
      <c r="A3156" t="s">
        <v>15184</v>
      </c>
      <c r="B3156" t="s">
        <v>14709</v>
      </c>
      <c r="C3156" t="s">
        <v>200</v>
      </c>
      <c r="D3156">
        <v>2</v>
      </c>
      <c r="E3156">
        <v>40</v>
      </c>
      <c r="F3156">
        <v>12</v>
      </c>
      <c r="J3156">
        <v>2</v>
      </c>
      <c r="K3156">
        <v>2</v>
      </c>
      <c r="L3156">
        <v>3</v>
      </c>
      <c r="M3156" t="s">
        <v>618</v>
      </c>
      <c r="O3156" t="s">
        <v>15182</v>
      </c>
      <c r="P3156">
        <v>9</v>
      </c>
      <c r="Q3156" t="s">
        <v>15185</v>
      </c>
      <c r="R3156" t="str">
        <f>IFERROR(INDEX(tbl_Lookup_Exercises[Category],MATCH(tbl_Exercises[[#This Row],[ExerciseName]],tbl_Lookup_Exercises[ExerciseName],0)),"Unknown")</f>
        <v>Push</v>
      </c>
    </row>
    <row r="3157" spans="1:18" hidden="1" x14ac:dyDescent="0.25">
      <c r="A3157" t="s">
        <v>15186</v>
      </c>
      <c r="B3157" t="s">
        <v>14709</v>
      </c>
      <c r="C3157" t="s">
        <v>200</v>
      </c>
      <c r="D3157">
        <v>3</v>
      </c>
      <c r="E3157">
        <v>50</v>
      </c>
      <c r="F3157">
        <v>10</v>
      </c>
      <c r="J3157">
        <v>2</v>
      </c>
      <c r="K3157">
        <v>2</v>
      </c>
      <c r="L3157">
        <v>3</v>
      </c>
      <c r="M3157" t="s">
        <v>610</v>
      </c>
      <c r="O3157" t="s">
        <v>15187</v>
      </c>
      <c r="P3157">
        <v>9</v>
      </c>
      <c r="Q3157" t="s">
        <v>15188</v>
      </c>
      <c r="R3157" t="str">
        <f>IFERROR(INDEX(tbl_Lookup_Exercises[Category],MATCH(tbl_Exercises[[#This Row],[ExerciseName]],tbl_Lookup_Exercises[ExerciseName],0)),"Unknown")</f>
        <v>Push</v>
      </c>
    </row>
    <row r="3158" spans="1:18" hidden="1" x14ac:dyDescent="0.25">
      <c r="A3158" t="s">
        <v>15189</v>
      </c>
      <c r="B3158" t="s">
        <v>14709</v>
      </c>
      <c r="C3158" t="s">
        <v>313</v>
      </c>
      <c r="D3158">
        <v>1</v>
      </c>
      <c r="E3158">
        <v>50</v>
      </c>
      <c r="F3158">
        <v>12</v>
      </c>
      <c r="J3158">
        <v>2</v>
      </c>
      <c r="K3158">
        <v>1</v>
      </c>
      <c r="L3158">
        <v>3</v>
      </c>
      <c r="M3158" t="s">
        <v>1745</v>
      </c>
      <c r="O3158" t="s">
        <v>15190</v>
      </c>
      <c r="P3158">
        <v>9</v>
      </c>
      <c r="Q3158" t="s">
        <v>15191</v>
      </c>
      <c r="R3158" t="str">
        <f>IFERROR(INDEX(tbl_Lookup_Exercises[Category],MATCH(tbl_Exercises[[#This Row],[ExerciseName]],tbl_Lookup_Exercises[ExerciseName],0)),"Unknown")</f>
        <v>Push</v>
      </c>
    </row>
    <row r="3159" spans="1:18" hidden="1" x14ac:dyDescent="0.25">
      <c r="A3159" t="s">
        <v>15192</v>
      </c>
      <c r="B3159" t="s">
        <v>14709</v>
      </c>
      <c r="C3159" t="s">
        <v>313</v>
      </c>
      <c r="D3159">
        <v>2</v>
      </c>
      <c r="E3159">
        <v>60</v>
      </c>
      <c r="F3159">
        <v>10</v>
      </c>
      <c r="J3159">
        <v>2</v>
      </c>
      <c r="K3159">
        <v>1</v>
      </c>
      <c r="L3159">
        <v>3</v>
      </c>
      <c r="M3159" t="s">
        <v>1745</v>
      </c>
      <c r="O3159" t="s">
        <v>15193</v>
      </c>
      <c r="P3159">
        <v>9</v>
      </c>
      <c r="Q3159" t="s">
        <v>15194</v>
      </c>
      <c r="R3159" t="str">
        <f>IFERROR(INDEX(tbl_Lookup_Exercises[Category],MATCH(tbl_Exercises[[#This Row],[ExerciseName]],tbl_Lookup_Exercises[ExerciseName],0)),"Unknown")</f>
        <v>Push</v>
      </c>
    </row>
    <row r="3160" spans="1:18" hidden="1" x14ac:dyDescent="0.25">
      <c r="A3160" t="s">
        <v>15195</v>
      </c>
      <c r="B3160" t="s">
        <v>14709</v>
      </c>
      <c r="C3160" t="s">
        <v>313</v>
      </c>
      <c r="D3160">
        <v>3</v>
      </c>
      <c r="E3160">
        <v>60</v>
      </c>
      <c r="F3160">
        <v>8</v>
      </c>
      <c r="J3160">
        <v>2</v>
      </c>
      <c r="K3160">
        <v>1</v>
      </c>
      <c r="L3160">
        <v>3</v>
      </c>
      <c r="M3160" t="s">
        <v>1745</v>
      </c>
      <c r="O3160" t="s">
        <v>15193</v>
      </c>
      <c r="P3160">
        <v>9</v>
      </c>
      <c r="Q3160" t="s">
        <v>15196</v>
      </c>
      <c r="R3160" t="str">
        <f>IFERROR(INDEX(tbl_Lookup_Exercises[Category],MATCH(tbl_Exercises[[#This Row],[ExerciseName]],tbl_Lookup_Exercises[ExerciseName],0)),"Unknown")</f>
        <v>Push</v>
      </c>
    </row>
    <row r="3161" spans="1:18" hidden="1" x14ac:dyDescent="0.25">
      <c r="A3161" t="s">
        <v>15197</v>
      </c>
      <c r="B3161" t="s">
        <v>14709</v>
      </c>
      <c r="C3161" t="s">
        <v>217</v>
      </c>
      <c r="D3161">
        <v>1</v>
      </c>
      <c r="E3161">
        <v>25</v>
      </c>
      <c r="F3161">
        <v>10</v>
      </c>
      <c r="J3161">
        <v>2</v>
      </c>
      <c r="K3161">
        <v>1</v>
      </c>
      <c r="L3161">
        <v>3</v>
      </c>
      <c r="M3161" t="s">
        <v>610</v>
      </c>
      <c r="O3161" t="s">
        <v>2350</v>
      </c>
      <c r="P3161">
        <v>9</v>
      </c>
      <c r="Q3161" t="s">
        <v>15198</v>
      </c>
      <c r="R3161" t="str">
        <f>IFERROR(INDEX(tbl_Lookup_Exercises[Category],MATCH(tbl_Exercises[[#This Row],[ExerciseName]],tbl_Lookup_Exercises[ExerciseName],0)),"Unknown")</f>
        <v>Arms_Triceps</v>
      </c>
    </row>
    <row r="3162" spans="1:18" hidden="1" x14ac:dyDescent="0.25">
      <c r="A3162" t="s">
        <v>15199</v>
      </c>
      <c r="B3162" t="s">
        <v>14709</v>
      </c>
      <c r="C3162" t="s">
        <v>217</v>
      </c>
      <c r="D3162">
        <v>2</v>
      </c>
      <c r="E3162">
        <v>25</v>
      </c>
      <c r="F3162">
        <v>9</v>
      </c>
      <c r="J3162">
        <v>2</v>
      </c>
      <c r="K3162">
        <v>1</v>
      </c>
      <c r="L3162">
        <v>3</v>
      </c>
      <c r="M3162" t="s">
        <v>610</v>
      </c>
      <c r="O3162" t="s">
        <v>15200</v>
      </c>
      <c r="P3162">
        <v>9</v>
      </c>
      <c r="Q3162" t="s">
        <v>15201</v>
      </c>
      <c r="R3162" t="str">
        <f>IFERROR(INDEX(tbl_Lookup_Exercises[Category],MATCH(tbl_Exercises[[#This Row],[ExerciseName]],tbl_Lookup_Exercises[ExerciseName],0)),"Unknown")</f>
        <v>Arms_Triceps</v>
      </c>
    </row>
    <row r="3163" spans="1:18" hidden="1" x14ac:dyDescent="0.25">
      <c r="A3163" t="s">
        <v>15202</v>
      </c>
      <c r="B3163" t="s">
        <v>14709</v>
      </c>
      <c r="C3163" t="s">
        <v>217</v>
      </c>
      <c r="D3163">
        <v>3</v>
      </c>
      <c r="E3163">
        <v>25</v>
      </c>
      <c r="F3163">
        <v>8</v>
      </c>
      <c r="J3163">
        <v>2</v>
      </c>
      <c r="K3163">
        <v>1</v>
      </c>
      <c r="L3163">
        <v>3</v>
      </c>
      <c r="M3163" t="s">
        <v>610</v>
      </c>
      <c r="O3163" t="s">
        <v>15203</v>
      </c>
      <c r="P3163">
        <v>9</v>
      </c>
      <c r="Q3163" t="s">
        <v>15204</v>
      </c>
      <c r="R3163" t="str">
        <f>IFERROR(INDEX(tbl_Lookup_Exercises[Category],MATCH(tbl_Exercises[[#This Row],[ExerciseName]],tbl_Lookup_Exercises[ExerciseName],0)),"Unknown")</f>
        <v>Arms_Triceps</v>
      </c>
    </row>
    <row r="3164" spans="1:18" hidden="1" x14ac:dyDescent="0.25">
      <c r="A3164" t="s">
        <v>15205</v>
      </c>
      <c r="B3164" t="s">
        <v>14709</v>
      </c>
      <c r="C3164" t="s">
        <v>209</v>
      </c>
      <c r="D3164">
        <v>1</v>
      </c>
      <c r="E3164">
        <v>80</v>
      </c>
      <c r="F3164">
        <v>8</v>
      </c>
      <c r="J3164">
        <v>3</v>
      </c>
      <c r="K3164">
        <v>1</v>
      </c>
      <c r="L3164">
        <v>2</v>
      </c>
      <c r="M3164" t="s">
        <v>1745</v>
      </c>
      <c r="O3164" t="s">
        <v>2982</v>
      </c>
      <c r="P3164">
        <v>9</v>
      </c>
      <c r="Q3164" t="s">
        <v>15206</v>
      </c>
      <c r="R3164" t="str">
        <f>IFERROR(INDEX(tbl_Lookup_Exercises[Category],MATCH(tbl_Exercises[[#This Row],[ExerciseName]],tbl_Lookup_Exercises[ExerciseName],0)),"Unknown")</f>
        <v>Arms_Triceps</v>
      </c>
    </row>
    <row r="3165" spans="1:18" hidden="1" x14ac:dyDescent="0.25">
      <c r="A3165" t="s">
        <v>15207</v>
      </c>
      <c r="B3165" t="s">
        <v>14709</v>
      </c>
      <c r="C3165" t="s">
        <v>209</v>
      </c>
      <c r="D3165">
        <v>2</v>
      </c>
      <c r="E3165">
        <v>80</v>
      </c>
      <c r="F3165">
        <v>7</v>
      </c>
      <c r="J3165">
        <v>3</v>
      </c>
      <c r="K3165">
        <v>1</v>
      </c>
      <c r="L3165">
        <v>2</v>
      </c>
      <c r="M3165" t="s">
        <v>1745</v>
      </c>
      <c r="O3165" t="s">
        <v>2982</v>
      </c>
      <c r="P3165">
        <v>9</v>
      </c>
      <c r="Q3165" t="s">
        <v>15208</v>
      </c>
      <c r="R3165" t="str">
        <f>IFERROR(INDEX(tbl_Lookup_Exercises[Category],MATCH(tbl_Exercises[[#This Row],[ExerciseName]],tbl_Lookup_Exercises[ExerciseName],0)),"Unknown")</f>
        <v>Arms_Triceps</v>
      </c>
    </row>
    <row r="3166" spans="1:18" hidden="1" x14ac:dyDescent="0.25">
      <c r="A3166" t="s">
        <v>15209</v>
      </c>
      <c r="B3166" t="s">
        <v>14709</v>
      </c>
      <c r="C3166" t="s">
        <v>209</v>
      </c>
      <c r="D3166">
        <v>3</v>
      </c>
      <c r="E3166">
        <v>80</v>
      </c>
      <c r="F3166">
        <v>5</v>
      </c>
      <c r="J3166">
        <v>3</v>
      </c>
      <c r="K3166">
        <v>1</v>
      </c>
      <c r="L3166">
        <v>2</v>
      </c>
      <c r="M3166" t="s">
        <v>1745</v>
      </c>
      <c r="N3166" t="s">
        <v>15210</v>
      </c>
      <c r="O3166" t="s">
        <v>2982</v>
      </c>
      <c r="P3166">
        <v>9</v>
      </c>
      <c r="Q3166" t="s">
        <v>15211</v>
      </c>
      <c r="R3166" t="str">
        <f>IFERROR(INDEX(tbl_Lookup_Exercises[Category],MATCH(tbl_Exercises[[#This Row],[ExerciseName]],tbl_Lookup_Exercises[ExerciseName],0)),"Unknown")</f>
        <v>Arms_Triceps</v>
      </c>
    </row>
    <row r="3167" spans="1:18" hidden="1" x14ac:dyDescent="0.25">
      <c r="A3167" t="s">
        <v>15212</v>
      </c>
      <c r="B3167" t="s">
        <v>14709</v>
      </c>
      <c r="C3167" t="s">
        <v>209</v>
      </c>
      <c r="D3167">
        <v>4</v>
      </c>
      <c r="E3167">
        <v>70</v>
      </c>
      <c r="F3167">
        <v>2</v>
      </c>
      <c r="J3167">
        <v>3</v>
      </c>
      <c r="K3167">
        <v>1</v>
      </c>
      <c r="L3167">
        <v>2</v>
      </c>
      <c r="M3167" t="s">
        <v>1745</v>
      </c>
      <c r="N3167" t="s">
        <v>15210</v>
      </c>
      <c r="O3167" t="s">
        <v>2982</v>
      </c>
      <c r="P3167">
        <v>9</v>
      </c>
      <c r="Q3167" t="s">
        <v>15213</v>
      </c>
      <c r="R3167" t="str">
        <f>IFERROR(INDEX(tbl_Lookup_Exercises[Category],MATCH(tbl_Exercises[[#This Row],[ExerciseName]],tbl_Lookup_Exercises[ExerciseName],0)),"Unknown")</f>
        <v>Arms_Triceps</v>
      </c>
    </row>
    <row r="3168" spans="1:18" hidden="1" x14ac:dyDescent="0.25">
      <c r="A3168" t="s">
        <v>15214</v>
      </c>
      <c r="B3168" t="s">
        <v>14709</v>
      </c>
      <c r="C3168" t="s">
        <v>309</v>
      </c>
      <c r="D3168">
        <v>1</v>
      </c>
      <c r="E3168">
        <v>15</v>
      </c>
      <c r="F3168">
        <v>12</v>
      </c>
      <c r="J3168">
        <v>2</v>
      </c>
      <c r="K3168">
        <v>1</v>
      </c>
      <c r="L3168">
        <v>2</v>
      </c>
      <c r="M3168" t="s">
        <v>1745</v>
      </c>
      <c r="O3168" t="s">
        <v>1932</v>
      </c>
      <c r="P3168">
        <v>9</v>
      </c>
      <c r="Q3168" t="s">
        <v>15215</v>
      </c>
      <c r="R3168" t="str">
        <f>IFERROR(INDEX(tbl_Lookup_Exercises[Category],MATCH(tbl_Exercises[[#This Row],[ExerciseName]],tbl_Lookup_Exercises[ExerciseName],0)),"Unknown")</f>
        <v>Push</v>
      </c>
    </row>
    <row r="3169" spans="1:18" hidden="1" x14ac:dyDescent="0.25">
      <c r="A3169" t="s">
        <v>15216</v>
      </c>
      <c r="B3169" t="s">
        <v>14709</v>
      </c>
      <c r="C3169" t="s">
        <v>309</v>
      </c>
      <c r="D3169">
        <v>2</v>
      </c>
      <c r="E3169">
        <v>15</v>
      </c>
      <c r="F3169">
        <v>12</v>
      </c>
      <c r="J3169">
        <v>2</v>
      </c>
      <c r="K3169">
        <v>1</v>
      </c>
      <c r="L3169">
        <v>2</v>
      </c>
      <c r="M3169" t="s">
        <v>1745</v>
      </c>
      <c r="O3169" t="s">
        <v>1932</v>
      </c>
      <c r="P3169">
        <v>9</v>
      </c>
      <c r="Q3169" t="s">
        <v>15217</v>
      </c>
      <c r="R3169" t="str">
        <f>IFERROR(INDEX(tbl_Lookup_Exercises[Category],MATCH(tbl_Exercises[[#This Row],[ExerciseName]],tbl_Lookup_Exercises[ExerciseName],0)),"Unknown")</f>
        <v>Push</v>
      </c>
    </row>
    <row r="3170" spans="1:18" hidden="1" x14ac:dyDescent="0.25">
      <c r="A3170" t="s">
        <v>15218</v>
      </c>
      <c r="B3170" t="s">
        <v>14709</v>
      </c>
      <c r="C3170" t="s">
        <v>309</v>
      </c>
      <c r="D3170">
        <v>3</v>
      </c>
      <c r="E3170">
        <v>17.5</v>
      </c>
      <c r="F3170">
        <v>10</v>
      </c>
      <c r="J3170">
        <v>2</v>
      </c>
      <c r="K3170">
        <v>1</v>
      </c>
      <c r="L3170">
        <v>2</v>
      </c>
      <c r="M3170" t="s">
        <v>1888</v>
      </c>
      <c r="O3170" t="s">
        <v>2487</v>
      </c>
      <c r="P3170">
        <v>9</v>
      </c>
      <c r="Q3170" t="s">
        <v>15219</v>
      </c>
      <c r="R3170" t="str">
        <f>IFERROR(INDEX(tbl_Lookup_Exercises[Category],MATCH(tbl_Exercises[[#This Row],[ExerciseName]],tbl_Lookup_Exercises[ExerciseName],0)),"Unknown")</f>
        <v>Push</v>
      </c>
    </row>
    <row r="3171" spans="1:18" hidden="1" x14ac:dyDescent="0.25">
      <c r="A3171" t="s">
        <v>15220</v>
      </c>
      <c r="B3171" t="s">
        <v>14709</v>
      </c>
      <c r="C3171" t="s">
        <v>14738</v>
      </c>
      <c r="D3171">
        <v>1</v>
      </c>
      <c r="E3171">
        <v>12.5</v>
      </c>
      <c r="F3171">
        <v>15</v>
      </c>
      <c r="J3171">
        <v>2</v>
      </c>
      <c r="K3171">
        <v>1</v>
      </c>
      <c r="L3171">
        <v>2</v>
      </c>
      <c r="M3171" t="s">
        <v>618</v>
      </c>
      <c r="O3171" t="s">
        <v>2154</v>
      </c>
      <c r="P3171">
        <v>9</v>
      </c>
      <c r="Q3171" t="s">
        <v>15221</v>
      </c>
      <c r="R3171" t="str">
        <f>IFERROR(INDEX(tbl_Lookup_Exercises[Category],MATCH(tbl_Exercises[[#This Row],[ExerciseName]],tbl_Lookup_Exercises[ExerciseName],0)),"Unknown")</f>
        <v>Other</v>
      </c>
    </row>
    <row r="3172" spans="1:18" hidden="1" x14ac:dyDescent="0.25">
      <c r="A3172" t="s">
        <v>15222</v>
      </c>
      <c r="B3172" t="s">
        <v>14709</v>
      </c>
      <c r="C3172" t="s">
        <v>14738</v>
      </c>
      <c r="D3172">
        <v>2</v>
      </c>
      <c r="E3172">
        <v>12.5</v>
      </c>
      <c r="F3172">
        <v>15</v>
      </c>
      <c r="J3172">
        <v>2</v>
      </c>
      <c r="K3172">
        <v>1</v>
      </c>
      <c r="L3172">
        <v>2</v>
      </c>
      <c r="M3172" t="s">
        <v>618</v>
      </c>
      <c r="O3172" t="s">
        <v>15223</v>
      </c>
      <c r="P3172">
        <v>9</v>
      </c>
      <c r="Q3172" t="s">
        <v>15224</v>
      </c>
      <c r="R3172" t="str">
        <f>IFERROR(INDEX(tbl_Lookup_Exercises[Category],MATCH(tbl_Exercises[[#This Row],[ExerciseName]],tbl_Lookup_Exercises[ExerciseName],0)),"Unknown")</f>
        <v>Other</v>
      </c>
    </row>
    <row r="3173" spans="1:18" hidden="1" x14ac:dyDescent="0.25">
      <c r="A3173" t="s">
        <v>15225</v>
      </c>
      <c r="B3173" t="s">
        <v>14709</v>
      </c>
      <c r="C3173" t="s">
        <v>14738</v>
      </c>
      <c r="D3173">
        <v>3</v>
      </c>
      <c r="E3173">
        <v>12.5</v>
      </c>
      <c r="F3173">
        <v>15</v>
      </c>
      <c r="J3173">
        <v>2</v>
      </c>
      <c r="K3173">
        <v>1</v>
      </c>
      <c r="L3173">
        <v>2</v>
      </c>
      <c r="M3173" t="s">
        <v>618</v>
      </c>
      <c r="O3173" t="s">
        <v>15223</v>
      </c>
      <c r="P3173">
        <v>9</v>
      </c>
      <c r="Q3173" t="s">
        <v>15226</v>
      </c>
      <c r="R3173" t="str">
        <f>IFERROR(INDEX(tbl_Lookup_Exercises[Category],MATCH(tbl_Exercises[[#This Row],[ExerciseName]],tbl_Lookup_Exercises[ExerciseName],0)),"Unknown")</f>
        <v>Other</v>
      </c>
    </row>
    <row r="3174" spans="1:18" hidden="1" x14ac:dyDescent="0.25">
      <c r="A3174" t="s">
        <v>15227</v>
      </c>
      <c r="B3174" t="s">
        <v>14709</v>
      </c>
      <c r="C3174" t="s">
        <v>334</v>
      </c>
      <c r="D3174">
        <v>1</v>
      </c>
      <c r="E3174">
        <v>0</v>
      </c>
      <c r="G3174">
        <v>60</v>
      </c>
      <c r="P3174">
        <v>9</v>
      </c>
      <c r="Q3174" t="s">
        <v>15228</v>
      </c>
      <c r="R3174" t="str">
        <f>IFERROR(INDEX(tbl_Lookup_Exercises[Category],MATCH(tbl_Exercises[[#This Row],[ExerciseName]],tbl_Lookup_Exercises[ExerciseName],0)),"Unknown")</f>
        <v>Carry</v>
      </c>
    </row>
    <row r="3175" spans="1:18" hidden="1" x14ac:dyDescent="0.25">
      <c r="A3175" t="s">
        <v>15229</v>
      </c>
      <c r="B3175" t="s">
        <v>14709</v>
      </c>
      <c r="C3175" t="s">
        <v>334</v>
      </c>
      <c r="D3175">
        <v>2</v>
      </c>
      <c r="E3175">
        <v>0</v>
      </c>
      <c r="G3175">
        <v>45</v>
      </c>
      <c r="P3175">
        <v>9</v>
      </c>
      <c r="Q3175" t="s">
        <v>14712</v>
      </c>
      <c r="R3175" t="str">
        <f>IFERROR(INDEX(tbl_Lookup_Exercises[Category],MATCH(tbl_Exercises[[#This Row],[ExerciseName]],tbl_Lookup_Exercises[ExerciseName],0)),"Unknown")</f>
        <v>Carry</v>
      </c>
    </row>
    <row r="3176" spans="1:18" hidden="1" x14ac:dyDescent="0.25">
      <c r="A3176" t="s">
        <v>15230</v>
      </c>
      <c r="B3176" t="s">
        <v>14713</v>
      </c>
      <c r="C3176" t="s">
        <v>363</v>
      </c>
      <c r="D3176">
        <v>1</v>
      </c>
      <c r="G3176">
        <v>302</v>
      </c>
      <c r="H3176">
        <v>0.61</v>
      </c>
      <c r="I3176" t="s">
        <v>3957</v>
      </c>
      <c r="O3176" t="s">
        <v>15137</v>
      </c>
      <c r="P3176">
        <v>9</v>
      </c>
      <c r="Q3176" t="s">
        <v>14715</v>
      </c>
      <c r="R3176" t="str">
        <f>IFERROR(INDEX(tbl_Lookup_Exercises[Category],MATCH(tbl_Exercises[[#This Row],[ExerciseName]],tbl_Lookup_Exercises[ExerciseName],0)),"Unknown")</f>
        <v>Cardio</v>
      </c>
    </row>
    <row r="3177" spans="1:18" hidden="1" x14ac:dyDescent="0.25">
      <c r="A3177" t="s">
        <v>15231</v>
      </c>
      <c r="B3177" t="s">
        <v>14713</v>
      </c>
      <c r="C3177" t="s">
        <v>269</v>
      </c>
      <c r="D3177">
        <v>1</v>
      </c>
      <c r="E3177">
        <v>0</v>
      </c>
      <c r="F3177">
        <v>10</v>
      </c>
      <c r="N3177" t="s">
        <v>15232</v>
      </c>
      <c r="P3177">
        <v>9</v>
      </c>
      <c r="Q3177" t="s">
        <v>15233</v>
      </c>
      <c r="R3177" t="str">
        <f>IFERROR(INDEX(tbl_Lookup_Exercises[Category],MATCH(tbl_Exercises[[#This Row],[ExerciseName]],tbl_Lookup_Exercises[ExerciseName],0)),"Unknown")</f>
        <v>Legs</v>
      </c>
    </row>
    <row r="3178" spans="1:18" hidden="1" x14ac:dyDescent="0.25">
      <c r="A3178" t="s">
        <v>15234</v>
      </c>
      <c r="B3178" t="s">
        <v>14713</v>
      </c>
      <c r="C3178" t="s">
        <v>423</v>
      </c>
      <c r="D3178">
        <v>1</v>
      </c>
      <c r="E3178">
        <v>0</v>
      </c>
      <c r="F3178">
        <v>10</v>
      </c>
      <c r="N3178" t="s">
        <v>15232</v>
      </c>
      <c r="P3178">
        <v>9</v>
      </c>
      <c r="Q3178" t="s">
        <v>15235</v>
      </c>
      <c r="R3178" t="str">
        <f>IFERROR(INDEX(tbl_Lookup_Exercises[Category],MATCH(tbl_Exercises[[#This Row],[ExerciseName]],tbl_Lookup_Exercises[ExerciseName],0)),"Unknown")</f>
        <v>Warmup</v>
      </c>
    </row>
    <row r="3179" spans="1:18" hidden="1" x14ac:dyDescent="0.25">
      <c r="A3179" t="s">
        <v>15236</v>
      </c>
      <c r="B3179" t="s">
        <v>14713</v>
      </c>
      <c r="C3179" t="s">
        <v>299</v>
      </c>
      <c r="D3179">
        <v>1</v>
      </c>
      <c r="E3179">
        <v>0</v>
      </c>
      <c r="F3179">
        <v>10</v>
      </c>
      <c r="N3179" t="s">
        <v>15232</v>
      </c>
      <c r="P3179">
        <v>9</v>
      </c>
      <c r="Q3179" t="s">
        <v>15237</v>
      </c>
      <c r="R3179" t="str">
        <f>IFERROR(INDEX(tbl_Lookup_Exercises[Category],MATCH(tbl_Exercises[[#This Row],[ExerciseName]],tbl_Lookup_Exercises[ExerciseName],0)),"Unknown")</f>
        <v>Legs</v>
      </c>
    </row>
    <row r="3180" spans="1:18" hidden="1" x14ac:dyDescent="0.25">
      <c r="A3180" t="s">
        <v>15238</v>
      </c>
      <c r="B3180" t="s">
        <v>14713</v>
      </c>
      <c r="C3180" t="s">
        <v>275</v>
      </c>
      <c r="D3180">
        <v>1</v>
      </c>
      <c r="E3180">
        <v>0</v>
      </c>
      <c r="G3180">
        <v>8</v>
      </c>
      <c r="N3180" t="s">
        <v>15232</v>
      </c>
      <c r="P3180">
        <v>9</v>
      </c>
      <c r="Q3180" t="s">
        <v>15239</v>
      </c>
      <c r="R3180" t="str">
        <f>IFERROR(INDEX(tbl_Lookup_Exercises[Category],MATCH(tbl_Exercises[[#This Row],[ExerciseName]],tbl_Lookup_Exercises[ExerciseName],0)),"Unknown")</f>
        <v>Legs</v>
      </c>
    </row>
    <row r="3181" spans="1:18" hidden="1" x14ac:dyDescent="0.25">
      <c r="A3181" t="s">
        <v>15240</v>
      </c>
      <c r="B3181" t="s">
        <v>14713</v>
      </c>
      <c r="C3181" t="s">
        <v>286</v>
      </c>
      <c r="D3181">
        <v>1</v>
      </c>
      <c r="E3181">
        <v>0</v>
      </c>
      <c r="F3181">
        <v>12</v>
      </c>
      <c r="P3181">
        <v>9</v>
      </c>
      <c r="Q3181" t="s">
        <v>15241</v>
      </c>
      <c r="R3181" t="str">
        <f>IFERROR(INDEX(tbl_Lookup_Exercises[Category],MATCH(tbl_Exercises[[#This Row],[ExerciseName]],tbl_Lookup_Exercises[ExerciseName],0)),"Unknown")</f>
        <v>Legs</v>
      </c>
    </row>
    <row r="3182" spans="1:18" hidden="1" x14ac:dyDescent="0.25">
      <c r="A3182" t="s">
        <v>15242</v>
      </c>
      <c r="B3182" t="s">
        <v>14713</v>
      </c>
      <c r="C3182" t="s">
        <v>269</v>
      </c>
      <c r="D3182">
        <v>2</v>
      </c>
      <c r="E3182">
        <v>0</v>
      </c>
      <c r="F3182">
        <v>10</v>
      </c>
      <c r="N3182" t="s">
        <v>15243</v>
      </c>
      <c r="P3182">
        <v>9</v>
      </c>
      <c r="Q3182" t="s">
        <v>15244</v>
      </c>
      <c r="R3182" t="str">
        <f>IFERROR(INDEX(tbl_Lookup_Exercises[Category],MATCH(tbl_Exercises[[#This Row],[ExerciseName]],tbl_Lookup_Exercises[ExerciseName],0)),"Unknown")</f>
        <v>Legs</v>
      </c>
    </row>
    <row r="3183" spans="1:18" hidden="1" x14ac:dyDescent="0.25">
      <c r="A3183" t="s">
        <v>15245</v>
      </c>
      <c r="B3183" t="s">
        <v>14713</v>
      </c>
      <c r="C3183" t="s">
        <v>423</v>
      </c>
      <c r="D3183">
        <v>2</v>
      </c>
      <c r="E3183">
        <v>0</v>
      </c>
      <c r="F3183">
        <v>10</v>
      </c>
      <c r="N3183" t="s">
        <v>15243</v>
      </c>
      <c r="P3183">
        <v>9</v>
      </c>
      <c r="Q3183" t="s">
        <v>15246</v>
      </c>
      <c r="R3183" t="str">
        <f>IFERROR(INDEX(tbl_Lookup_Exercises[Category],MATCH(tbl_Exercises[[#This Row],[ExerciseName]],tbl_Lookup_Exercises[ExerciseName],0)),"Unknown")</f>
        <v>Warmup</v>
      </c>
    </row>
    <row r="3184" spans="1:18" hidden="1" x14ac:dyDescent="0.25">
      <c r="A3184" t="s">
        <v>15247</v>
      </c>
      <c r="B3184" t="s">
        <v>14713</v>
      </c>
      <c r="C3184" t="s">
        <v>299</v>
      </c>
      <c r="D3184">
        <v>2</v>
      </c>
      <c r="E3184">
        <v>0</v>
      </c>
      <c r="F3184">
        <v>10</v>
      </c>
      <c r="N3184" t="s">
        <v>15243</v>
      </c>
      <c r="P3184">
        <v>9</v>
      </c>
      <c r="Q3184" t="s">
        <v>15248</v>
      </c>
      <c r="R3184" t="str">
        <f>IFERROR(INDEX(tbl_Lookup_Exercises[Category],MATCH(tbl_Exercises[[#This Row],[ExerciseName]],tbl_Lookup_Exercises[ExerciseName],0)),"Unknown")</f>
        <v>Legs</v>
      </c>
    </row>
    <row r="3185" spans="1:18" hidden="1" x14ac:dyDescent="0.25">
      <c r="A3185" t="s">
        <v>15249</v>
      </c>
      <c r="B3185" t="s">
        <v>14713</v>
      </c>
      <c r="C3185" t="s">
        <v>275</v>
      </c>
      <c r="D3185">
        <v>2</v>
      </c>
      <c r="E3185">
        <v>0</v>
      </c>
      <c r="G3185">
        <v>8</v>
      </c>
      <c r="N3185" t="s">
        <v>15243</v>
      </c>
      <c r="P3185">
        <v>9</v>
      </c>
      <c r="Q3185" t="s">
        <v>15250</v>
      </c>
      <c r="R3185" t="str">
        <f>IFERROR(INDEX(tbl_Lookup_Exercises[Category],MATCH(tbl_Exercises[[#This Row],[ExerciseName]],tbl_Lookup_Exercises[ExerciseName],0)),"Unknown")</f>
        <v>Legs</v>
      </c>
    </row>
    <row r="3186" spans="1:18" hidden="1" x14ac:dyDescent="0.25">
      <c r="A3186" t="s">
        <v>15251</v>
      </c>
      <c r="B3186" t="s">
        <v>14713</v>
      </c>
      <c r="C3186" t="s">
        <v>286</v>
      </c>
      <c r="D3186">
        <v>2</v>
      </c>
      <c r="E3186">
        <v>0</v>
      </c>
      <c r="F3186">
        <v>12</v>
      </c>
      <c r="N3186" t="s">
        <v>15243</v>
      </c>
      <c r="P3186">
        <v>9</v>
      </c>
      <c r="Q3186" t="s">
        <v>15252</v>
      </c>
      <c r="R3186" t="str">
        <f>IFERROR(INDEX(tbl_Lookup_Exercises[Category],MATCH(tbl_Exercises[[#This Row],[ExerciseName]],tbl_Lookup_Exercises[ExerciseName],0)),"Unknown")</f>
        <v>Legs</v>
      </c>
    </row>
    <row r="3187" spans="1:18" hidden="1" x14ac:dyDescent="0.25">
      <c r="A3187" t="s">
        <v>15253</v>
      </c>
      <c r="B3187" t="s">
        <v>14713</v>
      </c>
      <c r="C3187" t="s">
        <v>265</v>
      </c>
      <c r="D3187">
        <v>1</v>
      </c>
      <c r="E3187">
        <v>75</v>
      </c>
      <c r="F3187">
        <v>10</v>
      </c>
      <c r="J3187">
        <v>2</v>
      </c>
      <c r="K3187">
        <v>1</v>
      </c>
      <c r="L3187">
        <v>3</v>
      </c>
      <c r="M3187" t="s">
        <v>618</v>
      </c>
      <c r="O3187" t="s">
        <v>3189</v>
      </c>
      <c r="P3187">
        <v>9</v>
      </c>
      <c r="Q3187" t="s">
        <v>15254</v>
      </c>
      <c r="R3187" t="str">
        <f>IFERROR(INDEX(tbl_Lookup_Exercises[Category],MATCH(tbl_Exercises[[#This Row],[ExerciseName]],tbl_Lookup_Exercises[ExerciseName],0)),"Unknown")</f>
        <v>Legs</v>
      </c>
    </row>
    <row r="3188" spans="1:18" hidden="1" x14ac:dyDescent="0.25">
      <c r="A3188" t="s">
        <v>15255</v>
      </c>
      <c r="B3188" t="s">
        <v>14713</v>
      </c>
      <c r="C3188" t="s">
        <v>265</v>
      </c>
      <c r="D3188">
        <v>2</v>
      </c>
      <c r="E3188">
        <v>75</v>
      </c>
      <c r="F3188">
        <v>10</v>
      </c>
      <c r="J3188">
        <v>2</v>
      </c>
      <c r="K3188">
        <v>1</v>
      </c>
      <c r="L3188">
        <v>3</v>
      </c>
      <c r="M3188" t="s">
        <v>618</v>
      </c>
      <c r="O3188" t="s">
        <v>3189</v>
      </c>
      <c r="P3188">
        <v>9</v>
      </c>
      <c r="Q3188" t="s">
        <v>15256</v>
      </c>
      <c r="R3188" t="str">
        <f>IFERROR(INDEX(tbl_Lookup_Exercises[Category],MATCH(tbl_Exercises[[#This Row],[ExerciseName]],tbl_Lookup_Exercises[ExerciseName],0)),"Unknown")</f>
        <v>Legs</v>
      </c>
    </row>
    <row r="3189" spans="1:18" hidden="1" x14ac:dyDescent="0.25">
      <c r="A3189" t="s">
        <v>15257</v>
      </c>
      <c r="B3189" t="s">
        <v>14713</v>
      </c>
      <c r="C3189" t="s">
        <v>265</v>
      </c>
      <c r="D3189">
        <v>3</v>
      </c>
      <c r="E3189">
        <v>75</v>
      </c>
      <c r="F3189">
        <v>10</v>
      </c>
      <c r="J3189">
        <v>2</v>
      </c>
      <c r="K3189">
        <v>1</v>
      </c>
      <c r="L3189">
        <v>3</v>
      </c>
      <c r="M3189" t="s">
        <v>618</v>
      </c>
      <c r="O3189" t="s">
        <v>3189</v>
      </c>
      <c r="P3189">
        <v>9</v>
      </c>
      <c r="Q3189" t="s">
        <v>15258</v>
      </c>
      <c r="R3189" t="str">
        <f>IFERROR(INDEX(tbl_Lookup_Exercises[Category],MATCH(tbl_Exercises[[#This Row],[ExerciseName]],tbl_Lookup_Exercises[ExerciseName],0)),"Unknown")</f>
        <v>Legs</v>
      </c>
    </row>
    <row r="3190" spans="1:18" hidden="1" x14ac:dyDescent="0.25">
      <c r="A3190" t="s">
        <v>15259</v>
      </c>
      <c r="B3190" t="s">
        <v>14713</v>
      </c>
      <c r="C3190" t="s">
        <v>265</v>
      </c>
      <c r="D3190">
        <v>4</v>
      </c>
      <c r="E3190">
        <v>75</v>
      </c>
      <c r="F3190">
        <v>10</v>
      </c>
      <c r="J3190">
        <v>2</v>
      </c>
      <c r="K3190">
        <v>1</v>
      </c>
      <c r="L3190">
        <v>3</v>
      </c>
      <c r="M3190" t="s">
        <v>618</v>
      </c>
      <c r="O3190" t="s">
        <v>3189</v>
      </c>
      <c r="P3190">
        <v>9</v>
      </c>
      <c r="Q3190" t="s">
        <v>15260</v>
      </c>
      <c r="R3190" t="str">
        <f>IFERROR(INDEX(tbl_Lookup_Exercises[Category],MATCH(tbl_Exercises[[#This Row],[ExerciseName]],tbl_Lookup_Exercises[ExerciseName],0)),"Unknown")</f>
        <v>Legs</v>
      </c>
    </row>
    <row r="3191" spans="1:18" hidden="1" x14ac:dyDescent="0.25">
      <c r="A3191" t="s">
        <v>15261</v>
      </c>
      <c r="B3191" t="s">
        <v>14713</v>
      </c>
      <c r="C3191" t="s">
        <v>249</v>
      </c>
      <c r="D3191">
        <v>1</v>
      </c>
      <c r="E3191">
        <v>150</v>
      </c>
      <c r="F3191">
        <v>10</v>
      </c>
      <c r="J3191">
        <v>2</v>
      </c>
      <c r="K3191">
        <v>1</v>
      </c>
      <c r="L3191">
        <v>3</v>
      </c>
      <c r="M3191" t="s">
        <v>2289</v>
      </c>
      <c r="O3191" t="s">
        <v>5413</v>
      </c>
      <c r="P3191">
        <v>9</v>
      </c>
      <c r="Q3191" t="s">
        <v>15262</v>
      </c>
      <c r="R3191" t="str">
        <f>IFERROR(INDEX(tbl_Lookup_Exercises[Category],MATCH(tbl_Exercises[[#This Row],[ExerciseName]],tbl_Lookup_Exercises[ExerciseName],0)),"Unknown")</f>
        <v>Legs</v>
      </c>
    </row>
    <row r="3192" spans="1:18" hidden="1" x14ac:dyDescent="0.25">
      <c r="A3192" t="s">
        <v>15263</v>
      </c>
      <c r="B3192" t="s">
        <v>14713</v>
      </c>
      <c r="C3192" t="s">
        <v>249</v>
      </c>
      <c r="D3192">
        <v>2</v>
      </c>
      <c r="E3192">
        <v>150</v>
      </c>
      <c r="F3192">
        <v>10</v>
      </c>
      <c r="J3192">
        <v>2</v>
      </c>
      <c r="K3192">
        <v>1</v>
      </c>
      <c r="L3192">
        <v>3</v>
      </c>
      <c r="M3192" t="s">
        <v>618</v>
      </c>
      <c r="O3192" t="s">
        <v>3189</v>
      </c>
      <c r="P3192">
        <v>9</v>
      </c>
      <c r="Q3192" t="s">
        <v>15264</v>
      </c>
      <c r="R3192" t="str">
        <f>IFERROR(INDEX(tbl_Lookup_Exercises[Category],MATCH(tbl_Exercises[[#This Row],[ExerciseName]],tbl_Lookup_Exercises[ExerciseName],0)),"Unknown")</f>
        <v>Legs</v>
      </c>
    </row>
    <row r="3193" spans="1:18" hidden="1" x14ac:dyDescent="0.25">
      <c r="A3193" t="s">
        <v>15265</v>
      </c>
      <c r="B3193" t="s">
        <v>14713</v>
      </c>
      <c r="C3193" t="s">
        <v>249</v>
      </c>
      <c r="D3193">
        <v>3</v>
      </c>
      <c r="E3193">
        <v>150</v>
      </c>
      <c r="F3193">
        <v>10</v>
      </c>
      <c r="J3193">
        <v>2</v>
      </c>
      <c r="K3193">
        <v>1</v>
      </c>
      <c r="L3193">
        <v>3</v>
      </c>
      <c r="M3193" t="s">
        <v>618</v>
      </c>
      <c r="O3193" t="s">
        <v>3189</v>
      </c>
      <c r="P3193">
        <v>9</v>
      </c>
      <c r="Q3193" t="s">
        <v>15266</v>
      </c>
      <c r="R3193" t="str">
        <f>IFERROR(INDEX(tbl_Lookup_Exercises[Category],MATCH(tbl_Exercises[[#This Row],[ExerciseName]],tbl_Lookup_Exercises[ExerciseName],0)),"Unknown")</f>
        <v>Legs</v>
      </c>
    </row>
    <row r="3194" spans="1:18" hidden="1" x14ac:dyDescent="0.25">
      <c r="A3194" t="s">
        <v>15267</v>
      </c>
      <c r="B3194" t="s">
        <v>14713</v>
      </c>
      <c r="C3194" t="s">
        <v>249</v>
      </c>
      <c r="D3194">
        <v>4</v>
      </c>
      <c r="E3194">
        <v>150</v>
      </c>
      <c r="F3194">
        <v>10</v>
      </c>
      <c r="J3194">
        <v>2</v>
      </c>
      <c r="K3194">
        <v>1</v>
      </c>
      <c r="L3194">
        <v>3</v>
      </c>
      <c r="M3194" t="s">
        <v>1745</v>
      </c>
      <c r="O3194" t="s">
        <v>2181</v>
      </c>
      <c r="P3194">
        <v>9</v>
      </c>
      <c r="Q3194" t="s">
        <v>15268</v>
      </c>
      <c r="R3194" t="str">
        <f>IFERROR(INDEX(tbl_Lookup_Exercises[Category],MATCH(tbl_Exercises[[#This Row],[ExerciseName]],tbl_Lookup_Exercises[ExerciseName],0)),"Unknown")</f>
        <v>Legs</v>
      </c>
    </row>
    <row r="3195" spans="1:18" hidden="1" x14ac:dyDescent="0.25">
      <c r="A3195" t="s">
        <v>15269</v>
      </c>
      <c r="B3195" t="s">
        <v>14713</v>
      </c>
      <c r="C3195" t="s">
        <v>256</v>
      </c>
      <c r="D3195">
        <v>1</v>
      </c>
      <c r="E3195">
        <v>50</v>
      </c>
      <c r="F3195">
        <v>8</v>
      </c>
      <c r="J3195">
        <v>3</v>
      </c>
      <c r="K3195">
        <v>1</v>
      </c>
      <c r="L3195">
        <v>2</v>
      </c>
      <c r="M3195" t="s">
        <v>618</v>
      </c>
      <c r="O3195" t="s">
        <v>15270</v>
      </c>
      <c r="P3195">
        <v>9</v>
      </c>
      <c r="Q3195" t="s">
        <v>15271</v>
      </c>
      <c r="R3195" t="str">
        <f>IFERROR(INDEX(tbl_Lookup_Exercises[Category],MATCH(tbl_Exercises[[#This Row],[ExerciseName]],tbl_Lookup_Exercises[ExerciseName],0)),"Unknown")</f>
        <v>Legs</v>
      </c>
    </row>
    <row r="3196" spans="1:18" hidden="1" x14ac:dyDescent="0.25">
      <c r="A3196" t="s">
        <v>15272</v>
      </c>
      <c r="B3196" t="s">
        <v>14713</v>
      </c>
      <c r="C3196" t="s">
        <v>256</v>
      </c>
      <c r="D3196">
        <v>2</v>
      </c>
      <c r="E3196">
        <v>50</v>
      </c>
      <c r="F3196">
        <v>8</v>
      </c>
      <c r="J3196">
        <v>3</v>
      </c>
      <c r="K3196">
        <v>1</v>
      </c>
      <c r="L3196">
        <v>2</v>
      </c>
      <c r="M3196" t="s">
        <v>618</v>
      </c>
      <c r="O3196" t="s">
        <v>15270</v>
      </c>
      <c r="P3196">
        <v>9</v>
      </c>
      <c r="Q3196" t="s">
        <v>15273</v>
      </c>
      <c r="R3196" t="str">
        <f>IFERROR(INDEX(tbl_Lookup_Exercises[Category],MATCH(tbl_Exercises[[#This Row],[ExerciseName]],tbl_Lookup_Exercises[ExerciseName],0)),"Unknown")</f>
        <v>Legs</v>
      </c>
    </row>
    <row r="3197" spans="1:18" hidden="1" x14ac:dyDescent="0.25">
      <c r="A3197" t="s">
        <v>15274</v>
      </c>
      <c r="B3197" t="s">
        <v>14713</v>
      </c>
      <c r="C3197" t="s">
        <v>256</v>
      </c>
      <c r="D3197">
        <v>3</v>
      </c>
      <c r="E3197">
        <v>55</v>
      </c>
      <c r="F3197">
        <v>8</v>
      </c>
      <c r="J3197">
        <v>3</v>
      </c>
      <c r="K3197">
        <v>1</v>
      </c>
      <c r="L3197">
        <v>2</v>
      </c>
      <c r="M3197" t="s">
        <v>618</v>
      </c>
      <c r="O3197" t="s">
        <v>15275</v>
      </c>
      <c r="P3197">
        <v>9</v>
      </c>
      <c r="Q3197" t="s">
        <v>15276</v>
      </c>
      <c r="R3197" t="str">
        <f>IFERROR(INDEX(tbl_Lookup_Exercises[Category],MATCH(tbl_Exercises[[#This Row],[ExerciseName]],tbl_Lookup_Exercises[ExerciseName],0)),"Unknown")</f>
        <v>Legs</v>
      </c>
    </row>
    <row r="3198" spans="1:18" hidden="1" x14ac:dyDescent="0.25">
      <c r="A3198" t="s">
        <v>15277</v>
      </c>
      <c r="B3198" t="s">
        <v>14713</v>
      </c>
      <c r="C3198" t="s">
        <v>1</v>
      </c>
      <c r="D3198">
        <v>1</v>
      </c>
      <c r="E3198">
        <v>150</v>
      </c>
      <c r="G3198">
        <v>60</v>
      </c>
      <c r="P3198">
        <v>9</v>
      </c>
      <c r="Q3198" t="s">
        <v>15278</v>
      </c>
      <c r="R3198" t="str">
        <f>IFERROR(INDEX(tbl_Lookup_Exercises[Category],MATCH(tbl_Exercises[[#This Row],[ExerciseName]],tbl_Lookup_Exercises[ExerciseName],0)),"Unknown")</f>
        <v>Carry</v>
      </c>
    </row>
    <row r="3199" spans="1:18" hidden="1" x14ac:dyDescent="0.25">
      <c r="A3199" t="s">
        <v>15279</v>
      </c>
      <c r="B3199" t="s">
        <v>14713</v>
      </c>
      <c r="C3199" t="s">
        <v>1</v>
      </c>
      <c r="D3199">
        <v>2</v>
      </c>
      <c r="E3199">
        <v>150</v>
      </c>
      <c r="G3199">
        <v>60</v>
      </c>
      <c r="P3199">
        <v>9</v>
      </c>
      <c r="Q3199" t="s">
        <v>15280</v>
      </c>
      <c r="R3199" t="str">
        <f>IFERROR(INDEX(tbl_Lookup_Exercises[Category],MATCH(tbl_Exercises[[#This Row],[ExerciseName]],tbl_Lookup_Exercises[ExerciseName],0)),"Unknown")</f>
        <v>Carry</v>
      </c>
    </row>
    <row r="3200" spans="1:18" hidden="1" x14ac:dyDescent="0.25">
      <c r="A3200" t="s">
        <v>15281</v>
      </c>
      <c r="B3200" t="s">
        <v>14713</v>
      </c>
      <c r="C3200" t="s">
        <v>1</v>
      </c>
      <c r="D3200">
        <v>3</v>
      </c>
      <c r="E3200">
        <v>150</v>
      </c>
      <c r="G3200">
        <v>45</v>
      </c>
      <c r="P3200">
        <v>9</v>
      </c>
      <c r="Q3200" t="s">
        <v>15282</v>
      </c>
      <c r="R3200" t="str">
        <f>IFERROR(INDEX(tbl_Lookup_Exercises[Category],MATCH(tbl_Exercises[[#This Row],[ExerciseName]],tbl_Lookup_Exercises[ExerciseName],0)),"Unknown")</f>
        <v>Carry</v>
      </c>
    </row>
    <row r="3201" spans="1:18" hidden="1" x14ac:dyDescent="0.25">
      <c r="A3201" t="s">
        <v>15283</v>
      </c>
      <c r="B3201" t="s">
        <v>14713</v>
      </c>
      <c r="C3201" t="s">
        <v>14737</v>
      </c>
      <c r="D3201">
        <v>1</v>
      </c>
      <c r="E3201">
        <v>120</v>
      </c>
      <c r="F3201">
        <v>15</v>
      </c>
      <c r="J3201">
        <v>2</v>
      </c>
      <c r="K3201">
        <v>1</v>
      </c>
      <c r="L3201">
        <v>3</v>
      </c>
      <c r="M3201" t="s">
        <v>2289</v>
      </c>
      <c r="O3201" t="s">
        <v>15284</v>
      </c>
      <c r="P3201">
        <v>9</v>
      </c>
      <c r="Q3201" t="s">
        <v>15285</v>
      </c>
      <c r="R3201" t="str">
        <f>IFERROR(INDEX(tbl_Lookup_Exercises[Category],MATCH(tbl_Exercises[[#This Row],[ExerciseName]],tbl_Lookup_Exercises[ExerciseName],0)),"Unknown")</f>
        <v>Legs</v>
      </c>
    </row>
    <row r="3202" spans="1:18" hidden="1" x14ac:dyDescent="0.25">
      <c r="A3202" t="s">
        <v>15286</v>
      </c>
      <c r="B3202" t="s">
        <v>14713</v>
      </c>
      <c r="C3202" t="s">
        <v>14737</v>
      </c>
      <c r="D3202">
        <v>2</v>
      </c>
      <c r="E3202">
        <v>130</v>
      </c>
      <c r="F3202">
        <v>15</v>
      </c>
      <c r="J3202">
        <v>2</v>
      </c>
      <c r="K3202">
        <v>1</v>
      </c>
      <c r="L3202">
        <v>3</v>
      </c>
      <c r="M3202" t="s">
        <v>2289</v>
      </c>
      <c r="O3202" t="s">
        <v>15284</v>
      </c>
      <c r="P3202">
        <v>9</v>
      </c>
      <c r="Q3202" t="s">
        <v>15287</v>
      </c>
      <c r="R3202" t="str">
        <f>IFERROR(INDEX(tbl_Lookup_Exercises[Category],MATCH(tbl_Exercises[[#This Row],[ExerciseName]],tbl_Lookup_Exercises[ExerciseName],0)),"Unknown")</f>
        <v>Legs</v>
      </c>
    </row>
    <row r="3203" spans="1:18" hidden="1" x14ac:dyDescent="0.25">
      <c r="A3203" t="s">
        <v>15288</v>
      </c>
      <c r="B3203" t="s">
        <v>14713</v>
      </c>
      <c r="C3203" t="s">
        <v>14737</v>
      </c>
      <c r="D3203">
        <v>3</v>
      </c>
      <c r="E3203">
        <v>135</v>
      </c>
      <c r="F3203">
        <v>13</v>
      </c>
      <c r="J3203">
        <v>2</v>
      </c>
      <c r="K3203">
        <v>1</v>
      </c>
      <c r="L3203">
        <v>3</v>
      </c>
      <c r="M3203" t="s">
        <v>1745</v>
      </c>
      <c r="O3203" t="s">
        <v>15289</v>
      </c>
      <c r="P3203">
        <v>9</v>
      </c>
      <c r="Q3203" t="s">
        <v>15290</v>
      </c>
      <c r="R3203" t="str">
        <f>IFERROR(INDEX(tbl_Lookup_Exercises[Category],MATCH(tbl_Exercises[[#This Row],[ExerciseName]],tbl_Lookup_Exercises[ExerciseName],0)),"Unknown")</f>
        <v>Legs</v>
      </c>
    </row>
    <row r="3204" spans="1:18" hidden="1" x14ac:dyDescent="0.25">
      <c r="A3204" t="s">
        <v>15291</v>
      </c>
      <c r="B3204" t="s">
        <v>14713</v>
      </c>
      <c r="C3204" t="s">
        <v>14738</v>
      </c>
      <c r="D3204">
        <v>1</v>
      </c>
      <c r="E3204">
        <v>10</v>
      </c>
      <c r="F3204">
        <v>12</v>
      </c>
      <c r="J3204">
        <v>2</v>
      </c>
      <c r="K3204">
        <v>1</v>
      </c>
      <c r="L3204">
        <v>2</v>
      </c>
      <c r="M3204" t="s">
        <v>618</v>
      </c>
      <c r="O3204" t="s">
        <v>2154</v>
      </c>
      <c r="P3204">
        <v>9</v>
      </c>
      <c r="Q3204" t="s">
        <v>15292</v>
      </c>
      <c r="R3204" t="str">
        <f>IFERROR(INDEX(tbl_Lookup_Exercises[Category],MATCH(tbl_Exercises[[#This Row],[ExerciseName]],tbl_Lookup_Exercises[ExerciseName],0)),"Unknown")</f>
        <v>Other</v>
      </c>
    </row>
    <row r="3205" spans="1:18" hidden="1" x14ac:dyDescent="0.25">
      <c r="A3205" t="s">
        <v>15293</v>
      </c>
      <c r="B3205" t="s">
        <v>14713</v>
      </c>
      <c r="C3205" t="s">
        <v>14738</v>
      </c>
      <c r="D3205">
        <v>2</v>
      </c>
      <c r="E3205">
        <v>12.5</v>
      </c>
      <c r="F3205">
        <v>12</v>
      </c>
      <c r="J3205">
        <v>2</v>
      </c>
      <c r="K3205">
        <v>1</v>
      </c>
      <c r="L3205">
        <v>2</v>
      </c>
      <c r="M3205" t="s">
        <v>618</v>
      </c>
      <c r="O3205" t="s">
        <v>2154</v>
      </c>
      <c r="P3205">
        <v>9</v>
      </c>
      <c r="Q3205" t="s">
        <v>15294</v>
      </c>
      <c r="R3205" t="str">
        <f>IFERROR(INDEX(tbl_Lookup_Exercises[Category],MATCH(tbl_Exercises[[#This Row],[ExerciseName]],tbl_Lookup_Exercises[ExerciseName],0)),"Unknown")</f>
        <v>Other</v>
      </c>
    </row>
    <row r="3206" spans="1:18" hidden="1" x14ac:dyDescent="0.25">
      <c r="A3206" t="s">
        <v>15295</v>
      </c>
      <c r="B3206" t="s">
        <v>14713</v>
      </c>
      <c r="C3206" t="s">
        <v>334</v>
      </c>
      <c r="D3206">
        <v>1</v>
      </c>
      <c r="E3206">
        <v>0</v>
      </c>
      <c r="G3206">
        <v>60</v>
      </c>
      <c r="P3206">
        <v>9</v>
      </c>
      <c r="Q3206" t="s">
        <v>15296</v>
      </c>
      <c r="R3206" t="str">
        <f>IFERROR(INDEX(tbl_Lookup_Exercises[Category],MATCH(tbl_Exercises[[#This Row],[ExerciseName]],tbl_Lookup_Exercises[ExerciseName],0)),"Unknown")</f>
        <v>Carry</v>
      </c>
    </row>
    <row r="3207" spans="1:18" hidden="1" x14ac:dyDescent="0.25">
      <c r="A3207" t="s">
        <v>15297</v>
      </c>
      <c r="B3207" t="s">
        <v>14713</v>
      </c>
      <c r="C3207" t="s">
        <v>334</v>
      </c>
      <c r="D3207">
        <v>2</v>
      </c>
      <c r="E3207">
        <v>0</v>
      </c>
      <c r="G3207">
        <v>43.199999999999996</v>
      </c>
      <c r="O3207" t="s">
        <v>15298</v>
      </c>
      <c r="P3207">
        <v>9</v>
      </c>
      <c r="Q3207" t="s">
        <v>15299</v>
      </c>
      <c r="R3207" t="str">
        <f>IFERROR(INDEX(tbl_Lookup_Exercises[Category],MATCH(tbl_Exercises[[#This Row],[ExerciseName]],tbl_Lookup_Exercises[ExerciseName],0)),"Unknown")</f>
        <v>Carry</v>
      </c>
    </row>
    <row r="3208" spans="1:18" hidden="1" x14ac:dyDescent="0.25">
      <c r="A3208" t="s">
        <v>15300</v>
      </c>
      <c r="B3208" t="s">
        <v>14713</v>
      </c>
      <c r="C3208" t="s">
        <v>356</v>
      </c>
      <c r="D3208">
        <v>1</v>
      </c>
      <c r="G3208">
        <v>20</v>
      </c>
      <c r="H3208">
        <v>0.1</v>
      </c>
      <c r="I3208" t="s">
        <v>3957</v>
      </c>
      <c r="N3208" t="s">
        <v>15301</v>
      </c>
      <c r="P3208">
        <v>9</v>
      </c>
      <c r="Q3208" t="s">
        <v>15302</v>
      </c>
      <c r="R3208" t="str">
        <f>IFERROR(INDEX(tbl_Lookup_Exercises[Category],MATCH(tbl_Exercises[[#This Row],[ExerciseName]],tbl_Lookup_Exercises[ExerciseName],0)),"Unknown")</f>
        <v>Pull</v>
      </c>
    </row>
    <row r="3209" spans="1:18" hidden="1" x14ac:dyDescent="0.25">
      <c r="A3209" t="s">
        <v>15303</v>
      </c>
      <c r="B3209" t="s">
        <v>14713</v>
      </c>
      <c r="C3209" t="s">
        <v>356</v>
      </c>
      <c r="D3209">
        <v>2</v>
      </c>
      <c r="G3209">
        <v>40</v>
      </c>
      <c r="H3209">
        <v>0.15</v>
      </c>
      <c r="I3209" t="s">
        <v>3957</v>
      </c>
      <c r="N3209" t="s">
        <v>15301</v>
      </c>
      <c r="O3209" t="s">
        <v>15304</v>
      </c>
      <c r="P3209">
        <v>9</v>
      </c>
      <c r="Q3209" t="s">
        <v>15305</v>
      </c>
      <c r="R3209" t="str">
        <f>IFERROR(INDEX(tbl_Lookup_Exercises[Category],MATCH(tbl_Exercises[[#This Row],[ExerciseName]],tbl_Lookup_Exercises[ExerciseName],0)),"Unknown")</f>
        <v>Pull</v>
      </c>
    </row>
    <row r="3210" spans="1:18" hidden="1" x14ac:dyDescent="0.25">
      <c r="A3210" t="s">
        <v>15306</v>
      </c>
      <c r="B3210" t="s">
        <v>14713</v>
      </c>
      <c r="C3210" t="s">
        <v>356</v>
      </c>
      <c r="D3210">
        <v>3</v>
      </c>
      <c r="G3210">
        <v>20</v>
      </c>
      <c r="H3210">
        <v>0.1</v>
      </c>
      <c r="I3210" t="s">
        <v>3957</v>
      </c>
      <c r="N3210" t="s">
        <v>15307</v>
      </c>
      <c r="P3210">
        <v>9</v>
      </c>
      <c r="Q3210" t="s">
        <v>15308</v>
      </c>
      <c r="R3210" t="str">
        <f>IFERROR(INDEX(tbl_Lookup_Exercises[Category],MATCH(tbl_Exercises[[#This Row],[ExerciseName]],tbl_Lookup_Exercises[ExerciseName],0)),"Unknown")</f>
        <v>Pull</v>
      </c>
    </row>
    <row r="3211" spans="1:18" hidden="1" x14ac:dyDescent="0.25">
      <c r="A3211" t="s">
        <v>15309</v>
      </c>
      <c r="B3211" t="s">
        <v>14713</v>
      </c>
      <c r="C3211" t="s">
        <v>356</v>
      </c>
      <c r="D3211">
        <v>4</v>
      </c>
      <c r="G3211">
        <v>40</v>
      </c>
      <c r="H3211">
        <v>0.15</v>
      </c>
      <c r="I3211" t="s">
        <v>3957</v>
      </c>
      <c r="N3211" t="s">
        <v>15307</v>
      </c>
      <c r="P3211">
        <v>9</v>
      </c>
      <c r="Q3211" t="s">
        <v>15310</v>
      </c>
      <c r="R3211" t="str">
        <f>IFERROR(INDEX(tbl_Lookup_Exercises[Category],MATCH(tbl_Exercises[[#This Row],[ExerciseName]],tbl_Lookup_Exercises[ExerciseName],0)),"Unknown")</f>
        <v>Pull</v>
      </c>
    </row>
    <row r="3212" spans="1:18" hidden="1" x14ac:dyDescent="0.25">
      <c r="A3212" t="s">
        <v>15311</v>
      </c>
      <c r="B3212" t="s">
        <v>14713</v>
      </c>
      <c r="C3212" t="s">
        <v>356</v>
      </c>
      <c r="D3212">
        <v>5</v>
      </c>
      <c r="G3212">
        <v>20</v>
      </c>
      <c r="H3212">
        <v>0.1</v>
      </c>
      <c r="I3212" t="s">
        <v>3957</v>
      </c>
      <c r="N3212" t="s">
        <v>15312</v>
      </c>
      <c r="P3212">
        <v>9</v>
      </c>
      <c r="Q3212" t="s">
        <v>15313</v>
      </c>
      <c r="R3212" t="str">
        <f>IFERROR(INDEX(tbl_Lookup_Exercises[Category],MATCH(tbl_Exercises[[#This Row],[ExerciseName]],tbl_Lookup_Exercises[ExerciseName],0)),"Unknown")</f>
        <v>Pull</v>
      </c>
    </row>
    <row r="3213" spans="1:18" hidden="1" x14ac:dyDescent="0.25">
      <c r="A3213" t="s">
        <v>15314</v>
      </c>
      <c r="B3213" t="s">
        <v>14713</v>
      </c>
      <c r="C3213" t="s">
        <v>356</v>
      </c>
      <c r="D3213">
        <v>6</v>
      </c>
      <c r="G3213">
        <v>40</v>
      </c>
      <c r="H3213">
        <v>0.15</v>
      </c>
      <c r="I3213" t="s">
        <v>3957</v>
      </c>
      <c r="N3213" t="s">
        <v>15312</v>
      </c>
      <c r="P3213">
        <v>9</v>
      </c>
      <c r="Q3213" t="s">
        <v>15315</v>
      </c>
      <c r="R3213" t="str">
        <f>IFERROR(INDEX(tbl_Lookup_Exercises[Category],MATCH(tbl_Exercises[[#This Row],[ExerciseName]],tbl_Lookup_Exercises[ExerciseName],0)),"Unknown")</f>
        <v>Pull</v>
      </c>
    </row>
    <row r="3214" spans="1:18" hidden="1" x14ac:dyDescent="0.25">
      <c r="A3214" t="s">
        <v>15316</v>
      </c>
      <c r="B3214" t="s">
        <v>14713</v>
      </c>
      <c r="C3214" t="s">
        <v>356</v>
      </c>
      <c r="D3214">
        <v>7</v>
      </c>
      <c r="G3214">
        <v>20</v>
      </c>
      <c r="H3214">
        <v>0.1</v>
      </c>
      <c r="I3214" t="s">
        <v>3957</v>
      </c>
      <c r="N3214" t="s">
        <v>15317</v>
      </c>
      <c r="P3214">
        <v>9</v>
      </c>
      <c r="Q3214" t="s">
        <v>15318</v>
      </c>
      <c r="R3214" t="str">
        <f>IFERROR(INDEX(tbl_Lookup_Exercises[Category],MATCH(tbl_Exercises[[#This Row],[ExerciseName]],tbl_Lookup_Exercises[ExerciseName],0)),"Unknown")</f>
        <v>Pull</v>
      </c>
    </row>
    <row r="3215" spans="1:18" hidden="1" x14ac:dyDescent="0.25">
      <c r="A3215" t="s">
        <v>15319</v>
      </c>
      <c r="B3215" t="s">
        <v>14713</v>
      </c>
      <c r="C3215" t="s">
        <v>356</v>
      </c>
      <c r="D3215">
        <v>8</v>
      </c>
      <c r="G3215">
        <v>40</v>
      </c>
      <c r="H3215">
        <v>0.15</v>
      </c>
      <c r="I3215" t="s">
        <v>3957</v>
      </c>
      <c r="N3215" t="s">
        <v>15317</v>
      </c>
      <c r="P3215">
        <v>9</v>
      </c>
      <c r="Q3215" t="s">
        <v>15320</v>
      </c>
      <c r="R3215" t="str">
        <f>IFERROR(INDEX(tbl_Lookup_Exercises[Category],MATCH(tbl_Exercises[[#This Row],[ExerciseName]],tbl_Lookup_Exercises[ExerciseName],0)),"Unknown")</f>
        <v>Pull</v>
      </c>
    </row>
    <row r="3216" spans="1:18" hidden="1" x14ac:dyDescent="0.25">
      <c r="A3216" t="s">
        <v>15321</v>
      </c>
      <c r="B3216" t="s">
        <v>14713</v>
      </c>
      <c r="C3216" t="s">
        <v>356</v>
      </c>
      <c r="D3216">
        <v>9</v>
      </c>
      <c r="G3216">
        <v>20</v>
      </c>
      <c r="H3216">
        <v>0.1</v>
      </c>
      <c r="I3216" t="s">
        <v>3957</v>
      </c>
      <c r="N3216" t="s">
        <v>15322</v>
      </c>
      <c r="P3216">
        <v>9</v>
      </c>
      <c r="Q3216" t="s">
        <v>15323</v>
      </c>
      <c r="R3216" t="str">
        <f>IFERROR(INDEX(tbl_Lookup_Exercises[Category],MATCH(tbl_Exercises[[#This Row],[ExerciseName]],tbl_Lookup_Exercises[ExerciseName],0)),"Unknown")</f>
        <v>Pull</v>
      </c>
    </row>
    <row r="3217" spans="1:18" hidden="1" x14ac:dyDescent="0.25">
      <c r="A3217" t="s">
        <v>15324</v>
      </c>
      <c r="B3217" t="s">
        <v>14713</v>
      </c>
      <c r="C3217" t="s">
        <v>356</v>
      </c>
      <c r="D3217">
        <v>10</v>
      </c>
      <c r="G3217">
        <v>40</v>
      </c>
      <c r="H3217">
        <v>0.15</v>
      </c>
      <c r="I3217" t="s">
        <v>3957</v>
      </c>
      <c r="N3217" t="s">
        <v>15322</v>
      </c>
      <c r="P3217">
        <v>9</v>
      </c>
      <c r="Q3217" t="s">
        <v>15325</v>
      </c>
      <c r="R3217" t="str">
        <f>IFERROR(INDEX(tbl_Lookup_Exercises[Category],MATCH(tbl_Exercises[[#This Row],[ExerciseName]],tbl_Lookup_Exercises[ExerciseName],0)),"Unknown")</f>
        <v>Pull</v>
      </c>
    </row>
    <row r="3218" spans="1:18" hidden="1" x14ac:dyDescent="0.25">
      <c r="A3218" t="s">
        <v>15326</v>
      </c>
      <c r="B3218" t="s">
        <v>14713</v>
      </c>
      <c r="C3218" t="s">
        <v>356</v>
      </c>
      <c r="D3218">
        <v>11</v>
      </c>
      <c r="G3218">
        <v>20</v>
      </c>
      <c r="H3218">
        <v>0.1</v>
      </c>
      <c r="I3218" t="s">
        <v>3957</v>
      </c>
      <c r="N3218" t="s">
        <v>15327</v>
      </c>
      <c r="P3218">
        <v>9</v>
      </c>
      <c r="Q3218" t="s">
        <v>15328</v>
      </c>
      <c r="R3218" t="str">
        <f>IFERROR(INDEX(tbl_Lookup_Exercises[Category],MATCH(tbl_Exercises[[#This Row],[ExerciseName]],tbl_Lookup_Exercises[ExerciseName],0)),"Unknown")</f>
        <v>Pull</v>
      </c>
    </row>
    <row r="3219" spans="1:18" hidden="1" x14ac:dyDescent="0.25">
      <c r="A3219" t="s">
        <v>15329</v>
      </c>
      <c r="B3219" t="s">
        <v>14713</v>
      </c>
      <c r="C3219" t="s">
        <v>356</v>
      </c>
      <c r="D3219">
        <v>12</v>
      </c>
      <c r="G3219">
        <v>40</v>
      </c>
      <c r="H3219">
        <v>0.15</v>
      </c>
      <c r="I3219" t="s">
        <v>3957</v>
      </c>
      <c r="N3219" t="s">
        <v>15327</v>
      </c>
      <c r="P3219">
        <v>9</v>
      </c>
      <c r="Q3219" t="s">
        <v>15330</v>
      </c>
      <c r="R3219" t="str">
        <f>IFERROR(INDEX(tbl_Lookup_Exercises[Category],MATCH(tbl_Exercises[[#This Row],[ExerciseName]],tbl_Lookup_Exercises[ExerciseName],0)),"Unknown")</f>
        <v>Pull</v>
      </c>
    </row>
    <row r="3220" spans="1:18" hidden="1" x14ac:dyDescent="0.25">
      <c r="A3220" t="s">
        <v>15331</v>
      </c>
      <c r="B3220" t="s">
        <v>14713</v>
      </c>
      <c r="C3220" t="s">
        <v>356</v>
      </c>
      <c r="D3220">
        <v>13</v>
      </c>
      <c r="G3220">
        <v>20</v>
      </c>
      <c r="H3220">
        <v>0.1</v>
      </c>
      <c r="I3220" t="s">
        <v>3957</v>
      </c>
      <c r="N3220" t="s">
        <v>15332</v>
      </c>
      <c r="P3220">
        <v>9</v>
      </c>
      <c r="Q3220" t="s">
        <v>15333</v>
      </c>
      <c r="R3220" t="str">
        <f>IFERROR(INDEX(tbl_Lookup_Exercises[Category],MATCH(tbl_Exercises[[#This Row],[ExerciseName]],tbl_Lookup_Exercises[ExerciseName],0)),"Unknown")</f>
        <v>Pull</v>
      </c>
    </row>
    <row r="3221" spans="1:18" hidden="1" x14ac:dyDescent="0.25">
      <c r="A3221" t="s">
        <v>15334</v>
      </c>
      <c r="B3221" t="s">
        <v>14713</v>
      </c>
      <c r="C3221" t="s">
        <v>356</v>
      </c>
      <c r="D3221">
        <v>14</v>
      </c>
      <c r="G3221">
        <v>40</v>
      </c>
      <c r="H3221">
        <v>0.15</v>
      </c>
      <c r="I3221" t="s">
        <v>3957</v>
      </c>
      <c r="N3221" t="s">
        <v>15332</v>
      </c>
      <c r="P3221">
        <v>9</v>
      </c>
      <c r="Q3221" t="s">
        <v>15335</v>
      </c>
      <c r="R3221" t="str">
        <f>IFERROR(INDEX(tbl_Lookup_Exercises[Category],MATCH(tbl_Exercises[[#This Row],[ExerciseName]],tbl_Lookup_Exercises[ExerciseName],0)),"Unknown")</f>
        <v>Pull</v>
      </c>
    </row>
    <row r="3222" spans="1:18" hidden="1" x14ac:dyDescent="0.25">
      <c r="A3222" t="s">
        <v>15336</v>
      </c>
      <c r="B3222" t="s">
        <v>14713</v>
      </c>
      <c r="C3222" t="s">
        <v>356</v>
      </c>
      <c r="D3222">
        <v>15</v>
      </c>
      <c r="G3222">
        <v>20</v>
      </c>
      <c r="H3222">
        <v>0.1</v>
      </c>
      <c r="I3222" t="s">
        <v>3957</v>
      </c>
      <c r="N3222" t="s">
        <v>15337</v>
      </c>
      <c r="P3222">
        <v>9</v>
      </c>
      <c r="Q3222" t="s">
        <v>15338</v>
      </c>
      <c r="R3222" t="str">
        <f>IFERROR(INDEX(tbl_Lookup_Exercises[Category],MATCH(tbl_Exercises[[#This Row],[ExerciseName]],tbl_Lookup_Exercises[ExerciseName],0)),"Unknown")</f>
        <v>Pull</v>
      </c>
    </row>
    <row r="3223" spans="1:18" hidden="1" x14ac:dyDescent="0.25">
      <c r="A3223" t="s">
        <v>15339</v>
      </c>
      <c r="B3223" t="s">
        <v>14713</v>
      </c>
      <c r="C3223" t="s">
        <v>356</v>
      </c>
      <c r="D3223">
        <v>16</v>
      </c>
      <c r="G3223">
        <v>40</v>
      </c>
      <c r="H3223">
        <v>0.15</v>
      </c>
      <c r="I3223" t="s">
        <v>3957</v>
      </c>
      <c r="N3223" t="s">
        <v>15337</v>
      </c>
      <c r="P3223">
        <v>9</v>
      </c>
      <c r="Q3223" t="s">
        <v>14716</v>
      </c>
      <c r="R3223" t="str">
        <f>IFERROR(INDEX(tbl_Lookup_Exercises[Category],MATCH(tbl_Exercises[[#This Row],[ExerciseName]],tbl_Lookup_Exercises[ExerciseName],0)),"Unknown")</f>
        <v>Pull</v>
      </c>
    </row>
    <row r="3224" spans="1:18" hidden="1" x14ac:dyDescent="0.25">
      <c r="A3224" t="s">
        <v>15340</v>
      </c>
      <c r="B3224" t="s">
        <v>14717</v>
      </c>
      <c r="C3224" t="s">
        <v>363</v>
      </c>
      <c r="D3224">
        <v>1</v>
      </c>
      <c r="G3224">
        <v>300</v>
      </c>
      <c r="H3224">
        <v>0.61</v>
      </c>
      <c r="I3224" t="s">
        <v>3957</v>
      </c>
      <c r="O3224" t="s">
        <v>15341</v>
      </c>
      <c r="P3224">
        <v>9</v>
      </c>
      <c r="Q3224" t="s">
        <v>14719</v>
      </c>
      <c r="R3224" t="str">
        <f>IFERROR(INDEX(tbl_Lookup_Exercises[Category],MATCH(tbl_Exercises[[#This Row],[ExerciseName]],tbl_Lookup_Exercises[ExerciseName],0)),"Unknown")</f>
        <v>Cardio</v>
      </c>
    </row>
    <row r="3225" spans="1:18" hidden="1" x14ac:dyDescent="0.25">
      <c r="A3225" t="s">
        <v>15342</v>
      </c>
      <c r="B3225" t="s">
        <v>14717</v>
      </c>
      <c r="C3225" t="s">
        <v>394</v>
      </c>
      <c r="D3225">
        <v>1</v>
      </c>
      <c r="E3225">
        <v>0</v>
      </c>
      <c r="F3225">
        <v>15</v>
      </c>
      <c r="N3225" t="s">
        <v>15343</v>
      </c>
      <c r="P3225">
        <v>9</v>
      </c>
      <c r="Q3225" t="s">
        <v>15344</v>
      </c>
      <c r="R3225" t="str">
        <f>IFERROR(INDEX(tbl_Lookup_Exercises[Category],MATCH(tbl_Exercises[[#This Row],[ExerciseName]],tbl_Lookup_Exercises[ExerciseName],0)),"Unknown")</f>
        <v>Warmup</v>
      </c>
    </row>
    <row r="3226" spans="1:18" hidden="1" x14ac:dyDescent="0.25">
      <c r="A3226" t="s">
        <v>15345</v>
      </c>
      <c r="B3226" t="s">
        <v>14717</v>
      </c>
      <c r="C3226" t="s">
        <v>403</v>
      </c>
      <c r="D3226">
        <v>1</v>
      </c>
      <c r="E3226">
        <v>0</v>
      </c>
      <c r="F3226">
        <v>8</v>
      </c>
      <c r="N3226" t="s">
        <v>15343</v>
      </c>
      <c r="P3226">
        <v>9</v>
      </c>
      <c r="Q3226" t="s">
        <v>15346</v>
      </c>
      <c r="R3226" t="str">
        <f>IFERROR(INDEX(tbl_Lookup_Exercises[Category],MATCH(tbl_Exercises[[#This Row],[ExerciseName]],tbl_Lookup_Exercises[ExerciseName],0)),"Unknown")</f>
        <v>Warmup</v>
      </c>
    </row>
    <row r="3227" spans="1:18" hidden="1" x14ac:dyDescent="0.25">
      <c r="A3227" t="s">
        <v>15347</v>
      </c>
      <c r="B3227" t="s">
        <v>14717</v>
      </c>
      <c r="C3227" t="s">
        <v>398</v>
      </c>
      <c r="D3227">
        <v>1</v>
      </c>
      <c r="E3227">
        <v>0</v>
      </c>
      <c r="F3227">
        <v>12</v>
      </c>
      <c r="N3227" t="s">
        <v>15343</v>
      </c>
      <c r="P3227">
        <v>9</v>
      </c>
      <c r="Q3227" t="s">
        <v>15348</v>
      </c>
      <c r="R3227" t="str">
        <f>IFERROR(INDEX(tbl_Lookup_Exercises[Category],MATCH(tbl_Exercises[[#This Row],[ExerciseName]],tbl_Lookup_Exercises[ExerciseName],0)),"Unknown")</f>
        <v>Warmup</v>
      </c>
    </row>
    <row r="3228" spans="1:18" hidden="1" x14ac:dyDescent="0.25">
      <c r="A3228" t="s">
        <v>15349</v>
      </c>
      <c r="B3228" t="s">
        <v>14717</v>
      </c>
      <c r="C3228" t="s">
        <v>389</v>
      </c>
      <c r="D3228">
        <v>1</v>
      </c>
      <c r="E3228">
        <v>0</v>
      </c>
      <c r="F3228">
        <v>10</v>
      </c>
      <c r="P3228">
        <v>9</v>
      </c>
      <c r="Q3228" t="s">
        <v>15350</v>
      </c>
      <c r="R3228" t="str">
        <f>IFERROR(INDEX(tbl_Lookup_Exercises[Category],MATCH(tbl_Exercises[[#This Row],[ExerciseName]],tbl_Lookup_Exercises[ExerciseName],0)),"Unknown")</f>
        <v>Push</v>
      </c>
    </row>
    <row r="3229" spans="1:18" hidden="1" x14ac:dyDescent="0.25">
      <c r="A3229" t="s">
        <v>15351</v>
      </c>
      <c r="B3229" t="s">
        <v>14717</v>
      </c>
      <c r="C3229" t="s">
        <v>394</v>
      </c>
      <c r="D3229">
        <v>2</v>
      </c>
      <c r="E3229">
        <v>0</v>
      </c>
      <c r="F3229">
        <v>15</v>
      </c>
      <c r="N3229" t="s">
        <v>15352</v>
      </c>
      <c r="P3229">
        <v>9</v>
      </c>
      <c r="Q3229" t="s">
        <v>15353</v>
      </c>
      <c r="R3229" t="str">
        <f>IFERROR(INDEX(tbl_Lookup_Exercises[Category],MATCH(tbl_Exercises[[#This Row],[ExerciseName]],tbl_Lookup_Exercises[ExerciseName],0)),"Unknown")</f>
        <v>Warmup</v>
      </c>
    </row>
    <row r="3230" spans="1:18" hidden="1" x14ac:dyDescent="0.25">
      <c r="A3230" t="s">
        <v>15354</v>
      </c>
      <c r="B3230" t="s">
        <v>14717</v>
      </c>
      <c r="C3230" t="s">
        <v>403</v>
      </c>
      <c r="D3230">
        <v>2</v>
      </c>
      <c r="E3230">
        <v>0</v>
      </c>
      <c r="F3230">
        <v>8</v>
      </c>
      <c r="N3230" t="s">
        <v>15352</v>
      </c>
      <c r="P3230">
        <v>9</v>
      </c>
      <c r="Q3230" t="s">
        <v>15355</v>
      </c>
      <c r="R3230" t="str">
        <f>IFERROR(INDEX(tbl_Lookup_Exercises[Category],MATCH(tbl_Exercises[[#This Row],[ExerciseName]],tbl_Lookup_Exercises[ExerciseName],0)),"Unknown")</f>
        <v>Warmup</v>
      </c>
    </row>
    <row r="3231" spans="1:18" hidden="1" x14ac:dyDescent="0.25">
      <c r="A3231" t="s">
        <v>15356</v>
      </c>
      <c r="B3231" t="s">
        <v>14717</v>
      </c>
      <c r="C3231" t="s">
        <v>398</v>
      </c>
      <c r="D3231">
        <v>2</v>
      </c>
      <c r="E3231">
        <v>0</v>
      </c>
      <c r="F3231">
        <v>12</v>
      </c>
      <c r="N3231" t="s">
        <v>15352</v>
      </c>
      <c r="P3231">
        <v>9</v>
      </c>
      <c r="Q3231" t="s">
        <v>15357</v>
      </c>
      <c r="R3231" t="str">
        <f>IFERROR(INDEX(tbl_Lookup_Exercises[Category],MATCH(tbl_Exercises[[#This Row],[ExerciseName]],tbl_Lookup_Exercises[ExerciseName],0)),"Unknown")</f>
        <v>Warmup</v>
      </c>
    </row>
    <row r="3232" spans="1:18" hidden="1" x14ac:dyDescent="0.25">
      <c r="A3232" t="s">
        <v>15358</v>
      </c>
      <c r="B3232" t="s">
        <v>14717</v>
      </c>
      <c r="C3232" t="s">
        <v>389</v>
      </c>
      <c r="D3232">
        <v>2</v>
      </c>
      <c r="E3232">
        <v>0</v>
      </c>
      <c r="F3232">
        <v>10</v>
      </c>
      <c r="N3232" t="s">
        <v>15352</v>
      </c>
      <c r="P3232">
        <v>9</v>
      </c>
      <c r="Q3232" t="s">
        <v>15359</v>
      </c>
      <c r="R3232" t="str">
        <f>IFERROR(INDEX(tbl_Lookup_Exercises[Category],MATCH(tbl_Exercises[[#This Row],[ExerciseName]],tbl_Lookup_Exercises[ExerciseName],0)),"Unknown")</f>
        <v>Push</v>
      </c>
    </row>
    <row r="3233" spans="1:18" hidden="1" x14ac:dyDescent="0.25">
      <c r="A3233" t="s">
        <v>15360</v>
      </c>
      <c r="B3233" t="s">
        <v>14717</v>
      </c>
      <c r="C3233" t="s">
        <v>1404</v>
      </c>
      <c r="D3233">
        <v>1</v>
      </c>
      <c r="E3233">
        <v>35</v>
      </c>
      <c r="F3233">
        <v>10</v>
      </c>
      <c r="J3233">
        <v>2</v>
      </c>
      <c r="K3233">
        <v>1</v>
      </c>
      <c r="L3233">
        <v>3</v>
      </c>
      <c r="M3233" t="s">
        <v>2289</v>
      </c>
      <c r="O3233" t="s">
        <v>15361</v>
      </c>
      <c r="P3233">
        <v>9</v>
      </c>
      <c r="Q3233" t="s">
        <v>15362</v>
      </c>
      <c r="R3233" t="str">
        <f>IFERROR(INDEX(tbl_Lookup_Exercises[Category],MATCH(tbl_Exercises[[#This Row],[ExerciseName]],tbl_Lookup_Exercises[ExerciseName],0)),"Unknown")</f>
        <v>Push</v>
      </c>
    </row>
    <row r="3234" spans="1:18" hidden="1" x14ac:dyDescent="0.25">
      <c r="A3234" t="s">
        <v>15363</v>
      </c>
      <c r="B3234" t="s">
        <v>14717</v>
      </c>
      <c r="C3234" t="s">
        <v>1404</v>
      </c>
      <c r="D3234">
        <v>2</v>
      </c>
      <c r="E3234">
        <v>35</v>
      </c>
      <c r="F3234">
        <v>10</v>
      </c>
      <c r="J3234">
        <v>2</v>
      </c>
      <c r="K3234">
        <v>1</v>
      </c>
      <c r="L3234">
        <v>3</v>
      </c>
      <c r="M3234" t="s">
        <v>618</v>
      </c>
      <c r="O3234" t="s">
        <v>15364</v>
      </c>
      <c r="P3234">
        <v>9</v>
      </c>
      <c r="Q3234" t="s">
        <v>15365</v>
      </c>
      <c r="R3234" t="str">
        <f>IFERROR(INDEX(tbl_Lookup_Exercises[Category],MATCH(tbl_Exercises[[#This Row],[ExerciseName]],tbl_Lookup_Exercises[ExerciseName],0)),"Unknown")</f>
        <v>Push</v>
      </c>
    </row>
    <row r="3235" spans="1:18" hidden="1" x14ac:dyDescent="0.25">
      <c r="A3235" t="s">
        <v>15366</v>
      </c>
      <c r="B3235" t="s">
        <v>14717</v>
      </c>
      <c r="C3235" t="s">
        <v>1404</v>
      </c>
      <c r="D3235">
        <v>3</v>
      </c>
      <c r="E3235">
        <v>40</v>
      </c>
      <c r="F3235">
        <v>10</v>
      </c>
      <c r="J3235">
        <v>2</v>
      </c>
      <c r="K3235">
        <v>1</v>
      </c>
      <c r="L3235">
        <v>3</v>
      </c>
      <c r="M3235" t="s">
        <v>618</v>
      </c>
      <c r="O3235" t="s">
        <v>15364</v>
      </c>
      <c r="P3235">
        <v>9</v>
      </c>
      <c r="Q3235" t="s">
        <v>15367</v>
      </c>
      <c r="R3235" t="str">
        <f>IFERROR(INDEX(tbl_Lookup_Exercises[Category],MATCH(tbl_Exercises[[#This Row],[ExerciseName]],tbl_Lookup_Exercises[ExerciseName],0)),"Unknown")</f>
        <v>Push</v>
      </c>
    </row>
    <row r="3236" spans="1:18" hidden="1" x14ac:dyDescent="0.25">
      <c r="A3236" t="s">
        <v>15368</v>
      </c>
      <c r="B3236" t="s">
        <v>14717</v>
      </c>
      <c r="C3236" t="s">
        <v>41</v>
      </c>
      <c r="D3236">
        <v>1</v>
      </c>
      <c r="E3236">
        <v>120</v>
      </c>
      <c r="F3236">
        <v>12</v>
      </c>
      <c r="J3236">
        <v>2</v>
      </c>
      <c r="K3236">
        <v>1</v>
      </c>
      <c r="L3236">
        <v>3</v>
      </c>
      <c r="M3236" t="s">
        <v>2289</v>
      </c>
      <c r="O3236" t="s">
        <v>15369</v>
      </c>
      <c r="P3236">
        <v>9</v>
      </c>
      <c r="Q3236" t="s">
        <v>15370</v>
      </c>
      <c r="R3236" t="str">
        <f>IFERROR(INDEX(tbl_Lookup_Exercises[Category],MATCH(tbl_Exercises[[#This Row],[ExerciseName]],tbl_Lookup_Exercises[ExerciseName],0)),"Unknown")</f>
        <v>Pull</v>
      </c>
    </row>
    <row r="3237" spans="1:18" hidden="1" x14ac:dyDescent="0.25">
      <c r="A3237" t="s">
        <v>15371</v>
      </c>
      <c r="B3237" t="s">
        <v>14717</v>
      </c>
      <c r="C3237" t="s">
        <v>41</v>
      </c>
      <c r="D3237">
        <v>2</v>
      </c>
      <c r="E3237">
        <v>130</v>
      </c>
      <c r="F3237">
        <v>11</v>
      </c>
      <c r="J3237">
        <v>2</v>
      </c>
      <c r="K3237">
        <v>1</v>
      </c>
      <c r="L3237">
        <v>3</v>
      </c>
      <c r="M3237" t="s">
        <v>618</v>
      </c>
      <c r="O3237" t="s">
        <v>15372</v>
      </c>
      <c r="P3237">
        <v>9</v>
      </c>
      <c r="Q3237" t="s">
        <v>15373</v>
      </c>
      <c r="R3237" t="str">
        <f>IFERROR(INDEX(tbl_Lookup_Exercises[Category],MATCH(tbl_Exercises[[#This Row],[ExerciseName]],tbl_Lookup_Exercises[ExerciseName],0)),"Unknown")</f>
        <v>Pull</v>
      </c>
    </row>
    <row r="3238" spans="1:18" hidden="1" x14ac:dyDescent="0.25">
      <c r="A3238" t="s">
        <v>15374</v>
      </c>
      <c r="B3238" t="s">
        <v>14717</v>
      </c>
      <c r="C3238" t="s">
        <v>41</v>
      </c>
      <c r="D3238">
        <v>3</v>
      </c>
      <c r="E3238">
        <v>130</v>
      </c>
      <c r="F3238">
        <v>11</v>
      </c>
      <c r="J3238">
        <v>2</v>
      </c>
      <c r="K3238">
        <v>1</v>
      </c>
      <c r="L3238">
        <v>3</v>
      </c>
      <c r="M3238" t="s">
        <v>1745</v>
      </c>
      <c r="O3238" t="s">
        <v>15375</v>
      </c>
      <c r="P3238">
        <v>9</v>
      </c>
      <c r="Q3238" t="s">
        <v>15376</v>
      </c>
      <c r="R3238" t="str">
        <f>IFERROR(INDEX(tbl_Lookup_Exercises[Category],MATCH(tbl_Exercises[[#This Row],[ExerciseName]],tbl_Lookup_Exercises[ExerciseName],0)),"Unknown")</f>
        <v>Pull</v>
      </c>
    </row>
    <row r="3239" spans="1:18" hidden="1" x14ac:dyDescent="0.25">
      <c r="A3239" t="s">
        <v>15377</v>
      </c>
      <c r="B3239" t="s">
        <v>14717</v>
      </c>
      <c r="C3239" t="s">
        <v>45</v>
      </c>
      <c r="D3239">
        <v>1</v>
      </c>
      <c r="E3239">
        <v>80</v>
      </c>
      <c r="F3239">
        <v>10</v>
      </c>
      <c r="J3239">
        <v>2</v>
      </c>
      <c r="K3239">
        <v>1</v>
      </c>
      <c r="L3239">
        <v>3</v>
      </c>
      <c r="M3239" t="s">
        <v>618</v>
      </c>
      <c r="O3239" t="s">
        <v>15378</v>
      </c>
      <c r="P3239">
        <v>9</v>
      </c>
      <c r="Q3239" t="s">
        <v>15379</v>
      </c>
      <c r="R3239" t="str">
        <f>IFERROR(INDEX(tbl_Lookup_Exercises[Category],MATCH(tbl_Exercises[[#This Row],[ExerciseName]],tbl_Lookup_Exercises[ExerciseName],0)),"Unknown")</f>
        <v>Pull</v>
      </c>
    </row>
    <row r="3240" spans="1:18" hidden="1" x14ac:dyDescent="0.25">
      <c r="A3240" t="s">
        <v>15380</v>
      </c>
      <c r="B3240" t="s">
        <v>14717</v>
      </c>
      <c r="C3240" t="s">
        <v>45</v>
      </c>
      <c r="D3240">
        <v>2</v>
      </c>
      <c r="E3240">
        <v>80</v>
      </c>
      <c r="F3240">
        <v>10</v>
      </c>
      <c r="J3240">
        <v>2</v>
      </c>
      <c r="K3240">
        <v>1</v>
      </c>
      <c r="L3240">
        <v>3</v>
      </c>
      <c r="M3240" t="s">
        <v>618</v>
      </c>
      <c r="O3240" t="s">
        <v>15381</v>
      </c>
      <c r="P3240">
        <v>9</v>
      </c>
      <c r="Q3240" t="s">
        <v>15382</v>
      </c>
      <c r="R3240" t="str">
        <f>IFERROR(INDEX(tbl_Lookup_Exercises[Category],MATCH(tbl_Exercises[[#This Row],[ExerciseName]],tbl_Lookup_Exercises[ExerciseName],0)),"Unknown")</f>
        <v>Pull</v>
      </c>
    </row>
    <row r="3241" spans="1:18" hidden="1" x14ac:dyDescent="0.25">
      <c r="A3241" t="s">
        <v>15383</v>
      </c>
      <c r="B3241" t="s">
        <v>14717</v>
      </c>
      <c r="C3241" t="s">
        <v>45</v>
      </c>
      <c r="D3241">
        <v>3</v>
      </c>
      <c r="E3241">
        <v>80</v>
      </c>
      <c r="F3241">
        <v>10</v>
      </c>
      <c r="J3241">
        <v>2</v>
      </c>
      <c r="K3241">
        <v>1</v>
      </c>
      <c r="L3241">
        <v>3</v>
      </c>
      <c r="M3241" t="s">
        <v>610</v>
      </c>
      <c r="O3241" t="s">
        <v>15384</v>
      </c>
      <c r="P3241">
        <v>9</v>
      </c>
      <c r="Q3241" t="s">
        <v>15385</v>
      </c>
      <c r="R3241" t="str">
        <f>IFERROR(INDEX(tbl_Lookup_Exercises[Category],MATCH(tbl_Exercises[[#This Row],[ExerciseName]],tbl_Lookup_Exercises[ExerciseName],0)),"Unknown")</f>
        <v>Pull</v>
      </c>
    </row>
    <row r="3242" spans="1:18" hidden="1" x14ac:dyDescent="0.25">
      <c r="A3242" t="s">
        <v>15386</v>
      </c>
      <c r="B3242" t="s">
        <v>14717</v>
      </c>
      <c r="C3242" t="s">
        <v>309</v>
      </c>
      <c r="D3242">
        <v>1</v>
      </c>
      <c r="E3242">
        <v>10</v>
      </c>
      <c r="F3242">
        <v>12</v>
      </c>
      <c r="J3242">
        <v>2</v>
      </c>
      <c r="K3242">
        <v>2</v>
      </c>
      <c r="L3242">
        <v>2</v>
      </c>
      <c r="M3242" t="s">
        <v>2289</v>
      </c>
      <c r="O3242" t="s">
        <v>3545</v>
      </c>
      <c r="P3242">
        <v>9</v>
      </c>
      <c r="Q3242" t="s">
        <v>15387</v>
      </c>
      <c r="R3242" t="str">
        <f>IFERROR(INDEX(tbl_Lookup_Exercises[Category],MATCH(tbl_Exercises[[#This Row],[ExerciseName]],tbl_Lookup_Exercises[ExerciseName],0)),"Unknown")</f>
        <v>Push</v>
      </c>
    </row>
    <row r="3243" spans="1:18" hidden="1" x14ac:dyDescent="0.25">
      <c r="A3243" t="s">
        <v>15388</v>
      </c>
      <c r="B3243" t="s">
        <v>14717</v>
      </c>
      <c r="C3243" t="s">
        <v>309</v>
      </c>
      <c r="D3243">
        <v>2</v>
      </c>
      <c r="E3243">
        <v>12.5</v>
      </c>
      <c r="F3243">
        <v>12</v>
      </c>
      <c r="J3243">
        <v>2</v>
      </c>
      <c r="K3243">
        <v>2</v>
      </c>
      <c r="L3243">
        <v>2</v>
      </c>
      <c r="M3243" t="s">
        <v>618</v>
      </c>
      <c r="O3243" t="s">
        <v>3218</v>
      </c>
      <c r="P3243">
        <v>9</v>
      </c>
      <c r="Q3243" t="s">
        <v>15389</v>
      </c>
      <c r="R3243" t="str">
        <f>IFERROR(INDEX(tbl_Lookup_Exercises[Category],MATCH(tbl_Exercises[[#This Row],[ExerciseName]],tbl_Lookup_Exercises[ExerciseName],0)),"Unknown")</f>
        <v>Push</v>
      </c>
    </row>
    <row r="3244" spans="1:18" hidden="1" x14ac:dyDescent="0.25">
      <c r="A3244" t="s">
        <v>15390</v>
      </c>
      <c r="B3244" t="s">
        <v>14717</v>
      </c>
      <c r="C3244" t="s">
        <v>309</v>
      </c>
      <c r="D3244">
        <v>3</v>
      </c>
      <c r="E3244">
        <v>15</v>
      </c>
      <c r="F3244">
        <v>11</v>
      </c>
      <c r="J3244">
        <v>2</v>
      </c>
      <c r="K3244">
        <v>2</v>
      </c>
      <c r="L3244">
        <v>2</v>
      </c>
      <c r="M3244" t="s">
        <v>610</v>
      </c>
      <c r="O3244" t="s">
        <v>3600</v>
      </c>
      <c r="P3244">
        <v>9</v>
      </c>
      <c r="Q3244" t="s">
        <v>15391</v>
      </c>
      <c r="R3244" t="str">
        <f>IFERROR(INDEX(tbl_Lookup_Exercises[Category],MATCH(tbl_Exercises[[#This Row],[ExerciseName]],tbl_Lookup_Exercises[ExerciseName],0)),"Unknown")</f>
        <v>Push</v>
      </c>
    </row>
    <row r="3245" spans="1:18" hidden="1" x14ac:dyDescent="0.25">
      <c r="A3245" t="s">
        <v>15392</v>
      </c>
      <c r="B3245" t="s">
        <v>14717</v>
      </c>
      <c r="C3245" t="s">
        <v>229</v>
      </c>
      <c r="D3245">
        <v>1</v>
      </c>
      <c r="E3245">
        <v>25</v>
      </c>
      <c r="F3245">
        <v>12</v>
      </c>
      <c r="J3245">
        <v>2</v>
      </c>
      <c r="K3245">
        <v>1</v>
      </c>
      <c r="L3245">
        <v>3</v>
      </c>
      <c r="M3245" t="s">
        <v>618</v>
      </c>
      <c r="O3245" t="s">
        <v>15393</v>
      </c>
      <c r="P3245">
        <v>9</v>
      </c>
      <c r="Q3245" t="s">
        <v>15394</v>
      </c>
      <c r="R3245" t="str">
        <f>IFERROR(INDEX(tbl_Lookup_Exercises[Category],MATCH(tbl_Exercises[[#This Row],[ExerciseName]],tbl_Lookup_Exercises[ExerciseName],0)),"Unknown")</f>
        <v>Arms_Triceps</v>
      </c>
    </row>
    <row r="3246" spans="1:18" hidden="1" x14ac:dyDescent="0.25">
      <c r="A3246" t="s">
        <v>15395</v>
      </c>
      <c r="B3246" t="s">
        <v>14717</v>
      </c>
      <c r="C3246" t="s">
        <v>229</v>
      </c>
      <c r="D3246">
        <v>2</v>
      </c>
      <c r="E3246">
        <v>27.5</v>
      </c>
      <c r="F3246">
        <v>12</v>
      </c>
      <c r="J3246">
        <v>2</v>
      </c>
      <c r="K3246">
        <v>1</v>
      </c>
      <c r="L3246">
        <v>3</v>
      </c>
      <c r="O3246" t="s">
        <v>15396</v>
      </c>
      <c r="P3246">
        <v>9</v>
      </c>
      <c r="Q3246" t="s">
        <v>15397</v>
      </c>
      <c r="R3246" t="str">
        <f>IFERROR(INDEX(tbl_Lookup_Exercises[Category],MATCH(tbl_Exercises[[#This Row],[ExerciseName]],tbl_Lookup_Exercises[ExerciseName],0)),"Unknown")</f>
        <v>Arms_Triceps</v>
      </c>
    </row>
    <row r="3247" spans="1:18" hidden="1" x14ac:dyDescent="0.25">
      <c r="A3247" t="s">
        <v>15398</v>
      </c>
      <c r="B3247" t="s">
        <v>14717</v>
      </c>
      <c r="C3247" t="s">
        <v>229</v>
      </c>
      <c r="D3247">
        <v>3</v>
      </c>
      <c r="E3247">
        <v>27.5</v>
      </c>
      <c r="F3247">
        <v>10</v>
      </c>
      <c r="J3247">
        <v>2</v>
      </c>
      <c r="K3247">
        <v>1</v>
      </c>
      <c r="L3247">
        <v>3</v>
      </c>
      <c r="O3247" t="s">
        <v>15399</v>
      </c>
      <c r="P3247">
        <v>9</v>
      </c>
      <c r="Q3247" t="s">
        <v>15400</v>
      </c>
      <c r="R3247" t="str">
        <f>IFERROR(INDEX(tbl_Lookup_Exercises[Category],MATCH(tbl_Exercises[[#This Row],[ExerciseName]],tbl_Lookup_Exercises[ExerciseName],0)),"Unknown")</f>
        <v>Arms_Triceps</v>
      </c>
    </row>
    <row r="3248" spans="1:18" hidden="1" x14ac:dyDescent="0.25">
      <c r="A3248" t="s">
        <v>15401</v>
      </c>
      <c r="B3248" t="s">
        <v>14717</v>
      </c>
      <c r="C3248" t="s">
        <v>102</v>
      </c>
      <c r="D3248">
        <v>1</v>
      </c>
      <c r="E3248">
        <v>25</v>
      </c>
      <c r="F3248">
        <v>12</v>
      </c>
      <c r="J3248">
        <v>2</v>
      </c>
      <c r="K3248">
        <v>1</v>
      </c>
      <c r="L3248">
        <v>3</v>
      </c>
      <c r="M3248" t="s">
        <v>1745</v>
      </c>
      <c r="O3248" t="s">
        <v>2181</v>
      </c>
      <c r="P3248">
        <v>9</v>
      </c>
      <c r="Q3248" t="s">
        <v>15402</v>
      </c>
      <c r="R3248" t="str">
        <f>IFERROR(INDEX(tbl_Lookup_Exercises[Category],MATCH(tbl_Exercises[[#This Row],[ExerciseName]],tbl_Lookup_Exercises[ExerciseName],0)),"Unknown")</f>
        <v>Arms_Biceps</v>
      </c>
    </row>
    <row r="3249" spans="1:18" hidden="1" x14ac:dyDescent="0.25">
      <c r="A3249" t="s">
        <v>15403</v>
      </c>
      <c r="B3249" t="s">
        <v>14717</v>
      </c>
      <c r="C3249" t="s">
        <v>102</v>
      </c>
      <c r="D3249">
        <v>2</v>
      </c>
      <c r="E3249">
        <v>25</v>
      </c>
      <c r="F3249">
        <v>10</v>
      </c>
      <c r="J3249">
        <v>2</v>
      </c>
      <c r="K3249">
        <v>1</v>
      </c>
      <c r="L3249">
        <v>3</v>
      </c>
      <c r="M3249" t="s">
        <v>610</v>
      </c>
      <c r="O3249" t="s">
        <v>2350</v>
      </c>
      <c r="P3249">
        <v>9</v>
      </c>
      <c r="Q3249" t="s">
        <v>15404</v>
      </c>
      <c r="R3249" t="str">
        <f>IFERROR(INDEX(tbl_Lookup_Exercises[Category],MATCH(tbl_Exercises[[#This Row],[ExerciseName]],tbl_Lookup_Exercises[ExerciseName],0)),"Unknown")</f>
        <v>Arms_Biceps</v>
      </c>
    </row>
    <row r="3250" spans="1:18" hidden="1" x14ac:dyDescent="0.25">
      <c r="A3250" t="s">
        <v>15405</v>
      </c>
      <c r="B3250" t="s">
        <v>14717</v>
      </c>
      <c r="C3250" t="s">
        <v>102</v>
      </c>
      <c r="D3250">
        <v>3</v>
      </c>
      <c r="E3250">
        <v>25</v>
      </c>
      <c r="F3250">
        <v>9</v>
      </c>
      <c r="J3250">
        <v>2</v>
      </c>
      <c r="K3250">
        <v>1</v>
      </c>
      <c r="L3250">
        <v>3</v>
      </c>
      <c r="M3250" t="s">
        <v>610</v>
      </c>
      <c r="O3250" t="s">
        <v>2350</v>
      </c>
      <c r="P3250">
        <v>9</v>
      </c>
      <c r="Q3250" t="s">
        <v>15406</v>
      </c>
      <c r="R3250" t="str">
        <f>IFERROR(INDEX(tbl_Lookup_Exercises[Category],MATCH(tbl_Exercises[[#This Row],[ExerciseName]],tbl_Lookup_Exercises[ExerciseName],0)),"Unknown")</f>
        <v>Arms_Biceps</v>
      </c>
    </row>
    <row r="3251" spans="1:18" hidden="1" x14ac:dyDescent="0.25">
      <c r="A3251" t="s">
        <v>15407</v>
      </c>
      <c r="B3251" t="s">
        <v>14717</v>
      </c>
      <c r="C3251" t="s">
        <v>1534</v>
      </c>
      <c r="D3251">
        <v>1</v>
      </c>
      <c r="E3251">
        <v>140</v>
      </c>
      <c r="G3251">
        <v>45</v>
      </c>
      <c r="P3251">
        <v>9</v>
      </c>
      <c r="Q3251" t="s">
        <v>15408</v>
      </c>
      <c r="R3251" t="str">
        <f>IFERROR(INDEX(tbl_Lookup_Exercises[Category],MATCH(tbl_Exercises[[#This Row],[ExerciseName]],tbl_Lookup_Exercises[ExerciseName],0)),"Unknown")</f>
        <v>Carry</v>
      </c>
    </row>
    <row r="3252" spans="1:18" hidden="1" x14ac:dyDescent="0.25">
      <c r="A3252" t="s">
        <v>15409</v>
      </c>
      <c r="B3252" t="s">
        <v>14717</v>
      </c>
      <c r="C3252" t="s">
        <v>1534</v>
      </c>
      <c r="D3252">
        <v>2</v>
      </c>
      <c r="E3252">
        <v>140</v>
      </c>
      <c r="G3252">
        <v>45</v>
      </c>
      <c r="P3252">
        <v>9</v>
      </c>
      <c r="Q3252" t="s">
        <v>14720</v>
      </c>
      <c r="R3252" t="str">
        <f>IFERROR(INDEX(tbl_Lookup_Exercises[Category],MATCH(tbl_Exercises[[#This Row],[ExerciseName]],tbl_Lookup_Exercises[ExerciseName],0)),"Unknown")</f>
        <v>Carry</v>
      </c>
    </row>
    <row r="3253" spans="1:18" hidden="1" x14ac:dyDescent="0.25">
      <c r="A3253" t="s">
        <v>15410</v>
      </c>
      <c r="B3253" t="s">
        <v>14721</v>
      </c>
      <c r="C3253" t="s">
        <v>363</v>
      </c>
      <c r="D3253">
        <v>1</v>
      </c>
      <c r="G3253">
        <v>301</v>
      </c>
      <c r="H3253">
        <v>0.6</v>
      </c>
      <c r="I3253" t="s">
        <v>3957</v>
      </c>
      <c r="O3253" t="s">
        <v>15411</v>
      </c>
      <c r="P3253">
        <v>9</v>
      </c>
      <c r="Q3253" t="s">
        <v>14723</v>
      </c>
      <c r="R3253" t="str">
        <f>IFERROR(INDEX(tbl_Lookup_Exercises[Category],MATCH(tbl_Exercises[[#This Row],[ExerciseName]],tbl_Lookup_Exercises[ExerciseName],0)),"Unknown")</f>
        <v>Cardio</v>
      </c>
    </row>
    <row r="3254" spans="1:18" hidden="1" x14ac:dyDescent="0.25">
      <c r="A3254" t="s">
        <v>15412</v>
      </c>
      <c r="B3254" t="s">
        <v>14721</v>
      </c>
      <c r="C3254" t="s">
        <v>394</v>
      </c>
      <c r="D3254">
        <v>1</v>
      </c>
      <c r="E3254">
        <v>0</v>
      </c>
      <c r="F3254">
        <v>15</v>
      </c>
      <c r="N3254" t="s">
        <v>15413</v>
      </c>
      <c r="P3254">
        <v>9</v>
      </c>
      <c r="Q3254" t="s">
        <v>15414</v>
      </c>
      <c r="R3254" t="str">
        <f>IFERROR(INDEX(tbl_Lookup_Exercises[Category],MATCH(tbl_Exercises[[#This Row],[ExerciseName]],tbl_Lookup_Exercises[ExerciseName],0)),"Unknown")</f>
        <v>Warmup</v>
      </c>
    </row>
    <row r="3255" spans="1:18" hidden="1" x14ac:dyDescent="0.25">
      <c r="A3255" t="s">
        <v>15415</v>
      </c>
      <c r="B3255" t="s">
        <v>14721</v>
      </c>
      <c r="C3255" t="s">
        <v>398</v>
      </c>
      <c r="D3255">
        <v>1</v>
      </c>
      <c r="E3255">
        <v>0</v>
      </c>
      <c r="F3255">
        <v>12</v>
      </c>
      <c r="N3255" t="s">
        <v>15413</v>
      </c>
      <c r="P3255">
        <v>9</v>
      </c>
      <c r="Q3255" t="s">
        <v>15416</v>
      </c>
      <c r="R3255" t="str">
        <f>IFERROR(INDEX(tbl_Lookup_Exercises[Category],MATCH(tbl_Exercises[[#This Row],[ExerciseName]],tbl_Lookup_Exercises[ExerciseName],0)),"Unknown")</f>
        <v>Warmup</v>
      </c>
    </row>
    <row r="3256" spans="1:18" hidden="1" x14ac:dyDescent="0.25">
      <c r="A3256" t="s">
        <v>15417</v>
      </c>
      <c r="B3256" t="s">
        <v>14721</v>
      </c>
      <c r="C3256" t="s">
        <v>403</v>
      </c>
      <c r="D3256">
        <v>1</v>
      </c>
      <c r="E3256">
        <v>0</v>
      </c>
      <c r="F3256">
        <v>8</v>
      </c>
      <c r="N3256" t="s">
        <v>15413</v>
      </c>
      <c r="P3256">
        <v>9</v>
      </c>
      <c r="Q3256" t="s">
        <v>15418</v>
      </c>
      <c r="R3256" t="str">
        <f>IFERROR(INDEX(tbl_Lookup_Exercises[Category],MATCH(tbl_Exercises[[#This Row],[ExerciseName]],tbl_Lookup_Exercises[ExerciseName],0)),"Unknown")</f>
        <v>Warmup</v>
      </c>
    </row>
    <row r="3257" spans="1:18" hidden="1" x14ac:dyDescent="0.25">
      <c r="A3257" t="s">
        <v>15419</v>
      </c>
      <c r="B3257" t="s">
        <v>14721</v>
      </c>
      <c r="C3257" t="s">
        <v>407</v>
      </c>
      <c r="D3257">
        <v>1</v>
      </c>
      <c r="E3257">
        <v>0</v>
      </c>
      <c r="F3257">
        <v>10</v>
      </c>
      <c r="N3257" t="s">
        <v>15413</v>
      </c>
      <c r="P3257">
        <v>9</v>
      </c>
      <c r="Q3257" t="s">
        <v>15420</v>
      </c>
      <c r="R3257" t="str">
        <f>IFERROR(INDEX(tbl_Lookup_Exercises[Category],MATCH(tbl_Exercises[[#This Row],[ExerciseName]],tbl_Lookup_Exercises[ExerciseName],0)),"Unknown")</f>
        <v>Warmup</v>
      </c>
    </row>
    <row r="3258" spans="1:18" hidden="1" x14ac:dyDescent="0.25">
      <c r="A3258" t="s">
        <v>15421</v>
      </c>
      <c r="B3258" t="s">
        <v>14721</v>
      </c>
      <c r="C3258" t="s">
        <v>389</v>
      </c>
      <c r="D3258">
        <v>1</v>
      </c>
      <c r="E3258">
        <v>0</v>
      </c>
      <c r="F3258">
        <v>10</v>
      </c>
      <c r="P3258">
        <v>9</v>
      </c>
      <c r="Q3258" t="s">
        <v>15422</v>
      </c>
      <c r="R3258" t="str">
        <f>IFERROR(INDEX(tbl_Lookup_Exercises[Category],MATCH(tbl_Exercises[[#This Row],[ExerciseName]],tbl_Lookup_Exercises[ExerciseName],0)),"Unknown")</f>
        <v>Push</v>
      </c>
    </row>
    <row r="3259" spans="1:18" hidden="1" x14ac:dyDescent="0.25">
      <c r="A3259" t="s">
        <v>15423</v>
      </c>
      <c r="B3259" t="s">
        <v>14721</v>
      </c>
      <c r="C3259" t="s">
        <v>394</v>
      </c>
      <c r="D3259">
        <v>2</v>
      </c>
      <c r="E3259">
        <v>0</v>
      </c>
      <c r="F3259">
        <v>15</v>
      </c>
      <c r="N3259" t="s">
        <v>15424</v>
      </c>
      <c r="P3259">
        <v>9</v>
      </c>
      <c r="Q3259" t="s">
        <v>15425</v>
      </c>
      <c r="R3259" t="str">
        <f>IFERROR(INDEX(tbl_Lookup_Exercises[Category],MATCH(tbl_Exercises[[#This Row],[ExerciseName]],tbl_Lookup_Exercises[ExerciseName],0)),"Unknown")</f>
        <v>Warmup</v>
      </c>
    </row>
    <row r="3260" spans="1:18" hidden="1" x14ac:dyDescent="0.25">
      <c r="A3260" t="s">
        <v>15426</v>
      </c>
      <c r="B3260" t="s">
        <v>14721</v>
      </c>
      <c r="C3260" t="s">
        <v>398</v>
      </c>
      <c r="D3260">
        <v>2</v>
      </c>
      <c r="E3260">
        <v>0</v>
      </c>
      <c r="F3260">
        <v>12</v>
      </c>
      <c r="N3260" t="s">
        <v>15424</v>
      </c>
      <c r="P3260">
        <v>9</v>
      </c>
      <c r="Q3260" t="s">
        <v>15427</v>
      </c>
      <c r="R3260" t="str">
        <f>IFERROR(INDEX(tbl_Lookup_Exercises[Category],MATCH(tbl_Exercises[[#This Row],[ExerciseName]],tbl_Lookup_Exercises[ExerciseName],0)),"Unknown")</f>
        <v>Warmup</v>
      </c>
    </row>
    <row r="3261" spans="1:18" hidden="1" x14ac:dyDescent="0.25">
      <c r="A3261" t="s">
        <v>15428</v>
      </c>
      <c r="B3261" t="s">
        <v>14721</v>
      </c>
      <c r="C3261" t="s">
        <v>403</v>
      </c>
      <c r="D3261">
        <v>2</v>
      </c>
      <c r="E3261">
        <v>0</v>
      </c>
      <c r="F3261">
        <v>8</v>
      </c>
      <c r="N3261" t="s">
        <v>15424</v>
      </c>
      <c r="P3261">
        <v>9</v>
      </c>
      <c r="Q3261" t="s">
        <v>15429</v>
      </c>
      <c r="R3261" t="str">
        <f>IFERROR(INDEX(tbl_Lookup_Exercises[Category],MATCH(tbl_Exercises[[#This Row],[ExerciseName]],tbl_Lookup_Exercises[ExerciseName],0)),"Unknown")</f>
        <v>Warmup</v>
      </c>
    </row>
    <row r="3262" spans="1:18" hidden="1" x14ac:dyDescent="0.25">
      <c r="A3262" t="s">
        <v>15430</v>
      </c>
      <c r="B3262" t="s">
        <v>14721</v>
      </c>
      <c r="C3262" t="s">
        <v>407</v>
      </c>
      <c r="D3262">
        <v>2</v>
      </c>
      <c r="E3262">
        <v>0</v>
      </c>
      <c r="F3262">
        <v>10</v>
      </c>
      <c r="N3262" t="s">
        <v>15424</v>
      </c>
      <c r="P3262">
        <v>9</v>
      </c>
      <c r="Q3262" t="s">
        <v>15431</v>
      </c>
      <c r="R3262" t="str">
        <f>IFERROR(INDEX(tbl_Lookup_Exercises[Category],MATCH(tbl_Exercises[[#This Row],[ExerciseName]],tbl_Lookup_Exercises[ExerciseName],0)),"Unknown")</f>
        <v>Warmup</v>
      </c>
    </row>
    <row r="3263" spans="1:18" hidden="1" x14ac:dyDescent="0.25">
      <c r="A3263" t="s">
        <v>15432</v>
      </c>
      <c r="B3263" t="s">
        <v>14721</v>
      </c>
      <c r="C3263" t="s">
        <v>389</v>
      </c>
      <c r="D3263">
        <v>2</v>
      </c>
      <c r="E3263">
        <v>0</v>
      </c>
      <c r="F3263">
        <v>10</v>
      </c>
      <c r="N3263" t="s">
        <v>15424</v>
      </c>
      <c r="P3263">
        <v>9</v>
      </c>
      <c r="Q3263" t="s">
        <v>15433</v>
      </c>
      <c r="R3263" t="str">
        <f>IFERROR(INDEX(tbl_Lookup_Exercises[Category],MATCH(tbl_Exercises[[#This Row],[ExerciseName]],tbl_Lookup_Exercises[ExerciseName],0)),"Unknown")</f>
        <v>Push</v>
      </c>
    </row>
    <row r="3264" spans="1:18" hidden="1" x14ac:dyDescent="0.25">
      <c r="A3264" t="s">
        <v>15434</v>
      </c>
      <c r="B3264" t="s">
        <v>14721</v>
      </c>
      <c r="C3264" t="s">
        <v>1</v>
      </c>
      <c r="D3264">
        <v>1</v>
      </c>
      <c r="E3264">
        <v>150</v>
      </c>
      <c r="G3264">
        <v>70.199999999999989</v>
      </c>
      <c r="O3264" t="s">
        <v>6092</v>
      </c>
      <c r="P3264">
        <v>9</v>
      </c>
      <c r="Q3264" t="s">
        <v>15435</v>
      </c>
      <c r="R3264" t="str">
        <f>IFERROR(INDEX(tbl_Lookup_Exercises[Category],MATCH(tbl_Exercises[[#This Row],[ExerciseName]],tbl_Lookup_Exercises[ExerciseName],0)),"Unknown")</f>
        <v>Carry</v>
      </c>
    </row>
    <row r="3265" spans="1:18" hidden="1" x14ac:dyDescent="0.25">
      <c r="A3265" t="s">
        <v>15436</v>
      </c>
      <c r="B3265" t="s">
        <v>14721</v>
      </c>
      <c r="C3265" t="s">
        <v>1</v>
      </c>
      <c r="D3265">
        <v>2</v>
      </c>
      <c r="E3265">
        <v>150</v>
      </c>
      <c r="G3265">
        <v>60</v>
      </c>
      <c r="P3265">
        <v>9</v>
      </c>
      <c r="Q3265" t="s">
        <v>15437</v>
      </c>
      <c r="R3265" t="str">
        <f>IFERROR(INDEX(tbl_Lookup_Exercises[Category],MATCH(tbl_Exercises[[#This Row],[ExerciseName]],tbl_Lookup_Exercises[ExerciseName],0)),"Unknown")</f>
        <v>Carry</v>
      </c>
    </row>
    <row r="3266" spans="1:18" hidden="1" x14ac:dyDescent="0.25">
      <c r="A3266" t="s">
        <v>15438</v>
      </c>
      <c r="B3266" t="s">
        <v>14721</v>
      </c>
      <c r="C3266" t="s">
        <v>1</v>
      </c>
      <c r="D3266">
        <v>3</v>
      </c>
      <c r="E3266">
        <v>150</v>
      </c>
      <c r="G3266">
        <v>60</v>
      </c>
      <c r="P3266">
        <v>9</v>
      </c>
      <c r="Q3266" t="s">
        <v>15439</v>
      </c>
      <c r="R3266" t="str">
        <f>IFERROR(INDEX(tbl_Lookup_Exercises[Category],MATCH(tbl_Exercises[[#This Row],[ExerciseName]],tbl_Lookup_Exercises[ExerciseName],0)),"Unknown")</f>
        <v>Carry</v>
      </c>
    </row>
    <row r="3267" spans="1:18" hidden="1" x14ac:dyDescent="0.25">
      <c r="A3267" t="s">
        <v>15440</v>
      </c>
      <c r="B3267" t="s">
        <v>14721</v>
      </c>
      <c r="C3267" t="s">
        <v>1</v>
      </c>
      <c r="D3267">
        <v>4</v>
      </c>
      <c r="E3267">
        <v>150</v>
      </c>
      <c r="G3267">
        <v>45</v>
      </c>
      <c r="P3267">
        <v>9</v>
      </c>
      <c r="Q3267" t="s">
        <v>15441</v>
      </c>
      <c r="R3267" t="str">
        <f>IFERROR(INDEX(tbl_Lookup_Exercises[Category],MATCH(tbl_Exercises[[#This Row],[ExerciseName]],tbl_Lookup_Exercises[ExerciseName],0)),"Unknown")</f>
        <v>Carry</v>
      </c>
    </row>
    <row r="3268" spans="1:18" hidden="1" x14ac:dyDescent="0.25">
      <c r="A3268" t="s">
        <v>15442</v>
      </c>
      <c r="B3268" t="s">
        <v>14721</v>
      </c>
      <c r="C3268" t="s">
        <v>14741</v>
      </c>
      <c r="D3268">
        <v>1</v>
      </c>
      <c r="E3268">
        <v>202.5</v>
      </c>
      <c r="F3268">
        <v>10</v>
      </c>
      <c r="J3268">
        <v>2</v>
      </c>
      <c r="K3268">
        <v>1</v>
      </c>
      <c r="L3268">
        <v>3</v>
      </c>
      <c r="M3268" t="s">
        <v>618</v>
      </c>
      <c r="O3268" t="s">
        <v>3189</v>
      </c>
      <c r="P3268">
        <v>9</v>
      </c>
      <c r="Q3268" t="s">
        <v>15443</v>
      </c>
      <c r="R3268" t="str">
        <f>IFERROR(INDEX(tbl_Lookup_Exercises[Category],MATCH(tbl_Exercises[[#This Row],[ExerciseName]],tbl_Lookup_Exercises[ExerciseName],0)),"Unknown")</f>
        <v>Pull</v>
      </c>
    </row>
    <row r="3269" spans="1:18" hidden="1" x14ac:dyDescent="0.25">
      <c r="A3269" t="s">
        <v>15444</v>
      </c>
      <c r="B3269" t="s">
        <v>14721</v>
      </c>
      <c r="C3269" t="s">
        <v>14741</v>
      </c>
      <c r="D3269">
        <v>2</v>
      </c>
      <c r="E3269">
        <v>207.5</v>
      </c>
      <c r="F3269">
        <v>10</v>
      </c>
      <c r="J3269">
        <v>2</v>
      </c>
      <c r="K3269">
        <v>1</v>
      </c>
      <c r="L3269">
        <v>3</v>
      </c>
      <c r="M3269" t="s">
        <v>1745</v>
      </c>
      <c r="O3269" t="s">
        <v>2181</v>
      </c>
      <c r="P3269">
        <v>9</v>
      </c>
      <c r="Q3269" t="s">
        <v>15445</v>
      </c>
      <c r="R3269" t="str">
        <f>IFERROR(INDEX(tbl_Lookup_Exercises[Category],MATCH(tbl_Exercises[[#This Row],[ExerciseName]],tbl_Lookup_Exercises[ExerciseName],0)),"Unknown")</f>
        <v>Pull</v>
      </c>
    </row>
    <row r="3270" spans="1:18" hidden="1" x14ac:dyDescent="0.25">
      <c r="A3270" t="s">
        <v>15446</v>
      </c>
      <c r="B3270" t="s">
        <v>14721</v>
      </c>
      <c r="C3270" t="s">
        <v>14741</v>
      </c>
      <c r="D3270">
        <v>3</v>
      </c>
      <c r="E3270">
        <v>212.5</v>
      </c>
      <c r="F3270">
        <v>8</v>
      </c>
      <c r="J3270">
        <v>2</v>
      </c>
      <c r="K3270">
        <v>1</v>
      </c>
      <c r="L3270">
        <v>3</v>
      </c>
      <c r="M3270" t="s">
        <v>1745</v>
      </c>
      <c r="O3270" t="s">
        <v>2181</v>
      </c>
      <c r="P3270">
        <v>9</v>
      </c>
      <c r="Q3270" t="s">
        <v>15447</v>
      </c>
      <c r="R3270" t="str">
        <f>IFERROR(INDEX(tbl_Lookup_Exercises[Category],MATCH(tbl_Exercises[[#This Row],[ExerciseName]],tbl_Lookup_Exercises[ExerciseName],0)),"Unknown")</f>
        <v>Pull</v>
      </c>
    </row>
    <row r="3271" spans="1:18" hidden="1" x14ac:dyDescent="0.25">
      <c r="A3271" t="s">
        <v>15448</v>
      </c>
      <c r="B3271" t="s">
        <v>14721</v>
      </c>
      <c r="C3271" t="s">
        <v>14741</v>
      </c>
      <c r="D3271">
        <v>4</v>
      </c>
      <c r="E3271">
        <v>212.5</v>
      </c>
      <c r="F3271">
        <v>7</v>
      </c>
      <c r="J3271">
        <v>2</v>
      </c>
      <c r="K3271">
        <v>1</v>
      </c>
      <c r="L3271">
        <v>3</v>
      </c>
      <c r="M3271" t="s">
        <v>1745</v>
      </c>
      <c r="O3271" t="s">
        <v>2181</v>
      </c>
      <c r="P3271">
        <v>9</v>
      </c>
      <c r="Q3271" t="s">
        <v>15449</v>
      </c>
      <c r="R3271" t="str">
        <f>IFERROR(INDEX(tbl_Lookup_Exercises[Category],MATCH(tbl_Exercises[[#This Row],[ExerciseName]],tbl_Lookup_Exercises[ExerciseName],0)),"Unknown")</f>
        <v>Pull</v>
      </c>
    </row>
    <row r="3272" spans="1:18" hidden="1" x14ac:dyDescent="0.25">
      <c r="A3272" t="s">
        <v>15450</v>
      </c>
      <c r="B3272" t="s">
        <v>14721</v>
      </c>
      <c r="C3272" t="s">
        <v>45</v>
      </c>
      <c r="D3272">
        <v>1</v>
      </c>
      <c r="E3272">
        <v>80</v>
      </c>
      <c r="F3272">
        <v>10</v>
      </c>
      <c r="J3272">
        <v>2</v>
      </c>
      <c r="K3272">
        <v>1</v>
      </c>
      <c r="L3272">
        <v>3</v>
      </c>
      <c r="M3272" t="s">
        <v>618</v>
      </c>
      <c r="O3272" t="s">
        <v>3189</v>
      </c>
      <c r="P3272">
        <v>9</v>
      </c>
      <c r="Q3272" t="s">
        <v>15451</v>
      </c>
      <c r="R3272" t="str">
        <f>IFERROR(INDEX(tbl_Lookup_Exercises[Category],MATCH(tbl_Exercises[[#This Row],[ExerciseName]],tbl_Lookup_Exercises[ExerciseName],0)),"Unknown")</f>
        <v>Pull</v>
      </c>
    </row>
    <row r="3273" spans="1:18" hidden="1" x14ac:dyDescent="0.25">
      <c r="A3273" t="s">
        <v>15452</v>
      </c>
      <c r="B3273" t="s">
        <v>14721</v>
      </c>
      <c r="C3273" t="s">
        <v>45</v>
      </c>
      <c r="D3273">
        <v>2</v>
      </c>
      <c r="E3273">
        <v>82.5</v>
      </c>
      <c r="F3273">
        <v>10</v>
      </c>
      <c r="J3273">
        <v>2</v>
      </c>
      <c r="K3273">
        <v>1</v>
      </c>
      <c r="L3273">
        <v>3</v>
      </c>
      <c r="M3273" t="s">
        <v>618</v>
      </c>
      <c r="O3273" t="s">
        <v>15453</v>
      </c>
      <c r="P3273">
        <v>9</v>
      </c>
      <c r="Q3273" t="s">
        <v>15454</v>
      </c>
      <c r="R3273" t="str">
        <f>IFERROR(INDEX(tbl_Lookup_Exercises[Category],MATCH(tbl_Exercises[[#This Row],[ExerciseName]],tbl_Lookup_Exercises[ExerciseName],0)),"Unknown")</f>
        <v>Pull</v>
      </c>
    </row>
    <row r="3274" spans="1:18" hidden="1" x14ac:dyDescent="0.25">
      <c r="A3274" t="s">
        <v>15455</v>
      </c>
      <c r="B3274" t="s">
        <v>14721</v>
      </c>
      <c r="C3274" t="s">
        <v>45</v>
      </c>
      <c r="D3274">
        <v>3</v>
      </c>
      <c r="E3274">
        <v>82.5</v>
      </c>
      <c r="F3274">
        <v>10</v>
      </c>
      <c r="J3274">
        <v>2</v>
      </c>
      <c r="K3274">
        <v>1</v>
      </c>
      <c r="L3274">
        <v>3</v>
      </c>
      <c r="M3274" t="s">
        <v>1745</v>
      </c>
      <c r="O3274" t="s">
        <v>15456</v>
      </c>
      <c r="P3274">
        <v>9</v>
      </c>
      <c r="Q3274" t="s">
        <v>15457</v>
      </c>
      <c r="R3274" t="str">
        <f>IFERROR(INDEX(tbl_Lookup_Exercises[Category],MATCH(tbl_Exercises[[#This Row],[ExerciseName]],tbl_Lookup_Exercises[ExerciseName],0)),"Unknown")</f>
        <v>Pull</v>
      </c>
    </row>
    <row r="3275" spans="1:18" hidden="1" x14ac:dyDescent="0.25">
      <c r="A3275" t="s">
        <v>15458</v>
      </c>
      <c r="B3275" t="s">
        <v>14721</v>
      </c>
      <c r="C3275" t="s">
        <v>102</v>
      </c>
      <c r="D3275">
        <v>1</v>
      </c>
      <c r="E3275">
        <v>25</v>
      </c>
      <c r="F3275">
        <v>9</v>
      </c>
      <c r="J3275">
        <v>2</v>
      </c>
      <c r="K3275">
        <v>1</v>
      </c>
      <c r="L3275">
        <v>3</v>
      </c>
      <c r="M3275" t="s">
        <v>618</v>
      </c>
      <c r="O3275" t="s">
        <v>3189</v>
      </c>
      <c r="P3275">
        <v>9</v>
      </c>
      <c r="Q3275" t="s">
        <v>15459</v>
      </c>
      <c r="R3275" t="str">
        <f>IFERROR(INDEX(tbl_Lookup_Exercises[Category],MATCH(tbl_Exercises[[#This Row],[ExerciseName]],tbl_Lookup_Exercises[ExerciseName],0)),"Unknown")</f>
        <v>Arms_Biceps</v>
      </c>
    </row>
    <row r="3276" spans="1:18" hidden="1" x14ac:dyDescent="0.25">
      <c r="A3276" t="s">
        <v>15460</v>
      </c>
      <c r="B3276" t="s">
        <v>14721</v>
      </c>
      <c r="C3276" t="s">
        <v>102</v>
      </c>
      <c r="D3276">
        <v>2</v>
      </c>
      <c r="E3276">
        <v>25</v>
      </c>
      <c r="F3276">
        <v>9</v>
      </c>
      <c r="J3276">
        <v>2</v>
      </c>
      <c r="K3276">
        <v>1</v>
      </c>
      <c r="L3276">
        <v>3</v>
      </c>
      <c r="M3276" t="s">
        <v>1745</v>
      </c>
      <c r="O3276" t="s">
        <v>2181</v>
      </c>
      <c r="P3276">
        <v>9</v>
      </c>
      <c r="Q3276" t="s">
        <v>15461</v>
      </c>
      <c r="R3276" t="str">
        <f>IFERROR(INDEX(tbl_Lookup_Exercises[Category],MATCH(tbl_Exercises[[#This Row],[ExerciseName]],tbl_Lookup_Exercises[ExerciseName],0)),"Unknown")</f>
        <v>Arms_Biceps</v>
      </c>
    </row>
    <row r="3277" spans="1:18" hidden="1" x14ac:dyDescent="0.25">
      <c r="A3277" t="s">
        <v>15462</v>
      </c>
      <c r="B3277" t="s">
        <v>14721</v>
      </c>
      <c r="C3277" t="s">
        <v>102</v>
      </c>
      <c r="D3277">
        <v>3</v>
      </c>
      <c r="E3277">
        <v>25</v>
      </c>
      <c r="F3277">
        <v>8</v>
      </c>
      <c r="J3277">
        <v>2</v>
      </c>
      <c r="K3277">
        <v>1</v>
      </c>
      <c r="L3277">
        <v>3</v>
      </c>
      <c r="M3277" t="s">
        <v>1745</v>
      </c>
      <c r="O3277" t="s">
        <v>2181</v>
      </c>
      <c r="P3277">
        <v>9</v>
      </c>
      <c r="Q3277" t="s">
        <v>15463</v>
      </c>
      <c r="R3277" t="str">
        <f>IFERROR(INDEX(tbl_Lookup_Exercises[Category],MATCH(tbl_Exercises[[#This Row],[ExerciseName]],tbl_Lookup_Exercises[ExerciseName],0)),"Unknown")</f>
        <v>Arms_Biceps</v>
      </c>
    </row>
    <row r="3278" spans="1:18" hidden="1" x14ac:dyDescent="0.25">
      <c r="A3278" t="s">
        <v>15464</v>
      </c>
      <c r="B3278" t="s">
        <v>14721</v>
      </c>
      <c r="C3278" t="s">
        <v>79</v>
      </c>
      <c r="D3278">
        <v>1</v>
      </c>
      <c r="E3278">
        <v>45</v>
      </c>
      <c r="F3278">
        <v>15</v>
      </c>
      <c r="J3278">
        <v>2</v>
      </c>
      <c r="K3278">
        <v>1</v>
      </c>
      <c r="L3278">
        <v>2</v>
      </c>
      <c r="M3278" t="s">
        <v>618</v>
      </c>
      <c r="O3278" t="s">
        <v>2154</v>
      </c>
      <c r="P3278">
        <v>9</v>
      </c>
      <c r="Q3278" t="s">
        <v>15465</v>
      </c>
      <c r="R3278" t="str">
        <f>IFERROR(INDEX(tbl_Lookup_Exercises[Category],MATCH(tbl_Exercises[[#This Row],[ExerciseName]],tbl_Lookup_Exercises[ExerciseName],0)),"Unknown")</f>
        <v>Pull</v>
      </c>
    </row>
    <row r="3279" spans="1:18" hidden="1" x14ac:dyDescent="0.25">
      <c r="A3279" t="s">
        <v>15466</v>
      </c>
      <c r="B3279" t="s">
        <v>14721</v>
      </c>
      <c r="C3279" t="s">
        <v>79</v>
      </c>
      <c r="D3279">
        <v>2</v>
      </c>
      <c r="E3279">
        <v>50</v>
      </c>
      <c r="F3279">
        <v>15</v>
      </c>
      <c r="J3279">
        <v>2</v>
      </c>
      <c r="K3279">
        <v>1</v>
      </c>
      <c r="L3279">
        <v>2</v>
      </c>
      <c r="M3279" t="s">
        <v>1745</v>
      </c>
      <c r="O3279" t="s">
        <v>1932</v>
      </c>
      <c r="P3279">
        <v>9</v>
      </c>
      <c r="Q3279" t="s">
        <v>15467</v>
      </c>
      <c r="R3279" t="str">
        <f>IFERROR(INDEX(tbl_Lookup_Exercises[Category],MATCH(tbl_Exercises[[#This Row],[ExerciseName]],tbl_Lookup_Exercises[ExerciseName],0)),"Unknown")</f>
        <v>Pull</v>
      </c>
    </row>
    <row r="3280" spans="1:18" hidden="1" x14ac:dyDescent="0.25">
      <c r="A3280" t="s">
        <v>15468</v>
      </c>
      <c r="B3280" t="s">
        <v>14721</v>
      </c>
      <c r="C3280" t="s">
        <v>79</v>
      </c>
      <c r="D3280">
        <v>3</v>
      </c>
      <c r="E3280">
        <v>50</v>
      </c>
      <c r="F3280">
        <v>15</v>
      </c>
      <c r="J3280">
        <v>2</v>
      </c>
      <c r="K3280">
        <v>1</v>
      </c>
      <c r="L3280">
        <v>2</v>
      </c>
      <c r="M3280" t="s">
        <v>1745</v>
      </c>
      <c r="O3280" t="s">
        <v>1932</v>
      </c>
      <c r="P3280">
        <v>9</v>
      </c>
      <c r="Q3280" t="s">
        <v>15469</v>
      </c>
      <c r="R3280" t="str">
        <f>IFERROR(INDEX(tbl_Lookup_Exercises[Category],MATCH(tbl_Exercises[[#This Row],[ExerciseName]],tbl_Lookup_Exercises[ExerciseName],0)),"Unknown")</f>
        <v>Pull</v>
      </c>
    </row>
    <row r="3281" spans="1:18" hidden="1" x14ac:dyDescent="0.25">
      <c r="A3281" t="s">
        <v>15470</v>
      </c>
      <c r="B3281" t="s">
        <v>14721</v>
      </c>
      <c r="C3281" t="s">
        <v>334</v>
      </c>
      <c r="D3281">
        <v>1</v>
      </c>
      <c r="E3281">
        <v>0</v>
      </c>
      <c r="G3281">
        <v>37.799999999999997</v>
      </c>
      <c r="P3281">
        <v>9</v>
      </c>
      <c r="Q3281" t="s">
        <v>15471</v>
      </c>
      <c r="R3281" t="str">
        <f>IFERROR(INDEX(tbl_Lookup_Exercises[Category],MATCH(tbl_Exercises[[#This Row],[ExerciseName]],tbl_Lookup_Exercises[ExerciseName],0)),"Unknown")</f>
        <v>Carry</v>
      </c>
    </row>
    <row r="3282" spans="1:18" hidden="1" x14ac:dyDescent="0.25">
      <c r="A3282" t="s">
        <v>15472</v>
      </c>
      <c r="B3282" t="s">
        <v>14721</v>
      </c>
      <c r="C3282" t="s">
        <v>334</v>
      </c>
      <c r="D3282">
        <v>2</v>
      </c>
      <c r="E3282">
        <v>0</v>
      </c>
      <c r="G3282">
        <v>37.799999999999997</v>
      </c>
      <c r="P3282">
        <v>9</v>
      </c>
      <c r="Q3282" t="s">
        <v>15473</v>
      </c>
      <c r="R3282" t="str">
        <f>IFERROR(INDEX(tbl_Lookup_Exercises[Category],MATCH(tbl_Exercises[[#This Row],[ExerciseName]],tbl_Lookup_Exercises[ExerciseName],0)),"Unknown")</f>
        <v>Carry</v>
      </c>
    </row>
    <row r="3283" spans="1:18" hidden="1" x14ac:dyDescent="0.25">
      <c r="A3283" t="s">
        <v>15474</v>
      </c>
      <c r="B3283" t="s">
        <v>14721</v>
      </c>
      <c r="C3283" t="s">
        <v>356</v>
      </c>
      <c r="D3283">
        <v>1</v>
      </c>
      <c r="G3283">
        <v>459</v>
      </c>
      <c r="H3283">
        <v>2</v>
      </c>
      <c r="I3283" t="s">
        <v>3957</v>
      </c>
      <c r="O3283" t="s">
        <v>15475</v>
      </c>
      <c r="P3283">
        <v>9</v>
      </c>
      <c r="Q3283" t="s">
        <v>14724</v>
      </c>
      <c r="R3283" t="str">
        <f>IFERROR(INDEX(tbl_Lookup_Exercises[Category],MATCH(tbl_Exercises[[#This Row],[ExerciseName]],tbl_Lookup_Exercises[ExerciseName],0)),"Unknown")</f>
        <v>Pull</v>
      </c>
    </row>
    <row r="3284" spans="1:18" hidden="1" x14ac:dyDescent="0.25">
      <c r="A3284" t="s">
        <v>15476</v>
      </c>
      <c r="B3284" t="s">
        <v>14725</v>
      </c>
      <c r="C3284" t="s">
        <v>363</v>
      </c>
      <c r="D3284">
        <v>1</v>
      </c>
      <c r="G3284">
        <v>300</v>
      </c>
      <c r="H3284">
        <v>0.62</v>
      </c>
      <c r="I3284" t="s">
        <v>3957</v>
      </c>
      <c r="O3284" t="s">
        <v>15477</v>
      </c>
      <c r="P3284">
        <v>9</v>
      </c>
      <c r="Q3284" t="s">
        <v>14727</v>
      </c>
      <c r="R3284" t="str">
        <f>IFERROR(INDEX(tbl_Lookup_Exercises[Category],MATCH(tbl_Exercises[[#This Row],[ExerciseName]],tbl_Lookup_Exercises[ExerciseName],0)),"Unknown")</f>
        <v>Cardio</v>
      </c>
    </row>
    <row r="3285" spans="1:18" hidden="1" x14ac:dyDescent="0.25">
      <c r="A3285" t="s">
        <v>15478</v>
      </c>
      <c r="B3285" t="s">
        <v>14725</v>
      </c>
      <c r="C3285" t="s">
        <v>394</v>
      </c>
      <c r="D3285">
        <v>1</v>
      </c>
      <c r="E3285">
        <v>0</v>
      </c>
      <c r="F3285">
        <v>15</v>
      </c>
      <c r="N3285" t="s">
        <v>15479</v>
      </c>
      <c r="P3285">
        <v>9</v>
      </c>
      <c r="Q3285" t="s">
        <v>15480</v>
      </c>
      <c r="R3285" t="str">
        <f>IFERROR(INDEX(tbl_Lookup_Exercises[Category],MATCH(tbl_Exercises[[#This Row],[ExerciseName]],tbl_Lookup_Exercises[ExerciseName],0)),"Unknown")</f>
        <v>Warmup</v>
      </c>
    </row>
    <row r="3286" spans="1:18" hidden="1" x14ac:dyDescent="0.25">
      <c r="A3286" t="s">
        <v>15481</v>
      </c>
      <c r="B3286" t="s">
        <v>14725</v>
      </c>
      <c r="C3286" t="s">
        <v>398</v>
      </c>
      <c r="D3286">
        <v>1</v>
      </c>
      <c r="E3286">
        <v>0</v>
      </c>
      <c r="F3286">
        <v>12</v>
      </c>
      <c r="N3286" t="s">
        <v>15479</v>
      </c>
      <c r="P3286">
        <v>9</v>
      </c>
      <c r="Q3286" t="s">
        <v>15482</v>
      </c>
      <c r="R3286" t="str">
        <f>IFERROR(INDEX(tbl_Lookup_Exercises[Category],MATCH(tbl_Exercises[[#This Row],[ExerciseName]],tbl_Lookup_Exercises[ExerciseName],0)),"Unknown")</f>
        <v>Warmup</v>
      </c>
    </row>
    <row r="3287" spans="1:18" hidden="1" x14ac:dyDescent="0.25">
      <c r="A3287" t="s">
        <v>15483</v>
      </c>
      <c r="B3287" t="s">
        <v>14725</v>
      </c>
      <c r="C3287" t="s">
        <v>403</v>
      </c>
      <c r="D3287">
        <v>1</v>
      </c>
      <c r="E3287">
        <v>0</v>
      </c>
      <c r="F3287">
        <v>8</v>
      </c>
      <c r="N3287" t="s">
        <v>15479</v>
      </c>
      <c r="P3287">
        <v>9</v>
      </c>
      <c r="Q3287" t="s">
        <v>15484</v>
      </c>
      <c r="R3287" t="str">
        <f>IFERROR(INDEX(tbl_Lookup_Exercises[Category],MATCH(tbl_Exercises[[#This Row],[ExerciseName]],tbl_Lookup_Exercises[ExerciseName],0)),"Unknown")</f>
        <v>Warmup</v>
      </c>
    </row>
    <row r="3288" spans="1:18" hidden="1" x14ac:dyDescent="0.25">
      <c r="A3288" t="s">
        <v>15485</v>
      </c>
      <c r="B3288" t="s">
        <v>14725</v>
      </c>
      <c r="C3288" t="s">
        <v>389</v>
      </c>
      <c r="D3288">
        <v>1</v>
      </c>
      <c r="E3288">
        <v>0</v>
      </c>
      <c r="F3288">
        <v>8</v>
      </c>
      <c r="N3288" t="s">
        <v>15479</v>
      </c>
      <c r="P3288">
        <v>9</v>
      </c>
      <c r="Q3288" t="s">
        <v>15486</v>
      </c>
      <c r="R3288" t="str">
        <f>IFERROR(INDEX(tbl_Lookup_Exercises[Category],MATCH(tbl_Exercises[[#This Row],[ExerciseName]],tbl_Lookup_Exercises[ExerciseName],0)),"Unknown")</f>
        <v>Push</v>
      </c>
    </row>
    <row r="3289" spans="1:18" hidden="1" x14ac:dyDescent="0.25">
      <c r="A3289" t="s">
        <v>15487</v>
      </c>
      <c r="B3289" t="s">
        <v>14725</v>
      </c>
      <c r="C3289" t="s">
        <v>394</v>
      </c>
      <c r="D3289">
        <v>2</v>
      </c>
      <c r="E3289">
        <v>0</v>
      </c>
      <c r="F3289">
        <v>15</v>
      </c>
      <c r="N3289" t="s">
        <v>15488</v>
      </c>
      <c r="P3289">
        <v>9</v>
      </c>
      <c r="Q3289" t="s">
        <v>15489</v>
      </c>
      <c r="R3289" t="str">
        <f>IFERROR(INDEX(tbl_Lookup_Exercises[Category],MATCH(tbl_Exercises[[#This Row],[ExerciseName]],tbl_Lookup_Exercises[ExerciseName],0)),"Unknown")</f>
        <v>Warmup</v>
      </c>
    </row>
    <row r="3290" spans="1:18" hidden="1" x14ac:dyDescent="0.25">
      <c r="A3290" t="s">
        <v>15490</v>
      </c>
      <c r="B3290" t="s">
        <v>14725</v>
      </c>
      <c r="C3290" t="s">
        <v>398</v>
      </c>
      <c r="D3290">
        <v>2</v>
      </c>
      <c r="E3290">
        <v>0</v>
      </c>
      <c r="F3290">
        <v>12</v>
      </c>
      <c r="N3290" t="s">
        <v>15488</v>
      </c>
      <c r="P3290">
        <v>9</v>
      </c>
      <c r="Q3290" t="s">
        <v>15491</v>
      </c>
      <c r="R3290" t="str">
        <f>IFERROR(INDEX(tbl_Lookup_Exercises[Category],MATCH(tbl_Exercises[[#This Row],[ExerciseName]],tbl_Lookup_Exercises[ExerciseName],0)),"Unknown")</f>
        <v>Warmup</v>
      </c>
    </row>
    <row r="3291" spans="1:18" hidden="1" x14ac:dyDescent="0.25">
      <c r="A3291" t="s">
        <v>15492</v>
      </c>
      <c r="B3291" t="s">
        <v>14725</v>
      </c>
      <c r="C3291" t="s">
        <v>403</v>
      </c>
      <c r="D3291">
        <v>2</v>
      </c>
      <c r="E3291">
        <v>0</v>
      </c>
      <c r="F3291">
        <v>8</v>
      </c>
      <c r="N3291" t="s">
        <v>15488</v>
      </c>
      <c r="P3291">
        <v>9</v>
      </c>
      <c r="Q3291" t="s">
        <v>15493</v>
      </c>
      <c r="R3291" t="str">
        <f>IFERROR(INDEX(tbl_Lookup_Exercises[Category],MATCH(tbl_Exercises[[#This Row],[ExerciseName]],tbl_Lookup_Exercises[ExerciseName],0)),"Unknown")</f>
        <v>Warmup</v>
      </c>
    </row>
    <row r="3292" spans="1:18" hidden="1" x14ac:dyDescent="0.25">
      <c r="A3292" t="s">
        <v>15494</v>
      </c>
      <c r="B3292" t="s">
        <v>14725</v>
      </c>
      <c r="C3292" t="s">
        <v>389</v>
      </c>
      <c r="D3292">
        <v>2</v>
      </c>
      <c r="E3292">
        <v>0</v>
      </c>
      <c r="F3292">
        <v>8</v>
      </c>
      <c r="N3292" t="s">
        <v>15488</v>
      </c>
      <c r="P3292">
        <v>9</v>
      </c>
      <c r="Q3292" t="s">
        <v>15495</v>
      </c>
      <c r="R3292" t="str">
        <f>IFERROR(INDEX(tbl_Lookup_Exercises[Category],MATCH(tbl_Exercises[[#This Row],[ExerciseName]],tbl_Lookup_Exercises[ExerciseName],0)),"Unknown")</f>
        <v>Push</v>
      </c>
    </row>
    <row r="3293" spans="1:18" hidden="1" x14ac:dyDescent="0.25">
      <c r="A3293" t="s">
        <v>15496</v>
      </c>
      <c r="B3293" t="s">
        <v>14725</v>
      </c>
      <c r="C3293" t="s">
        <v>172</v>
      </c>
      <c r="D3293">
        <v>1</v>
      </c>
      <c r="E3293">
        <v>20</v>
      </c>
      <c r="F3293">
        <v>10</v>
      </c>
      <c r="J3293">
        <v>2</v>
      </c>
      <c r="K3293">
        <v>1</v>
      </c>
      <c r="L3293">
        <v>2</v>
      </c>
      <c r="M3293" t="s">
        <v>8420</v>
      </c>
      <c r="O3293" t="s">
        <v>14821</v>
      </c>
      <c r="P3293">
        <v>9</v>
      </c>
      <c r="Q3293" t="s">
        <v>15497</v>
      </c>
      <c r="R3293" t="str">
        <f>IFERROR(INDEX(tbl_Lookup_Exercises[Category],MATCH(tbl_Exercises[[#This Row],[ExerciseName]],tbl_Lookup_Exercises[ExerciseName],0)),"Unknown")</f>
        <v>Push</v>
      </c>
    </row>
    <row r="3294" spans="1:18" hidden="1" x14ac:dyDescent="0.25">
      <c r="A3294" t="s">
        <v>15498</v>
      </c>
      <c r="B3294" t="s">
        <v>14725</v>
      </c>
      <c r="C3294" t="s">
        <v>172</v>
      </c>
      <c r="D3294">
        <v>2</v>
      </c>
      <c r="E3294">
        <v>20</v>
      </c>
      <c r="F3294">
        <v>10</v>
      </c>
      <c r="J3294">
        <v>2</v>
      </c>
      <c r="K3294">
        <v>1</v>
      </c>
      <c r="L3294">
        <v>2</v>
      </c>
      <c r="M3294" t="s">
        <v>8420</v>
      </c>
      <c r="O3294" t="s">
        <v>14821</v>
      </c>
      <c r="P3294">
        <v>9</v>
      </c>
      <c r="Q3294" t="s">
        <v>15499</v>
      </c>
      <c r="R3294" t="str">
        <f>IFERROR(INDEX(tbl_Lookup_Exercises[Category],MATCH(tbl_Exercises[[#This Row],[ExerciseName]],tbl_Lookup_Exercises[ExerciseName],0)),"Unknown")</f>
        <v>Push</v>
      </c>
    </row>
    <row r="3295" spans="1:18" hidden="1" x14ac:dyDescent="0.25">
      <c r="A3295" t="s">
        <v>15500</v>
      </c>
      <c r="B3295" t="s">
        <v>14725</v>
      </c>
      <c r="C3295" t="s">
        <v>147</v>
      </c>
      <c r="D3295">
        <v>1</v>
      </c>
      <c r="E3295">
        <v>110</v>
      </c>
      <c r="F3295">
        <v>10</v>
      </c>
      <c r="J3295">
        <v>2</v>
      </c>
      <c r="K3295">
        <v>1</v>
      </c>
      <c r="L3295">
        <v>3</v>
      </c>
      <c r="M3295" t="s">
        <v>2164</v>
      </c>
      <c r="O3295" t="s">
        <v>15501</v>
      </c>
      <c r="P3295">
        <v>9</v>
      </c>
      <c r="Q3295" t="s">
        <v>15502</v>
      </c>
      <c r="R3295" t="str">
        <f>IFERROR(INDEX(tbl_Lookup_Exercises[Category],MATCH(tbl_Exercises[[#This Row],[ExerciseName]],tbl_Lookup_Exercises[ExerciseName],0)),"Unknown")</f>
        <v>Push</v>
      </c>
    </row>
    <row r="3296" spans="1:18" hidden="1" x14ac:dyDescent="0.25">
      <c r="A3296" t="s">
        <v>15503</v>
      </c>
      <c r="B3296" t="s">
        <v>14725</v>
      </c>
      <c r="C3296" t="s">
        <v>147</v>
      </c>
      <c r="D3296">
        <v>2</v>
      </c>
      <c r="E3296">
        <v>130</v>
      </c>
      <c r="F3296">
        <v>10</v>
      </c>
      <c r="J3296">
        <v>2</v>
      </c>
      <c r="K3296">
        <v>1</v>
      </c>
      <c r="L3296">
        <v>3</v>
      </c>
      <c r="M3296" t="s">
        <v>618</v>
      </c>
      <c r="O3296" t="s">
        <v>15504</v>
      </c>
      <c r="P3296">
        <v>9</v>
      </c>
      <c r="Q3296" t="s">
        <v>15505</v>
      </c>
      <c r="R3296" t="str">
        <f>IFERROR(INDEX(tbl_Lookup_Exercises[Category],MATCH(tbl_Exercises[[#This Row],[ExerciseName]],tbl_Lookup_Exercises[ExerciseName],0)),"Unknown")</f>
        <v>Push</v>
      </c>
    </row>
    <row r="3297" spans="1:18" hidden="1" x14ac:dyDescent="0.25">
      <c r="A3297" t="s">
        <v>15506</v>
      </c>
      <c r="B3297" t="s">
        <v>14725</v>
      </c>
      <c r="C3297" t="s">
        <v>147</v>
      </c>
      <c r="D3297">
        <v>3</v>
      </c>
      <c r="E3297">
        <v>140</v>
      </c>
      <c r="F3297">
        <v>7</v>
      </c>
      <c r="J3297">
        <v>2</v>
      </c>
      <c r="K3297">
        <v>1</v>
      </c>
      <c r="L3297">
        <v>3</v>
      </c>
      <c r="M3297" t="s">
        <v>1745</v>
      </c>
      <c r="O3297" t="s">
        <v>15507</v>
      </c>
      <c r="P3297">
        <v>9</v>
      </c>
      <c r="Q3297" t="s">
        <v>15508</v>
      </c>
      <c r="R3297" t="str">
        <f>IFERROR(INDEX(tbl_Lookup_Exercises[Category],MATCH(tbl_Exercises[[#This Row],[ExerciseName]],tbl_Lookup_Exercises[ExerciseName],0)),"Unknown")</f>
        <v>Push</v>
      </c>
    </row>
    <row r="3298" spans="1:18" hidden="1" x14ac:dyDescent="0.25">
      <c r="A3298" t="s">
        <v>15509</v>
      </c>
      <c r="B3298" t="s">
        <v>14725</v>
      </c>
      <c r="C3298" t="s">
        <v>147</v>
      </c>
      <c r="D3298">
        <v>4</v>
      </c>
      <c r="E3298">
        <v>150</v>
      </c>
      <c r="F3298">
        <v>5.5</v>
      </c>
      <c r="J3298">
        <v>2</v>
      </c>
      <c r="K3298">
        <v>1</v>
      </c>
      <c r="L3298">
        <v>3</v>
      </c>
      <c r="M3298" t="s">
        <v>610</v>
      </c>
      <c r="O3298" t="s">
        <v>15510</v>
      </c>
      <c r="P3298">
        <v>9</v>
      </c>
      <c r="Q3298" t="s">
        <v>15511</v>
      </c>
      <c r="R3298" t="str">
        <f>IFERROR(INDEX(tbl_Lookup_Exercises[Category],MATCH(tbl_Exercises[[#This Row],[ExerciseName]],tbl_Lookup_Exercises[ExerciseName],0)),"Unknown")</f>
        <v>Push</v>
      </c>
    </row>
    <row r="3299" spans="1:18" hidden="1" x14ac:dyDescent="0.25">
      <c r="A3299" t="s">
        <v>15512</v>
      </c>
      <c r="B3299" t="s">
        <v>14725</v>
      </c>
      <c r="C3299" t="s">
        <v>172</v>
      </c>
      <c r="D3299">
        <v>3</v>
      </c>
      <c r="E3299">
        <v>20</v>
      </c>
      <c r="F3299">
        <v>10</v>
      </c>
      <c r="J3299">
        <v>2</v>
      </c>
      <c r="K3299">
        <v>1</v>
      </c>
      <c r="L3299">
        <v>2</v>
      </c>
      <c r="M3299" t="s">
        <v>8420</v>
      </c>
      <c r="O3299" t="s">
        <v>14821</v>
      </c>
      <c r="P3299">
        <v>9</v>
      </c>
      <c r="Q3299" t="s">
        <v>15513</v>
      </c>
      <c r="R3299" t="str">
        <f>IFERROR(INDEX(tbl_Lookup_Exercises[Category],MATCH(tbl_Exercises[[#This Row],[ExerciseName]],tbl_Lookup_Exercises[ExerciseName],0)),"Unknown")</f>
        <v>Push</v>
      </c>
    </row>
    <row r="3300" spans="1:18" hidden="1" x14ac:dyDescent="0.25">
      <c r="A3300" t="s">
        <v>15514</v>
      </c>
      <c r="B3300" t="s">
        <v>14725</v>
      </c>
      <c r="C3300" t="s">
        <v>147</v>
      </c>
      <c r="D3300">
        <v>5</v>
      </c>
      <c r="E3300">
        <v>150</v>
      </c>
      <c r="F3300">
        <v>5</v>
      </c>
      <c r="J3300">
        <v>2</v>
      </c>
      <c r="K3300">
        <v>1</v>
      </c>
      <c r="L3300">
        <v>3</v>
      </c>
      <c r="M3300" t="s">
        <v>610</v>
      </c>
      <c r="O3300" t="s">
        <v>15510</v>
      </c>
      <c r="P3300">
        <v>9</v>
      </c>
      <c r="Q3300" t="s">
        <v>15515</v>
      </c>
      <c r="R3300" t="str">
        <f>IFERROR(INDEX(tbl_Lookup_Exercises[Category],MATCH(tbl_Exercises[[#This Row],[ExerciseName]],tbl_Lookup_Exercises[ExerciseName],0)),"Unknown")</f>
        <v>Push</v>
      </c>
    </row>
    <row r="3301" spans="1:18" hidden="1" x14ac:dyDescent="0.25">
      <c r="A3301" t="s">
        <v>15516</v>
      </c>
      <c r="B3301" t="s">
        <v>14725</v>
      </c>
      <c r="C3301" t="s">
        <v>14742</v>
      </c>
      <c r="D3301">
        <v>1</v>
      </c>
      <c r="E3301">
        <v>20</v>
      </c>
      <c r="F3301">
        <v>10</v>
      </c>
      <c r="J3301">
        <v>2</v>
      </c>
      <c r="K3301">
        <v>1</v>
      </c>
      <c r="L3301">
        <v>3</v>
      </c>
      <c r="M3301" t="s">
        <v>8420</v>
      </c>
      <c r="O3301" t="s">
        <v>15517</v>
      </c>
      <c r="P3301">
        <v>9</v>
      </c>
      <c r="Q3301" t="s">
        <v>15518</v>
      </c>
      <c r="R3301" t="str">
        <f>IFERROR(INDEX(tbl_Lookup_Exercises[Category],MATCH(tbl_Exercises[[#This Row],[ExerciseName]],tbl_Lookup_Exercises[ExerciseName],0)),"Unknown")</f>
        <v>Push</v>
      </c>
    </row>
    <row r="3302" spans="1:18" hidden="1" x14ac:dyDescent="0.25">
      <c r="A3302" t="s">
        <v>15519</v>
      </c>
      <c r="B3302" t="s">
        <v>14725</v>
      </c>
      <c r="C3302" t="s">
        <v>14742</v>
      </c>
      <c r="D3302">
        <v>2</v>
      </c>
      <c r="E3302">
        <v>50</v>
      </c>
      <c r="F3302">
        <v>12</v>
      </c>
      <c r="J3302">
        <v>2</v>
      </c>
      <c r="K3302">
        <v>1</v>
      </c>
      <c r="L3302">
        <v>3</v>
      </c>
      <c r="M3302" t="s">
        <v>618</v>
      </c>
      <c r="O3302" t="s">
        <v>15520</v>
      </c>
      <c r="P3302">
        <v>9</v>
      </c>
      <c r="Q3302" t="s">
        <v>15521</v>
      </c>
      <c r="R3302" t="str">
        <f>IFERROR(INDEX(tbl_Lookup_Exercises[Category],MATCH(tbl_Exercises[[#This Row],[ExerciseName]],tbl_Lookup_Exercises[ExerciseName],0)),"Unknown")</f>
        <v>Push</v>
      </c>
    </row>
    <row r="3303" spans="1:18" hidden="1" x14ac:dyDescent="0.25">
      <c r="A3303" t="s">
        <v>15522</v>
      </c>
      <c r="B3303" t="s">
        <v>14725</v>
      </c>
      <c r="C3303" t="s">
        <v>14743</v>
      </c>
      <c r="D3303">
        <v>1</v>
      </c>
      <c r="E3303">
        <v>50</v>
      </c>
      <c r="F3303">
        <v>10</v>
      </c>
      <c r="J3303">
        <v>2</v>
      </c>
      <c r="K3303">
        <v>1</v>
      </c>
      <c r="L3303">
        <v>3</v>
      </c>
      <c r="M3303" t="s">
        <v>8420</v>
      </c>
      <c r="O3303" t="s">
        <v>15523</v>
      </c>
      <c r="P3303">
        <v>9</v>
      </c>
      <c r="Q3303" t="s">
        <v>15524</v>
      </c>
      <c r="R3303" t="str">
        <f>IFERROR(INDEX(tbl_Lookup_Exercises[Category],MATCH(tbl_Exercises[[#This Row],[ExerciseName]],tbl_Lookup_Exercises[ExerciseName],0)),"Unknown")</f>
        <v>Push</v>
      </c>
    </row>
    <row r="3304" spans="1:18" hidden="1" x14ac:dyDescent="0.25">
      <c r="A3304" t="s">
        <v>15525</v>
      </c>
      <c r="B3304" t="s">
        <v>14725</v>
      </c>
      <c r="C3304" t="s">
        <v>14743</v>
      </c>
      <c r="D3304">
        <v>2</v>
      </c>
      <c r="E3304">
        <v>90</v>
      </c>
      <c r="F3304">
        <v>10</v>
      </c>
      <c r="J3304">
        <v>2</v>
      </c>
      <c r="K3304">
        <v>1</v>
      </c>
      <c r="L3304">
        <v>3</v>
      </c>
      <c r="M3304" t="s">
        <v>2289</v>
      </c>
      <c r="O3304" t="s">
        <v>15526</v>
      </c>
      <c r="P3304">
        <v>9</v>
      </c>
      <c r="Q3304" t="s">
        <v>15527</v>
      </c>
      <c r="R3304" t="str">
        <f>IFERROR(INDEX(tbl_Lookup_Exercises[Category],MATCH(tbl_Exercises[[#This Row],[ExerciseName]],tbl_Lookup_Exercises[ExerciseName],0)),"Unknown")</f>
        <v>Push</v>
      </c>
    </row>
    <row r="3305" spans="1:18" hidden="1" x14ac:dyDescent="0.25">
      <c r="A3305" t="s">
        <v>15528</v>
      </c>
      <c r="B3305" t="s">
        <v>14725</v>
      </c>
      <c r="C3305" t="s">
        <v>14743</v>
      </c>
      <c r="D3305">
        <v>3</v>
      </c>
      <c r="E3305">
        <v>100</v>
      </c>
      <c r="F3305">
        <v>10</v>
      </c>
      <c r="J3305">
        <v>2</v>
      </c>
      <c r="K3305">
        <v>1</v>
      </c>
      <c r="L3305">
        <v>3</v>
      </c>
      <c r="M3305" t="s">
        <v>2289</v>
      </c>
      <c r="O3305" t="s">
        <v>15526</v>
      </c>
      <c r="P3305">
        <v>9</v>
      </c>
      <c r="Q3305" t="s">
        <v>15529</v>
      </c>
      <c r="R3305" t="str">
        <f>IFERROR(INDEX(tbl_Lookup_Exercises[Category],MATCH(tbl_Exercises[[#This Row],[ExerciseName]],tbl_Lookup_Exercises[ExerciseName],0)),"Unknown")</f>
        <v>Push</v>
      </c>
    </row>
    <row r="3306" spans="1:18" hidden="1" x14ac:dyDescent="0.25">
      <c r="A3306" t="s">
        <v>15530</v>
      </c>
      <c r="B3306" t="s">
        <v>14725</v>
      </c>
      <c r="C3306" t="s">
        <v>14743</v>
      </c>
      <c r="D3306">
        <v>4</v>
      </c>
      <c r="E3306">
        <v>100</v>
      </c>
      <c r="F3306">
        <v>10</v>
      </c>
      <c r="J3306">
        <v>2</v>
      </c>
      <c r="K3306">
        <v>1</v>
      </c>
      <c r="L3306">
        <v>3</v>
      </c>
      <c r="M3306" t="s">
        <v>1745</v>
      </c>
      <c r="O3306" t="s">
        <v>15531</v>
      </c>
      <c r="P3306">
        <v>9</v>
      </c>
      <c r="Q3306" t="s">
        <v>15532</v>
      </c>
      <c r="R3306" t="str">
        <f>IFERROR(INDEX(tbl_Lookup_Exercises[Category],MATCH(tbl_Exercises[[#This Row],[ExerciseName]],tbl_Lookup_Exercises[ExerciseName],0)),"Unknown")</f>
        <v>Push</v>
      </c>
    </row>
    <row r="3307" spans="1:18" hidden="1" x14ac:dyDescent="0.25">
      <c r="A3307" t="s">
        <v>15533</v>
      </c>
      <c r="B3307" t="s">
        <v>14725</v>
      </c>
      <c r="C3307" t="s">
        <v>200</v>
      </c>
      <c r="D3307">
        <v>1</v>
      </c>
      <c r="E3307">
        <v>40</v>
      </c>
      <c r="F3307">
        <v>10</v>
      </c>
      <c r="J3307">
        <v>2</v>
      </c>
      <c r="K3307">
        <v>1</v>
      </c>
      <c r="L3307">
        <v>3</v>
      </c>
      <c r="M3307" t="s">
        <v>618</v>
      </c>
      <c r="O3307" t="s">
        <v>3189</v>
      </c>
      <c r="P3307">
        <v>9</v>
      </c>
      <c r="Q3307" t="s">
        <v>15534</v>
      </c>
      <c r="R3307" t="str">
        <f>IFERROR(INDEX(tbl_Lookup_Exercises[Category],MATCH(tbl_Exercises[[#This Row],[ExerciseName]],tbl_Lookup_Exercises[ExerciseName],0)),"Unknown")</f>
        <v>Push</v>
      </c>
    </row>
    <row r="3308" spans="1:18" hidden="1" x14ac:dyDescent="0.25">
      <c r="A3308" t="s">
        <v>15535</v>
      </c>
      <c r="B3308" t="s">
        <v>14725</v>
      </c>
      <c r="C3308" t="s">
        <v>200</v>
      </c>
      <c r="D3308">
        <v>2</v>
      </c>
      <c r="E3308">
        <v>40</v>
      </c>
      <c r="F3308">
        <v>12</v>
      </c>
      <c r="J3308">
        <v>2</v>
      </c>
      <c r="K3308">
        <v>1</v>
      </c>
      <c r="L3308">
        <v>3</v>
      </c>
      <c r="M3308" t="s">
        <v>618</v>
      </c>
      <c r="O3308" t="s">
        <v>15536</v>
      </c>
      <c r="P3308">
        <v>9</v>
      </c>
      <c r="Q3308" t="s">
        <v>15537</v>
      </c>
      <c r="R3308" t="str">
        <f>IFERROR(INDEX(tbl_Lookup_Exercises[Category],MATCH(tbl_Exercises[[#This Row],[ExerciseName]],tbl_Lookup_Exercises[ExerciseName],0)),"Unknown")</f>
        <v>Push</v>
      </c>
    </row>
    <row r="3309" spans="1:18" hidden="1" x14ac:dyDescent="0.25">
      <c r="A3309" t="s">
        <v>15538</v>
      </c>
      <c r="B3309" t="s">
        <v>14725</v>
      </c>
      <c r="C3309" t="s">
        <v>200</v>
      </c>
      <c r="D3309">
        <v>3</v>
      </c>
      <c r="E3309">
        <v>50</v>
      </c>
      <c r="F3309">
        <v>10</v>
      </c>
      <c r="J3309">
        <v>2</v>
      </c>
      <c r="K3309">
        <v>1</v>
      </c>
      <c r="L3309">
        <v>3</v>
      </c>
      <c r="M3309" t="s">
        <v>618</v>
      </c>
      <c r="O3309" t="s">
        <v>15536</v>
      </c>
      <c r="P3309">
        <v>9</v>
      </c>
      <c r="Q3309" t="s">
        <v>15539</v>
      </c>
      <c r="R3309" t="str">
        <f>IFERROR(INDEX(tbl_Lookup_Exercises[Category],MATCH(tbl_Exercises[[#This Row],[ExerciseName]],tbl_Lookup_Exercises[ExerciseName],0)),"Unknown")</f>
        <v>Push</v>
      </c>
    </row>
    <row r="3310" spans="1:18" hidden="1" x14ac:dyDescent="0.25">
      <c r="A3310" t="s">
        <v>15540</v>
      </c>
      <c r="B3310" t="s">
        <v>14725</v>
      </c>
      <c r="C3310" t="s">
        <v>313</v>
      </c>
      <c r="D3310">
        <v>1</v>
      </c>
      <c r="E3310">
        <v>60</v>
      </c>
      <c r="F3310">
        <v>11</v>
      </c>
      <c r="J3310">
        <v>2</v>
      </c>
      <c r="K3310">
        <v>1</v>
      </c>
      <c r="L3310">
        <v>3</v>
      </c>
      <c r="M3310" t="s">
        <v>618</v>
      </c>
      <c r="O3310" t="s">
        <v>3189</v>
      </c>
      <c r="P3310">
        <v>9</v>
      </c>
      <c r="Q3310" t="s">
        <v>15541</v>
      </c>
      <c r="R3310" t="str">
        <f>IFERROR(INDEX(tbl_Lookup_Exercises[Category],MATCH(tbl_Exercises[[#This Row],[ExerciseName]],tbl_Lookup_Exercises[ExerciseName],0)),"Unknown")</f>
        <v>Push</v>
      </c>
    </row>
    <row r="3311" spans="1:18" hidden="1" x14ac:dyDescent="0.25">
      <c r="A3311" t="s">
        <v>15542</v>
      </c>
      <c r="B3311" t="s">
        <v>14725</v>
      </c>
      <c r="C3311" t="s">
        <v>313</v>
      </c>
      <c r="D3311">
        <v>2</v>
      </c>
      <c r="E3311">
        <v>60</v>
      </c>
      <c r="F3311">
        <v>10</v>
      </c>
      <c r="J3311">
        <v>3</v>
      </c>
      <c r="K3311">
        <v>1</v>
      </c>
      <c r="L3311">
        <v>2</v>
      </c>
      <c r="M3311" t="s">
        <v>618</v>
      </c>
      <c r="O3311" t="s">
        <v>15543</v>
      </c>
      <c r="P3311">
        <v>9</v>
      </c>
      <c r="Q3311" t="s">
        <v>15544</v>
      </c>
      <c r="R3311" t="str">
        <f>IFERROR(INDEX(tbl_Lookup_Exercises[Category],MATCH(tbl_Exercises[[#This Row],[ExerciseName]],tbl_Lookup_Exercises[ExerciseName],0)),"Unknown")</f>
        <v>Push</v>
      </c>
    </row>
    <row r="3312" spans="1:18" hidden="1" x14ac:dyDescent="0.25">
      <c r="A3312" t="s">
        <v>15545</v>
      </c>
      <c r="B3312" t="s">
        <v>14725</v>
      </c>
      <c r="C3312" t="s">
        <v>313</v>
      </c>
      <c r="D3312">
        <v>3</v>
      </c>
      <c r="E3312">
        <v>60</v>
      </c>
      <c r="F3312">
        <v>9</v>
      </c>
      <c r="J3312">
        <v>3</v>
      </c>
      <c r="K3312">
        <v>1</v>
      </c>
      <c r="L3312">
        <v>2</v>
      </c>
      <c r="M3312" t="s">
        <v>618</v>
      </c>
      <c r="O3312" t="s">
        <v>15543</v>
      </c>
      <c r="P3312">
        <v>9</v>
      </c>
      <c r="Q3312" t="s">
        <v>15546</v>
      </c>
      <c r="R3312" t="str">
        <f>IFERROR(INDEX(tbl_Lookup_Exercises[Category],MATCH(tbl_Exercises[[#This Row],[ExerciseName]],tbl_Lookup_Exercises[ExerciseName],0)),"Unknown")</f>
        <v>Push</v>
      </c>
    </row>
    <row r="3313" spans="1:18" hidden="1" x14ac:dyDescent="0.25">
      <c r="A3313" t="s">
        <v>15547</v>
      </c>
      <c r="B3313" t="s">
        <v>14725</v>
      </c>
      <c r="C3313" t="s">
        <v>217</v>
      </c>
      <c r="D3313">
        <v>1</v>
      </c>
      <c r="E3313">
        <v>25</v>
      </c>
      <c r="F3313">
        <v>9</v>
      </c>
      <c r="J3313">
        <v>2</v>
      </c>
      <c r="K3313">
        <v>1</v>
      </c>
      <c r="L3313">
        <v>3</v>
      </c>
      <c r="M3313" t="s">
        <v>618</v>
      </c>
      <c r="O3313" t="s">
        <v>3189</v>
      </c>
      <c r="P3313">
        <v>9</v>
      </c>
      <c r="Q3313" t="s">
        <v>15548</v>
      </c>
      <c r="R3313" t="str">
        <f>IFERROR(INDEX(tbl_Lookup_Exercises[Category],MATCH(tbl_Exercises[[#This Row],[ExerciseName]],tbl_Lookup_Exercises[ExerciseName],0)),"Unknown")</f>
        <v>Arms_Triceps</v>
      </c>
    </row>
    <row r="3314" spans="1:18" hidden="1" x14ac:dyDescent="0.25">
      <c r="A3314" t="s">
        <v>15549</v>
      </c>
      <c r="B3314" t="s">
        <v>14725</v>
      </c>
      <c r="C3314" t="s">
        <v>217</v>
      </c>
      <c r="D3314">
        <v>2</v>
      </c>
      <c r="E3314">
        <v>25</v>
      </c>
      <c r="F3314">
        <v>10</v>
      </c>
      <c r="J3314">
        <v>2</v>
      </c>
      <c r="K3314">
        <v>1</v>
      </c>
      <c r="L3314">
        <v>3</v>
      </c>
      <c r="M3314" t="s">
        <v>1745</v>
      </c>
      <c r="O3314" t="s">
        <v>2181</v>
      </c>
      <c r="P3314">
        <v>9</v>
      </c>
      <c r="Q3314" t="s">
        <v>15550</v>
      </c>
      <c r="R3314" t="str">
        <f>IFERROR(INDEX(tbl_Lookup_Exercises[Category],MATCH(tbl_Exercises[[#This Row],[ExerciseName]],tbl_Lookup_Exercises[ExerciseName],0)),"Unknown")</f>
        <v>Arms_Triceps</v>
      </c>
    </row>
    <row r="3315" spans="1:18" hidden="1" x14ac:dyDescent="0.25">
      <c r="A3315" t="s">
        <v>15551</v>
      </c>
      <c r="B3315" t="s">
        <v>14725</v>
      </c>
      <c r="C3315" t="s">
        <v>217</v>
      </c>
      <c r="D3315">
        <v>3</v>
      </c>
      <c r="E3315">
        <v>25</v>
      </c>
      <c r="F3315">
        <v>9</v>
      </c>
      <c r="J3315">
        <v>2</v>
      </c>
      <c r="K3315">
        <v>1</v>
      </c>
      <c r="L3315">
        <v>3</v>
      </c>
      <c r="M3315" t="s">
        <v>1745</v>
      </c>
      <c r="O3315" t="s">
        <v>2181</v>
      </c>
      <c r="P3315">
        <v>9</v>
      </c>
      <c r="Q3315" t="s">
        <v>15552</v>
      </c>
      <c r="R3315" t="str">
        <f>IFERROR(INDEX(tbl_Lookup_Exercises[Category],MATCH(tbl_Exercises[[#This Row],[ExerciseName]],tbl_Lookup_Exercises[ExerciseName],0)),"Unknown")</f>
        <v>Arms_Triceps</v>
      </c>
    </row>
    <row r="3316" spans="1:18" hidden="1" x14ac:dyDescent="0.25">
      <c r="A3316" t="s">
        <v>15553</v>
      </c>
      <c r="B3316" t="s">
        <v>14725</v>
      </c>
      <c r="C3316" t="s">
        <v>209</v>
      </c>
      <c r="D3316">
        <v>1</v>
      </c>
      <c r="E3316">
        <v>80</v>
      </c>
      <c r="F3316">
        <v>8</v>
      </c>
      <c r="J3316">
        <v>2</v>
      </c>
      <c r="K3316">
        <v>1</v>
      </c>
      <c r="L3316">
        <v>2</v>
      </c>
      <c r="M3316" t="s">
        <v>1745</v>
      </c>
      <c r="O3316" t="s">
        <v>15554</v>
      </c>
      <c r="P3316">
        <v>9</v>
      </c>
      <c r="Q3316" t="s">
        <v>15555</v>
      </c>
      <c r="R3316" t="str">
        <f>IFERROR(INDEX(tbl_Lookup_Exercises[Category],MATCH(tbl_Exercises[[#This Row],[ExerciseName]],tbl_Lookup_Exercises[ExerciseName],0)),"Unknown")</f>
        <v>Arms_Triceps</v>
      </c>
    </row>
    <row r="3317" spans="1:18" hidden="1" x14ac:dyDescent="0.25">
      <c r="A3317" t="s">
        <v>15556</v>
      </c>
      <c r="B3317" t="s">
        <v>14725</v>
      </c>
      <c r="C3317" t="s">
        <v>209</v>
      </c>
      <c r="D3317">
        <v>2</v>
      </c>
      <c r="E3317">
        <v>80</v>
      </c>
      <c r="F3317">
        <v>8</v>
      </c>
      <c r="J3317">
        <v>2</v>
      </c>
      <c r="K3317">
        <v>1</v>
      </c>
      <c r="L3317">
        <v>2</v>
      </c>
      <c r="M3317" t="s">
        <v>1745</v>
      </c>
      <c r="O3317" t="s">
        <v>15557</v>
      </c>
      <c r="P3317">
        <v>9</v>
      </c>
      <c r="Q3317" t="s">
        <v>15558</v>
      </c>
      <c r="R3317" t="str">
        <f>IFERROR(INDEX(tbl_Lookup_Exercises[Category],MATCH(tbl_Exercises[[#This Row],[ExerciseName]],tbl_Lookup_Exercises[ExerciseName],0)),"Unknown")</f>
        <v>Arms_Triceps</v>
      </c>
    </row>
    <row r="3318" spans="1:18" hidden="1" x14ac:dyDescent="0.25">
      <c r="A3318" t="s">
        <v>15559</v>
      </c>
      <c r="B3318" t="s">
        <v>14725</v>
      </c>
      <c r="C3318" t="s">
        <v>209</v>
      </c>
      <c r="D3318">
        <v>3</v>
      </c>
      <c r="E3318">
        <v>80</v>
      </c>
      <c r="F3318">
        <v>6</v>
      </c>
      <c r="J3318">
        <v>2</v>
      </c>
      <c r="K3318">
        <v>1</v>
      </c>
      <c r="L3318">
        <v>2</v>
      </c>
      <c r="M3318" t="s">
        <v>618</v>
      </c>
      <c r="O3318" t="s">
        <v>15560</v>
      </c>
      <c r="P3318">
        <v>9</v>
      </c>
      <c r="Q3318" t="s">
        <v>15561</v>
      </c>
      <c r="R3318" t="str">
        <f>IFERROR(INDEX(tbl_Lookup_Exercises[Category],MATCH(tbl_Exercises[[#This Row],[ExerciseName]],tbl_Lookup_Exercises[ExerciseName],0)),"Unknown")</f>
        <v>Arms_Triceps</v>
      </c>
    </row>
    <row r="3319" spans="1:18" hidden="1" x14ac:dyDescent="0.25">
      <c r="A3319" t="s">
        <v>15562</v>
      </c>
      <c r="B3319" t="s">
        <v>14725</v>
      </c>
      <c r="C3319" t="s">
        <v>309</v>
      </c>
      <c r="D3319">
        <v>1</v>
      </c>
      <c r="E3319">
        <v>10</v>
      </c>
      <c r="F3319">
        <v>15</v>
      </c>
      <c r="J3319">
        <v>2</v>
      </c>
      <c r="K3319">
        <v>2</v>
      </c>
      <c r="L3319">
        <v>2</v>
      </c>
      <c r="M3319" t="s">
        <v>618</v>
      </c>
      <c r="O3319" t="s">
        <v>15563</v>
      </c>
      <c r="P3319">
        <v>9</v>
      </c>
      <c r="Q3319" t="s">
        <v>15564</v>
      </c>
      <c r="R3319" t="str">
        <f>IFERROR(INDEX(tbl_Lookup_Exercises[Category],MATCH(tbl_Exercises[[#This Row],[ExerciseName]],tbl_Lookup_Exercises[ExerciseName],0)),"Unknown")</f>
        <v>Push</v>
      </c>
    </row>
    <row r="3320" spans="1:18" hidden="1" x14ac:dyDescent="0.25">
      <c r="A3320" t="s">
        <v>15565</v>
      </c>
      <c r="B3320" t="s">
        <v>14725</v>
      </c>
      <c r="C3320" t="s">
        <v>309</v>
      </c>
      <c r="D3320">
        <v>2</v>
      </c>
      <c r="E3320">
        <v>12.5</v>
      </c>
      <c r="F3320">
        <v>15</v>
      </c>
      <c r="J3320">
        <v>2</v>
      </c>
      <c r="K3320">
        <v>2</v>
      </c>
      <c r="L3320">
        <v>2</v>
      </c>
      <c r="M3320" t="s">
        <v>618</v>
      </c>
      <c r="O3320" t="s">
        <v>15566</v>
      </c>
      <c r="P3320">
        <v>9</v>
      </c>
      <c r="Q3320" t="s">
        <v>15567</v>
      </c>
      <c r="R3320" t="str">
        <f>IFERROR(INDEX(tbl_Lookup_Exercises[Category],MATCH(tbl_Exercises[[#This Row],[ExerciseName]],tbl_Lookup_Exercises[ExerciseName],0)),"Unknown")</f>
        <v>Push</v>
      </c>
    </row>
    <row r="3321" spans="1:18" hidden="1" x14ac:dyDescent="0.25">
      <c r="A3321" t="s">
        <v>15568</v>
      </c>
      <c r="B3321" t="s">
        <v>14725</v>
      </c>
      <c r="C3321" t="s">
        <v>309</v>
      </c>
      <c r="D3321">
        <v>3</v>
      </c>
      <c r="E3321">
        <v>15</v>
      </c>
      <c r="F3321">
        <v>13</v>
      </c>
      <c r="J3321">
        <v>2</v>
      </c>
      <c r="K3321">
        <v>2</v>
      </c>
      <c r="L3321">
        <v>2</v>
      </c>
      <c r="M3321" t="s">
        <v>610</v>
      </c>
      <c r="O3321" t="s">
        <v>15569</v>
      </c>
      <c r="P3321">
        <v>9</v>
      </c>
      <c r="Q3321" t="s">
        <v>15570</v>
      </c>
      <c r="R3321" t="str">
        <f>IFERROR(INDEX(tbl_Lookup_Exercises[Category],MATCH(tbl_Exercises[[#This Row],[ExerciseName]],tbl_Lookup_Exercises[ExerciseName],0)),"Unknown")</f>
        <v>Push</v>
      </c>
    </row>
    <row r="3322" spans="1:18" hidden="1" x14ac:dyDescent="0.25">
      <c r="A3322" t="s">
        <v>15571</v>
      </c>
      <c r="B3322" t="s">
        <v>14725</v>
      </c>
      <c r="C3322" t="s">
        <v>14738</v>
      </c>
      <c r="D3322">
        <v>1</v>
      </c>
      <c r="E3322">
        <v>12.5</v>
      </c>
      <c r="F3322">
        <v>15</v>
      </c>
      <c r="J3322">
        <v>2</v>
      </c>
      <c r="K3322">
        <v>1</v>
      </c>
      <c r="L3322">
        <v>2</v>
      </c>
      <c r="M3322" t="s">
        <v>618</v>
      </c>
      <c r="O3322" t="s">
        <v>2154</v>
      </c>
      <c r="P3322">
        <v>9</v>
      </c>
      <c r="Q3322" t="s">
        <v>15572</v>
      </c>
      <c r="R3322" t="str">
        <f>IFERROR(INDEX(tbl_Lookup_Exercises[Category],MATCH(tbl_Exercises[[#This Row],[ExerciseName]],tbl_Lookup_Exercises[ExerciseName],0)),"Unknown")</f>
        <v>Other</v>
      </c>
    </row>
    <row r="3323" spans="1:18" hidden="1" x14ac:dyDescent="0.25">
      <c r="A3323" t="s">
        <v>15573</v>
      </c>
      <c r="B3323" t="s">
        <v>14725</v>
      </c>
      <c r="C3323" t="s">
        <v>14738</v>
      </c>
      <c r="D3323">
        <v>2</v>
      </c>
      <c r="E3323">
        <v>12.5</v>
      </c>
      <c r="F3323">
        <v>15</v>
      </c>
      <c r="J3323">
        <v>2</v>
      </c>
      <c r="K3323">
        <v>1</v>
      </c>
      <c r="L3323">
        <v>2</v>
      </c>
      <c r="M3323" t="s">
        <v>618</v>
      </c>
      <c r="O3323" t="s">
        <v>2154</v>
      </c>
      <c r="P3323">
        <v>9</v>
      </c>
      <c r="Q3323" t="s">
        <v>15574</v>
      </c>
      <c r="R3323" t="str">
        <f>IFERROR(INDEX(tbl_Lookup_Exercises[Category],MATCH(tbl_Exercises[[#This Row],[ExerciseName]],tbl_Lookup_Exercises[ExerciseName],0)),"Unknown")</f>
        <v>Other</v>
      </c>
    </row>
    <row r="3324" spans="1:18" hidden="1" x14ac:dyDescent="0.25">
      <c r="A3324" t="s">
        <v>15575</v>
      </c>
      <c r="B3324" t="s">
        <v>14725</v>
      </c>
      <c r="C3324" t="s">
        <v>14738</v>
      </c>
      <c r="D3324">
        <v>3</v>
      </c>
      <c r="E3324">
        <v>15</v>
      </c>
      <c r="F3324">
        <v>15</v>
      </c>
      <c r="J3324">
        <v>2</v>
      </c>
      <c r="K3324">
        <v>1</v>
      </c>
      <c r="L3324">
        <v>2</v>
      </c>
      <c r="M3324" t="s">
        <v>618</v>
      </c>
      <c r="O3324" t="s">
        <v>2154</v>
      </c>
      <c r="P3324">
        <v>9</v>
      </c>
      <c r="Q3324" t="s">
        <v>15576</v>
      </c>
      <c r="R3324" t="str">
        <f>IFERROR(INDEX(tbl_Lookup_Exercises[Category],MATCH(tbl_Exercises[[#This Row],[ExerciseName]],tbl_Lookup_Exercises[ExerciseName],0)),"Unknown")</f>
        <v>Other</v>
      </c>
    </row>
    <row r="3325" spans="1:18" hidden="1" x14ac:dyDescent="0.25">
      <c r="A3325" t="s">
        <v>15577</v>
      </c>
      <c r="B3325" t="s">
        <v>14725</v>
      </c>
      <c r="C3325" t="s">
        <v>334</v>
      </c>
      <c r="D3325">
        <v>1</v>
      </c>
      <c r="E3325">
        <v>0</v>
      </c>
      <c r="G3325">
        <v>49.8</v>
      </c>
      <c r="O3325" t="s">
        <v>6856</v>
      </c>
      <c r="P3325">
        <v>9</v>
      </c>
      <c r="Q3325" t="s">
        <v>15578</v>
      </c>
      <c r="R3325" t="str">
        <f>IFERROR(INDEX(tbl_Lookup_Exercises[Category],MATCH(tbl_Exercises[[#This Row],[ExerciseName]],tbl_Lookup_Exercises[ExerciseName],0)),"Unknown")</f>
        <v>Carry</v>
      </c>
    </row>
    <row r="3326" spans="1:18" hidden="1" x14ac:dyDescent="0.25">
      <c r="A3326" t="s">
        <v>15579</v>
      </c>
      <c r="B3326" t="s">
        <v>14725</v>
      </c>
      <c r="C3326" t="s">
        <v>334</v>
      </c>
      <c r="D3326">
        <v>2</v>
      </c>
      <c r="E3326">
        <v>0</v>
      </c>
      <c r="G3326">
        <v>42</v>
      </c>
      <c r="O3326" t="s">
        <v>15580</v>
      </c>
      <c r="P3326">
        <v>9</v>
      </c>
      <c r="Q3326" t="s">
        <v>14728</v>
      </c>
      <c r="R3326" t="str">
        <f>IFERROR(INDEX(tbl_Lookup_Exercises[Category],MATCH(tbl_Exercises[[#This Row],[ExerciseName]],tbl_Lookup_Exercises[ExerciseName],0)),"Unknown")</f>
        <v>Carry</v>
      </c>
    </row>
    <row r="3327" spans="1:18" hidden="1" x14ac:dyDescent="0.25">
      <c r="A3327" t="s">
        <v>15581</v>
      </c>
      <c r="B3327" t="s">
        <v>14729</v>
      </c>
      <c r="C3327" t="s">
        <v>363</v>
      </c>
      <c r="D3327">
        <v>1</v>
      </c>
      <c r="G3327">
        <v>300</v>
      </c>
      <c r="H3327">
        <v>0.63</v>
      </c>
      <c r="I3327" t="s">
        <v>3957</v>
      </c>
      <c r="O3327" t="s">
        <v>15582</v>
      </c>
      <c r="P3327">
        <v>9</v>
      </c>
      <c r="Q3327" t="s">
        <v>14731</v>
      </c>
      <c r="R3327" t="str">
        <f>IFERROR(INDEX(tbl_Lookup_Exercises[Category],MATCH(tbl_Exercises[[#This Row],[ExerciseName]],tbl_Lookup_Exercises[ExerciseName],0)),"Unknown")</f>
        <v>Cardio</v>
      </c>
    </row>
    <row r="3328" spans="1:18" hidden="1" x14ac:dyDescent="0.25">
      <c r="A3328" t="s">
        <v>15583</v>
      </c>
      <c r="B3328" t="s">
        <v>14729</v>
      </c>
      <c r="C3328" t="s">
        <v>269</v>
      </c>
      <c r="D3328">
        <v>1</v>
      </c>
      <c r="E3328">
        <v>0</v>
      </c>
      <c r="F3328">
        <v>10</v>
      </c>
      <c r="N3328" t="s">
        <v>15584</v>
      </c>
      <c r="P3328">
        <v>9</v>
      </c>
      <c r="Q3328" t="s">
        <v>15585</v>
      </c>
      <c r="R3328" t="str">
        <f>IFERROR(INDEX(tbl_Lookup_Exercises[Category],MATCH(tbl_Exercises[[#This Row],[ExerciseName]],tbl_Lookup_Exercises[ExerciseName],0)),"Unknown")</f>
        <v>Legs</v>
      </c>
    </row>
    <row r="3329" spans="1:18" hidden="1" x14ac:dyDescent="0.25">
      <c r="A3329" t="s">
        <v>15586</v>
      </c>
      <c r="B3329" t="s">
        <v>14729</v>
      </c>
      <c r="C3329" t="s">
        <v>423</v>
      </c>
      <c r="D3329">
        <v>1</v>
      </c>
      <c r="E3329">
        <v>0</v>
      </c>
      <c r="F3329">
        <v>10</v>
      </c>
      <c r="N3329" t="s">
        <v>15584</v>
      </c>
      <c r="P3329">
        <v>9</v>
      </c>
      <c r="Q3329" t="s">
        <v>15587</v>
      </c>
      <c r="R3329" t="str">
        <f>IFERROR(INDEX(tbl_Lookup_Exercises[Category],MATCH(tbl_Exercises[[#This Row],[ExerciseName]],tbl_Lookup_Exercises[ExerciseName],0)),"Unknown")</f>
        <v>Warmup</v>
      </c>
    </row>
    <row r="3330" spans="1:18" hidden="1" x14ac:dyDescent="0.25">
      <c r="A3330" t="s">
        <v>15588</v>
      </c>
      <c r="B3330" t="s">
        <v>14729</v>
      </c>
      <c r="C3330" t="s">
        <v>299</v>
      </c>
      <c r="D3330">
        <v>1</v>
      </c>
      <c r="E3330">
        <v>0</v>
      </c>
      <c r="F3330">
        <v>10</v>
      </c>
      <c r="N3330" t="s">
        <v>15584</v>
      </c>
      <c r="P3330">
        <v>9</v>
      </c>
      <c r="Q3330" t="s">
        <v>15589</v>
      </c>
      <c r="R3330" t="str">
        <f>IFERROR(INDEX(tbl_Lookup_Exercises[Category],MATCH(tbl_Exercises[[#This Row],[ExerciseName]],tbl_Lookup_Exercises[ExerciseName],0)),"Unknown")</f>
        <v>Legs</v>
      </c>
    </row>
    <row r="3331" spans="1:18" hidden="1" x14ac:dyDescent="0.25">
      <c r="A3331" t="s">
        <v>15590</v>
      </c>
      <c r="B3331" t="s">
        <v>14729</v>
      </c>
      <c r="C3331" t="s">
        <v>275</v>
      </c>
      <c r="D3331">
        <v>1</v>
      </c>
      <c r="E3331">
        <v>0</v>
      </c>
      <c r="G3331">
        <v>8</v>
      </c>
      <c r="N3331" t="s">
        <v>15584</v>
      </c>
      <c r="P3331">
        <v>9</v>
      </c>
      <c r="Q3331" t="s">
        <v>15591</v>
      </c>
      <c r="R3331" t="str">
        <f>IFERROR(INDEX(tbl_Lookup_Exercises[Category],MATCH(tbl_Exercises[[#This Row],[ExerciseName]],tbl_Lookup_Exercises[ExerciseName],0)),"Unknown")</f>
        <v>Legs</v>
      </c>
    </row>
    <row r="3332" spans="1:18" hidden="1" x14ac:dyDescent="0.25">
      <c r="A3332" t="s">
        <v>15592</v>
      </c>
      <c r="B3332" t="s">
        <v>14729</v>
      </c>
      <c r="C3332" t="s">
        <v>286</v>
      </c>
      <c r="D3332">
        <v>1</v>
      </c>
      <c r="E3332">
        <v>0</v>
      </c>
      <c r="F3332">
        <v>12</v>
      </c>
      <c r="N3332" t="s">
        <v>15584</v>
      </c>
      <c r="P3332">
        <v>9</v>
      </c>
      <c r="Q3332" t="s">
        <v>15593</v>
      </c>
      <c r="R3332" t="str">
        <f>IFERROR(INDEX(tbl_Lookup_Exercises[Category],MATCH(tbl_Exercises[[#This Row],[ExerciseName]],tbl_Lookup_Exercises[ExerciseName],0)),"Unknown")</f>
        <v>Legs</v>
      </c>
    </row>
    <row r="3333" spans="1:18" hidden="1" x14ac:dyDescent="0.25">
      <c r="A3333" t="s">
        <v>15594</v>
      </c>
      <c r="B3333" t="s">
        <v>14729</v>
      </c>
      <c r="C3333" t="s">
        <v>269</v>
      </c>
      <c r="D3333">
        <v>2</v>
      </c>
      <c r="E3333">
        <v>0</v>
      </c>
      <c r="F3333">
        <v>10</v>
      </c>
      <c r="N3333" t="s">
        <v>15595</v>
      </c>
      <c r="P3333">
        <v>9</v>
      </c>
      <c r="Q3333" t="s">
        <v>15596</v>
      </c>
      <c r="R3333" t="str">
        <f>IFERROR(INDEX(tbl_Lookup_Exercises[Category],MATCH(tbl_Exercises[[#This Row],[ExerciseName]],tbl_Lookup_Exercises[ExerciseName],0)),"Unknown")</f>
        <v>Legs</v>
      </c>
    </row>
    <row r="3334" spans="1:18" hidden="1" x14ac:dyDescent="0.25">
      <c r="A3334" t="s">
        <v>15597</v>
      </c>
      <c r="B3334" t="s">
        <v>14729</v>
      </c>
      <c r="C3334" t="s">
        <v>423</v>
      </c>
      <c r="D3334">
        <v>2</v>
      </c>
      <c r="E3334">
        <v>0</v>
      </c>
      <c r="F3334">
        <v>10</v>
      </c>
      <c r="N3334" t="s">
        <v>15595</v>
      </c>
      <c r="P3334">
        <v>9</v>
      </c>
      <c r="Q3334" t="s">
        <v>15598</v>
      </c>
      <c r="R3334" t="str">
        <f>IFERROR(INDEX(tbl_Lookup_Exercises[Category],MATCH(tbl_Exercises[[#This Row],[ExerciseName]],tbl_Lookup_Exercises[ExerciseName],0)),"Unknown")</f>
        <v>Warmup</v>
      </c>
    </row>
    <row r="3335" spans="1:18" hidden="1" x14ac:dyDescent="0.25">
      <c r="A3335" t="s">
        <v>15599</v>
      </c>
      <c r="B3335" t="s">
        <v>14729</v>
      </c>
      <c r="C3335" t="s">
        <v>299</v>
      </c>
      <c r="D3335">
        <v>2</v>
      </c>
      <c r="E3335">
        <v>0</v>
      </c>
      <c r="F3335">
        <v>10</v>
      </c>
      <c r="N3335" t="s">
        <v>15595</v>
      </c>
      <c r="P3335">
        <v>9</v>
      </c>
      <c r="Q3335" t="s">
        <v>15600</v>
      </c>
      <c r="R3335" t="str">
        <f>IFERROR(INDEX(tbl_Lookup_Exercises[Category],MATCH(tbl_Exercises[[#This Row],[ExerciseName]],tbl_Lookup_Exercises[ExerciseName],0)),"Unknown")</f>
        <v>Legs</v>
      </c>
    </row>
    <row r="3336" spans="1:18" hidden="1" x14ac:dyDescent="0.25">
      <c r="A3336" t="s">
        <v>15601</v>
      </c>
      <c r="B3336" t="s">
        <v>14729</v>
      </c>
      <c r="C3336" t="s">
        <v>275</v>
      </c>
      <c r="D3336">
        <v>2</v>
      </c>
      <c r="E3336">
        <v>0</v>
      </c>
      <c r="G3336">
        <v>8</v>
      </c>
      <c r="N3336" t="s">
        <v>15595</v>
      </c>
      <c r="P3336">
        <v>9</v>
      </c>
      <c r="Q3336" t="s">
        <v>15602</v>
      </c>
      <c r="R3336" t="str">
        <f>IFERROR(INDEX(tbl_Lookup_Exercises[Category],MATCH(tbl_Exercises[[#This Row],[ExerciseName]],tbl_Lookup_Exercises[ExerciseName],0)),"Unknown")</f>
        <v>Legs</v>
      </c>
    </row>
    <row r="3337" spans="1:18" hidden="1" x14ac:dyDescent="0.25">
      <c r="A3337" t="s">
        <v>15603</v>
      </c>
      <c r="B3337" t="s">
        <v>14729</v>
      </c>
      <c r="C3337" t="s">
        <v>286</v>
      </c>
      <c r="D3337">
        <v>2</v>
      </c>
      <c r="E3337">
        <v>0</v>
      </c>
      <c r="F3337">
        <v>12</v>
      </c>
      <c r="N3337" t="s">
        <v>15595</v>
      </c>
      <c r="P3337">
        <v>9</v>
      </c>
      <c r="Q3337" t="s">
        <v>15604</v>
      </c>
      <c r="R3337" t="str">
        <f>IFERROR(INDEX(tbl_Lookup_Exercises[Category],MATCH(tbl_Exercises[[#This Row],[ExerciseName]],tbl_Lookup_Exercises[ExerciseName],0)),"Unknown")</f>
        <v>Legs</v>
      </c>
    </row>
    <row r="3338" spans="1:18" hidden="1" x14ac:dyDescent="0.25">
      <c r="A3338" t="s">
        <v>15605</v>
      </c>
      <c r="B3338" t="s">
        <v>14729</v>
      </c>
      <c r="C3338" t="s">
        <v>265</v>
      </c>
      <c r="D3338">
        <v>1</v>
      </c>
      <c r="E3338">
        <v>75</v>
      </c>
      <c r="F3338">
        <v>10</v>
      </c>
      <c r="J3338">
        <v>3</v>
      </c>
      <c r="L3338">
        <v>2</v>
      </c>
      <c r="M3338" t="s">
        <v>618</v>
      </c>
      <c r="O3338" t="s">
        <v>15606</v>
      </c>
      <c r="P3338">
        <v>9</v>
      </c>
      <c r="Q3338" t="s">
        <v>15607</v>
      </c>
      <c r="R3338" t="str">
        <f>IFERROR(INDEX(tbl_Lookup_Exercises[Category],MATCH(tbl_Exercises[[#This Row],[ExerciseName]],tbl_Lookup_Exercises[ExerciseName],0)),"Unknown")</f>
        <v>Legs</v>
      </c>
    </row>
    <row r="3339" spans="1:18" hidden="1" x14ac:dyDescent="0.25">
      <c r="A3339" t="s">
        <v>15608</v>
      </c>
      <c r="B3339" t="s">
        <v>14729</v>
      </c>
      <c r="C3339" t="s">
        <v>265</v>
      </c>
      <c r="D3339">
        <v>2</v>
      </c>
      <c r="E3339">
        <v>75</v>
      </c>
      <c r="F3339">
        <v>10</v>
      </c>
      <c r="J3339">
        <v>3</v>
      </c>
      <c r="L3339">
        <v>2</v>
      </c>
      <c r="M3339" t="s">
        <v>618</v>
      </c>
      <c r="O3339" t="s">
        <v>15606</v>
      </c>
      <c r="P3339">
        <v>9</v>
      </c>
      <c r="Q3339" t="s">
        <v>15609</v>
      </c>
      <c r="R3339" t="str">
        <f>IFERROR(INDEX(tbl_Lookup_Exercises[Category],MATCH(tbl_Exercises[[#This Row],[ExerciseName]],tbl_Lookup_Exercises[ExerciseName],0)),"Unknown")</f>
        <v>Legs</v>
      </c>
    </row>
    <row r="3340" spans="1:18" hidden="1" x14ac:dyDescent="0.25">
      <c r="A3340" t="s">
        <v>15610</v>
      </c>
      <c r="B3340" t="s">
        <v>14729</v>
      </c>
      <c r="C3340" t="s">
        <v>265</v>
      </c>
      <c r="D3340">
        <v>3</v>
      </c>
      <c r="E3340">
        <v>75</v>
      </c>
      <c r="F3340">
        <v>10</v>
      </c>
      <c r="J3340">
        <v>3</v>
      </c>
      <c r="L3340">
        <v>2</v>
      </c>
      <c r="M3340" t="s">
        <v>618</v>
      </c>
      <c r="O3340" t="s">
        <v>15606</v>
      </c>
      <c r="P3340">
        <v>9</v>
      </c>
      <c r="Q3340" t="s">
        <v>15611</v>
      </c>
      <c r="R3340" t="str">
        <f>IFERROR(INDEX(tbl_Lookup_Exercises[Category],MATCH(tbl_Exercises[[#This Row],[ExerciseName]],tbl_Lookup_Exercises[ExerciseName],0)),"Unknown")</f>
        <v>Legs</v>
      </c>
    </row>
    <row r="3341" spans="1:18" hidden="1" x14ac:dyDescent="0.25">
      <c r="A3341" t="s">
        <v>15612</v>
      </c>
      <c r="B3341" t="s">
        <v>14729</v>
      </c>
      <c r="C3341" t="s">
        <v>249</v>
      </c>
      <c r="D3341">
        <v>1</v>
      </c>
      <c r="E3341">
        <v>150</v>
      </c>
      <c r="F3341">
        <v>10</v>
      </c>
      <c r="J3341">
        <v>3</v>
      </c>
      <c r="K3341">
        <v>1</v>
      </c>
      <c r="L3341">
        <v>2</v>
      </c>
      <c r="M3341" t="s">
        <v>2289</v>
      </c>
      <c r="O3341" t="s">
        <v>15613</v>
      </c>
      <c r="P3341">
        <v>9</v>
      </c>
      <c r="Q3341" t="s">
        <v>15614</v>
      </c>
      <c r="R3341" t="str">
        <f>IFERROR(INDEX(tbl_Lookup_Exercises[Category],MATCH(tbl_Exercises[[#This Row],[ExerciseName]],tbl_Lookup_Exercises[ExerciseName],0)),"Unknown")</f>
        <v>Legs</v>
      </c>
    </row>
    <row r="3342" spans="1:18" hidden="1" x14ac:dyDescent="0.25">
      <c r="A3342" t="s">
        <v>15615</v>
      </c>
      <c r="B3342" t="s">
        <v>14729</v>
      </c>
      <c r="C3342" t="s">
        <v>249</v>
      </c>
      <c r="D3342">
        <v>2</v>
      </c>
      <c r="E3342">
        <v>150</v>
      </c>
      <c r="F3342">
        <v>10</v>
      </c>
      <c r="J3342">
        <v>3</v>
      </c>
      <c r="K3342">
        <v>1</v>
      </c>
      <c r="L3342">
        <v>2</v>
      </c>
      <c r="M3342" t="s">
        <v>2289</v>
      </c>
      <c r="O3342" t="s">
        <v>15613</v>
      </c>
      <c r="P3342">
        <v>9</v>
      </c>
      <c r="Q3342" t="s">
        <v>15616</v>
      </c>
      <c r="R3342" t="str">
        <f>IFERROR(INDEX(tbl_Lookup_Exercises[Category],MATCH(tbl_Exercises[[#This Row],[ExerciseName]],tbl_Lookup_Exercises[ExerciseName],0)),"Unknown")</f>
        <v>Legs</v>
      </c>
    </row>
    <row r="3343" spans="1:18" hidden="1" x14ac:dyDescent="0.25">
      <c r="A3343" t="s">
        <v>15617</v>
      </c>
      <c r="B3343" t="s">
        <v>14729</v>
      </c>
      <c r="C3343" t="s">
        <v>249</v>
      </c>
      <c r="D3343">
        <v>3</v>
      </c>
      <c r="E3343">
        <v>150</v>
      </c>
      <c r="F3343">
        <v>10</v>
      </c>
      <c r="J3343">
        <v>3</v>
      </c>
      <c r="K3343">
        <v>1</v>
      </c>
      <c r="L3343">
        <v>2</v>
      </c>
      <c r="M3343" t="s">
        <v>2289</v>
      </c>
      <c r="O3343" t="s">
        <v>15613</v>
      </c>
      <c r="P3343">
        <v>9</v>
      </c>
      <c r="Q3343" t="s">
        <v>15618</v>
      </c>
      <c r="R3343" t="str">
        <f>IFERROR(INDEX(tbl_Lookup_Exercises[Category],MATCH(tbl_Exercises[[#This Row],[ExerciseName]],tbl_Lookup_Exercises[ExerciseName],0)),"Unknown")</f>
        <v>Legs</v>
      </c>
    </row>
    <row r="3344" spans="1:18" hidden="1" x14ac:dyDescent="0.25">
      <c r="A3344" t="s">
        <v>15619</v>
      </c>
      <c r="B3344" t="s">
        <v>14729</v>
      </c>
      <c r="C3344" t="s">
        <v>256</v>
      </c>
      <c r="D3344">
        <v>1</v>
      </c>
      <c r="E3344">
        <v>50</v>
      </c>
      <c r="F3344">
        <v>8</v>
      </c>
      <c r="J3344">
        <v>3</v>
      </c>
      <c r="K3344">
        <v>1</v>
      </c>
      <c r="L3344">
        <v>2</v>
      </c>
      <c r="M3344" t="s">
        <v>618</v>
      </c>
      <c r="O3344" t="s">
        <v>15620</v>
      </c>
      <c r="P3344">
        <v>9</v>
      </c>
      <c r="Q3344" t="s">
        <v>15621</v>
      </c>
      <c r="R3344" t="str">
        <f>IFERROR(INDEX(tbl_Lookup_Exercises[Category],MATCH(tbl_Exercises[[#This Row],[ExerciseName]],tbl_Lookup_Exercises[ExerciseName],0)),"Unknown")</f>
        <v>Legs</v>
      </c>
    </row>
    <row r="3345" spans="1:18" hidden="1" x14ac:dyDescent="0.25">
      <c r="A3345" t="s">
        <v>15622</v>
      </c>
      <c r="B3345" t="s">
        <v>14729</v>
      </c>
      <c r="C3345" t="s">
        <v>256</v>
      </c>
      <c r="D3345">
        <v>2</v>
      </c>
      <c r="E3345">
        <v>55</v>
      </c>
      <c r="F3345">
        <v>8</v>
      </c>
      <c r="J3345">
        <v>3</v>
      </c>
      <c r="K3345">
        <v>1</v>
      </c>
      <c r="L3345">
        <v>2</v>
      </c>
      <c r="M3345" t="s">
        <v>618</v>
      </c>
      <c r="O3345" t="s">
        <v>15623</v>
      </c>
      <c r="P3345">
        <v>9</v>
      </c>
      <c r="Q3345" t="s">
        <v>15624</v>
      </c>
      <c r="R3345" t="str">
        <f>IFERROR(INDEX(tbl_Lookup_Exercises[Category],MATCH(tbl_Exercises[[#This Row],[ExerciseName]],tbl_Lookup_Exercises[ExerciseName],0)),"Unknown")</f>
        <v>Legs</v>
      </c>
    </row>
    <row r="3346" spans="1:18" hidden="1" x14ac:dyDescent="0.25">
      <c r="A3346" t="s">
        <v>15625</v>
      </c>
      <c r="B3346" t="s">
        <v>14729</v>
      </c>
      <c r="C3346" t="s">
        <v>256</v>
      </c>
      <c r="D3346">
        <v>3</v>
      </c>
      <c r="E3346">
        <v>55</v>
      </c>
      <c r="F3346">
        <v>8</v>
      </c>
      <c r="J3346">
        <v>3</v>
      </c>
      <c r="K3346">
        <v>1</v>
      </c>
      <c r="L3346">
        <v>2</v>
      </c>
      <c r="M3346" t="s">
        <v>618</v>
      </c>
      <c r="O3346" t="s">
        <v>15623</v>
      </c>
      <c r="P3346">
        <v>9</v>
      </c>
      <c r="Q3346" t="s">
        <v>15626</v>
      </c>
      <c r="R3346" t="str">
        <f>IFERROR(INDEX(tbl_Lookup_Exercises[Category],MATCH(tbl_Exercises[[#This Row],[ExerciseName]],tbl_Lookup_Exercises[ExerciseName],0)),"Unknown")</f>
        <v>Legs</v>
      </c>
    </row>
    <row r="3347" spans="1:18" hidden="1" x14ac:dyDescent="0.25">
      <c r="A3347" t="s">
        <v>15627</v>
      </c>
      <c r="B3347" t="s">
        <v>14729</v>
      </c>
      <c r="C3347" t="s">
        <v>1</v>
      </c>
      <c r="D3347">
        <v>1</v>
      </c>
      <c r="E3347">
        <v>150</v>
      </c>
      <c r="G3347">
        <v>60</v>
      </c>
      <c r="O3347" t="s">
        <v>15628</v>
      </c>
      <c r="P3347">
        <v>9</v>
      </c>
      <c r="Q3347" t="s">
        <v>15629</v>
      </c>
      <c r="R3347" t="str">
        <f>IFERROR(INDEX(tbl_Lookup_Exercises[Category],MATCH(tbl_Exercises[[#This Row],[ExerciseName]],tbl_Lookup_Exercises[ExerciseName],0)),"Unknown")</f>
        <v>Carry</v>
      </c>
    </row>
    <row r="3348" spans="1:18" hidden="1" x14ac:dyDescent="0.25">
      <c r="A3348" t="s">
        <v>15630</v>
      </c>
      <c r="B3348" t="s">
        <v>14729</v>
      </c>
      <c r="C3348" t="s">
        <v>1</v>
      </c>
      <c r="D3348">
        <v>2</v>
      </c>
      <c r="E3348">
        <v>150</v>
      </c>
      <c r="G3348">
        <v>52.2</v>
      </c>
      <c r="O3348" t="s">
        <v>15631</v>
      </c>
      <c r="P3348">
        <v>9</v>
      </c>
      <c r="Q3348" t="s">
        <v>15632</v>
      </c>
      <c r="R3348" t="str">
        <f>IFERROR(INDEX(tbl_Lookup_Exercises[Category],MATCH(tbl_Exercises[[#This Row],[ExerciseName]],tbl_Lookup_Exercises[ExerciseName],0)),"Unknown")</f>
        <v>Carry</v>
      </c>
    </row>
    <row r="3349" spans="1:18" hidden="1" x14ac:dyDescent="0.25">
      <c r="A3349" t="s">
        <v>15633</v>
      </c>
      <c r="B3349" t="s">
        <v>14729</v>
      </c>
      <c r="C3349" t="s">
        <v>1</v>
      </c>
      <c r="D3349">
        <v>3</v>
      </c>
      <c r="E3349">
        <v>150</v>
      </c>
      <c r="G3349">
        <v>49.8</v>
      </c>
      <c r="P3349">
        <v>9</v>
      </c>
      <c r="Q3349" t="s">
        <v>15634</v>
      </c>
      <c r="R3349" t="str">
        <f>IFERROR(INDEX(tbl_Lookup_Exercises[Category],MATCH(tbl_Exercises[[#This Row],[ExerciseName]],tbl_Lookup_Exercises[ExerciseName],0)),"Unknown")</f>
        <v>Carry</v>
      </c>
    </row>
    <row r="3350" spans="1:18" hidden="1" x14ac:dyDescent="0.25">
      <c r="A3350" t="s">
        <v>15635</v>
      </c>
      <c r="B3350" t="s">
        <v>14729</v>
      </c>
      <c r="C3350" t="s">
        <v>14737</v>
      </c>
      <c r="D3350">
        <v>1</v>
      </c>
      <c r="E3350">
        <v>135</v>
      </c>
      <c r="F3350">
        <v>15</v>
      </c>
      <c r="J3350">
        <v>2</v>
      </c>
      <c r="L3350">
        <v>3</v>
      </c>
      <c r="M3350" t="s">
        <v>2289</v>
      </c>
      <c r="O3350" t="s">
        <v>15636</v>
      </c>
      <c r="P3350">
        <v>9</v>
      </c>
      <c r="Q3350" t="s">
        <v>15637</v>
      </c>
      <c r="R3350" t="str">
        <f>IFERROR(INDEX(tbl_Lookup_Exercises[Category],MATCH(tbl_Exercises[[#This Row],[ExerciseName]],tbl_Lookup_Exercises[ExerciseName],0)),"Unknown")</f>
        <v>Legs</v>
      </c>
    </row>
    <row r="3351" spans="1:18" hidden="1" x14ac:dyDescent="0.25">
      <c r="A3351" t="s">
        <v>15638</v>
      </c>
      <c r="B3351" t="s">
        <v>14729</v>
      </c>
      <c r="C3351" t="s">
        <v>14737</v>
      </c>
      <c r="D3351">
        <v>2</v>
      </c>
      <c r="E3351">
        <v>135</v>
      </c>
      <c r="F3351">
        <v>15</v>
      </c>
      <c r="J3351">
        <v>2</v>
      </c>
      <c r="L3351">
        <v>3</v>
      </c>
      <c r="M3351" t="s">
        <v>2289</v>
      </c>
      <c r="O3351" t="s">
        <v>15636</v>
      </c>
      <c r="P3351">
        <v>9</v>
      </c>
      <c r="Q3351" t="s">
        <v>15639</v>
      </c>
      <c r="R3351" t="str">
        <f>IFERROR(INDEX(tbl_Lookup_Exercises[Category],MATCH(tbl_Exercises[[#This Row],[ExerciseName]],tbl_Lookup_Exercises[ExerciseName],0)),"Unknown")</f>
        <v>Legs</v>
      </c>
    </row>
    <row r="3352" spans="1:18" hidden="1" x14ac:dyDescent="0.25">
      <c r="A3352" t="s">
        <v>15640</v>
      </c>
      <c r="B3352" t="s">
        <v>14729</v>
      </c>
      <c r="C3352" t="s">
        <v>14737</v>
      </c>
      <c r="D3352">
        <v>3</v>
      </c>
      <c r="E3352">
        <v>135</v>
      </c>
      <c r="F3352">
        <v>15</v>
      </c>
      <c r="J3352">
        <v>2</v>
      </c>
      <c r="L3352">
        <v>3</v>
      </c>
      <c r="M3352" t="s">
        <v>2289</v>
      </c>
      <c r="O3352" t="s">
        <v>15636</v>
      </c>
      <c r="P3352">
        <v>9</v>
      </c>
      <c r="Q3352" t="s">
        <v>15641</v>
      </c>
      <c r="R3352" t="str">
        <f>IFERROR(INDEX(tbl_Lookup_Exercises[Category],MATCH(tbl_Exercises[[#This Row],[ExerciseName]],tbl_Lookup_Exercises[ExerciseName],0)),"Unknown")</f>
        <v>Legs</v>
      </c>
    </row>
    <row r="3353" spans="1:18" hidden="1" x14ac:dyDescent="0.25">
      <c r="A3353" t="s">
        <v>15642</v>
      </c>
      <c r="B3353" t="s">
        <v>14729</v>
      </c>
      <c r="C3353" t="s">
        <v>14738</v>
      </c>
      <c r="D3353">
        <v>1</v>
      </c>
      <c r="E3353">
        <v>15</v>
      </c>
      <c r="F3353">
        <v>15</v>
      </c>
      <c r="J3353">
        <v>2</v>
      </c>
      <c r="K3353">
        <v>1</v>
      </c>
      <c r="L3353">
        <v>2</v>
      </c>
      <c r="M3353" t="s">
        <v>618</v>
      </c>
      <c r="O3353" t="s">
        <v>2154</v>
      </c>
      <c r="P3353">
        <v>9</v>
      </c>
      <c r="Q3353" t="s">
        <v>15643</v>
      </c>
      <c r="R3353" t="str">
        <f>IFERROR(INDEX(tbl_Lookup_Exercises[Category],MATCH(tbl_Exercises[[#This Row],[ExerciseName]],tbl_Lookup_Exercises[ExerciseName],0)),"Unknown")</f>
        <v>Other</v>
      </c>
    </row>
    <row r="3354" spans="1:18" hidden="1" x14ac:dyDescent="0.25">
      <c r="A3354" t="s">
        <v>15644</v>
      </c>
      <c r="B3354" t="s">
        <v>14729</v>
      </c>
      <c r="C3354" t="s">
        <v>14738</v>
      </c>
      <c r="D3354">
        <v>2</v>
      </c>
      <c r="E3354">
        <v>15</v>
      </c>
      <c r="F3354">
        <v>15</v>
      </c>
      <c r="J3354">
        <v>2</v>
      </c>
      <c r="K3354">
        <v>1</v>
      </c>
      <c r="L3354">
        <v>2</v>
      </c>
      <c r="M3354" t="s">
        <v>618</v>
      </c>
      <c r="O3354" t="s">
        <v>2154</v>
      </c>
      <c r="P3354">
        <v>9</v>
      </c>
      <c r="Q3354" t="s">
        <v>15645</v>
      </c>
      <c r="R3354" t="str">
        <f>IFERROR(INDEX(tbl_Lookup_Exercises[Category],MATCH(tbl_Exercises[[#This Row],[ExerciseName]],tbl_Lookup_Exercises[ExerciseName],0)),"Unknown")</f>
        <v>Other</v>
      </c>
    </row>
    <row r="3355" spans="1:18" hidden="1" x14ac:dyDescent="0.25">
      <c r="A3355" t="s">
        <v>15646</v>
      </c>
      <c r="B3355" t="s">
        <v>14729</v>
      </c>
      <c r="C3355" t="s">
        <v>14738</v>
      </c>
      <c r="D3355">
        <v>3</v>
      </c>
      <c r="E3355">
        <v>15</v>
      </c>
      <c r="F3355">
        <v>15</v>
      </c>
      <c r="J3355">
        <v>2</v>
      </c>
      <c r="K3355">
        <v>1</v>
      </c>
      <c r="L3355">
        <v>2</v>
      </c>
      <c r="M3355" t="s">
        <v>618</v>
      </c>
      <c r="O3355" t="s">
        <v>2154</v>
      </c>
      <c r="P3355">
        <v>9</v>
      </c>
      <c r="Q3355" t="s">
        <v>15647</v>
      </c>
      <c r="R3355" t="str">
        <f>IFERROR(INDEX(tbl_Lookup_Exercises[Category],MATCH(tbl_Exercises[[#This Row],[ExerciseName]],tbl_Lookup_Exercises[ExerciseName],0)),"Unknown")</f>
        <v>Other</v>
      </c>
    </row>
    <row r="3356" spans="1:18" hidden="1" x14ac:dyDescent="0.25">
      <c r="A3356" t="s">
        <v>15648</v>
      </c>
      <c r="B3356" t="s">
        <v>14729</v>
      </c>
      <c r="C3356" t="s">
        <v>334</v>
      </c>
      <c r="D3356">
        <v>1</v>
      </c>
      <c r="E3356">
        <v>0</v>
      </c>
      <c r="G3356">
        <v>55.2</v>
      </c>
      <c r="O3356" t="s">
        <v>15649</v>
      </c>
      <c r="P3356">
        <v>9</v>
      </c>
      <c r="Q3356" t="s">
        <v>15650</v>
      </c>
      <c r="R3356" t="str">
        <f>IFERROR(INDEX(tbl_Lookup_Exercises[Category],MATCH(tbl_Exercises[[#This Row],[ExerciseName]],tbl_Lookup_Exercises[ExerciseName],0)),"Unknown")</f>
        <v>Carry</v>
      </c>
    </row>
    <row r="3357" spans="1:18" hidden="1" x14ac:dyDescent="0.25">
      <c r="A3357" t="s">
        <v>15651</v>
      </c>
      <c r="B3357" t="s">
        <v>14729</v>
      </c>
      <c r="C3357" t="s">
        <v>334</v>
      </c>
      <c r="D3357">
        <v>2</v>
      </c>
      <c r="E3357">
        <v>0</v>
      </c>
      <c r="G3357">
        <v>48</v>
      </c>
      <c r="O3357" t="s">
        <v>15652</v>
      </c>
      <c r="P3357">
        <v>9</v>
      </c>
      <c r="Q3357" t="s">
        <v>15653</v>
      </c>
      <c r="R3357" t="str">
        <f>IFERROR(INDEX(tbl_Lookup_Exercises[Category],MATCH(tbl_Exercises[[#This Row],[ExerciseName]],tbl_Lookup_Exercises[ExerciseName],0)),"Unknown")</f>
        <v>Carry</v>
      </c>
    </row>
    <row r="3358" spans="1:18" hidden="1" x14ac:dyDescent="0.25">
      <c r="A3358" t="s">
        <v>15654</v>
      </c>
      <c r="B3358" t="s">
        <v>14729</v>
      </c>
      <c r="C3358" t="s">
        <v>356</v>
      </c>
      <c r="D3358">
        <v>1</v>
      </c>
      <c r="G3358">
        <v>455</v>
      </c>
      <c r="H3358">
        <v>2</v>
      </c>
      <c r="I3358" t="s">
        <v>3957</v>
      </c>
      <c r="P3358">
        <v>9</v>
      </c>
      <c r="Q3358" t="s">
        <v>14732</v>
      </c>
      <c r="R3358" t="str">
        <f>IFERROR(INDEX(tbl_Lookup_Exercises[Category],MATCH(tbl_Exercises[[#This Row],[ExerciseName]],tbl_Lookup_Exercises[ExerciseName],0)),"Unknown")</f>
        <v>Pull</v>
      </c>
    </row>
    <row r="3359" spans="1:18" hidden="1" x14ac:dyDescent="0.25">
      <c r="A3359" t="s">
        <v>15655</v>
      </c>
      <c r="B3359" t="s">
        <v>14733</v>
      </c>
      <c r="C3359" t="s">
        <v>363</v>
      </c>
      <c r="D3359">
        <v>1</v>
      </c>
      <c r="G3359">
        <v>300</v>
      </c>
      <c r="H3359">
        <v>0.63</v>
      </c>
      <c r="I3359" t="s">
        <v>3957</v>
      </c>
      <c r="O3359" t="s">
        <v>15582</v>
      </c>
      <c r="P3359">
        <v>9</v>
      </c>
      <c r="Q3359" t="s">
        <v>14735</v>
      </c>
      <c r="R3359" t="str">
        <f>IFERROR(INDEX(tbl_Lookup_Exercises[Category],MATCH(tbl_Exercises[[#This Row],[ExerciseName]],tbl_Lookup_Exercises[ExerciseName],0)),"Unknown")</f>
        <v>Cardio</v>
      </c>
    </row>
    <row r="3360" spans="1:18" hidden="1" x14ac:dyDescent="0.25">
      <c r="A3360" t="s">
        <v>15656</v>
      </c>
      <c r="B3360" t="s">
        <v>14733</v>
      </c>
      <c r="C3360" t="s">
        <v>394</v>
      </c>
      <c r="D3360">
        <v>1</v>
      </c>
      <c r="E3360">
        <v>0</v>
      </c>
      <c r="F3360">
        <v>15</v>
      </c>
      <c r="N3360" t="s">
        <v>15657</v>
      </c>
      <c r="P3360">
        <v>9</v>
      </c>
      <c r="Q3360" t="s">
        <v>15658</v>
      </c>
      <c r="R3360" t="str">
        <f>IFERROR(INDEX(tbl_Lookup_Exercises[Category],MATCH(tbl_Exercises[[#This Row],[ExerciseName]],tbl_Lookup_Exercises[ExerciseName],0)),"Unknown")</f>
        <v>Warmup</v>
      </c>
    </row>
    <row r="3361" spans="1:18" hidden="1" x14ac:dyDescent="0.25">
      <c r="A3361" t="s">
        <v>15659</v>
      </c>
      <c r="B3361" t="s">
        <v>14733</v>
      </c>
      <c r="C3361" t="s">
        <v>403</v>
      </c>
      <c r="D3361">
        <v>1</v>
      </c>
      <c r="E3361">
        <v>0</v>
      </c>
      <c r="F3361">
        <v>8</v>
      </c>
      <c r="N3361" t="s">
        <v>15657</v>
      </c>
      <c r="P3361">
        <v>9</v>
      </c>
      <c r="Q3361" t="s">
        <v>15660</v>
      </c>
      <c r="R3361" t="str">
        <f>IFERROR(INDEX(tbl_Lookup_Exercises[Category],MATCH(tbl_Exercises[[#This Row],[ExerciseName]],tbl_Lookup_Exercises[ExerciseName],0)),"Unknown")</f>
        <v>Warmup</v>
      </c>
    </row>
    <row r="3362" spans="1:18" hidden="1" x14ac:dyDescent="0.25">
      <c r="A3362" t="s">
        <v>15661</v>
      </c>
      <c r="B3362" t="s">
        <v>14733</v>
      </c>
      <c r="C3362" t="s">
        <v>389</v>
      </c>
      <c r="D3362">
        <v>1</v>
      </c>
      <c r="E3362">
        <v>0</v>
      </c>
      <c r="F3362">
        <v>10</v>
      </c>
      <c r="N3362" t="s">
        <v>15657</v>
      </c>
      <c r="P3362">
        <v>9</v>
      </c>
      <c r="Q3362" t="s">
        <v>15662</v>
      </c>
      <c r="R3362" t="str">
        <f>IFERROR(INDEX(tbl_Lookup_Exercises[Category],MATCH(tbl_Exercises[[#This Row],[ExerciseName]],tbl_Lookup_Exercises[ExerciseName],0)),"Unknown")</f>
        <v>Push</v>
      </c>
    </row>
    <row r="3363" spans="1:18" hidden="1" x14ac:dyDescent="0.25">
      <c r="A3363" t="s">
        <v>15663</v>
      </c>
      <c r="B3363" t="s">
        <v>14733</v>
      </c>
      <c r="C3363" t="s">
        <v>398</v>
      </c>
      <c r="D3363">
        <v>1</v>
      </c>
      <c r="E3363">
        <v>0</v>
      </c>
      <c r="F3363">
        <v>12</v>
      </c>
      <c r="N3363" t="s">
        <v>15657</v>
      </c>
      <c r="P3363">
        <v>9</v>
      </c>
      <c r="Q3363" t="s">
        <v>15664</v>
      </c>
      <c r="R3363" t="str">
        <f>IFERROR(INDEX(tbl_Lookup_Exercises[Category],MATCH(tbl_Exercises[[#This Row],[ExerciseName]],tbl_Lookup_Exercises[ExerciseName],0)),"Unknown")</f>
        <v>Warmup</v>
      </c>
    </row>
    <row r="3364" spans="1:18" hidden="1" x14ac:dyDescent="0.25">
      <c r="A3364" t="s">
        <v>15665</v>
      </c>
      <c r="B3364" t="s">
        <v>14733</v>
      </c>
      <c r="C3364" t="s">
        <v>394</v>
      </c>
      <c r="D3364">
        <v>2</v>
      </c>
      <c r="E3364">
        <v>0</v>
      </c>
      <c r="F3364">
        <v>15</v>
      </c>
      <c r="N3364" t="s">
        <v>15666</v>
      </c>
      <c r="P3364">
        <v>9</v>
      </c>
      <c r="Q3364" t="s">
        <v>15667</v>
      </c>
      <c r="R3364" t="str">
        <f>IFERROR(INDEX(tbl_Lookup_Exercises[Category],MATCH(tbl_Exercises[[#This Row],[ExerciseName]],tbl_Lookup_Exercises[ExerciseName],0)),"Unknown")</f>
        <v>Warmup</v>
      </c>
    </row>
    <row r="3365" spans="1:18" hidden="1" x14ac:dyDescent="0.25">
      <c r="A3365" t="s">
        <v>15668</v>
      </c>
      <c r="B3365" t="s">
        <v>14733</v>
      </c>
      <c r="C3365" t="s">
        <v>403</v>
      </c>
      <c r="D3365">
        <v>2</v>
      </c>
      <c r="E3365">
        <v>0</v>
      </c>
      <c r="F3365">
        <v>8</v>
      </c>
      <c r="N3365" t="s">
        <v>15666</v>
      </c>
      <c r="P3365">
        <v>9</v>
      </c>
      <c r="Q3365" t="s">
        <v>15669</v>
      </c>
      <c r="R3365" t="str">
        <f>IFERROR(INDEX(tbl_Lookup_Exercises[Category],MATCH(tbl_Exercises[[#This Row],[ExerciseName]],tbl_Lookup_Exercises[ExerciseName],0)),"Unknown")</f>
        <v>Warmup</v>
      </c>
    </row>
    <row r="3366" spans="1:18" hidden="1" x14ac:dyDescent="0.25">
      <c r="A3366" t="s">
        <v>15670</v>
      </c>
      <c r="B3366" t="s">
        <v>14733</v>
      </c>
      <c r="C3366" t="s">
        <v>389</v>
      </c>
      <c r="D3366">
        <v>2</v>
      </c>
      <c r="E3366">
        <v>0</v>
      </c>
      <c r="F3366">
        <v>10</v>
      </c>
      <c r="N3366" t="s">
        <v>15666</v>
      </c>
      <c r="P3366">
        <v>9</v>
      </c>
      <c r="Q3366" t="s">
        <v>15671</v>
      </c>
      <c r="R3366" t="str">
        <f>IFERROR(INDEX(tbl_Lookup_Exercises[Category],MATCH(tbl_Exercises[[#This Row],[ExerciseName]],tbl_Lookup_Exercises[ExerciseName],0)),"Unknown")</f>
        <v>Push</v>
      </c>
    </row>
    <row r="3367" spans="1:18" hidden="1" x14ac:dyDescent="0.25">
      <c r="A3367" t="s">
        <v>15672</v>
      </c>
      <c r="B3367" t="s">
        <v>14733</v>
      </c>
      <c r="C3367" t="s">
        <v>398</v>
      </c>
      <c r="D3367">
        <v>2</v>
      </c>
      <c r="E3367">
        <v>0</v>
      </c>
      <c r="F3367">
        <v>12</v>
      </c>
      <c r="N3367" t="s">
        <v>15666</v>
      </c>
      <c r="P3367">
        <v>9</v>
      </c>
      <c r="Q3367" t="s">
        <v>15673</v>
      </c>
      <c r="R3367" t="str">
        <f>IFERROR(INDEX(tbl_Lookup_Exercises[Category],MATCH(tbl_Exercises[[#This Row],[ExerciseName]],tbl_Lookup_Exercises[ExerciseName],0)),"Unknown")</f>
        <v>Warmup</v>
      </c>
    </row>
    <row r="3368" spans="1:18" hidden="1" x14ac:dyDescent="0.25">
      <c r="A3368" t="s">
        <v>15674</v>
      </c>
      <c r="B3368" t="s">
        <v>14733</v>
      </c>
      <c r="C3368" t="s">
        <v>1404</v>
      </c>
      <c r="D3368">
        <v>1</v>
      </c>
      <c r="E3368">
        <v>40</v>
      </c>
      <c r="F3368">
        <v>10</v>
      </c>
      <c r="J3368">
        <v>2</v>
      </c>
      <c r="L3368">
        <v>3</v>
      </c>
      <c r="M3368" t="s">
        <v>618</v>
      </c>
      <c r="O3368" t="s">
        <v>15675</v>
      </c>
      <c r="P3368">
        <v>9</v>
      </c>
      <c r="Q3368" t="s">
        <v>15676</v>
      </c>
      <c r="R3368" t="str">
        <f>IFERROR(INDEX(tbl_Lookup_Exercises[Category],MATCH(tbl_Exercises[[#This Row],[ExerciseName]],tbl_Lookup_Exercises[ExerciseName],0)),"Unknown")</f>
        <v>Push</v>
      </c>
    </row>
    <row r="3369" spans="1:18" hidden="1" x14ac:dyDescent="0.25">
      <c r="A3369" t="s">
        <v>15677</v>
      </c>
      <c r="B3369" t="s">
        <v>14733</v>
      </c>
      <c r="C3369" t="s">
        <v>1404</v>
      </c>
      <c r="D3369">
        <v>2</v>
      </c>
      <c r="E3369">
        <v>45</v>
      </c>
      <c r="F3369">
        <v>10</v>
      </c>
      <c r="J3369">
        <v>2</v>
      </c>
      <c r="L3369">
        <v>3</v>
      </c>
      <c r="M3369" t="s">
        <v>618</v>
      </c>
      <c r="O3369" t="s">
        <v>15675</v>
      </c>
      <c r="P3369">
        <v>9</v>
      </c>
      <c r="Q3369" t="s">
        <v>15678</v>
      </c>
      <c r="R3369" t="str">
        <f>IFERROR(INDEX(tbl_Lookup_Exercises[Category],MATCH(tbl_Exercises[[#This Row],[ExerciseName]],tbl_Lookup_Exercises[ExerciseName],0)),"Unknown")</f>
        <v>Push</v>
      </c>
    </row>
    <row r="3370" spans="1:18" hidden="1" x14ac:dyDescent="0.25">
      <c r="A3370" t="s">
        <v>15679</v>
      </c>
      <c r="B3370" t="s">
        <v>14733</v>
      </c>
      <c r="C3370" t="s">
        <v>1404</v>
      </c>
      <c r="D3370">
        <v>3</v>
      </c>
      <c r="E3370">
        <v>50</v>
      </c>
      <c r="F3370">
        <v>8</v>
      </c>
      <c r="J3370">
        <v>2</v>
      </c>
      <c r="L3370">
        <v>3</v>
      </c>
      <c r="M3370" t="s">
        <v>618</v>
      </c>
      <c r="O3370" t="s">
        <v>15675</v>
      </c>
      <c r="P3370">
        <v>9</v>
      </c>
      <c r="Q3370" t="s">
        <v>15680</v>
      </c>
      <c r="R3370" t="str">
        <f>IFERROR(INDEX(tbl_Lookup_Exercises[Category],MATCH(tbl_Exercises[[#This Row],[ExerciseName]],tbl_Lookup_Exercises[ExerciseName],0)),"Unknown")</f>
        <v>Push</v>
      </c>
    </row>
    <row r="3371" spans="1:18" hidden="1" x14ac:dyDescent="0.25">
      <c r="A3371" t="s">
        <v>15681</v>
      </c>
      <c r="B3371" t="s">
        <v>14733</v>
      </c>
      <c r="C3371" t="s">
        <v>41</v>
      </c>
      <c r="D3371">
        <v>1</v>
      </c>
      <c r="E3371">
        <v>130</v>
      </c>
      <c r="F3371">
        <v>12</v>
      </c>
      <c r="M3371" t="s">
        <v>618</v>
      </c>
      <c r="O3371" t="s">
        <v>15682</v>
      </c>
      <c r="P3371">
        <v>9</v>
      </c>
      <c r="Q3371" t="s">
        <v>15683</v>
      </c>
      <c r="R3371" t="str">
        <f>IFERROR(INDEX(tbl_Lookup_Exercises[Category],MATCH(tbl_Exercises[[#This Row],[ExerciseName]],tbl_Lookup_Exercises[ExerciseName],0)),"Unknown")</f>
        <v>Pull</v>
      </c>
    </row>
    <row r="3372" spans="1:18" hidden="1" x14ac:dyDescent="0.25">
      <c r="A3372" t="s">
        <v>15684</v>
      </c>
      <c r="B3372" t="s">
        <v>14733</v>
      </c>
      <c r="C3372" t="s">
        <v>41</v>
      </c>
      <c r="D3372">
        <v>2</v>
      </c>
      <c r="E3372">
        <v>130</v>
      </c>
      <c r="F3372">
        <v>11</v>
      </c>
      <c r="M3372" t="s">
        <v>618</v>
      </c>
      <c r="O3372" t="s">
        <v>15682</v>
      </c>
      <c r="P3372">
        <v>9</v>
      </c>
      <c r="Q3372" t="s">
        <v>15685</v>
      </c>
      <c r="R3372" t="str">
        <f>IFERROR(INDEX(tbl_Lookup_Exercises[Category],MATCH(tbl_Exercises[[#This Row],[ExerciseName]],tbl_Lookup_Exercises[ExerciseName],0)),"Unknown")</f>
        <v>Pull</v>
      </c>
    </row>
    <row r="3373" spans="1:18" hidden="1" x14ac:dyDescent="0.25">
      <c r="A3373" t="s">
        <v>15686</v>
      </c>
      <c r="B3373" t="s">
        <v>14733</v>
      </c>
      <c r="C3373" t="s">
        <v>41</v>
      </c>
      <c r="D3373">
        <v>3</v>
      </c>
      <c r="E3373">
        <v>130</v>
      </c>
      <c r="F3373">
        <v>11</v>
      </c>
      <c r="M3373" t="s">
        <v>618</v>
      </c>
      <c r="O3373" t="s">
        <v>15682</v>
      </c>
      <c r="P3373">
        <v>9</v>
      </c>
      <c r="Q3373" t="s">
        <v>15687</v>
      </c>
      <c r="R3373" t="str">
        <f>IFERROR(INDEX(tbl_Lookup_Exercises[Category],MATCH(tbl_Exercises[[#This Row],[ExerciseName]],tbl_Lookup_Exercises[ExerciseName],0)),"Unknown")</f>
        <v>Pull</v>
      </c>
    </row>
    <row r="3374" spans="1:18" hidden="1" x14ac:dyDescent="0.25">
      <c r="A3374" t="s">
        <v>15688</v>
      </c>
      <c r="B3374" t="s">
        <v>14733</v>
      </c>
      <c r="C3374" t="s">
        <v>45</v>
      </c>
      <c r="D3374">
        <v>1</v>
      </c>
      <c r="E3374">
        <v>82.5</v>
      </c>
      <c r="F3374">
        <v>10</v>
      </c>
      <c r="M3374" t="s">
        <v>618</v>
      </c>
      <c r="O3374" t="s">
        <v>15689</v>
      </c>
      <c r="P3374">
        <v>9</v>
      </c>
      <c r="Q3374" t="s">
        <v>15690</v>
      </c>
      <c r="R3374" t="str">
        <f>IFERROR(INDEX(tbl_Lookup_Exercises[Category],MATCH(tbl_Exercises[[#This Row],[ExerciseName]],tbl_Lookup_Exercises[ExerciseName],0)),"Unknown")</f>
        <v>Pull</v>
      </c>
    </row>
    <row r="3375" spans="1:18" hidden="1" x14ac:dyDescent="0.25">
      <c r="A3375" t="s">
        <v>15691</v>
      </c>
      <c r="B3375" t="s">
        <v>14733</v>
      </c>
      <c r="C3375" t="s">
        <v>45</v>
      </c>
      <c r="D3375">
        <v>2</v>
      </c>
      <c r="E3375">
        <v>82.5</v>
      </c>
      <c r="F3375">
        <v>10</v>
      </c>
      <c r="M3375" t="s">
        <v>618</v>
      </c>
      <c r="O3375" t="s">
        <v>15689</v>
      </c>
      <c r="P3375">
        <v>9</v>
      </c>
      <c r="Q3375" t="s">
        <v>15692</v>
      </c>
      <c r="R3375" t="str">
        <f>IFERROR(INDEX(tbl_Lookup_Exercises[Category],MATCH(tbl_Exercises[[#This Row],[ExerciseName]],tbl_Lookup_Exercises[ExerciseName],0)),"Unknown")</f>
        <v>Pull</v>
      </c>
    </row>
    <row r="3376" spans="1:18" hidden="1" x14ac:dyDescent="0.25">
      <c r="A3376" t="s">
        <v>15693</v>
      </c>
      <c r="B3376" t="s">
        <v>14733</v>
      </c>
      <c r="C3376" t="s">
        <v>45</v>
      </c>
      <c r="D3376">
        <v>3</v>
      </c>
      <c r="E3376">
        <v>82.5</v>
      </c>
      <c r="F3376">
        <v>10</v>
      </c>
      <c r="M3376" t="s">
        <v>1745</v>
      </c>
      <c r="O3376" t="s">
        <v>15694</v>
      </c>
      <c r="P3376">
        <v>9</v>
      </c>
      <c r="Q3376" t="s">
        <v>15695</v>
      </c>
      <c r="R3376" t="str">
        <f>IFERROR(INDEX(tbl_Lookup_Exercises[Category],MATCH(tbl_Exercises[[#This Row],[ExerciseName]],tbl_Lookup_Exercises[ExerciseName],0)),"Unknown")</f>
        <v>Pull</v>
      </c>
    </row>
    <row r="3377" spans="1:18" hidden="1" x14ac:dyDescent="0.25">
      <c r="A3377" t="s">
        <v>15696</v>
      </c>
      <c r="B3377" t="s">
        <v>14733</v>
      </c>
      <c r="C3377" t="s">
        <v>309</v>
      </c>
      <c r="D3377">
        <v>1</v>
      </c>
      <c r="E3377">
        <v>10</v>
      </c>
      <c r="F3377">
        <v>15</v>
      </c>
      <c r="M3377" t="s">
        <v>2289</v>
      </c>
      <c r="O3377" t="s">
        <v>15697</v>
      </c>
      <c r="P3377">
        <v>9</v>
      </c>
      <c r="Q3377" t="s">
        <v>15698</v>
      </c>
      <c r="R3377" t="str">
        <f>IFERROR(INDEX(tbl_Lookup_Exercises[Category],MATCH(tbl_Exercises[[#This Row],[ExerciseName]],tbl_Lookup_Exercises[ExerciseName],0)),"Unknown")</f>
        <v>Push</v>
      </c>
    </row>
    <row r="3378" spans="1:18" hidden="1" x14ac:dyDescent="0.25">
      <c r="A3378" t="s">
        <v>15699</v>
      </c>
      <c r="B3378" t="s">
        <v>14733</v>
      </c>
      <c r="C3378" t="s">
        <v>309</v>
      </c>
      <c r="D3378">
        <v>2</v>
      </c>
      <c r="E3378">
        <v>12.5</v>
      </c>
      <c r="F3378">
        <v>15</v>
      </c>
      <c r="M3378" t="s">
        <v>618</v>
      </c>
      <c r="O3378" t="s">
        <v>15700</v>
      </c>
      <c r="P3378">
        <v>9</v>
      </c>
      <c r="Q3378" t="s">
        <v>15701</v>
      </c>
      <c r="R3378" t="str">
        <f>IFERROR(INDEX(tbl_Lookup_Exercises[Category],MATCH(tbl_Exercises[[#This Row],[ExerciseName]],tbl_Lookup_Exercises[ExerciseName],0)),"Unknown")</f>
        <v>Push</v>
      </c>
    </row>
    <row r="3379" spans="1:18" hidden="1" x14ac:dyDescent="0.25">
      <c r="A3379" t="s">
        <v>15702</v>
      </c>
      <c r="B3379" t="s">
        <v>14733</v>
      </c>
      <c r="C3379" t="s">
        <v>309</v>
      </c>
      <c r="D3379">
        <v>3</v>
      </c>
      <c r="E3379">
        <v>15</v>
      </c>
      <c r="F3379">
        <v>12</v>
      </c>
      <c r="M3379" t="s">
        <v>610</v>
      </c>
      <c r="O3379" t="s">
        <v>15703</v>
      </c>
      <c r="P3379">
        <v>9</v>
      </c>
      <c r="Q3379" t="s">
        <v>15704</v>
      </c>
      <c r="R3379" t="str">
        <f>IFERROR(INDEX(tbl_Lookup_Exercises[Category],MATCH(tbl_Exercises[[#This Row],[ExerciseName]],tbl_Lookup_Exercises[ExerciseName],0)),"Unknown")</f>
        <v>Push</v>
      </c>
    </row>
    <row r="3380" spans="1:18" hidden="1" x14ac:dyDescent="0.25">
      <c r="A3380" t="s">
        <v>15705</v>
      </c>
      <c r="B3380" t="s">
        <v>14733</v>
      </c>
      <c r="C3380" t="s">
        <v>229</v>
      </c>
      <c r="D3380">
        <v>1</v>
      </c>
      <c r="E3380">
        <v>27.5</v>
      </c>
      <c r="F3380">
        <v>12</v>
      </c>
      <c r="M3380" t="s">
        <v>618</v>
      </c>
      <c r="O3380" t="s">
        <v>15706</v>
      </c>
      <c r="P3380">
        <v>9</v>
      </c>
      <c r="Q3380" t="s">
        <v>15707</v>
      </c>
      <c r="R3380" t="str">
        <f>IFERROR(INDEX(tbl_Lookup_Exercises[Category],MATCH(tbl_Exercises[[#This Row],[ExerciseName]],tbl_Lookup_Exercises[ExerciseName],0)),"Unknown")</f>
        <v>Arms_Triceps</v>
      </c>
    </row>
    <row r="3381" spans="1:18" hidden="1" x14ac:dyDescent="0.25">
      <c r="A3381" t="s">
        <v>15708</v>
      </c>
      <c r="B3381" t="s">
        <v>14733</v>
      </c>
      <c r="C3381" t="s">
        <v>229</v>
      </c>
      <c r="D3381">
        <v>2</v>
      </c>
      <c r="E3381">
        <v>27.5</v>
      </c>
      <c r="F3381">
        <v>11</v>
      </c>
      <c r="M3381" t="s">
        <v>1745</v>
      </c>
      <c r="O3381" t="s">
        <v>15709</v>
      </c>
      <c r="P3381">
        <v>9</v>
      </c>
      <c r="Q3381" t="s">
        <v>15710</v>
      </c>
      <c r="R3381" t="str">
        <f>IFERROR(INDEX(tbl_Lookup_Exercises[Category],MATCH(tbl_Exercises[[#This Row],[ExerciseName]],tbl_Lookup_Exercises[ExerciseName],0)),"Unknown")</f>
        <v>Arms_Triceps</v>
      </c>
    </row>
    <row r="3382" spans="1:18" hidden="1" x14ac:dyDescent="0.25">
      <c r="A3382" t="s">
        <v>15711</v>
      </c>
      <c r="B3382" t="s">
        <v>14733</v>
      </c>
      <c r="C3382" t="s">
        <v>229</v>
      </c>
      <c r="D3382">
        <v>3</v>
      </c>
      <c r="E3382">
        <v>27.5</v>
      </c>
      <c r="F3382">
        <v>9</v>
      </c>
      <c r="M3382" t="s">
        <v>1745</v>
      </c>
      <c r="O3382" t="s">
        <v>15709</v>
      </c>
      <c r="P3382">
        <v>9</v>
      </c>
      <c r="Q3382" t="s">
        <v>15712</v>
      </c>
      <c r="R3382" t="str">
        <f>IFERROR(INDEX(tbl_Lookup_Exercises[Category],MATCH(tbl_Exercises[[#This Row],[ExerciseName]],tbl_Lookup_Exercises[ExerciseName],0)),"Unknown")</f>
        <v>Arms_Triceps</v>
      </c>
    </row>
    <row r="3383" spans="1:18" hidden="1" x14ac:dyDescent="0.25">
      <c r="A3383" t="s">
        <v>15713</v>
      </c>
      <c r="B3383" t="s">
        <v>14733</v>
      </c>
      <c r="C3383" t="s">
        <v>102</v>
      </c>
      <c r="D3383">
        <v>1</v>
      </c>
      <c r="E3383">
        <v>25</v>
      </c>
      <c r="F3383">
        <v>12</v>
      </c>
      <c r="M3383" t="s">
        <v>618</v>
      </c>
      <c r="O3383" t="s">
        <v>15714</v>
      </c>
      <c r="P3383">
        <v>9</v>
      </c>
      <c r="Q3383" t="s">
        <v>15715</v>
      </c>
      <c r="R3383" t="str">
        <f>IFERROR(INDEX(tbl_Lookup_Exercises[Category],MATCH(tbl_Exercises[[#This Row],[ExerciseName]],tbl_Lookup_Exercises[ExerciseName],0)),"Unknown")</f>
        <v>Arms_Biceps</v>
      </c>
    </row>
    <row r="3384" spans="1:18" hidden="1" x14ac:dyDescent="0.25">
      <c r="A3384" t="s">
        <v>15716</v>
      </c>
      <c r="B3384" t="s">
        <v>14733</v>
      </c>
      <c r="C3384" t="s">
        <v>102</v>
      </c>
      <c r="D3384">
        <v>2</v>
      </c>
      <c r="E3384">
        <v>25</v>
      </c>
      <c r="F3384">
        <v>10</v>
      </c>
      <c r="M3384" t="s">
        <v>618</v>
      </c>
      <c r="O3384" t="s">
        <v>15714</v>
      </c>
      <c r="P3384">
        <v>9</v>
      </c>
      <c r="Q3384" t="s">
        <v>15717</v>
      </c>
      <c r="R3384" t="str">
        <f>IFERROR(INDEX(tbl_Lookup_Exercises[Category],MATCH(tbl_Exercises[[#This Row],[ExerciseName]],tbl_Lookup_Exercises[ExerciseName],0)),"Unknown")</f>
        <v>Arms_Biceps</v>
      </c>
    </row>
    <row r="3385" spans="1:18" hidden="1" x14ac:dyDescent="0.25">
      <c r="A3385" t="s">
        <v>15718</v>
      </c>
      <c r="B3385" t="s">
        <v>14733</v>
      </c>
      <c r="C3385" t="s">
        <v>102</v>
      </c>
      <c r="D3385">
        <v>3</v>
      </c>
      <c r="E3385">
        <v>25</v>
      </c>
      <c r="F3385">
        <v>9</v>
      </c>
      <c r="M3385" t="s">
        <v>618</v>
      </c>
      <c r="O3385" t="s">
        <v>15714</v>
      </c>
      <c r="P3385">
        <v>9</v>
      </c>
      <c r="Q3385" t="s">
        <v>15719</v>
      </c>
      <c r="R3385" t="str">
        <f>IFERROR(INDEX(tbl_Lookup_Exercises[Category],MATCH(tbl_Exercises[[#This Row],[ExerciseName]],tbl_Lookup_Exercises[ExerciseName],0)),"Unknown")</f>
        <v>Arms_Biceps</v>
      </c>
    </row>
    <row r="3386" spans="1:18" hidden="1" x14ac:dyDescent="0.25">
      <c r="A3386" t="s">
        <v>15720</v>
      </c>
      <c r="B3386" t="s">
        <v>14733</v>
      </c>
      <c r="C3386" t="s">
        <v>1534</v>
      </c>
      <c r="D3386">
        <v>1</v>
      </c>
      <c r="E3386">
        <v>140</v>
      </c>
      <c r="G3386">
        <v>60</v>
      </c>
      <c r="O3386" t="s">
        <v>15721</v>
      </c>
      <c r="P3386">
        <v>9</v>
      </c>
      <c r="Q3386" t="s">
        <v>15722</v>
      </c>
      <c r="R3386" t="str">
        <f>IFERROR(INDEX(tbl_Lookup_Exercises[Category],MATCH(tbl_Exercises[[#This Row],[ExerciseName]],tbl_Lookup_Exercises[ExerciseName],0)),"Unknown")</f>
        <v>Carry</v>
      </c>
    </row>
    <row r="3387" spans="1:18" hidden="1" x14ac:dyDescent="0.25">
      <c r="A3387" t="s">
        <v>15723</v>
      </c>
      <c r="B3387" t="s">
        <v>14733</v>
      </c>
      <c r="C3387" t="s">
        <v>1534</v>
      </c>
      <c r="D3387">
        <v>2</v>
      </c>
      <c r="E3387">
        <v>140</v>
      </c>
      <c r="G3387">
        <v>60</v>
      </c>
      <c r="P3387">
        <v>9</v>
      </c>
      <c r="Q3387" t="s">
        <v>15724</v>
      </c>
      <c r="R3387" t="str">
        <f>IFERROR(INDEX(tbl_Lookup_Exercises[Category],MATCH(tbl_Exercises[[#This Row],[ExerciseName]],tbl_Lookup_Exercises[ExerciseName],0)),"Unknown")</f>
        <v>Carry</v>
      </c>
    </row>
    <row r="3388" spans="1:18" hidden="1" x14ac:dyDescent="0.25">
      <c r="A3388" t="s">
        <v>15725</v>
      </c>
      <c r="B3388" t="s">
        <v>14733</v>
      </c>
      <c r="C3388" t="s">
        <v>1534</v>
      </c>
      <c r="D3388">
        <v>3</v>
      </c>
      <c r="E3388">
        <v>140</v>
      </c>
      <c r="G3388">
        <v>52.2</v>
      </c>
      <c r="O3388" t="s">
        <v>15726</v>
      </c>
      <c r="P3388">
        <v>9</v>
      </c>
      <c r="Q3388" t="s">
        <v>15727</v>
      </c>
      <c r="R3388" t="str">
        <f>IFERROR(INDEX(tbl_Lookup_Exercises[Category],MATCH(tbl_Exercises[[#This Row],[ExerciseName]],tbl_Lookup_Exercises[ExerciseName],0)),"Unknown")</f>
        <v>Carry</v>
      </c>
    </row>
    <row r="3389" spans="1:18" hidden="1" x14ac:dyDescent="0.25">
      <c r="A3389" t="s">
        <v>15728</v>
      </c>
      <c r="B3389" t="s">
        <v>14733</v>
      </c>
      <c r="C3389" t="s">
        <v>356</v>
      </c>
      <c r="D3389">
        <v>1</v>
      </c>
      <c r="G3389">
        <v>458</v>
      </c>
      <c r="H3389">
        <v>2</v>
      </c>
      <c r="I3389" t="s">
        <v>3957</v>
      </c>
      <c r="O3389" t="s">
        <v>4009</v>
      </c>
      <c r="P3389">
        <v>9</v>
      </c>
      <c r="Q3389" t="s">
        <v>14736</v>
      </c>
      <c r="R3389" t="str">
        <f>IFERROR(INDEX(tbl_Lookup_Exercises[Category],MATCH(tbl_Exercises[[#This Row],[ExerciseName]],tbl_Lookup_Exercises[ExerciseName],0)),"Unknown")</f>
        <v>Pull</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B122E-B252-454C-9BFB-885ED5D6B4EA}">
  <sheetPr>
    <tabColor theme="0" tint="-0.499984740745262"/>
  </sheetPr>
  <dimension ref="A1:W180"/>
  <sheetViews>
    <sheetView workbookViewId="0">
      <selection activeCell="C193" sqref="C193"/>
    </sheetView>
  </sheetViews>
  <sheetFormatPr defaultRowHeight="15" x14ac:dyDescent="0.25"/>
  <cols>
    <col min="1" max="1" width="10.7109375" bestFit="1" customWidth="1"/>
    <col min="2" max="2" width="14.140625" bestFit="1" customWidth="1"/>
    <col min="3" max="3" width="42.140625" bestFit="1" customWidth="1"/>
    <col min="4" max="4" width="16.28515625" bestFit="1" customWidth="1"/>
    <col min="5" max="5" width="49.85546875" bestFit="1" customWidth="1"/>
    <col min="6" max="6" width="15.42578125" bestFit="1" customWidth="1"/>
    <col min="7" max="7" width="17.140625" bestFit="1" customWidth="1"/>
    <col min="8" max="8" width="20.140625" bestFit="1" customWidth="1"/>
    <col min="9" max="9" width="20.42578125" bestFit="1" customWidth="1"/>
    <col min="10" max="10" width="24.5703125" bestFit="1" customWidth="1"/>
    <col min="11" max="11" width="19.28515625" bestFit="1" customWidth="1"/>
    <col min="12" max="12" width="16.28515625" bestFit="1" customWidth="1"/>
    <col min="13" max="13" width="16.85546875" bestFit="1" customWidth="1"/>
    <col min="14" max="14" width="16.140625" bestFit="1" customWidth="1"/>
    <col min="15" max="15" width="12.85546875" bestFit="1" customWidth="1"/>
    <col min="16" max="16" width="16.7109375" bestFit="1" customWidth="1"/>
    <col min="17" max="17" width="17.140625" bestFit="1" customWidth="1"/>
    <col min="18" max="18" width="18.5703125" bestFit="1" customWidth="1"/>
    <col min="19" max="19" width="19" bestFit="1" customWidth="1"/>
    <col min="20" max="20" width="20.140625" bestFit="1" customWidth="1"/>
    <col min="21" max="21" width="20.5703125" bestFit="1" customWidth="1"/>
    <col min="22" max="22" width="17.28515625" bestFit="1" customWidth="1"/>
    <col min="23" max="23" width="14.140625" bestFit="1" customWidth="1"/>
  </cols>
  <sheetData>
    <row r="1" spans="1:23" x14ac:dyDescent="0.25">
      <c r="A1" t="s">
        <v>583</v>
      </c>
      <c r="B1" t="s">
        <v>800</v>
      </c>
      <c r="C1" t="s">
        <v>801</v>
      </c>
      <c r="D1" t="s">
        <v>10800</v>
      </c>
      <c r="E1" t="s">
        <v>434</v>
      </c>
      <c r="F1" t="s">
        <v>10809</v>
      </c>
      <c r="G1" t="s">
        <v>10801</v>
      </c>
      <c r="H1" t="s">
        <v>10802</v>
      </c>
      <c r="I1" t="s">
        <v>10803</v>
      </c>
      <c r="J1" t="s">
        <v>10804</v>
      </c>
      <c r="K1" t="s">
        <v>10805</v>
      </c>
      <c r="L1" t="s">
        <v>10806</v>
      </c>
      <c r="M1" t="s">
        <v>11012</v>
      </c>
      <c r="N1" t="s">
        <v>8619</v>
      </c>
      <c r="O1" t="s">
        <v>11013</v>
      </c>
      <c r="P1" t="s">
        <v>11014</v>
      </c>
      <c r="Q1" t="s">
        <v>11015</v>
      </c>
      <c r="R1" t="s">
        <v>11016</v>
      </c>
      <c r="S1" t="s">
        <v>11017</v>
      </c>
      <c r="T1" t="s">
        <v>11018</v>
      </c>
      <c r="U1" t="s">
        <v>11019</v>
      </c>
      <c r="V1" t="s">
        <v>11020</v>
      </c>
      <c r="W1" t="s">
        <v>11021</v>
      </c>
    </row>
    <row r="2" spans="1:23" hidden="1" x14ac:dyDescent="0.25">
      <c r="A2">
        <v>1</v>
      </c>
      <c r="B2">
        <v>1</v>
      </c>
      <c r="C2" t="s">
        <v>8828</v>
      </c>
      <c r="D2">
        <v>1</v>
      </c>
      <c r="E2" t="s">
        <v>1</v>
      </c>
      <c r="F2" t="s">
        <v>10811</v>
      </c>
      <c r="G2">
        <v>5</v>
      </c>
      <c r="J2">
        <v>45</v>
      </c>
      <c r="K2" t="s">
        <v>10815</v>
      </c>
      <c r="L2" t="s">
        <v>10815</v>
      </c>
      <c r="M2" t="b">
        <v>1</v>
      </c>
      <c r="N2">
        <v>1</v>
      </c>
      <c r="O2">
        <v>5</v>
      </c>
      <c r="R2">
        <v>140</v>
      </c>
      <c r="S2">
        <v>140</v>
      </c>
      <c r="T2">
        <v>48.8</v>
      </c>
      <c r="U2">
        <v>60</v>
      </c>
      <c r="V2">
        <v>100</v>
      </c>
    </row>
    <row r="3" spans="1:23" hidden="1" x14ac:dyDescent="0.25">
      <c r="A3">
        <v>1</v>
      </c>
      <c r="B3">
        <v>1</v>
      </c>
      <c r="C3" t="s">
        <v>8828</v>
      </c>
      <c r="D3">
        <v>2</v>
      </c>
      <c r="E3" t="s">
        <v>24</v>
      </c>
      <c r="F3" t="s">
        <v>10811</v>
      </c>
      <c r="G3">
        <v>4</v>
      </c>
      <c r="H3">
        <v>6</v>
      </c>
      <c r="I3">
        <v>8</v>
      </c>
      <c r="K3" t="s">
        <v>1562</v>
      </c>
      <c r="L3">
        <v>46024</v>
      </c>
      <c r="M3" t="b">
        <v>1</v>
      </c>
      <c r="N3">
        <v>1</v>
      </c>
      <c r="O3">
        <v>4</v>
      </c>
      <c r="P3">
        <v>8.1999999999999993</v>
      </c>
      <c r="Q3">
        <v>10</v>
      </c>
      <c r="R3">
        <v>0</v>
      </c>
      <c r="S3">
        <v>0</v>
      </c>
      <c r="V3">
        <v>100</v>
      </c>
      <c r="W3" t="s">
        <v>11022</v>
      </c>
    </row>
    <row r="4" spans="1:23" hidden="1" x14ac:dyDescent="0.25">
      <c r="A4">
        <v>1</v>
      </c>
      <c r="B4">
        <v>1</v>
      </c>
      <c r="C4" t="s">
        <v>8828</v>
      </c>
      <c r="D4">
        <v>3</v>
      </c>
      <c r="E4" t="s">
        <v>37</v>
      </c>
      <c r="F4" t="s">
        <v>10811</v>
      </c>
      <c r="G4">
        <v>3</v>
      </c>
      <c r="H4">
        <v>8</v>
      </c>
      <c r="I4">
        <v>10</v>
      </c>
      <c r="K4" t="s">
        <v>10815</v>
      </c>
      <c r="L4" t="s">
        <v>10815</v>
      </c>
      <c r="M4" t="b">
        <v>1</v>
      </c>
      <c r="N4">
        <v>1</v>
      </c>
      <c r="O4">
        <v>3</v>
      </c>
      <c r="P4">
        <v>10</v>
      </c>
      <c r="Q4">
        <v>10</v>
      </c>
      <c r="R4">
        <v>120</v>
      </c>
      <c r="S4">
        <v>140</v>
      </c>
      <c r="V4">
        <v>100</v>
      </c>
      <c r="W4" t="s">
        <v>11023</v>
      </c>
    </row>
    <row r="5" spans="1:23" hidden="1" x14ac:dyDescent="0.25">
      <c r="A5">
        <v>1</v>
      </c>
      <c r="B5">
        <v>1</v>
      </c>
      <c r="C5" t="s">
        <v>8828</v>
      </c>
      <c r="D5">
        <v>4</v>
      </c>
      <c r="E5" t="s">
        <v>91</v>
      </c>
      <c r="F5" t="s">
        <v>10811</v>
      </c>
      <c r="G5">
        <v>4</v>
      </c>
      <c r="H5">
        <v>6</v>
      </c>
      <c r="I5">
        <v>8</v>
      </c>
      <c r="K5" t="s">
        <v>10815</v>
      </c>
      <c r="L5" t="s">
        <v>10815</v>
      </c>
      <c r="M5" t="b">
        <v>1</v>
      </c>
      <c r="N5">
        <v>1</v>
      </c>
      <c r="O5">
        <v>6</v>
      </c>
      <c r="P5">
        <v>5.2</v>
      </c>
      <c r="Q5">
        <v>8</v>
      </c>
      <c r="R5">
        <v>35</v>
      </c>
      <c r="S5">
        <v>35</v>
      </c>
      <c r="V5">
        <v>150</v>
      </c>
      <c r="W5" t="s">
        <v>11024</v>
      </c>
    </row>
    <row r="6" spans="1:23" hidden="1" x14ac:dyDescent="0.25">
      <c r="A6">
        <v>1</v>
      </c>
      <c r="B6">
        <v>2</v>
      </c>
      <c r="C6" t="s">
        <v>8829</v>
      </c>
      <c r="D6">
        <v>1</v>
      </c>
      <c r="E6" t="s">
        <v>154</v>
      </c>
      <c r="F6" t="s">
        <v>10811</v>
      </c>
      <c r="G6">
        <v>4</v>
      </c>
      <c r="H6">
        <v>8</v>
      </c>
      <c r="I6">
        <v>10</v>
      </c>
      <c r="K6" t="s">
        <v>10815</v>
      </c>
      <c r="L6" t="s">
        <v>10815</v>
      </c>
      <c r="M6" t="b">
        <v>1</v>
      </c>
      <c r="N6">
        <v>1</v>
      </c>
      <c r="O6">
        <v>4</v>
      </c>
      <c r="P6">
        <v>9.1999999999999993</v>
      </c>
      <c r="Q6">
        <v>10</v>
      </c>
      <c r="R6">
        <v>135</v>
      </c>
      <c r="S6">
        <v>135</v>
      </c>
      <c r="V6">
        <v>100</v>
      </c>
      <c r="W6" t="s">
        <v>11023</v>
      </c>
    </row>
    <row r="7" spans="1:23" hidden="1" x14ac:dyDescent="0.25">
      <c r="A7">
        <v>1</v>
      </c>
      <c r="B7">
        <v>2</v>
      </c>
      <c r="C7" t="s">
        <v>8829</v>
      </c>
      <c r="D7">
        <v>2</v>
      </c>
      <c r="E7" t="s">
        <v>186</v>
      </c>
      <c r="F7" t="s">
        <v>10811</v>
      </c>
      <c r="G7">
        <v>3</v>
      </c>
      <c r="H7">
        <v>6</v>
      </c>
      <c r="I7">
        <v>8</v>
      </c>
      <c r="K7" t="s">
        <v>10815</v>
      </c>
      <c r="L7" t="s">
        <v>10815</v>
      </c>
      <c r="M7" t="b">
        <v>1</v>
      </c>
      <c r="N7">
        <v>1</v>
      </c>
      <c r="O7">
        <v>3</v>
      </c>
      <c r="P7">
        <v>2</v>
      </c>
      <c r="Q7">
        <v>3</v>
      </c>
      <c r="R7">
        <v>45</v>
      </c>
      <c r="S7">
        <v>45</v>
      </c>
      <c r="V7">
        <v>100</v>
      </c>
      <c r="W7" t="s">
        <v>11024</v>
      </c>
    </row>
    <row r="8" spans="1:23" hidden="1" x14ac:dyDescent="0.25">
      <c r="A8">
        <v>1</v>
      </c>
      <c r="B8">
        <v>2</v>
      </c>
      <c r="C8" t="s">
        <v>8829</v>
      </c>
      <c r="D8">
        <v>3</v>
      </c>
      <c r="E8" t="s">
        <v>10820</v>
      </c>
      <c r="F8" t="s">
        <v>10811</v>
      </c>
      <c r="G8">
        <v>4</v>
      </c>
      <c r="H8">
        <v>10</v>
      </c>
      <c r="I8">
        <v>12</v>
      </c>
      <c r="K8" t="s">
        <v>10815</v>
      </c>
      <c r="L8" t="s">
        <v>10815</v>
      </c>
      <c r="M8" t="b">
        <v>1</v>
      </c>
      <c r="N8">
        <v>1</v>
      </c>
      <c r="O8">
        <v>10</v>
      </c>
      <c r="P8">
        <v>7.2</v>
      </c>
      <c r="Q8">
        <v>12</v>
      </c>
      <c r="R8">
        <v>19.2</v>
      </c>
      <c r="S8">
        <v>22.5</v>
      </c>
      <c r="V8">
        <v>250</v>
      </c>
      <c r="W8" t="s">
        <v>11024</v>
      </c>
    </row>
    <row r="9" spans="1:23" hidden="1" x14ac:dyDescent="0.25">
      <c r="A9">
        <v>1</v>
      </c>
      <c r="B9">
        <v>2</v>
      </c>
      <c r="C9" t="s">
        <v>8829</v>
      </c>
      <c r="D9">
        <v>4</v>
      </c>
      <c r="E9" t="s">
        <v>244</v>
      </c>
      <c r="F9" t="s">
        <v>10811</v>
      </c>
      <c r="G9">
        <v>3</v>
      </c>
      <c r="H9">
        <v>6</v>
      </c>
      <c r="I9">
        <v>8</v>
      </c>
      <c r="K9" t="s">
        <v>10815</v>
      </c>
      <c r="L9" t="s">
        <v>10815</v>
      </c>
      <c r="M9" t="b">
        <v>1</v>
      </c>
      <c r="N9">
        <v>1</v>
      </c>
      <c r="O9">
        <v>3</v>
      </c>
      <c r="P9">
        <v>8</v>
      </c>
      <c r="Q9">
        <v>8</v>
      </c>
      <c r="R9">
        <v>35.200000000000003</v>
      </c>
      <c r="S9">
        <v>35.200000000000003</v>
      </c>
      <c r="V9">
        <v>100</v>
      </c>
      <c r="W9" t="s">
        <v>11023</v>
      </c>
    </row>
    <row r="10" spans="1:23" hidden="1" x14ac:dyDescent="0.25">
      <c r="A10">
        <v>1</v>
      </c>
      <c r="B10">
        <v>3</v>
      </c>
      <c r="C10" t="s">
        <v>10821</v>
      </c>
      <c r="D10">
        <v>1</v>
      </c>
      <c r="E10" t="s">
        <v>15</v>
      </c>
      <c r="F10" t="s">
        <v>10811</v>
      </c>
      <c r="G10">
        <v>4</v>
      </c>
      <c r="J10">
        <v>45</v>
      </c>
      <c r="K10" t="s">
        <v>10815</v>
      </c>
      <c r="L10" t="s">
        <v>10815</v>
      </c>
      <c r="M10" t="b">
        <v>1</v>
      </c>
      <c r="N10">
        <v>1</v>
      </c>
      <c r="O10">
        <v>4</v>
      </c>
      <c r="R10">
        <v>75</v>
      </c>
      <c r="S10">
        <v>75</v>
      </c>
      <c r="T10">
        <v>42.3</v>
      </c>
      <c r="U10">
        <v>60</v>
      </c>
      <c r="V10">
        <v>100</v>
      </c>
    </row>
    <row r="11" spans="1:23" hidden="1" x14ac:dyDescent="0.25">
      <c r="A11">
        <v>1</v>
      </c>
      <c r="B11">
        <v>3</v>
      </c>
      <c r="C11" t="s">
        <v>10821</v>
      </c>
      <c r="D11">
        <v>2</v>
      </c>
      <c r="E11" t="s">
        <v>51</v>
      </c>
      <c r="F11" t="s">
        <v>10811</v>
      </c>
      <c r="G11">
        <v>4</v>
      </c>
      <c r="H11">
        <v>8</v>
      </c>
      <c r="I11">
        <v>10</v>
      </c>
      <c r="K11" t="s">
        <v>10815</v>
      </c>
      <c r="L11" t="s">
        <v>10815</v>
      </c>
      <c r="M11" t="b">
        <v>1</v>
      </c>
      <c r="N11">
        <v>1</v>
      </c>
      <c r="O11">
        <v>4</v>
      </c>
      <c r="P11">
        <v>10</v>
      </c>
      <c r="Q11">
        <v>10</v>
      </c>
      <c r="R11">
        <v>132.5</v>
      </c>
      <c r="S11">
        <v>150</v>
      </c>
      <c r="V11">
        <v>100</v>
      </c>
      <c r="W11" t="s">
        <v>11023</v>
      </c>
    </row>
    <row r="12" spans="1:23" hidden="1" x14ac:dyDescent="0.25">
      <c r="A12">
        <v>1</v>
      </c>
      <c r="B12">
        <v>3</v>
      </c>
      <c r="C12" t="s">
        <v>10821</v>
      </c>
      <c r="D12">
        <v>3</v>
      </c>
      <c r="E12" t="s">
        <v>73</v>
      </c>
      <c r="F12" t="s">
        <v>10811</v>
      </c>
      <c r="G12">
        <v>3</v>
      </c>
      <c r="H12">
        <v>12</v>
      </c>
      <c r="I12">
        <v>15</v>
      </c>
      <c r="K12" t="s">
        <v>10815</v>
      </c>
      <c r="L12" t="s">
        <v>10815</v>
      </c>
      <c r="M12" t="b">
        <v>1</v>
      </c>
      <c r="N12">
        <v>1</v>
      </c>
      <c r="O12">
        <v>4</v>
      </c>
      <c r="P12">
        <v>15</v>
      </c>
      <c r="Q12">
        <v>15</v>
      </c>
      <c r="R12">
        <v>35</v>
      </c>
      <c r="S12">
        <v>50</v>
      </c>
      <c r="V12">
        <v>133.30000000000001</v>
      </c>
      <c r="W12" t="s">
        <v>11023</v>
      </c>
    </row>
    <row r="13" spans="1:23" hidden="1" x14ac:dyDescent="0.25">
      <c r="A13">
        <v>1</v>
      </c>
      <c r="B13">
        <v>3</v>
      </c>
      <c r="C13" t="s">
        <v>10821</v>
      </c>
      <c r="D13">
        <v>4</v>
      </c>
      <c r="E13" t="s">
        <v>99</v>
      </c>
      <c r="F13" t="s">
        <v>10811</v>
      </c>
      <c r="G13">
        <v>3</v>
      </c>
      <c r="H13">
        <v>10</v>
      </c>
      <c r="I13">
        <v>12</v>
      </c>
      <c r="K13" t="s">
        <v>10815</v>
      </c>
      <c r="L13" t="s">
        <v>10815</v>
      </c>
      <c r="M13" t="b">
        <v>1</v>
      </c>
      <c r="N13">
        <v>1</v>
      </c>
      <c r="O13">
        <v>4</v>
      </c>
      <c r="P13">
        <v>14</v>
      </c>
      <c r="Q13">
        <v>20</v>
      </c>
      <c r="R13">
        <v>35</v>
      </c>
      <c r="S13">
        <v>50</v>
      </c>
      <c r="V13">
        <v>133.30000000000001</v>
      </c>
      <c r="W13" t="s">
        <v>11022</v>
      </c>
    </row>
    <row r="14" spans="1:23" hidden="1" x14ac:dyDescent="0.25">
      <c r="A14">
        <v>1</v>
      </c>
      <c r="B14">
        <v>4</v>
      </c>
      <c r="C14" t="s">
        <v>10824</v>
      </c>
      <c r="D14">
        <v>1</v>
      </c>
      <c r="E14" t="s">
        <v>112</v>
      </c>
      <c r="F14" t="s">
        <v>10811</v>
      </c>
      <c r="G14">
        <v>3</v>
      </c>
      <c r="H14">
        <v>12</v>
      </c>
      <c r="I14">
        <v>15</v>
      </c>
      <c r="K14" t="s">
        <v>10815</v>
      </c>
      <c r="L14" t="s">
        <v>10815</v>
      </c>
      <c r="M14" t="b">
        <v>1</v>
      </c>
      <c r="N14">
        <v>1</v>
      </c>
      <c r="O14">
        <v>3</v>
      </c>
      <c r="P14">
        <v>15</v>
      </c>
      <c r="Q14">
        <v>15</v>
      </c>
      <c r="R14">
        <v>40</v>
      </c>
      <c r="S14">
        <v>40</v>
      </c>
      <c r="V14">
        <v>100</v>
      </c>
      <c r="W14" t="s">
        <v>11023</v>
      </c>
    </row>
    <row r="15" spans="1:23" hidden="1" x14ac:dyDescent="0.25">
      <c r="A15">
        <v>1</v>
      </c>
      <c r="B15">
        <v>4</v>
      </c>
      <c r="C15" t="s">
        <v>10824</v>
      </c>
      <c r="D15">
        <v>1</v>
      </c>
      <c r="E15" t="s">
        <v>238</v>
      </c>
      <c r="F15" t="s">
        <v>10811</v>
      </c>
      <c r="G15">
        <v>3</v>
      </c>
      <c r="H15">
        <v>12</v>
      </c>
      <c r="I15">
        <v>15</v>
      </c>
      <c r="K15" t="s">
        <v>10815</v>
      </c>
      <c r="L15" t="s">
        <v>10815</v>
      </c>
      <c r="M15" t="b">
        <v>1</v>
      </c>
      <c r="N15">
        <v>1</v>
      </c>
      <c r="O15">
        <v>5</v>
      </c>
      <c r="P15">
        <v>9</v>
      </c>
      <c r="Q15">
        <v>15</v>
      </c>
      <c r="R15">
        <v>90</v>
      </c>
      <c r="S15">
        <v>100</v>
      </c>
      <c r="V15">
        <v>166.7</v>
      </c>
      <c r="W15" t="s">
        <v>11024</v>
      </c>
    </row>
    <row r="16" spans="1:23" hidden="1" x14ac:dyDescent="0.25">
      <c r="A16">
        <v>1</v>
      </c>
      <c r="B16">
        <v>4</v>
      </c>
      <c r="C16" t="s">
        <v>10824</v>
      </c>
      <c r="D16">
        <v>2</v>
      </c>
      <c r="E16" t="s">
        <v>138</v>
      </c>
      <c r="F16" t="s">
        <v>10811</v>
      </c>
      <c r="G16">
        <v>3</v>
      </c>
      <c r="H16">
        <v>15</v>
      </c>
      <c r="I16">
        <v>20</v>
      </c>
      <c r="K16" t="s">
        <v>10815</v>
      </c>
      <c r="L16" t="s">
        <v>10815</v>
      </c>
      <c r="M16" t="b">
        <v>1</v>
      </c>
      <c r="N16">
        <v>1</v>
      </c>
      <c r="O16">
        <v>3</v>
      </c>
      <c r="P16">
        <v>20</v>
      </c>
      <c r="Q16">
        <v>20</v>
      </c>
      <c r="R16">
        <v>21.7</v>
      </c>
      <c r="S16">
        <v>25</v>
      </c>
      <c r="V16">
        <v>100</v>
      </c>
      <c r="W16" t="s">
        <v>11023</v>
      </c>
    </row>
    <row r="17" spans="1:23" hidden="1" x14ac:dyDescent="0.25">
      <c r="A17">
        <v>1</v>
      </c>
      <c r="B17">
        <v>4</v>
      </c>
      <c r="C17" t="s">
        <v>10824</v>
      </c>
      <c r="D17">
        <v>2</v>
      </c>
      <c r="E17" t="s">
        <v>222</v>
      </c>
      <c r="F17" t="s">
        <v>10811</v>
      </c>
      <c r="G17">
        <v>3</v>
      </c>
      <c r="H17">
        <v>15</v>
      </c>
      <c r="I17">
        <v>20</v>
      </c>
      <c r="K17" t="s">
        <v>10815</v>
      </c>
      <c r="L17" t="s">
        <v>10815</v>
      </c>
      <c r="M17" t="b">
        <v>1</v>
      </c>
      <c r="N17">
        <v>1</v>
      </c>
      <c r="O17">
        <v>3</v>
      </c>
      <c r="P17">
        <v>19.3</v>
      </c>
      <c r="Q17">
        <v>20</v>
      </c>
      <c r="R17">
        <v>50</v>
      </c>
      <c r="S17">
        <v>50</v>
      </c>
      <c r="V17">
        <v>100</v>
      </c>
      <c r="W17" t="s">
        <v>11023</v>
      </c>
    </row>
    <row r="18" spans="1:23" hidden="1" x14ac:dyDescent="0.25">
      <c r="A18">
        <v>1</v>
      </c>
      <c r="B18">
        <v>4</v>
      </c>
      <c r="C18" t="s">
        <v>10824</v>
      </c>
      <c r="D18">
        <v>3</v>
      </c>
      <c r="E18" t="s">
        <v>1534</v>
      </c>
      <c r="F18" t="s">
        <v>10811</v>
      </c>
      <c r="G18">
        <v>2</v>
      </c>
      <c r="J18">
        <v>99</v>
      </c>
      <c r="K18" t="s">
        <v>10815</v>
      </c>
      <c r="L18" t="s">
        <v>10815</v>
      </c>
      <c r="M18" t="b">
        <v>1</v>
      </c>
      <c r="N18">
        <v>1</v>
      </c>
      <c r="O18">
        <v>2</v>
      </c>
      <c r="R18">
        <v>50</v>
      </c>
      <c r="S18">
        <v>50</v>
      </c>
      <c r="T18">
        <v>120</v>
      </c>
      <c r="U18">
        <v>135</v>
      </c>
      <c r="V18">
        <v>100</v>
      </c>
    </row>
    <row r="19" spans="1:23" hidden="1" x14ac:dyDescent="0.25">
      <c r="A19">
        <v>2</v>
      </c>
      <c r="B19">
        <v>1</v>
      </c>
      <c r="C19" t="s">
        <v>8828</v>
      </c>
      <c r="D19">
        <v>1</v>
      </c>
      <c r="E19" t="s">
        <v>1</v>
      </c>
      <c r="F19" t="s">
        <v>10811</v>
      </c>
      <c r="G19">
        <v>5</v>
      </c>
      <c r="J19">
        <v>45</v>
      </c>
      <c r="K19" t="s">
        <v>10815</v>
      </c>
      <c r="L19" t="s">
        <v>10815</v>
      </c>
      <c r="M19" t="b">
        <v>1</v>
      </c>
      <c r="N19">
        <v>4</v>
      </c>
      <c r="O19">
        <v>20</v>
      </c>
      <c r="R19">
        <v>150</v>
      </c>
      <c r="S19">
        <v>150</v>
      </c>
      <c r="T19">
        <v>49.2</v>
      </c>
      <c r="U19">
        <v>75</v>
      </c>
      <c r="V19">
        <v>100</v>
      </c>
    </row>
    <row r="20" spans="1:23" hidden="1" x14ac:dyDescent="0.25">
      <c r="A20">
        <v>2</v>
      </c>
      <c r="B20">
        <v>1</v>
      </c>
      <c r="C20" t="s">
        <v>8828</v>
      </c>
      <c r="D20">
        <v>2</v>
      </c>
      <c r="E20" t="s">
        <v>24</v>
      </c>
      <c r="F20" t="s">
        <v>10811</v>
      </c>
      <c r="G20">
        <v>4</v>
      </c>
      <c r="H20">
        <v>6</v>
      </c>
      <c r="I20">
        <v>10</v>
      </c>
      <c r="K20" t="s">
        <v>1562</v>
      </c>
      <c r="L20" t="s">
        <v>10815</v>
      </c>
      <c r="M20" t="b">
        <v>1</v>
      </c>
      <c r="N20">
        <v>4</v>
      </c>
      <c r="O20">
        <v>16</v>
      </c>
      <c r="P20">
        <v>7</v>
      </c>
      <c r="Q20">
        <v>10</v>
      </c>
      <c r="R20">
        <v>0</v>
      </c>
      <c r="S20">
        <v>0</v>
      </c>
      <c r="V20">
        <v>100</v>
      </c>
      <c r="W20" t="s">
        <v>11023</v>
      </c>
    </row>
    <row r="21" spans="1:23" hidden="1" x14ac:dyDescent="0.25">
      <c r="A21">
        <v>2</v>
      </c>
      <c r="B21">
        <v>1</v>
      </c>
      <c r="C21" t="s">
        <v>8828</v>
      </c>
      <c r="D21">
        <v>3</v>
      </c>
      <c r="E21" t="s">
        <v>32</v>
      </c>
      <c r="F21" t="s">
        <v>10811</v>
      </c>
      <c r="G21">
        <v>4</v>
      </c>
      <c r="H21">
        <v>6</v>
      </c>
      <c r="I21">
        <v>8</v>
      </c>
      <c r="K21" t="s">
        <v>10815</v>
      </c>
      <c r="L21" t="s">
        <v>10815</v>
      </c>
      <c r="M21" t="b">
        <v>1</v>
      </c>
      <c r="N21">
        <v>2</v>
      </c>
      <c r="O21">
        <v>9</v>
      </c>
      <c r="P21">
        <v>8.6999999999999993</v>
      </c>
      <c r="Q21">
        <v>12</v>
      </c>
      <c r="R21">
        <v>164.4</v>
      </c>
      <c r="S21">
        <v>200</v>
      </c>
      <c r="V21">
        <v>112.5</v>
      </c>
      <c r="W21" t="s">
        <v>11022</v>
      </c>
    </row>
    <row r="22" spans="1:23" hidden="1" x14ac:dyDescent="0.25">
      <c r="A22">
        <v>2</v>
      </c>
      <c r="B22">
        <v>1</v>
      </c>
      <c r="C22" t="s">
        <v>8828</v>
      </c>
      <c r="D22">
        <v>4</v>
      </c>
      <c r="E22" t="s">
        <v>91</v>
      </c>
      <c r="F22" t="s">
        <v>10811</v>
      </c>
      <c r="G22">
        <v>3</v>
      </c>
      <c r="H22">
        <v>8</v>
      </c>
      <c r="I22">
        <v>12</v>
      </c>
      <c r="K22" t="s">
        <v>10815</v>
      </c>
      <c r="L22" t="s">
        <v>10815</v>
      </c>
      <c r="M22" t="b">
        <v>1</v>
      </c>
      <c r="N22">
        <v>4</v>
      </c>
      <c r="O22">
        <v>18</v>
      </c>
      <c r="P22">
        <v>6</v>
      </c>
      <c r="Q22">
        <v>12</v>
      </c>
      <c r="R22">
        <v>36.700000000000003</v>
      </c>
      <c r="S22">
        <v>45</v>
      </c>
      <c r="V22">
        <v>150</v>
      </c>
      <c r="W22" t="s">
        <v>11024</v>
      </c>
    </row>
    <row r="23" spans="1:23" hidden="1" x14ac:dyDescent="0.25">
      <c r="A23">
        <v>2</v>
      </c>
      <c r="B23">
        <v>2</v>
      </c>
      <c r="C23" t="s">
        <v>8829</v>
      </c>
      <c r="D23">
        <v>1</v>
      </c>
      <c r="E23" t="s">
        <v>159</v>
      </c>
      <c r="F23" t="s">
        <v>10811</v>
      </c>
      <c r="G23">
        <v>4</v>
      </c>
      <c r="H23">
        <v>8</v>
      </c>
      <c r="I23">
        <v>10</v>
      </c>
      <c r="K23" t="s">
        <v>10815</v>
      </c>
      <c r="L23" t="s">
        <v>10815</v>
      </c>
      <c r="M23" t="b">
        <v>1</v>
      </c>
      <c r="N23">
        <v>4</v>
      </c>
      <c r="O23">
        <v>19</v>
      </c>
      <c r="P23">
        <v>7.2</v>
      </c>
      <c r="Q23">
        <v>12</v>
      </c>
      <c r="R23">
        <v>153.69999999999999</v>
      </c>
      <c r="S23">
        <v>200</v>
      </c>
      <c r="V23">
        <v>118.8</v>
      </c>
      <c r="W23" t="s">
        <v>11024</v>
      </c>
    </row>
    <row r="24" spans="1:23" hidden="1" x14ac:dyDescent="0.25">
      <c r="A24">
        <v>2</v>
      </c>
      <c r="B24">
        <v>2</v>
      </c>
      <c r="C24" t="s">
        <v>8829</v>
      </c>
      <c r="D24">
        <v>2</v>
      </c>
      <c r="E24" t="s">
        <v>1404</v>
      </c>
      <c r="F24" t="s">
        <v>10811</v>
      </c>
      <c r="G24">
        <v>3</v>
      </c>
      <c r="H24">
        <v>8</v>
      </c>
      <c r="I24">
        <v>12</v>
      </c>
      <c r="K24" t="s">
        <v>10815</v>
      </c>
      <c r="L24" t="s">
        <v>10815</v>
      </c>
      <c r="M24" t="b">
        <v>1</v>
      </c>
      <c r="N24">
        <v>4</v>
      </c>
      <c r="O24">
        <v>16</v>
      </c>
      <c r="P24">
        <v>8</v>
      </c>
      <c r="Q24">
        <v>11</v>
      </c>
      <c r="R24">
        <v>49.7</v>
      </c>
      <c r="S24">
        <v>55</v>
      </c>
      <c r="V24">
        <v>133.30000000000001</v>
      </c>
      <c r="W24" t="s">
        <v>11023</v>
      </c>
    </row>
    <row r="25" spans="1:23" hidden="1" x14ac:dyDescent="0.25">
      <c r="A25">
        <v>2</v>
      </c>
      <c r="B25">
        <v>2</v>
      </c>
      <c r="C25" t="s">
        <v>8829</v>
      </c>
      <c r="D25">
        <v>3</v>
      </c>
      <c r="E25" t="s">
        <v>186</v>
      </c>
      <c r="F25" t="s">
        <v>10811</v>
      </c>
      <c r="G25">
        <v>3</v>
      </c>
      <c r="H25">
        <v>5</v>
      </c>
      <c r="I25">
        <v>8</v>
      </c>
      <c r="K25" t="s">
        <v>10815</v>
      </c>
      <c r="L25" t="s">
        <v>10815</v>
      </c>
      <c r="M25" t="b">
        <v>1</v>
      </c>
      <c r="N25">
        <v>4</v>
      </c>
      <c r="O25">
        <v>15</v>
      </c>
      <c r="P25">
        <v>4.2</v>
      </c>
      <c r="Q25">
        <v>6</v>
      </c>
      <c r="R25">
        <v>41</v>
      </c>
      <c r="S25">
        <v>45</v>
      </c>
      <c r="V25">
        <v>125</v>
      </c>
      <c r="W25" t="s">
        <v>11024</v>
      </c>
    </row>
    <row r="26" spans="1:23" hidden="1" x14ac:dyDescent="0.25">
      <c r="A26">
        <v>2</v>
      </c>
      <c r="B26">
        <v>2</v>
      </c>
      <c r="C26" t="s">
        <v>8829</v>
      </c>
      <c r="D26">
        <v>4</v>
      </c>
      <c r="E26" t="s">
        <v>10820</v>
      </c>
      <c r="F26" t="s">
        <v>10811</v>
      </c>
      <c r="G26">
        <v>4</v>
      </c>
      <c r="H26">
        <v>10</v>
      </c>
      <c r="I26">
        <v>15</v>
      </c>
      <c r="K26" t="s">
        <v>10815</v>
      </c>
      <c r="L26" t="s">
        <v>10815</v>
      </c>
      <c r="M26" t="b">
        <v>1</v>
      </c>
      <c r="N26">
        <v>4</v>
      </c>
      <c r="O26">
        <v>18</v>
      </c>
      <c r="P26">
        <v>14.1</v>
      </c>
      <c r="Q26">
        <v>20</v>
      </c>
      <c r="R26">
        <v>20</v>
      </c>
      <c r="S26">
        <v>25</v>
      </c>
      <c r="V26">
        <v>112.5</v>
      </c>
      <c r="W26" t="s">
        <v>11023</v>
      </c>
    </row>
    <row r="27" spans="1:23" hidden="1" x14ac:dyDescent="0.25">
      <c r="A27">
        <v>2</v>
      </c>
      <c r="B27">
        <v>3</v>
      </c>
      <c r="C27" t="s">
        <v>10821</v>
      </c>
      <c r="D27">
        <v>1</v>
      </c>
      <c r="E27" t="s">
        <v>15</v>
      </c>
      <c r="F27" t="s">
        <v>10811</v>
      </c>
      <c r="G27">
        <v>4</v>
      </c>
      <c r="J27">
        <v>45</v>
      </c>
      <c r="K27" t="s">
        <v>10815</v>
      </c>
      <c r="L27" t="s">
        <v>10815</v>
      </c>
      <c r="M27" t="b">
        <v>1</v>
      </c>
      <c r="N27">
        <v>3</v>
      </c>
      <c r="O27">
        <v>13</v>
      </c>
      <c r="R27">
        <v>57.7</v>
      </c>
      <c r="S27">
        <v>75</v>
      </c>
      <c r="T27">
        <v>62.3</v>
      </c>
      <c r="U27">
        <v>75</v>
      </c>
      <c r="V27">
        <v>108.3</v>
      </c>
    </row>
    <row r="28" spans="1:23" hidden="1" x14ac:dyDescent="0.25">
      <c r="A28">
        <v>2</v>
      </c>
      <c r="B28">
        <v>3</v>
      </c>
      <c r="C28" t="s">
        <v>10821</v>
      </c>
      <c r="D28">
        <v>2</v>
      </c>
      <c r="E28" t="s">
        <v>51</v>
      </c>
      <c r="F28" t="s">
        <v>10811</v>
      </c>
      <c r="G28">
        <v>4</v>
      </c>
      <c r="H28">
        <v>10</v>
      </c>
      <c r="I28">
        <v>12</v>
      </c>
      <c r="K28" t="s">
        <v>10815</v>
      </c>
      <c r="L28" t="s">
        <v>10815</v>
      </c>
      <c r="M28" t="b">
        <v>1</v>
      </c>
      <c r="N28">
        <v>3</v>
      </c>
      <c r="O28">
        <v>12</v>
      </c>
      <c r="P28">
        <v>11.2</v>
      </c>
      <c r="Q28">
        <v>12</v>
      </c>
      <c r="R28">
        <v>140.4</v>
      </c>
      <c r="S28">
        <v>150</v>
      </c>
      <c r="V28">
        <v>100</v>
      </c>
      <c r="W28" t="s">
        <v>11023</v>
      </c>
    </row>
    <row r="29" spans="1:23" hidden="1" x14ac:dyDescent="0.25">
      <c r="A29">
        <v>2</v>
      </c>
      <c r="B29">
        <v>3</v>
      </c>
      <c r="C29" t="s">
        <v>10821</v>
      </c>
      <c r="D29">
        <v>3</v>
      </c>
      <c r="E29" t="s">
        <v>73</v>
      </c>
      <c r="F29" t="s">
        <v>10811</v>
      </c>
      <c r="G29">
        <v>3</v>
      </c>
      <c r="H29">
        <v>15</v>
      </c>
      <c r="I29">
        <v>20</v>
      </c>
      <c r="K29" t="s">
        <v>10815</v>
      </c>
      <c r="L29" t="s">
        <v>10815</v>
      </c>
      <c r="M29" t="b">
        <v>1</v>
      </c>
      <c r="N29">
        <v>3</v>
      </c>
      <c r="O29">
        <v>9</v>
      </c>
      <c r="P29">
        <v>19.399999999999999</v>
      </c>
      <c r="Q29">
        <v>20</v>
      </c>
      <c r="R29">
        <v>30</v>
      </c>
      <c r="S29">
        <v>30</v>
      </c>
      <c r="V29">
        <v>100</v>
      </c>
      <c r="W29" t="s">
        <v>11023</v>
      </c>
    </row>
    <row r="30" spans="1:23" hidden="1" x14ac:dyDescent="0.25">
      <c r="A30">
        <v>2</v>
      </c>
      <c r="B30">
        <v>3</v>
      </c>
      <c r="C30" t="s">
        <v>10821</v>
      </c>
      <c r="D30">
        <v>4</v>
      </c>
      <c r="E30" t="s">
        <v>99</v>
      </c>
      <c r="F30" t="s">
        <v>10811</v>
      </c>
      <c r="G30">
        <v>3</v>
      </c>
      <c r="H30">
        <v>12</v>
      </c>
      <c r="I30">
        <v>15</v>
      </c>
      <c r="K30" t="s">
        <v>10815</v>
      </c>
      <c r="L30" t="s">
        <v>10815</v>
      </c>
      <c r="M30" t="b">
        <v>1</v>
      </c>
      <c r="N30">
        <v>2</v>
      </c>
      <c r="O30">
        <v>7</v>
      </c>
      <c r="P30">
        <v>10.1</v>
      </c>
      <c r="Q30">
        <v>12</v>
      </c>
      <c r="R30">
        <v>47.9</v>
      </c>
      <c r="S30">
        <v>55</v>
      </c>
      <c r="V30">
        <v>116.7</v>
      </c>
      <c r="W30" t="s">
        <v>11024</v>
      </c>
    </row>
    <row r="31" spans="1:23" hidden="1" x14ac:dyDescent="0.25">
      <c r="A31">
        <v>2</v>
      </c>
      <c r="B31">
        <v>4</v>
      </c>
      <c r="C31" t="s">
        <v>10824</v>
      </c>
      <c r="D31">
        <v>1</v>
      </c>
      <c r="E31" t="s">
        <v>112</v>
      </c>
      <c r="F31" t="s">
        <v>10811</v>
      </c>
      <c r="G31">
        <v>3</v>
      </c>
      <c r="H31">
        <v>12</v>
      </c>
      <c r="I31">
        <v>15</v>
      </c>
      <c r="K31" t="s">
        <v>10815</v>
      </c>
      <c r="L31" t="s">
        <v>10815</v>
      </c>
      <c r="M31" t="b">
        <v>1</v>
      </c>
      <c r="N31">
        <v>4</v>
      </c>
      <c r="O31">
        <v>14</v>
      </c>
      <c r="P31">
        <v>13.7</v>
      </c>
      <c r="Q31">
        <v>15</v>
      </c>
      <c r="R31">
        <v>42.1</v>
      </c>
      <c r="S31">
        <v>45</v>
      </c>
      <c r="V31">
        <v>116.7</v>
      </c>
      <c r="W31" t="s">
        <v>11023</v>
      </c>
    </row>
    <row r="32" spans="1:23" hidden="1" x14ac:dyDescent="0.25">
      <c r="A32">
        <v>2</v>
      </c>
      <c r="B32">
        <v>4</v>
      </c>
      <c r="C32" t="s">
        <v>10824</v>
      </c>
      <c r="D32">
        <v>1</v>
      </c>
      <c r="E32" t="s">
        <v>214</v>
      </c>
      <c r="F32" t="s">
        <v>10811</v>
      </c>
      <c r="G32">
        <v>3</v>
      </c>
      <c r="H32">
        <v>12</v>
      </c>
      <c r="I32">
        <v>15</v>
      </c>
      <c r="K32" t="s">
        <v>10815</v>
      </c>
      <c r="L32" t="s">
        <v>10815</v>
      </c>
      <c r="M32" t="b">
        <v>1</v>
      </c>
      <c r="N32">
        <v>4</v>
      </c>
      <c r="O32">
        <v>12</v>
      </c>
      <c r="P32">
        <v>12.3</v>
      </c>
      <c r="Q32">
        <v>15</v>
      </c>
      <c r="R32">
        <v>43.8</v>
      </c>
      <c r="S32">
        <v>50</v>
      </c>
      <c r="V32">
        <v>100</v>
      </c>
      <c r="W32" t="s">
        <v>11023</v>
      </c>
    </row>
    <row r="33" spans="1:23" hidden="1" x14ac:dyDescent="0.25">
      <c r="A33">
        <v>2</v>
      </c>
      <c r="B33">
        <v>4</v>
      </c>
      <c r="C33" t="s">
        <v>10824</v>
      </c>
      <c r="D33">
        <v>2</v>
      </c>
      <c r="E33" t="s">
        <v>222</v>
      </c>
      <c r="F33" t="s">
        <v>10811</v>
      </c>
      <c r="G33">
        <v>3</v>
      </c>
      <c r="H33">
        <v>15</v>
      </c>
      <c r="I33">
        <v>20</v>
      </c>
      <c r="K33" t="s">
        <v>10815</v>
      </c>
      <c r="L33" t="s">
        <v>10815</v>
      </c>
      <c r="M33" t="b">
        <v>1</v>
      </c>
      <c r="N33">
        <v>3</v>
      </c>
      <c r="O33">
        <v>9</v>
      </c>
      <c r="P33">
        <v>11.8</v>
      </c>
      <c r="Q33">
        <v>15</v>
      </c>
      <c r="R33">
        <v>14.7</v>
      </c>
      <c r="S33">
        <v>17.5</v>
      </c>
      <c r="V33">
        <v>100</v>
      </c>
      <c r="W33" t="s">
        <v>11024</v>
      </c>
    </row>
    <row r="34" spans="1:23" hidden="1" x14ac:dyDescent="0.25">
      <c r="A34">
        <v>2</v>
      </c>
      <c r="B34">
        <v>4</v>
      </c>
      <c r="C34" t="s">
        <v>10824</v>
      </c>
      <c r="D34">
        <v>3</v>
      </c>
      <c r="E34" t="s">
        <v>1534</v>
      </c>
      <c r="F34" t="s">
        <v>10811</v>
      </c>
      <c r="G34">
        <v>3</v>
      </c>
      <c r="J34">
        <v>60</v>
      </c>
      <c r="K34" t="s">
        <v>10815</v>
      </c>
      <c r="L34" t="s">
        <v>10815</v>
      </c>
      <c r="M34" t="b">
        <v>1</v>
      </c>
      <c r="N34">
        <v>4</v>
      </c>
      <c r="O34">
        <v>12</v>
      </c>
      <c r="R34">
        <v>75</v>
      </c>
      <c r="S34">
        <v>75</v>
      </c>
      <c r="T34">
        <v>63</v>
      </c>
      <c r="U34">
        <v>90</v>
      </c>
      <c r="V34">
        <v>100</v>
      </c>
    </row>
    <row r="35" spans="1:23" hidden="1" x14ac:dyDescent="0.25">
      <c r="A35">
        <v>3</v>
      </c>
      <c r="B35">
        <v>1</v>
      </c>
      <c r="C35" t="s">
        <v>10840</v>
      </c>
      <c r="D35">
        <v>1</v>
      </c>
      <c r="E35" t="s">
        <v>262</v>
      </c>
      <c r="F35" t="s">
        <v>10811</v>
      </c>
      <c r="G35">
        <v>4</v>
      </c>
      <c r="H35">
        <v>5</v>
      </c>
      <c r="I35">
        <v>6</v>
      </c>
      <c r="K35" t="s">
        <v>10815</v>
      </c>
      <c r="L35">
        <v>46024</v>
      </c>
      <c r="M35" t="b">
        <v>1</v>
      </c>
      <c r="N35">
        <v>4</v>
      </c>
      <c r="O35">
        <v>12</v>
      </c>
      <c r="P35">
        <v>7.7</v>
      </c>
      <c r="Q35">
        <v>10</v>
      </c>
      <c r="R35">
        <v>20.8</v>
      </c>
      <c r="S35">
        <v>45</v>
      </c>
      <c r="V35">
        <v>75</v>
      </c>
      <c r="W35" t="s">
        <v>11022</v>
      </c>
    </row>
    <row r="36" spans="1:23" hidden="1" x14ac:dyDescent="0.25">
      <c r="A36">
        <v>3</v>
      </c>
      <c r="B36">
        <v>1</v>
      </c>
      <c r="C36" t="s">
        <v>10840</v>
      </c>
      <c r="D36">
        <v>2</v>
      </c>
      <c r="E36" t="s">
        <v>249</v>
      </c>
      <c r="F36" t="s">
        <v>10811</v>
      </c>
      <c r="G36">
        <v>3</v>
      </c>
      <c r="H36">
        <v>6</v>
      </c>
      <c r="I36">
        <v>6</v>
      </c>
      <c r="K36" t="s">
        <v>10815</v>
      </c>
      <c r="L36">
        <v>46024</v>
      </c>
      <c r="M36" t="b">
        <v>1</v>
      </c>
      <c r="N36">
        <v>5</v>
      </c>
      <c r="O36">
        <v>17</v>
      </c>
      <c r="P36">
        <v>7.5</v>
      </c>
      <c r="Q36">
        <v>8</v>
      </c>
      <c r="R36">
        <v>108.2</v>
      </c>
      <c r="S36">
        <v>130</v>
      </c>
      <c r="V36">
        <v>113.3</v>
      </c>
      <c r="W36" t="s">
        <v>11022</v>
      </c>
    </row>
    <row r="37" spans="1:23" hidden="1" x14ac:dyDescent="0.25">
      <c r="A37">
        <v>3</v>
      </c>
      <c r="B37">
        <v>1</v>
      </c>
      <c r="C37" t="s">
        <v>10840</v>
      </c>
      <c r="D37">
        <v>3</v>
      </c>
      <c r="E37" t="s">
        <v>1</v>
      </c>
      <c r="F37" t="s">
        <v>10811</v>
      </c>
      <c r="G37">
        <v>3</v>
      </c>
      <c r="J37">
        <v>45</v>
      </c>
      <c r="K37" t="s">
        <v>10815</v>
      </c>
      <c r="L37" t="s">
        <v>10815</v>
      </c>
      <c r="M37" t="b">
        <v>1</v>
      </c>
      <c r="N37">
        <v>1</v>
      </c>
      <c r="O37">
        <v>3</v>
      </c>
      <c r="R37">
        <v>150</v>
      </c>
      <c r="S37">
        <v>150</v>
      </c>
      <c r="T37">
        <v>51.6</v>
      </c>
      <c r="U37">
        <v>60</v>
      </c>
      <c r="V37">
        <v>100</v>
      </c>
    </row>
    <row r="38" spans="1:23" hidden="1" x14ac:dyDescent="0.25">
      <c r="A38">
        <v>3</v>
      </c>
      <c r="B38">
        <v>1</v>
      </c>
      <c r="C38" t="s">
        <v>10840</v>
      </c>
      <c r="D38">
        <v>4</v>
      </c>
      <c r="E38" t="s">
        <v>286</v>
      </c>
      <c r="F38" t="s">
        <v>10811</v>
      </c>
      <c r="G38">
        <v>2</v>
      </c>
      <c r="H38">
        <v>10</v>
      </c>
      <c r="I38">
        <v>12</v>
      </c>
      <c r="K38" t="s">
        <v>10815</v>
      </c>
      <c r="L38" t="s">
        <v>10815</v>
      </c>
      <c r="M38" t="b">
        <v>1</v>
      </c>
      <c r="N38">
        <v>3</v>
      </c>
      <c r="O38">
        <v>9</v>
      </c>
      <c r="P38">
        <v>12</v>
      </c>
      <c r="Q38">
        <v>12</v>
      </c>
      <c r="R38">
        <v>82.8</v>
      </c>
      <c r="S38">
        <v>95</v>
      </c>
      <c r="V38">
        <v>150</v>
      </c>
      <c r="W38" t="s">
        <v>11023</v>
      </c>
    </row>
    <row r="39" spans="1:23" hidden="1" x14ac:dyDescent="0.25">
      <c r="A39">
        <v>3</v>
      </c>
      <c r="B39">
        <v>2</v>
      </c>
      <c r="C39" t="s">
        <v>10845</v>
      </c>
      <c r="D39">
        <v>1</v>
      </c>
      <c r="E39" t="s">
        <v>1404</v>
      </c>
      <c r="F39" t="s">
        <v>10811</v>
      </c>
      <c r="G39">
        <v>3</v>
      </c>
      <c r="H39">
        <v>5</v>
      </c>
      <c r="I39">
        <v>7</v>
      </c>
      <c r="K39" t="s">
        <v>10815</v>
      </c>
      <c r="L39">
        <v>1</v>
      </c>
      <c r="M39" t="b">
        <v>1</v>
      </c>
      <c r="N39">
        <v>1</v>
      </c>
      <c r="O39">
        <v>3</v>
      </c>
      <c r="P39">
        <v>6</v>
      </c>
      <c r="Q39">
        <v>7</v>
      </c>
      <c r="R39">
        <v>48.3</v>
      </c>
      <c r="S39">
        <v>50</v>
      </c>
      <c r="V39">
        <v>100</v>
      </c>
      <c r="W39" t="s">
        <v>11023</v>
      </c>
    </row>
    <row r="40" spans="1:23" hidden="1" x14ac:dyDescent="0.25">
      <c r="A40">
        <v>3</v>
      </c>
      <c r="B40">
        <v>2</v>
      </c>
      <c r="C40" t="s">
        <v>10845</v>
      </c>
      <c r="D40">
        <v>2</v>
      </c>
      <c r="E40" t="s">
        <v>154</v>
      </c>
      <c r="F40" t="s">
        <v>10811</v>
      </c>
      <c r="G40">
        <v>3</v>
      </c>
      <c r="H40">
        <v>6</v>
      </c>
      <c r="I40">
        <v>6</v>
      </c>
      <c r="K40" t="s">
        <v>10815</v>
      </c>
      <c r="L40">
        <v>46024</v>
      </c>
      <c r="M40" t="b">
        <v>1</v>
      </c>
      <c r="N40">
        <v>5</v>
      </c>
      <c r="O40">
        <v>19</v>
      </c>
      <c r="P40">
        <v>6.6</v>
      </c>
      <c r="Q40">
        <v>10</v>
      </c>
      <c r="R40">
        <v>127.9</v>
      </c>
      <c r="S40">
        <v>185</v>
      </c>
      <c r="V40">
        <v>126.7</v>
      </c>
      <c r="W40" t="s">
        <v>11022</v>
      </c>
    </row>
    <row r="41" spans="1:23" hidden="1" x14ac:dyDescent="0.25">
      <c r="A41">
        <v>3</v>
      </c>
      <c r="B41">
        <v>2</v>
      </c>
      <c r="C41" t="s">
        <v>10845</v>
      </c>
      <c r="D41">
        <v>3</v>
      </c>
      <c r="E41" t="s">
        <v>303</v>
      </c>
      <c r="F41" t="s">
        <v>10811</v>
      </c>
      <c r="G41">
        <v>3</v>
      </c>
      <c r="H41">
        <v>10</v>
      </c>
      <c r="I41">
        <v>10</v>
      </c>
      <c r="K41" t="s">
        <v>10815</v>
      </c>
      <c r="L41" t="s">
        <v>10815</v>
      </c>
      <c r="M41" t="b">
        <v>1</v>
      </c>
      <c r="N41">
        <v>2</v>
      </c>
      <c r="O41">
        <v>5</v>
      </c>
      <c r="P41">
        <v>15</v>
      </c>
      <c r="Q41">
        <v>15</v>
      </c>
      <c r="R41">
        <v>7.6</v>
      </c>
      <c r="S41">
        <v>10</v>
      </c>
      <c r="V41">
        <v>83.3</v>
      </c>
      <c r="W41" t="s">
        <v>11022</v>
      </c>
    </row>
    <row r="42" spans="1:23" hidden="1" x14ac:dyDescent="0.25">
      <c r="A42">
        <v>3</v>
      </c>
      <c r="B42">
        <v>2</v>
      </c>
      <c r="C42" t="s">
        <v>10845</v>
      </c>
      <c r="D42">
        <v>4</v>
      </c>
      <c r="E42" t="s">
        <v>217</v>
      </c>
      <c r="F42" t="s">
        <v>10811</v>
      </c>
      <c r="G42">
        <v>2</v>
      </c>
      <c r="H42">
        <v>12</v>
      </c>
      <c r="I42">
        <v>15</v>
      </c>
      <c r="K42" t="s">
        <v>10815</v>
      </c>
      <c r="L42" t="s">
        <v>10815</v>
      </c>
      <c r="M42" t="b">
        <v>1</v>
      </c>
      <c r="N42">
        <v>4</v>
      </c>
      <c r="O42">
        <v>14</v>
      </c>
      <c r="P42">
        <v>8.6</v>
      </c>
      <c r="Q42">
        <v>12</v>
      </c>
      <c r="R42">
        <v>12.3</v>
      </c>
      <c r="S42">
        <v>15</v>
      </c>
      <c r="V42">
        <v>175</v>
      </c>
      <c r="W42" t="s">
        <v>11024</v>
      </c>
    </row>
    <row r="43" spans="1:23" hidden="1" x14ac:dyDescent="0.25">
      <c r="A43">
        <v>3</v>
      </c>
      <c r="B43">
        <v>3</v>
      </c>
      <c r="C43" t="s">
        <v>10850</v>
      </c>
      <c r="D43">
        <v>1</v>
      </c>
      <c r="E43" t="s">
        <v>41</v>
      </c>
      <c r="F43" t="s">
        <v>10811</v>
      </c>
      <c r="G43">
        <v>4</v>
      </c>
      <c r="H43">
        <v>6</v>
      </c>
      <c r="I43">
        <v>6</v>
      </c>
      <c r="K43" t="s">
        <v>10815</v>
      </c>
      <c r="L43">
        <v>46024</v>
      </c>
      <c r="M43" t="b">
        <v>1</v>
      </c>
      <c r="N43">
        <v>5</v>
      </c>
      <c r="O43">
        <v>18</v>
      </c>
      <c r="P43">
        <v>9.6999999999999993</v>
      </c>
      <c r="Q43">
        <v>11</v>
      </c>
      <c r="R43">
        <v>63.6</v>
      </c>
      <c r="S43">
        <v>70</v>
      </c>
      <c r="V43">
        <v>90</v>
      </c>
      <c r="W43" t="s">
        <v>11022</v>
      </c>
    </row>
    <row r="44" spans="1:23" hidden="1" x14ac:dyDescent="0.25">
      <c r="A44">
        <v>3</v>
      </c>
      <c r="B44">
        <v>3</v>
      </c>
      <c r="C44" t="s">
        <v>10850</v>
      </c>
      <c r="D44">
        <v>2</v>
      </c>
      <c r="E44" t="s">
        <v>45</v>
      </c>
      <c r="F44" t="s">
        <v>10811</v>
      </c>
      <c r="G44">
        <v>3</v>
      </c>
      <c r="H44">
        <v>8</v>
      </c>
      <c r="I44">
        <v>8</v>
      </c>
      <c r="K44" t="s">
        <v>10815</v>
      </c>
      <c r="L44">
        <v>46024</v>
      </c>
      <c r="M44" t="b">
        <v>1</v>
      </c>
      <c r="N44">
        <v>4</v>
      </c>
      <c r="O44">
        <v>14</v>
      </c>
      <c r="P44">
        <v>9.1</v>
      </c>
      <c r="Q44">
        <v>10</v>
      </c>
      <c r="R44">
        <v>157.5</v>
      </c>
      <c r="S44">
        <v>170</v>
      </c>
      <c r="V44">
        <v>116.7</v>
      </c>
      <c r="W44" t="s">
        <v>11022</v>
      </c>
    </row>
    <row r="45" spans="1:23" hidden="1" x14ac:dyDescent="0.25">
      <c r="A45">
        <v>3</v>
      </c>
      <c r="B45">
        <v>3</v>
      </c>
      <c r="C45" t="s">
        <v>10850</v>
      </c>
      <c r="D45">
        <v>3</v>
      </c>
      <c r="E45" t="s">
        <v>63</v>
      </c>
      <c r="F45" t="s">
        <v>10811</v>
      </c>
      <c r="G45">
        <v>2</v>
      </c>
      <c r="H45">
        <v>10</v>
      </c>
      <c r="I45">
        <v>10</v>
      </c>
      <c r="K45" t="s">
        <v>10815</v>
      </c>
      <c r="L45" t="s">
        <v>10815</v>
      </c>
      <c r="M45" t="b">
        <v>1</v>
      </c>
      <c r="N45">
        <v>2</v>
      </c>
      <c r="O45">
        <v>6</v>
      </c>
      <c r="P45">
        <v>9.5</v>
      </c>
      <c r="Q45">
        <v>10</v>
      </c>
      <c r="R45">
        <v>85</v>
      </c>
      <c r="S45">
        <v>100</v>
      </c>
      <c r="V45">
        <v>150</v>
      </c>
      <c r="W45" t="s">
        <v>11024</v>
      </c>
    </row>
    <row r="46" spans="1:23" hidden="1" x14ac:dyDescent="0.25">
      <c r="A46">
        <v>3</v>
      </c>
      <c r="B46">
        <v>3</v>
      </c>
      <c r="C46" t="s">
        <v>10850</v>
      </c>
      <c r="D46">
        <v>4</v>
      </c>
      <c r="E46" t="s">
        <v>91</v>
      </c>
      <c r="F46" t="s">
        <v>10811</v>
      </c>
      <c r="G46">
        <v>2</v>
      </c>
      <c r="H46">
        <v>8</v>
      </c>
      <c r="I46">
        <v>10</v>
      </c>
      <c r="K46" t="s">
        <v>10815</v>
      </c>
      <c r="L46" t="s">
        <v>10815</v>
      </c>
      <c r="M46" t="b">
        <v>1</v>
      </c>
      <c r="N46">
        <v>1</v>
      </c>
      <c r="O46">
        <v>3</v>
      </c>
      <c r="P46">
        <v>10</v>
      </c>
      <c r="Q46">
        <v>10</v>
      </c>
      <c r="R46">
        <v>25</v>
      </c>
      <c r="S46">
        <v>25</v>
      </c>
      <c r="V46">
        <v>150</v>
      </c>
      <c r="W46" t="s">
        <v>11023</v>
      </c>
    </row>
    <row r="47" spans="1:23" hidden="1" x14ac:dyDescent="0.25">
      <c r="A47">
        <v>3</v>
      </c>
      <c r="B47">
        <v>4</v>
      </c>
      <c r="C47" t="s">
        <v>10854</v>
      </c>
      <c r="D47">
        <v>1</v>
      </c>
      <c r="E47" t="s">
        <v>112</v>
      </c>
      <c r="F47" t="s">
        <v>10811</v>
      </c>
      <c r="G47">
        <v>3</v>
      </c>
      <c r="H47">
        <v>10</v>
      </c>
      <c r="I47">
        <v>12</v>
      </c>
      <c r="K47" t="s">
        <v>10815</v>
      </c>
      <c r="L47" t="s">
        <v>10815</v>
      </c>
      <c r="M47" t="b">
        <v>1</v>
      </c>
      <c r="N47">
        <v>4</v>
      </c>
      <c r="O47">
        <v>16</v>
      </c>
      <c r="P47">
        <v>9.8000000000000007</v>
      </c>
      <c r="Q47">
        <v>13</v>
      </c>
      <c r="R47">
        <v>40</v>
      </c>
      <c r="S47">
        <v>40</v>
      </c>
      <c r="V47">
        <v>133.30000000000001</v>
      </c>
      <c r="W47" t="s">
        <v>11024</v>
      </c>
    </row>
    <row r="48" spans="1:23" hidden="1" x14ac:dyDescent="0.25">
      <c r="A48">
        <v>3</v>
      </c>
      <c r="B48">
        <v>4</v>
      </c>
      <c r="C48" t="s">
        <v>10854</v>
      </c>
      <c r="D48">
        <v>2</v>
      </c>
      <c r="E48" t="s">
        <v>214</v>
      </c>
      <c r="F48" t="s">
        <v>10811</v>
      </c>
      <c r="G48">
        <v>3</v>
      </c>
      <c r="H48">
        <v>10</v>
      </c>
      <c r="I48">
        <v>12</v>
      </c>
      <c r="K48" t="s">
        <v>10815</v>
      </c>
      <c r="L48" t="s">
        <v>10815</v>
      </c>
      <c r="M48" t="b">
        <v>1</v>
      </c>
      <c r="N48">
        <v>5</v>
      </c>
      <c r="O48">
        <v>20</v>
      </c>
      <c r="P48">
        <v>10.4</v>
      </c>
      <c r="Q48">
        <v>12</v>
      </c>
      <c r="R48">
        <v>42.9</v>
      </c>
      <c r="S48">
        <v>50</v>
      </c>
      <c r="V48">
        <v>133.30000000000001</v>
      </c>
      <c r="W48" t="s">
        <v>11023</v>
      </c>
    </row>
    <row r="49" spans="1:23" hidden="1" x14ac:dyDescent="0.25">
      <c r="A49">
        <v>3</v>
      </c>
      <c r="B49">
        <v>4</v>
      </c>
      <c r="C49" t="s">
        <v>10854</v>
      </c>
      <c r="D49">
        <v>3</v>
      </c>
      <c r="E49" t="s">
        <v>8734</v>
      </c>
      <c r="F49" t="s">
        <v>10811</v>
      </c>
      <c r="G49">
        <v>2</v>
      </c>
      <c r="H49">
        <v>12</v>
      </c>
      <c r="I49">
        <v>12</v>
      </c>
      <c r="K49" t="s">
        <v>10815</v>
      </c>
      <c r="L49" t="s">
        <v>10815</v>
      </c>
      <c r="M49" t="b">
        <v>1</v>
      </c>
      <c r="N49">
        <v>2</v>
      </c>
      <c r="O49">
        <v>6</v>
      </c>
      <c r="P49">
        <v>11.3</v>
      </c>
      <c r="Q49">
        <v>13</v>
      </c>
      <c r="R49">
        <v>25</v>
      </c>
      <c r="S49">
        <v>25</v>
      </c>
      <c r="V49">
        <v>150</v>
      </c>
      <c r="W49" t="s">
        <v>11024</v>
      </c>
    </row>
    <row r="50" spans="1:23" hidden="1" x14ac:dyDescent="0.25">
      <c r="A50">
        <v>3</v>
      </c>
      <c r="B50">
        <v>4</v>
      </c>
      <c r="C50" t="s">
        <v>10854</v>
      </c>
      <c r="D50">
        <v>4</v>
      </c>
      <c r="E50" t="s">
        <v>1534</v>
      </c>
      <c r="F50" t="s">
        <v>10811</v>
      </c>
      <c r="G50">
        <v>3</v>
      </c>
      <c r="J50">
        <v>45</v>
      </c>
      <c r="K50" t="s">
        <v>10815</v>
      </c>
      <c r="L50" t="s">
        <v>10815</v>
      </c>
      <c r="M50" t="b">
        <v>1</v>
      </c>
      <c r="N50">
        <v>2</v>
      </c>
      <c r="O50">
        <v>5</v>
      </c>
      <c r="R50">
        <v>105</v>
      </c>
      <c r="S50">
        <v>150</v>
      </c>
      <c r="T50">
        <v>60</v>
      </c>
      <c r="U50">
        <v>60</v>
      </c>
      <c r="V50">
        <v>83.3</v>
      </c>
    </row>
    <row r="51" spans="1:23" hidden="1" x14ac:dyDescent="0.25">
      <c r="A51">
        <v>3</v>
      </c>
      <c r="B51">
        <v>4</v>
      </c>
      <c r="C51" t="s">
        <v>10854</v>
      </c>
      <c r="D51">
        <v>5</v>
      </c>
      <c r="E51" t="s">
        <v>356</v>
      </c>
      <c r="F51" t="s">
        <v>10814</v>
      </c>
      <c r="G51">
        <v>1</v>
      </c>
      <c r="J51">
        <v>480</v>
      </c>
      <c r="K51" t="s">
        <v>10815</v>
      </c>
      <c r="L51" t="s">
        <v>10815</v>
      </c>
      <c r="M51" t="b">
        <v>1</v>
      </c>
      <c r="N51">
        <v>1</v>
      </c>
      <c r="O51">
        <v>1</v>
      </c>
      <c r="T51">
        <v>480</v>
      </c>
      <c r="U51">
        <v>480</v>
      </c>
      <c r="V51">
        <v>100</v>
      </c>
    </row>
    <row r="52" spans="1:23" hidden="1" x14ac:dyDescent="0.25">
      <c r="A52">
        <v>4</v>
      </c>
      <c r="B52">
        <v>1</v>
      </c>
      <c r="C52" t="s">
        <v>10859</v>
      </c>
      <c r="D52">
        <v>2</v>
      </c>
      <c r="E52" t="s">
        <v>249</v>
      </c>
      <c r="F52" t="s">
        <v>10811</v>
      </c>
      <c r="G52">
        <v>4</v>
      </c>
      <c r="H52">
        <v>6</v>
      </c>
      <c r="I52">
        <v>8</v>
      </c>
      <c r="K52" t="s">
        <v>10815</v>
      </c>
      <c r="L52">
        <v>46024</v>
      </c>
      <c r="M52" t="b">
        <v>1</v>
      </c>
      <c r="N52">
        <v>3</v>
      </c>
      <c r="O52">
        <v>12</v>
      </c>
      <c r="P52">
        <v>7.6</v>
      </c>
      <c r="Q52">
        <v>8</v>
      </c>
      <c r="R52">
        <v>142.5</v>
      </c>
      <c r="S52">
        <v>150</v>
      </c>
      <c r="V52">
        <v>100</v>
      </c>
      <c r="W52" t="s">
        <v>11023</v>
      </c>
    </row>
    <row r="53" spans="1:23" hidden="1" x14ac:dyDescent="0.25">
      <c r="A53">
        <v>4</v>
      </c>
      <c r="B53">
        <v>1</v>
      </c>
      <c r="C53" t="s">
        <v>10859</v>
      </c>
      <c r="D53">
        <v>4</v>
      </c>
      <c r="E53" t="s">
        <v>73</v>
      </c>
      <c r="F53" t="s">
        <v>10811</v>
      </c>
      <c r="G53">
        <v>3</v>
      </c>
      <c r="H53">
        <v>12</v>
      </c>
      <c r="I53">
        <v>15</v>
      </c>
      <c r="K53" t="s">
        <v>10815</v>
      </c>
      <c r="L53" t="s">
        <v>10815</v>
      </c>
      <c r="M53" t="b">
        <v>1</v>
      </c>
      <c r="N53">
        <v>3</v>
      </c>
      <c r="O53">
        <v>9</v>
      </c>
      <c r="P53">
        <v>20</v>
      </c>
      <c r="Q53">
        <v>20</v>
      </c>
      <c r="R53">
        <v>27.5</v>
      </c>
      <c r="S53">
        <v>30</v>
      </c>
      <c r="V53">
        <v>100</v>
      </c>
      <c r="W53" t="s">
        <v>11022</v>
      </c>
    </row>
    <row r="54" spans="1:23" hidden="1" x14ac:dyDescent="0.25">
      <c r="A54">
        <v>4</v>
      </c>
      <c r="B54">
        <v>1</v>
      </c>
      <c r="C54" t="s">
        <v>10859</v>
      </c>
      <c r="D54">
        <v>5</v>
      </c>
      <c r="E54" t="s">
        <v>8734</v>
      </c>
      <c r="F54" t="s">
        <v>10811</v>
      </c>
      <c r="G54">
        <v>3</v>
      </c>
      <c r="H54">
        <v>8</v>
      </c>
      <c r="I54">
        <v>10</v>
      </c>
      <c r="K54" t="s">
        <v>10815</v>
      </c>
      <c r="L54" t="s">
        <v>10815</v>
      </c>
      <c r="M54" t="b">
        <v>1</v>
      </c>
      <c r="N54">
        <v>3</v>
      </c>
      <c r="O54">
        <v>9</v>
      </c>
      <c r="P54">
        <v>8.6</v>
      </c>
      <c r="Q54">
        <v>11</v>
      </c>
      <c r="R54">
        <v>30</v>
      </c>
      <c r="S54">
        <v>30</v>
      </c>
      <c r="V54">
        <v>100</v>
      </c>
      <c r="W54" t="s">
        <v>11023</v>
      </c>
    </row>
    <row r="55" spans="1:23" hidden="1" x14ac:dyDescent="0.25">
      <c r="A55">
        <v>4</v>
      </c>
      <c r="B55">
        <v>1</v>
      </c>
      <c r="C55" t="s">
        <v>10859</v>
      </c>
      <c r="D55">
        <v>6</v>
      </c>
      <c r="E55" t="s">
        <v>15</v>
      </c>
      <c r="F55" t="s">
        <v>10811</v>
      </c>
      <c r="G55">
        <v>3</v>
      </c>
      <c r="J55">
        <v>60</v>
      </c>
      <c r="K55" t="s">
        <v>10815</v>
      </c>
      <c r="L55" t="s">
        <v>10815</v>
      </c>
      <c r="M55" t="b">
        <v>1</v>
      </c>
      <c r="N55">
        <v>3</v>
      </c>
      <c r="O55">
        <v>9</v>
      </c>
      <c r="R55">
        <v>71.7</v>
      </c>
      <c r="S55">
        <v>75</v>
      </c>
      <c r="T55">
        <v>60.7</v>
      </c>
      <c r="U55">
        <v>64.800000000000011</v>
      </c>
      <c r="V55">
        <v>100</v>
      </c>
    </row>
    <row r="56" spans="1:23" hidden="1" x14ac:dyDescent="0.25">
      <c r="A56">
        <v>4</v>
      </c>
      <c r="B56">
        <v>1</v>
      </c>
      <c r="C56" t="s">
        <v>10859</v>
      </c>
      <c r="D56">
        <v>7</v>
      </c>
      <c r="E56" t="s">
        <v>356</v>
      </c>
      <c r="F56" t="s">
        <v>10814</v>
      </c>
      <c r="G56">
        <v>1</v>
      </c>
      <c r="J56">
        <v>360</v>
      </c>
      <c r="K56" t="s">
        <v>10815</v>
      </c>
      <c r="L56" t="s">
        <v>10815</v>
      </c>
      <c r="M56" t="b">
        <v>1</v>
      </c>
      <c r="N56">
        <v>3</v>
      </c>
      <c r="O56">
        <v>3</v>
      </c>
      <c r="T56">
        <v>300</v>
      </c>
      <c r="U56">
        <v>300</v>
      </c>
      <c r="V56">
        <v>100</v>
      </c>
    </row>
    <row r="57" spans="1:23" hidden="1" x14ac:dyDescent="0.25">
      <c r="A57">
        <v>4</v>
      </c>
      <c r="B57">
        <v>2</v>
      </c>
      <c r="C57" t="s">
        <v>10866</v>
      </c>
      <c r="D57">
        <v>5</v>
      </c>
      <c r="E57" t="s">
        <v>154</v>
      </c>
      <c r="F57" t="s">
        <v>10811</v>
      </c>
      <c r="G57">
        <v>4</v>
      </c>
      <c r="H57">
        <v>8</v>
      </c>
      <c r="I57">
        <v>10</v>
      </c>
      <c r="K57" t="s">
        <v>10862</v>
      </c>
      <c r="L57" t="s">
        <v>10815</v>
      </c>
      <c r="M57" t="b">
        <v>1</v>
      </c>
      <c r="N57">
        <v>3</v>
      </c>
      <c r="O57">
        <v>12</v>
      </c>
      <c r="P57">
        <v>7</v>
      </c>
      <c r="Q57">
        <v>8</v>
      </c>
      <c r="R57">
        <v>124.2</v>
      </c>
      <c r="S57">
        <v>125</v>
      </c>
      <c r="V57">
        <v>100</v>
      </c>
      <c r="W57" t="s">
        <v>11024</v>
      </c>
    </row>
    <row r="58" spans="1:23" hidden="1" x14ac:dyDescent="0.25">
      <c r="A58">
        <v>4</v>
      </c>
      <c r="B58">
        <v>2</v>
      </c>
      <c r="C58" t="s">
        <v>10866</v>
      </c>
      <c r="D58">
        <v>6</v>
      </c>
      <c r="E58" t="s">
        <v>172</v>
      </c>
      <c r="F58" t="s">
        <v>10811</v>
      </c>
      <c r="G58">
        <v>3</v>
      </c>
      <c r="H58">
        <v>10</v>
      </c>
      <c r="I58">
        <v>12</v>
      </c>
      <c r="K58" t="s">
        <v>10815</v>
      </c>
      <c r="L58" t="s">
        <v>10815</v>
      </c>
      <c r="M58" t="b">
        <v>1</v>
      </c>
      <c r="N58">
        <v>3</v>
      </c>
      <c r="O58">
        <v>10</v>
      </c>
      <c r="P58">
        <v>12.3</v>
      </c>
      <c r="Q58">
        <v>17</v>
      </c>
      <c r="R58">
        <v>21.5</v>
      </c>
      <c r="S58">
        <v>30</v>
      </c>
      <c r="V58">
        <v>111.1</v>
      </c>
      <c r="W58" t="s">
        <v>11022</v>
      </c>
    </row>
    <row r="59" spans="1:23" hidden="1" x14ac:dyDescent="0.25">
      <c r="A59">
        <v>4</v>
      </c>
      <c r="B59">
        <v>2</v>
      </c>
      <c r="C59" t="s">
        <v>10866</v>
      </c>
      <c r="D59">
        <v>7</v>
      </c>
      <c r="E59" t="s">
        <v>214</v>
      </c>
      <c r="F59" t="s">
        <v>10811</v>
      </c>
      <c r="G59">
        <v>4</v>
      </c>
      <c r="H59">
        <v>10</v>
      </c>
      <c r="I59">
        <v>12</v>
      </c>
      <c r="K59" t="s">
        <v>10815</v>
      </c>
      <c r="L59" t="s">
        <v>10815</v>
      </c>
      <c r="M59" t="b">
        <v>1</v>
      </c>
      <c r="N59">
        <v>3</v>
      </c>
      <c r="O59">
        <v>15</v>
      </c>
      <c r="P59">
        <v>8.1</v>
      </c>
      <c r="Q59">
        <v>12</v>
      </c>
      <c r="R59">
        <v>47.8</v>
      </c>
      <c r="S59">
        <v>50</v>
      </c>
      <c r="V59">
        <v>125</v>
      </c>
      <c r="W59" t="s">
        <v>11024</v>
      </c>
    </row>
    <row r="60" spans="1:23" hidden="1" x14ac:dyDescent="0.25">
      <c r="A60">
        <v>4</v>
      </c>
      <c r="B60">
        <v>2</v>
      </c>
      <c r="C60" t="s">
        <v>10866</v>
      </c>
      <c r="D60">
        <v>8</v>
      </c>
      <c r="E60" t="s">
        <v>217</v>
      </c>
      <c r="F60" t="s">
        <v>10811</v>
      </c>
      <c r="G60">
        <v>3</v>
      </c>
      <c r="H60">
        <v>10</v>
      </c>
      <c r="I60">
        <v>12</v>
      </c>
      <c r="K60" t="s">
        <v>10815</v>
      </c>
      <c r="L60" t="s">
        <v>10815</v>
      </c>
      <c r="M60" t="b">
        <v>1</v>
      </c>
      <c r="N60">
        <v>3</v>
      </c>
      <c r="O60">
        <v>9</v>
      </c>
      <c r="P60">
        <v>10.8</v>
      </c>
      <c r="Q60">
        <v>12</v>
      </c>
      <c r="R60">
        <v>11.4</v>
      </c>
      <c r="S60">
        <v>12.5</v>
      </c>
      <c r="V60">
        <v>100</v>
      </c>
      <c r="W60" t="s">
        <v>11023</v>
      </c>
    </row>
    <row r="61" spans="1:23" hidden="1" x14ac:dyDescent="0.25">
      <c r="A61">
        <v>4</v>
      </c>
      <c r="B61">
        <v>2</v>
      </c>
      <c r="C61" t="s">
        <v>10866</v>
      </c>
      <c r="D61">
        <v>9</v>
      </c>
      <c r="E61" t="s">
        <v>303</v>
      </c>
      <c r="F61" t="s">
        <v>10811</v>
      </c>
      <c r="G61">
        <v>3</v>
      </c>
      <c r="H61">
        <v>12</v>
      </c>
      <c r="I61">
        <v>15</v>
      </c>
      <c r="K61" t="s">
        <v>10815</v>
      </c>
      <c r="L61" t="s">
        <v>10815</v>
      </c>
      <c r="M61" t="b">
        <v>1</v>
      </c>
      <c r="N61">
        <v>3</v>
      </c>
      <c r="O61">
        <v>9</v>
      </c>
      <c r="P61">
        <v>12.3</v>
      </c>
      <c r="Q61">
        <v>15</v>
      </c>
      <c r="R61">
        <v>9.1</v>
      </c>
      <c r="S61">
        <v>10</v>
      </c>
      <c r="V61">
        <v>100</v>
      </c>
      <c r="W61" t="s">
        <v>11023</v>
      </c>
    </row>
    <row r="62" spans="1:23" hidden="1" x14ac:dyDescent="0.25">
      <c r="A62">
        <v>4</v>
      </c>
      <c r="B62">
        <v>2</v>
      </c>
      <c r="C62" t="s">
        <v>10866</v>
      </c>
      <c r="D62">
        <v>10</v>
      </c>
      <c r="E62" t="s">
        <v>356</v>
      </c>
      <c r="F62" t="s">
        <v>10814</v>
      </c>
      <c r="G62">
        <v>1</v>
      </c>
      <c r="J62">
        <v>480</v>
      </c>
      <c r="K62" t="s">
        <v>10815</v>
      </c>
      <c r="L62" t="s">
        <v>10815</v>
      </c>
      <c r="M62" t="b">
        <v>1</v>
      </c>
      <c r="N62">
        <v>3</v>
      </c>
      <c r="O62">
        <v>4</v>
      </c>
      <c r="T62">
        <v>340</v>
      </c>
      <c r="U62">
        <v>460</v>
      </c>
      <c r="V62">
        <v>133.30000000000001</v>
      </c>
    </row>
    <row r="63" spans="1:23" hidden="1" x14ac:dyDescent="0.25">
      <c r="A63">
        <v>4</v>
      </c>
      <c r="B63">
        <v>3</v>
      </c>
      <c r="C63" t="s">
        <v>10874</v>
      </c>
      <c r="D63">
        <v>2</v>
      </c>
      <c r="E63" t="s">
        <v>41</v>
      </c>
      <c r="F63" t="s">
        <v>10811</v>
      </c>
      <c r="G63">
        <v>4</v>
      </c>
      <c r="H63">
        <v>8</v>
      </c>
      <c r="I63">
        <v>10</v>
      </c>
      <c r="K63" t="s">
        <v>10815</v>
      </c>
      <c r="L63">
        <v>46024</v>
      </c>
      <c r="M63" t="b">
        <v>1</v>
      </c>
      <c r="N63">
        <v>3</v>
      </c>
      <c r="O63">
        <v>12</v>
      </c>
      <c r="P63">
        <v>8.5</v>
      </c>
      <c r="Q63">
        <v>10</v>
      </c>
      <c r="R63">
        <v>72.900000000000006</v>
      </c>
      <c r="S63">
        <v>75</v>
      </c>
      <c r="V63">
        <v>100</v>
      </c>
      <c r="W63" t="s">
        <v>11023</v>
      </c>
    </row>
    <row r="64" spans="1:23" hidden="1" x14ac:dyDescent="0.25">
      <c r="A64">
        <v>4</v>
      </c>
      <c r="B64">
        <v>3</v>
      </c>
      <c r="C64" t="s">
        <v>10874</v>
      </c>
      <c r="D64">
        <v>3</v>
      </c>
      <c r="E64" t="s">
        <v>45</v>
      </c>
      <c r="F64" t="s">
        <v>10811</v>
      </c>
      <c r="G64">
        <v>3</v>
      </c>
      <c r="H64">
        <v>10</v>
      </c>
      <c r="I64">
        <v>10</v>
      </c>
      <c r="K64" t="s">
        <v>10815</v>
      </c>
      <c r="L64" t="s">
        <v>10815</v>
      </c>
      <c r="M64" t="b">
        <v>1</v>
      </c>
      <c r="N64">
        <v>3</v>
      </c>
      <c r="O64">
        <v>10</v>
      </c>
      <c r="P64">
        <v>9.9</v>
      </c>
      <c r="Q64">
        <v>12</v>
      </c>
      <c r="R64">
        <v>159.5</v>
      </c>
      <c r="S64">
        <v>170</v>
      </c>
      <c r="V64">
        <v>111.1</v>
      </c>
      <c r="W64" t="s">
        <v>11024</v>
      </c>
    </row>
    <row r="65" spans="1:23" hidden="1" x14ac:dyDescent="0.25">
      <c r="A65">
        <v>4</v>
      </c>
      <c r="B65">
        <v>3</v>
      </c>
      <c r="C65" t="s">
        <v>10874</v>
      </c>
      <c r="D65">
        <v>4</v>
      </c>
      <c r="E65" t="s">
        <v>66</v>
      </c>
      <c r="F65" t="s">
        <v>10811</v>
      </c>
      <c r="G65">
        <v>3</v>
      </c>
      <c r="H65">
        <v>10</v>
      </c>
      <c r="I65">
        <v>12</v>
      </c>
      <c r="K65" t="s">
        <v>10815</v>
      </c>
      <c r="L65" t="s">
        <v>10815</v>
      </c>
      <c r="M65" t="b">
        <v>1</v>
      </c>
      <c r="N65">
        <v>3</v>
      </c>
      <c r="O65">
        <v>9</v>
      </c>
      <c r="P65">
        <v>10.3</v>
      </c>
      <c r="Q65">
        <v>12</v>
      </c>
      <c r="R65">
        <v>146.69999999999999</v>
      </c>
      <c r="S65">
        <v>200</v>
      </c>
      <c r="V65">
        <v>100</v>
      </c>
      <c r="W65" t="s">
        <v>11023</v>
      </c>
    </row>
    <row r="66" spans="1:23" hidden="1" x14ac:dyDescent="0.25">
      <c r="A66">
        <v>4</v>
      </c>
      <c r="B66">
        <v>3</v>
      </c>
      <c r="C66" t="s">
        <v>10874</v>
      </c>
      <c r="D66">
        <v>5</v>
      </c>
      <c r="E66" t="s">
        <v>84</v>
      </c>
      <c r="F66" t="s">
        <v>10811</v>
      </c>
      <c r="G66">
        <v>3</v>
      </c>
      <c r="H66">
        <v>12</v>
      </c>
      <c r="I66">
        <v>15</v>
      </c>
      <c r="K66" t="s">
        <v>10815</v>
      </c>
      <c r="L66" t="s">
        <v>10815</v>
      </c>
      <c r="M66" t="b">
        <v>1</v>
      </c>
      <c r="N66">
        <v>3</v>
      </c>
      <c r="O66">
        <v>9</v>
      </c>
      <c r="P66">
        <v>14.9</v>
      </c>
      <c r="Q66">
        <v>15</v>
      </c>
      <c r="R66">
        <v>6.7</v>
      </c>
      <c r="S66">
        <v>10</v>
      </c>
      <c r="V66">
        <v>100</v>
      </c>
      <c r="W66" t="s">
        <v>11023</v>
      </c>
    </row>
    <row r="67" spans="1:23" hidden="1" x14ac:dyDescent="0.25">
      <c r="A67">
        <v>4</v>
      </c>
      <c r="B67">
        <v>3</v>
      </c>
      <c r="C67" t="s">
        <v>10874</v>
      </c>
      <c r="D67">
        <v>6</v>
      </c>
      <c r="E67" t="s">
        <v>15</v>
      </c>
      <c r="F67" t="s">
        <v>10811</v>
      </c>
      <c r="G67">
        <v>2</v>
      </c>
      <c r="J67">
        <v>45</v>
      </c>
      <c r="K67" t="s">
        <v>10815</v>
      </c>
      <c r="L67" t="s">
        <v>10815</v>
      </c>
      <c r="M67" t="b">
        <v>1</v>
      </c>
      <c r="N67">
        <v>3</v>
      </c>
      <c r="O67">
        <v>8</v>
      </c>
      <c r="R67">
        <v>72.5</v>
      </c>
      <c r="S67">
        <v>75</v>
      </c>
      <c r="T67">
        <v>52.7</v>
      </c>
      <c r="U67">
        <v>60</v>
      </c>
      <c r="V67">
        <v>133.30000000000001</v>
      </c>
    </row>
    <row r="68" spans="1:23" hidden="1" x14ac:dyDescent="0.25">
      <c r="A68">
        <v>4</v>
      </c>
      <c r="B68">
        <v>3</v>
      </c>
      <c r="C68" t="s">
        <v>10874</v>
      </c>
      <c r="D68">
        <v>7</v>
      </c>
      <c r="E68" t="s">
        <v>8734</v>
      </c>
      <c r="F68" t="s">
        <v>10811</v>
      </c>
      <c r="G68">
        <v>2</v>
      </c>
      <c r="H68">
        <v>10</v>
      </c>
      <c r="I68">
        <v>12</v>
      </c>
      <c r="K68" t="s">
        <v>10815</v>
      </c>
      <c r="L68" t="s">
        <v>10815</v>
      </c>
      <c r="M68" t="b">
        <v>1</v>
      </c>
      <c r="N68">
        <v>3</v>
      </c>
      <c r="O68">
        <v>6</v>
      </c>
      <c r="P68">
        <v>8.6999999999999993</v>
      </c>
      <c r="Q68">
        <v>10</v>
      </c>
      <c r="R68">
        <v>28.3</v>
      </c>
      <c r="S68">
        <v>30</v>
      </c>
      <c r="V68">
        <v>100</v>
      </c>
      <c r="W68" t="s">
        <v>11024</v>
      </c>
    </row>
    <row r="69" spans="1:23" hidden="1" x14ac:dyDescent="0.25">
      <c r="A69">
        <v>4</v>
      </c>
      <c r="B69">
        <v>4</v>
      </c>
      <c r="C69" t="s">
        <v>9744</v>
      </c>
      <c r="D69">
        <v>2</v>
      </c>
      <c r="E69" t="s">
        <v>8734</v>
      </c>
      <c r="F69" t="s">
        <v>10811</v>
      </c>
      <c r="G69">
        <v>4</v>
      </c>
      <c r="H69">
        <v>8</v>
      </c>
      <c r="I69">
        <v>12</v>
      </c>
      <c r="K69" t="s">
        <v>10862</v>
      </c>
      <c r="L69">
        <v>46024</v>
      </c>
      <c r="M69" t="b">
        <v>1</v>
      </c>
      <c r="N69">
        <v>3</v>
      </c>
      <c r="O69">
        <v>12</v>
      </c>
      <c r="P69">
        <v>8.6</v>
      </c>
      <c r="Q69">
        <v>12</v>
      </c>
      <c r="R69">
        <v>29.6</v>
      </c>
      <c r="S69">
        <v>30</v>
      </c>
      <c r="V69">
        <v>100</v>
      </c>
      <c r="W69" t="s">
        <v>11023</v>
      </c>
    </row>
    <row r="70" spans="1:23" hidden="1" x14ac:dyDescent="0.25">
      <c r="A70">
        <v>4</v>
      </c>
      <c r="B70">
        <v>4</v>
      </c>
      <c r="C70" t="s">
        <v>9744</v>
      </c>
      <c r="D70">
        <v>3</v>
      </c>
      <c r="E70" t="s">
        <v>112</v>
      </c>
      <c r="F70" t="s">
        <v>10811</v>
      </c>
      <c r="G70">
        <v>3</v>
      </c>
      <c r="H70">
        <v>12</v>
      </c>
      <c r="I70">
        <v>15</v>
      </c>
      <c r="K70" t="s">
        <v>10815</v>
      </c>
      <c r="L70" t="s">
        <v>10815</v>
      </c>
      <c r="M70" t="b">
        <v>1</v>
      </c>
      <c r="N70">
        <v>3</v>
      </c>
      <c r="O70">
        <v>9</v>
      </c>
      <c r="P70">
        <v>14.7</v>
      </c>
      <c r="Q70">
        <v>15</v>
      </c>
      <c r="R70">
        <v>36.1</v>
      </c>
      <c r="S70">
        <v>40</v>
      </c>
      <c r="V70">
        <v>100</v>
      </c>
      <c r="W70" t="s">
        <v>11023</v>
      </c>
    </row>
    <row r="71" spans="1:23" hidden="1" x14ac:dyDescent="0.25">
      <c r="A71">
        <v>4</v>
      </c>
      <c r="B71">
        <v>4</v>
      </c>
      <c r="C71" t="s">
        <v>9744</v>
      </c>
      <c r="D71">
        <v>4</v>
      </c>
      <c r="E71" t="s">
        <v>214</v>
      </c>
      <c r="F71" t="s">
        <v>10811</v>
      </c>
      <c r="G71">
        <v>4</v>
      </c>
      <c r="H71">
        <v>10</v>
      </c>
      <c r="I71">
        <v>12</v>
      </c>
      <c r="K71" t="s">
        <v>10815</v>
      </c>
      <c r="L71" t="s">
        <v>10815</v>
      </c>
      <c r="M71" t="b">
        <v>1</v>
      </c>
      <c r="N71">
        <v>3</v>
      </c>
      <c r="O71">
        <v>12</v>
      </c>
      <c r="P71">
        <v>10.5</v>
      </c>
      <c r="Q71">
        <v>12</v>
      </c>
      <c r="R71">
        <v>47.9</v>
      </c>
      <c r="S71">
        <v>50</v>
      </c>
      <c r="V71">
        <v>100</v>
      </c>
      <c r="W71" t="s">
        <v>11023</v>
      </c>
    </row>
    <row r="72" spans="1:23" hidden="1" x14ac:dyDescent="0.25">
      <c r="A72">
        <v>4</v>
      </c>
      <c r="B72">
        <v>4</v>
      </c>
      <c r="C72" t="s">
        <v>9744</v>
      </c>
      <c r="D72">
        <v>5</v>
      </c>
      <c r="E72" t="s">
        <v>222</v>
      </c>
      <c r="F72" t="s">
        <v>10811</v>
      </c>
      <c r="G72">
        <v>3</v>
      </c>
      <c r="H72">
        <v>10</v>
      </c>
      <c r="I72">
        <v>12</v>
      </c>
      <c r="K72" t="s">
        <v>10815</v>
      </c>
      <c r="L72" t="s">
        <v>10815</v>
      </c>
      <c r="M72" t="b">
        <v>1</v>
      </c>
      <c r="N72">
        <v>3</v>
      </c>
      <c r="O72">
        <v>9</v>
      </c>
      <c r="P72">
        <v>11.1</v>
      </c>
      <c r="Q72">
        <v>14</v>
      </c>
      <c r="R72">
        <v>11.9</v>
      </c>
      <c r="S72">
        <v>15</v>
      </c>
      <c r="V72">
        <v>100</v>
      </c>
      <c r="W72" t="s">
        <v>11023</v>
      </c>
    </row>
    <row r="73" spans="1:23" hidden="1" x14ac:dyDescent="0.25">
      <c r="A73">
        <v>4</v>
      </c>
      <c r="B73">
        <v>4</v>
      </c>
      <c r="C73" t="s">
        <v>9744</v>
      </c>
      <c r="D73">
        <v>6</v>
      </c>
      <c r="E73" t="s">
        <v>1</v>
      </c>
      <c r="F73" t="s">
        <v>10811</v>
      </c>
      <c r="G73">
        <v>3</v>
      </c>
      <c r="J73">
        <v>45</v>
      </c>
      <c r="K73" t="s">
        <v>10815</v>
      </c>
      <c r="L73" t="s">
        <v>10815</v>
      </c>
      <c r="M73" t="b">
        <v>1</v>
      </c>
      <c r="N73">
        <v>3</v>
      </c>
      <c r="O73">
        <v>10</v>
      </c>
      <c r="R73">
        <v>150</v>
      </c>
      <c r="S73">
        <v>150</v>
      </c>
      <c r="T73">
        <v>51</v>
      </c>
      <c r="U73">
        <v>60</v>
      </c>
      <c r="V73">
        <v>111.1</v>
      </c>
    </row>
    <row r="74" spans="1:23" hidden="1" x14ac:dyDescent="0.25">
      <c r="A74">
        <v>4</v>
      </c>
      <c r="B74">
        <v>4</v>
      </c>
      <c r="C74" t="s">
        <v>9744</v>
      </c>
      <c r="D74">
        <v>7</v>
      </c>
      <c r="E74" t="s">
        <v>356</v>
      </c>
      <c r="F74" t="s">
        <v>10814</v>
      </c>
      <c r="G74">
        <v>1</v>
      </c>
      <c r="J74">
        <v>480</v>
      </c>
      <c r="K74" t="s">
        <v>10815</v>
      </c>
      <c r="L74" t="s">
        <v>10815</v>
      </c>
      <c r="M74" t="b">
        <v>1</v>
      </c>
      <c r="N74">
        <v>3</v>
      </c>
      <c r="O74">
        <v>5</v>
      </c>
      <c r="T74">
        <v>372</v>
      </c>
      <c r="U74">
        <v>480</v>
      </c>
      <c r="V74">
        <v>166.7</v>
      </c>
    </row>
    <row r="75" spans="1:23" hidden="1" x14ac:dyDescent="0.25">
      <c r="A75">
        <v>5</v>
      </c>
      <c r="B75">
        <v>1</v>
      </c>
      <c r="C75" t="s">
        <v>9528</v>
      </c>
      <c r="D75">
        <v>1</v>
      </c>
      <c r="E75" t="s">
        <v>249</v>
      </c>
      <c r="F75" t="s">
        <v>10811</v>
      </c>
      <c r="G75">
        <v>4</v>
      </c>
      <c r="H75">
        <v>6</v>
      </c>
      <c r="I75">
        <v>8</v>
      </c>
      <c r="K75" t="s">
        <v>11027</v>
      </c>
      <c r="L75">
        <v>46024</v>
      </c>
      <c r="M75" t="b">
        <v>1</v>
      </c>
      <c r="N75">
        <v>6</v>
      </c>
      <c r="O75">
        <v>24</v>
      </c>
      <c r="P75">
        <v>8</v>
      </c>
      <c r="Q75">
        <v>9</v>
      </c>
      <c r="R75">
        <v>149.6</v>
      </c>
      <c r="S75">
        <v>160</v>
      </c>
      <c r="V75">
        <v>100</v>
      </c>
      <c r="W75" t="s">
        <v>11023</v>
      </c>
    </row>
    <row r="76" spans="1:23" hidden="1" x14ac:dyDescent="0.25">
      <c r="A76">
        <v>5</v>
      </c>
      <c r="B76">
        <v>1</v>
      </c>
      <c r="C76" t="s">
        <v>9528</v>
      </c>
      <c r="D76">
        <v>2</v>
      </c>
      <c r="E76" t="s">
        <v>256</v>
      </c>
      <c r="F76" t="s">
        <v>10811</v>
      </c>
      <c r="G76">
        <v>3</v>
      </c>
      <c r="H76">
        <v>8</v>
      </c>
      <c r="I76">
        <v>8</v>
      </c>
      <c r="K76" t="s">
        <v>1562</v>
      </c>
      <c r="L76" t="s">
        <v>10815</v>
      </c>
      <c r="M76" t="b">
        <v>1</v>
      </c>
      <c r="N76">
        <v>6</v>
      </c>
      <c r="O76">
        <v>18</v>
      </c>
      <c r="P76">
        <v>8</v>
      </c>
      <c r="Q76">
        <v>8</v>
      </c>
      <c r="R76">
        <v>44.7</v>
      </c>
      <c r="S76">
        <v>50</v>
      </c>
      <c r="V76">
        <v>100</v>
      </c>
      <c r="W76" t="s">
        <v>11023</v>
      </c>
    </row>
    <row r="77" spans="1:23" hidden="1" x14ac:dyDescent="0.25">
      <c r="A77">
        <v>5</v>
      </c>
      <c r="B77">
        <v>1</v>
      </c>
      <c r="C77" t="s">
        <v>9528</v>
      </c>
      <c r="D77">
        <v>3</v>
      </c>
      <c r="E77" t="s">
        <v>41</v>
      </c>
      <c r="F77" t="s">
        <v>10811</v>
      </c>
      <c r="G77">
        <v>4</v>
      </c>
      <c r="H77">
        <v>8</v>
      </c>
      <c r="I77">
        <v>10</v>
      </c>
      <c r="K77" t="s">
        <v>1562</v>
      </c>
      <c r="L77" t="s">
        <v>10815</v>
      </c>
      <c r="M77" t="b">
        <v>1</v>
      </c>
      <c r="N77">
        <v>6</v>
      </c>
      <c r="O77">
        <v>24</v>
      </c>
      <c r="P77">
        <v>7.8</v>
      </c>
      <c r="Q77">
        <v>9</v>
      </c>
      <c r="R77">
        <v>74.2</v>
      </c>
      <c r="S77">
        <v>75</v>
      </c>
      <c r="V77">
        <v>100</v>
      </c>
      <c r="W77" t="s">
        <v>11024</v>
      </c>
    </row>
    <row r="78" spans="1:23" hidden="1" x14ac:dyDescent="0.25">
      <c r="A78">
        <v>5</v>
      </c>
      <c r="B78">
        <v>1</v>
      </c>
      <c r="C78" t="s">
        <v>9528</v>
      </c>
      <c r="D78">
        <v>4</v>
      </c>
      <c r="E78" t="s">
        <v>45</v>
      </c>
      <c r="F78" t="s">
        <v>10811</v>
      </c>
      <c r="G78">
        <v>3</v>
      </c>
      <c r="H78">
        <v>10</v>
      </c>
      <c r="I78">
        <v>10</v>
      </c>
      <c r="K78" t="s">
        <v>10815</v>
      </c>
      <c r="L78" t="s">
        <v>10815</v>
      </c>
      <c r="M78" t="b">
        <v>1</v>
      </c>
      <c r="N78">
        <v>6</v>
      </c>
      <c r="O78">
        <v>18</v>
      </c>
      <c r="P78">
        <v>10.199999999999999</v>
      </c>
      <c r="Q78">
        <v>12</v>
      </c>
      <c r="R78">
        <v>147.19999999999999</v>
      </c>
      <c r="S78">
        <v>160</v>
      </c>
      <c r="V78">
        <v>100</v>
      </c>
      <c r="W78" t="s">
        <v>11022</v>
      </c>
    </row>
    <row r="79" spans="1:23" hidden="1" x14ac:dyDescent="0.25">
      <c r="A79">
        <v>5</v>
      </c>
      <c r="B79">
        <v>1</v>
      </c>
      <c r="C79" t="s">
        <v>9528</v>
      </c>
      <c r="D79">
        <v>5</v>
      </c>
      <c r="E79" t="s">
        <v>15</v>
      </c>
      <c r="F79" t="s">
        <v>10811</v>
      </c>
      <c r="G79">
        <v>3</v>
      </c>
      <c r="J79">
        <v>60</v>
      </c>
      <c r="K79" t="s">
        <v>10815</v>
      </c>
      <c r="L79" t="s">
        <v>10815</v>
      </c>
      <c r="M79" t="b">
        <v>1</v>
      </c>
      <c r="N79">
        <v>6</v>
      </c>
      <c r="O79">
        <v>18</v>
      </c>
      <c r="R79">
        <v>74.2</v>
      </c>
      <c r="S79">
        <v>75</v>
      </c>
      <c r="T79">
        <v>46.6</v>
      </c>
      <c r="U79">
        <v>60</v>
      </c>
      <c r="V79">
        <v>100</v>
      </c>
    </row>
    <row r="80" spans="1:23" hidden="1" x14ac:dyDescent="0.25">
      <c r="A80">
        <v>5</v>
      </c>
      <c r="B80">
        <v>1</v>
      </c>
      <c r="C80" t="s">
        <v>9528</v>
      </c>
      <c r="D80">
        <v>6</v>
      </c>
      <c r="E80" t="s">
        <v>329</v>
      </c>
      <c r="F80" t="s">
        <v>10811</v>
      </c>
      <c r="G80">
        <v>3</v>
      </c>
      <c r="J80">
        <v>45</v>
      </c>
      <c r="K80" t="s">
        <v>10815</v>
      </c>
      <c r="L80" t="s">
        <v>10815</v>
      </c>
      <c r="M80" t="b">
        <v>1</v>
      </c>
      <c r="N80">
        <v>5</v>
      </c>
      <c r="O80">
        <v>15</v>
      </c>
      <c r="R80">
        <v>0</v>
      </c>
      <c r="S80">
        <v>0</v>
      </c>
      <c r="T80">
        <v>43.6</v>
      </c>
      <c r="U80">
        <v>49.8</v>
      </c>
      <c r="V80">
        <v>100</v>
      </c>
    </row>
    <row r="81" spans="1:23" hidden="1" x14ac:dyDescent="0.25">
      <c r="A81">
        <v>5</v>
      </c>
      <c r="B81">
        <v>1</v>
      </c>
      <c r="C81" t="s">
        <v>9528</v>
      </c>
      <c r="D81">
        <v>7</v>
      </c>
      <c r="E81" t="s">
        <v>356</v>
      </c>
      <c r="F81" t="s">
        <v>10814</v>
      </c>
      <c r="G81">
        <v>1</v>
      </c>
      <c r="J81">
        <v>600</v>
      </c>
      <c r="K81" t="s">
        <v>10815</v>
      </c>
      <c r="L81" t="s">
        <v>10815</v>
      </c>
      <c r="M81" t="b">
        <v>1</v>
      </c>
      <c r="N81">
        <v>5</v>
      </c>
      <c r="O81">
        <v>10</v>
      </c>
      <c r="T81">
        <v>298.5</v>
      </c>
      <c r="U81">
        <v>480</v>
      </c>
      <c r="V81">
        <v>200</v>
      </c>
    </row>
    <row r="82" spans="1:23" hidden="1" x14ac:dyDescent="0.25">
      <c r="A82">
        <v>5</v>
      </c>
      <c r="B82">
        <v>2</v>
      </c>
      <c r="C82" t="s">
        <v>9591</v>
      </c>
      <c r="D82">
        <v>4</v>
      </c>
      <c r="E82" t="s">
        <v>1404</v>
      </c>
      <c r="F82" t="s">
        <v>10811</v>
      </c>
      <c r="G82">
        <v>4</v>
      </c>
      <c r="H82">
        <v>6</v>
      </c>
      <c r="I82">
        <v>8</v>
      </c>
      <c r="K82" t="s">
        <v>11027</v>
      </c>
      <c r="L82">
        <v>46024</v>
      </c>
      <c r="M82" t="b">
        <v>1</v>
      </c>
      <c r="N82">
        <v>6</v>
      </c>
      <c r="O82">
        <v>24</v>
      </c>
      <c r="P82">
        <v>7.4</v>
      </c>
      <c r="Q82">
        <v>8</v>
      </c>
      <c r="R82">
        <v>69.2</v>
      </c>
      <c r="S82">
        <v>120</v>
      </c>
      <c r="V82">
        <v>100</v>
      </c>
      <c r="W82" t="s">
        <v>11023</v>
      </c>
    </row>
    <row r="83" spans="1:23" hidden="1" x14ac:dyDescent="0.25">
      <c r="A83">
        <v>5</v>
      </c>
      <c r="B83">
        <v>2</v>
      </c>
      <c r="C83" t="s">
        <v>9591</v>
      </c>
      <c r="D83">
        <v>5</v>
      </c>
      <c r="E83" t="s">
        <v>2295</v>
      </c>
      <c r="F83" t="s">
        <v>10811</v>
      </c>
      <c r="G83">
        <v>3</v>
      </c>
      <c r="H83">
        <v>8</v>
      </c>
      <c r="I83">
        <v>10</v>
      </c>
      <c r="K83" t="s">
        <v>11029</v>
      </c>
      <c r="L83" t="s">
        <v>10815</v>
      </c>
      <c r="M83" t="b">
        <v>1</v>
      </c>
      <c r="N83">
        <v>6</v>
      </c>
      <c r="O83">
        <v>18</v>
      </c>
      <c r="P83">
        <v>10.199999999999999</v>
      </c>
      <c r="Q83">
        <v>12</v>
      </c>
      <c r="R83">
        <v>61.1</v>
      </c>
      <c r="S83">
        <v>80</v>
      </c>
      <c r="V83">
        <v>100</v>
      </c>
      <c r="W83" t="s">
        <v>11022</v>
      </c>
    </row>
    <row r="84" spans="1:23" hidden="1" x14ac:dyDescent="0.25">
      <c r="A84">
        <v>5</v>
      </c>
      <c r="B84">
        <v>2</v>
      </c>
      <c r="C84" t="s">
        <v>9591</v>
      </c>
      <c r="D84">
        <v>6</v>
      </c>
      <c r="E84" t="s">
        <v>192</v>
      </c>
      <c r="F84" t="s">
        <v>10811</v>
      </c>
      <c r="G84">
        <v>3</v>
      </c>
      <c r="H84">
        <v>6</v>
      </c>
      <c r="I84">
        <v>8</v>
      </c>
      <c r="K84" t="s">
        <v>10815</v>
      </c>
      <c r="L84" t="s">
        <v>10815</v>
      </c>
      <c r="M84" t="b">
        <v>1</v>
      </c>
      <c r="N84">
        <v>6</v>
      </c>
      <c r="O84">
        <v>18</v>
      </c>
      <c r="P84">
        <v>7.7</v>
      </c>
      <c r="Q84">
        <v>10</v>
      </c>
      <c r="R84">
        <v>38.9</v>
      </c>
      <c r="S84">
        <v>45</v>
      </c>
      <c r="V84">
        <v>100</v>
      </c>
      <c r="W84" t="s">
        <v>11023</v>
      </c>
    </row>
    <row r="85" spans="1:23" hidden="1" x14ac:dyDescent="0.25">
      <c r="A85">
        <v>5</v>
      </c>
      <c r="B85">
        <v>2</v>
      </c>
      <c r="C85" t="s">
        <v>9591</v>
      </c>
      <c r="D85">
        <v>7</v>
      </c>
      <c r="E85" t="s">
        <v>214</v>
      </c>
      <c r="F85" t="s">
        <v>10811</v>
      </c>
      <c r="G85">
        <v>4</v>
      </c>
      <c r="H85">
        <v>10</v>
      </c>
      <c r="I85">
        <v>12</v>
      </c>
      <c r="K85" t="s">
        <v>1562</v>
      </c>
      <c r="L85" t="s">
        <v>10815</v>
      </c>
      <c r="M85" t="b">
        <v>1</v>
      </c>
      <c r="N85">
        <v>6</v>
      </c>
      <c r="O85">
        <v>24</v>
      </c>
      <c r="P85">
        <v>8.5</v>
      </c>
      <c r="Q85">
        <v>12</v>
      </c>
      <c r="R85">
        <v>49.4</v>
      </c>
      <c r="S85">
        <v>50</v>
      </c>
      <c r="V85">
        <v>100</v>
      </c>
      <c r="W85" t="s">
        <v>11024</v>
      </c>
    </row>
    <row r="86" spans="1:23" hidden="1" x14ac:dyDescent="0.25">
      <c r="A86">
        <v>5</v>
      </c>
      <c r="B86">
        <v>2</v>
      </c>
      <c r="C86" t="s">
        <v>9591</v>
      </c>
      <c r="D86">
        <v>8</v>
      </c>
      <c r="E86" t="s">
        <v>235</v>
      </c>
      <c r="F86" t="s">
        <v>10811</v>
      </c>
      <c r="G86">
        <v>3</v>
      </c>
      <c r="H86">
        <v>10</v>
      </c>
      <c r="I86">
        <v>12</v>
      </c>
      <c r="K86" t="s">
        <v>11030</v>
      </c>
      <c r="L86" t="s">
        <v>10815</v>
      </c>
      <c r="M86" t="b">
        <v>1</v>
      </c>
      <c r="N86">
        <v>1</v>
      </c>
      <c r="O86">
        <v>4</v>
      </c>
      <c r="P86">
        <v>12</v>
      </c>
      <c r="Q86">
        <v>12</v>
      </c>
      <c r="R86">
        <v>12.5</v>
      </c>
      <c r="S86">
        <v>15</v>
      </c>
      <c r="V86">
        <v>133.30000000000001</v>
      </c>
      <c r="W86" t="s">
        <v>11023</v>
      </c>
    </row>
    <row r="87" spans="1:23" hidden="1" x14ac:dyDescent="0.25">
      <c r="A87">
        <v>5</v>
      </c>
      <c r="B87">
        <v>2</v>
      </c>
      <c r="C87" t="s">
        <v>9591</v>
      </c>
      <c r="D87">
        <v>9</v>
      </c>
      <c r="E87" t="s">
        <v>303</v>
      </c>
      <c r="F87" t="s">
        <v>10811</v>
      </c>
      <c r="G87">
        <v>3</v>
      </c>
      <c r="H87">
        <v>12</v>
      </c>
      <c r="I87">
        <v>15</v>
      </c>
      <c r="K87" t="s">
        <v>11028</v>
      </c>
      <c r="L87" t="s">
        <v>10815</v>
      </c>
      <c r="M87" t="b">
        <v>1</v>
      </c>
      <c r="N87">
        <v>6</v>
      </c>
      <c r="O87">
        <v>19</v>
      </c>
      <c r="P87">
        <v>13</v>
      </c>
      <c r="Q87">
        <v>15</v>
      </c>
      <c r="R87">
        <v>12.1</v>
      </c>
      <c r="S87">
        <v>20</v>
      </c>
      <c r="V87">
        <v>105.6</v>
      </c>
      <c r="W87" t="s">
        <v>11023</v>
      </c>
    </row>
    <row r="88" spans="1:23" hidden="1" x14ac:dyDescent="0.25">
      <c r="A88">
        <v>5</v>
      </c>
      <c r="B88">
        <v>2</v>
      </c>
      <c r="C88" t="s">
        <v>9591</v>
      </c>
      <c r="D88">
        <v>10</v>
      </c>
      <c r="E88" t="s">
        <v>356</v>
      </c>
      <c r="F88" t="s">
        <v>10814</v>
      </c>
      <c r="G88">
        <v>1</v>
      </c>
      <c r="J88">
        <v>480</v>
      </c>
      <c r="K88" t="s">
        <v>10815</v>
      </c>
      <c r="L88" t="s">
        <v>10815</v>
      </c>
      <c r="M88" t="b">
        <v>1</v>
      </c>
      <c r="N88">
        <v>4</v>
      </c>
      <c r="O88">
        <v>7</v>
      </c>
      <c r="T88">
        <v>324</v>
      </c>
      <c r="U88">
        <v>468</v>
      </c>
      <c r="V88">
        <v>175</v>
      </c>
    </row>
    <row r="89" spans="1:23" hidden="1" x14ac:dyDescent="0.25">
      <c r="A89">
        <v>5</v>
      </c>
      <c r="B89">
        <v>3</v>
      </c>
      <c r="C89" t="s">
        <v>9676</v>
      </c>
      <c r="D89">
        <v>1</v>
      </c>
      <c r="E89" t="s">
        <v>15</v>
      </c>
      <c r="F89" t="s">
        <v>10811</v>
      </c>
      <c r="G89">
        <v>3</v>
      </c>
      <c r="J89">
        <v>60</v>
      </c>
      <c r="K89" t="s">
        <v>10815</v>
      </c>
      <c r="L89" t="s">
        <v>10815</v>
      </c>
      <c r="M89" t="b">
        <v>1</v>
      </c>
      <c r="N89">
        <v>6</v>
      </c>
      <c r="O89">
        <v>18</v>
      </c>
      <c r="R89">
        <v>75</v>
      </c>
      <c r="S89">
        <v>75</v>
      </c>
      <c r="T89">
        <v>61.3</v>
      </c>
      <c r="U89">
        <v>75</v>
      </c>
      <c r="V89">
        <v>100</v>
      </c>
    </row>
    <row r="90" spans="1:23" hidden="1" x14ac:dyDescent="0.25">
      <c r="A90">
        <v>5</v>
      </c>
      <c r="B90">
        <v>3</v>
      </c>
      <c r="C90" t="s">
        <v>9676</v>
      </c>
      <c r="D90">
        <v>2</v>
      </c>
      <c r="E90" t="s">
        <v>41</v>
      </c>
      <c r="F90" t="s">
        <v>10811</v>
      </c>
      <c r="G90">
        <v>4</v>
      </c>
      <c r="H90">
        <v>10</v>
      </c>
      <c r="I90">
        <v>12</v>
      </c>
      <c r="K90" t="s">
        <v>1562</v>
      </c>
      <c r="L90" t="s">
        <v>10815</v>
      </c>
      <c r="M90" t="b">
        <v>1</v>
      </c>
      <c r="N90">
        <v>6</v>
      </c>
      <c r="O90">
        <v>24</v>
      </c>
      <c r="P90">
        <v>7.8</v>
      </c>
      <c r="Q90">
        <v>10</v>
      </c>
      <c r="R90">
        <v>74.2</v>
      </c>
      <c r="S90">
        <v>75</v>
      </c>
      <c r="V90">
        <v>100</v>
      </c>
      <c r="W90" t="s">
        <v>11024</v>
      </c>
    </row>
    <row r="91" spans="1:23" hidden="1" x14ac:dyDescent="0.25">
      <c r="A91">
        <v>5</v>
      </c>
      <c r="B91">
        <v>3</v>
      </c>
      <c r="C91" t="s">
        <v>9676</v>
      </c>
      <c r="D91">
        <v>3</v>
      </c>
      <c r="E91" t="s">
        <v>45</v>
      </c>
      <c r="F91" t="s">
        <v>10811</v>
      </c>
      <c r="G91">
        <v>3</v>
      </c>
      <c r="H91">
        <v>10</v>
      </c>
      <c r="I91">
        <v>12</v>
      </c>
      <c r="K91" t="s">
        <v>1562</v>
      </c>
      <c r="L91" t="s">
        <v>10815</v>
      </c>
      <c r="M91" t="b">
        <v>1</v>
      </c>
      <c r="N91">
        <v>6</v>
      </c>
      <c r="O91">
        <v>18</v>
      </c>
      <c r="P91">
        <v>11.3</v>
      </c>
      <c r="Q91">
        <v>12</v>
      </c>
      <c r="R91">
        <v>148.9</v>
      </c>
      <c r="S91">
        <v>170</v>
      </c>
      <c r="V91">
        <v>100</v>
      </c>
      <c r="W91" t="s">
        <v>11023</v>
      </c>
    </row>
    <row r="92" spans="1:23" hidden="1" x14ac:dyDescent="0.25">
      <c r="A92">
        <v>5</v>
      </c>
      <c r="B92">
        <v>3</v>
      </c>
      <c r="C92" t="s">
        <v>9676</v>
      </c>
      <c r="D92">
        <v>4</v>
      </c>
      <c r="E92" t="s">
        <v>73</v>
      </c>
      <c r="F92" t="s">
        <v>10811</v>
      </c>
      <c r="G92">
        <v>3</v>
      </c>
      <c r="H92">
        <v>15</v>
      </c>
      <c r="I92">
        <v>20</v>
      </c>
      <c r="K92" t="s">
        <v>10815</v>
      </c>
      <c r="L92" t="s">
        <v>10815</v>
      </c>
      <c r="M92" t="b">
        <v>1</v>
      </c>
      <c r="N92">
        <v>6</v>
      </c>
      <c r="O92">
        <v>18</v>
      </c>
      <c r="P92">
        <v>19.399999999999999</v>
      </c>
      <c r="Q92">
        <v>20</v>
      </c>
      <c r="R92">
        <v>36.1</v>
      </c>
      <c r="S92">
        <v>50</v>
      </c>
      <c r="V92">
        <v>100</v>
      </c>
      <c r="W92" t="s">
        <v>11023</v>
      </c>
    </row>
    <row r="93" spans="1:23" hidden="1" x14ac:dyDescent="0.25">
      <c r="A93">
        <v>5</v>
      </c>
      <c r="B93">
        <v>3</v>
      </c>
      <c r="C93" t="s">
        <v>9676</v>
      </c>
      <c r="D93">
        <v>5</v>
      </c>
      <c r="E93" t="s">
        <v>8734</v>
      </c>
      <c r="F93" t="s">
        <v>10811</v>
      </c>
      <c r="G93">
        <v>3</v>
      </c>
      <c r="H93">
        <v>8</v>
      </c>
      <c r="I93">
        <v>10</v>
      </c>
      <c r="K93" t="s">
        <v>1562</v>
      </c>
      <c r="L93" t="s">
        <v>10815</v>
      </c>
      <c r="M93" t="b">
        <v>1</v>
      </c>
      <c r="N93">
        <v>6</v>
      </c>
      <c r="O93">
        <v>17</v>
      </c>
      <c r="P93">
        <v>8.4</v>
      </c>
      <c r="Q93">
        <v>11</v>
      </c>
      <c r="R93">
        <v>30</v>
      </c>
      <c r="S93">
        <v>30</v>
      </c>
      <c r="V93">
        <v>94.4</v>
      </c>
      <c r="W93" t="s">
        <v>11023</v>
      </c>
    </row>
    <row r="94" spans="1:23" hidden="1" x14ac:dyDescent="0.25">
      <c r="A94">
        <v>5</v>
      </c>
      <c r="B94">
        <v>3</v>
      </c>
      <c r="C94" t="s">
        <v>9676</v>
      </c>
      <c r="D94">
        <v>6</v>
      </c>
      <c r="E94" t="s">
        <v>20</v>
      </c>
      <c r="F94" t="s">
        <v>10811</v>
      </c>
      <c r="G94">
        <v>3</v>
      </c>
      <c r="J94">
        <v>45</v>
      </c>
      <c r="K94" t="s">
        <v>10815</v>
      </c>
      <c r="L94" t="s">
        <v>10815</v>
      </c>
      <c r="M94" t="b">
        <v>1</v>
      </c>
      <c r="N94">
        <v>6</v>
      </c>
      <c r="O94">
        <v>18</v>
      </c>
      <c r="R94">
        <v>71.7</v>
      </c>
      <c r="S94">
        <v>75</v>
      </c>
      <c r="T94">
        <v>53.7</v>
      </c>
      <c r="U94">
        <v>60</v>
      </c>
      <c r="V94">
        <v>100</v>
      </c>
    </row>
    <row r="95" spans="1:23" hidden="1" x14ac:dyDescent="0.25">
      <c r="A95">
        <v>5</v>
      </c>
      <c r="B95">
        <v>3</v>
      </c>
      <c r="C95" t="s">
        <v>9676</v>
      </c>
      <c r="D95">
        <v>7</v>
      </c>
      <c r="E95" t="s">
        <v>356</v>
      </c>
      <c r="F95" t="s">
        <v>10814</v>
      </c>
      <c r="G95">
        <v>1</v>
      </c>
      <c r="J95">
        <v>480</v>
      </c>
      <c r="K95" t="s">
        <v>10815</v>
      </c>
      <c r="L95" t="s">
        <v>10815</v>
      </c>
      <c r="M95" t="b">
        <v>1</v>
      </c>
      <c r="N95">
        <v>4</v>
      </c>
      <c r="O95">
        <v>7</v>
      </c>
      <c r="T95">
        <v>317.10000000000002</v>
      </c>
      <c r="U95">
        <v>480</v>
      </c>
      <c r="V95">
        <v>175</v>
      </c>
    </row>
    <row r="96" spans="1:23" hidden="1" x14ac:dyDescent="0.25">
      <c r="A96">
        <v>5</v>
      </c>
      <c r="B96">
        <v>4</v>
      </c>
      <c r="C96" t="s">
        <v>9744</v>
      </c>
      <c r="D96">
        <v>1</v>
      </c>
      <c r="E96" t="s">
        <v>112</v>
      </c>
      <c r="F96" t="s">
        <v>10811</v>
      </c>
      <c r="G96">
        <v>3</v>
      </c>
      <c r="H96">
        <v>12</v>
      </c>
      <c r="I96">
        <v>15</v>
      </c>
      <c r="K96" t="s">
        <v>10815</v>
      </c>
      <c r="L96" t="s">
        <v>10815</v>
      </c>
      <c r="M96" t="b">
        <v>1</v>
      </c>
      <c r="N96">
        <v>6</v>
      </c>
      <c r="O96">
        <v>18</v>
      </c>
      <c r="P96">
        <v>14.1</v>
      </c>
      <c r="Q96">
        <v>15</v>
      </c>
      <c r="R96">
        <v>44.7</v>
      </c>
      <c r="S96">
        <v>45</v>
      </c>
      <c r="V96">
        <v>100</v>
      </c>
      <c r="W96" t="s">
        <v>11023</v>
      </c>
    </row>
    <row r="97" spans="1:23" hidden="1" x14ac:dyDescent="0.25">
      <c r="A97">
        <v>5</v>
      </c>
      <c r="B97">
        <v>4</v>
      </c>
      <c r="C97" t="s">
        <v>9744</v>
      </c>
      <c r="D97">
        <v>2</v>
      </c>
      <c r="E97" t="s">
        <v>214</v>
      </c>
      <c r="F97" t="s">
        <v>10811</v>
      </c>
      <c r="G97">
        <v>4</v>
      </c>
      <c r="H97">
        <v>10</v>
      </c>
      <c r="I97">
        <v>12</v>
      </c>
      <c r="K97" t="s">
        <v>1562</v>
      </c>
      <c r="L97" t="s">
        <v>10815</v>
      </c>
      <c r="M97" t="b">
        <v>1</v>
      </c>
      <c r="N97">
        <v>6</v>
      </c>
      <c r="O97">
        <v>24</v>
      </c>
      <c r="P97">
        <v>10.199999999999999</v>
      </c>
      <c r="Q97">
        <v>13</v>
      </c>
      <c r="R97">
        <v>49.3</v>
      </c>
      <c r="S97">
        <v>50</v>
      </c>
      <c r="V97">
        <v>100</v>
      </c>
      <c r="W97" t="s">
        <v>11023</v>
      </c>
    </row>
    <row r="98" spans="1:23" hidden="1" x14ac:dyDescent="0.25">
      <c r="A98">
        <v>5</v>
      </c>
      <c r="B98">
        <v>4</v>
      </c>
      <c r="C98" t="s">
        <v>9744</v>
      </c>
      <c r="D98">
        <v>3</v>
      </c>
      <c r="E98" t="s">
        <v>222</v>
      </c>
      <c r="F98" t="s">
        <v>10811</v>
      </c>
      <c r="G98">
        <v>3</v>
      </c>
      <c r="H98">
        <v>10</v>
      </c>
      <c r="I98">
        <v>12</v>
      </c>
      <c r="K98" t="s">
        <v>10815</v>
      </c>
      <c r="L98" t="s">
        <v>10815</v>
      </c>
      <c r="M98" t="b">
        <v>1</v>
      </c>
      <c r="N98">
        <v>5</v>
      </c>
      <c r="O98">
        <v>15</v>
      </c>
      <c r="P98">
        <v>11.1</v>
      </c>
      <c r="Q98">
        <v>12</v>
      </c>
      <c r="R98">
        <v>13.5</v>
      </c>
      <c r="S98">
        <v>15</v>
      </c>
      <c r="V98">
        <v>100</v>
      </c>
      <c r="W98" t="s">
        <v>11023</v>
      </c>
    </row>
    <row r="99" spans="1:23" hidden="1" x14ac:dyDescent="0.25">
      <c r="A99">
        <v>5</v>
      </c>
      <c r="B99">
        <v>4</v>
      </c>
      <c r="C99" t="s">
        <v>9744</v>
      </c>
      <c r="D99">
        <v>4</v>
      </c>
      <c r="E99" t="s">
        <v>8734</v>
      </c>
      <c r="F99" t="s">
        <v>10811</v>
      </c>
      <c r="G99">
        <v>3</v>
      </c>
      <c r="H99">
        <v>8</v>
      </c>
      <c r="I99">
        <v>10</v>
      </c>
      <c r="K99" t="s">
        <v>10815</v>
      </c>
      <c r="L99" t="s">
        <v>10815</v>
      </c>
      <c r="M99" t="b">
        <v>1</v>
      </c>
      <c r="N99">
        <v>6</v>
      </c>
      <c r="O99">
        <v>20</v>
      </c>
      <c r="P99">
        <v>8.9</v>
      </c>
      <c r="Q99">
        <v>12</v>
      </c>
      <c r="R99">
        <v>31</v>
      </c>
      <c r="S99">
        <v>40</v>
      </c>
      <c r="V99">
        <v>111.1</v>
      </c>
      <c r="W99" t="s">
        <v>11023</v>
      </c>
    </row>
    <row r="100" spans="1:23" hidden="1" x14ac:dyDescent="0.25">
      <c r="A100">
        <v>5</v>
      </c>
      <c r="B100">
        <v>4</v>
      </c>
      <c r="C100" t="s">
        <v>9744</v>
      </c>
      <c r="D100">
        <v>5</v>
      </c>
      <c r="E100" t="s">
        <v>303</v>
      </c>
      <c r="F100" t="s">
        <v>10811</v>
      </c>
      <c r="G100">
        <v>3</v>
      </c>
      <c r="H100">
        <v>12</v>
      </c>
      <c r="I100">
        <v>15</v>
      </c>
      <c r="K100" t="s">
        <v>11028</v>
      </c>
      <c r="L100" t="s">
        <v>10815</v>
      </c>
      <c r="M100" t="b">
        <v>1</v>
      </c>
      <c r="N100">
        <v>6</v>
      </c>
      <c r="O100">
        <v>18</v>
      </c>
      <c r="P100">
        <v>14.4</v>
      </c>
      <c r="Q100">
        <v>15</v>
      </c>
      <c r="R100">
        <v>12.8</v>
      </c>
      <c r="S100">
        <v>20</v>
      </c>
      <c r="V100">
        <v>100</v>
      </c>
      <c r="W100" t="s">
        <v>11023</v>
      </c>
    </row>
    <row r="101" spans="1:23" hidden="1" x14ac:dyDescent="0.25">
      <c r="A101">
        <v>5</v>
      </c>
      <c r="B101">
        <v>4</v>
      </c>
      <c r="C101" t="s">
        <v>9744</v>
      </c>
      <c r="D101">
        <v>6</v>
      </c>
      <c r="E101" t="s">
        <v>1534</v>
      </c>
      <c r="F101" t="s">
        <v>10811</v>
      </c>
      <c r="G101">
        <v>3</v>
      </c>
      <c r="J101">
        <v>45</v>
      </c>
      <c r="K101" t="s">
        <v>10815</v>
      </c>
      <c r="L101" t="s">
        <v>10815</v>
      </c>
      <c r="M101" t="b">
        <v>1</v>
      </c>
      <c r="N101">
        <v>6</v>
      </c>
      <c r="O101">
        <v>18</v>
      </c>
      <c r="R101">
        <v>150</v>
      </c>
      <c r="S101">
        <v>150</v>
      </c>
      <c r="T101">
        <v>59.1</v>
      </c>
      <c r="U101">
        <v>75</v>
      </c>
      <c r="V101">
        <v>100</v>
      </c>
    </row>
    <row r="102" spans="1:23" hidden="1" x14ac:dyDescent="0.25">
      <c r="A102">
        <v>5</v>
      </c>
      <c r="B102">
        <v>4</v>
      </c>
      <c r="C102" t="s">
        <v>9744</v>
      </c>
      <c r="D102">
        <v>7</v>
      </c>
      <c r="E102" t="s">
        <v>356</v>
      </c>
      <c r="F102" t="s">
        <v>10814</v>
      </c>
      <c r="G102">
        <v>1</v>
      </c>
      <c r="J102">
        <v>750</v>
      </c>
      <c r="K102" t="s">
        <v>10815</v>
      </c>
      <c r="L102" t="s">
        <v>10815</v>
      </c>
      <c r="M102" t="b">
        <v>1</v>
      </c>
      <c r="N102">
        <v>5</v>
      </c>
      <c r="O102">
        <v>10</v>
      </c>
      <c r="T102">
        <v>351</v>
      </c>
      <c r="U102">
        <v>710</v>
      </c>
      <c r="V102">
        <v>200</v>
      </c>
    </row>
    <row r="103" spans="1:23" hidden="1" x14ac:dyDescent="0.25">
      <c r="A103">
        <v>6</v>
      </c>
      <c r="B103">
        <v>1</v>
      </c>
      <c r="C103" t="s">
        <v>10915</v>
      </c>
      <c r="D103">
        <v>5</v>
      </c>
      <c r="E103" t="s">
        <v>1</v>
      </c>
      <c r="F103" t="s">
        <v>10811</v>
      </c>
      <c r="G103">
        <v>5</v>
      </c>
      <c r="J103">
        <v>60</v>
      </c>
      <c r="K103" t="s">
        <v>10815</v>
      </c>
      <c r="L103" t="s">
        <v>10815</v>
      </c>
      <c r="M103" t="b">
        <v>1</v>
      </c>
      <c r="N103">
        <v>5</v>
      </c>
      <c r="O103">
        <v>25</v>
      </c>
      <c r="R103">
        <v>150</v>
      </c>
      <c r="S103">
        <v>150</v>
      </c>
      <c r="T103">
        <v>51.8</v>
      </c>
      <c r="U103">
        <v>60</v>
      </c>
      <c r="V103">
        <v>100</v>
      </c>
    </row>
    <row r="104" spans="1:23" hidden="1" x14ac:dyDescent="0.25">
      <c r="A104">
        <v>6</v>
      </c>
      <c r="B104">
        <v>1</v>
      </c>
      <c r="C104" t="s">
        <v>10915</v>
      </c>
      <c r="D104">
        <v>6</v>
      </c>
      <c r="E104" t="s">
        <v>32</v>
      </c>
      <c r="F104" t="s">
        <v>10811</v>
      </c>
      <c r="G104">
        <v>4</v>
      </c>
      <c r="H104">
        <v>6</v>
      </c>
      <c r="I104">
        <v>8</v>
      </c>
      <c r="K104" t="s">
        <v>1562</v>
      </c>
      <c r="L104">
        <v>46024</v>
      </c>
      <c r="M104" t="b">
        <v>1</v>
      </c>
      <c r="N104">
        <v>5</v>
      </c>
      <c r="O104">
        <v>22</v>
      </c>
      <c r="P104">
        <v>7.3</v>
      </c>
      <c r="Q104">
        <v>12</v>
      </c>
      <c r="R104">
        <v>189</v>
      </c>
      <c r="S104">
        <v>207.5</v>
      </c>
      <c r="V104">
        <v>110</v>
      </c>
      <c r="W104" t="s">
        <v>11023</v>
      </c>
    </row>
    <row r="105" spans="1:23" hidden="1" x14ac:dyDescent="0.25">
      <c r="A105">
        <v>6</v>
      </c>
      <c r="B105">
        <v>1</v>
      </c>
      <c r="C105" t="s">
        <v>10915</v>
      </c>
      <c r="D105">
        <v>7</v>
      </c>
      <c r="E105" t="s">
        <v>24</v>
      </c>
      <c r="F105" t="s">
        <v>10811</v>
      </c>
      <c r="G105">
        <v>3</v>
      </c>
      <c r="H105">
        <v>6</v>
      </c>
      <c r="I105">
        <v>10</v>
      </c>
      <c r="K105" t="s">
        <v>11025</v>
      </c>
      <c r="L105" t="s">
        <v>10815</v>
      </c>
      <c r="M105" t="b">
        <v>1</v>
      </c>
      <c r="N105">
        <v>5</v>
      </c>
      <c r="O105">
        <v>15</v>
      </c>
      <c r="P105">
        <v>8</v>
      </c>
      <c r="Q105">
        <v>10</v>
      </c>
      <c r="R105">
        <v>0</v>
      </c>
      <c r="S105">
        <v>0</v>
      </c>
      <c r="V105">
        <v>100</v>
      </c>
      <c r="W105" t="s">
        <v>11023</v>
      </c>
    </row>
    <row r="106" spans="1:23" hidden="1" x14ac:dyDescent="0.25">
      <c r="A106">
        <v>6</v>
      </c>
      <c r="B106">
        <v>1</v>
      </c>
      <c r="C106" t="s">
        <v>10915</v>
      </c>
      <c r="D106">
        <v>8</v>
      </c>
      <c r="E106" t="s">
        <v>96</v>
      </c>
      <c r="F106" t="s">
        <v>10811</v>
      </c>
      <c r="G106">
        <v>3</v>
      </c>
      <c r="H106">
        <v>8</v>
      </c>
      <c r="I106">
        <v>12</v>
      </c>
      <c r="K106" t="s">
        <v>1562</v>
      </c>
      <c r="L106" t="s">
        <v>10815</v>
      </c>
      <c r="M106" t="b">
        <v>1</v>
      </c>
      <c r="N106">
        <v>5</v>
      </c>
      <c r="O106">
        <v>19</v>
      </c>
      <c r="P106">
        <v>6.8</v>
      </c>
      <c r="Q106">
        <v>9</v>
      </c>
      <c r="R106">
        <v>35</v>
      </c>
      <c r="S106">
        <v>40</v>
      </c>
      <c r="V106">
        <v>126.7</v>
      </c>
      <c r="W106" t="s">
        <v>11024</v>
      </c>
    </row>
    <row r="107" spans="1:23" hidden="1" x14ac:dyDescent="0.25">
      <c r="A107">
        <v>6</v>
      </c>
      <c r="B107">
        <v>1</v>
      </c>
      <c r="C107" t="s">
        <v>10915</v>
      </c>
      <c r="D107">
        <v>9</v>
      </c>
      <c r="E107" t="s">
        <v>356</v>
      </c>
      <c r="F107" t="s">
        <v>10814</v>
      </c>
      <c r="G107">
        <v>1</v>
      </c>
      <c r="J107">
        <v>480</v>
      </c>
      <c r="K107" t="s">
        <v>10815</v>
      </c>
      <c r="L107" t="s">
        <v>10815</v>
      </c>
      <c r="M107" t="b">
        <v>1</v>
      </c>
      <c r="N107">
        <v>5</v>
      </c>
      <c r="O107">
        <v>5</v>
      </c>
      <c r="T107">
        <v>465</v>
      </c>
      <c r="U107">
        <v>480</v>
      </c>
      <c r="V107">
        <v>100</v>
      </c>
    </row>
    <row r="108" spans="1:23" hidden="1" x14ac:dyDescent="0.25">
      <c r="A108">
        <v>6</v>
      </c>
      <c r="B108">
        <v>2</v>
      </c>
      <c r="C108" t="s">
        <v>10923</v>
      </c>
      <c r="D108">
        <v>5</v>
      </c>
      <c r="E108" t="s">
        <v>147</v>
      </c>
      <c r="F108" t="s">
        <v>10811</v>
      </c>
      <c r="G108">
        <v>4</v>
      </c>
      <c r="H108">
        <v>6</v>
      </c>
      <c r="I108">
        <v>8</v>
      </c>
      <c r="K108" t="s">
        <v>11026</v>
      </c>
      <c r="L108">
        <v>46024</v>
      </c>
      <c r="M108" t="b">
        <v>1</v>
      </c>
      <c r="N108">
        <v>5</v>
      </c>
      <c r="O108">
        <v>22</v>
      </c>
      <c r="P108">
        <v>7.2</v>
      </c>
      <c r="Q108">
        <v>12</v>
      </c>
      <c r="R108">
        <v>131.4</v>
      </c>
      <c r="S108">
        <v>150</v>
      </c>
      <c r="V108">
        <v>110</v>
      </c>
      <c r="W108" t="s">
        <v>11023</v>
      </c>
    </row>
    <row r="109" spans="1:23" hidden="1" x14ac:dyDescent="0.25">
      <c r="A109">
        <v>6</v>
      </c>
      <c r="B109">
        <v>2</v>
      </c>
      <c r="C109" t="s">
        <v>10923</v>
      </c>
      <c r="D109">
        <v>6</v>
      </c>
      <c r="E109" t="s">
        <v>177</v>
      </c>
      <c r="F109" t="s">
        <v>10811</v>
      </c>
      <c r="G109">
        <v>3</v>
      </c>
      <c r="H109">
        <v>8</v>
      </c>
      <c r="I109">
        <v>8</v>
      </c>
      <c r="K109" t="s">
        <v>1562</v>
      </c>
      <c r="L109" t="s">
        <v>10815</v>
      </c>
      <c r="M109" t="b">
        <v>1</v>
      </c>
      <c r="N109">
        <v>5</v>
      </c>
      <c r="O109">
        <v>16</v>
      </c>
      <c r="P109">
        <v>10.8</v>
      </c>
      <c r="Q109">
        <v>12</v>
      </c>
      <c r="R109">
        <v>35</v>
      </c>
      <c r="S109">
        <v>45</v>
      </c>
      <c r="V109">
        <v>106.7</v>
      </c>
      <c r="W109" t="s">
        <v>11022</v>
      </c>
    </row>
    <row r="110" spans="1:23" hidden="1" x14ac:dyDescent="0.25">
      <c r="A110">
        <v>6</v>
      </c>
      <c r="B110">
        <v>2</v>
      </c>
      <c r="C110" t="s">
        <v>10923</v>
      </c>
      <c r="D110">
        <v>7</v>
      </c>
      <c r="E110" t="s">
        <v>309</v>
      </c>
      <c r="F110" t="s">
        <v>10811</v>
      </c>
      <c r="G110">
        <v>3</v>
      </c>
      <c r="H110">
        <v>12</v>
      </c>
      <c r="I110">
        <v>15</v>
      </c>
      <c r="K110" t="s">
        <v>11028</v>
      </c>
      <c r="L110" t="s">
        <v>10815</v>
      </c>
      <c r="M110" t="b">
        <v>1</v>
      </c>
      <c r="N110">
        <v>5</v>
      </c>
      <c r="O110">
        <v>15</v>
      </c>
      <c r="P110">
        <v>13.8</v>
      </c>
      <c r="Q110">
        <v>15</v>
      </c>
      <c r="R110">
        <v>11.5</v>
      </c>
      <c r="S110">
        <v>15</v>
      </c>
      <c r="V110">
        <v>100</v>
      </c>
      <c r="W110" t="s">
        <v>11023</v>
      </c>
    </row>
    <row r="111" spans="1:23" hidden="1" x14ac:dyDescent="0.25">
      <c r="A111">
        <v>6</v>
      </c>
      <c r="B111">
        <v>2</v>
      </c>
      <c r="C111" t="s">
        <v>10923</v>
      </c>
      <c r="D111">
        <v>8</v>
      </c>
      <c r="E111" t="s">
        <v>222</v>
      </c>
      <c r="F111" t="s">
        <v>10811</v>
      </c>
      <c r="G111">
        <v>3</v>
      </c>
      <c r="H111">
        <v>10</v>
      </c>
      <c r="I111">
        <v>15</v>
      </c>
      <c r="K111" t="s">
        <v>11031</v>
      </c>
      <c r="L111" t="s">
        <v>10815</v>
      </c>
      <c r="M111" t="b">
        <v>1</v>
      </c>
      <c r="N111">
        <v>5</v>
      </c>
      <c r="O111">
        <v>15</v>
      </c>
      <c r="P111">
        <v>11</v>
      </c>
      <c r="Q111">
        <v>15</v>
      </c>
      <c r="R111">
        <v>24</v>
      </c>
      <c r="S111">
        <v>25</v>
      </c>
      <c r="V111">
        <v>100</v>
      </c>
      <c r="W111" t="s">
        <v>11023</v>
      </c>
    </row>
    <row r="112" spans="1:23" hidden="1" x14ac:dyDescent="0.25">
      <c r="A112">
        <v>6</v>
      </c>
      <c r="B112">
        <v>2</v>
      </c>
      <c r="C112" t="s">
        <v>10923</v>
      </c>
      <c r="D112">
        <v>9</v>
      </c>
      <c r="E112" t="s">
        <v>415</v>
      </c>
      <c r="F112" t="s">
        <v>10811</v>
      </c>
      <c r="G112">
        <v>2</v>
      </c>
      <c r="J112">
        <v>20</v>
      </c>
      <c r="K112" t="s">
        <v>10815</v>
      </c>
      <c r="L112" t="s">
        <v>10815</v>
      </c>
      <c r="M112" t="b">
        <v>1</v>
      </c>
      <c r="N112">
        <v>5</v>
      </c>
      <c r="O112">
        <v>8</v>
      </c>
      <c r="R112">
        <v>28.8</v>
      </c>
      <c r="S112">
        <v>30</v>
      </c>
      <c r="T112">
        <v>30</v>
      </c>
      <c r="U112">
        <v>60</v>
      </c>
      <c r="V112">
        <v>80</v>
      </c>
    </row>
    <row r="113" spans="1:23" hidden="1" x14ac:dyDescent="0.25">
      <c r="A113">
        <v>6</v>
      </c>
      <c r="B113">
        <v>2</v>
      </c>
      <c r="C113" t="s">
        <v>10923</v>
      </c>
      <c r="D113">
        <v>10</v>
      </c>
      <c r="E113" t="s">
        <v>420</v>
      </c>
      <c r="F113" t="s">
        <v>10811</v>
      </c>
      <c r="G113">
        <v>1</v>
      </c>
      <c r="H113">
        <v>20</v>
      </c>
      <c r="I113">
        <v>20</v>
      </c>
      <c r="K113" t="s">
        <v>10815</v>
      </c>
      <c r="L113" t="s">
        <v>10815</v>
      </c>
      <c r="M113" t="b">
        <v>1</v>
      </c>
      <c r="N113">
        <v>4</v>
      </c>
      <c r="O113">
        <v>8</v>
      </c>
      <c r="P113">
        <v>14.1</v>
      </c>
      <c r="Q113">
        <v>20</v>
      </c>
      <c r="R113">
        <v>43.8</v>
      </c>
      <c r="S113">
        <v>50</v>
      </c>
      <c r="V113">
        <v>200</v>
      </c>
      <c r="W113" t="s">
        <v>11024</v>
      </c>
    </row>
    <row r="114" spans="1:23" hidden="1" x14ac:dyDescent="0.25">
      <c r="A114">
        <v>6</v>
      </c>
      <c r="B114">
        <v>3</v>
      </c>
      <c r="C114" t="s">
        <v>10930</v>
      </c>
      <c r="D114">
        <v>1</v>
      </c>
      <c r="E114" t="s">
        <v>15</v>
      </c>
      <c r="F114" t="s">
        <v>10811</v>
      </c>
      <c r="G114">
        <v>4</v>
      </c>
      <c r="J114">
        <v>60</v>
      </c>
      <c r="K114" t="s">
        <v>10815</v>
      </c>
      <c r="L114" t="s">
        <v>10815</v>
      </c>
      <c r="M114" t="b">
        <v>1</v>
      </c>
      <c r="N114">
        <v>5</v>
      </c>
      <c r="O114">
        <v>20</v>
      </c>
      <c r="R114">
        <v>75</v>
      </c>
      <c r="S114">
        <v>75</v>
      </c>
      <c r="T114">
        <v>57.8</v>
      </c>
      <c r="U114">
        <v>60</v>
      </c>
      <c r="V114">
        <v>100</v>
      </c>
    </row>
    <row r="115" spans="1:23" hidden="1" x14ac:dyDescent="0.25">
      <c r="A115">
        <v>6</v>
      </c>
      <c r="B115">
        <v>3</v>
      </c>
      <c r="C115" t="s">
        <v>10930</v>
      </c>
      <c r="D115">
        <v>2</v>
      </c>
      <c r="E115" t="s">
        <v>55</v>
      </c>
      <c r="F115" t="s">
        <v>10811</v>
      </c>
      <c r="G115">
        <v>4</v>
      </c>
      <c r="H115">
        <v>10</v>
      </c>
      <c r="I115">
        <v>12</v>
      </c>
      <c r="K115" t="s">
        <v>11028</v>
      </c>
      <c r="L115" t="s">
        <v>10815</v>
      </c>
      <c r="M115" t="b">
        <v>1</v>
      </c>
      <c r="N115">
        <v>5</v>
      </c>
      <c r="O115">
        <v>19</v>
      </c>
      <c r="P115">
        <v>11</v>
      </c>
      <c r="Q115">
        <v>12</v>
      </c>
      <c r="R115">
        <v>59.9</v>
      </c>
      <c r="S115">
        <v>67.5</v>
      </c>
      <c r="V115">
        <v>95</v>
      </c>
      <c r="W115" t="s">
        <v>11023</v>
      </c>
    </row>
    <row r="116" spans="1:23" hidden="1" x14ac:dyDescent="0.25">
      <c r="A116">
        <v>6</v>
      </c>
      <c r="B116">
        <v>3</v>
      </c>
      <c r="C116" t="s">
        <v>10930</v>
      </c>
      <c r="D116">
        <v>3</v>
      </c>
      <c r="E116" t="s">
        <v>79</v>
      </c>
      <c r="F116" t="s">
        <v>10811</v>
      </c>
      <c r="G116">
        <v>3</v>
      </c>
      <c r="H116">
        <v>12</v>
      </c>
      <c r="I116">
        <v>15</v>
      </c>
      <c r="K116" t="s">
        <v>11028</v>
      </c>
      <c r="L116" t="s">
        <v>10815</v>
      </c>
      <c r="M116" t="b">
        <v>1</v>
      </c>
      <c r="N116">
        <v>5</v>
      </c>
      <c r="O116">
        <v>17</v>
      </c>
      <c r="P116">
        <v>15.7</v>
      </c>
      <c r="Q116">
        <v>20</v>
      </c>
      <c r="R116">
        <v>24</v>
      </c>
      <c r="S116">
        <v>37.5</v>
      </c>
      <c r="V116">
        <v>113.3</v>
      </c>
      <c r="W116" t="s">
        <v>11022</v>
      </c>
    </row>
    <row r="117" spans="1:23" hidden="1" x14ac:dyDescent="0.25">
      <c r="A117">
        <v>6</v>
      </c>
      <c r="B117">
        <v>3</v>
      </c>
      <c r="C117" t="s">
        <v>10930</v>
      </c>
      <c r="D117">
        <v>4</v>
      </c>
      <c r="E117" t="s">
        <v>99</v>
      </c>
      <c r="F117" t="s">
        <v>10811</v>
      </c>
      <c r="G117">
        <v>3</v>
      </c>
      <c r="H117">
        <v>10</v>
      </c>
      <c r="I117">
        <v>12</v>
      </c>
      <c r="K117" t="s">
        <v>10812</v>
      </c>
      <c r="L117" t="s">
        <v>10815</v>
      </c>
      <c r="M117" t="b">
        <v>1</v>
      </c>
      <c r="N117">
        <v>5</v>
      </c>
      <c r="O117">
        <v>15</v>
      </c>
      <c r="P117">
        <v>11.5</v>
      </c>
      <c r="Q117">
        <v>12</v>
      </c>
      <c r="R117">
        <v>24.7</v>
      </c>
      <c r="S117">
        <v>27.5</v>
      </c>
      <c r="V117">
        <v>100</v>
      </c>
      <c r="W117" t="s">
        <v>11023</v>
      </c>
    </row>
    <row r="118" spans="1:23" hidden="1" x14ac:dyDescent="0.25">
      <c r="A118">
        <v>6</v>
      </c>
      <c r="B118">
        <v>3</v>
      </c>
      <c r="C118" t="s">
        <v>10930</v>
      </c>
      <c r="D118">
        <v>5</v>
      </c>
      <c r="E118" t="s">
        <v>356</v>
      </c>
      <c r="F118" t="s">
        <v>10814</v>
      </c>
      <c r="G118">
        <v>1</v>
      </c>
      <c r="J118">
        <v>480</v>
      </c>
      <c r="K118" t="s">
        <v>10815</v>
      </c>
      <c r="L118" t="s">
        <v>10815</v>
      </c>
      <c r="M118" t="b">
        <v>1</v>
      </c>
      <c r="N118">
        <v>4</v>
      </c>
      <c r="O118">
        <v>4</v>
      </c>
      <c r="T118">
        <v>501.8</v>
      </c>
      <c r="U118">
        <v>600</v>
      </c>
      <c r="V118">
        <v>100</v>
      </c>
    </row>
    <row r="119" spans="1:23" hidden="1" x14ac:dyDescent="0.25">
      <c r="A119">
        <v>6</v>
      </c>
      <c r="B119">
        <v>4</v>
      </c>
      <c r="C119" t="s">
        <v>10936</v>
      </c>
      <c r="D119">
        <v>1</v>
      </c>
      <c r="E119" t="s">
        <v>112</v>
      </c>
      <c r="F119" t="s">
        <v>10811</v>
      </c>
      <c r="G119">
        <v>3</v>
      </c>
      <c r="H119">
        <v>12</v>
      </c>
      <c r="I119">
        <v>15</v>
      </c>
      <c r="K119" t="s">
        <v>10812</v>
      </c>
      <c r="L119" t="s">
        <v>10815</v>
      </c>
      <c r="M119" t="b">
        <v>1</v>
      </c>
      <c r="N119">
        <v>5</v>
      </c>
      <c r="O119">
        <v>15</v>
      </c>
      <c r="P119">
        <v>14.5</v>
      </c>
      <c r="Q119">
        <v>15</v>
      </c>
      <c r="R119">
        <v>72.7</v>
      </c>
      <c r="S119">
        <v>80</v>
      </c>
      <c r="V119">
        <v>100</v>
      </c>
      <c r="W119" t="s">
        <v>11023</v>
      </c>
    </row>
    <row r="120" spans="1:23" hidden="1" x14ac:dyDescent="0.25">
      <c r="A120">
        <v>6</v>
      </c>
      <c r="B120">
        <v>4</v>
      </c>
      <c r="C120" t="s">
        <v>10936</v>
      </c>
      <c r="D120">
        <v>2</v>
      </c>
      <c r="E120" t="s">
        <v>229</v>
      </c>
      <c r="F120" t="s">
        <v>10811</v>
      </c>
      <c r="G120">
        <v>3</v>
      </c>
      <c r="H120">
        <v>12</v>
      </c>
      <c r="I120">
        <v>15</v>
      </c>
      <c r="K120" t="s">
        <v>11031</v>
      </c>
      <c r="L120" t="s">
        <v>10815</v>
      </c>
      <c r="M120" t="b">
        <v>1</v>
      </c>
      <c r="N120">
        <v>5</v>
      </c>
      <c r="O120">
        <v>17</v>
      </c>
      <c r="P120">
        <v>10.1</v>
      </c>
      <c r="Q120">
        <v>15</v>
      </c>
      <c r="R120">
        <v>26</v>
      </c>
      <c r="S120">
        <v>30</v>
      </c>
      <c r="V120">
        <v>113.3</v>
      </c>
      <c r="W120" t="s">
        <v>11024</v>
      </c>
    </row>
    <row r="121" spans="1:23" hidden="1" x14ac:dyDescent="0.25">
      <c r="A121">
        <v>6</v>
      </c>
      <c r="B121">
        <v>4</v>
      </c>
      <c r="C121" t="s">
        <v>10936</v>
      </c>
      <c r="D121">
        <v>3</v>
      </c>
      <c r="E121" t="s">
        <v>129</v>
      </c>
      <c r="F121" t="s">
        <v>10811</v>
      </c>
      <c r="G121">
        <v>3</v>
      </c>
      <c r="H121">
        <v>10</v>
      </c>
      <c r="I121">
        <v>10</v>
      </c>
      <c r="K121" t="s">
        <v>1562</v>
      </c>
      <c r="L121" t="s">
        <v>10815</v>
      </c>
      <c r="M121" t="b">
        <v>1</v>
      </c>
      <c r="N121">
        <v>5</v>
      </c>
      <c r="O121">
        <v>14</v>
      </c>
      <c r="P121">
        <v>9.5</v>
      </c>
      <c r="Q121">
        <v>10</v>
      </c>
      <c r="R121">
        <v>28.4</v>
      </c>
      <c r="S121">
        <v>30</v>
      </c>
      <c r="V121">
        <v>93.3</v>
      </c>
      <c r="W121" t="s">
        <v>11024</v>
      </c>
    </row>
    <row r="122" spans="1:23" hidden="1" x14ac:dyDescent="0.25">
      <c r="A122">
        <v>6</v>
      </c>
      <c r="B122">
        <v>4</v>
      </c>
      <c r="C122" t="s">
        <v>10936</v>
      </c>
      <c r="D122">
        <v>3</v>
      </c>
      <c r="E122" t="s">
        <v>222</v>
      </c>
      <c r="F122" t="s">
        <v>10811</v>
      </c>
      <c r="G122">
        <v>3</v>
      </c>
      <c r="H122">
        <v>10</v>
      </c>
      <c r="I122">
        <v>10</v>
      </c>
      <c r="K122" t="s">
        <v>1562</v>
      </c>
      <c r="L122" t="s">
        <v>10815</v>
      </c>
      <c r="M122" t="b">
        <v>1</v>
      </c>
      <c r="N122">
        <v>5</v>
      </c>
      <c r="O122">
        <v>16</v>
      </c>
      <c r="P122">
        <v>8.6</v>
      </c>
      <c r="Q122">
        <v>11</v>
      </c>
      <c r="R122">
        <v>27.8</v>
      </c>
      <c r="S122">
        <v>30</v>
      </c>
      <c r="V122">
        <v>106.7</v>
      </c>
      <c r="W122" t="s">
        <v>11024</v>
      </c>
    </row>
    <row r="123" spans="1:23" hidden="1" x14ac:dyDescent="0.25">
      <c r="A123">
        <v>6</v>
      </c>
      <c r="B123">
        <v>4</v>
      </c>
      <c r="C123" t="s">
        <v>10936</v>
      </c>
      <c r="D123">
        <v>4</v>
      </c>
      <c r="E123" t="s">
        <v>1534</v>
      </c>
      <c r="F123" t="s">
        <v>10811</v>
      </c>
      <c r="G123">
        <v>3</v>
      </c>
      <c r="J123">
        <v>60</v>
      </c>
      <c r="K123" t="s">
        <v>10815</v>
      </c>
      <c r="L123" t="s">
        <v>10815</v>
      </c>
      <c r="M123" t="b">
        <v>1</v>
      </c>
      <c r="N123">
        <v>5</v>
      </c>
      <c r="O123">
        <v>15</v>
      </c>
      <c r="R123">
        <v>150</v>
      </c>
      <c r="S123">
        <v>150</v>
      </c>
      <c r="T123">
        <v>64.8</v>
      </c>
      <c r="U123">
        <v>79.800000000000011</v>
      </c>
      <c r="V123">
        <v>100</v>
      </c>
    </row>
    <row r="124" spans="1:23" hidden="1" x14ac:dyDescent="0.25">
      <c r="A124">
        <v>6</v>
      </c>
      <c r="B124">
        <v>4</v>
      </c>
      <c r="C124" t="s">
        <v>10936</v>
      </c>
      <c r="D124">
        <v>5</v>
      </c>
      <c r="E124" t="s">
        <v>363</v>
      </c>
      <c r="F124" t="s">
        <v>10814</v>
      </c>
      <c r="G124">
        <v>6</v>
      </c>
      <c r="J124">
        <v>45</v>
      </c>
      <c r="K124" t="s">
        <v>10815</v>
      </c>
      <c r="L124" t="s">
        <v>10815</v>
      </c>
      <c r="M124" t="b">
        <v>1</v>
      </c>
      <c r="N124">
        <v>5</v>
      </c>
      <c r="O124">
        <v>31</v>
      </c>
      <c r="T124">
        <v>65.3</v>
      </c>
      <c r="U124">
        <v>360</v>
      </c>
      <c r="V124">
        <v>103.3</v>
      </c>
    </row>
    <row r="125" spans="1:23" hidden="1" x14ac:dyDescent="0.25">
      <c r="A125">
        <v>7</v>
      </c>
      <c r="B125">
        <v>1</v>
      </c>
      <c r="C125" t="s">
        <v>9862</v>
      </c>
      <c r="D125">
        <v>3</v>
      </c>
      <c r="E125" t="s">
        <v>1</v>
      </c>
      <c r="F125" t="s">
        <v>10811</v>
      </c>
      <c r="G125">
        <v>5</v>
      </c>
      <c r="J125">
        <v>60</v>
      </c>
      <c r="K125" t="s">
        <v>10815</v>
      </c>
      <c r="L125">
        <v>46024</v>
      </c>
      <c r="M125" t="b">
        <v>1</v>
      </c>
      <c r="N125">
        <v>4</v>
      </c>
      <c r="O125">
        <v>20</v>
      </c>
      <c r="R125">
        <v>150</v>
      </c>
      <c r="S125">
        <v>150</v>
      </c>
      <c r="T125">
        <v>56.3</v>
      </c>
      <c r="U125">
        <v>70.199999999999989</v>
      </c>
      <c r="V125">
        <v>100</v>
      </c>
    </row>
    <row r="126" spans="1:23" hidden="1" x14ac:dyDescent="0.25">
      <c r="A126">
        <v>7</v>
      </c>
      <c r="B126">
        <v>1</v>
      </c>
      <c r="C126" t="s">
        <v>9862</v>
      </c>
      <c r="D126">
        <v>4</v>
      </c>
      <c r="E126" t="s">
        <v>32</v>
      </c>
      <c r="F126" t="s">
        <v>10811</v>
      </c>
      <c r="G126">
        <v>4</v>
      </c>
      <c r="H126">
        <v>6</v>
      </c>
      <c r="I126">
        <v>8</v>
      </c>
      <c r="K126" t="s">
        <v>11026</v>
      </c>
      <c r="L126">
        <v>46024</v>
      </c>
      <c r="M126" t="b">
        <v>1</v>
      </c>
      <c r="N126">
        <v>3</v>
      </c>
      <c r="O126">
        <v>12</v>
      </c>
      <c r="P126">
        <v>6</v>
      </c>
      <c r="Q126">
        <v>7</v>
      </c>
      <c r="R126">
        <v>207.1</v>
      </c>
      <c r="S126">
        <v>210</v>
      </c>
      <c r="V126">
        <v>100</v>
      </c>
      <c r="W126" t="s">
        <v>11023</v>
      </c>
    </row>
    <row r="127" spans="1:23" hidden="1" x14ac:dyDescent="0.25">
      <c r="A127">
        <v>7</v>
      </c>
      <c r="B127">
        <v>1</v>
      </c>
      <c r="C127" t="s">
        <v>9862</v>
      </c>
      <c r="D127">
        <v>5</v>
      </c>
      <c r="E127" t="s">
        <v>24</v>
      </c>
      <c r="F127" t="s">
        <v>10811</v>
      </c>
      <c r="G127">
        <v>3</v>
      </c>
      <c r="H127">
        <v>8</v>
      </c>
      <c r="I127">
        <v>8</v>
      </c>
      <c r="K127" t="s">
        <v>11025</v>
      </c>
      <c r="L127">
        <v>2</v>
      </c>
      <c r="M127" t="b">
        <v>1</v>
      </c>
      <c r="N127">
        <v>4</v>
      </c>
      <c r="O127">
        <v>12</v>
      </c>
      <c r="P127">
        <v>7.8</v>
      </c>
      <c r="Q127">
        <v>8</v>
      </c>
      <c r="R127">
        <v>0</v>
      </c>
      <c r="S127">
        <v>0</v>
      </c>
      <c r="V127">
        <v>100</v>
      </c>
      <c r="W127" t="s">
        <v>11024</v>
      </c>
    </row>
    <row r="128" spans="1:23" hidden="1" x14ac:dyDescent="0.25">
      <c r="A128">
        <v>7</v>
      </c>
      <c r="B128">
        <v>1</v>
      </c>
      <c r="C128" t="s">
        <v>9862</v>
      </c>
      <c r="D128">
        <v>6</v>
      </c>
      <c r="E128" t="s">
        <v>96</v>
      </c>
      <c r="F128" t="s">
        <v>10811</v>
      </c>
      <c r="G128">
        <v>3</v>
      </c>
      <c r="H128">
        <v>8</v>
      </c>
      <c r="I128">
        <v>8</v>
      </c>
      <c r="K128" t="s">
        <v>1562</v>
      </c>
      <c r="L128">
        <v>46024</v>
      </c>
      <c r="M128" t="b">
        <v>1</v>
      </c>
      <c r="N128">
        <v>4</v>
      </c>
      <c r="O128">
        <v>16</v>
      </c>
      <c r="P128">
        <v>6.2</v>
      </c>
      <c r="Q128">
        <v>8</v>
      </c>
      <c r="R128">
        <v>34.1</v>
      </c>
      <c r="S128">
        <v>35</v>
      </c>
      <c r="V128">
        <v>133.30000000000001</v>
      </c>
      <c r="W128" t="s">
        <v>11024</v>
      </c>
    </row>
    <row r="129" spans="1:23" hidden="1" x14ac:dyDescent="0.25">
      <c r="A129">
        <v>7</v>
      </c>
      <c r="B129">
        <v>1</v>
      </c>
      <c r="C129" t="s">
        <v>9862</v>
      </c>
      <c r="D129">
        <v>7</v>
      </c>
      <c r="E129" t="s">
        <v>217</v>
      </c>
      <c r="F129" t="s">
        <v>10811</v>
      </c>
      <c r="G129">
        <v>4</v>
      </c>
      <c r="H129">
        <v>10</v>
      </c>
      <c r="I129">
        <v>12</v>
      </c>
      <c r="K129" t="s">
        <v>11029</v>
      </c>
      <c r="L129">
        <v>46024</v>
      </c>
      <c r="M129" t="b">
        <v>1</v>
      </c>
      <c r="N129">
        <v>4</v>
      </c>
      <c r="O129">
        <v>16</v>
      </c>
      <c r="P129">
        <v>10.6</v>
      </c>
      <c r="Q129">
        <v>12</v>
      </c>
      <c r="R129">
        <v>19.8</v>
      </c>
      <c r="S129">
        <v>25</v>
      </c>
      <c r="V129">
        <v>100</v>
      </c>
      <c r="W129" t="s">
        <v>11023</v>
      </c>
    </row>
    <row r="130" spans="1:23" hidden="1" x14ac:dyDescent="0.25">
      <c r="A130">
        <v>7</v>
      </c>
      <c r="B130">
        <v>1</v>
      </c>
      <c r="C130" t="s">
        <v>9862</v>
      </c>
      <c r="D130">
        <v>8</v>
      </c>
      <c r="E130" t="s">
        <v>339</v>
      </c>
      <c r="F130" t="s">
        <v>10811</v>
      </c>
      <c r="G130">
        <v>3</v>
      </c>
      <c r="J130">
        <v>30</v>
      </c>
      <c r="K130" t="s">
        <v>10815</v>
      </c>
      <c r="L130" t="s">
        <v>10815</v>
      </c>
      <c r="M130" t="b">
        <v>1</v>
      </c>
      <c r="N130">
        <v>4</v>
      </c>
      <c r="O130">
        <v>12</v>
      </c>
      <c r="R130">
        <v>50</v>
      </c>
      <c r="S130">
        <v>50</v>
      </c>
      <c r="T130">
        <v>59.4</v>
      </c>
      <c r="U130">
        <v>73.8</v>
      </c>
      <c r="V130">
        <v>100</v>
      </c>
    </row>
    <row r="131" spans="1:23" hidden="1" x14ac:dyDescent="0.25">
      <c r="A131">
        <v>7</v>
      </c>
      <c r="B131">
        <v>1</v>
      </c>
      <c r="C131" t="s">
        <v>9862</v>
      </c>
      <c r="D131">
        <v>9</v>
      </c>
      <c r="E131" t="s">
        <v>334</v>
      </c>
      <c r="F131" t="s">
        <v>10811</v>
      </c>
      <c r="G131">
        <v>2</v>
      </c>
      <c r="J131">
        <v>20</v>
      </c>
      <c r="K131" t="s">
        <v>10815</v>
      </c>
      <c r="L131" t="s">
        <v>10815</v>
      </c>
      <c r="M131" t="b">
        <v>1</v>
      </c>
      <c r="N131">
        <v>4</v>
      </c>
      <c r="O131">
        <v>8</v>
      </c>
      <c r="R131">
        <v>0</v>
      </c>
      <c r="S131">
        <v>0</v>
      </c>
      <c r="T131">
        <v>56</v>
      </c>
      <c r="U131">
        <v>60</v>
      </c>
      <c r="V131">
        <v>100</v>
      </c>
    </row>
    <row r="132" spans="1:23" hidden="1" x14ac:dyDescent="0.25">
      <c r="A132">
        <v>7</v>
      </c>
      <c r="B132">
        <v>2</v>
      </c>
      <c r="C132" t="s">
        <v>9923</v>
      </c>
      <c r="D132">
        <v>3</v>
      </c>
      <c r="E132" t="s">
        <v>147</v>
      </c>
      <c r="F132" t="s">
        <v>10811</v>
      </c>
      <c r="G132">
        <v>4</v>
      </c>
      <c r="H132">
        <v>6</v>
      </c>
      <c r="I132">
        <v>8</v>
      </c>
      <c r="K132" t="s">
        <v>11027</v>
      </c>
      <c r="L132">
        <v>46024</v>
      </c>
      <c r="M132" t="b">
        <v>1</v>
      </c>
      <c r="N132">
        <v>4</v>
      </c>
      <c r="O132">
        <v>16</v>
      </c>
      <c r="P132">
        <v>6.9</v>
      </c>
      <c r="Q132">
        <v>9</v>
      </c>
      <c r="R132">
        <v>136.19999999999999</v>
      </c>
      <c r="S132">
        <v>150</v>
      </c>
      <c r="V132">
        <v>100</v>
      </c>
      <c r="W132" t="s">
        <v>11023</v>
      </c>
    </row>
    <row r="133" spans="1:23" hidden="1" x14ac:dyDescent="0.25">
      <c r="A133">
        <v>7</v>
      </c>
      <c r="B133">
        <v>2</v>
      </c>
      <c r="C133" t="s">
        <v>9923</v>
      </c>
      <c r="D133">
        <v>4</v>
      </c>
      <c r="E133" t="s">
        <v>181</v>
      </c>
      <c r="F133" t="s">
        <v>10811</v>
      </c>
      <c r="G133">
        <v>3</v>
      </c>
      <c r="H133">
        <v>8</v>
      </c>
      <c r="I133">
        <v>10</v>
      </c>
      <c r="K133" t="s">
        <v>1562</v>
      </c>
      <c r="L133">
        <v>46024</v>
      </c>
      <c r="M133" t="b">
        <v>1</v>
      </c>
      <c r="N133">
        <v>4</v>
      </c>
      <c r="O133">
        <v>16</v>
      </c>
      <c r="P133">
        <v>9.6</v>
      </c>
      <c r="Q133">
        <v>12</v>
      </c>
      <c r="R133">
        <v>99.7</v>
      </c>
      <c r="S133">
        <v>125</v>
      </c>
      <c r="V133">
        <v>133.30000000000001</v>
      </c>
      <c r="W133" t="s">
        <v>11023</v>
      </c>
    </row>
    <row r="134" spans="1:23" hidden="1" x14ac:dyDescent="0.25">
      <c r="A134">
        <v>7</v>
      </c>
      <c r="B134">
        <v>2</v>
      </c>
      <c r="C134" t="s">
        <v>9923</v>
      </c>
      <c r="D134">
        <v>5</v>
      </c>
      <c r="E134" t="s">
        <v>195</v>
      </c>
      <c r="F134" t="s">
        <v>10811</v>
      </c>
      <c r="G134">
        <v>2</v>
      </c>
      <c r="H134">
        <v>12</v>
      </c>
      <c r="I134">
        <v>15</v>
      </c>
      <c r="K134" t="s">
        <v>1562</v>
      </c>
      <c r="L134">
        <v>2</v>
      </c>
      <c r="M134" t="b">
        <v>1</v>
      </c>
      <c r="N134">
        <v>4</v>
      </c>
      <c r="O134">
        <v>13</v>
      </c>
      <c r="P134">
        <v>13.3</v>
      </c>
      <c r="Q134">
        <v>15</v>
      </c>
      <c r="R134">
        <v>23.1</v>
      </c>
      <c r="S134">
        <v>32.5</v>
      </c>
      <c r="V134">
        <v>162.5</v>
      </c>
      <c r="W134" t="s">
        <v>11023</v>
      </c>
    </row>
    <row r="135" spans="1:23" hidden="1" x14ac:dyDescent="0.25">
      <c r="A135">
        <v>7</v>
      </c>
      <c r="B135">
        <v>2</v>
      </c>
      <c r="C135" t="s">
        <v>9923</v>
      </c>
      <c r="D135">
        <v>6</v>
      </c>
      <c r="E135" t="s">
        <v>217</v>
      </c>
      <c r="F135" t="s">
        <v>10811</v>
      </c>
      <c r="G135">
        <v>4</v>
      </c>
      <c r="H135">
        <v>10</v>
      </c>
      <c r="I135">
        <v>12</v>
      </c>
      <c r="K135" t="s">
        <v>11031</v>
      </c>
      <c r="L135">
        <v>46024</v>
      </c>
      <c r="M135" t="b">
        <v>1</v>
      </c>
      <c r="N135">
        <v>4</v>
      </c>
      <c r="O135">
        <v>16</v>
      </c>
      <c r="P135">
        <v>9.8000000000000007</v>
      </c>
      <c r="Q135">
        <v>12</v>
      </c>
      <c r="R135">
        <v>20.5</v>
      </c>
      <c r="S135">
        <v>22.5</v>
      </c>
      <c r="V135">
        <v>100</v>
      </c>
      <c r="W135" t="s">
        <v>11024</v>
      </c>
    </row>
    <row r="136" spans="1:23" hidden="1" x14ac:dyDescent="0.25">
      <c r="A136">
        <v>7</v>
      </c>
      <c r="B136">
        <v>2</v>
      </c>
      <c r="C136" t="s">
        <v>9923</v>
      </c>
      <c r="D136">
        <v>7</v>
      </c>
      <c r="E136" t="s">
        <v>209</v>
      </c>
      <c r="F136" t="s">
        <v>10811</v>
      </c>
      <c r="G136">
        <v>3</v>
      </c>
      <c r="H136">
        <v>10</v>
      </c>
      <c r="I136">
        <v>12</v>
      </c>
      <c r="K136" t="s">
        <v>1562</v>
      </c>
      <c r="L136">
        <v>46024</v>
      </c>
      <c r="M136" t="b">
        <v>1</v>
      </c>
      <c r="N136">
        <v>4</v>
      </c>
      <c r="O136">
        <v>14</v>
      </c>
      <c r="P136">
        <v>8.6</v>
      </c>
      <c r="Q136">
        <v>12</v>
      </c>
      <c r="R136">
        <v>59.6</v>
      </c>
      <c r="S136">
        <v>70</v>
      </c>
      <c r="V136">
        <v>116.7</v>
      </c>
      <c r="W136" t="s">
        <v>11024</v>
      </c>
    </row>
    <row r="137" spans="1:23" hidden="1" x14ac:dyDescent="0.25">
      <c r="A137">
        <v>7</v>
      </c>
      <c r="B137">
        <v>2</v>
      </c>
      <c r="C137" t="s">
        <v>9923</v>
      </c>
      <c r="D137">
        <v>8</v>
      </c>
      <c r="E137" t="s">
        <v>339</v>
      </c>
      <c r="F137" t="s">
        <v>10811</v>
      </c>
      <c r="G137">
        <v>3</v>
      </c>
      <c r="J137">
        <v>30</v>
      </c>
      <c r="K137" t="s">
        <v>10815</v>
      </c>
      <c r="L137" t="s">
        <v>10815</v>
      </c>
      <c r="M137" t="b">
        <v>1</v>
      </c>
      <c r="N137">
        <v>4</v>
      </c>
      <c r="O137">
        <v>12</v>
      </c>
      <c r="R137">
        <v>50</v>
      </c>
      <c r="S137">
        <v>50</v>
      </c>
      <c r="T137">
        <v>61</v>
      </c>
      <c r="U137">
        <v>84</v>
      </c>
      <c r="V137">
        <v>100</v>
      </c>
    </row>
    <row r="138" spans="1:23" hidden="1" x14ac:dyDescent="0.25">
      <c r="A138">
        <v>7</v>
      </c>
      <c r="B138">
        <v>2</v>
      </c>
      <c r="C138" t="s">
        <v>9923</v>
      </c>
      <c r="D138">
        <v>9</v>
      </c>
      <c r="E138" t="s">
        <v>334</v>
      </c>
      <c r="F138" t="s">
        <v>10811</v>
      </c>
      <c r="G138">
        <v>2</v>
      </c>
      <c r="J138">
        <v>25</v>
      </c>
      <c r="K138" t="s">
        <v>10815</v>
      </c>
      <c r="L138" t="s">
        <v>10815</v>
      </c>
      <c r="M138" t="b">
        <v>1</v>
      </c>
      <c r="N138">
        <v>4</v>
      </c>
      <c r="O138">
        <v>8</v>
      </c>
      <c r="R138">
        <v>0</v>
      </c>
      <c r="S138">
        <v>0</v>
      </c>
      <c r="T138">
        <v>58</v>
      </c>
      <c r="U138">
        <v>61.2</v>
      </c>
      <c r="V138">
        <v>100</v>
      </c>
    </row>
    <row r="139" spans="1:23" hidden="1" x14ac:dyDescent="0.25">
      <c r="A139">
        <v>7</v>
      </c>
      <c r="B139">
        <v>3</v>
      </c>
      <c r="C139" t="s">
        <v>9987</v>
      </c>
      <c r="D139">
        <v>2</v>
      </c>
      <c r="E139" t="s">
        <v>265</v>
      </c>
      <c r="F139" t="s">
        <v>10811</v>
      </c>
      <c r="G139">
        <v>3</v>
      </c>
      <c r="H139">
        <v>10</v>
      </c>
      <c r="I139">
        <v>10</v>
      </c>
      <c r="K139" t="s">
        <v>11027</v>
      </c>
      <c r="L139">
        <v>2</v>
      </c>
      <c r="M139" t="b">
        <v>1</v>
      </c>
      <c r="N139">
        <v>4</v>
      </c>
      <c r="O139">
        <v>12</v>
      </c>
      <c r="P139">
        <v>9.9</v>
      </c>
      <c r="Q139">
        <v>10</v>
      </c>
      <c r="R139">
        <v>55.4</v>
      </c>
      <c r="S139">
        <v>75</v>
      </c>
      <c r="V139">
        <v>100</v>
      </c>
      <c r="W139" t="s">
        <v>11024</v>
      </c>
    </row>
    <row r="140" spans="1:23" hidden="1" x14ac:dyDescent="0.25">
      <c r="A140">
        <v>7</v>
      </c>
      <c r="B140">
        <v>3</v>
      </c>
      <c r="C140" t="s">
        <v>9987</v>
      </c>
      <c r="D140">
        <v>3</v>
      </c>
      <c r="E140" t="s">
        <v>249</v>
      </c>
      <c r="F140" t="s">
        <v>10811</v>
      </c>
      <c r="G140">
        <v>3</v>
      </c>
      <c r="H140">
        <v>8</v>
      </c>
      <c r="I140">
        <v>8</v>
      </c>
      <c r="K140" t="s">
        <v>11027</v>
      </c>
      <c r="L140">
        <v>2</v>
      </c>
      <c r="M140" t="b">
        <v>1</v>
      </c>
      <c r="N140">
        <v>4</v>
      </c>
      <c r="O140">
        <v>12</v>
      </c>
      <c r="P140">
        <v>8.6</v>
      </c>
      <c r="Q140">
        <v>10</v>
      </c>
      <c r="R140">
        <v>150</v>
      </c>
      <c r="S140">
        <v>150</v>
      </c>
      <c r="V140">
        <v>100</v>
      </c>
      <c r="W140" t="s">
        <v>11022</v>
      </c>
    </row>
    <row r="141" spans="1:23" hidden="1" x14ac:dyDescent="0.25">
      <c r="A141">
        <v>7</v>
      </c>
      <c r="B141">
        <v>3</v>
      </c>
      <c r="C141" t="s">
        <v>9987</v>
      </c>
      <c r="D141">
        <v>4</v>
      </c>
      <c r="E141" t="s">
        <v>275</v>
      </c>
      <c r="F141" t="s">
        <v>10811</v>
      </c>
      <c r="G141">
        <v>2</v>
      </c>
      <c r="H141">
        <v>10</v>
      </c>
      <c r="I141">
        <v>10</v>
      </c>
      <c r="K141" t="s">
        <v>11026</v>
      </c>
      <c r="L141">
        <v>2</v>
      </c>
      <c r="M141" t="b">
        <v>1</v>
      </c>
      <c r="N141">
        <v>4</v>
      </c>
      <c r="O141">
        <v>8</v>
      </c>
      <c r="R141">
        <v>26.9</v>
      </c>
      <c r="S141">
        <v>35</v>
      </c>
      <c r="T141">
        <v>11.5</v>
      </c>
      <c r="U141">
        <v>12</v>
      </c>
      <c r="V141">
        <v>100</v>
      </c>
    </row>
    <row r="142" spans="1:23" hidden="1" x14ac:dyDescent="0.25">
      <c r="A142">
        <v>7</v>
      </c>
      <c r="B142">
        <v>3</v>
      </c>
      <c r="C142" t="s">
        <v>9987</v>
      </c>
      <c r="D142">
        <v>5</v>
      </c>
      <c r="E142" t="s">
        <v>1</v>
      </c>
      <c r="F142" t="s">
        <v>10811</v>
      </c>
      <c r="G142">
        <v>5</v>
      </c>
      <c r="J142">
        <v>60</v>
      </c>
      <c r="K142" t="s">
        <v>10815</v>
      </c>
      <c r="L142">
        <v>46024</v>
      </c>
      <c r="M142" t="b">
        <v>1</v>
      </c>
      <c r="N142">
        <v>4</v>
      </c>
      <c r="O142">
        <v>20</v>
      </c>
      <c r="R142">
        <v>150</v>
      </c>
      <c r="S142">
        <v>150</v>
      </c>
      <c r="T142">
        <v>48.2</v>
      </c>
      <c r="U142">
        <v>60</v>
      </c>
      <c r="V142">
        <v>100</v>
      </c>
    </row>
    <row r="143" spans="1:23" hidden="1" x14ac:dyDescent="0.25">
      <c r="A143">
        <v>7</v>
      </c>
      <c r="B143">
        <v>3</v>
      </c>
      <c r="C143" t="s">
        <v>9987</v>
      </c>
      <c r="D143">
        <v>6</v>
      </c>
      <c r="E143" t="s">
        <v>96</v>
      </c>
      <c r="F143" t="s">
        <v>10811</v>
      </c>
      <c r="G143">
        <v>3</v>
      </c>
      <c r="H143">
        <v>8</v>
      </c>
      <c r="I143">
        <v>8</v>
      </c>
      <c r="K143" t="s">
        <v>11028</v>
      </c>
      <c r="L143">
        <v>46024</v>
      </c>
      <c r="M143" t="b">
        <v>1</v>
      </c>
      <c r="N143">
        <v>4</v>
      </c>
      <c r="O143">
        <v>15</v>
      </c>
      <c r="P143">
        <v>7.1</v>
      </c>
      <c r="Q143">
        <v>8</v>
      </c>
      <c r="R143">
        <v>34.700000000000003</v>
      </c>
      <c r="S143">
        <v>35</v>
      </c>
      <c r="V143">
        <v>125</v>
      </c>
      <c r="W143" t="s">
        <v>11024</v>
      </c>
    </row>
    <row r="144" spans="1:23" hidden="1" x14ac:dyDescent="0.25">
      <c r="A144">
        <v>7</v>
      </c>
      <c r="B144">
        <v>3</v>
      </c>
      <c r="C144" t="s">
        <v>9987</v>
      </c>
      <c r="D144">
        <v>7</v>
      </c>
      <c r="E144" t="s">
        <v>209</v>
      </c>
      <c r="F144" t="s">
        <v>10811</v>
      </c>
      <c r="G144">
        <v>3</v>
      </c>
      <c r="H144">
        <v>10</v>
      </c>
      <c r="I144">
        <v>12</v>
      </c>
      <c r="K144" t="s">
        <v>1562</v>
      </c>
      <c r="L144">
        <v>46024</v>
      </c>
      <c r="M144" t="b">
        <v>1</v>
      </c>
      <c r="N144">
        <v>4</v>
      </c>
      <c r="O144">
        <v>14</v>
      </c>
      <c r="P144">
        <v>9.6</v>
      </c>
      <c r="Q144">
        <v>12</v>
      </c>
      <c r="R144">
        <v>64.599999999999994</v>
      </c>
      <c r="S144">
        <v>75</v>
      </c>
      <c r="V144">
        <v>116.7</v>
      </c>
      <c r="W144" t="s">
        <v>11024</v>
      </c>
    </row>
    <row r="145" spans="1:23" hidden="1" x14ac:dyDescent="0.25">
      <c r="A145">
        <v>7</v>
      </c>
      <c r="B145">
        <v>3</v>
      </c>
      <c r="C145" t="s">
        <v>9987</v>
      </c>
      <c r="D145">
        <v>8</v>
      </c>
      <c r="E145" t="s">
        <v>339</v>
      </c>
      <c r="F145" t="s">
        <v>10811</v>
      </c>
      <c r="G145">
        <v>3</v>
      </c>
      <c r="J145">
        <v>30</v>
      </c>
      <c r="K145" t="s">
        <v>10815</v>
      </c>
      <c r="L145" t="s">
        <v>10815</v>
      </c>
      <c r="M145" t="b">
        <v>1</v>
      </c>
      <c r="N145">
        <v>4</v>
      </c>
      <c r="O145">
        <v>12</v>
      </c>
      <c r="R145">
        <v>50</v>
      </c>
      <c r="S145">
        <v>50</v>
      </c>
      <c r="T145">
        <v>57.6</v>
      </c>
      <c r="U145">
        <v>70.199999999999989</v>
      </c>
      <c r="V145">
        <v>100</v>
      </c>
    </row>
    <row r="146" spans="1:23" hidden="1" x14ac:dyDescent="0.25">
      <c r="A146">
        <v>7</v>
      </c>
      <c r="B146">
        <v>3</v>
      </c>
      <c r="C146" t="s">
        <v>9987</v>
      </c>
      <c r="D146">
        <v>9</v>
      </c>
      <c r="E146" t="s">
        <v>334</v>
      </c>
      <c r="F146" t="s">
        <v>10811</v>
      </c>
      <c r="G146">
        <v>2</v>
      </c>
      <c r="J146">
        <v>30</v>
      </c>
      <c r="K146" t="s">
        <v>10815</v>
      </c>
      <c r="L146" t="s">
        <v>10815</v>
      </c>
      <c r="M146" t="b">
        <v>1</v>
      </c>
      <c r="N146">
        <v>4</v>
      </c>
      <c r="O146">
        <v>8</v>
      </c>
      <c r="R146">
        <v>0</v>
      </c>
      <c r="S146">
        <v>0</v>
      </c>
      <c r="T146">
        <v>53.1</v>
      </c>
      <c r="U146">
        <v>60</v>
      </c>
      <c r="V146">
        <v>100</v>
      </c>
    </row>
    <row r="147" spans="1:23" hidden="1" x14ac:dyDescent="0.25">
      <c r="A147">
        <v>7</v>
      </c>
      <c r="B147">
        <v>4</v>
      </c>
      <c r="C147" t="s">
        <v>10045</v>
      </c>
      <c r="D147">
        <v>2</v>
      </c>
      <c r="E147" t="s">
        <v>1</v>
      </c>
      <c r="F147" t="s">
        <v>10811</v>
      </c>
      <c r="G147">
        <v>5</v>
      </c>
      <c r="J147">
        <v>60</v>
      </c>
      <c r="K147" t="s">
        <v>10815</v>
      </c>
      <c r="L147" t="s">
        <v>10815</v>
      </c>
      <c r="M147" t="b">
        <v>1</v>
      </c>
      <c r="N147">
        <v>4</v>
      </c>
      <c r="O147">
        <v>20</v>
      </c>
      <c r="R147">
        <v>150</v>
      </c>
      <c r="S147">
        <v>150</v>
      </c>
      <c r="T147">
        <v>56.8</v>
      </c>
      <c r="U147">
        <v>75</v>
      </c>
      <c r="V147">
        <v>100</v>
      </c>
    </row>
    <row r="148" spans="1:23" hidden="1" x14ac:dyDescent="0.25">
      <c r="A148">
        <v>7</v>
      </c>
      <c r="B148">
        <v>4</v>
      </c>
      <c r="C148" t="s">
        <v>10045</v>
      </c>
      <c r="D148">
        <v>3</v>
      </c>
      <c r="E148" t="s">
        <v>96</v>
      </c>
      <c r="F148" t="s">
        <v>10811</v>
      </c>
      <c r="G148">
        <v>4</v>
      </c>
      <c r="H148">
        <v>8</v>
      </c>
      <c r="I148">
        <v>8</v>
      </c>
      <c r="K148" t="s">
        <v>11028</v>
      </c>
      <c r="L148">
        <v>46024</v>
      </c>
      <c r="M148" t="b">
        <v>1</v>
      </c>
      <c r="N148">
        <v>4</v>
      </c>
      <c r="O148">
        <v>16</v>
      </c>
      <c r="P148">
        <v>7</v>
      </c>
      <c r="Q148">
        <v>8</v>
      </c>
      <c r="R148">
        <v>35</v>
      </c>
      <c r="S148">
        <v>35</v>
      </c>
      <c r="V148">
        <v>100</v>
      </c>
      <c r="W148" t="s">
        <v>11024</v>
      </c>
    </row>
    <row r="149" spans="1:23" hidden="1" x14ac:dyDescent="0.25">
      <c r="A149">
        <v>7</v>
      </c>
      <c r="B149">
        <v>4</v>
      </c>
      <c r="C149" t="s">
        <v>10045</v>
      </c>
      <c r="D149">
        <v>4</v>
      </c>
      <c r="E149" t="s">
        <v>217</v>
      </c>
      <c r="F149" t="s">
        <v>10811</v>
      </c>
      <c r="G149">
        <v>4</v>
      </c>
      <c r="H149">
        <v>10</v>
      </c>
      <c r="I149">
        <v>12</v>
      </c>
      <c r="K149" t="s">
        <v>11031</v>
      </c>
      <c r="L149">
        <v>46024</v>
      </c>
      <c r="M149" t="b">
        <v>1</v>
      </c>
      <c r="N149">
        <v>4</v>
      </c>
      <c r="O149">
        <v>16</v>
      </c>
      <c r="P149">
        <v>10.9</v>
      </c>
      <c r="Q149">
        <v>12</v>
      </c>
      <c r="R149">
        <v>20.9</v>
      </c>
      <c r="S149">
        <v>22.5</v>
      </c>
      <c r="V149">
        <v>100</v>
      </c>
      <c r="W149" t="s">
        <v>11023</v>
      </c>
    </row>
    <row r="150" spans="1:23" hidden="1" x14ac:dyDescent="0.25">
      <c r="A150">
        <v>7</v>
      </c>
      <c r="B150">
        <v>4</v>
      </c>
      <c r="C150" t="s">
        <v>10045</v>
      </c>
      <c r="D150">
        <v>5</v>
      </c>
      <c r="E150" t="s">
        <v>209</v>
      </c>
      <c r="F150" t="s">
        <v>10811</v>
      </c>
      <c r="G150">
        <v>3</v>
      </c>
      <c r="H150">
        <v>10</v>
      </c>
      <c r="I150">
        <v>12</v>
      </c>
      <c r="K150" t="s">
        <v>1562</v>
      </c>
      <c r="L150">
        <v>46024</v>
      </c>
      <c r="M150" t="b">
        <v>1</v>
      </c>
      <c r="N150">
        <v>4</v>
      </c>
      <c r="O150">
        <v>15</v>
      </c>
      <c r="P150">
        <v>9</v>
      </c>
      <c r="Q150">
        <v>11</v>
      </c>
      <c r="R150">
        <v>65</v>
      </c>
      <c r="S150">
        <v>70</v>
      </c>
      <c r="V150">
        <v>125</v>
      </c>
      <c r="W150" t="s">
        <v>11024</v>
      </c>
    </row>
    <row r="151" spans="1:23" hidden="1" x14ac:dyDescent="0.25">
      <c r="A151">
        <v>7</v>
      </c>
      <c r="B151">
        <v>4</v>
      </c>
      <c r="C151" t="s">
        <v>10045</v>
      </c>
      <c r="D151">
        <v>6</v>
      </c>
      <c r="E151" t="s">
        <v>123</v>
      </c>
      <c r="F151" t="s">
        <v>10811</v>
      </c>
      <c r="G151">
        <v>3</v>
      </c>
      <c r="H151">
        <v>10</v>
      </c>
      <c r="I151">
        <v>12</v>
      </c>
      <c r="K151" t="s">
        <v>1562</v>
      </c>
      <c r="L151">
        <v>46024</v>
      </c>
      <c r="M151" t="b">
        <v>1</v>
      </c>
      <c r="N151">
        <v>4</v>
      </c>
      <c r="O151">
        <v>12</v>
      </c>
      <c r="P151">
        <v>10.5</v>
      </c>
      <c r="Q151">
        <v>12</v>
      </c>
      <c r="R151">
        <v>25.8</v>
      </c>
      <c r="S151">
        <v>30</v>
      </c>
      <c r="V151">
        <v>100</v>
      </c>
      <c r="W151" t="s">
        <v>11023</v>
      </c>
    </row>
    <row r="152" spans="1:23" hidden="1" x14ac:dyDescent="0.25">
      <c r="A152">
        <v>7</v>
      </c>
      <c r="B152">
        <v>4</v>
      </c>
      <c r="C152" t="s">
        <v>10045</v>
      </c>
      <c r="D152">
        <v>7</v>
      </c>
      <c r="E152" t="s">
        <v>339</v>
      </c>
      <c r="F152" t="s">
        <v>10811</v>
      </c>
      <c r="G152">
        <v>3</v>
      </c>
      <c r="J152">
        <v>30</v>
      </c>
      <c r="K152" t="s">
        <v>10815</v>
      </c>
      <c r="L152" t="s">
        <v>10815</v>
      </c>
      <c r="M152" t="b">
        <v>1</v>
      </c>
      <c r="N152">
        <v>4</v>
      </c>
      <c r="O152">
        <v>12</v>
      </c>
      <c r="R152">
        <v>50</v>
      </c>
      <c r="S152">
        <v>50</v>
      </c>
      <c r="T152">
        <v>58.7</v>
      </c>
      <c r="U152">
        <v>73.2</v>
      </c>
      <c r="V152">
        <v>100</v>
      </c>
    </row>
    <row r="153" spans="1:23" hidden="1" x14ac:dyDescent="0.25">
      <c r="A153">
        <v>7</v>
      </c>
      <c r="B153">
        <v>4</v>
      </c>
      <c r="C153" t="s">
        <v>10045</v>
      </c>
      <c r="D153">
        <v>8</v>
      </c>
      <c r="E153" t="s">
        <v>334</v>
      </c>
      <c r="F153" t="s">
        <v>10811</v>
      </c>
      <c r="G153">
        <v>2</v>
      </c>
      <c r="J153">
        <v>30</v>
      </c>
      <c r="K153" t="s">
        <v>10815</v>
      </c>
      <c r="L153" t="s">
        <v>10815</v>
      </c>
      <c r="M153" t="b">
        <v>1</v>
      </c>
      <c r="N153">
        <v>4</v>
      </c>
      <c r="O153">
        <v>8</v>
      </c>
      <c r="R153">
        <v>0</v>
      </c>
      <c r="S153">
        <v>0</v>
      </c>
      <c r="T153">
        <v>51.8</v>
      </c>
      <c r="U153">
        <v>60</v>
      </c>
      <c r="V153">
        <v>100</v>
      </c>
    </row>
    <row r="154" spans="1:23" hidden="1" x14ac:dyDescent="0.25">
      <c r="A154">
        <v>7</v>
      </c>
      <c r="B154">
        <v>4</v>
      </c>
      <c r="C154" t="s">
        <v>10045</v>
      </c>
      <c r="D154">
        <v>9</v>
      </c>
      <c r="E154" t="s">
        <v>373</v>
      </c>
      <c r="F154" t="s">
        <v>10814</v>
      </c>
      <c r="G154">
        <v>3</v>
      </c>
      <c r="J154">
        <v>30</v>
      </c>
      <c r="K154" t="s">
        <v>10815</v>
      </c>
      <c r="L154" t="s">
        <v>10815</v>
      </c>
      <c r="M154" t="b">
        <v>1</v>
      </c>
      <c r="N154">
        <v>2</v>
      </c>
      <c r="O154">
        <v>4</v>
      </c>
      <c r="T154">
        <v>30</v>
      </c>
      <c r="U154">
        <v>30</v>
      </c>
      <c r="V154">
        <v>66.7</v>
      </c>
    </row>
    <row r="155" spans="1:23" hidden="1" x14ac:dyDescent="0.25">
      <c r="A155">
        <v>8</v>
      </c>
      <c r="B155">
        <v>1</v>
      </c>
      <c r="C155" t="s">
        <v>10810</v>
      </c>
      <c r="D155">
        <v>7</v>
      </c>
      <c r="E155" t="s">
        <v>1</v>
      </c>
      <c r="F155" t="s">
        <v>10811</v>
      </c>
      <c r="G155">
        <v>5</v>
      </c>
      <c r="J155">
        <v>60</v>
      </c>
      <c r="K155" t="s">
        <v>10815</v>
      </c>
      <c r="L155">
        <v>1</v>
      </c>
      <c r="M155" t="b">
        <v>1</v>
      </c>
      <c r="N155">
        <v>4</v>
      </c>
      <c r="O155">
        <v>17</v>
      </c>
      <c r="R155">
        <v>150</v>
      </c>
      <c r="S155">
        <v>150</v>
      </c>
      <c r="T155">
        <v>61.6</v>
      </c>
      <c r="U155">
        <v>75</v>
      </c>
      <c r="V155">
        <v>85</v>
      </c>
    </row>
    <row r="156" spans="1:23" hidden="1" x14ac:dyDescent="0.25">
      <c r="A156">
        <v>8</v>
      </c>
      <c r="B156">
        <v>1</v>
      </c>
      <c r="C156" t="s">
        <v>10810</v>
      </c>
      <c r="D156">
        <v>8</v>
      </c>
      <c r="E156" t="s">
        <v>32</v>
      </c>
      <c r="F156" t="s">
        <v>10811</v>
      </c>
      <c r="G156">
        <v>4</v>
      </c>
      <c r="H156">
        <v>8</v>
      </c>
      <c r="I156">
        <v>10</v>
      </c>
      <c r="K156" t="s">
        <v>11029</v>
      </c>
      <c r="L156">
        <v>2</v>
      </c>
      <c r="M156" t="b">
        <v>1</v>
      </c>
      <c r="N156">
        <v>4</v>
      </c>
      <c r="O156">
        <v>16</v>
      </c>
      <c r="P156">
        <v>8.4</v>
      </c>
      <c r="Q156">
        <v>10</v>
      </c>
      <c r="R156">
        <v>198.1</v>
      </c>
      <c r="S156">
        <v>210</v>
      </c>
      <c r="V156">
        <v>100</v>
      </c>
      <c r="W156" t="s">
        <v>11023</v>
      </c>
    </row>
    <row r="157" spans="1:23" hidden="1" x14ac:dyDescent="0.25">
      <c r="A157">
        <v>8</v>
      </c>
      <c r="B157">
        <v>1</v>
      </c>
      <c r="C157" t="s">
        <v>10810</v>
      </c>
      <c r="D157">
        <v>9</v>
      </c>
      <c r="E157" t="s">
        <v>45</v>
      </c>
      <c r="F157" t="s">
        <v>10811</v>
      </c>
      <c r="G157">
        <v>3</v>
      </c>
      <c r="H157">
        <v>10</v>
      </c>
      <c r="I157">
        <v>12</v>
      </c>
      <c r="K157" t="s">
        <v>10812</v>
      </c>
      <c r="L157">
        <v>2</v>
      </c>
      <c r="M157" t="b">
        <v>1</v>
      </c>
      <c r="N157">
        <v>4</v>
      </c>
      <c r="O157">
        <v>12</v>
      </c>
      <c r="P157">
        <v>11.3</v>
      </c>
      <c r="Q157">
        <v>12</v>
      </c>
      <c r="R157">
        <v>68.099999999999994</v>
      </c>
      <c r="S157">
        <v>72.5</v>
      </c>
      <c r="V157">
        <v>100</v>
      </c>
      <c r="W157" t="s">
        <v>11023</v>
      </c>
    </row>
    <row r="158" spans="1:23" hidden="1" x14ac:dyDescent="0.25">
      <c r="A158">
        <v>8</v>
      </c>
      <c r="B158">
        <v>1</v>
      </c>
      <c r="C158" t="s">
        <v>10810</v>
      </c>
      <c r="D158">
        <v>10</v>
      </c>
      <c r="E158" t="s">
        <v>8734</v>
      </c>
      <c r="F158" t="s">
        <v>10811</v>
      </c>
      <c r="G158">
        <v>3</v>
      </c>
      <c r="H158">
        <v>10</v>
      </c>
      <c r="I158">
        <v>12</v>
      </c>
      <c r="K158" t="s">
        <v>10812</v>
      </c>
      <c r="L158">
        <v>46024</v>
      </c>
      <c r="M158" t="b">
        <v>1</v>
      </c>
      <c r="N158">
        <v>4</v>
      </c>
      <c r="O158">
        <v>12</v>
      </c>
      <c r="P158">
        <v>9.6999999999999993</v>
      </c>
      <c r="Q158">
        <v>12</v>
      </c>
      <c r="R158">
        <v>27.5</v>
      </c>
      <c r="S158">
        <v>30</v>
      </c>
      <c r="V158">
        <v>100</v>
      </c>
      <c r="W158" t="s">
        <v>11024</v>
      </c>
    </row>
    <row r="159" spans="1:23" hidden="1" x14ac:dyDescent="0.25">
      <c r="A159">
        <v>8</v>
      </c>
      <c r="B159">
        <v>1</v>
      </c>
      <c r="C159" t="s">
        <v>10810</v>
      </c>
      <c r="D159">
        <v>11</v>
      </c>
      <c r="E159" t="s">
        <v>73</v>
      </c>
      <c r="F159" t="s">
        <v>10811</v>
      </c>
      <c r="G159">
        <v>3</v>
      </c>
      <c r="H159">
        <v>15</v>
      </c>
      <c r="I159">
        <v>15</v>
      </c>
      <c r="K159" t="s">
        <v>10813</v>
      </c>
      <c r="L159">
        <v>2</v>
      </c>
      <c r="M159" t="b">
        <v>1</v>
      </c>
      <c r="N159">
        <v>4</v>
      </c>
      <c r="O159">
        <v>12</v>
      </c>
      <c r="P159">
        <v>14.8</v>
      </c>
      <c r="Q159">
        <v>15</v>
      </c>
      <c r="R159">
        <v>36.700000000000003</v>
      </c>
      <c r="S159">
        <v>47.5</v>
      </c>
      <c r="V159">
        <v>100</v>
      </c>
      <c r="W159" t="s">
        <v>11024</v>
      </c>
    </row>
    <row r="160" spans="1:23" hidden="1" x14ac:dyDescent="0.25">
      <c r="A160">
        <v>8</v>
      </c>
      <c r="B160">
        <v>1</v>
      </c>
      <c r="C160" t="s">
        <v>10810</v>
      </c>
      <c r="D160">
        <v>12</v>
      </c>
      <c r="E160" t="s">
        <v>356</v>
      </c>
      <c r="F160" t="s">
        <v>10814</v>
      </c>
      <c r="G160">
        <v>1</v>
      </c>
      <c r="K160" t="s">
        <v>10815</v>
      </c>
      <c r="L160" t="s">
        <v>10815</v>
      </c>
      <c r="M160" t="b">
        <v>1</v>
      </c>
      <c r="N160">
        <v>2</v>
      </c>
      <c r="O160">
        <v>2</v>
      </c>
      <c r="T160">
        <v>263</v>
      </c>
      <c r="U160">
        <v>360</v>
      </c>
      <c r="V160">
        <v>100</v>
      </c>
    </row>
    <row r="161" spans="1:23" hidden="1" x14ac:dyDescent="0.25">
      <c r="A161">
        <v>8</v>
      </c>
      <c r="B161">
        <v>2</v>
      </c>
      <c r="C161" t="s">
        <v>10987</v>
      </c>
      <c r="D161">
        <v>7</v>
      </c>
      <c r="E161" t="s">
        <v>147</v>
      </c>
      <c r="F161" t="s">
        <v>10811</v>
      </c>
      <c r="G161">
        <v>4</v>
      </c>
      <c r="H161">
        <v>6</v>
      </c>
      <c r="I161">
        <v>10</v>
      </c>
      <c r="K161" t="s">
        <v>11029</v>
      </c>
      <c r="L161">
        <v>2</v>
      </c>
      <c r="M161" t="b">
        <v>1</v>
      </c>
      <c r="N161">
        <v>4</v>
      </c>
      <c r="O161">
        <v>16</v>
      </c>
      <c r="P161">
        <v>8.1</v>
      </c>
      <c r="Q161">
        <v>10</v>
      </c>
      <c r="R161">
        <v>127.2</v>
      </c>
      <c r="S161">
        <v>140</v>
      </c>
      <c r="V161">
        <v>100</v>
      </c>
      <c r="W161" t="s">
        <v>11023</v>
      </c>
    </row>
    <row r="162" spans="1:23" hidden="1" x14ac:dyDescent="0.25">
      <c r="A162">
        <v>8</v>
      </c>
      <c r="B162">
        <v>2</v>
      </c>
      <c r="C162" t="s">
        <v>10987</v>
      </c>
      <c r="D162">
        <v>8</v>
      </c>
      <c r="E162" t="s">
        <v>181</v>
      </c>
      <c r="F162" t="s">
        <v>10811</v>
      </c>
      <c r="G162">
        <v>3</v>
      </c>
      <c r="H162">
        <v>8</v>
      </c>
      <c r="I162">
        <v>12</v>
      </c>
      <c r="K162" t="s">
        <v>11029</v>
      </c>
      <c r="L162">
        <v>2</v>
      </c>
      <c r="M162" t="b">
        <v>1</v>
      </c>
      <c r="N162">
        <v>4</v>
      </c>
      <c r="O162">
        <v>13</v>
      </c>
      <c r="P162">
        <v>9.1999999999999993</v>
      </c>
      <c r="Q162">
        <v>10</v>
      </c>
      <c r="R162">
        <v>91.5</v>
      </c>
      <c r="S162">
        <v>105</v>
      </c>
      <c r="V162">
        <v>108.3</v>
      </c>
      <c r="W162" t="s">
        <v>11023</v>
      </c>
    </row>
    <row r="163" spans="1:23" hidden="1" x14ac:dyDescent="0.25">
      <c r="A163">
        <v>8</v>
      </c>
      <c r="B163">
        <v>2</v>
      </c>
      <c r="C163" t="s">
        <v>10987</v>
      </c>
      <c r="D163">
        <v>9</v>
      </c>
      <c r="E163" t="s">
        <v>200</v>
      </c>
      <c r="F163" t="s">
        <v>10811</v>
      </c>
      <c r="G163">
        <v>3</v>
      </c>
      <c r="H163">
        <v>12</v>
      </c>
      <c r="I163">
        <v>15</v>
      </c>
      <c r="K163" t="s">
        <v>10812</v>
      </c>
      <c r="L163">
        <v>2</v>
      </c>
      <c r="M163" t="b">
        <v>1</v>
      </c>
      <c r="N163">
        <v>4</v>
      </c>
      <c r="O163">
        <v>14</v>
      </c>
      <c r="P163">
        <v>10</v>
      </c>
      <c r="Q163">
        <v>12</v>
      </c>
      <c r="R163">
        <v>20.7</v>
      </c>
      <c r="S163">
        <v>30</v>
      </c>
      <c r="V163">
        <v>116.7</v>
      </c>
      <c r="W163" t="s">
        <v>11024</v>
      </c>
    </row>
    <row r="164" spans="1:23" hidden="1" x14ac:dyDescent="0.25">
      <c r="A164">
        <v>8</v>
      </c>
      <c r="B164">
        <v>2</v>
      </c>
      <c r="C164" t="s">
        <v>10987</v>
      </c>
      <c r="D164">
        <v>10</v>
      </c>
      <c r="E164" t="s">
        <v>313</v>
      </c>
      <c r="F164" t="s">
        <v>10811</v>
      </c>
      <c r="G164">
        <v>3</v>
      </c>
      <c r="H164">
        <v>10</v>
      </c>
      <c r="I164">
        <v>10</v>
      </c>
      <c r="K164" t="s">
        <v>11029</v>
      </c>
      <c r="L164">
        <v>3</v>
      </c>
      <c r="M164" t="b">
        <v>1</v>
      </c>
      <c r="N164">
        <v>4</v>
      </c>
      <c r="O164">
        <v>12</v>
      </c>
      <c r="P164">
        <v>10.4</v>
      </c>
      <c r="Q164">
        <v>12</v>
      </c>
      <c r="R164">
        <v>37.5</v>
      </c>
      <c r="S164">
        <v>50</v>
      </c>
      <c r="V164">
        <v>100</v>
      </c>
      <c r="W164" t="s">
        <v>11022</v>
      </c>
    </row>
    <row r="165" spans="1:23" hidden="1" x14ac:dyDescent="0.25">
      <c r="A165">
        <v>8</v>
      </c>
      <c r="B165">
        <v>2</v>
      </c>
      <c r="C165" t="s">
        <v>10987</v>
      </c>
      <c r="D165">
        <v>11</v>
      </c>
      <c r="E165" t="s">
        <v>217</v>
      </c>
      <c r="F165" t="s">
        <v>10811</v>
      </c>
      <c r="G165">
        <v>3</v>
      </c>
      <c r="H165">
        <v>10</v>
      </c>
      <c r="I165">
        <v>12</v>
      </c>
      <c r="K165" t="s">
        <v>10812</v>
      </c>
      <c r="L165">
        <v>46024</v>
      </c>
      <c r="M165" t="b">
        <v>1</v>
      </c>
      <c r="N165">
        <v>4</v>
      </c>
      <c r="O165">
        <v>12</v>
      </c>
      <c r="P165">
        <v>8.1999999999999993</v>
      </c>
      <c r="Q165">
        <v>10</v>
      </c>
      <c r="R165">
        <v>24.4</v>
      </c>
      <c r="S165">
        <v>25</v>
      </c>
      <c r="V165">
        <v>100</v>
      </c>
      <c r="W165" t="s">
        <v>11024</v>
      </c>
    </row>
    <row r="166" spans="1:23" hidden="1" x14ac:dyDescent="0.25">
      <c r="A166">
        <v>8</v>
      </c>
      <c r="B166">
        <v>2</v>
      </c>
      <c r="C166" t="s">
        <v>10987</v>
      </c>
      <c r="D166">
        <v>12</v>
      </c>
      <c r="E166" t="s">
        <v>209</v>
      </c>
      <c r="F166" t="s">
        <v>10811</v>
      </c>
      <c r="G166">
        <v>2</v>
      </c>
      <c r="H166">
        <v>12</v>
      </c>
      <c r="I166">
        <v>15</v>
      </c>
      <c r="K166" t="s">
        <v>10812</v>
      </c>
      <c r="L166">
        <v>1</v>
      </c>
      <c r="M166" t="b">
        <v>1</v>
      </c>
      <c r="N166">
        <v>4</v>
      </c>
      <c r="O166">
        <v>14</v>
      </c>
      <c r="P166">
        <v>8.3000000000000007</v>
      </c>
      <c r="Q166">
        <v>10</v>
      </c>
      <c r="R166">
        <v>65</v>
      </c>
      <c r="S166">
        <v>70</v>
      </c>
      <c r="V166">
        <v>175</v>
      </c>
      <c r="W166" t="s">
        <v>11024</v>
      </c>
    </row>
    <row r="167" spans="1:23" hidden="1" x14ac:dyDescent="0.25">
      <c r="A167">
        <v>8</v>
      </c>
      <c r="B167">
        <v>2</v>
      </c>
      <c r="C167" t="s">
        <v>10987</v>
      </c>
      <c r="D167">
        <v>13</v>
      </c>
      <c r="E167" t="s">
        <v>373</v>
      </c>
      <c r="F167" t="s">
        <v>10814</v>
      </c>
      <c r="G167">
        <v>6</v>
      </c>
      <c r="J167">
        <v>20</v>
      </c>
      <c r="K167" t="s">
        <v>10815</v>
      </c>
      <c r="L167" t="s">
        <v>10815</v>
      </c>
      <c r="M167" t="b">
        <v>1</v>
      </c>
      <c r="N167">
        <v>4</v>
      </c>
      <c r="O167">
        <v>24</v>
      </c>
      <c r="T167">
        <v>20</v>
      </c>
      <c r="U167">
        <v>20</v>
      </c>
      <c r="V167">
        <v>100</v>
      </c>
    </row>
    <row r="168" spans="1:23" hidden="1" x14ac:dyDescent="0.25">
      <c r="A168">
        <v>8</v>
      </c>
      <c r="B168">
        <v>3</v>
      </c>
      <c r="C168" t="s">
        <v>10997</v>
      </c>
      <c r="D168">
        <v>7</v>
      </c>
      <c r="E168" t="s">
        <v>265</v>
      </c>
      <c r="F168" t="s">
        <v>10811</v>
      </c>
      <c r="G168">
        <v>4</v>
      </c>
      <c r="H168">
        <v>8</v>
      </c>
      <c r="I168">
        <v>10</v>
      </c>
      <c r="K168" t="s">
        <v>11029</v>
      </c>
      <c r="L168">
        <v>2</v>
      </c>
      <c r="M168" t="b">
        <v>1</v>
      </c>
      <c r="N168">
        <v>4</v>
      </c>
      <c r="O168">
        <v>16</v>
      </c>
      <c r="P168">
        <v>9.5</v>
      </c>
      <c r="Q168">
        <v>10</v>
      </c>
      <c r="R168">
        <v>75.3</v>
      </c>
      <c r="S168">
        <v>80</v>
      </c>
      <c r="V168">
        <v>100</v>
      </c>
      <c r="W168" t="s">
        <v>11023</v>
      </c>
    </row>
    <row r="169" spans="1:23" hidden="1" x14ac:dyDescent="0.25">
      <c r="A169">
        <v>8</v>
      </c>
      <c r="B169">
        <v>3</v>
      </c>
      <c r="C169" t="s">
        <v>10997</v>
      </c>
      <c r="D169">
        <v>8</v>
      </c>
      <c r="E169" t="s">
        <v>249</v>
      </c>
      <c r="F169" t="s">
        <v>10811</v>
      </c>
      <c r="G169">
        <v>3</v>
      </c>
      <c r="H169">
        <v>8</v>
      </c>
      <c r="I169">
        <v>10</v>
      </c>
      <c r="K169" t="s">
        <v>11029</v>
      </c>
      <c r="L169">
        <v>2</v>
      </c>
      <c r="M169" t="b">
        <v>1</v>
      </c>
      <c r="N169">
        <v>4</v>
      </c>
      <c r="O169">
        <v>12</v>
      </c>
      <c r="P169">
        <v>9.3000000000000007</v>
      </c>
      <c r="Q169">
        <v>11</v>
      </c>
      <c r="R169">
        <v>154.19999999999999</v>
      </c>
      <c r="S169">
        <v>170</v>
      </c>
      <c r="V169">
        <v>100</v>
      </c>
      <c r="W169" t="s">
        <v>11023</v>
      </c>
    </row>
    <row r="170" spans="1:23" hidden="1" x14ac:dyDescent="0.25">
      <c r="A170">
        <v>8</v>
      </c>
      <c r="B170">
        <v>3</v>
      </c>
      <c r="C170" t="s">
        <v>10997</v>
      </c>
      <c r="D170">
        <v>9</v>
      </c>
      <c r="E170" t="s">
        <v>256</v>
      </c>
      <c r="F170" t="s">
        <v>10811</v>
      </c>
      <c r="G170">
        <v>3</v>
      </c>
      <c r="H170">
        <v>8</v>
      </c>
      <c r="I170">
        <v>8</v>
      </c>
      <c r="K170" t="s">
        <v>11029</v>
      </c>
      <c r="L170">
        <v>2</v>
      </c>
      <c r="M170" t="b">
        <v>1</v>
      </c>
      <c r="N170">
        <v>4</v>
      </c>
      <c r="O170">
        <v>13</v>
      </c>
      <c r="P170">
        <v>8</v>
      </c>
      <c r="Q170">
        <v>8</v>
      </c>
      <c r="R170">
        <v>37.299999999999997</v>
      </c>
      <c r="S170">
        <v>50</v>
      </c>
      <c r="V170">
        <v>108.3</v>
      </c>
      <c r="W170" t="s">
        <v>11023</v>
      </c>
    </row>
    <row r="171" spans="1:23" hidden="1" x14ac:dyDescent="0.25">
      <c r="A171">
        <v>8</v>
      </c>
      <c r="B171">
        <v>3</v>
      </c>
      <c r="C171" t="s">
        <v>10997</v>
      </c>
      <c r="D171">
        <v>10</v>
      </c>
      <c r="E171" t="s">
        <v>290</v>
      </c>
      <c r="F171" t="s">
        <v>10811</v>
      </c>
      <c r="G171">
        <v>3</v>
      </c>
      <c r="H171">
        <v>12</v>
      </c>
      <c r="I171">
        <v>15</v>
      </c>
      <c r="K171" t="s">
        <v>10812</v>
      </c>
      <c r="L171">
        <v>2</v>
      </c>
      <c r="M171" t="b">
        <v>1</v>
      </c>
      <c r="N171">
        <v>4</v>
      </c>
      <c r="O171">
        <v>13</v>
      </c>
      <c r="P171">
        <v>14.5</v>
      </c>
      <c r="Q171">
        <v>15</v>
      </c>
      <c r="R171">
        <v>92.3</v>
      </c>
      <c r="S171">
        <v>120</v>
      </c>
      <c r="V171">
        <v>108.3</v>
      </c>
      <c r="W171" t="s">
        <v>11023</v>
      </c>
    </row>
    <row r="172" spans="1:23" hidden="1" x14ac:dyDescent="0.25">
      <c r="A172">
        <v>8</v>
      </c>
      <c r="B172">
        <v>3</v>
      </c>
      <c r="C172" t="s">
        <v>10997</v>
      </c>
      <c r="D172">
        <v>11</v>
      </c>
      <c r="E172" t="s">
        <v>1</v>
      </c>
      <c r="F172" t="s">
        <v>10811</v>
      </c>
      <c r="G172">
        <v>4</v>
      </c>
      <c r="J172">
        <v>60</v>
      </c>
      <c r="K172" t="s">
        <v>10815</v>
      </c>
      <c r="L172">
        <v>1</v>
      </c>
      <c r="M172" t="b">
        <v>1</v>
      </c>
      <c r="N172">
        <v>4</v>
      </c>
      <c r="O172">
        <v>16</v>
      </c>
      <c r="R172">
        <v>155</v>
      </c>
      <c r="S172">
        <v>170</v>
      </c>
      <c r="T172">
        <v>55.2</v>
      </c>
      <c r="U172">
        <v>75</v>
      </c>
      <c r="V172">
        <v>100</v>
      </c>
    </row>
    <row r="173" spans="1:23" hidden="1" x14ac:dyDescent="0.25">
      <c r="A173">
        <v>8</v>
      </c>
      <c r="B173">
        <v>3</v>
      </c>
      <c r="C173" t="s">
        <v>10997</v>
      </c>
      <c r="D173">
        <v>12</v>
      </c>
      <c r="E173" t="s">
        <v>356</v>
      </c>
      <c r="F173" t="s">
        <v>10814</v>
      </c>
      <c r="G173">
        <v>1</v>
      </c>
      <c r="K173" t="s">
        <v>10815</v>
      </c>
      <c r="L173" t="s">
        <v>10815</v>
      </c>
      <c r="M173" t="b">
        <v>1</v>
      </c>
      <c r="N173">
        <v>4</v>
      </c>
      <c r="O173">
        <v>16</v>
      </c>
      <c r="T173">
        <v>53.4</v>
      </c>
      <c r="U173">
        <v>360</v>
      </c>
      <c r="V173">
        <v>400</v>
      </c>
    </row>
    <row r="174" spans="1:23" hidden="1" x14ac:dyDescent="0.25">
      <c r="A174">
        <v>8</v>
      </c>
      <c r="B174">
        <v>4</v>
      </c>
      <c r="C174" t="s">
        <v>11005</v>
      </c>
      <c r="D174">
        <v>6</v>
      </c>
      <c r="E174" t="s">
        <v>115</v>
      </c>
      <c r="F174" t="s">
        <v>10811</v>
      </c>
      <c r="G174">
        <v>3</v>
      </c>
      <c r="H174">
        <v>8</v>
      </c>
      <c r="I174">
        <v>10</v>
      </c>
      <c r="K174" t="s">
        <v>10812</v>
      </c>
      <c r="L174">
        <v>2</v>
      </c>
      <c r="M174" t="b">
        <v>1</v>
      </c>
      <c r="N174">
        <v>4</v>
      </c>
      <c r="O174">
        <v>13</v>
      </c>
      <c r="P174">
        <v>9.8000000000000007</v>
      </c>
      <c r="Q174">
        <v>12</v>
      </c>
      <c r="R174">
        <v>31.5</v>
      </c>
      <c r="S174">
        <v>40</v>
      </c>
      <c r="V174">
        <v>108.3</v>
      </c>
      <c r="W174" t="s">
        <v>11023</v>
      </c>
    </row>
    <row r="175" spans="1:23" hidden="1" x14ac:dyDescent="0.25">
      <c r="A175">
        <v>8</v>
      </c>
      <c r="B175">
        <v>4</v>
      </c>
      <c r="C175" t="s">
        <v>11005</v>
      </c>
      <c r="D175">
        <v>7</v>
      </c>
      <c r="E175" t="s">
        <v>217</v>
      </c>
      <c r="F175" t="s">
        <v>10811</v>
      </c>
      <c r="G175">
        <v>3</v>
      </c>
      <c r="H175">
        <v>8</v>
      </c>
      <c r="I175">
        <v>10</v>
      </c>
      <c r="K175" t="s">
        <v>10812</v>
      </c>
      <c r="L175">
        <v>46024</v>
      </c>
      <c r="M175" t="b">
        <v>1</v>
      </c>
      <c r="N175">
        <v>4</v>
      </c>
      <c r="O175">
        <v>12</v>
      </c>
      <c r="P175">
        <v>9.9</v>
      </c>
      <c r="Q175">
        <v>11</v>
      </c>
      <c r="R175">
        <v>25</v>
      </c>
      <c r="S175">
        <v>27.5</v>
      </c>
      <c r="V175">
        <v>100</v>
      </c>
      <c r="W175" t="s">
        <v>11023</v>
      </c>
    </row>
    <row r="176" spans="1:23" hidden="1" x14ac:dyDescent="0.25">
      <c r="A176">
        <v>8</v>
      </c>
      <c r="B176">
        <v>4</v>
      </c>
      <c r="C176" t="s">
        <v>11005</v>
      </c>
      <c r="D176">
        <v>8</v>
      </c>
      <c r="E176" t="s">
        <v>7459</v>
      </c>
      <c r="F176" t="s">
        <v>10811</v>
      </c>
      <c r="G176">
        <v>3</v>
      </c>
      <c r="H176">
        <v>10</v>
      </c>
      <c r="I176">
        <v>12</v>
      </c>
      <c r="K176" t="s">
        <v>10812</v>
      </c>
      <c r="L176">
        <v>2</v>
      </c>
      <c r="M176" t="b">
        <v>1</v>
      </c>
      <c r="N176">
        <v>4</v>
      </c>
      <c r="O176">
        <v>12</v>
      </c>
      <c r="P176">
        <v>10.5</v>
      </c>
      <c r="Q176">
        <v>12</v>
      </c>
      <c r="R176">
        <v>27.7</v>
      </c>
      <c r="S176">
        <v>30</v>
      </c>
      <c r="V176">
        <v>100</v>
      </c>
      <c r="W176" t="s">
        <v>11023</v>
      </c>
    </row>
    <row r="177" spans="1:23" hidden="1" x14ac:dyDescent="0.25">
      <c r="A177">
        <v>8</v>
      </c>
      <c r="B177">
        <v>4</v>
      </c>
      <c r="C177" t="s">
        <v>11005</v>
      </c>
      <c r="D177">
        <v>9</v>
      </c>
      <c r="E177" t="s">
        <v>209</v>
      </c>
      <c r="F177" t="s">
        <v>10811</v>
      </c>
      <c r="G177">
        <v>3</v>
      </c>
      <c r="H177">
        <v>8</v>
      </c>
      <c r="I177">
        <v>10</v>
      </c>
      <c r="K177" t="s">
        <v>10812</v>
      </c>
      <c r="L177">
        <v>46024</v>
      </c>
      <c r="M177" t="b">
        <v>1</v>
      </c>
      <c r="N177">
        <v>4</v>
      </c>
      <c r="O177">
        <v>12</v>
      </c>
      <c r="P177">
        <v>9.5</v>
      </c>
      <c r="Q177">
        <v>11</v>
      </c>
      <c r="R177">
        <v>67.5</v>
      </c>
      <c r="S177">
        <v>75</v>
      </c>
      <c r="V177">
        <v>100</v>
      </c>
      <c r="W177" t="s">
        <v>11023</v>
      </c>
    </row>
    <row r="178" spans="1:23" hidden="1" x14ac:dyDescent="0.25">
      <c r="A178">
        <v>8</v>
      </c>
      <c r="B178">
        <v>4</v>
      </c>
      <c r="C178" t="s">
        <v>11005</v>
      </c>
      <c r="D178">
        <v>10</v>
      </c>
      <c r="E178" t="s">
        <v>79</v>
      </c>
      <c r="F178" t="s">
        <v>10811</v>
      </c>
      <c r="G178">
        <v>3</v>
      </c>
      <c r="H178">
        <v>15</v>
      </c>
      <c r="I178">
        <v>15</v>
      </c>
      <c r="K178" t="s">
        <v>10813</v>
      </c>
      <c r="L178">
        <v>2</v>
      </c>
      <c r="M178" t="b">
        <v>1</v>
      </c>
      <c r="N178">
        <v>4</v>
      </c>
      <c r="O178">
        <v>12</v>
      </c>
      <c r="P178">
        <v>14.6</v>
      </c>
      <c r="Q178">
        <v>15</v>
      </c>
      <c r="R178">
        <v>37.700000000000003</v>
      </c>
      <c r="S178">
        <v>50</v>
      </c>
      <c r="V178">
        <v>100</v>
      </c>
      <c r="W178" t="s">
        <v>11024</v>
      </c>
    </row>
    <row r="179" spans="1:23" hidden="1" x14ac:dyDescent="0.25">
      <c r="A179">
        <v>8</v>
      </c>
      <c r="B179">
        <v>4</v>
      </c>
      <c r="C179" t="s">
        <v>11005</v>
      </c>
      <c r="D179">
        <v>11</v>
      </c>
      <c r="E179" t="s">
        <v>1534</v>
      </c>
      <c r="F179" t="s">
        <v>10811</v>
      </c>
      <c r="G179">
        <v>4</v>
      </c>
      <c r="J179">
        <v>45</v>
      </c>
      <c r="K179" t="s">
        <v>10815</v>
      </c>
      <c r="L179">
        <v>1</v>
      </c>
      <c r="M179" t="b">
        <v>1</v>
      </c>
      <c r="N179">
        <v>4</v>
      </c>
      <c r="O179">
        <v>16</v>
      </c>
      <c r="R179">
        <v>162.5</v>
      </c>
      <c r="S179">
        <v>200</v>
      </c>
      <c r="T179">
        <v>56.2</v>
      </c>
      <c r="U179">
        <v>75</v>
      </c>
      <c r="V179">
        <v>100</v>
      </c>
    </row>
    <row r="180" spans="1:23" hidden="1" x14ac:dyDescent="0.25">
      <c r="A180">
        <v>8</v>
      </c>
      <c r="B180">
        <v>4</v>
      </c>
      <c r="C180" t="s">
        <v>11005</v>
      </c>
      <c r="D180">
        <v>12</v>
      </c>
      <c r="E180" t="s">
        <v>373</v>
      </c>
      <c r="F180" t="s">
        <v>10814</v>
      </c>
      <c r="G180">
        <v>6</v>
      </c>
      <c r="J180">
        <v>20</v>
      </c>
      <c r="K180" t="s">
        <v>10815</v>
      </c>
      <c r="L180" t="s">
        <v>10815</v>
      </c>
      <c r="M180" t="b">
        <v>1</v>
      </c>
      <c r="N180">
        <v>3</v>
      </c>
      <c r="O180">
        <v>18</v>
      </c>
      <c r="T180">
        <v>20</v>
      </c>
      <c r="U180">
        <v>20</v>
      </c>
      <c r="V180">
        <v>100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149EE-5EB1-49A0-B6D3-538F386A7E2C}">
  <sheetPr>
    <tabColor theme="0" tint="-0.499984740745262"/>
  </sheetPr>
  <dimension ref="A1:O227"/>
  <sheetViews>
    <sheetView workbookViewId="0">
      <selection activeCell="G31" sqref="G31"/>
    </sheetView>
  </sheetViews>
  <sheetFormatPr defaultRowHeight="15" x14ac:dyDescent="0.25"/>
  <cols>
    <col min="1" max="1" width="10.5703125" customWidth="1"/>
    <col min="2" max="2" width="13.7109375" customWidth="1"/>
    <col min="3" max="3" width="14" customWidth="1"/>
    <col min="4" max="4" width="16.140625" customWidth="1"/>
    <col min="5" max="5" width="16" customWidth="1"/>
    <col min="6" max="6" width="48.140625" customWidth="1"/>
    <col min="7" max="7" width="16.85546875" customWidth="1"/>
    <col min="8" max="8" width="19.7109375" customWidth="1"/>
    <col min="9" max="9" width="20" customWidth="1"/>
    <col min="10" max="10" width="24" customWidth="1"/>
    <col min="11" max="11" width="19" style="37" customWidth="1"/>
    <col min="12" max="12" width="16" customWidth="1"/>
    <col min="13" max="13" width="20.28515625" customWidth="1"/>
    <col min="14" max="14" width="91.140625" bestFit="1" customWidth="1"/>
    <col min="15" max="15" width="15.140625" customWidth="1"/>
  </cols>
  <sheetData>
    <row r="1" spans="1:15" x14ac:dyDescent="0.25">
      <c r="A1" t="s">
        <v>583</v>
      </c>
      <c r="B1" t="s">
        <v>799</v>
      </c>
      <c r="C1" t="s">
        <v>800</v>
      </c>
      <c r="D1" t="s">
        <v>801</v>
      </c>
      <c r="E1" t="s">
        <v>10800</v>
      </c>
      <c r="F1" t="s">
        <v>434</v>
      </c>
      <c r="G1" t="s">
        <v>10801</v>
      </c>
      <c r="H1" t="s">
        <v>10802</v>
      </c>
      <c r="I1" t="s">
        <v>10803</v>
      </c>
      <c r="J1" t="s">
        <v>10804</v>
      </c>
      <c r="K1" s="37" t="s">
        <v>10805</v>
      </c>
      <c r="L1" t="s">
        <v>10806</v>
      </c>
      <c r="M1" t="s">
        <v>10807</v>
      </c>
      <c r="N1" t="s">
        <v>10808</v>
      </c>
      <c r="O1" t="s">
        <v>10809</v>
      </c>
    </row>
    <row r="2" spans="1:15" x14ac:dyDescent="0.25">
      <c r="A2">
        <v>1</v>
      </c>
      <c r="B2">
        <v>1</v>
      </c>
      <c r="C2">
        <v>1</v>
      </c>
      <c r="D2" t="s">
        <v>8828</v>
      </c>
      <c r="E2">
        <v>1</v>
      </c>
      <c r="F2" t="s">
        <v>1</v>
      </c>
      <c r="G2">
        <v>5</v>
      </c>
      <c r="H2" t="s">
        <v>10815</v>
      </c>
      <c r="I2" t="s">
        <v>10815</v>
      </c>
      <c r="J2">
        <v>45</v>
      </c>
      <c r="K2" s="37" t="s">
        <v>10815</v>
      </c>
      <c r="L2" t="s">
        <v>10815</v>
      </c>
      <c r="M2">
        <v>90</v>
      </c>
      <c r="N2" t="s">
        <v>10816</v>
      </c>
      <c r="O2" t="s">
        <v>10811</v>
      </c>
    </row>
    <row r="3" spans="1:15" x14ac:dyDescent="0.25">
      <c r="A3">
        <v>1</v>
      </c>
      <c r="B3">
        <v>1</v>
      </c>
      <c r="C3">
        <v>1</v>
      </c>
      <c r="D3" t="s">
        <v>8828</v>
      </c>
      <c r="E3">
        <v>2</v>
      </c>
      <c r="F3" t="s">
        <v>24</v>
      </c>
      <c r="G3">
        <v>4</v>
      </c>
      <c r="H3">
        <v>6</v>
      </c>
      <c r="I3">
        <v>8</v>
      </c>
      <c r="J3" t="s">
        <v>10815</v>
      </c>
      <c r="K3" s="38" t="s">
        <v>1562</v>
      </c>
      <c r="L3" s="3">
        <v>46024</v>
      </c>
      <c r="M3">
        <v>90</v>
      </c>
      <c r="N3" t="s">
        <v>10817</v>
      </c>
      <c r="O3" t="s">
        <v>10811</v>
      </c>
    </row>
    <row r="4" spans="1:15" x14ac:dyDescent="0.25">
      <c r="A4">
        <v>1</v>
      </c>
      <c r="B4">
        <v>1</v>
      </c>
      <c r="C4">
        <v>1</v>
      </c>
      <c r="D4" t="s">
        <v>8828</v>
      </c>
      <c r="E4">
        <v>3</v>
      </c>
      <c r="F4" t="s">
        <v>37</v>
      </c>
      <c r="G4">
        <v>3</v>
      </c>
      <c r="H4">
        <v>8</v>
      </c>
      <c r="I4">
        <v>10</v>
      </c>
      <c r="J4" t="s">
        <v>10815</v>
      </c>
      <c r="K4" s="37" t="s">
        <v>10815</v>
      </c>
      <c r="L4" t="s">
        <v>10815</v>
      </c>
      <c r="M4">
        <v>90</v>
      </c>
      <c r="N4" t="s">
        <v>8852</v>
      </c>
      <c r="O4" t="s">
        <v>10811</v>
      </c>
    </row>
    <row r="5" spans="1:15" x14ac:dyDescent="0.25">
      <c r="A5">
        <v>1</v>
      </c>
      <c r="B5">
        <v>1</v>
      </c>
      <c r="C5">
        <v>1</v>
      </c>
      <c r="D5" t="s">
        <v>8828</v>
      </c>
      <c r="E5">
        <v>4</v>
      </c>
      <c r="F5" t="s">
        <v>91</v>
      </c>
      <c r="G5">
        <v>4</v>
      </c>
      <c r="H5">
        <v>6</v>
      </c>
      <c r="I5">
        <v>8</v>
      </c>
      <c r="J5" t="s">
        <v>10815</v>
      </c>
      <c r="K5" s="37" t="s">
        <v>10815</v>
      </c>
      <c r="L5" t="s">
        <v>10815</v>
      </c>
      <c r="M5">
        <v>90</v>
      </c>
      <c r="N5" t="s">
        <v>10818</v>
      </c>
      <c r="O5" t="s">
        <v>10811</v>
      </c>
    </row>
    <row r="6" spans="1:15" x14ac:dyDescent="0.25">
      <c r="A6">
        <v>1</v>
      </c>
      <c r="B6">
        <v>1</v>
      </c>
      <c r="C6">
        <v>2</v>
      </c>
      <c r="D6" t="s">
        <v>8829</v>
      </c>
      <c r="E6">
        <v>1</v>
      </c>
      <c r="F6" t="s">
        <v>154</v>
      </c>
      <c r="G6">
        <v>4</v>
      </c>
      <c r="H6">
        <v>8</v>
      </c>
      <c r="I6">
        <v>10</v>
      </c>
      <c r="J6" t="s">
        <v>10815</v>
      </c>
      <c r="K6" s="37" t="s">
        <v>10815</v>
      </c>
      <c r="L6" t="s">
        <v>10815</v>
      </c>
      <c r="M6">
        <v>90</v>
      </c>
      <c r="N6" t="s">
        <v>8862</v>
      </c>
      <c r="O6" t="s">
        <v>10811</v>
      </c>
    </row>
    <row r="7" spans="1:15" x14ac:dyDescent="0.25">
      <c r="A7">
        <v>1</v>
      </c>
      <c r="B7">
        <v>1</v>
      </c>
      <c r="C7">
        <v>2</v>
      </c>
      <c r="D7" t="s">
        <v>8829</v>
      </c>
      <c r="E7">
        <v>2</v>
      </c>
      <c r="F7" t="s">
        <v>186</v>
      </c>
      <c r="G7">
        <v>3</v>
      </c>
      <c r="H7">
        <v>6</v>
      </c>
      <c r="I7">
        <v>8</v>
      </c>
      <c r="J7" t="s">
        <v>10815</v>
      </c>
      <c r="K7" s="37" t="s">
        <v>10815</v>
      </c>
      <c r="L7" t="s">
        <v>10815</v>
      </c>
      <c r="M7">
        <v>90</v>
      </c>
      <c r="N7" t="s">
        <v>10819</v>
      </c>
      <c r="O7" t="s">
        <v>10811</v>
      </c>
    </row>
    <row r="8" spans="1:15" x14ac:dyDescent="0.25">
      <c r="A8">
        <v>1</v>
      </c>
      <c r="B8">
        <v>1</v>
      </c>
      <c r="C8">
        <v>2</v>
      </c>
      <c r="D8" t="s">
        <v>8829</v>
      </c>
      <c r="E8">
        <v>3</v>
      </c>
      <c r="F8" t="s">
        <v>10820</v>
      </c>
      <c r="G8">
        <v>4</v>
      </c>
      <c r="H8">
        <v>10</v>
      </c>
      <c r="I8">
        <v>12</v>
      </c>
      <c r="J8" t="s">
        <v>10815</v>
      </c>
      <c r="K8" s="37" t="s">
        <v>10815</v>
      </c>
      <c r="L8" t="s">
        <v>10815</v>
      </c>
      <c r="M8">
        <v>90</v>
      </c>
      <c r="N8" t="s">
        <v>8870</v>
      </c>
      <c r="O8" t="s">
        <v>10811</v>
      </c>
    </row>
    <row r="9" spans="1:15" x14ac:dyDescent="0.25">
      <c r="A9">
        <v>1</v>
      </c>
      <c r="B9">
        <v>1</v>
      </c>
      <c r="C9">
        <v>2</v>
      </c>
      <c r="D9" t="s">
        <v>8829</v>
      </c>
      <c r="E9">
        <v>4</v>
      </c>
      <c r="F9" t="s">
        <v>244</v>
      </c>
      <c r="G9">
        <v>3</v>
      </c>
      <c r="H9">
        <v>6</v>
      </c>
      <c r="I9">
        <v>8</v>
      </c>
      <c r="J9" t="s">
        <v>10815</v>
      </c>
      <c r="K9" s="37" t="s">
        <v>10815</v>
      </c>
      <c r="L9" t="s">
        <v>10815</v>
      </c>
      <c r="M9">
        <v>90</v>
      </c>
      <c r="N9" t="s">
        <v>8873</v>
      </c>
      <c r="O9" t="s">
        <v>10811</v>
      </c>
    </row>
    <row r="10" spans="1:15" x14ac:dyDescent="0.25">
      <c r="A10">
        <v>1</v>
      </c>
      <c r="B10">
        <v>1</v>
      </c>
      <c r="C10">
        <v>3</v>
      </c>
      <c r="D10" t="s">
        <v>10821</v>
      </c>
      <c r="E10">
        <v>1</v>
      </c>
      <c r="F10" t="s">
        <v>15</v>
      </c>
      <c r="G10">
        <v>4</v>
      </c>
      <c r="H10" t="s">
        <v>10815</v>
      </c>
      <c r="I10" t="s">
        <v>10815</v>
      </c>
      <c r="J10">
        <v>45</v>
      </c>
      <c r="K10" s="37" t="s">
        <v>10815</v>
      </c>
      <c r="L10" t="s">
        <v>10815</v>
      </c>
      <c r="M10">
        <v>90</v>
      </c>
      <c r="N10" t="s">
        <v>10822</v>
      </c>
      <c r="O10" t="s">
        <v>10811</v>
      </c>
    </row>
    <row r="11" spans="1:15" x14ac:dyDescent="0.25">
      <c r="A11">
        <v>1</v>
      </c>
      <c r="B11">
        <v>1</v>
      </c>
      <c r="C11">
        <v>3</v>
      </c>
      <c r="D11" t="s">
        <v>10821</v>
      </c>
      <c r="E11">
        <v>2</v>
      </c>
      <c r="F11" t="s">
        <v>51</v>
      </c>
      <c r="G11">
        <v>4</v>
      </c>
      <c r="H11">
        <v>8</v>
      </c>
      <c r="I11">
        <v>10</v>
      </c>
      <c r="J11" t="s">
        <v>10815</v>
      </c>
      <c r="K11" s="37" t="s">
        <v>10815</v>
      </c>
      <c r="L11" t="s">
        <v>10815</v>
      </c>
      <c r="M11">
        <v>90</v>
      </c>
      <c r="N11" t="s">
        <v>8884</v>
      </c>
      <c r="O11" t="s">
        <v>10811</v>
      </c>
    </row>
    <row r="12" spans="1:15" x14ac:dyDescent="0.25">
      <c r="A12">
        <v>1</v>
      </c>
      <c r="B12">
        <v>1</v>
      </c>
      <c r="C12">
        <v>3</v>
      </c>
      <c r="D12" t="s">
        <v>10821</v>
      </c>
      <c r="E12">
        <v>3</v>
      </c>
      <c r="F12" t="s">
        <v>73</v>
      </c>
      <c r="G12">
        <v>3</v>
      </c>
      <c r="H12">
        <v>12</v>
      </c>
      <c r="I12">
        <v>15</v>
      </c>
      <c r="J12" t="s">
        <v>10815</v>
      </c>
      <c r="K12" s="37" t="s">
        <v>10815</v>
      </c>
      <c r="L12" t="s">
        <v>10815</v>
      </c>
      <c r="M12">
        <v>60</v>
      </c>
      <c r="N12" t="s">
        <v>10823</v>
      </c>
      <c r="O12" t="s">
        <v>10811</v>
      </c>
    </row>
    <row r="13" spans="1:15" x14ac:dyDescent="0.25">
      <c r="A13">
        <v>1</v>
      </c>
      <c r="B13">
        <v>1</v>
      </c>
      <c r="C13">
        <v>3</v>
      </c>
      <c r="D13" t="s">
        <v>10821</v>
      </c>
      <c r="E13">
        <v>4</v>
      </c>
      <c r="F13" t="s">
        <v>99</v>
      </c>
      <c r="G13">
        <v>3</v>
      </c>
      <c r="H13">
        <v>10</v>
      </c>
      <c r="I13">
        <v>12</v>
      </c>
      <c r="J13" t="s">
        <v>10815</v>
      </c>
      <c r="K13" s="37" t="s">
        <v>10815</v>
      </c>
      <c r="L13" t="s">
        <v>10815</v>
      </c>
      <c r="M13">
        <v>90</v>
      </c>
      <c r="N13" t="s">
        <v>8891</v>
      </c>
      <c r="O13" t="s">
        <v>10811</v>
      </c>
    </row>
    <row r="14" spans="1:15" x14ac:dyDescent="0.25">
      <c r="A14">
        <v>1</v>
      </c>
      <c r="B14">
        <v>1</v>
      </c>
      <c r="C14">
        <v>4</v>
      </c>
      <c r="D14" t="s">
        <v>10824</v>
      </c>
      <c r="E14">
        <v>1</v>
      </c>
      <c r="F14" t="s">
        <v>112</v>
      </c>
      <c r="G14">
        <v>3</v>
      </c>
      <c r="H14">
        <v>12</v>
      </c>
      <c r="I14">
        <v>15</v>
      </c>
      <c r="J14" t="s">
        <v>10815</v>
      </c>
      <c r="K14" s="37" t="s">
        <v>10815</v>
      </c>
      <c r="L14" t="s">
        <v>10815</v>
      </c>
      <c r="M14">
        <v>60</v>
      </c>
      <c r="N14" t="s">
        <v>10825</v>
      </c>
      <c r="O14" t="s">
        <v>10811</v>
      </c>
    </row>
    <row r="15" spans="1:15" x14ac:dyDescent="0.25">
      <c r="A15">
        <v>1</v>
      </c>
      <c r="B15">
        <v>1</v>
      </c>
      <c r="C15">
        <v>4</v>
      </c>
      <c r="D15" t="s">
        <v>10824</v>
      </c>
      <c r="E15">
        <v>1</v>
      </c>
      <c r="F15" t="s">
        <v>238</v>
      </c>
      <c r="G15">
        <v>3</v>
      </c>
      <c r="H15">
        <v>12</v>
      </c>
      <c r="I15">
        <v>15</v>
      </c>
      <c r="J15" t="s">
        <v>10815</v>
      </c>
      <c r="K15" s="37" t="s">
        <v>10815</v>
      </c>
      <c r="L15" t="s">
        <v>10815</v>
      </c>
      <c r="M15">
        <v>60</v>
      </c>
      <c r="N15" t="s">
        <v>10826</v>
      </c>
      <c r="O15" t="s">
        <v>10811</v>
      </c>
    </row>
    <row r="16" spans="1:15" x14ac:dyDescent="0.25">
      <c r="A16">
        <v>1</v>
      </c>
      <c r="B16">
        <v>1</v>
      </c>
      <c r="C16">
        <v>4</v>
      </c>
      <c r="D16" t="s">
        <v>10824</v>
      </c>
      <c r="E16">
        <v>2</v>
      </c>
      <c r="F16" t="s">
        <v>138</v>
      </c>
      <c r="G16">
        <v>3</v>
      </c>
      <c r="H16">
        <v>15</v>
      </c>
      <c r="I16">
        <v>20</v>
      </c>
      <c r="J16" t="s">
        <v>10815</v>
      </c>
      <c r="K16" s="37" t="s">
        <v>10815</v>
      </c>
      <c r="L16" t="s">
        <v>10815</v>
      </c>
      <c r="M16">
        <v>60</v>
      </c>
      <c r="N16" t="s">
        <v>10827</v>
      </c>
      <c r="O16" t="s">
        <v>10811</v>
      </c>
    </row>
    <row r="17" spans="1:15" x14ac:dyDescent="0.25">
      <c r="A17">
        <v>1</v>
      </c>
      <c r="B17">
        <v>1</v>
      </c>
      <c r="C17">
        <v>4</v>
      </c>
      <c r="D17" t="s">
        <v>10824</v>
      </c>
      <c r="E17">
        <v>2</v>
      </c>
      <c r="F17" t="s">
        <v>222</v>
      </c>
      <c r="G17">
        <v>3</v>
      </c>
      <c r="H17">
        <v>15</v>
      </c>
      <c r="I17">
        <v>20</v>
      </c>
      <c r="J17" t="s">
        <v>10815</v>
      </c>
      <c r="K17" s="37" t="s">
        <v>10815</v>
      </c>
      <c r="L17" t="s">
        <v>10815</v>
      </c>
      <c r="M17">
        <v>60</v>
      </c>
      <c r="N17" t="s">
        <v>10828</v>
      </c>
      <c r="O17" t="s">
        <v>10811</v>
      </c>
    </row>
    <row r="18" spans="1:15" x14ac:dyDescent="0.25">
      <c r="A18">
        <v>1</v>
      </c>
      <c r="B18">
        <v>1</v>
      </c>
      <c r="C18">
        <v>4</v>
      </c>
      <c r="D18" t="s">
        <v>10824</v>
      </c>
      <c r="E18">
        <v>3</v>
      </c>
      <c r="F18" t="s">
        <v>1534</v>
      </c>
      <c r="G18">
        <v>2</v>
      </c>
      <c r="H18" t="s">
        <v>10815</v>
      </c>
      <c r="I18" t="s">
        <v>10815</v>
      </c>
      <c r="J18">
        <v>99</v>
      </c>
      <c r="K18" s="37" t="s">
        <v>10815</v>
      </c>
      <c r="L18" t="s">
        <v>10815</v>
      </c>
      <c r="M18">
        <v>90</v>
      </c>
      <c r="N18" t="s">
        <v>10829</v>
      </c>
      <c r="O18" t="s">
        <v>10811</v>
      </c>
    </row>
    <row r="19" spans="1:15" x14ac:dyDescent="0.25">
      <c r="A19">
        <v>2</v>
      </c>
      <c r="B19">
        <v>1</v>
      </c>
      <c r="C19">
        <v>1</v>
      </c>
      <c r="D19" t="s">
        <v>8828</v>
      </c>
      <c r="E19">
        <v>1</v>
      </c>
      <c r="F19" t="s">
        <v>1</v>
      </c>
      <c r="G19">
        <v>5</v>
      </c>
      <c r="H19" t="s">
        <v>10815</v>
      </c>
      <c r="I19" t="s">
        <v>10815</v>
      </c>
      <c r="J19">
        <v>45</v>
      </c>
      <c r="K19" s="37" t="s">
        <v>10815</v>
      </c>
      <c r="L19" t="s">
        <v>10815</v>
      </c>
      <c r="M19">
        <v>90</v>
      </c>
      <c r="N19" t="s">
        <v>10830</v>
      </c>
      <c r="O19" t="s">
        <v>10811</v>
      </c>
    </row>
    <row r="20" spans="1:15" x14ac:dyDescent="0.25">
      <c r="A20">
        <v>2</v>
      </c>
      <c r="B20">
        <v>1</v>
      </c>
      <c r="C20">
        <v>1</v>
      </c>
      <c r="D20" t="s">
        <v>8828</v>
      </c>
      <c r="E20">
        <v>2</v>
      </c>
      <c r="F20" t="s">
        <v>24</v>
      </c>
      <c r="G20">
        <v>4</v>
      </c>
      <c r="H20">
        <v>6</v>
      </c>
      <c r="I20">
        <v>10</v>
      </c>
      <c r="J20" t="s">
        <v>10815</v>
      </c>
      <c r="K20" s="38" t="s">
        <v>1562</v>
      </c>
      <c r="L20" t="s">
        <v>10815</v>
      </c>
      <c r="M20">
        <v>90</v>
      </c>
      <c r="N20" t="s">
        <v>10831</v>
      </c>
      <c r="O20" t="s">
        <v>10811</v>
      </c>
    </row>
    <row r="21" spans="1:15" x14ac:dyDescent="0.25">
      <c r="A21">
        <v>2</v>
      </c>
      <c r="B21">
        <v>1</v>
      </c>
      <c r="C21">
        <v>1</v>
      </c>
      <c r="D21" t="s">
        <v>8828</v>
      </c>
      <c r="E21">
        <v>3</v>
      </c>
      <c r="F21" t="s">
        <v>32</v>
      </c>
      <c r="G21">
        <v>4</v>
      </c>
      <c r="H21">
        <v>6</v>
      </c>
      <c r="I21">
        <v>8</v>
      </c>
      <c r="J21" t="s">
        <v>10815</v>
      </c>
      <c r="K21" s="37" t="s">
        <v>10815</v>
      </c>
      <c r="L21" t="s">
        <v>10815</v>
      </c>
      <c r="M21">
        <v>120</v>
      </c>
      <c r="N21" t="s">
        <v>10832</v>
      </c>
      <c r="O21" t="s">
        <v>10811</v>
      </c>
    </row>
    <row r="22" spans="1:15" x14ac:dyDescent="0.25">
      <c r="A22">
        <v>2</v>
      </c>
      <c r="B22">
        <v>1</v>
      </c>
      <c r="C22">
        <v>1</v>
      </c>
      <c r="D22" t="s">
        <v>8828</v>
      </c>
      <c r="E22">
        <v>4</v>
      </c>
      <c r="F22" t="s">
        <v>91</v>
      </c>
      <c r="G22">
        <v>3</v>
      </c>
      <c r="H22">
        <v>8</v>
      </c>
      <c r="I22">
        <v>12</v>
      </c>
      <c r="J22" t="s">
        <v>10815</v>
      </c>
      <c r="K22" s="37" t="s">
        <v>10815</v>
      </c>
      <c r="L22" t="s">
        <v>10815</v>
      </c>
      <c r="M22">
        <v>90</v>
      </c>
      <c r="N22" t="s">
        <v>10833</v>
      </c>
      <c r="O22" t="s">
        <v>10811</v>
      </c>
    </row>
    <row r="23" spans="1:15" x14ac:dyDescent="0.25">
      <c r="A23">
        <v>2</v>
      </c>
      <c r="B23">
        <v>1</v>
      </c>
      <c r="C23">
        <v>2</v>
      </c>
      <c r="D23" t="s">
        <v>8829</v>
      </c>
      <c r="E23">
        <v>1</v>
      </c>
      <c r="F23" t="s">
        <v>159</v>
      </c>
      <c r="G23">
        <v>4</v>
      </c>
      <c r="H23">
        <v>8</v>
      </c>
      <c r="I23">
        <v>10</v>
      </c>
      <c r="J23" t="s">
        <v>10815</v>
      </c>
      <c r="K23" s="37" t="s">
        <v>10815</v>
      </c>
      <c r="L23" t="s">
        <v>10815</v>
      </c>
      <c r="M23">
        <v>90</v>
      </c>
      <c r="N23" t="s">
        <v>10834</v>
      </c>
      <c r="O23" t="s">
        <v>10811</v>
      </c>
    </row>
    <row r="24" spans="1:15" x14ac:dyDescent="0.25">
      <c r="A24">
        <v>2</v>
      </c>
      <c r="B24">
        <v>1</v>
      </c>
      <c r="C24">
        <v>2</v>
      </c>
      <c r="D24" t="s">
        <v>8829</v>
      </c>
      <c r="E24">
        <v>2</v>
      </c>
      <c r="F24" t="s">
        <v>1404</v>
      </c>
      <c r="G24">
        <v>3</v>
      </c>
      <c r="H24">
        <v>8</v>
      </c>
      <c r="I24">
        <v>12</v>
      </c>
      <c r="J24" t="s">
        <v>10815</v>
      </c>
      <c r="K24" s="37" t="s">
        <v>10815</v>
      </c>
      <c r="L24" t="s">
        <v>10815</v>
      </c>
      <c r="M24">
        <v>90</v>
      </c>
      <c r="N24" t="s">
        <v>10835</v>
      </c>
      <c r="O24" t="s">
        <v>10811</v>
      </c>
    </row>
    <row r="25" spans="1:15" x14ac:dyDescent="0.25">
      <c r="A25">
        <v>2</v>
      </c>
      <c r="B25">
        <v>1</v>
      </c>
      <c r="C25">
        <v>2</v>
      </c>
      <c r="D25" t="s">
        <v>8829</v>
      </c>
      <c r="E25">
        <v>3</v>
      </c>
      <c r="F25" t="s">
        <v>186</v>
      </c>
      <c r="G25">
        <v>3</v>
      </c>
      <c r="H25">
        <v>5</v>
      </c>
      <c r="I25">
        <v>8</v>
      </c>
      <c r="J25" t="s">
        <v>10815</v>
      </c>
      <c r="K25" s="37" t="s">
        <v>10815</v>
      </c>
      <c r="L25" t="s">
        <v>10815</v>
      </c>
      <c r="M25">
        <v>90</v>
      </c>
      <c r="N25" t="s">
        <v>10836</v>
      </c>
      <c r="O25" t="s">
        <v>10811</v>
      </c>
    </row>
    <row r="26" spans="1:15" x14ac:dyDescent="0.25">
      <c r="A26">
        <v>2</v>
      </c>
      <c r="B26">
        <v>1</v>
      </c>
      <c r="C26">
        <v>2</v>
      </c>
      <c r="D26" t="s">
        <v>8829</v>
      </c>
      <c r="E26">
        <v>4</v>
      </c>
      <c r="F26" t="s">
        <v>10820</v>
      </c>
      <c r="G26">
        <v>4</v>
      </c>
      <c r="H26">
        <v>10</v>
      </c>
      <c r="I26">
        <v>15</v>
      </c>
      <c r="J26" t="s">
        <v>10815</v>
      </c>
      <c r="K26" s="37" t="s">
        <v>10815</v>
      </c>
      <c r="L26" t="s">
        <v>10815</v>
      </c>
      <c r="M26">
        <v>90</v>
      </c>
      <c r="N26" t="s">
        <v>8944</v>
      </c>
      <c r="O26" t="s">
        <v>10811</v>
      </c>
    </row>
    <row r="27" spans="1:15" x14ac:dyDescent="0.25">
      <c r="A27">
        <v>2</v>
      </c>
      <c r="B27">
        <v>1</v>
      </c>
      <c r="C27">
        <v>3</v>
      </c>
      <c r="D27" t="s">
        <v>10821</v>
      </c>
      <c r="E27">
        <v>1</v>
      </c>
      <c r="F27" t="s">
        <v>15</v>
      </c>
      <c r="G27">
        <v>4</v>
      </c>
      <c r="H27" t="s">
        <v>10815</v>
      </c>
      <c r="I27" t="s">
        <v>10815</v>
      </c>
      <c r="J27">
        <v>45</v>
      </c>
      <c r="K27" s="37" t="s">
        <v>10815</v>
      </c>
      <c r="L27" t="s">
        <v>10815</v>
      </c>
      <c r="M27">
        <v>90</v>
      </c>
      <c r="N27" t="s">
        <v>10837</v>
      </c>
      <c r="O27" t="s">
        <v>10811</v>
      </c>
    </row>
    <row r="28" spans="1:15" x14ac:dyDescent="0.25">
      <c r="A28">
        <v>2</v>
      </c>
      <c r="B28">
        <v>1</v>
      </c>
      <c r="C28">
        <v>3</v>
      </c>
      <c r="D28" t="s">
        <v>10821</v>
      </c>
      <c r="E28">
        <v>2</v>
      </c>
      <c r="F28" t="s">
        <v>51</v>
      </c>
      <c r="G28">
        <v>4</v>
      </c>
      <c r="H28">
        <v>10</v>
      </c>
      <c r="I28">
        <v>12</v>
      </c>
      <c r="J28" t="s">
        <v>10815</v>
      </c>
      <c r="K28" s="37" t="s">
        <v>10815</v>
      </c>
      <c r="L28" t="s">
        <v>10815</v>
      </c>
      <c r="M28">
        <v>90</v>
      </c>
      <c r="N28" t="s">
        <v>8955</v>
      </c>
      <c r="O28" t="s">
        <v>10811</v>
      </c>
    </row>
    <row r="29" spans="1:15" x14ac:dyDescent="0.25">
      <c r="A29">
        <v>2</v>
      </c>
      <c r="B29">
        <v>1</v>
      </c>
      <c r="C29">
        <v>3</v>
      </c>
      <c r="D29" t="s">
        <v>10821</v>
      </c>
      <c r="E29">
        <v>3</v>
      </c>
      <c r="F29" t="s">
        <v>73</v>
      </c>
      <c r="G29">
        <v>3</v>
      </c>
      <c r="H29">
        <v>15</v>
      </c>
      <c r="I29">
        <v>20</v>
      </c>
      <c r="J29" t="s">
        <v>10815</v>
      </c>
      <c r="K29" s="37" t="s">
        <v>10815</v>
      </c>
      <c r="L29" t="s">
        <v>10815</v>
      </c>
      <c r="M29">
        <v>60</v>
      </c>
      <c r="N29" t="s">
        <v>8958</v>
      </c>
      <c r="O29" t="s">
        <v>10811</v>
      </c>
    </row>
    <row r="30" spans="1:15" x14ac:dyDescent="0.25">
      <c r="A30">
        <v>2</v>
      </c>
      <c r="B30">
        <v>1</v>
      </c>
      <c r="C30">
        <v>3</v>
      </c>
      <c r="D30" t="s">
        <v>10821</v>
      </c>
      <c r="E30">
        <v>4</v>
      </c>
      <c r="F30" t="s">
        <v>99</v>
      </c>
      <c r="G30">
        <v>3</v>
      </c>
      <c r="H30">
        <v>12</v>
      </c>
      <c r="I30">
        <v>15</v>
      </c>
      <c r="J30" t="s">
        <v>10815</v>
      </c>
      <c r="K30" s="37" t="s">
        <v>10815</v>
      </c>
      <c r="L30" t="s">
        <v>10815</v>
      </c>
      <c r="M30">
        <v>90</v>
      </c>
      <c r="N30" t="s">
        <v>8961</v>
      </c>
      <c r="O30" t="s">
        <v>10811</v>
      </c>
    </row>
    <row r="31" spans="1:15" x14ac:dyDescent="0.25">
      <c r="A31">
        <v>2</v>
      </c>
      <c r="B31">
        <v>1</v>
      </c>
      <c r="C31">
        <v>4</v>
      </c>
      <c r="D31" t="s">
        <v>10824</v>
      </c>
      <c r="E31">
        <v>1</v>
      </c>
      <c r="F31" t="s">
        <v>112</v>
      </c>
      <c r="G31">
        <v>3</v>
      </c>
      <c r="H31">
        <v>12</v>
      </c>
      <c r="I31">
        <v>15</v>
      </c>
      <c r="J31" t="s">
        <v>10815</v>
      </c>
      <c r="K31" s="37" t="s">
        <v>10815</v>
      </c>
      <c r="L31" t="s">
        <v>10815</v>
      </c>
      <c r="M31">
        <v>60</v>
      </c>
      <c r="N31" t="s">
        <v>10825</v>
      </c>
      <c r="O31" t="s">
        <v>10811</v>
      </c>
    </row>
    <row r="32" spans="1:15" x14ac:dyDescent="0.25">
      <c r="A32">
        <v>2</v>
      </c>
      <c r="B32">
        <v>1</v>
      </c>
      <c r="C32">
        <v>4</v>
      </c>
      <c r="D32" t="s">
        <v>10824</v>
      </c>
      <c r="E32">
        <v>1</v>
      </c>
      <c r="F32" t="s">
        <v>214</v>
      </c>
      <c r="G32">
        <v>3</v>
      </c>
      <c r="H32">
        <v>12</v>
      </c>
      <c r="I32">
        <v>15</v>
      </c>
      <c r="J32" t="s">
        <v>10815</v>
      </c>
      <c r="K32" s="37" t="s">
        <v>10815</v>
      </c>
      <c r="L32" t="s">
        <v>10815</v>
      </c>
      <c r="M32">
        <v>60</v>
      </c>
      <c r="N32" t="s">
        <v>10826</v>
      </c>
      <c r="O32" t="s">
        <v>10811</v>
      </c>
    </row>
    <row r="33" spans="1:15" x14ac:dyDescent="0.25">
      <c r="A33">
        <v>2</v>
      </c>
      <c r="B33">
        <v>1</v>
      </c>
      <c r="C33">
        <v>4</v>
      </c>
      <c r="D33" t="s">
        <v>10824</v>
      </c>
      <c r="E33">
        <v>2</v>
      </c>
      <c r="F33" t="s">
        <v>222</v>
      </c>
      <c r="G33">
        <v>3</v>
      </c>
      <c r="H33">
        <v>15</v>
      </c>
      <c r="I33">
        <v>20</v>
      </c>
      <c r="J33" t="s">
        <v>10815</v>
      </c>
      <c r="K33" s="37" t="s">
        <v>10815</v>
      </c>
      <c r="L33" t="s">
        <v>10815</v>
      </c>
      <c r="M33">
        <v>60</v>
      </c>
      <c r="N33" t="s">
        <v>10838</v>
      </c>
      <c r="O33" t="s">
        <v>10811</v>
      </c>
    </row>
    <row r="34" spans="1:15" x14ac:dyDescent="0.25">
      <c r="A34">
        <v>2</v>
      </c>
      <c r="B34">
        <v>1</v>
      </c>
      <c r="C34">
        <v>4</v>
      </c>
      <c r="D34" t="s">
        <v>10824</v>
      </c>
      <c r="E34">
        <v>3</v>
      </c>
      <c r="F34" t="s">
        <v>1534</v>
      </c>
      <c r="G34">
        <v>3</v>
      </c>
      <c r="H34" t="s">
        <v>10815</v>
      </c>
      <c r="I34" t="s">
        <v>10815</v>
      </c>
      <c r="J34">
        <v>60</v>
      </c>
      <c r="K34" s="37" t="s">
        <v>10815</v>
      </c>
      <c r="L34" t="s">
        <v>10815</v>
      </c>
      <c r="M34">
        <v>90</v>
      </c>
      <c r="N34" t="s">
        <v>10839</v>
      </c>
      <c r="O34" t="s">
        <v>10811</v>
      </c>
    </row>
    <row r="35" spans="1:15" x14ac:dyDescent="0.25">
      <c r="A35">
        <v>3</v>
      </c>
      <c r="B35">
        <v>1</v>
      </c>
      <c r="C35">
        <v>1</v>
      </c>
      <c r="D35" t="s">
        <v>10840</v>
      </c>
      <c r="E35">
        <v>1</v>
      </c>
      <c r="F35" t="s">
        <v>262</v>
      </c>
      <c r="G35">
        <v>4</v>
      </c>
      <c r="H35">
        <v>5</v>
      </c>
      <c r="I35">
        <v>6</v>
      </c>
      <c r="J35" t="s">
        <v>10815</v>
      </c>
      <c r="K35" s="37" t="s">
        <v>10815</v>
      </c>
      <c r="L35" s="3">
        <v>46024</v>
      </c>
      <c r="M35">
        <v>150</v>
      </c>
      <c r="N35" t="s">
        <v>10841</v>
      </c>
      <c r="O35" t="s">
        <v>10811</v>
      </c>
    </row>
    <row r="36" spans="1:15" x14ac:dyDescent="0.25">
      <c r="A36">
        <v>3</v>
      </c>
      <c r="B36">
        <v>1</v>
      </c>
      <c r="C36">
        <v>1</v>
      </c>
      <c r="D36" t="s">
        <v>10840</v>
      </c>
      <c r="E36">
        <v>2</v>
      </c>
      <c r="F36" t="s">
        <v>249</v>
      </c>
      <c r="G36">
        <v>3</v>
      </c>
      <c r="H36">
        <v>6</v>
      </c>
      <c r="I36">
        <v>6</v>
      </c>
      <c r="J36" t="s">
        <v>10815</v>
      </c>
      <c r="K36" s="37" t="s">
        <v>10815</v>
      </c>
      <c r="L36" s="3">
        <v>46024</v>
      </c>
      <c r="M36">
        <v>150</v>
      </c>
      <c r="N36" t="s">
        <v>10842</v>
      </c>
      <c r="O36" t="s">
        <v>10811</v>
      </c>
    </row>
    <row r="37" spans="1:15" x14ac:dyDescent="0.25">
      <c r="A37">
        <v>3</v>
      </c>
      <c r="B37">
        <v>1</v>
      </c>
      <c r="C37">
        <v>1</v>
      </c>
      <c r="D37" t="s">
        <v>10840</v>
      </c>
      <c r="E37">
        <v>3</v>
      </c>
      <c r="F37" t="s">
        <v>1</v>
      </c>
      <c r="G37">
        <v>3</v>
      </c>
      <c r="H37" t="s">
        <v>10815</v>
      </c>
      <c r="I37" t="s">
        <v>10815</v>
      </c>
      <c r="J37">
        <v>45</v>
      </c>
      <c r="K37" s="37" t="s">
        <v>10815</v>
      </c>
      <c r="L37" t="s">
        <v>10815</v>
      </c>
      <c r="M37">
        <v>90</v>
      </c>
      <c r="N37" t="s">
        <v>10843</v>
      </c>
      <c r="O37" t="s">
        <v>10811</v>
      </c>
    </row>
    <row r="38" spans="1:15" x14ac:dyDescent="0.25">
      <c r="A38">
        <v>3</v>
      </c>
      <c r="B38">
        <v>1</v>
      </c>
      <c r="C38">
        <v>1</v>
      </c>
      <c r="D38" t="s">
        <v>10840</v>
      </c>
      <c r="E38">
        <v>4</v>
      </c>
      <c r="F38" t="s">
        <v>286</v>
      </c>
      <c r="G38">
        <v>2</v>
      </c>
      <c r="H38">
        <v>10</v>
      </c>
      <c r="I38">
        <v>12</v>
      </c>
      <c r="J38" t="s">
        <v>10815</v>
      </c>
      <c r="K38" s="37" t="s">
        <v>10815</v>
      </c>
      <c r="L38" t="s">
        <v>10815</v>
      </c>
      <c r="M38">
        <v>60</v>
      </c>
      <c r="N38" t="s">
        <v>10844</v>
      </c>
      <c r="O38" t="s">
        <v>10811</v>
      </c>
    </row>
    <row r="39" spans="1:15" x14ac:dyDescent="0.25">
      <c r="A39">
        <v>3</v>
      </c>
      <c r="B39">
        <v>1</v>
      </c>
      <c r="C39">
        <v>2</v>
      </c>
      <c r="D39" t="s">
        <v>10845</v>
      </c>
      <c r="E39">
        <v>1</v>
      </c>
      <c r="F39" t="s">
        <v>1404</v>
      </c>
      <c r="G39">
        <v>3</v>
      </c>
      <c r="H39">
        <v>5</v>
      </c>
      <c r="I39">
        <v>7</v>
      </c>
      <c r="J39" t="s">
        <v>10815</v>
      </c>
      <c r="K39" s="37" t="s">
        <v>10815</v>
      </c>
      <c r="L39">
        <v>1</v>
      </c>
      <c r="M39">
        <v>150</v>
      </c>
      <c r="N39" t="s">
        <v>10846</v>
      </c>
      <c r="O39" t="s">
        <v>10811</v>
      </c>
    </row>
    <row r="40" spans="1:15" x14ac:dyDescent="0.25">
      <c r="A40">
        <v>3</v>
      </c>
      <c r="B40">
        <v>1</v>
      </c>
      <c r="C40">
        <v>2</v>
      </c>
      <c r="D40" t="s">
        <v>10845</v>
      </c>
      <c r="E40">
        <v>2</v>
      </c>
      <c r="F40" t="s">
        <v>154</v>
      </c>
      <c r="G40">
        <v>3</v>
      </c>
      <c r="H40">
        <v>6</v>
      </c>
      <c r="I40">
        <v>6</v>
      </c>
      <c r="J40" t="s">
        <v>10815</v>
      </c>
      <c r="K40" s="37" t="s">
        <v>10815</v>
      </c>
      <c r="L40" s="3">
        <v>46024</v>
      </c>
      <c r="M40">
        <v>150</v>
      </c>
      <c r="N40" t="s">
        <v>10847</v>
      </c>
      <c r="O40" t="s">
        <v>10811</v>
      </c>
    </row>
    <row r="41" spans="1:15" x14ac:dyDescent="0.25">
      <c r="A41">
        <v>3</v>
      </c>
      <c r="B41">
        <v>1</v>
      </c>
      <c r="C41">
        <v>2</v>
      </c>
      <c r="D41" t="s">
        <v>10845</v>
      </c>
      <c r="E41">
        <v>3</v>
      </c>
      <c r="F41" t="s">
        <v>303</v>
      </c>
      <c r="G41">
        <v>3</v>
      </c>
      <c r="H41">
        <v>10</v>
      </c>
      <c r="I41">
        <v>10</v>
      </c>
      <c r="J41" t="s">
        <v>10815</v>
      </c>
      <c r="K41" s="37" t="s">
        <v>10815</v>
      </c>
      <c r="L41" t="s">
        <v>10815</v>
      </c>
      <c r="M41">
        <v>60</v>
      </c>
      <c r="N41" t="s">
        <v>10848</v>
      </c>
      <c r="O41" t="s">
        <v>10811</v>
      </c>
    </row>
    <row r="42" spans="1:15" x14ac:dyDescent="0.25">
      <c r="A42">
        <v>3</v>
      </c>
      <c r="B42">
        <v>1</v>
      </c>
      <c r="C42">
        <v>2</v>
      </c>
      <c r="D42" t="s">
        <v>10845</v>
      </c>
      <c r="E42">
        <v>4</v>
      </c>
      <c r="F42" t="s">
        <v>217</v>
      </c>
      <c r="G42">
        <v>2</v>
      </c>
      <c r="H42">
        <v>12</v>
      </c>
      <c r="I42">
        <v>15</v>
      </c>
      <c r="J42" t="s">
        <v>10815</v>
      </c>
      <c r="K42" s="37" t="s">
        <v>10815</v>
      </c>
      <c r="L42" t="s">
        <v>10815</v>
      </c>
      <c r="M42">
        <v>60</v>
      </c>
      <c r="N42" t="s">
        <v>10849</v>
      </c>
      <c r="O42" t="s">
        <v>10811</v>
      </c>
    </row>
    <row r="43" spans="1:15" x14ac:dyDescent="0.25">
      <c r="A43">
        <v>3</v>
      </c>
      <c r="B43">
        <v>1</v>
      </c>
      <c r="C43">
        <v>3</v>
      </c>
      <c r="D43" t="s">
        <v>10850</v>
      </c>
      <c r="E43">
        <v>1</v>
      </c>
      <c r="F43" t="s">
        <v>41</v>
      </c>
      <c r="G43">
        <v>4</v>
      </c>
      <c r="H43">
        <v>6</v>
      </c>
      <c r="I43">
        <v>6</v>
      </c>
      <c r="J43" t="s">
        <v>10815</v>
      </c>
      <c r="K43" s="37" t="s">
        <v>10815</v>
      </c>
      <c r="L43" s="3">
        <v>46024</v>
      </c>
      <c r="M43">
        <v>150</v>
      </c>
      <c r="N43" t="s">
        <v>10851</v>
      </c>
      <c r="O43" t="s">
        <v>10811</v>
      </c>
    </row>
    <row r="44" spans="1:15" x14ac:dyDescent="0.25">
      <c r="A44">
        <v>3</v>
      </c>
      <c r="B44">
        <v>1</v>
      </c>
      <c r="C44">
        <v>3</v>
      </c>
      <c r="D44" t="s">
        <v>10850</v>
      </c>
      <c r="E44">
        <v>2</v>
      </c>
      <c r="F44" t="s">
        <v>45</v>
      </c>
      <c r="G44">
        <v>3</v>
      </c>
      <c r="H44">
        <v>8</v>
      </c>
      <c r="I44">
        <v>8</v>
      </c>
      <c r="J44" t="s">
        <v>10815</v>
      </c>
      <c r="K44" s="37" t="s">
        <v>10815</v>
      </c>
      <c r="L44" s="3">
        <v>46024</v>
      </c>
      <c r="M44">
        <v>90</v>
      </c>
      <c r="N44" t="s">
        <v>10852</v>
      </c>
      <c r="O44" t="s">
        <v>10811</v>
      </c>
    </row>
    <row r="45" spans="1:15" x14ac:dyDescent="0.25">
      <c r="A45">
        <v>3</v>
      </c>
      <c r="B45">
        <v>1</v>
      </c>
      <c r="C45">
        <v>3</v>
      </c>
      <c r="D45" t="s">
        <v>10850</v>
      </c>
      <c r="E45">
        <v>3</v>
      </c>
      <c r="F45" t="s">
        <v>63</v>
      </c>
      <c r="G45">
        <v>2</v>
      </c>
      <c r="H45">
        <v>10</v>
      </c>
      <c r="I45">
        <v>10</v>
      </c>
      <c r="J45" t="s">
        <v>10815</v>
      </c>
      <c r="K45" s="37" t="s">
        <v>10815</v>
      </c>
      <c r="L45" t="s">
        <v>10815</v>
      </c>
      <c r="M45">
        <v>90</v>
      </c>
      <c r="N45" t="s">
        <v>10853</v>
      </c>
      <c r="O45" t="s">
        <v>10811</v>
      </c>
    </row>
    <row r="46" spans="1:15" x14ac:dyDescent="0.25">
      <c r="A46">
        <v>3</v>
      </c>
      <c r="B46">
        <v>1</v>
      </c>
      <c r="C46">
        <v>3</v>
      </c>
      <c r="D46" t="s">
        <v>10850</v>
      </c>
      <c r="E46">
        <v>4</v>
      </c>
      <c r="F46" t="s">
        <v>91</v>
      </c>
      <c r="G46">
        <v>2</v>
      </c>
      <c r="H46">
        <v>8</v>
      </c>
      <c r="I46">
        <v>10</v>
      </c>
      <c r="J46" t="s">
        <v>10815</v>
      </c>
      <c r="K46" s="37" t="s">
        <v>10815</v>
      </c>
      <c r="L46" t="s">
        <v>10815</v>
      </c>
      <c r="M46">
        <v>90</v>
      </c>
      <c r="N46" t="s">
        <v>9232</v>
      </c>
      <c r="O46" t="s">
        <v>10811</v>
      </c>
    </row>
    <row r="47" spans="1:15" x14ac:dyDescent="0.25">
      <c r="A47">
        <v>3</v>
      </c>
      <c r="B47">
        <v>1</v>
      </c>
      <c r="C47">
        <v>4</v>
      </c>
      <c r="D47" t="s">
        <v>10854</v>
      </c>
      <c r="E47">
        <v>1</v>
      </c>
      <c r="F47" t="s">
        <v>112</v>
      </c>
      <c r="G47">
        <v>3</v>
      </c>
      <c r="H47">
        <v>10</v>
      </c>
      <c r="I47">
        <v>12</v>
      </c>
      <c r="J47" t="s">
        <v>10815</v>
      </c>
      <c r="K47" s="37" t="s">
        <v>10815</v>
      </c>
      <c r="L47" t="s">
        <v>10815</v>
      </c>
      <c r="M47">
        <v>60</v>
      </c>
      <c r="N47" t="s">
        <v>10855</v>
      </c>
      <c r="O47" t="s">
        <v>10811</v>
      </c>
    </row>
    <row r="48" spans="1:15" x14ac:dyDescent="0.25">
      <c r="A48">
        <v>3</v>
      </c>
      <c r="B48">
        <v>1</v>
      </c>
      <c r="C48">
        <v>4</v>
      </c>
      <c r="D48" t="s">
        <v>10854</v>
      </c>
      <c r="E48">
        <v>2</v>
      </c>
      <c r="F48" t="s">
        <v>214</v>
      </c>
      <c r="G48">
        <v>3</v>
      </c>
      <c r="H48">
        <v>10</v>
      </c>
      <c r="I48">
        <v>12</v>
      </c>
      <c r="J48" t="s">
        <v>10815</v>
      </c>
      <c r="K48" s="37" t="s">
        <v>10815</v>
      </c>
      <c r="L48" t="s">
        <v>10815</v>
      </c>
      <c r="M48">
        <v>60</v>
      </c>
      <c r="N48" t="s">
        <v>10856</v>
      </c>
      <c r="O48" t="s">
        <v>10811</v>
      </c>
    </row>
    <row r="49" spans="1:15" x14ac:dyDescent="0.25">
      <c r="A49">
        <v>3</v>
      </c>
      <c r="B49">
        <v>1</v>
      </c>
      <c r="C49">
        <v>4</v>
      </c>
      <c r="D49" t="s">
        <v>10854</v>
      </c>
      <c r="E49">
        <v>3</v>
      </c>
      <c r="F49" t="s">
        <v>8734</v>
      </c>
      <c r="G49">
        <v>2</v>
      </c>
      <c r="H49">
        <v>12</v>
      </c>
      <c r="I49">
        <v>12</v>
      </c>
      <c r="J49" t="s">
        <v>10815</v>
      </c>
      <c r="K49" s="37" t="s">
        <v>10815</v>
      </c>
      <c r="L49" t="s">
        <v>10815</v>
      </c>
      <c r="M49">
        <v>60</v>
      </c>
      <c r="N49" t="s">
        <v>9239</v>
      </c>
      <c r="O49" t="s">
        <v>10811</v>
      </c>
    </row>
    <row r="50" spans="1:15" x14ac:dyDescent="0.25">
      <c r="A50">
        <v>3</v>
      </c>
      <c r="B50">
        <v>1</v>
      </c>
      <c r="C50">
        <v>4</v>
      </c>
      <c r="D50" t="s">
        <v>10854</v>
      </c>
      <c r="E50">
        <v>4</v>
      </c>
      <c r="F50" t="s">
        <v>1534</v>
      </c>
      <c r="G50">
        <v>3</v>
      </c>
      <c r="H50" t="s">
        <v>10815</v>
      </c>
      <c r="I50" t="s">
        <v>10815</v>
      </c>
      <c r="J50">
        <v>45</v>
      </c>
      <c r="K50" s="37" t="s">
        <v>10815</v>
      </c>
      <c r="L50" t="s">
        <v>10815</v>
      </c>
      <c r="M50">
        <v>90</v>
      </c>
      <c r="N50" t="s">
        <v>10857</v>
      </c>
      <c r="O50" t="s">
        <v>10811</v>
      </c>
    </row>
    <row r="51" spans="1:15" x14ac:dyDescent="0.25">
      <c r="A51">
        <v>3</v>
      </c>
      <c r="B51">
        <v>1</v>
      </c>
      <c r="C51">
        <v>4</v>
      </c>
      <c r="D51" t="s">
        <v>10854</v>
      </c>
      <c r="E51">
        <v>5</v>
      </c>
      <c r="F51" t="s">
        <v>356</v>
      </c>
      <c r="G51">
        <v>1</v>
      </c>
      <c r="H51" t="s">
        <v>10815</v>
      </c>
      <c r="I51" t="s">
        <v>10815</v>
      </c>
      <c r="J51">
        <v>480</v>
      </c>
      <c r="K51" s="37" t="s">
        <v>10815</v>
      </c>
      <c r="L51" t="s">
        <v>10815</v>
      </c>
      <c r="M51" t="s">
        <v>10815</v>
      </c>
      <c r="N51" t="s">
        <v>10858</v>
      </c>
      <c r="O51" t="s">
        <v>10814</v>
      </c>
    </row>
    <row r="52" spans="1:15" x14ac:dyDescent="0.25">
      <c r="A52">
        <v>4</v>
      </c>
      <c r="B52">
        <v>1</v>
      </c>
      <c r="C52">
        <v>1</v>
      </c>
      <c r="D52" t="s">
        <v>10859</v>
      </c>
      <c r="E52">
        <v>1</v>
      </c>
      <c r="F52" t="s">
        <v>356</v>
      </c>
      <c r="G52">
        <v>1</v>
      </c>
      <c r="H52" t="s">
        <v>10815</v>
      </c>
      <c r="I52" t="s">
        <v>10815</v>
      </c>
      <c r="J52">
        <v>300</v>
      </c>
      <c r="K52" s="37" t="s">
        <v>10815</v>
      </c>
      <c r="L52" t="s">
        <v>10815</v>
      </c>
      <c r="M52" t="s">
        <v>10815</v>
      </c>
      <c r="N52" t="s">
        <v>10860</v>
      </c>
      <c r="O52" t="s">
        <v>272</v>
      </c>
    </row>
    <row r="53" spans="1:15" x14ac:dyDescent="0.25">
      <c r="A53">
        <v>4</v>
      </c>
      <c r="B53">
        <v>1</v>
      </c>
      <c r="C53">
        <v>1</v>
      </c>
      <c r="D53" t="s">
        <v>10859</v>
      </c>
      <c r="E53">
        <v>2</v>
      </c>
      <c r="F53" t="s">
        <v>249</v>
      </c>
      <c r="G53">
        <v>4</v>
      </c>
      <c r="H53">
        <v>6</v>
      </c>
      <c r="I53">
        <v>8</v>
      </c>
      <c r="J53" t="s">
        <v>10815</v>
      </c>
      <c r="K53" s="37" t="s">
        <v>10815</v>
      </c>
      <c r="L53" s="3">
        <v>46024</v>
      </c>
      <c r="M53">
        <v>150</v>
      </c>
      <c r="N53" t="s">
        <v>10861</v>
      </c>
      <c r="O53" t="s">
        <v>10811</v>
      </c>
    </row>
    <row r="54" spans="1:15" x14ac:dyDescent="0.25">
      <c r="A54">
        <v>4</v>
      </c>
      <c r="B54">
        <v>1</v>
      </c>
      <c r="C54">
        <v>1</v>
      </c>
      <c r="D54" t="s">
        <v>10859</v>
      </c>
      <c r="E54">
        <v>4</v>
      </c>
      <c r="F54" t="s">
        <v>73</v>
      </c>
      <c r="G54">
        <v>3</v>
      </c>
      <c r="H54">
        <v>12</v>
      </c>
      <c r="I54">
        <v>15</v>
      </c>
      <c r="J54" t="s">
        <v>10815</v>
      </c>
      <c r="K54" s="37" t="s">
        <v>10815</v>
      </c>
      <c r="L54" t="s">
        <v>10815</v>
      </c>
      <c r="M54">
        <v>60</v>
      </c>
      <c r="N54" t="s">
        <v>10863</v>
      </c>
      <c r="O54" t="s">
        <v>10811</v>
      </c>
    </row>
    <row r="55" spans="1:15" x14ac:dyDescent="0.25">
      <c r="A55">
        <v>4</v>
      </c>
      <c r="B55">
        <v>1</v>
      </c>
      <c r="C55">
        <v>1</v>
      </c>
      <c r="D55" t="s">
        <v>10859</v>
      </c>
      <c r="E55">
        <v>5</v>
      </c>
      <c r="F55" t="s">
        <v>8734</v>
      </c>
      <c r="G55">
        <v>3</v>
      </c>
      <c r="H55">
        <v>8</v>
      </c>
      <c r="I55">
        <v>10</v>
      </c>
      <c r="J55" t="s">
        <v>10815</v>
      </c>
      <c r="K55" s="37" t="s">
        <v>10815</v>
      </c>
      <c r="L55" t="s">
        <v>10815</v>
      </c>
      <c r="M55">
        <v>75</v>
      </c>
      <c r="N55" t="s">
        <v>9310</v>
      </c>
      <c r="O55" t="s">
        <v>10811</v>
      </c>
    </row>
    <row r="56" spans="1:15" x14ac:dyDescent="0.25">
      <c r="A56">
        <v>4</v>
      </c>
      <c r="B56">
        <v>1</v>
      </c>
      <c r="C56">
        <v>1</v>
      </c>
      <c r="D56" t="s">
        <v>10859</v>
      </c>
      <c r="E56">
        <v>6</v>
      </c>
      <c r="F56" t="s">
        <v>15</v>
      </c>
      <c r="G56">
        <v>3</v>
      </c>
      <c r="H56" t="s">
        <v>10815</v>
      </c>
      <c r="I56" t="s">
        <v>10815</v>
      </c>
      <c r="J56">
        <v>60</v>
      </c>
      <c r="K56" s="37" t="s">
        <v>10815</v>
      </c>
      <c r="L56" t="s">
        <v>10815</v>
      </c>
      <c r="M56">
        <v>90</v>
      </c>
      <c r="N56" t="s">
        <v>10864</v>
      </c>
      <c r="O56" t="s">
        <v>10811</v>
      </c>
    </row>
    <row r="57" spans="1:15" x14ac:dyDescent="0.25">
      <c r="A57">
        <v>4</v>
      </c>
      <c r="B57">
        <v>1</v>
      </c>
      <c r="C57">
        <v>1</v>
      </c>
      <c r="D57" t="s">
        <v>10859</v>
      </c>
      <c r="E57">
        <v>7</v>
      </c>
      <c r="F57" t="s">
        <v>356</v>
      </c>
      <c r="G57">
        <v>1</v>
      </c>
      <c r="H57" t="s">
        <v>10815</v>
      </c>
      <c r="I57" t="s">
        <v>10815</v>
      </c>
      <c r="J57">
        <v>360</v>
      </c>
      <c r="K57" s="37" t="s">
        <v>10815</v>
      </c>
      <c r="L57" t="s">
        <v>10815</v>
      </c>
      <c r="M57" t="s">
        <v>10815</v>
      </c>
      <c r="N57" t="s">
        <v>10865</v>
      </c>
      <c r="O57" t="s">
        <v>10814</v>
      </c>
    </row>
    <row r="58" spans="1:15" x14ac:dyDescent="0.25">
      <c r="A58">
        <v>4</v>
      </c>
      <c r="B58">
        <v>1</v>
      </c>
      <c r="C58">
        <v>2</v>
      </c>
      <c r="D58" t="s">
        <v>10866</v>
      </c>
      <c r="E58">
        <v>1</v>
      </c>
      <c r="F58" t="s">
        <v>356</v>
      </c>
      <c r="G58">
        <v>1</v>
      </c>
      <c r="H58" t="s">
        <v>10815</v>
      </c>
      <c r="I58" t="s">
        <v>10815</v>
      </c>
      <c r="J58">
        <v>300</v>
      </c>
      <c r="K58" s="37" t="s">
        <v>10815</v>
      </c>
      <c r="L58" t="s">
        <v>10815</v>
      </c>
      <c r="M58" t="s">
        <v>10815</v>
      </c>
      <c r="N58" t="s">
        <v>10867</v>
      </c>
      <c r="O58" t="s">
        <v>272</v>
      </c>
    </row>
    <row r="59" spans="1:15" x14ac:dyDescent="0.25">
      <c r="A59">
        <v>4</v>
      </c>
      <c r="B59">
        <v>1</v>
      </c>
      <c r="C59">
        <v>2</v>
      </c>
      <c r="D59" t="s">
        <v>10866</v>
      </c>
      <c r="E59">
        <v>2</v>
      </c>
      <c r="F59" t="s">
        <v>389</v>
      </c>
      <c r="G59">
        <v>1</v>
      </c>
      <c r="H59">
        <v>12</v>
      </c>
      <c r="I59">
        <v>12</v>
      </c>
      <c r="J59" t="s">
        <v>10815</v>
      </c>
      <c r="K59" s="37" t="s">
        <v>10815</v>
      </c>
      <c r="L59" t="s">
        <v>10815</v>
      </c>
      <c r="M59" t="s">
        <v>10815</v>
      </c>
      <c r="N59" t="s">
        <v>272</v>
      </c>
      <c r="O59" t="s">
        <v>272</v>
      </c>
    </row>
    <row r="60" spans="1:15" x14ac:dyDescent="0.25">
      <c r="A60">
        <v>4</v>
      </c>
      <c r="B60">
        <v>1</v>
      </c>
      <c r="C60">
        <v>2</v>
      </c>
      <c r="D60" t="s">
        <v>10866</v>
      </c>
      <c r="E60">
        <v>3</v>
      </c>
      <c r="F60" t="s">
        <v>411</v>
      </c>
      <c r="G60">
        <v>2</v>
      </c>
      <c r="H60">
        <v>10</v>
      </c>
      <c r="I60">
        <v>10</v>
      </c>
      <c r="J60" t="s">
        <v>10815</v>
      </c>
      <c r="K60" s="37" t="s">
        <v>10815</v>
      </c>
      <c r="L60" t="s">
        <v>10815</v>
      </c>
      <c r="M60" t="s">
        <v>10815</v>
      </c>
      <c r="N60" t="s">
        <v>272</v>
      </c>
      <c r="O60" t="s">
        <v>272</v>
      </c>
    </row>
    <row r="61" spans="1:15" x14ac:dyDescent="0.25">
      <c r="A61">
        <v>4</v>
      </c>
      <c r="B61">
        <v>1</v>
      </c>
      <c r="C61">
        <v>2</v>
      </c>
      <c r="D61" t="s">
        <v>10866</v>
      </c>
      <c r="E61">
        <v>4</v>
      </c>
      <c r="F61" t="s">
        <v>403</v>
      </c>
      <c r="G61">
        <v>1</v>
      </c>
      <c r="H61">
        <v>8</v>
      </c>
      <c r="I61">
        <v>8</v>
      </c>
      <c r="J61" t="s">
        <v>10815</v>
      </c>
      <c r="K61" s="37" t="s">
        <v>10815</v>
      </c>
      <c r="L61" t="s">
        <v>10815</v>
      </c>
      <c r="M61" t="s">
        <v>10815</v>
      </c>
      <c r="N61" t="s">
        <v>272</v>
      </c>
      <c r="O61" t="s">
        <v>272</v>
      </c>
    </row>
    <row r="62" spans="1:15" x14ac:dyDescent="0.25">
      <c r="A62">
        <v>4</v>
      </c>
      <c r="B62">
        <v>1</v>
      </c>
      <c r="C62">
        <v>2</v>
      </c>
      <c r="D62" t="s">
        <v>10866</v>
      </c>
      <c r="E62">
        <v>5</v>
      </c>
      <c r="F62" t="s">
        <v>154</v>
      </c>
      <c r="G62">
        <v>4</v>
      </c>
      <c r="H62">
        <v>8</v>
      </c>
      <c r="I62">
        <v>10</v>
      </c>
      <c r="J62" t="s">
        <v>10815</v>
      </c>
      <c r="K62" s="37" t="s">
        <v>10862</v>
      </c>
      <c r="L62" t="s">
        <v>10815</v>
      </c>
      <c r="M62">
        <v>120</v>
      </c>
      <c r="N62" t="s">
        <v>10868</v>
      </c>
      <c r="O62" t="s">
        <v>10811</v>
      </c>
    </row>
    <row r="63" spans="1:15" x14ac:dyDescent="0.25">
      <c r="A63">
        <v>4</v>
      </c>
      <c r="B63">
        <v>1</v>
      </c>
      <c r="C63">
        <v>2</v>
      </c>
      <c r="D63" t="s">
        <v>10866</v>
      </c>
      <c r="E63">
        <v>6</v>
      </c>
      <c r="F63" t="s">
        <v>172</v>
      </c>
      <c r="G63">
        <v>3</v>
      </c>
      <c r="H63">
        <v>10</v>
      </c>
      <c r="I63">
        <v>12</v>
      </c>
      <c r="J63" t="s">
        <v>10815</v>
      </c>
      <c r="K63" s="37" t="s">
        <v>10815</v>
      </c>
      <c r="L63" t="s">
        <v>10815</v>
      </c>
      <c r="M63">
        <v>90</v>
      </c>
      <c r="N63" t="s">
        <v>10869</v>
      </c>
      <c r="O63" t="s">
        <v>10811</v>
      </c>
    </row>
    <row r="64" spans="1:15" x14ac:dyDescent="0.25">
      <c r="A64">
        <v>4</v>
      </c>
      <c r="B64">
        <v>1</v>
      </c>
      <c r="C64">
        <v>2</v>
      </c>
      <c r="D64" t="s">
        <v>10866</v>
      </c>
      <c r="E64">
        <v>7</v>
      </c>
      <c r="F64" t="s">
        <v>214</v>
      </c>
      <c r="G64">
        <v>4</v>
      </c>
      <c r="H64">
        <v>10</v>
      </c>
      <c r="I64">
        <v>12</v>
      </c>
      <c r="J64" t="s">
        <v>10815</v>
      </c>
      <c r="K64" s="37" t="s">
        <v>10815</v>
      </c>
      <c r="L64" t="s">
        <v>10815</v>
      </c>
      <c r="M64">
        <v>90</v>
      </c>
      <c r="N64" t="s">
        <v>10870</v>
      </c>
      <c r="O64" t="s">
        <v>10811</v>
      </c>
    </row>
    <row r="65" spans="1:15" x14ac:dyDescent="0.25">
      <c r="A65">
        <v>4</v>
      </c>
      <c r="B65">
        <v>1</v>
      </c>
      <c r="C65">
        <v>2</v>
      </c>
      <c r="D65" t="s">
        <v>10866</v>
      </c>
      <c r="E65">
        <v>8</v>
      </c>
      <c r="F65" t="s">
        <v>217</v>
      </c>
      <c r="G65">
        <v>3</v>
      </c>
      <c r="H65">
        <v>10</v>
      </c>
      <c r="I65">
        <v>12</v>
      </c>
      <c r="J65" t="s">
        <v>10815</v>
      </c>
      <c r="K65" s="37" t="s">
        <v>10815</v>
      </c>
      <c r="L65" t="s">
        <v>10815</v>
      </c>
      <c r="M65">
        <v>90</v>
      </c>
      <c r="N65" t="s">
        <v>10871</v>
      </c>
      <c r="O65" t="s">
        <v>10811</v>
      </c>
    </row>
    <row r="66" spans="1:15" x14ac:dyDescent="0.25">
      <c r="A66">
        <v>4</v>
      </c>
      <c r="B66">
        <v>1</v>
      </c>
      <c r="C66">
        <v>2</v>
      </c>
      <c r="D66" t="s">
        <v>10866</v>
      </c>
      <c r="E66">
        <v>9</v>
      </c>
      <c r="F66" t="s">
        <v>303</v>
      </c>
      <c r="G66">
        <v>3</v>
      </c>
      <c r="H66">
        <v>12</v>
      </c>
      <c r="I66">
        <v>15</v>
      </c>
      <c r="J66" t="s">
        <v>10815</v>
      </c>
      <c r="K66" s="37" t="s">
        <v>10815</v>
      </c>
      <c r="L66" t="s">
        <v>10815</v>
      </c>
      <c r="M66">
        <v>60</v>
      </c>
      <c r="N66" t="s">
        <v>10872</v>
      </c>
      <c r="O66" t="s">
        <v>10811</v>
      </c>
    </row>
    <row r="67" spans="1:15" x14ac:dyDescent="0.25">
      <c r="A67">
        <v>4</v>
      </c>
      <c r="B67">
        <v>1</v>
      </c>
      <c r="C67">
        <v>2</v>
      </c>
      <c r="D67" t="s">
        <v>10866</v>
      </c>
      <c r="E67">
        <v>10</v>
      </c>
      <c r="F67" t="s">
        <v>356</v>
      </c>
      <c r="G67">
        <v>1</v>
      </c>
      <c r="H67" t="s">
        <v>10815</v>
      </c>
      <c r="I67" t="s">
        <v>10815</v>
      </c>
      <c r="J67">
        <v>480</v>
      </c>
      <c r="K67" s="37" t="s">
        <v>10815</v>
      </c>
      <c r="L67" t="s">
        <v>10815</v>
      </c>
      <c r="M67" t="s">
        <v>10815</v>
      </c>
      <c r="N67" t="s">
        <v>10873</v>
      </c>
      <c r="O67" t="s">
        <v>10814</v>
      </c>
    </row>
    <row r="68" spans="1:15" x14ac:dyDescent="0.25">
      <c r="A68">
        <v>4</v>
      </c>
      <c r="B68">
        <v>1</v>
      </c>
      <c r="C68">
        <v>3</v>
      </c>
      <c r="D68" t="s">
        <v>10874</v>
      </c>
      <c r="E68">
        <v>1</v>
      </c>
      <c r="F68" t="s">
        <v>356</v>
      </c>
      <c r="G68">
        <v>1</v>
      </c>
      <c r="H68" t="s">
        <v>10815</v>
      </c>
      <c r="I68" t="s">
        <v>10815</v>
      </c>
      <c r="J68">
        <v>300</v>
      </c>
      <c r="K68" s="37" t="s">
        <v>10815</v>
      </c>
      <c r="L68" t="s">
        <v>10815</v>
      </c>
      <c r="M68" t="s">
        <v>10815</v>
      </c>
      <c r="N68" t="s">
        <v>10867</v>
      </c>
      <c r="O68" t="s">
        <v>272</v>
      </c>
    </row>
    <row r="69" spans="1:15" x14ac:dyDescent="0.25">
      <c r="A69">
        <v>4</v>
      </c>
      <c r="B69">
        <v>1</v>
      </c>
      <c r="C69">
        <v>3</v>
      </c>
      <c r="D69" t="s">
        <v>10874</v>
      </c>
      <c r="E69">
        <v>2</v>
      </c>
      <c r="F69" t="s">
        <v>41</v>
      </c>
      <c r="G69">
        <v>4</v>
      </c>
      <c r="H69">
        <v>8</v>
      </c>
      <c r="I69">
        <v>10</v>
      </c>
      <c r="J69" t="s">
        <v>10815</v>
      </c>
      <c r="K69" s="37" t="s">
        <v>10815</v>
      </c>
      <c r="L69" s="3">
        <v>46024</v>
      </c>
      <c r="M69">
        <v>120</v>
      </c>
      <c r="N69" t="s">
        <v>10875</v>
      </c>
      <c r="O69" t="s">
        <v>10811</v>
      </c>
    </row>
    <row r="70" spans="1:15" x14ac:dyDescent="0.25">
      <c r="A70">
        <v>4</v>
      </c>
      <c r="B70">
        <v>1</v>
      </c>
      <c r="C70">
        <v>3</v>
      </c>
      <c r="D70" t="s">
        <v>10874</v>
      </c>
      <c r="E70">
        <v>3</v>
      </c>
      <c r="F70" t="s">
        <v>45</v>
      </c>
      <c r="G70">
        <v>3</v>
      </c>
      <c r="H70">
        <v>10</v>
      </c>
      <c r="I70">
        <v>10</v>
      </c>
      <c r="J70" t="s">
        <v>10815</v>
      </c>
      <c r="K70" s="37" t="s">
        <v>10815</v>
      </c>
      <c r="L70" t="s">
        <v>10815</v>
      </c>
      <c r="M70">
        <v>90</v>
      </c>
      <c r="N70" t="s">
        <v>10876</v>
      </c>
      <c r="O70" t="s">
        <v>10811</v>
      </c>
    </row>
    <row r="71" spans="1:15" x14ac:dyDescent="0.25">
      <c r="A71">
        <v>4</v>
      </c>
      <c r="B71">
        <v>1</v>
      </c>
      <c r="C71">
        <v>3</v>
      </c>
      <c r="D71" t="s">
        <v>10874</v>
      </c>
      <c r="E71">
        <v>4</v>
      </c>
      <c r="F71" t="s">
        <v>66</v>
      </c>
      <c r="G71">
        <v>3</v>
      </c>
      <c r="H71">
        <v>10</v>
      </c>
      <c r="I71">
        <v>12</v>
      </c>
      <c r="J71" t="s">
        <v>10815</v>
      </c>
      <c r="K71" s="37" t="s">
        <v>10815</v>
      </c>
      <c r="L71" t="s">
        <v>10815</v>
      </c>
      <c r="M71">
        <v>90</v>
      </c>
      <c r="N71" t="s">
        <v>10877</v>
      </c>
      <c r="O71" t="s">
        <v>10811</v>
      </c>
    </row>
    <row r="72" spans="1:15" x14ac:dyDescent="0.25">
      <c r="A72">
        <v>4</v>
      </c>
      <c r="B72">
        <v>1</v>
      </c>
      <c r="C72">
        <v>3</v>
      </c>
      <c r="D72" t="s">
        <v>10874</v>
      </c>
      <c r="E72">
        <v>5</v>
      </c>
      <c r="F72" t="s">
        <v>84</v>
      </c>
      <c r="G72">
        <v>3</v>
      </c>
      <c r="H72">
        <v>12</v>
      </c>
      <c r="I72">
        <v>15</v>
      </c>
      <c r="J72" t="s">
        <v>10815</v>
      </c>
      <c r="K72" s="37" t="s">
        <v>10815</v>
      </c>
      <c r="L72" t="s">
        <v>10815</v>
      </c>
      <c r="M72">
        <v>60</v>
      </c>
      <c r="N72" t="s">
        <v>10878</v>
      </c>
      <c r="O72" t="s">
        <v>10811</v>
      </c>
    </row>
    <row r="73" spans="1:15" x14ac:dyDescent="0.25">
      <c r="A73">
        <v>4</v>
      </c>
      <c r="B73">
        <v>1</v>
      </c>
      <c r="C73">
        <v>3</v>
      </c>
      <c r="D73" t="s">
        <v>10874</v>
      </c>
      <c r="E73">
        <v>6</v>
      </c>
      <c r="F73" t="s">
        <v>15</v>
      </c>
      <c r="G73">
        <v>2</v>
      </c>
      <c r="H73" t="s">
        <v>10815</v>
      </c>
      <c r="I73" t="s">
        <v>10815</v>
      </c>
      <c r="J73">
        <v>45</v>
      </c>
      <c r="K73" s="37" t="s">
        <v>10815</v>
      </c>
      <c r="L73" t="s">
        <v>10815</v>
      </c>
      <c r="M73">
        <v>90</v>
      </c>
      <c r="N73" t="s">
        <v>10879</v>
      </c>
      <c r="O73" t="s">
        <v>10811</v>
      </c>
    </row>
    <row r="74" spans="1:15" x14ac:dyDescent="0.25">
      <c r="A74">
        <v>4</v>
      </c>
      <c r="B74">
        <v>1</v>
      </c>
      <c r="C74">
        <v>3</v>
      </c>
      <c r="D74" t="s">
        <v>10874</v>
      </c>
      <c r="E74">
        <v>7</v>
      </c>
      <c r="F74" t="s">
        <v>8734</v>
      </c>
      <c r="G74">
        <v>2</v>
      </c>
      <c r="H74">
        <v>10</v>
      </c>
      <c r="I74">
        <v>12</v>
      </c>
      <c r="J74" t="s">
        <v>10815</v>
      </c>
      <c r="K74" s="37" t="s">
        <v>10815</v>
      </c>
      <c r="L74" t="s">
        <v>10815</v>
      </c>
      <c r="M74">
        <v>60</v>
      </c>
      <c r="N74" t="s">
        <v>10880</v>
      </c>
      <c r="O74" t="s">
        <v>10811</v>
      </c>
    </row>
    <row r="75" spans="1:15" x14ac:dyDescent="0.25">
      <c r="A75">
        <v>4</v>
      </c>
      <c r="B75">
        <v>1</v>
      </c>
      <c r="C75">
        <v>4</v>
      </c>
      <c r="D75" t="s">
        <v>9744</v>
      </c>
      <c r="E75">
        <v>1</v>
      </c>
      <c r="F75" t="s">
        <v>356</v>
      </c>
      <c r="G75">
        <v>1</v>
      </c>
      <c r="H75" t="s">
        <v>10815</v>
      </c>
      <c r="I75" t="s">
        <v>10815</v>
      </c>
      <c r="J75">
        <v>300</v>
      </c>
      <c r="K75" s="37" t="s">
        <v>10815</v>
      </c>
      <c r="L75" t="s">
        <v>10815</v>
      </c>
      <c r="M75" t="s">
        <v>10815</v>
      </c>
      <c r="N75" t="s">
        <v>10881</v>
      </c>
      <c r="O75" t="s">
        <v>272</v>
      </c>
    </row>
    <row r="76" spans="1:15" x14ac:dyDescent="0.25">
      <c r="A76">
        <v>4</v>
      </c>
      <c r="B76">
        <v>1</v>
      </c>
      <c r="C76">
        <v>4</v>
      </c>
      <c r="D76" t="s">
        <v>9744</v>
      </c>
      <c r="E76">
        <v>2</v>
      </c>
      <c r="F76" t="s">
        <v>8734</v>
      </c>
      <c r="G76">
        <v>4</v>
      </c>
      <c r="H76">
        <v>8</v>
      </c>
      <c r="I76">
        <v>12</v>
      </c>
      <c r="J76" t="s">
        <v>10815</v>
      </c>
      <c r="K76" s="37" t="s">
        <v>10862</v>
      </c>
      <c r="L76" s="3">
        <v>46024</v>
      </c>
      <c r="M76">
        <v>90</v>
      </c>
      <c r="N76" t="s">
        <v>10882</v>
      </c>
      <c r="O76" t="s">
        <v>10811</v>
      </c>
    </row>
    <row r="77" spans="1:15" x14ac:dyDescent="0.25">
      <c r="A77">
        <v>4</v>
      </c>
      <c r="B77">
        <v>1</v>
      </c>
      <c r="C77">
        <v>4</v>
      </c>
      <c r="D77" t="s">
        <v>9744</v>
      </c>
      <c r="E77">
        <v>3</v>
      </c>
      <c r="F77" t="s">
        <v>112</v>
      </c>
      <c r="G77">
        <v>3</v>
      </c>
      <c r="H77">
        <v>12</v>
      </c>
      <c r="I77">
        <v>15</v>
      </c>
      <c r="J77" t="s">
        <v>10815</v>
      </c>
      <c r="K77" s="37" t="s">
        <v>10815</v>
      </c>
      <c r="L77" t="s">
        <v>10815</v>
      </c>
      <c r="M77">
        <v>60</v>
      </c>
      <c r="N77" t="s">
        <v>10883</v>
      </c>
      <c r="O77" t="s">
        <v>10811</v>
      </c>
    </row>
    <row r="78" spans="1:15" x14ac:dyDescent="0.25">
      <c r="A78">
        <v>4</v>
      </c>
      <c r="B78">
        <v>1</v>
      </c>
      <c r="C78">
        <v>4</v>
      </c>
      <c r="D78" t="s">
        <v>9744</v>
      </c>
      <c r="E78">
        <v>4</v>
      </c>
      <c r="F78" t="s">
        <v>214</v>
      </c>
      <c r="G78">
        <v>4</v>
      </c>
      <c r="H78">
        <v>10</v>
      </c>
      <c r="I78">
        <v>12</v>
      </c>
      <c r="J78" t="s">
        <v>10815</v>
      </c>
      <c r="K78" s="37" t="s">
        <v>10815</v>
      </c>
      <c r="L78" t="s">
        <v>10815</v>
      </c>
      <c r="M78">
        <v>90</v>
      </c>
      <c r="N78" t="s">
        <v>10884</v>
      </c>
      <c r="O78" t="s">
        <v>10811</v>
      </c>
    </row>
    <row r="79" spans="1:15" x14ac:dyDescent="0.25">
      <c r="A79">
        <v>4</v>
      </c>
      <c r="B79">
        <v>1</v>
      </c>
      <c r="C79">
        <v>4</v>
      </c>
      <c r="D79" t="s">
        <v>9744</v>
      </c>
      <c r="E79">
        <v>5</v>
      </c>
      <c r="F79" t="s">
        <v>222</v>
      </c>
      <c r="G79">
        <v>3</v>
      </c>
      <c r="H79">
        <v>10</v>
      </c>
      <c r="I79">
        <v>12</v>
      </c>
      <c r="J79" t="s">
        <v>10815</v>
      </c>
      <c r="K79" s="37" t="s">
        <v>10815</v>
      </c>
      <c r="L79" t="s">
        <v>10815</v>
      </c>
      <c r="M79">
        <v>90</v>
      </c>
      <c r="N79" t="s">
        <v>10885</v>
      </c>
      <c r="O79" t="s">
        <v>10811</v>
      </c>
    </row>
    <row r="80" spans="1:15" x14ac:dyDescent="0.25">
      <c r="A80">
        <v>4</v>
      </c>
      <c r="B80">
        <v>1</v>
      </c>
      <c r="C80">
        <v>4</v>
      </c>
      <c r="D80" t="s">
        <v>9744</v>
      </c>
      <c r="E80">
        <v>6</v>
      </c>
      <c r="F80" t="s">
        <v>1</v>
      </c>
      <c r="G80">
        <v>3</v>
      </c>
      <c r="H80" t="s">
        <v>10815</v>
      </c>
      <c r="I80" t="s">
        <v>10815</v>
      </c>
      <c r="J80">
        <v>45</v>
      </c>
      <c r="K80" s="37" t="s">
        <v>10815</v>
      </c>
      <c r="L80" t="s">
        <v>10815</v>
      </c>
      <c r="M80">
        <v>90</v>
      </c>
      <c r="N80" t="s">
        <v>10886</v>
      </c>
      <c r="O80" t="s">
        <v>10811</v>
      </c>
    </row>
    <row r="81" spans="1:15" x14ac:dyDescent="0.25">
      <c r="A81">
        <v>4</v>
      </c>
      <c r="B81">
        <v>1</v>
      </c>
      <c r="C81">
        <v>4</v>
      </c>
      <c r="D81" t="s">
        <v>9744</v>
      </c>
      <c r="E81">
        <v>7</v>
      </c>
      <c r="F81" t="s">
        <v>356</v>
      </c>
      <c r="G81">
        <v>1</v>
      </c>
      <c r="H81" t="s">
        <v>10815</v>
      </c>
      <c r="I81" t="s">
        <v>10815</v>
      </c>
      <c r="J81">
        <v>480</v>
      </c>
      <c r="K81" s="37" t="s">
        <v>10815</v>
      </c>
      <c r="L81" t="s">
        <v>10815</v>
      </c>
      <c r="M81" t="s">
        <v>10815</v>
      </c>
      <c r="N81" t="s">
        <v>10873</v>
      </c>
      <c r="O81" t="s">
        <v>10814</v>
      </c>
    </row>
    <row r="82" spans="1:15" x14ac:dyDescent="0.25">
      <c r="A82">
        <v>5</v>
      </c>
      <c r="B82">
        <v>1</v>
      </c>
      <c r="C82">
        <v>1</v>
      </c>
      <c r="D82" t="s">
        <v>9528</v>
      </c>
      <c r="E82">
        <v>1</v>
      </c>
      <c r="F82" t="s">
        <v>249</v>
      </c>
      <c r="G82">
        <v>4</v>
      </c>
      <c r="H82">
        <v>6</v>
      </c>
      <c r="I82">
        <v>8</v>
      </c>
      <c r="J82" t="s">
        <v>10815</v>
      </c>
      <c r="K82" s="38" t="s">
        <v>11027</v>
      </c>
      <c r="L82" s="3">
        <v>46024</v>
      </c>
      <c r="M82">
        <v>150</v>
      </c>
      <c r="N82" t="s">
        <v>10887</v>
      </c>
      <c r="O82" t="s">
        <v>10811</v>
      </c>
    </row>
    <row r="83" spans="1:15" x14ac:dyDescent="0.25">
      <c r="A83">
        <v>5</v>
      </c>
      <c r="B83">
        <v>1</v>
      </c>
      <c r="C83">
        <v>1</v>
      </c>
      <c r="D83" t="s">
        <v>9528</v>
      </c>
      <c r="E83">
        <v>2</v>
      </c>
      <c r="F83" t="s">
        <v>256</v>
      </c>
      <c r="G83">
        <v>3</v>
      </c>
      <c r="H83">
        <v>8</v>
      </c>
      <c r="I83">
        <v>8</v>
      </c>
      <c r="J83" t="s">
        <v>10815</v>
      </c>
      <c r="K83" s="38" t="s">
        <v>1562</v>
      </c>
      <c r="L83" t="s">
        <v>10815</v>
      </c>
      <c r="M83">
        <v>90</v>
      </c>
      <c r="N83" t="s">
        <v>10888</v>
      </c>
      <c r="O83" t="s">
        <v>10811</v>
      </c>
    </row>
    <row r="84" spans="1:15" x14ac:dyDescent="0.25">
      <c r="A84">
        <v>5</v>
      </c>
      <c r="B84">
        <v>1</v>
      </c>
      <c r="C84">
        <v>1</v>
      </c>
      <c r="D84" t="s">
        <v>9528</v>
      </c>
      <c r="E84">
        <v>3</v>
      </c>
      <c r="F84" t="s">
        <v>41</v>
      </c>
      <c r="G84">
        <v>4</v>
      </c>
      <c r="H84">
        <v>8</v>
      </c>
      <c r="I84">
        <v>10</v>
      </c>
      <c r="J84" t="s">
        <v>10815</v>
      </c>
      <c r="K84" s="38" t="s">
        <v>1562</v>
      </c>
      <c r="L84" t="s">
        <v>10815</v>
      </c>
      <c r="M84">
        <v>120</v>
      </c>
      <c r="N84" t="s">
        <v>10889</v>
      </c>
      <c r="O84" t="s">
        <v>10811</v>
      </c>
    </row>
    <row r="85" spans="1:15" x14ac:dyDescent="0.25">
      <c r="A85">
        <v>5</v>
      </c>
      <c r="B85">
        <v>1</v>
      </c>
      <c r="C85">
        <v>1</v>
      </c>
      <c r="D85" t="s">
        <v>9528</v>
      </c>
      <c r="E85">
        <v>4</v>
      </c>
      <c r="F85" t="s">
        <v>45</v>
      </c>
      <c r="G85">
        <v>3</v>
      </c>
      <c r="H85">
        <v>10</v>
      </c>
      <c r="I85">
        <v>10</v>
      </c>
      <c r="J85" t="s">
        <v>10815</v>
      </c>
      <c r="K85" s="37" t="s">
        <v>10815</v>
      </c>
      <c r="L85" t="s">
        <v>10815</v>
      </c>
      <c r="M85">
        <v>90</v>
      </c>
      <c r="N85" t="s">
        <v>10890</v>
      </c>
      <c r="O85" t="s">
        <v>10811</v>
      </c>
    </row>
    <row r="86" spans="1:15" x14ac:dyDescent="0.25">
      <c r="A86">
        <v>5</v>
      </c>
      <c r="B86">
        <v>1</v>
      </c>
      <c r="C86">
        <v>1</v>
      </c>
      <c r="D86" t="s">
        <v>9528</v>
      </c>
      <c r="E86">
        <v>5</v>
      </c>
      <c r="F86" t="s">
        <v>15</v>
      </c>
      <c r="G86">
        <v>3</v>
      </c>
      <c r="H86" t="s">
        <v>10815</v>
      </c>
      <c r="I86" t="s">
        <v>10815</v>
      </c>
      <c r="J86">
        <v>60</v>
      </c>
      <c r="K86" s="37" t="s">
        <v>10815</v>
      </c>
      <c r="L86" t="s">
        <v>10815</v>
      </c>
      <c r="M86">
        <v>90</v>
      </c>
      <c r="N86" t="s">
        <v>10891</v>
      </c>
      <c r="O86" t="s">
        <v>10811</v>
      </c>
    </row>
    <row r="87" spans="1:15" x14ac:dyDescent="0.25">
      <c r="A87">
        <v>5</v>
      </c>
      <c r="B87">
        <v>1</v>
      </c>
      <c r="C87">
        <v>1</v>
      </c>
      <c r="D87" t="s">
        <v>9528</v>
      </c>
      <c r="E87">
        <v>6</v>
      </c>
      <c r="F87" t="s">
        <v>329</v>
      </c>
      <c r="G87">
        <v>3</v>
      </c>
      <c r="H87" t="s">
        <v>10815</v>
      </c>
      <c r="I87" t="s">
        <v>10815</v>
      </c>
      <c r="J87">
        <v>45</v>
      </c>
      <c r="K87" s="37" t="s">
        <v>10815</v>
      </c>
      <c r="L87" t="s">
        <v>10815</v>
      </c>
      <c r="M87">
        <v>60</v>
      </c>
      <c r="N87" t="s">
        <v>10892</v>
      </c>
      <c r="O87" t="s">
        <v>10811</v>
      </c>
    </row>
    <row r="88" spans="1:15" x14ac:dyDescent="0.25">
      <c r="A88">
        <v>5</v>
      </c>
      <c r="B88">
        <v>1</v>
      </c>
      <c r="C88">
        <v>1</v>
      </c>
      <c r="D88" t="s">
        <v>9528</v>
      </c>
      <c r="E88">
        <v>7</v>
      </c>
      <c r="F88" t="s">
        <v>356</v>
      </c>
      <c r="G88">
        <v>1</v>
      </c>
      <c r="H88" t="s">
        <v>10815</v>
      </c>
      <c r="I88" t="s">
        <v>10815</v>
      </c>
      <c r="J88">
        <v>600</v>
      </c>
      <c r="K88" s="37" t="s">
        <v>10815</v>
      </c>
      <c r="L88" t="s">
        <v>10815</v>
      </c>
      <c r="M88" t="s">
        <v>10815</v>
      </c>
      <c r="N88" t="s">
        <v>10893</v>
      </c>
      <c r="O88" t="s">
        <v>10814</v>
      </c>
    </row>
    <row r="89" spans="1:15" x14ac:dyDescent="0.25">
      <c r="A89">
        <v>5</v>
      </c>
      <c r="B89">
        <v>1</v>
      </c>
      <c r="C89">
        <v>2</v>
      </c>
      <c r="D89" t="s">
        <v>9591</v>
      </c>
      <c r="E89">
        <v>1</v>
      </c>
      <c r="F89" t="s">
        <v>389</v>
      </c>
      <c r="G89">
        <v>2</v>
      </c>
      <c r="H89">
        <v>12</v>
      </c>
      <c r="I89">
        <v>12</v>
      </c>
      <c r="J89" t="s">
        <v>10815</v>
      </c>
      <c r="K89" s="37" t="s">
        <v>10815</v>
      </c>
      <c r="L89" t="s">
        <v>10815</v>
      </c>
      <c r="M89" t="s">
        <v>10815</v>
      </c>
      <c r="N89" t="s">
        <v>272</v>
      </c>
      <c r="O89" t="s">
        <v>272</v>
      </c>
    </row>
    <row r="90" spans="1:15" x14ac:dyDescent="0.25">
      <c r="A90">
        <v>5</v>
      </c>
      <c r="B90">
        <v>1</v>
      </c>
      <c r="C90">
        <v>2</v>
      </c>
      <c r="D90" t="s">
        <v>9591</v>
      </c>
      <c r="E90">
        <v>2</v>
      </c>
      <c r="F90" t="s">
        <v>411</v>
      </c>
      <c r="G90">
        <v>2</v>
      </c>
      <c r="H90">
        <v>10</v>
      </c>
      <c r="I90">
        <v>10</v>
      </c>
      <c r="J90" t="s">
        <v>10815</v>
      </c>
      <c r="K90" s="37" t="s">
        <v>10815</v>
      </c>
      <c r="L90" t="s">
        <v>10815</v>
      </c>
      <c r="M90" t="s">
        <v>10815</v>
      </c>
      <c r="N90" t="s">
        <v>272</v>
      </c>
      <c r="O90" t="s">
        <v>272</v>
      </c>
    </row>
    <row r="91" spans="1:15" x14ac:dyDescent="0.25">
      <c r="A91">
        <v>5</v>
      </c>
      <c r="B91">
        <v>1</v>
      </c>
      <c r="C91">
        <v>2</v>
      </c>
      <c r="D91" t="s">
        <v>9591</v>
      </c>
      <c r="E91">
        <v>3</v>
      </c>
      <c r="F91" t="s">
        <v>403</v>
      </c>
      <c r="G91">
        <v>2</v>
      </c>
      <c r="H91">
        <v>8</v>
      </c>
      <c r="I91">
        <v>8</v>
      </c>
      <c r="J91" t="s">
        <v>10815</v>
      </c>
      <c r="K91" s="37" t="s">
        <v>10815</v>
      </c>
      <c r="L91" t="s">
        <v>10815</v>
      </c>
      <c r="M91" t="s">
        <v>10815</v>
      </c>
      <c r="N91" t="s">
        <v>272</v>
      </c>
      <c r="O91" t="s">
        <v>272</v>
      </c>
    </row>
    <row r="92" spans="1:15" x14ac:dyDescent="0.25">
      <c r="A92">
        <v>5</v>
      </c>
      <c r="B92">
        <v>1</v>
      </c>
      <c r="C92">
        <v>2</v>
      </c>
      <c r="D92" t="s">
        <v>9591</v>
      </c>
      <c r="E92">
        <v>4</v>
      </c>
      <c r="F92" t="s">
        <v>1404</v>
      </c>
      <c r="G92">
        <v>4</v>
      </c>
      <c r="H92">
        <v>6</v>
      </c>
      <c r="I92">
        <v>8</v>
      </c>
      <c r="J92" t="s">
        <v>10815</v>
      </c>
      <c r="K92" s="38" t="s">
        <v>11027</v>
      </c>
      <c r="L92" s="3">
        <v>46024</v>
      </c>
      <c r="M92">
        <v>150</v>
      </c>
      <c r="N92" t="s">
        <v>10894</v>
      </c>
      <c r="O92" t="s">
        <v>10811</v>
      </c>
    </row>
    <row r="93" spans="1:15" x14ac:dyDescent="0.25">
      <c r="A93">
        <v>5</v>
      </c>
      <c r="B93">
        <v>1</v>
      </c>
      <c r="C93">
        <v>2</v>
      </c>
      <c r="D93" t="s">
        <v>9591</v>
      </c>
      <c r="E93">
        <v>5</v>
      </c>
      <c r="F93" t="s">
        <v>2295</v>
      </c>
      <c r="G93">
        <v>3</v>
      </c>
      <c r="H93">
        <v>8</v>
      </c>
      <c r="I93">
        <v>10</v>
      </c>
      <c r="J93" t="s">
        <v>10815</v>
      </c>
      <c r="K93" s="38" t="s">
        <v>11029</v>
      </c>
      <c r="L93" t="s">
        <v>10815</v>
      </c>
      <c r="M93">
        <v>120</v>
      </c>
      <c r="N93" t="s">
        <v>10895</v>
      </c>
      <c r="O93" t="s">
        <v>10811</v>
      </c>
    </row>
    <row r="94" spans="1:15" x14ac:dyDescent="0.25">
      <c r="A94">
        <v>5</v>
      </c>
      <c r="B94">
        <v>1</v>
      </c>
      <c r="C94">
        <v>2</v>
      </c>
      <c r="D94" t="s">
        <v>9591</v>
      </c>
      <c r="E94">
        <v>6</v>
      </c>
      <c r="F94" t="s">
        <v>192</v>
      </c>
      <c r="G94">
        <v>3</v>
      </c>
      <c r="H94">
        <v>6</v>
      </c>
      <c r="I94">
        <v>8</v>
      </c>
      <c r="J94" t="s">
        <v>10815</v>
      </c>
      <c r="K94" s="37" t="s">
        <v>10815</v>
      </c>
      <c r="L94" t="s">
        <v>10815</v>
      </c>
      <c r="M94">
        <v>90</v>
      </c>
      <c r="N94" t="s">
        <v>10896</v>
      </c>
      <c r="O94" t="s">
        <v>10811</v>
      </c>
    </row>
    <row r="95" spans="1:15" x14ac:dyDescent="0.25">
      <c r="A95">
        <v>5</v>
      </c>
      <c r="B95">
        <v>1</v>
      </c>
      <c r="C95">
        <v>2</v>
      </c>
      <c r="D95" t="s">
        <v>9591</v>
      </c>
      <c r="E95">
        <v>7</v>
      </c>
      <c r="F95" t="s">
        <v>214</v>
      </c>
      <c r="G95">
        <v>4</v>
      </c>
      <c r="H95">
        <v>10</v>
      </c>
      <c r="I95">
        <v>12</v>
      </c>
      <c r="J95" t="s">
        <v>10815</v>
      </c>
      <c r="K95" s="38" t="s">
        <v>1562</v>
      </c>
      <c r="L95" t="s">
        <v>10815</v>
      </c>
      <c r="M95">
        <v>90</v>
      </c>
      <c r="N95" t="s">
        <v>10897</v>
      </c>
      <c r="O95" t="s">
        <v>10811</v>
      </c>
    </row>
    <row r="96" spans="1:15" x14ac:dyDescent="0.25">
      <c r="A96">
        <v>5</v>
      </c>
      <c r="B96">
        <v>1</v>
      </c>
      <c r="C96">
        <v>2</v>
      </c>
      <c r="D96" t="s">
        <v>9591</v>
      </c>
      <c r="E96">
        <v>8</v>
      </c>
      <c r="F96" t="s">
        <v>235</v>
      </c>
      <c r="G96">
        <v>3</v>
      </c>
      <c r="H96">
        <v>10</v>
      </c>
      <c r="I96">
        <v>12</v>
      </c>
      <c r="J96" t="s">
        <v>10815</v>
      </c>
      <c r="K96" s="38" t="s">
        <v>11030</v>
      </c>
      <c r="L96" t="s">
        <v>10815</v>
      </c>
      <c r="M96">
        <v>60</v>
      </c>
      <c r="N96" t="s">
        <v>10898</v>
      </c>
      <c r="O96" t="s">
        <v>10811</v>
      </c>
    </row>
    <row r="97" spans="1:15" x14ac:dyDescent="0.25">
      <c r="A97">
        <v>5</v>
      </c>
      <c r="B97">
        <v>1</v>
      </c>
      <c r="C97">
        <v>2</v>
      </c>
      <c r="D97" t="s">
        <v>9591</v>
      </c>
      <c r="E97">
        <v>9</v>
      </c>
      <c r="F97" t="s">
        <v>303</v>
      </c>
      <c r="G97">
        <v>3</v>
      </c>
      <c r="H97">
        <v>12</v>
      </c>
      <c r="I97">
        <v>15</v>
      </c>
      <c r="J97" t="s">
        <v>10815</v>
      </c>
      <c r="K97" s="38" t="s">
        <v>11028</v>
      </c>
      <c r="L97" t="s">
        <v>10815</v>
      </c>
      <c r="M97">
        <v>60</v>
      </c>
      <c r="N97" t="s">
        <v>10899</v>
      </c>
      <c r="O97" t="s">
        <v>10811</v>
      </c>
    </row>
    <row r="98" spans="1:15" x14ac:dyDescent="0.25">
      <c r="A98">
        <v>5</v>
      </c>
      <c r="B98">
        <v>1</v>
      </c>
      <c r="C98">
        <v>2</v>
      </c>
      <c r="D98" t="s">
        <v>9591</v>
      </c>
      <c r="E98">
        <v>10</v>
      </c>
      <c r="F98" t="s">
        <v>356</v>
      </c>
      <c r="G98">
        <v>1</v>
      </c>
      <c r="H98" t="s">
        <v>10815</v>
      </c>
      <c r="I98" t="s">
        <v>10815</v>
      </c>
      <c r="J98">
        <v>480</v>
      </c>
      <c r="K98" s="37" t="s">
        <v>10815</v>
      </c>
      <c r="L98" t="s">
        <v>10815</v>
      </c>
      <c r="M98" t="s">
        <v>10815</v>
      </c>
      <c r="N98" t="s">
        <v>10900</v>
      </c>
      <c r="O98" t="s">
        <v>10814</v>
      </c>
    </row>
    <row r="99" spans="1:15" x14ac:dyDescent="0.25">
      <c r="A99">
        <v>5</v>
      </c>
      <c r="B99">
        <v>1</v>
      </c>
      <c r="C99">
        <v>3</v>
      </c>
      <c r="D99" t="s">
        <v>9676</v>
      </c>
      <c r="E99">
        <v>1</v>
      </c>
      <c r="F99" t="s">
        <v>15</v>
      </c>
      <c r="G99">
        <v>3</v>
      </c>
      <c r="H99" t="s">
        <v>10815</v>
      </c>
      <c r="I99" t="s">
        <v>10815</v>
      </c>
      <c r="J99">
        <v>60</v>
      </c>
      <c r="K99" s="37" t="s">
        <v>10815</v>
      </c>
      <c r="L99" t="s">
        <v>10815</v>
      </c>
      <c r="M99">
        <v>90</v>
      </c>
      <c r="N99" t="s">
        <v>10901</v>
      </c>
      <c r="O99" t="s">
        <v>10811</v>
      </c>
    </row>
    <row r="100" spans="1:15" x14ac:dyDescent="0.25">
      <c r="A100">
        <v>5</v>
      </c>
      <c r="B100">
        <v>1</v>
      </c>
      <c r="C100">
        <v>3</v>
      </c>
      <c r="D100" t="s">
        <v>9676</v>
      </c>
      <c r="E100">
        <v>2</v>
      </c>
      <c r="F100" t="s">
        <v>41</v>
      </c>
      <c r="G100">
        <v>4</v>
      </c>
      <c r="H100">
        <v>10</v>
      </c>
      <c r="I100">
        <v>12</v>
      </c>
      <c r="J100" t="s">
        <v>10815</v>
      </c>
      <c r="K100" s="38" t="s">
        <v>1562</v>
      </c>
      <c r="L100" t="s">
        <v>10815</v>
      </c>
      <c r="M100">
        <v>120</v>
      </c>
      <c r="N100" t="s">
        <v>10902</v>
      </c>
      <c r="O100" t="s">
        <v>10811</v>
      </c>
    </row>
    <row r="101" spans="1:15" x14ac:dyDescent="0.25">
      <c r="A101">
        <v>5</v>
      </c>
      <c r="B101">
        <v>1</v>
      </c>
      <c r="C101">
        <v>3</v>
      </c>
      <c r="D101" t="s">
        <v>9676</v>
      </c>
      <c r="E101">
        <v>3</v>
      </c>
      <c r="F101" t="s">
        <v>45</v>
      </c>
      <c r="G101">
        <v>3</v>
      </c>
      <c r="H101">
        <v>10</v>
      </c>
      <c r="I101">
        <v>12</v>
      </c>
      <c r="J101" t="s">
        <v>10815</v>
      </c>
      <c r="K101" s="38" t="s">
        <v>1562</v>
      </c>
      <c r="L101" t="s">
        <v>10815</v>
      </c>
      <c r="M101">
        <v>90</v>
      </c>
      <c r="N101" t="s">
        <v>10903</v>
      </c>
      <c r="O101" t="s">
        <v>10811</v>
      </c>
    </row>
    <row r="102" spans="1:15" x14ac:dyDescent="0.25">
      <c r="A102">
        <v>5</v>
      </c>
      <c r="B102">
        <v>1</v>
      </c>
      <c r="C102">
        <v>3</v>
      </c>
      <c r="D102" t="s">
        <v>9676</v>
      </c>
      <c r="E102">
        <v>4</v>
      </c>
      <c r="F102" t="s">
        <v>73</v>
      </c>
      <c r="G102">
        <v>3</v>
      </c>
      <c r="H102">
        <v>15</v>
      </c>
      <c r="I102">
        <v>20</v>
      </c>
      <c r="J102" t="s">
        <v>10815</v>
      </c>
      <c r="K102" s="37" t="s">
        <v>10815</v>
      </c>
      <c r="L102" t="s">
        <v>10815</v>
      </c>
      <c r="M102">
        <v>60</v>
      </c>
      <c r="N102" t="s">
        <v>10904</v>
      </c>
      <c r="O102" t="s">
        <v>10811</v>
      </c>
    </row>
    <row r="103" spans="1:15" x14ac:dyDescent="0.25">
      <c r="A103">
        <v>5</v>
      </c>
      <c r="B103">
        <v>1</v>
      </c>
      <c r="C103">
        <v>3</v>
      </c>
      <c r="D103" t="s">
        <v>9676</v>
      </c>
      <c r="E103">
        <v>5</v>
      </c>
      <c r="F103" t="s">
        <v>8734</v>
      </c>
      <c r="G103">
        <v>3</v>
      </c>
      <c r="H103">
        <v>8</v>
      </c>
      <c r="I103">
        <v>10</v>
      </c>
      <c r="J103" t="s">
        <v>10815</v>
      </c>
      <c r="K103" s="38" t="s">
        <v>1562</v>
      </c>
      <c r="L103" t="s">
        <v>10815</v>
      </c>
      <c r="M103">
        <v>90</v>
      </c>
      <c r="N103" t="s">
        <v>10905</v>
      </c>
      <c r="O103" t="s">
        <v>10811</v>
      </c>
    </row>
    <row r="104" spans="1:15" x14ac:dyDescent="0.25">
      <c r="A104">
        <v>5</v>
      </c>
      <c r="B104">
        <v>1</v>
      </c>
      <c r="C104">
        <v>3</v>
      </c>
      <c r="D104" t="s">
        <v>9676</v>
      </c>
      <c r="E104">
        <v>6</v>
      </c>
      <c r="F104" t="s">
        <v>20</v>
      </c>
      <c r="G104">
        <v>3</v>
      </c>
      <c r="H104" t="s">
        <v>10815</v>
      </c>
      <c r="I104" t="s">
        <v>10815</v>
      </c>
      <c r="J104">
        <v>45</v>
      </c>
      <c r="K104" s="37" t="s">
        <v>10815</v>
      </c>
      <c r="L104" t="s">
        <v>10815</v>
      </c>
      <c r="M104">
        <v>90</v>
      </c>
      <c r="N104" t="s">
        <v>10906</v>
      </c>
      <c r="O104" t="s">
        <v>10811</v>
      </c>
    </row>
    <row r="105" spans="1:15" x14ac:dyDescent="0.25">
      <c r="A105">
        <v>5</v>
      </c>
      <c r="B105">
        <v>1</v>
      </c>
      <c r="C105">
        <v>3</v>
      </c>
      <c r="D105" t="s">
        <v>9676</v>
      </c>
      <c r="E105">
        <v>7</v>
      </c>
      <c r="F105" t="s">
        <v>356</v>
      </c>
      <c r="G105">
        <v>1</v>
      </c>
      <c r="H105" t="s">
        <v>10815</v>
      </c>
      <c r="I105" t="s">
        <v>10815</v>
      </c>
      <c r="J105">
        <v>480</v>
      </c>
      <c r="K105" s="37" t="s">
        <v>10815</v>
      </c>
      <c r="L105" t="s">
        <v>10815</v>
      </c>
      <c r="M105" t="s">
        <v>10815</v>
      </c>
      <c r="N105" t="s">
        <v>10907</v>
      </c>
      <c r="O105" t="s">
        <v>10814</v>
      </c>
    </row>
    <row r="106" spans="1:15" x14ac:dyDescent="0.25">
      <c r="A106">
        <v>5</v>
      </c>
      <c r="B106">
        <v>1</v>
      </c>
      <c r="C106">
        <v>4</v>
      </c>
      <c r="D106" t="s">
        <v>9744</v>
      </c>
      <c r="E106">
        <v>1</v>
      </c>
      <c r="F106" t="s">
        <v>112</v>
      </c>
      <c r="G106">
        <v>3</v>
      </c>
      <c r="H106">
        <v>12</v>
      </c>
      <c r="I106">
        <v>15</v>
      </c>
      <c r="J106" t="s">
        <v>10815</v>
      </c>
      <c r="K106" s="37" t="s">
        <v>10815</v>
      </c>
      <c r="L106" t="s">
        <v>10815</v>
      </c>
      <c r="M106">
        <v>60</v>
      </c>
      <c r="N106" t="s">
        <v>10908</v>
      </c>
      <c r="O106" t="s">
        <v>10811</v>
      </c>
    </row>
    <row r="107" spans="1:15" x14ac:dyDescent="0.25">
      <c r="A107">
        <v>5</v>
      </c>
      <c r="B107">
        <v>1</v>
      </c>
      <c r="C107">
        <v>4</v>
      </c>
      <c r="D107" t="s">
        <v>9744</v>
      </c>
      <c r="E107">
        <v>2</v>
      </c>
      <c r="F107" t="s">
        <v>214</v>
      </c>
      <c r="G107">
        <v>4</v>
      </c>
      <c r="H107">
        <v>10</v>
      </c>
      <c r="I107">
        <v>12</v>
      </c>
      <c r="J107" t="s">
        <v>10815</v>
      </c>
      <c r="K107" s="38" t="s">
        <v>1562</v>
      </c>
      <c r="L107" t="s">
        <v>10815</v>
      </c>
      <c r="M107">
        <v>90</v>
      </c>
      <c r="N107" t="s">
        <v>10909</v>
      </c>
      <c r="O107" t="s">
        <v>10811</v>
      </c>
    </row>
    <row r="108" spans="1:15" x14ac:dyDescent="0.25">
      <c r="A108">
        <v>5</v>
      </c>
      <c r="B108">
        <v>1</v>
      </c>
      <c r="C108">
        <v>4</v>
      </c>
      <c r="D108" t="s">
        <v>9744</v>
      </c>
      <c r="E108">
        <v>3</v>
      </c>
      <c r="F108" t="s">
        <v>222</v>
      </c>
      <c r="G108">
        <v>3</v>
      </c>
      <c r="H108">
        <v>10</v>
      </c>
      <c r="I108">
        <v>12</v>
      </c>
      <c r="J108" t="s">
        <v>10815</v>
      </c>
      <c r="K108" s="37" t="s">
        <v>10815</v>
      </c>
      <c r="L108" t="s">
        <v>10815</v>
      </c>
      <c r="M108">
        <v>60</v>
      </c>
      <c r="N108" t="s">
        <v>10910</v>
      </c>
      <c r="O108" t="s">
        <v>10811</v>
      </c>
    </row>
    <row r="109" spans="1:15" x14ac:dyDescent="0.25">
      <c r="A109">
        <v>5</v>
      </c>
      <c r="B109">
        <v>1</v>
      </c>
      <c r="C109">
        <v>4</v>
      </c>
      <c r="D109" t="s">
        <v>9744</v>
      </c>
      <c r="E109">
        <v>4</v>
      </c>
      <c r="F109" t="s">
        <v>8734</v>
      </c>
      <c r="G109">
        <v>3</v>
      </c>
      <c r="H109">
        <v>8</v>
      </c>
      <c r="I109">
        <v>10</v>
      </c>
      <c r="J109" t="s">
        <v>10815</v>
      </c>
      <c r="K109" s="37" t="s">
        <v>10815</v>
      </c>
      <c r="L109" t="s">
        <v>10815</v>
      </c>
      <c r="M109">
        <v>90</v>
      </c>
      <c r="N109" t="s">
        <v>10911</v>
      </c>
      <c r="O109" t="s">
        <v>10811</v>
      </c>
    </row>
    <row r="110" spans="1:15" x14ac:dyDescent="0.25">
      <c r="A110">
        <v>5</v>
      </c>
      <c r="B110">
        <v>1</v>
      </c>
      <c r="C110">
        <v>4</v>
      </c>
      <c r="D110" t="s">
        <v>9744</v>
      </c>
      <c r="E110">
        <v>5</v>
      </c>
      <c r="F110" t="s">
        <v>303</v>
      </c>
      <c r="G110">
        <v>3</v>
      </c>
      <c r="H110">
        <v>12</v>
      </c>
      <c r="I110">
        <v>15</v>
      </c>
      <c r="J110" t="s">
        <v>10815</v>
      </c>
      <c r="K110" s="38" t="s">
        <v>11028</v>
      </c>
      <c r="L110" t="s">
        <v>10815</v>
      </c>
      <c r="M110">
        <v>60</v>
      </c>
      <c r="N110" t="s">
        <v>10912</v>
      </c>
      <c r="O110" t="s">
        <v>10811</v>
      </c>
    </row>
    <row r="111" spans="1:15" x14ac:dyDescent="0.25">
      <c r="A111">
        <v>5</v>
      </c>
      <c r="B111">
        <v>1</v>
      </c>
      <c r="C111">
        <v>4</v>
      </c>
      <c r="D111" t="s">
        <v>9744</v>
      </c>
      <c r="E111">
        <v>6</v>
      </c>
      <c r="F111" t="s">
        <v>1534</v>
      </c>
      <c r="G111">
        <v>3</v>
      </c>
      <c r="H111" t="s">
        <v>10815</v>
      </c>
      <c r="I111" t="s">
        <v>10815</v>
      </c>
      <c r="J111">
        <v>45</v>
      </c>
      <c r="K111" s="37" t="s">
        <v>10815</v>
      </c>
      <c r="L111" t="s">
        <v>10815</v>
      </c>
      <c r="M111">
        <v>90</v>
      </c>
      <c r="N111" t="s">
        <v>10913</v>
      </c>
      <c r="O111" t="s">
        <v>10811</v>
      </c>
    </row>
    <row r="112" spans="1:15" x14ac:dyDescent="0.25">
      <c r="A112">
        <v>5</v>
      </c>
      <c r="B112">
        <v>1</v>
      </c>
      <c r="C112">
        <v>4</v>
      </c>
      <c r="D112" t="s">
        <v>9744</v>
      </c>
      <c r="E112">
        <v>7</v>
      </c>
      <c r="F112" t="s">
        <v>356</v>
      </c>
      <c r="G112">
        <v>1</v>
      </c>
      <c r="H112" t="s">
        <v>10815</v>
      </c>
      <c r="I112" t="s">
        <v>10815</v>
      </c>
      <c r="J112">
        <v>750</v>
      </c>
      <c r="K112" s="37" t="s">
        <v>10815</v>
      </c>
      <c r="L112" t="s">
        <v>10815</v>
      </c>
      <c r="M112" t="s">
        <v>10815</v>
      </c>
      <c r="N112" t="s">
        <v>10914</v>
      </c>
      <c r="O112" t="s">
        <v>10814</v>
      </c>
    </row>
    <row r="113" spans="1:15" x14ac:dyDescent="0.25">
      <c r="A113">
        <v>6</v>
      </c>
      <c r="B113">
        <v>1</v>
      </c>
      <c r="C113">
        <v>1</v>
      </c>
      <c r="D113" t="s">
        <v>10915</v>
      </c>
      <c r="E113">
        <v>1</v>
      </c>
      <c r="F113" t="s">
        <v>363</v>
      </c>
      <c r="G113">
        <v>1</v>
      </c>
      <c r="H113" t="s">
        <v>10815</v>
      </c>
      <c r="I113" t="s">
        <v>10815</v>
      </c>
      <c r="J113">
        <v>360</v>
      </c>
      <c r="K113" s="37" t="s">
        <v>10815</v>
      </c>
      <c r="L113" t="s">
        <v>10815</v>
      </c>
      <c r="M113" t="s">
        <v>10815</v>
      </c>
      <c r="N113" t="s">
        <v>10916</v>
      </c>
      <c r="O113" t="s">
        <v>272</v>
      </c>
    </row>
    <row r="114" spans="1:15" x14ac:dyDescent="0.25">
      <c r="A114">
        <v>6</v>
      </c>
      <c r="B114">
        <v>1</v>
      </c>
      <c r="C114">
        <v>1</v>
      </c>
      <c r="D114" t="s">
        <v>10915</v>
      </c>
      <c r="E114">
        <v>2</v>
      </c>
      <c r="F114" t="s">
        <v>403</v>
      </c>
      <c r="G114">
        <v>2</v>
      </c>
      <c r="H114">
        <v>8</v>
      </c>
      <c r="I114">
        <v>8</v>
      </c>
      <c r="J114" t="s">
        <v>10815</v>
      </c>
      <c r="K114" s="37" t="s">
        <v>10815</v>
      </c>
      <c r="L114" t="s">
        <v>10815</v>
      </c>
      <c r="M114" t="s">
        <v>10815</v>
      </c>
      <c r="N114" t="s">
        <v>272</v>
      </c>
      <c r="O114" t="s">
        <v>272</v>
      </c>
    </row>
    <row r="115" spans="1:15" x14ac:dyDescent="0.25">
      <c r="A115">
        <v>6</v>
      </c>
      <c r="B115">
        <v>1</v>
      </c>
      <c r="C115">
        <v>1</v>
      </c>
      <c r="D115" t="s">
        <v>10915</v>
      </c>
      <c r="E115">
        <v>3</v>
      </c>
      <c r="F115" t="s">
        <v>394</v>
      </c>
      <c r="G115">
        <v>2</v>
      </c>
      <c r="H115">
        <v>15</v>
      </c>
      <c r="I115">
        <v>15</v>
      </c>
      <c r="J115" t="s">
        <v>10815</v>
      </c>
      <c r="K115" s="37" t="s">
        <v>10815</v>
      </c>
      <c r="L115" t="s">
        <v>10815</v>
      </c>
      <c r="M115" t="s">
        <v>10815</v>
      </c>
      <c r="N115" t="s">
        <v>272</v>
      </c>
      <c r="O115" t="s">
        <v>272</v>
      </c>
    </row>
    <row r="116" spans="1:15" x14ac:dyDescent="0.25">
      <c r="A116">
        <v>6</v>
      </c>
      <c r="B116">
        <v>1</v>
      </c>
      <c r="C116">
        <v>1</v>
      </c>
      <c r="D116" t="s">
        <v>10915</v>
      </c>
      <c r="E116">
        <v>4</v>
      </c>
      <c r="F116" t="s">
        <v>334</v>
      </c>
      <c r="G116">
        <v>2</v>
      </c>
      <c r="H116" t="s">
        <v>10815</v>
      </c>
      <c r="I116" t="s">
        <v>10815</v>
      </c>
      <c r="J116">
        <v>20</v>
      </c>
      <c r="K116" s="37" t="s">
        <v>10815</v>
      </c>
      <c r="L116" t="s">
        <v>10815</v>
      </c>
      <c r="M116" t="s">
        <v>10815</v>
      </c>
      <c r="N116" t="s">
        <v>10917</v>
      </c>
      <c r="O116" t="s">
        <v>272</v>
      </c>
    </row>
    <row r="117" spans="1:15" x14ac:dyDescent="0.25">
      <c r="A117">
        <v>6</v>
      </c>
      <c r="B117">
        <v>1</v>
      </c>
      <c r="C117">
        <v>1</v>
      </c>
      <c r="D117" t="s">
        <v>10915</v>
      </c>
      <c r="E117">
        <v>5</v>
      </c>
      <c r="F117" t="s">
        <v>1</v>
      </c>
      <c r="G117">
        <v>5</v>
      </c>
      <c r="H117" t="s">
        <v>10815</v>
      </c>
      <c r="I117" t="s">
        <v>10815</v>
      </c>
      <c r="J117">
        <v>60</v>
      </c>
      <c r="K117" s="37" t="s">
        <v>10815</v>
      </c>
      <c r="L117" t="s">
        <v>10815</v>
      </c>
      <c r="M117">
        <v>120</v>
      </c>
      <c r="N117" t="s">
        <v>10918</v>
      </c>
      <c r="O117" t="s">
        <v>10811</v>
      </c>
    </row>
    <row r="118" spans="1:15" x14ac:dyDescent="0.25">
      <c r="A118">
        <v>6</v>
      </c>
      <c r="B118">
        <v>1</v>
      </c>
      <c r="C118">
        <v>1</v>
      </c>
      <c r="D118" t="s">
        <v>10915</v>
      </c>
      <c r="E118">
        <v>6</v>
      </c>
      <c r="F118" t="s">
        <v>32</v>
      </c>
      <c r="G118">
        <v>4</v>
      </c>
      <c r="H118">
        <v>6</v>
      </c>
      <c r="I118">
        <v>8</v>
      </c>
      <c r="J118" t="s">
        <v>10815</v>
      </c>
      <c r="K118" s="38" t="s">
        <v>1562</v>
      </c>
      <c r="L118" s="3">
        <v>46024</v>
      </c>
      <c r="M118">
        <v>120</v>
      </c>
      <c r="N118" t="s">
        <v>10919</v>
      </c>
      <c r="O118" t="s">
        <v>10811</v>
      </c>
    </row>
    <row r="119" spans="1:15" x14ac:dyDescent="0.25">
      <c r="A119">
        <v>6</v>
      </c>
      <c r="B119">
        <v>1</v>
      </c>
      <c r="C119">
        <v>1</v>
      </c>
      <c r="D119" t="s">
        <v>10915</v>
      </c>
      <c r="E119">
        <v>7</v>
      </c>
      <c r="F119" t="s">
        <v>24</v>
      </c>
      <c r="G119">
        <v>3</v>
      </c>
      <c r="H119">
        <v>6</v>
      </c>
      <c r="I119">
        <v>10</v>
      </c>
      <c r="J119" t="s">
        <v>10815</v>
      </c>
      <c r="K119" s="38" t="s">
        <v>11025</v>
      </c>
      <c r="L119" t="s">
        <v>10815</v>
      </c>
      <c r="M119">
        <v>90</v>
      </c>
      <c r="N119" t="s">
        <v>10920</v>
      </c>
      <c r="O119" t="s">
        <v>10811</v>
      </c>
    </row>
    <row r="120" spans="1:15" x14ac:dyDescent="0.25">
      <c r="A120">
        <v>6</v>
      </c>
      <c r="B120">
        <v>1</v>
      </c>
      <c r="C120">
        <v>1</v>
      </c>
      <c r="D120" t="s">
        <v>10915</v>
      </c>
      <c r="E120">
        <v>8</v>
      </c>
      <c r="F120" t="s">
        <v>96</v>
      </c>
      <c r="G120">
        <v>3</v>
      </c>
      <c r="H120">
        <v>8</v>
      </c>
      <c r="I120">
        <v>12</v>
      </c>
      <c r="J120" t="s">
        <v>10815</v>
      </c>
      <c r="K120" s="38" t="s">
        <v>1562</v>
      </c>
      <c r="L120" t="s">
        <v>10815</v>
      </c>
      <c r="M120">
        <v>90</v>
      </c>
      <c r="N120" t="s">
        <v>10921</v>
      </c>
      <c r="O120" t="s">
        <v>10811</v>
      </c>
    </row>
    <row r="121" spans="1:15" x14ac:dyDescent="0.25">
      <c r="A121">
        <v>6</v>
      </c>
      <c r="B121">
        <v>1</v>
      </c>
      <c r="C121">
        <v>1</v>
      </c>
      <c r="D121" t="s">
        <v>10915</v>
      </c>
      <c r="E121">
        <v>9</v>
      </c>
      <c r="F121" t="s">
        <v>356</v>
      </c>
      <c r="G121">
        <v>1</v>
      </c>
      <c r="H121" t="s">
        <v>10815</v>
      </c>
      <c r="I121" t="s">
        <v>10815</v>
      </c>
      <c r="J121">
        <v>480</v>
      </c>
      <c r="K121" s="37" t="s">
        <v>10815</v>
      </c>
      <c r="L121" t="s">
        <v>10815</v>
      </c>
      <c r="M121" t="s">
        <v>10815</v>
      </c>
      <c r="N121" t="s">
        <v>10922</v>
      </c>
      <c r="O121" t="s">
        <v>10814</v>
      </c>
    </row>
    <row r="122" spans="1:15" x14ac:dyDescent="0.25">
      <c r="A122">
        <v>6</v>
      </c>
      <c r="B122">
        <v>1</v>
      </c>
      <c r="C122">
        <v>2</v>
      </c>
      <c r="D122" t="s">
        <v>10923</v>
      </c>
      <c r="E122">
        <v>1</v>
      </c>
      <c r="F122" t="s">
        <v>363</v>
      </c>
      <c r="G122">
        <v>1</v>
      </c>
      <c r="H122" t="s">
        <v>10815</v>
      </c>
      <c r="I122" t="s">
        <v>10815</v>
      </c>
      <c r="J122">
        <v>300</v>
      </c>
      <c r="K122" s="37" t="s">
        <v>10815</v>
      </c>
      <c r="L122" t="s">
        <v>10815</v>
      </c>
      <c r="M122" t="s">
        <v>10815</v>
      </c>
      <c r="N122" t="s">
        <v>10916</v>
      </c>
      <c r="O122" t="s">
        <v>272</v>
      </c>
    </row>
    <row r="123" spans="1:15" x14ac:dyDescent="0.25">
      <c r="A123">
        <v>6</v>
      </c>
      <c r="B123">
        <v>1</v>
      </c>
      <c r="C123">
        <v>2</v>
      </c>
      <c r="D123" t="s">
        <v>10923</v>
      </c>
      <c r="E123">
        <v>2</v>
      </c>
      <c r="F123" t="s">
        <v>403</v>
      </c>
      <c r="G123">
        <v>2</v>
      </c>
      <c r="H123">
        <v>8</v>
      </c>
      <c r="I123">
        <v>8</v>
      </c>
      <c r="J123" t="s">
        <v>10815</v>
      </c>
      <c r="K123" s="37" t="s">
        <v>10815</v>
      </c>
      <c r="L123" t="s">
        <v>10815</v>
      </c>
      <c r="M123" t="s">
        <v>10815</v>
      </c>
      <c r="N123" t="s">
        <v>272</v>
      </c>
      <c r="O123" t="s">
        <v>272</v>
      </c>
    </row>
    <row r="124" spans="1:15" x14ac:dyDescent="0.25">
      <c r="A124">
        <v>6</v>
      </c>
      <c r="B124">
        <v>1</v>
      </c>
      <c r="C124">
        <v>2</v>
      </c>
      <c r="D124" t="s">
        <v>10923</v>
      </c>
      <c r="E124">
        <v>3</v>
      </c>
      <c r="F124" t="s">
        <v>394</v>
      </c>
      <c r="G124">
        <v>2</v>
      </c>
      <c r="H124">
        <v>15</v>
      </c>
      <c r="I124">
        <v>15</v>
      </c>
      <c r="J124" t="s">
        <v>10815</v>
      </c>
      <c r="K124" s="37" t="s">
        <v>10815</v>
      </c>
      <c r="L124" t="s">
        <v>10815</v>
      </c>
      <c r="M124" t="s">
        <v>10815</v>
      </c>
      <c r="N124" t="s">
        <v>272</v>
      </c>
      <c r="O124" t="s">
        <v>272</v>
      </c>
    </row>
    <row r="125" spans="1:15" x14ac:dyDescent="0.25">
      <c r="A125">
        <v>6</v>
      </c>
      <c r="B125">
        <v>1</v>
      </c>
      <c r="C125">
        <v>2</v>
      </c>
      <c r="D125" t="s">
        <v>10923</v>
      </c>
      <c r="E125">
        <v>4</v>
      </c>
      <c r="F125" t="s">
        <v>398</v>
      </c>
      <c r="G125">
        <v>2</v>
      </c>
      <c r="H125">
        <v>8</v>
      </c>
      <c r="I125">
        <v>8</v>
      </c>
      <c r="J125" t="s">
        <v>10815</v>
      </c>
      <c r="K125" s="37" t="s">
        <v>10815</v>
      </c>
      <c r="L125" t="s">
        <v>10815</v>
      </c>
      <c r="M125" t="s">
        <v>10815</v>
      </c>
      <c r="N125" t="s">
        <v>272</v>
      </c>
      <c r="O125" t="s">
        <v>272</v>
      </c>
    </row>
    <row r="126" spans="1:15" x14ac:dyDescent="0.25">
      <c r="A126">
        <v>6</v>
      </c>
      <c r="B126">
        <v>1</v>
      </c>
      <c r="C126">
        <v>2</v>
      </c>
      <c r="D126" t="s">
        <v>10923</v>
      </c>
      <c r="E126">
        <v>5</v>
      </c>
      <c r="F126" t="s">
        <v>147</v>
      </c>
      <c r="G126">
        <v>4</v>
      </c>
      <c r="H126">
        <v>6</v>
      </c>
      <c r="I126">
        <v>8</v>
      </c>
      <c r="J126" t="s">
        <v>10815</v>
      </c>
      <c r="K126" s="38" t="s">
        <v>11026</v>
      </c>
      <c r="L126" s="3">
        <v>46024</v>
      </c>
      <c r="M126">
        <v>150</v>
      </c>
      <c r="N126" t="s">
        <v>10924</v>
      </c>
      <c r="O126" t="s">
        <v>10811</v>
      </c>
    </row>
    <row r="127" spans="1:15" x14ac:dyDescent="0.25">
      <c r="A127">
        <v>6</v>
      </c>
      <c r="B127">
        <v>1</v>
      </c>
      <c r="C127">
        <v>2</v>
      </c>
      <c r="D127" t="s">
        <v>10923</v>
      </c>
      <c r="E127">
        <v>6</v>
      </c>
      <c r="F127" t="s">
        <v>177</v>
      </c>
      <c r="G127">
        <v>3</v>
      </c>
      <c r="H127">
        <v>8</v>
      </c>
      <c r="I127">
        <v>8</v>
      </c>
      <c r="J127" t="s">
        <v>10815</v>
      </c>
      <c r="K127" s="38" t="s">
        <v>1562</v>
      </c>
      <c r="L127" t="s">
        <v>10815</v>
      </c>
      <c r="M127">
        <v>90</v>
      </c>
      <c r="N127" t="s">
        <v>10925</v>
      </c>
      <c r="O127" t="s">
        <v>10811</v>
      </c>
    </row>
    <row r="128" spans="1:15" x14ac:dyDescent="0.25">
      <c r="A128">
        <v>6</v>
      </c>
      <c r="B128">
        <v>1</v>
      </c>
      <c r="C128">
        <v>2</v>
      </c>
      <c r="D128" t="s">
        <v>10923</v>
      </c>
      <c r="E128">
        <v>7</v>
      </c>
      <c r="F128" t="s">
        <v>309</v>
      </c>
      <c r="G128">
        <v>3</v>
      </c>
      <c r="H128">
        <v>12</v>
      </c>
      <c r="I128">
        <v>15</v>
      </c>
      <c r="J128" t="s">
        <v>10815</v>
      </c>
      <c r="K128" s="38" t="s">
        <v>11028</v>
      </c>
      <c r="L128" t="s">
        <v>10815</v>
      </c>
      <c r="M128">
        <v>60</v>
      </c>
      <c r="N128" t="s">
        <v>10926</v>
      </c>
      <c r="O128" t="s">
        <v>10811</v>
      </c>
    </row>
    <row r="129" spans="1:15" x14ac:dyDescent="0.25">
      <c r="A129">
        <v>6</v>
      </c>
      <c r="B129">
        <v>1</v>
      </c>
      <c r="C129">
        <v>2</v>
      </c>
      <c r="D129" t="s">
        <v>10923</v>
      </c>
      <c r="E129">
        <v>8</v>
      </c>
      <c r="F129" t="s">
        <v>222</v>
      </c>
      <c r="G129">
        <v>3</v>
      </c>
      <c r="H129">
        <v>10</v>
      </c>
      <c r="I129">
        <v>15</v>
      </c>
      <c r="J129" t="s">
        <v>10815</v>
      </c>
      <c r="K129" s="38" t="s">
        <v>11031</v>
      </c>
      <c r="L129" t="s">
        <v>10815</v>
      </c>
      <c r="M129">
        <v>75</v>
      </c>
      <c r="N129" t="s">
        <v>10927</v>
      </c>
      <c r="O129" t="s">
        <v>10811</v>
      </c>
    </row>
    <row r="130" spans="1:15" x14ac:dyDescent="0.25">
      <c r="A130">
        <v>6</v>
      </c>
      <c r="B130">
        <v>1</v>
      </c>
      <c r="C130">
        <v>2</v>
      </c>
      <c r="D130" t="s">
        <v>10923</v>
      </c>
      <c r="E130">
        <v>9</v>
      </c>
      <c r="F130" t="s">
        <v>415</v>
      </c>
      <c r="G130">
        <v>2</v>
      </c>
      <c r="H130" t="s">
        <v>10815</v>
      </c>
      <c r="I130" t="s">
        <v>10815</v>
      </c>
      <c r="J130">
        <v>20</v>
      </c>
      <c r="K130" s="37" t="s">
        <v>10815</v>
      </c>
      <c r="L130" t="s">
        <v>10815</v>
      </c>
      <c r="M130">
        <v>60</v>
      </c>
      <c r="N130" t="s">
        <v>10928</v>
      </c>
      <c r="O130" t="s">
        <v>10811</v>
      </c>
    </row>
    <row r="131" spans="1:15" x14ac:dyDescent="0.25">
      <c r="A131">
        <v>6</v>
      </c>
      <c r="B131">
        <v>1</v>
      </c>
      <c r="C131">
        <v>2</v>
      </c>
      <c r="D131" t="s">
        <v>10923</v>
      </c>
      <c r="E131">
        <v>10</v>
      </c>
      <c r="F131" t="s">
        <v>420</v>
      </c>
      <c r="G131">
        <v>1</v>
      </c>
      <c r="H131">
        <v>20</v>
      </c>
      <c r="I131">
        <v>20</v>
      </c>
      <c r="J131" t="s">
        <v>10815</v>
      </c>
      <c r="K131" s="37" t="s">
        <v>10815</v>
      </c>
      <c r="L131" t="s">
        <v>10815</v>
      </c>
      <c r="M131" t="s">
        <v>10815</v>
      </c>
      <c r="N131" t="s">
        <v>10929</v>
      </c>
      <c r="O131" t="s">
        <v>10811</v>
      </c>
    </row>
    <row r="132" spans="1:15" x14ac:dyDescent="0.25">
      <c r="A132">
        <v>6</v>
      </c>
      <c r="B132">
        <v>1</v>
      </c>
      <c r="C132">
        <v>3</v>
      </c>
      <c r="D132" t="s">
        <v>10930</v>
      </c>
      <c r="E132">
        <v>1</v>
      </c>
      <c r="F132" t="s">
        <v>15</v>
      </c>
      <c r="G132">
        <v>4</v>
      </c>
      <c r="H132" t="s">
        <v>10815</v>
      </c>
      <c r="I132" t="s">
        <v>10815</v>
      </c>
      <c r="J132">
        <v>60</v>
      </c>
      <c r="K132" s="37" t="s">
        <v>10815</v>
      </c>
      <c r="L132" t="s">
        <v>10815</v>
      </c>
      <c r="M132">
        <v>90</v>
      </c>
      <c r="N132" t="s">
        <v>10931</v>
      </c>
      <c r="O132" t="s">
        <v>10811</v>
      </c>
    </row>
    <row r="133" spans="1:15" x14ac:dyDescent="0.25">
      <c r="A133">
        <v>6</v>
      </c>
      <c r="B133">
        <v>1</v>
      </c>
      <c r="C133">
        <v>3</v>
      </c>
      <c r="D133" t="s">
        <v>10930</v>
      </c>
      <c r="E133">
        <v>2</v>
      </c>
      <c r="F133" t="s">
        <v>55</v>
      </c>
      <c r="G133">
        <v>4</v>
      </c>
      <c r="H133">
        <v>10</v>
      </c>
      <c r="I133">
        <v>12</v>
      </c>
      <c r="J133" t="s">
        <v>10815</v>
      </c>
      <c r="K133" s="38" t="s">
        <v>11028</v>
      </c>
      <c r="L133" t="s">
        <v>10815</v>
      </c>
      <c r="M133">
        <v>90</v>
      </c>
      <c r="N133" t="s">
        <v>10932</v>
      </c>
      <c r="O133" t="s">
        <v>10811</v>
      </c>
    </row>
    <row r="134" spans="1:15" x14ac:dyDescent="0.25">
      <c r="A134">
        <v>6</v>
      </c>
      <c r="B134">
        <v>1</v>
      </c>
      <c r="C134">
        <v>3</v>
      </c>
      <c r="D134" t="s">
        <v>10930</v>
      </c>
      <c r="E134">
        <v>3</v>
      </c>
      <c r="F134" t="s">
        <v>79</v>
      </c>
      <c r="G134">
        <v>3</v>
      </c>
      <c r="H134">
        <v>12</v>
      </c>
      <c r="I134">
        <v>15</v>
      </c>
      <c r="J134" t="s">
        <v>10815</v>
      </c>
      <c r="K134" s="38" t="s">
        <v>11028</v>
      </c>
      <c r="L134" t="s">
        <v>10815</v>
      </c>
      <c r="M134">
        <v>60</v>
      </c>
      <c r="N134" t="s">
        <v>10933</v>
      </c>
      <c r="O134" t="s">
        <v>10811</v>
      </c>
    </row>
    <row r="135" spans="1:15" x14ac:dyDescent="0.25">
      <c r="A135">
        <v>6</v>
      </c>
      <c r="B135">
        <v>1</v>
      </c>
      <c r="C135">
        <v>3</v>
      </c>
      <c r="D135" t="s">
        <v>10930</v>
      </c>
      <c r="E135">
        <v>4</v>
      </c>
      <c r="F135" t="s">
        <v>99</v>
      </c>
      <c r="G135">
        <v>3</v>
      </c>
      <c r="H135">
        <v>10</v>
      </c>
      <c r="I135">
        <v>12</v>
      </c>
      <c r="J135" t="s">
        <v>10815</v>
      </c>
      <c r="K135" s="38" t="s">
        <v>10812</v>
      </c>
      <c r="L135" t="s">
        <v>10815</v>
      </c>
      <c r="M135">
        <v>90</v>
      </c>
      <c r="N135" t="s">
        <v>10934</v>
      </c>
      <c r="O135" t="s">
        <v>10811</v>
      </c>
    </row>
    <row r="136" spans="1:15" x14ac:dyDescent="0.25">
      <c r="A136">
        <v>6</v>
      </c>
      <c r="B136">
        <v>1</v>
      </c>
      <c r="C136">
        <v>3</v>
      </c>
      <c r="D136" t="s">
        <v>10930</v>
      </c>
      <c r="E136">
        <v>5</v>
      </c>
      <c r="F136" t="s">
        <v>356</v>
      </c>
      <c r="G136">
        <v>1</v>
      </c>
      <c r="H136" t="s">
        <v>10815</v>
      </c>
      <c r="I136" t="s">
        <v>10815</v>
      </c>
      <c r="J136">
        <v>480</v>
      </c>
      <c r="K136" s="37" t="s">
        <v>10815</v>
      </c>
      <c r="L136" t="s">
        <v>10815</v>
      </c>
      <c r="M136" t="s">
        <v>10815</v>
      </c>
      <c r="N136" t="s">
        <v>10935</v>
      </c>
      <c r="O136" t="s">
        <v>10814</v>
      </c>
    </row>
    <row r="137" spans="1:15" x14ac:dyDescent="0.25">
      <c r="A137">
        <v>6</v>
      </c>
      <c r="B137">
        <v>1</v>
      </c>
      <c r="C137">
        <v>4</v>
      </c>
      <c r="D137" t="s">
        <v>10936</v>
      </c>
      <c r="E137">
        <v>1</v>
      </c>
      <c r="F137" t="s">
        <v>112</v>
      </c>
      <c r="G137">
        <v>3</v>
      </c>
      <c r="H137">
        <v>12</v>
      </c>
      <c r="I137">
        <v>15</v>
      </c>
      <c r="J137" t="s">
        <v>10815</v>
      </c>
      <c r="K137" s="38" t="s">
        <v>10812</v>
      </c>
      <c r="L137" t="s">
        <v>10815</v>
      </c>
      <c r="M137">
        <v>60</v>
      </c>
      <c r="N137" t="s">
        <v>10937</v>
      </c>
      <c r="O137" t="s">
        <v>10811</v>
      </c>
    </row>
    <row r="138" spans="1:15" x14ac:dyDescent="0.25">
      <c r="A138">
        <v>6</v>
      </c>
      <c r="B138">
        <v>1</v>
      </c>
      <c r="C138">
        <v>4</v>
      </c>
      <c r="D138" t="s">
        <v>10936</v>
      </c>
      <c r="E138">
        <v>2</v>
      </c>
      <c r="F138" t="s">
        <v>229</v>
      </c>
      <c r="G138">
        <v>3</v>
      </c>
      <c r="H138">
        <v>12</v>
      </c>
      <c r="I138">
        <v>15</v>
      </c>
      <c r="J138" t="s">
        <v>10815</v>
      </c>
      <c r="K138" s="38" t="s">
        <v>11031</v>
      </c>
      <c r="L138" t="s">
        <v>10815</v>
      </c>
      <c r="M138">
        <v>75</v>
      </c>
      <c r="N138" t="s">
        <v>10938</v>
      </c>
      <c r="O138" t="s">
        <v>10811</v>
      </c>
    </row>
    <row r="139" spans="1:15" x14ac:dyDescent="0.25">
      <c r="A139">
        <v>6</v>
      </c>
      <c r="B139">
        <v>1</v>
      </c>
      <c r="C139">
        <v>4</v>
      </c>
      <c r="D139" t="s">
        <v>10936</v>
      </c>
      <c r="E139">
        <v>3</v>
      </c>
      <c r="F139" t="s">
        <v>129</v>
      </c>
      <c r="G139">
        <v>3</v>
      </c>
      <c r="H139">
        <v>10</v>
      </c>
      <c r="I139">
        <v>10</v>
      </c>
      <c r="J139" t="s">
        <v>10815</v>
      </c>
      <c r="K139" s="38" t="s">
        <v>1562</v>
      </c>
      <c r="L139" t="s">
        <v>10815</v>
      </c>
      <c r="M139">
        <v>60</v>
      </c>
      <c r="N139" t="s">
        <v>10939</v>
      </c>
      <c r="O139" t="s">
        <v>10811</v>
      </c>
    </row>
    <row r="140" spans="1:15" x14ac:dyDescent="0.25">
      <c r="A140">
        <v>6</v>
      </c>
      <c r="B140">
        <v>1</v>
      </c>
      <c r="C140">
        <v>4</v>
      </c>
      <c r="D140" t="s">
        <v>10936</v>
      </c>
      <c r="E140">
        <v>3</v>
      </c>
      <c r="F140" t="s">
        <v>222</v>
      </c>
      <c r="G140">
        <v>3</v>
      </c>
      <c r="H140">
        <v>10</v>
      </c>
      <c r="I140">
        <v>10</v>
      </c>
      <c r="J140" t="s">
        <v>10815</v>
      </c>
      <c r="K140" s="38" t="s">
        <v>1562</v>
      </c>
      <c r="L140" t="s">
        <v>10815</v>
      </c>
      <c r="M140">
        <v>60</v>
      </c>
      <c r="N140" t="s">
        <v>10940</v>
      </c>
      <c r="O140" t="s">
        <v>10811</v>
      </c>
    </row>
    <row r="141" spans="1:15" x14ac:dyDescent="0.25">
      <c r="A141">
        <v>6</v>
      </c>
      <c r="B141">
        <v>1</v>
      </c>
      <c r="C141">
        <v>4</v>
      </c>
      <c r="D141" t="s">
        <v>10936</v>
      </c>
      <c r="E141">
        <v>4</v>
      </c>
      <c r="F141" t="s">
        <v>1534</v>
      </c>
      <c r="G141">
        <v>3</v>
      </c>
      <c r="H141" t="s">
        <v>10815</v>
      </c>
      <c r="I141" t="s">
        <v>10815</v>
      </c>
      <c r="J141">
        <v>60</v>
      </c>
      <c r="K141" s="37" t="s">
        <v>10815</v>
      </c>
      <c r="L141" t="s">
        <v>10815</v>
      </c>
      <c r="M141">
        <v>90</v>
      </c>
      <c r="N141" t="s">
        <v>10941</v>
      </c>
      <c r="O141" t="s">
        <v>10811</v>
      </c>
    </row>
    <row r="142" spans="1:15" x14ac:dyDescent="0.25">
      <c r="A142">
        <v>6</v>
      </c>
      <c r="B142">
        <v>1</v>
      </c>
      <c r="C142">
        <v>4</v>
      </c>
      <c r="D142" t="s">
        <v>10936</v>
      </c>
      <c r="E142">
        <v>5</v>
      </c>
      <c r="F142" t="s">
        <v>363</v>
      </c>
      <c r="G142">
        <v>6</v>
      </c>
      <c r="H142" t="s">
        <v>10815</v>
      </c>
      <c r="I142" t="s">
        <v>10815</v>
      </c>
      <c r="J142">
        <v>45</v>
      </c>
      <c r="K142" s="37" t="s">
        <v>10815</v>
      </c>
      <c r="L142" t="s">
        <v>10815</v>
      </c>
      <c r="M142">
        <v>45</v>
      </c>
      <c r="N142" t="s">
        <v>10942</v>
      </c>
      <c r="O142" t="s">
        <v>10814</v>
      </c>
    </row>
    <row r="143" spans="1:15" x14ac:dyDescent="0.25">
      <c r="A143">
        <v>7</v>
      </c>
      <c r="B143">
        <v>1</v>
      </c>
      <c r="C143">
        <v>1</v>
      </c>
      <c r="D143" t="s">
        <v>9862</v>
      </c>
      <c r="E143">
        <v>1</v>
      </c>
      <c r="F143" t="s">
        <v>394</v>
      </c>
      <c r="G143">
        <v>3</v>
      </c>
      <c r="H143">
        <v>15</v>
      </c>
      <c r="I143">
        <v>15</v>
      </c>
      <c r="J143" t="s">
        <v>10815</v>
      </c>
      <c r="K143" s="38" t="s">
        <v>1562</v>
      </c>
      <c r="L143" t="s">
        <v>10815</v>
      </c>
      <c r="M143">
        <v>30</v>
      </c>
      <c r="N143" t="s">
        <v>10943</v>
      </c>
      <c r="O143" t="s">
        <v>272</v>
      </c>
    </row>
    <row r="144" spans="1:15" x14ac:dyDescent="0.25">
      <c r="A144">
        <v>7</v>
      </c>
      <c r="B144">
        <v>1</v>
      </c>
      <c r="C144">
        <v>1</v>
      </c>
      <c r="D144" t="s">
        <v>9862</v>
      </c>
      <c r="E144">
        <v>2</v>
      </c>
      <c r="F144" t="s">
        <v>403</v>
      </c>
      <c r="G144">
        <v>2</v>
      </c>
      <c r="H144">
        <v>10</v>
      </c>
      <c r="I144">
        <v>10</v>
      </c>
      <c r="J144" t="s">
        <v>10815</v>
      </c>
      <c r="K144" s="38" t="s">
        <v>1562</v>
      </c>
      <c r="L144" t="s">
        <v>10815</v>
      </c>
      <c r="M144">
        <v>45</v>
      </c>
      <c r="N144" t="s">
        <v>10944</v>
      </c>
      <c r="O144" t="s">
        <v>272</v>
      </c>
    </row>
    <row r="145" spans="1:15" x14ac:dyDescent="0.25">
      <c r="A145">
        <v>7</v>
      </c>
      <c r="B145">
        <v>1</v>
      </c>
      <c r="C145">
        <v>1</v>
      </c>
      <c r="D145" t="s">
        <v>9862</v>
      </c>
      <c r="E145">
        <v>3</v>
      </c>
      <c r="F145" t="s">
        <v>1</v>
      </c>
      <c r="G145">
        <v>5</v>
      </c>
      <c r="H145" t="s">
        <v>10815</v>
      </c>
      <c r="I145" t="s">
        <v>10815</v>
      </c>
      <c r="J145">
        <v>60</v>
      </c>
      <c r="K145" s="37" t="s">
        <v>10815</v>
      </c>
      <c r="L145" s="3">
        <v>46024</v>
      </c>
      <c r="M145">
        <v>120</v>
      </c>
      <c r="N145" t="s">
        <v>10945</v>
      </c>
      <c r="O145" t="s">
        <v>10811</v>
      </c>
    </row>
    <row r="146" spans="1:15" x14ac:dyDescent="0.25">
      <c r="A146">
        <v>7</v>
      </c>
      <c r="B146">
        <v>1</v>
      </c>
      <c r="C146">
        <v>1</v>
      </c>
      <c r="D146" t="s">
        <v>9862</v>
      </c>
      <c r="E146">
        <v>4</v>
      </c>
      <c r="F146" t="s">
        <v>32</v>
      </c>
      <c r="G146">
        <v>4</v>
      </c>
      <c r="H146">
        <v>6</v>
      </c>
      <c r="I146">
        <v>8</v>
      </c>
      <c r="J146" t="s">
        <v>10815</v>
      </c>
      <c r="K146" s="38" t="s">
        <v>11026</v>
      </c>
      <c r="L146" s="3">
        <v>46024</v>
      </c>
      <c r="M146">
        <v>120</v>
      </c>
      <c r="N146" t="s">
        <v>10946</v>
      </c>
      <c r="O146" t="s">
        <v>10811</v>
      </c>
    </row>
    <row r="147" spans="1:15" x14ac:dyDescent="0.25">
      <c r="A147">
        <v>7</v>
      </c>
      <c r="B147">
        <v>1</v>
      </c>
      <c r="C147">
        <v>1</v>
      </c>
      <c r="D147" t="s">
        <v>9862</v>
      </c>
      <c r="E147">
        <v>5</v>
      </c>
      <c r="F147" t="s">
        <v>24</v>
      </c>
      <c r="G147">
        <v>3</v>
      </c>
      <c r="H147">
        <v>8</v>
      </c>
      <c r="I147">
        <v>8</v>
      </c>
      <c r="J147" t="s">
        <v>10815</v>
      </c>
      <c r="K147" s="38" t="s">
        <v>11025</v>
      </c>
      <c r="L147">
        <v>2</v>
      </c>
      <c r="M147">
        <v>90</v>
      </c>
      <c r="N147" t="s">
        <v>10947</v>
      </c>
      <c r="O147" t="s">
        <v>10811</v>
      </c>
    </row>
    <row r="148" spans="1:15" x14ac:dyDescent="0.25">
      <c r="A148">
        <v>7</v>
      </c>
      <c r="B148">
        <v>1</v>
      </c>
      <c r="C148">
        <v>1</v>
      </c>
      <c r="D148" t="s">
        <v>9862</v>
      </c>
      <c r="E148">
        <v>6</v>
      </c>
      <c r="F148" t="s">
        <v>96</v>
      </c>
      <c r="G148">
        <v>3</v>
      </c>
      <c r="H148">
        <v>8</v>
      </c>
      <c r="I148">
        <v>8</v>
      </c>
      <c r="J148" t="s">
        <v>10815</v>
      </c>
      <c r="K148" s="38" t="s">
        <v>1562</v>
      </c>
      <c r="L148" s="3">
        <v>46024</v>
      </c>
      <c r="M148">
        <v>90</v>
      </c>
      <c r="N148" t="s">
        <v>10948</v>
      </c>
      <c r="O148" t="s">
        <v>10811</v>
      </c>
    </row>
    <row r="149" spans="1:15" x14ac:dyDescent="0.25">
      <c r="A149">
        <v>7</v>
      </c>
      <c r="B149">
        <v>1</v>
      </c>
      <c r="C149">
        <v>1</v>
      </c>
      <c r="D149" t="s">
        <v>9862</v>
      </c>
      <c r="E149">
        <v>7</v>
      </c>
      <c r="F149" t="s">
        <v>217</v>
      </c>
      <c r="G149">
        <v>4</v>
      </c>
      <c r="H149">
        <v>10</v>
      </c>
      <c r="I149">
        <v>12</v>
      </c>
      <c r="J149" t="s">
        <v>10815</v>
      </c>
      <c r="K149" s="38" t="s">
        <v>11029</v>
      </c>
      <c r="L149" s="3">
        <v>46024</v>
      </c>
      <c r="M149">
        <v>75</v>
      </c>
      <c r="N149" t="s">
        <v>10949</v>
      </c>
      <c r="O149" t="s">
        <v>10811</v>
      </c>
    </row>
    <row r="150" spans="1:15" x14ac:dyDescent="0.25">
      <c r="A150">
        <v>7</v>
      </c>
      <c r="B150">
        <v>1</v>
      </c>
      <c r="C150">
        <v>1</v>
      </c>
      <c r="D150" t="s">
        <v>9862</v>
      </c>
      <c r="E150">
        <v>8</v>
      </c>
      <c r="F150" t="s">
        <v>339</v>
      </c>
      <c r="G150">
        <v>3</v>
      </c>
      <c r="H150" t="s">
        <v>10815</v>
      </c>
      <c r="I150" t="s">
        <v>10815</v>
      </c>
      <c r="J150">
        <v>30</v>
      </c>
      <c r="K150" s="37" t="s">
        <v>10815</v>
      </c>
      <c r="L150" t="s">
        <v>10815</v>
      </c>
      <c r="M150">
        <v>60</v>
      </c>
      <c r="N150" t="s">
        <v>10950</v>
      </c>
      <c r="O150" t="s">
        <v>10811</v>
      </c>
    </row>
    <row r="151" spans="1:15" x14ac:dyDescent="0.25">
      <c r="A151">
        <v>7</v>
      </c>
      <c r="B151">
        <v>1</v>
      </c>
      <c r="C151">
        <v>1</v>
      </c>
      <c r="D151" t="s">
        <v>9862</v>
      </c>
      <c r="E151">
        <v>9</v>
      </c>
      <c r="F151" t="s">
        <v>334</v>
      </c>
      <c r="G151">
        <v>2</v>
      </c>
      <c r="H151" t="s">
        <v>10815</v>
      </c>
      <c r="I151" t="s">
        <v>10815</v>
      </c>
      <c r="J151">
        <v>20</v>
      </c>
      <c r="K151" s="37" t="s">
        <v>10815</v>
      </c>
      <c r="L151" t="s">
        <v>10815</v>
      </c>
      <c r="M151">
        <v>60</v>
      </c>
      <c r="N151" t="s">
        <v>10951</v>
      </c>
      <c r="O151" t="s">
        <v>10811</v>
      </c>
    </row>
    <row r="152" spans="1:15" x14ac:dyDescent="0.25">
      <c r="A152">
        <v>7</v>
      </c>
      <c r="B152">
        <v>1</v>
      </c>
      <c r="C152">
        <v>2</v>
      </c>
      <c r="D152" t="s">
        <v>9923</v>
      </c>
      <c r="E152">
        <v>1</v>
      </c>
      <c r="F152" t="s">
        <v>394</v>
      </c>
      <c r="G152">
        <v>3</v>
      </c>
      <c r="H152">
        <v>15</v>
      </c>
      <c r="I152">
        <v>15</v>
      </c>
      <c r="J152" t="s">
        <v>10815</v>
      </c>
      <c r="K152" s="38" t="s">
        <v>1562</v>
      </c>
      <c r="L152" t="s">
        <v>10815</v>
      </c>
      <c r="M152">
        <v>30</v>
      </c>
      <c r="N152" t="s">
        <v>10952</v>
      </c>
      <c r="O152" t="s">
        <v>272</v>
      </c>
    </row>
    <row r="153" spans="1:15" x14ac:dyDescent="0.25">
      <c r="A153">
        <v>7</v>
      </c>
      <c r="B153">
        <v>1</v>
      </c>
      <c r="C153">
        <v>2</v>
      </c>
      <c r="D153" t="s">
        <v>9923</v>
      </c>
      <c r="E153">
        <v>2</v>
      </c>
      <c r="F153" t="s">
        <v>403</v>
      </c>
      <c r="G153">
        <v>2</v>
      </c>
      <c r="H153">
        <v>10</v>
      </c>
      <c r="I153">
        <v>10</v>
      </c>
      <c r="J153" t="s">
        <v>10815</v>
      </c>
      <c r="K153" s="38" t="s">
        <v>1562</v>
      </c>
      <c r="L153" t="s">
        <v>10815</v>
      </c>
      <c r="M153">
        <v>45</v>
      </c>
      <c r="N153" t="s">
        <v>10952</v>
      </c>
      <c r="O153" t="s">
        <v>272</v>
      </c>
    </row>
    <row r="154" spans="1:15" x14ac:dyDescent="0.25">
      <c r="A154">
        <v>7</v>
      </c>
      <c r="B154">
        <v>1</v>
      </c>
      <c r="C154">
        <v>2</v>
      </c>
      <c r="D154" t="s">
        <v>9923</v>
      </c>
      <c r="E154">
        <v>3</v>
      </c>
      <c r="F154" t="s">
        <v>147</v>
      </c>
      <c r="G154">
        <v>4</v>
      </c>
      <c r="H154">
        <v>6</v>
      </c>
      <c r="I154">
        <v>8</v>
      </c>
      <c r="J154" t="s">
        <v>10815</v>
      </c>
      <c r="K154" s="38" t="s">
        <v>11027</v>
      </c>
      <c r="L154" s="3">
        <v>46024</v>
      </c>
      <c r="M154">
        <v>120</v>
      </c>
      <c r="N154" t="s">
        <v>10953</v>
      </c>
      <c r="O154" t="s">
        <v>10811</v>
      </c>
    </row>
    <row r="155" spans="1:15" x14ac:dyDescent="0.25">
      <c r="A155">
        <v>7</v>
      </c>
      <c r="B155">
        <v>1</v>
      </c>
      <c r="C155">
        <v>2</v>
      </c>
      <c r="D155" t="s">
        <v>9923</v>
      </c>
      <c r="E155">
        <v>4</v>
      </c>
      <c r="F155" t="s">
        <v>181</v>
      </c>
      <c r="G155">
        <v>3</v>
      </c>
      <c r="H155">
        <v>8</v>
      </c>
      <c r="I155">
        <v>10</v>
      </c>
      <c r="J155" t="s">
        <v>10815</v>
      </c>
      <c r="K155" s="38" t="s">
        <v>1562</v>
      </c>
      <c r="L155" s="3">
        <v>46024</v>
      </c>
      <c r="M155">
        <v>90</v>
      </c>
      <c r="N155" t="s">
        <v>10954</v>
      </c>
      <c r="O155" t="s">
        <v>10811</v>
      </c>
    </row>
    <row r="156" spans="1:15" x14ac:dyDescent="0.25">
      <c r="A156">
        <v>7</v>
      </c>
      <c r="B156">
        <v>1</v>
      </c>
      <c r="C156">
        <v>2</v>
      </c>
      <c r="D156" t="s">
        <v>9923</v>
      </c>
      <c r="E156">
        <v>5</v>
      </c>
      <c r="F156" t="s">
        <v>195</v>
      </c>
      <c r="G156">
        <v>2</v>
      </c>
      <c r="H156">
        <v>12</v>
      </c>
      <c r="I156">
        <v>15</v>
      </c>
      <c r="J156" t="s">
        <v>10815</v>
      </c>
      <c r="K156" s="38" t="s">
        <v>1562</v>
      </c>
      <c r="L156">
        <v>2</v>
      </c>
      <c r="M156">
        <v>75</v>
      </c>
      <c r="N156" t="s">
        <v>10955</v>
      </c>
      <c r="O156" t="s">
        <v>10811</v>
      </c>
    </row>
    <row r="157" spans="1:15" x14ac:dyDescent="0.25">
      <c r="A157">
        <v>7</v>
      </c>
      <c r="B157">
        <v>1</v>
      </c>
      <c r="C157">
        <v>2</v>
      </c>
      <c r="D157" t="s">
        <v>9923</v>
      </c>
      <c r="E157">
        <v>6</v>
      </c>
      <c r="F157" t="s">
        <v>217</v>
      </c>
      <c r="G157">
        <v>4</v>
      </c>
      <c r="H157">
        <v>10</v>
      </c>
      <c r="I157">
        <v>12</v>
      </c>
      <c r="J157" t="s">
        <v>10815</v>
      </c>
      <c r="K157" s="38" t="s">
        <v>11031</v>
      </c>
      <c r="L157" s="3">
        <v>46024</v>
      </c>
      <c r="M157">
        <v>75</v>
      </c>
      <c r="N157" t="s">
        <v>10956</v>
      </c>
      <c r="O157" t="s">
        <v>10811</v>
      </c>
    </row>
    <row r="158" spans="1:15" x14ac:dyDescent="0.25">
      <c r="A158">
        <v>7</v>
      </c>
      <c r="B158">
        <v>1</v>
      </c>
      <c r="C158">
        <v>2</v>
      </c>
      <c r="D158" t="s">
        <v>9923</v>
      </c>
      <c r="E158">
        <v>7</v>
      </c>
      <c r="F158" t="s">
        <v>209</v>
      </c>
      <c r="G158">
        <v>3</v>
      </c>
      <c r="H158">
        <v>10</v>
      </c>
      <c r="I158">
        <v>12</v>
      </c>
      <c r="J158" t="s">
        <v>10815</v>
      </c>
      <c r="K158" s="38" t="s">
        <v>1562</v>
      </c>
      <c r="L158" s="3">
        <v>46024</v>
      </c>
      <c r="M158">
        <v>75</v>
      </c>
      <c r="N158" t="s">
        <v>10957</v>
      </c>
      <c r="O158" t="s">
        <v>10811</v>
      </c>
    </row>
    <row r="159" spans="1:15" x14ac:dyDescent="0.25">
      <c r="A159">
        <v>7</v>
      </c>
      <c r="B159">
        <v>1</v>
      </c>
      <c r="C159">
        <v>2</v>
      </c>
      <c r="D159" t="s">
        <v>9923</v>
      </c>
      <c r="E159">
        <v>8</v>
      </c>
      <c r="F159" t="s">
        <v>339</v>
      </c>
      <c r="G159">
        <v>3</v>
      </c>
      <c r="H159" t="s">
        <v>10815</v>
      </c>
      <c r="I159" t="s">
        <v>10815</v>
      </c>
      <c r="J159">
        <v>30</v>
      </c>
      <c r="K159" s="37" t="s">
        <v>10815</v>
      </c>
      <c r="L159" t="s">
        <v>10815</v>
      </c>
      <c r="M159">
        <v>60</v>
      </c>
      <c r="N159" t="s">
        <v>10958</v>
      </c>
      <c r="O159" t="s">
        <v>10811</v>
      </c>
    </row>
    <row r="160" spans="1:15" x14ac:dyDescent="0.25">
      <c r="A160">
        <v>7</v>
      </c>
      <c r="B160">
        <v>1</v>
      </c>
      <c r="C160">
        <v>2</v>
      </c>
      <c r="D160" t="s">
        <v>9923</v>
      </c>
      <c r="E160">
        <v>9</v>
      </c>
      <c r="F160" t="s">
        <v>334</v>
      </c>
      <c r="G160">
        <v>2</v>
      </c>
      <c r="H160" t="s">
        <v>10815</v>
      </c>
      <c r="I160" t="s">
        <v>10815</v>
      </c>
      <c r="J160">
        <v>25</v>
      </c>
      <c r="K160" s="37" t="s">
        <v>10815</v>
      </c>
      <c r="L160" t="s">
        <v>10815</v>
      </c>
      <c r="M160">
        <v>60</v>
      </c>
      <c r="N160" t="s">
        <v>10959</v>
      </c>
      <c r="O160" t="s">
        <v>10811</v>
      </c>
    </row>
    <row r="161" spans="1:15" x14ac:dyDescent="0.25">
      <c r="A161">
        <v>7</v>
      </c>
      <c r="B161">
        <v>1</v>
      </c>
      <c r="C161">
        <v>3</v>
      </c>
      <c r="D161" t="s">
        <v>9987</v>
      </c>
      <c r="E161">
        <v>1</v>
      </c>
      <c r="F161" t="s">
        <v>363</v>
      </c>
      <c r="G161">
        <v>1</v>
      </c>
      <c r="H161" t="s">
        <v>10815</v>
      </c>
      <c r="I161" t="s">
        <v>10815</v>
      </c>
      <c r="J161">
        <v>360</v>
      </c>
      <c r="K161" s="37" t="s">
        <v>10815</v>
      </c>
      <c r="L161" t="s">
        <v>10815</v>
      </c>
      <c r="M161" t="s">
        <v>10815</v>
      </c>
      <c r="N161" t="s">
        <v>10960</v>
      </c>
      <c r="O161" t="s">
        <v>272</v>
      </c>
    </row>
    <row r="162" spans="1:15" x14ac:dyDescent="0.25">
      <c r="A162">
        <v>7</v>
      </c>
      <c r="B162">
        <v>1</v>
      </c>
      <c r="C162">
        <v>3</v>
      </c>
      <c r="D162" t="s">
        <v>9987</v>
      </c>
      <c r="E162">
        <v>2</v>
      </c>
      <c r="F162" t="s">
        <v>265</v>
      </c>
      <c r="G162">
        <v>3</v>
      </c>
      <c r="H162">
        <v>10</v>
      </c>
      <c r="I162">
        <v>10</v>
      </c>
      <c r="J162" t="s">
        <v>10815</v>
      </c>
      <c r="K162" s="38" t="s">
        <v>11027</v>
      </c>
      <c r="L162">
        <v>2</v>
      </c>
      <c r="M162">
        <v>90</v>
      </c>
      <c r="N162" t="s">
        <v>10961</v>
      </c>
      <c r="O162" t="s">
        <v>10811</v>
      </c>
    </row>
    <row r="163" spans="1:15" x14ac:dyDescent="0.25">
      <c r="A163">
        <v>7</v>
      </c>
      <c r="B163">
        <v>1</v>
      </c>
      <c r="C163">
        <v>3</v>
      </c>
      <c r="D163" t="s">
        <v>9987</v>
      </c>
      <c r="E163">
        <v>3</v>
      </c>
      <c r="F163" t="s">
        <v>249</v>
      </c>
      <c r="G163">
        <v>3</v>
      </c>
      <c r="H163">
        <v>8</v>
      </c>
      <c r="I163">
        <v>8</v>
      </c>
      <c r="J163" t="s">
        <v>10815</v>
      </c>
      <c r="K163" s="38" t="s">
        <v>11027</v>
      </c>
      <c r="L163">
        <v>2</v>
      </c>
      <c r="M163">
        <v>120</v>
      </c>
      <c r="N163" t="s">
        <v>10962</v>
      </c>
      <c r="O163" t="s">
        <v>10811</v>
      </c>
    </row>
    <row r="164" spans="1:15" x14ac:dyDescent="0.25">
      <c r="A164">
        <v>7</v>
      </c>
      <c r="B164">
        <v>1</v>
      </c>
      <c r="C164">
        <v>3</v>
      </c>
      <c r="D164" t="s">
        <v>9987</v>
      </c>
      <c r="E164">
        <v>4</v>
      </c>
      <c r="F164" t="s">
        <v>275</v>
      </c>
      <c r="G164">
        <v>2</v>
      </c>
      <c r="H164">
        <v>10</v>
      </c>
      <c r="I164">
        <v>10</v>
      </c>
      <c r="J164" t="s">
        <v>10815</v>
      </c>
      <c r="K164" s="38" t="s">
        <v>11026</v>
      </c>
      <c r="L164">
        <v>2</v>
      </c>
      <c r="M164">
        <v>90</v>
      </c>
      <c r="N164" t="s">
        <v>10963</v>
      </c>
      <c r="O164" t="s">
        <v>10811</v>
      </c>
    </row>
    <row r="165" spans="1:15" x14ac:dyDescent="0.25">
      <c r="A165">
        <v>7</v>
      </c>
      <c r="B165">
        <v>1</v>
      </c>
      <c r="C165">
        <v>3</v>
      </c>
      <c r="D165" t="s">
        <v>9987</v>
      </c>
      <c r="E165">
        <v>5</v>
      </c>
      <c r="F165" t="s">
        <v>1</v>
      </c>
      <c r="G165">
        <v>5</v>
      </c>
      <c r="H165" t="s">
        <v>10815</v>
      </c>
      <c r="I165" t="s">
        <v>10815</v>
      </c>
      <c r="J165">
        <v>60</v>
      </c>
      <c r="K165" s="37" t="s">
        <v>10815</v>
      </c>
      <c r="L165" s="3">
        <v>46024</v>
      </c>
      <c r="M165">
        <v>120</v>
      </c>
      <c r="N165" t="s">
        <v>10964</v>
      </c>
      <c r="O165" t="s">
        <v>10811</v>
      </c>
    </row>
    <row r="166" spans="1:15" x14ac:dyDescent="0.25">
      <c r="A166">
        <v>7</v>
      </c>
      <c r="B166">
        <v>1</v>
      </c>
      <c r="C166">
        <v>3</v>
      </c>
      <c r="D166" t="s">
        <v>9987</v>
      </c>
      <c r="E166">
        <v>6</v>
      </c>
      <c r="F166" t="s">
        <v>96</v>
      </c>
      <c r="G166">
        <v>3</v>
      </c>
      <c r="H166">
        <v>8</v>
      </c>
      <c r="I166">
        <v>8</v>
      </c>
      <c r="J166" t="s">
        <v>10815</v>
      </c>
      <c r="K166" s="38" t="s">
        <v>11028</v>
      </c>
      <c r="L166" s="3">
        <v>46024</v>
      </c>
      <c r="M166">
        <v>90</v>
      </c>
      <c r="N166" t="s">
        <v>10965</v>
      </c>
      <c r="O166" t="s">
        <v>10811</v>
      </c>
    </row>
    <row r="167" spans="1:15" x14ac:dyDescent="0.25">
      <c r="A167">
        <v>7</v>
      </c>
      <c r="B167">
        <v>1</v>
      </c>
      <c r="C167">
        <v>3</v>
      </c>
      <c r="D167" t="s">
        <v>9987</v>
      </c>
      <c r="E167">
        <v>7</v>
      </c>
      <c r="F167" t="s">
        <v>209</v>
      </c>
      <c r="G167">
        <v>3</v>
      </c>
      <c r="H167">
        <v>10</v>
      </c>
      <c r="I167">
        <v>12</v>
      </c>
      <c r="J167" t="s">
        <v>10815</v>
      </c>
      <c r="K167" s="38" t="s">
        <v>1562</v>
      </c>
      <c r="L167" s="3">
        <v>46024</v>
      </c>
      <c r="M167">
        <v>75</v>
      </c>
      <c r="N167" t="s">
        <v>10966</v>
      </c>
      <c r="O167" t="s">
        <v>10811</v>
      </c>
    </row>
    <row r="168" spans="1:15" x14ac:dyDescent="0.25">
      <c r="A168">
        <v>7</v>
      </c>
      <c r="B168">
        <v>1</v>
      </c>
      <c r="C168">
        <v>3</v>
      </c>
      <c r="D168" t="s">
        <v>9987</v>
      </c>
      <c r="E168">
        <v>8</v>
      </c>
      <c r="F168" t="s">
        <v>339</v>
      </c>
      <c r="G168">
        <v>3</v>
      </c>
      <c r="H168" t="s">
        <v>10815</v>
      </c>
      <c r="I168" t="s">
        <v>10815</v>
      </c>
      <c r="J168">
        <v>30</v>
      </c>
      <c r="K168" s="37" t="s">
        <v>10815</v>
      </c>
      <c r="L168" t="s">
        <v>10815</v>
      </c>
      <c r="M168">
        <v>60</v>
      </c>
      <c r="N168" t="s">
        <v>10967</v>
      </c>
      <c r="O168" t="s">
        <v>10811</v>
      </c>
    </row>
    <row r="169" spans="1:15" x14ac:dyDescent="0.25">
      <c r="A169">
        <v>7</v>
      </c>
      <c r="B169">
        <v>1</v>
      </c>
      <c r="C169">
        <v>3</v>
      </c>
      <c r="D169" t="s">
        <v>9987</v>
      </c>
      <c r="E169">
        <v>9</v>
      </c>
      <c r="F169" t="s">
        <v>334</v>
      </c>
      <c r="G169">
        <v>2</v>
      </c>
      <c r="H169" t="s">
        <v>10815</v>
      </c>
      <c r="I169" t="s">
        <v>10815</v>
      </c>
      <c r="J169">
        <v>30</v>
      </c>
      <c r="K169" s="37" t="s">
        <v>10815</v>
      </c>
      <c r="L169" t="s">
        <v>10815</v>
      </c>
      <c r="M169">
        <v>60</v>
      </c>
      <c r="N169" t="s">
        <v>10968</v>
      </c>
      <c r="O169" t="s">
        <v>10811</v>
      </c>
    </row>
    <row r="170" spans="1:15" x14ac:dyDescent="0.25">
      <c r="A170">
        <v>7</v>
      </c>
      <c r="B170">
        <v>1</v>
      </c>
      <c r="C170">
        <v>4</v>
      </c>
      <c r="D170" t="s">
        <v>10045</v>
      </c>
      <c r="E170">
        <v>1</v>
      </c>
      <c r="F170" t="s">
        <v>363</v>
      </c>
      <c r="G170">
        <v>1</v>
      </c>
      <c r="H170" t="s">
        <v>10815</v>
      </c>
      <c r="I170" t="s">
        <v>10815</v>
      </c>
      <c r="J170">
        <v>480</v>
      </c>
      <c r="K170" s="37" t="s">
        <v>10815</v>
      </c>
      <c r="L170" t="s">
        <v>10815</v>
      </c>
      <c r="M170" t="s">
        <v>10815</v>
      </c>
      <c r="N170" t="s">
        <v>10969</v>
      </c>
      <c r="O170" t="s">
        <v>272</v>
      </c>
    </row>
    <row r="171" spans="1:15" x14ac:dyDescent="0.25">
      <c r="A171">
        <v>7</v>
      </c>
      <c r="B171">
        <v>1</v>
      </c>
      <c r="C171">
        <v>4</v>
      </c>
      <c r="D171" t="s">
        <v>10045</v>
      </c>
      <c r="E171">
        <v>2</v>
      </c>
      <c r="F171" t="s">
        <v>1</v>
      </c>
      <c r="G171">
        <v>5</v>
      </c>
      <c r="H171" t="s">
        <v>10815</v>
      </c>
      <c r="I171" t="s">
        <v>10815</v>
      </c>
      <c r="J171">
        <v>60</v>
      </c>
      <c r="K171" s="37" t="s">
        <v>10815</v>
      </c>
      <c r="L171" t="s">
        <v>10815</v>
      </c>
      <c r="M171">
        <v>120</v>
      </c>
      <c r="N171" t="s">
        <v>10970</v>
      </c>
      <c r="O171" t="s">
        <v>10811</v>
      </c>
    </row>
    <row r="172" spans="1:15" x14ac:dyDescent="0.25">
      <c r="A172">
        <v>7</v>
      </c>
      <c r="B172">
        <v>1</v>
      </c>
      <c r="C172">
        <v>4</v>
      </c>
      <c r="D172" t="s">
        <v>10045</v>
      </c>
      <c r="E172">
        <v>3</v>
      </c>
      <c r="F172" t="s">
        <v>96</v>
      </c>
      <c r="G172">
        <v>4</v>
      </c>
      <c r="H172">
        <v>8</v>
      </c>
      <c r="I172">
        <v>8</v>
      </c>
      <c r="J172" t="s">
        <v>10815</v>
      </c>
      <c r="K172" s="38" t="s">
        <v>11028</v>
      </c>
      <c r="L172" s="3">
        <v>46024</v>
      </c>
      <c r="M172">
        <v>90</v>
      </c>
      <c r="N172" t="s">
        <v>10971</v>
      </c>
      <c r="O172" t="s">
        <v>10811</v>
      </c>
    </row>
    <row r="173" spans="1:15" x14ac:dyDescent="0.25">
      <c r="A173">
        <v>7</v>
      </c>
      <c r="B173">
        <v>1</v>
      </c>
      <c r="C173">
        <v>4</v>
      </c>
      <c r="D173" t="s">
        <v>10045</v>
      </c>
      <c r="E173">
        <v>4</v>
      </c>
      <c r="F173" t="s">
        <v>217</v>
      </c>
      <c r="G173">
        <v>4</v>
      </c>
      <c r="H173">
        <v>10</v>
      </c>
      <c r="I173">
        <v>12</v>
      </c>
      <c r="J173" t="s">
        <v>10815</v>
      </c>
      <c r="K173" s="38" t="s">
        <v>11031</v>
      </c>
      <c r="L173" s="3">
        <v>46024</v>
      </c>
      <c r="M173">
        <v>75</v>
      </c>
      <c r="N173" t="s">
        <v>10972</v>
      </c>
      <c r="O173" t="s">
        <v>10811</v>
      </c>
    </row>
    <row r="174" spans="1:15" x14ac:dyDescent="0.25">
      <c r="A174">
        <v>7</v>
      </c>
      <c r="B174">
        <v>1</v>
      </c>
      <c r="C174">
        <v>4</v>
      </c>
      <c r="D174" t="s">
        <v>10045</v>
      </c>
      <c r="E174">
        <v>5</v>
      </c>
      <c r="F174" t="s">
        <v>209</v>
      </c>
      <c r="G174">
        <v>3</v>
      </c>
      <c r="H174">
        <v>10</v>
      </c>
      <c r="I174">
        <v>12</v>
      </c>
      <c r="J174" t="s">
        <v>10815</v>
      </c>
      <c r="K174" s="38" t="s">
        <v>1562</v>
      </c>
      <c r="L174" s="3">
        <v>46024</v>
      </c>
      <c r="M174">
        <v>75</v>
      </c>
      <c r="N174" t="s">
        <v>10973</v>
      </c>
      <c r="O174" t="s">
        <v>10811</v>
      </c>
    </row>
    <row r="175" spans="1:15" x14ac:dyDescent="0.25">
      <c r="A175">
        <v>7</v>
      </c>
      <c r="B175">
        <v>1</v>
      </c>
      <c r="C175">
        <v>4</v>
      </c>
      <c r="D175" t="s">
        <v>10045</v>
      </c>
      <c r="E175">
        <v>6</v>
      </c>
      <c r="F175" t="s">
        <v>123</v>
      </c>
      <c r="G175">
        <v>3</v>
      </c>
      <c r="H175">
        <v>10</v>
      </c>
      <c r="I175">
        <v>12</v>
      </c>
      <c r="J175" t="s">
        <v>10815</v>
      </c>
      <c r="K175" s="38" t="s">
        <v>1562</v>
      </c>
      <c r="L175" s="3">
        <v>46024</v>
      </c>
      <c r="M175">
        <v>60</v>
      </c>
      <c r="N175" t="s">
        <v>10974</v>
      </c>
      <c r="O175" t="s">
        <v>10811</v>
      </c>
    </row>
    <row r="176" spans="1:15" x14ac:dyDescent="0.25">
      <c r="A176">
        <v>7</v>
      </c>
      <c r="B176">
        <v>1</v>
      </c>
      <c r="C176">
        <v>4</v>
      </c>
      <c r="D176" t="s">
        <v>10045</v>
      </c>
      <c r="E176">
        <v>7</v>
      </c>
      <c r="F176" t="s">
        <v>339</v>
      </c>
      <c r="G176">
        <v>3</v>
      </c>
      <c r="H176" t="s">
        <v>10815</v>
      </c>
      <c r="I176" t="s">
        <v>10815</v>
      </c>
      <c r="J176">
        <v>30</v>
      </c>
      <c r="K176" s="37" t="s">
        <v>10815</v>
      </c>
      <c r="L176" t="s">
        <v>10815</v>
      </c>
      <c r="M176">
        <v>60</v>
      </c>
      <c r="N176" t="s">
        <v>10975</v>
      </c>
      <c r="O176" t="s">
        <v>10811</v>
      </c>
    </row>
    <row r="177" spans="1:15" x14ac:dyDescent="0.25">
      <c r="A177">
        <v>7</v>
      </c>
      <c r="B177">
        <v>1</v>
      </c>
      <c r="C177">
        <v>4</v>
      </c>
      <c r="D177" t="s">
        <v>10045</v>
      </c>
      <c r="E177">
        <v>8</v>
      </c>
      <c r="F177" t="s">
        <v>334</v>
      </c>
      <c r="G177">
        <v>2</v>
      </c>
      <c r="H177" t="s">
        <v>10815</v>
      </c>
      <c r="I177" t="s">
        <v>10815</v>
      </c>
      <c r="J177">
        <v>30</v>
      </c>
      <c r="K177" s="37" t="s">
        <v>10815</v>
      </c>
      <c r="L177" t="s">
        <v>10815</v>
      </c>
      <c r="M177">
        <v>60</v>
      </c>
      <c r="N177" t="s">
        <v>10976</v>
      </c>
      <c r="O177" t="s">
        <v>10811</v>
      </c>
    </row>
    <row r="178" spans="1:15" x14ac:dyDescent="0.25">
      <c r="A178">
        <v>7</v>
      </c>
      <c r="B178">
        <v>1</v>
      </c>
      <c r="C178">
        <v>4</v>
      </c>
      <c r="D178" t="s">
        <v>10045</v>
      </c>
      <c r="E178">
        <v>9</v>
      </c>
      <c r="F178" t="s">
        <v>373</v>
      </c>
      <c r="G178">
        <v>3</v>
      </c>
      <c r="H178" t="s">
        <v>10815</v>
      </c>
      <c r="I178" t="s">
        <v>10815</v>
      </c>
      <c r="J178">
        <v>30</v>
      </c>
      <c r="K178" s="37" t="s">
        <v>10815</v>
      </c>
      <c r="L178" t="s">
        <v>10815</v>
      </c>
      <c r="M178">
        <v>60</v>
      </c>
      <c r="N178" t="s">
        <v>10977</v>
      </c>
      <c r="O178" t="s">
        <v>10814</v>
      </c>
    </row>
    <row r="179" spans="1:15" x14ac:dyDescent="0.25">
      <c r="A179">
        <v>8</v>
      </c>
      <c r="B179">
        <v>1</v>
      </c>
      <c r="C179">
        <v>1</v>
      </c>
      <c r="D179" t="s">
        <v>10810</v>
      </c>
      <c r="E179">
        <v>1</v>
      </c>
      <c r="F179" t="s">
        <v>363</v>
      </c>
      <c r="G179">
        <v>1</v>
      </c>
      <c r="H179" t="s">
        <v>10815</v>
      </c>
      <c r="I179" t="s">
        <v>10815</v>
      </c>
      <c r="J179">
        <v>300</v>
      </c>
      <c r="K179" s="37" t="s">
        <v>10815</v>
      </c>
      <c r="L179" t="s">
        <v>10815</v>
      </c>
      <c r="M179" t="s">
        <v>10815</v>
      </c>
      <c r="N179" t="s">
        <v>10978</v>
      </c>
      <c r="O179" t="s">
        <v>272</v>
      </c>
    </row>
    <row r="180" spans="1:15" x14ac:dyDescent="0.25">
      <c r="A180">
        <v>8</v>
      </c>
      <c r="B180">
        <v>1</v>
      </c>
      <c r="C180">
        <v>1</v>
      </c>
      <c r="D180" t="s">
        <v>10810</v>
      </c>
      <c r="E180">
        <v>2</v>
      </c>
      <c r="F180" t="s">
        <v>394</v>
      </c>
      <c r="G180">
        <v>2</v>
      </c>
      <c r="H180">
        <v>15</v>
      </c>
      <c r="I180">
        <v>15</v>
      </c>
      <c r="J180" t="s">
        <v>10815</v>
      </c>
      <c r="K180" s="37" t="s">
        <v>10815</v>
      </c>
      <c r="L180" t="s">
        <v>10815</v>
      </c>
      <c r="M180" t="s">
        <v>10815</v>
      </c>
      <c r="N180" t="s">
        <v>10952</v>
      </c>
      <c r="O180" t="s">
        <v>272</v>
      </c>
    </row>
    <row r="181" spans="1:15" x14ac:dyDescent="0.25">
      <c r="A181">
        <v>8</v>
      </c>
      <c r="B181">
        <v>1</v>
      </c>
      <c r="C181">
        <v>1</v>
      </c>
      <c r="D181" t="s">
        <v>10810</v>
      </c>
      <c r="E181">
        <v>3</v>
      </c>
      <c r="F181" t="s">
        <v>398</v>
      </c>
      <c r="G181">
        <v>2</v>
      </c>
      <c r="H181">
        <v>12</v>
      </c>
      <c r="I181">
        <v>12</v>
      </c>
      <c r="J181" t="s">
        <v>10815</v>
      </c>
      <c r="K181" s="37" t="s">
        <v>10815</v>
      </c>
      <c r="L181" t="s">
        <v>10815</v>
      </c>
      <c r="M181" t="s">
        <v>10815</v>
      </c>
      <c r="N181" t="s">
        <v>10952</v>
      </c>
      <c r="O181" t="s">
        <v>272</v>
      </c>
    </row>
    <row r="182" spans="1:15" x14ac:dyDescent="0.25">
      <c r="A182">
        <v>8</v>
      </c>
      <c r="B182">
        <v>1</v>
      </c>
      <c r="C182">
        <v>1</v>
      </c>
      <c r="D182" t="s">
        <v>10810</v>
      </c>
      <c r="E182">
        <v>4</v>
      </c>
      <c r="F182" t="s">
        <v>403</v>
      </c>
      <c r="G182">
        <v>2</v>
      </c>
      <c r="H182">
        <v>8</v>
      </c>
      <c r="I182">
        <v>8</v>
      </c>
      <c r="J182" t="s">
        <v>10815</v>
      </c>
      <c r="K182" s="37" t="s">
        <v>10815</v>
      </c>
      <c r="L182" t="s">
        <v>10815</v>
      </c>
      <c r="M182" t="s">
        <v>10815</v>
      </c>
      <c r="N182" t="s">
        <v>10952</v>
      </c>
      <c r="O182" t="s">
        <v>272</v>
      </c>
    </row>
    <row r="183" spans="1:15" x14ac:dyDescent="0.25">
      <c r="A183">
        <v>8</v>
      </c>
      <c r="B183">
        <v>1</v>
      </c>
      <c r="C183">
        <v>1</v>
      </c>
      <c r="D183" t="s">
        <v>10810</v>
      </c>
      <c r="E183">
        <v>5</v>
      </c>
      <c r="F183" t="s">
        <v>407</v>
      </c>
      <c r="G183">
        <v>2</v>
      </c>
      <c r="H183">
        <v>10</v>
      </c>
      <c r="I183">
        <v>10</v>
      </c>
      <c r="J183" t="s">
        <v>10815</v>
      </c>
      <c r="K183" s="37" t="s">
        <v>10815</v>
      </c>
      <c r="L183" t="s">
        <v>10815</v>
      </c>
      <c r="M183" t="s">
        <v>10815</v>
      </c>
      <c r="N183" t="s">
        <v>10979</v>
      </c>
      <c r="O183" t="s">
        <v>272</v>
      </c>
    </row>
    <row r="184" spans="1:15" x14ac:dyDescent="0.25">
      <c r="A184">
        <v>8</v>
      </c>
      <c r="B184">
        <v>1</v>
      </c>
      <c r="C184">
        <v>1</v>
      </c>
      <c r="D184" t="s">
        <v>10810</v>
      </c>
      <c r="E184">
        <v>6</v>
      </c>
      <c r="F184" t="s">
        <v>334</v>
      </c>
      <c r="G184">
        <v>1</v>
      </c>
      <c r="H184" t="s">
        <v>10815</v>
      </c>
      <c r="I184" t="s">
        <v>10815</v>
      </c>
      <c r="J184">
        <v>30</v>
      </c>
      <c r="K184" s="37" t="s">
        <v>10815</v>
      </c>
      <c r="L184" t="s">
        <v>10815</v>
      </c>
      <c r="M184" t="s">
        <v>10815</v>
      </c>
      <c r="N184" t="s">
        <v>10980</v>
      </c>
      <c r="O184" t="s">
        <v>272</v>
      </c>
    </row>
    <row r="185" spans="1:15" x14ac:dyDescent="0.25">
      <c r="A185">
        <v>8</v>
      </c>
      <c r="B185">
        <v>1</v>
      </c>
      <c r="C185">
        <v>1</v>
      </c>
      <c r="D185" t="s">
        <v>10810</v>
      </c>
      <c r="E185">
        <v>7</v>
      </c>
      <c r="F185" t="s">
        <v>1</v>
      </c>
      <c r="G185">
        <v>5</v>
      </c>
      <c r="H185" t="s">
        <v>10815</v>
      </c>
      <c r="I185" t="s">
        <v>10815</v>
      </c>
      <c r="J185">
        <v>60</v>
      </c>
      <c r="K185" s="37" t="s">
        <v>10815</v>
      </c>
      <c r="L185">
        <v>1</v>
      </c>
      <c r="M185">
        <v>120</v>
      </c>
      <c r="N185" t="s">
        <v>10981</v>
      </c>
      <c r="O185" t="s">
        <v>10811</v>
      </c>
    </row>
    <row r="186" spans="1:15" x14ac:dyDescent="0.25">
      <c r="A186">
        <v>8</v>
      </c>
      <c r="B186">
        <v>1</v>
      </c>
      <c r="C186">
        <v>1</v>
      </c>
      <c r="D186" t="s">
        <v>10810</v>
      </c>
      <c r="E186">
        <v>8</v>
      </c>
      <c r="F186" t="s">
        <v>32</v>
      </c>
      <c r="G186">
        <v>4</v>
      </c>
      <c r="H186">
        <v>8</v>
      </c>
      <c r="I186">
        <v>10</v>
      </c>
      <c r="J186" t="s">
        <v>10815</v>
      </c>
      <c r="K186" s="38" t="s">
        <v>11029</v>
      </c>
      <c r="L186">
        <v>2</v>
      </c>
      <c r="M186">
        <v>120</v>
      </c>
      <c r="N186" t="s">
        <v>10982</v>
      </c>
      <c r="O186" t="s">
        <v>10811</v>
      </c>
    </row>
    <row r="187" spans="1:15" x14ac:dyDescent="0.25">
      <c r="A187">
        <v>8</v>
      </c>
      <c r="B187">
        <v>1</v>
      </c>
      <c r="C187">
        <v>1</v>
      </c>
      <c r="D187" t="s">
        <v>10810</v>
      </c>
      <c r="E187">
        <v>9</v>
      </c>
      <c r="F187" t="s">
        <v>45</v>
      </c>
      <c r="G187">
        <v>3</v>
      </c>
      <c r="H187">
        <v>10</v>
      </c>
      <c r="I187">
        <v>12</v>
      </c>
      <c r="J187" t="s">
        <v>10815</v>
      </c>
      <c r="K187" s="38" t="s">
        <v>10812</v>
      </c>
      <c r="L187">
        <v>2</v>
      </c>
      <c r="M187">
        <v>90</v>
      </c>
      <c r="N187" t="s">
        <v>10983</v>
      </c>
      <c r="O187" t="s">
        <v>10811</v>
      </c>
    </row>
    <row r="188" spans="1:15" x14ac:dyDescent="0.25">
      <c r="A188">
        <v>8</v>
      </c>
      <c r="B188">
        <v>1</v>
      </c>
      <c r="C188">
        <v>1</v>
      </c>
      <c r="D188" t="s">
        <v>10810</v>
      </c>
      <c r="E188">
        <v>10</v>
      </c>
      <c r="F188" t="s">
        <v>8734</v>
      </c>
      <c r="G188">
        <v>3</v>
      </c>
      <c r="H188">
        <v>10</v>
      </c>
      <c r="I188">
        <v>12</v>
      </c>
      <c r="J188" t="s">
        <v>10815</v>
      </c>
      <c r="K188" s="38" t="s">
        <v>10812</v>
      </c>
      <c r="L188" s="3">
        <v>46024</v>
      </c>
      <c r="M188">
        <v>75</v>
      </c>
      <c r="N188" t="s">
        <v>10984</v>
      </c>
      <c r="O188" t="s">
        <v>10811</v>
      </c>
    </row>
    <row r="189" spans="1:15" x14ac:dyDescent="0.25">
      <c r="A189">
        <v>8</v>
      </c>
      <c r="B189">
        <v>1</v>
      </c>
      <c r="C189">
        <v>1</v>
      </c>
      <c r="D189" t="s">
        <v>10810</v>
      </c>
      <c r="E189">
        <v>11</v>
      </c>
      <c r="F189" t="s">
        <v>73</v>
      </c>
      <c r="G189">
        <v>3</v>
      </c>
      <c r="H189">
        <v>15</v>
      </c>
      <c r="I189">
        <v>15</v>
      </c>
      <c r="J189" t="s">
        <v>10815</v>
      </c>
      <c r="K189" s="38" t="s">
        <v>10813</v>
      </c>
      <c r="L189">
        <v>2</v>
      </c>
      <c r="M189">
        <v>60</v>
      </c>
      <c r="N189" t="s">
        <v>10985</v>
      </c>
      <c r="O189" t="s">
        <v>10811</v>
      </c>
    </row>
    <row r="190" spans="1:15" x14ac:dyDescent="0.25">
      <c r="A190">
        <v>8</v>
      </c>
      <c r="B190">
        <v>1</v>
      </c>
      <c r="C190">
        <v>1</v>
      </c>
      <c r="D190" t="s">
        <v>10810</v>
      </c>
      <c r="E190">
        <v>12</v>
      </c>
      <c r="F190" t="s">
        <v>356</v>
      </c>
      <c r="G190">
        <v>1</v>
      </c>
      <c r="H190" t="s">
        <v>10815</v>
      </c>
      <c r="I190" t="s">
        <v>10815</v>
      </c>
      <c r="J190" t="s">
        <v>10815</v>
      </c>
      <c r="K190" s="37" t="s">
        <v>10815</v>
      </c>
      <c r="L190" t="s">
        <v>10815</v>
      </c>
      <c r="M190" t="s">
        <v>10815</v>
      </c>
      <c r="N190" t="s">
        <v>10986</v>
      </c>
      <c r="O190" t="s">
        <v>10814</v>
      </c>
    </row>
    <row r="191" spans="1:15" x14ac:dyDescent="0.25">
      <c r="A191">
        <v>8</v>
      </c>
      <c r="B191">
        <v>1</v>
      </c>
      <c r="C191">
        <v>2</v>
      </c>
      <c r="D191" t="s">
        <v>10987</v>
      </c>
      <c r="E191">
        <v>1</v>
      </c>
      <c r="F191" t="s">
        <v>363</v>
      </c>
      <c r="G191">
        <v>1</v>
      </c>
      <c r="H191" t="s">
        <v>10815</v>
      </c>
      <c r="I191" t="s">
        <v>10815</v>
      </c>
      <c r="J191">
        <v>300</v>
      </c>
      <c r="K191" s="37" t="s">
        <v>10815</v>
      </c>
      <c r="L191" t="s">
        <v>10815</v>
      </c>
      <c r="M191" t="s">
        <v>10815</v>
      </c>
      <c r="N191" t="s">
        <v>10988</v>
      </c>
      <c r="O191" t="s">
        <v>272</v>
      </c>
    </row>
    <row r="192" spans="1:15" x14ac:dyDescent="0.25">
      <c r="A192">
        <v>8</v>
      </c>
      <c r="B192">
        <v>1</v>
      </c>
      <c r="C192">
        <v>2</v>
      </c>
      <c r="D192" t="s">
        <v>10987</v>
      </c>
      <c r="E192">
        <v>2</v>
      </c>
      <c r="F192" t="s">
        <v>394</v>
      </c>
      <c r="G192">
        <v>2</v>
      </c>
      <c r="H192">
        <v>15</v>
      </c>
      <c r="I192">
        <v>15</v>
      </c>
      <c r="J192" t="s">
        <v>10815</v>
      </c>
      <c r="K192" s="37" t="s">
        <v>10815</v>
      </c>
      <c r="L192" t="s">
        <v>10815</v>
      </c>
      <c r="M192" t="s">
        <v>10815</v>
      </c>
      <c r="N192" t="s">
        <v>10952</v>
      </c>
      <c r="O192" t="s">
        <v>272</v>
      </c>
    </row>
    <row r="193" spans="1:15" x14ac:dyDescent="0.25">
      <c r="A193">
        <v>8</v>
      </c>
      <c r="B193">
        <v>1</v>
      </c>
      <c r="C193">
        <v>2</v>
      </c>
      <c r="D193" t="s">
        <v>10987</v>
      </c>
      <c r="E193">
        <v>3</v>
      </c>
      <c r="F193" t="s">
        <v>398</v>
      </c>
      <c r="G193">
        <v>2</v>
      </c>
      <c r="H193">
        <v>12</v>
      </c>
      <c r="I193">
        <v>12</v>
      </c>
      <c r="J193" t="s">
        <v>10815</v>
      </c>
      <c r="K193" s="37" t="s">
        <v>10815</v>
      </c>
      <c r="L193" t="s">
        <v>10815</v>
      </c>
      <c r="M193" t="s">
        <v>10815</v>
      </c>
      <c r="N193" t="s">
        <v>10952</v>
      </c>
      <c r="O193" t="s">
        <v>272</v>
      </c>
    </row>
    <row r="194" spans="1:15" x14ac:dyDescent="0.25">
      <c r="A194">
        <v>8</v>
      </c>
      <c r="B194">
        <v>1</v>
      </c>
      <c r="C194">
        <v>2</v>
      </c>
      <c r="D194" t="s">
        <v>10987</v>
      </c>
      <c r="E194">
        <v>4</v>
      </c>
      <c r="F194" t="s">
        <v>403</v>
      </c>
      <c r="G194">
        <v>2</v>
      </c>
      <c r="H194">
        <v>8</v>
      </c>
      <c r="I194">
        <v>8</v>
      </c>
      <c r="J194" t="s">
        <v>10815</v>
      </c>
      <c r="K194" s="37" t="s">
        <v>10815</v>
      </c>
      <c r="L194" t="s">
        <v>10815</v>
      </c>
      <c r="M194" t="s">
        <v>10815</v>
      </c>
      <c r="N194" t="s">
        <v>10952</v>
      </c>
      <c r="O194" t="s">
        <v>272</v>
      </c>
    </row>
    <row r="195" spans="1:15" x14ac:dyDescent="0.25">
      <c r="A195">
        <v>8</v>
      </c>
      <c r="B195">
        <v>1</v>
      </c>
      <c r="C195">
        <v>2</v>
      </c>
      <c r="D195" t="s">
        <v>10987</v>
      </c>
      <c r="E195">
        <v>5</v>
      </c>
      <c r="F195" t="s">
        <v>389</v>
      </c>
      <c r="G195">
        <v>2</v>
      </c>
      <c r="H195">
        <v>10</v>
      </c>
      <c r="I195">
        <v>10</v>
      </c>
      <c r="J195" t="s">
        <v>10815</v>
      </c>
      <c r="K195" s="37" t="s">
        <v>10815</v>
      </c>
      <c r="L195" t="s">
        <v>10815</v>
      </c>
      <c r="M195" t="s">
        <v>10815</v>
      </c>
      <c r="N195" t="s">
        <v>272</v>
      </c>
      <c r="O195" t="s">
        <v>272</v>
      </c>
    </row>
    <row r="196" spans="1:15" x14ac:dyDescent="0.25">
      <c r="A196">
        <v>8</v>
      </c>
      <c r="B196">
        <v>1</v>
      </c>
      <c r="C196">
        <v>2</v>
      </c>
      <c r="D196" t="s">
        <v>10987</v>
      </c>
      <c r="E196">
        <v>6</v>
      </c>
      <c r="F196" t="s">
        <v>177</v>
      </c>
      <c r="G196">
        <v>1</v>
      </c>
      <c r="H196">
        <v>10</v>
      </c>
      <c r="I196">
        <v>10</v>
      </c>
      <c r="J196" t="s">
        <v>10815</v>
      </c>
      <c r="K196" s="37" t="s">
        <v>10815</v>
      </c>
      <c r="L196" t="s">
        <v>10815</v>
      </c>
      <c r="M196" t="s">
        <v>10815</v>
      </c>
      <c r="N196" t="s">
        <v>10989</v>
      </c>
      <c r="O196" t="s">
        <v>272</v>
      </c>
    </row>
    <row r="197" spans="1:15" x14ac:dyDescent="0.25">
      <c r="A197">
        <v>8</v>
      </c>
      <c r="B197">
        <v>1</v>
      </c>
      <c r="C197">
        <v>2</v>
      </c>
      <c r="D197" t="s">
        <v>10987</v>
      </c>
      <c r="E197">
        <v>7</v>
      </c>
      <c r="F197" t="s">
        <v>147</v>
      </c>
      <c r="G197">
        <v>4</v>
      </c>
      <c r="H197">
        <v>6</v>
      </c>
      <c r="I197">
        <v>10</v>
      </c>
      <c r="J197" t="s">
        <v>10815</v>
      </c>
      <c r="K197" s="38" t="s">
        <v>11029</v>
      </c>
      <c r="L197">
        <v>2</v>
      </c>
      <c r="M197">
        <v>150</v>
      </c>
      <c r="N197" t="s">
        <v>10990</v>
      </c>
      <c r="O197" t="s">
        <v>10811</v>
      </c>
    </row>
    <row r="198" spans="1:15" x14ac:dyDescent="0.25">
      <c r="A198">
        <v>8</v>
      </c>
      <c r="B198">
        <v>1</v>
      </c>
      <c r="C198">
        <v>2</v>
      </c>
      <c r="D198" t="s">
        <v>10987</v>
      </c>
      <c r="E198">
        <v>8</v>
      </c>
      <c r="F198" t="s">
        <v>181</v>
      </c>
      <c r="G198">
        <v>3</v>
      </c>
      <c r="H198">
        <v>8</v>
      </c>
      <c r="I198">
        <v>12</v>
      </c>
      <c r="J198" t="s">
        <v>10815</v>
      </c>
      <c r="K198" s="38" t="s">
        <v>11029</v>
      </c>
      <c r="L198">
        <v>2</v>
      </c>
      <c r="M198">
        <v>90</v>
      </c>
      <c r="N198" t="s">
        <v>10991</v>
      </c>
      <c r="O198" t="s">
        <v>10811</v>
      </c>
    </row>
    <row r="199" spans="1:15" x14ac:dyDescent="0.25">
      <c r="A199">
        <v>8</v>
      </c>
      <c r="B199">
        <v>1</v>
      </c>
      <c r="C199">
        <v>2</v>
      </c>
      <c r="D199" t="s">
        <v>10987</v>
      </c>
      <c r="E199">
        <v>9</v>
      </c>
      <c r="F199" t="s">
        <v>200</v>
      </c>
      <c r="G199">
        <v>3</v>
      </c>
      <c r="H199">
        <v>12</v>
      </c>
      <c r="I199">
        <v>15</v>
      </c>
      <c r="J199" t="s">
        <v>10815</v>
      </c>
      <c r="K199" s="38" t="s">
        <v>10812</v>
      </c>
      <c r="L199">
        <v>2</v>
      </c>
      <c r="M199">
        <v>75</v>
      </c>
      <c r="N199" t="s">
        <v>10992</v>
      </c>
      <c r="O199" t="s">
        <v>10811</v>
      </c>
    </row>
    <row r="200" spans="1:15" x14ac:dyDescent="0.25">
      <c r="A200">
        <v>8</v>
      </c>
      <c r="B200">
        <v>1</v>
      </c>
      <c r="C200">
        <v>2</v>
      </c>
      <c r="D200" t="s">
        <v>10987</v>
      </c>
      <c r="E200">
        <v>10</v>
      </c>
      <c r="F200" t="s">
        <v>313</v>
      </c>
      <c r="G200">
        <v>3</v>
      </c>
      <c r="H200">
        <v>10</v>
      </c>
      <c r="I200">
        <v>10</v>
      </c>
      <c r="J200" t="s">
        <v>10815</v>
      </c>
      <c r="K200" s="38" t="s">
        <v>11029</v>
      </c>
      <c r="L200">
        <v>3</v>
      </c>
      <c r="M200">
        <v>90</v>
      </c>
      <c r="N200" t="s">
        <v>10993</v>
      </c>
      <c r="O200" t="s">
        <v>10811</v>
      </c>
    </row>
    <row r="201" spans="1:15" x14ac:dyDescent="0.25">
      <c r="A201">
        <v>8</v>
      </c>
      <c r="B201">
        <v>1</v>
      </c>
      <c r="C201">
        <v>2</v>
      </c>
      <c r="D201" t="s">
        <v>10987</v>
      </c>
      <c r="E201">
        <v>11</v>
      </c>
      <c r="F201" t="s">
        <v>217</v>
      </c>
      <c r="G201">
        <v>3</v>
      </c>
      <c r="H201">
        <v>10</v>
      </c>
      <c r="I201">
        <v>12</v>
      </c>
      <c r="J201" t="s">
        <v>10815</v>
      </c>
      <c r="K201" s="38" t="s">
        <v>10812</v>
      </c>
      <c r="L201" s="3">
        <v>46024</v>
      </c>
      <c r="M201">
        <v>75</v>
      </c>
      <c r="N201" t="s">
        <v>10994</v>
      </c>
      <c r="O201" t="s">
        <v>10811</v>
      </c>
    </row>
    <row r="202" spans="1:15" x14ac:dyDescent="0.25">
      <c r="A202">
        <v>8</v>
      </c>
      <c r="B202">
        <v>1</v>
      </c>
      <c r="C202">
        <v>2</v>
      </c>
      <c r="D202" t="s">
        <v>10987</v>
      </c>
      <c r="E202">
        <v>12</v>
      </c>
      <c r="F202" t="s">
        <v>209</v>
      </c>
      <c r="G202">
        <v>2</v>
      </c>
      <c r="H202">
        <v>12</v>
      </c>
      <c r="I202">
        <v>15</v>
      </c>
      <c r="J202" t="s">
        <v>10815</v>
      </c>
      <c r="K202" s="38" t="s">
        <v>10812</v>
      </c>
      <c r="L202">
        <v>1</v>
      </c>
      <c r="M202">
        <v>60</v>
      </c>
      <c r="N202" t="s">
        <v>10995</v>
      </c>
      <c r="O202" t="s">
        <v>10811</v>
      </c>
    </row>
    <row r="203" spans="1:15" x14ac:dyDescent="0.25">
      <c r="A203">
        <v>8</v>
      </c>
      <c r="B203">
        <v>1</v>
      </c>
      <c r="C203">
        <v>2</v>
      </c>
      <c r="D203" t="s">
        <v>10987</v>
      </c>
      <c r="E203">
        <v>13</v>
      </c>
      <c r="F203" t="s">
        <v>373</v>
      </c>
      <c r="G203">
        <v>6</v>
      </c>
      <c r="H203" t="s">
        <v>10815</v>
      </c>
      <c r="I203" t="s">
        <v>10815</v>
      </c>
      <c r="J203">
        <v>20</v>
      </c>
      <c r="K203" s="37" t="s">
        <v>10815</v>
      </c>
      <c r="L203" t="s">
        <v>10815</v>
      </c>
      <c r="M203">
        <v>40</v>
      </c>
      <c r="N203" t="s">
        <v>10996</v>
      </c>
      <c r="O203" t="s">
        <v>10814</v>
      </c>
    </row>
    <row r="204" spans="1:15" x14ac:dyDescent="0.25">
      <c r="A204">
        <v>8</v>
      </c>
      <c r="B204">
        <v>1</v>
      </c>
      <c r="C204">
        <v>3</v>
      </c>
      <c r="D204" t="s">
        <v>10997</v>
      </c>
      <c r="E204">
        <v>1</v>
      </c>
      <c r="F204" t="s">
        <v>363</v>
      </c>
      <c r="G204">
        <v>1</v>
      </c>
      <c r="H204" t="s">
        <v>10815</v>
      </c>
      <c r="I204" t="s">
        <v>10815</v>
      </c>
      <c r="J204">
        <v>300</v>
      </c>
      <c r="K204" s="37" t="s">
        <v>10815</v>
      </c>
      <c r="L204" t="s">
        <v>10815</v>
      </c>
      <c r="M204" t="s">
        <v>10815</v>
      </c>
      <c r="N204" t="s">
        <v>10988</v>
      </c>
      <c r="O204" t="s">
        <v>272</v>
      </c>
    </row>
    <row r="205" spans="1:15" x14ac:dyDescent="0.25">
      <c r="A205">
        <v>8</v>
      </c>
      <c r="B205">
        <v>1</v>
      </c>
      <c r="C205">
        <v>3</v>
      </c>
      <c r="D205" t="s">
        <v>10997</v>
      </c>
      <c r="E205">
        <v>2</v>
      </c>
      <c r="F205" t="s">
        <v>269</v>
      </c>
      <c r="G205">
        <v>2</v>
      </c>
      <c r="H205">
        <v>10</v>
      </c>
      <c r="I205">
        <v>10</v>
      </c>
      <c r="J205" t="s">
        <v>10815</v>
      </c>
      <c r="K205" s="37" t="s">
        <v>10815</v>
      </c>
      <c r="L205" t="s">
        <v>10815</v>
      </c>
      <c r="M205" t="s">
        <v>10815</v>
      </c>
      <c r="N205" t="s">
        <v>10998</v>
      </c>
      <c r="O205" t="s">
        <v>272</v>
      </c>
    </row>
    <row r="206" spans="1:15" x14ac:dyDescent="0.25">
      <c r="A206">
        <v>8</v>
      </c>
      <c r="B206">
        <v>1</v>
      </c>
      <c r="C206">
        <v>3</v>
      </c>
      <c r="D206" t="s">
        <v>10997</v>
      </c>
      <c r="E206">
        <v>3</v>
      </c>
      <c r="F206" t="s">
        <v>423</v>
      </c>
      <c r="G206">
        <v>2</v>
      </c>
      <c r="H206">
        <v>10</v>
      </c>
      <c r="I206">
        <v>10</v>
      </c>
      <c r="J206" t="s">
        <v>10815</v>
      </c>
      <c r="K206" s="37" t="s">
        <v>10815</v>
      </c>
      <c r="L206" t="s">
        <v>10815</v>
      </c>
      <c r="M206" t="s">
        <v>10815</v>
      </c>
      <c r="N206" t="s">
        <v>10998</v>
      </c>
      <c r="O206" t="s">
        <v>272</v>
      </c>
    </row>
    <row r="207" spans="1:15" x14ac:dyDescent="0.25">
      <c r="A207">
        <v>8</v>
      </c>
      <c r="B207">
        <v>1</v>
      </c>
      <c r="C207">
        <v>3</v>
      </c>
      <c r="D207" t="s">
        <v>10997</v>
      </c>
      <c r="E207">
        <v>4</v>
      </c>
      <c r="F207" t="s">
        <v>275</v>
      </c>
      <c r="G207">
        <v>2</v>
      </c>
      <c r="H207">
        <v>8</v>
      </c>
      <c r="I207">
        <v>8</v>
      </c>
      <c r="J207" t="s">
        <v>10815</v>
      </c>
      <c r="K207" s="37" t="s">
        <v>10815</v>
      </c>
      <c r="L207" t="s">
        <v>10815</v>
      </c>
      <c r="M207" t="s">
        <v>10815</v>
      </c>
      <c r="N207" t="s">
        <v>10998</v>
      </c>
      <c r="O207" t="s">
        <v>272</v>
      </c>
    </row>
    <row r="208" spans="1:15" x14ac:dyDescent="0.25">
      <c r="A208">
        <v>8</v>
      </c>
      <c r="B208">
        <v>1</v>
      </c>
      <c r="C208">
        <v>3</v>
      </c>
      <c r="D208" t="s">
        <v>10997</v>
      </c>
      <c r="E208">
        <v>5</v>
      </c>
      <c r="F208" t="s">
        <v>299</v>
      </c>
      <c r="G208">
        <v>2</v>
      </c>
      <c r="H208">
        <v>10</v>
      </c>
      <c r="I208">
        <v>10</v>
      </c>
      <c r="J208" t="s">
        <v>10815</v>
      </c>
      <c r="K208" s="37" t="s">
        <v>10815</v>
      </c>
      <c r="L208" t="s">
        <v>10815</v>
      </c>
      <c r="M208" t="s">
        <v>10815</v>
      </c>
      <c r="N208" t="s">
        <v>10998</v>
      </c>
      <c r="O208" t="s">
        <v>272</v>
      </c>
    </row>
    <row r="209" spans="1:15" x14ac:dyDescent="0.25">
      <c r="A209">
        <v>8</v>
      </c>
      <c r="B209">
        <v>1</v>
      </c>
      <c r="C209">
        <v>3</v>
      </c>
      <c r="D209" t="s">
        <v>10997</v>
      </c>
      <c r="E209">
        <v>6</v>
      </c>
      <c r="F209" t="s">
        <v>286</v>
      </c>
      <c r="G209">
        <v>2</v>
      </c>
      <c r="H209">
        <v>15</v>
      </c>
      <c r="I209">
        <v>15</v>
      </c>
      <c r="J209" t="s">
        <v>10815</v>
      </c>
      <c r="K209" s="37" t="s">
        <v>10815</v>
      </c>
      <c r="L209" t="s">
        <v>10815</v>
      </c>
      <c r="M209" t="s">
        <v>10815</v>
      </c>
      <c r="N209" t="s">
        <v>10998</v>
      </c>
      <c r="O209" t="s">
        <v>272</v>
      </c>
    </row>
    <row r="210" spans="1:15" x14ac:dyDescent="0.25">
      <c r="A210">
        <v>8</v>
      </c>
      <c r="B210">
        <v>1</v>
      </c>
      <c r="C210">
        <v>3</v>
      </c>
      <c r="D210" t="s">
        <v>10997</v>
      </c>
      <c r="E210">
        <v>7</v>
      </c>
      <c r="F210" t="s">
        <v>265</v>
      </c>
      <c r="G210">
        <v>4</v>
      </c>
      <c r="H210">
        <v>8</v>
      </c>
      <c r="I210">
        <v>10</v>
      </c>
      <c r="J210" t="s">
        <v>10815</v>
      </c>
      <c r="K210" s="38" t="s">
        <v>11029</v>
      </c>
      <c r="L210">
        <v>2</v>
      </c>
      <c r="M210">
        <v>120</v>
      </c>
      <c r="N210" t="s">
        <v>10999</v>
      </c>
      <c r="O210" t="s">
        <v>10811</v>
      </c>
    </row>
    <row r="211" spans="1:15" x14ac:dyDescent="0.25">
      <c r="A211">
        <v>8</v>
      </c>
      <c r="B211">
        <v>1</v>
      </c>
      <c r="C211">
        <v>3</v>
      </c>
      <c r="D211" t="s">
        <v>10997</v>
      </c>
      <c r="E211">
        <v>8</v>
      </c>
      <c r="F211" t="s">
        <v>249</v>
      </c>
      <c r="G211">
        <v>3</v>
      </c>
      <c r="H211">
        <v>8</v>
      </c>
      <c r="I211">
        <v>10</v>
      </c>
      <c r="J211" t="s">
        <v>10815</v>
      </c>
      <c r="K211" s="38" t="s">
        <v>11029</v>
      </c>
      <c r="L211">
        <v>2</v>
      </c>
      <c r="M211">
        <v>120</v>
      </c>
      <c r="N211" t="s">
        <v>11000</v>
      </c>
      <c r="O211" t="s">
        <v>10811</v>
      </c>
    </row>
    <row r="212" spans="1:15" x14ac:dyDescent="0.25">
      <c r="A212">
        <v>8</v>
      </c>
      <c r="B212">
        <v>1</v>
      </c>
      <c r="C212">
        <v>3</v>
      </c>
      <c r="D212" t="s">
        <v>10997</v>
      </c>
      <c r="E212">
        <v>9</v>
      </c>
      <c r="F212" t="s">
        <v>256</v>
      </c>
      <c r="G212">
        <v>3</v>
      </c>
      <c r="H212">
        <v>8</v>
      </c>
      <c r="I212">
        <v>8</v>
      </c>
      <c r="J212" t="s">
        <v>10815</v>
      </c>
      <c r="K212" s="38" t="s">
        <v>11029</v>
      </c>
      <c r="L212">
        <v>2</v>
      </c>
      <c r="M212">
        <v>90</v>
      </c>
      <c r="N212" t="s">
        <v>11001</v>
      </c>
      <c r="O212" t="s">
        <v>10811</v>
      </c>
    </row>
    <row r="213" spans="1:15" x14ac:dyDescent="0.25">
      <c r="A213">
        <v>8</v>
      </c>
      <c r="B213">
        <v>1</v>
      </c>
      <c r="C213">
        <v>3</v>
      </c>
      <c r="D213" t="s">
        <v>10997</v>
      </c>
      <c r="E213">
        <v>10</v>
      </c>
      <c r="F213" t="s">
        <v>290</v>
      </c>
      <c r="G213">
        <v>3</v>
      </c>
      <c r="H213">
        <v>12</v>
      </c>
      <c r="I213">
        <v>15</v>
      </c>
      <c r="J213" t="s">
        <v>10815</v>
      </c>
      <c r="K213" s="38" t="s">
        <v>10812</v>
      </c>
      <c r="L213">
        <v>2</v>
      </c>
      <c r="M213">
        <v>60</v>
      </c>
      <c r="N213" t="s">
        <v>11002</v>
      </c>
      <c r="O213" t="s">
        <v>10811</v>
      </c>
    </row>
    <row r="214" spans="1:15" x14ac:dyDescent="0.25">
      <c r="A214">
        <v>8</v>
      </c>
      <c r="B214">
        <v>1</v>
      </c>
      <c r="C214">
        <v>3</v>
      </c>
      <c r="D214" t="s">
        <v>10997</v>
      </c>
      <c r="E214">
        <v>11</v>
      </c>
      <c r="F214" t="s">
        <v>1</v>
      </c>
      <c r="G214">
        <v>4</v>
      </c>
      <c r="H214" t="s">
        <v>10815</v>
      </c>
      <c r="I214" t="s">
        <v>10815</v>
      </c>
      <c r="J214">
        <v>60</v>
      </c>
      <c r="K214" s="37" t="s">
        <v>10815</v>
      </c>
      <c r="L214">
        <v>1</v>
      </c>
      <c r="M214">
        <v>90</v>
      </c>
      <c r="N214" t="s">
        <v>11003</v>
      </c>
      <c r="O214" t="s">
        <v>10811</v>
      </c>
    </row>
    <row r="215" spans="1:15" x14ac:dyDescent="0.25">
      <c r="A215">
        <v>8</v>
      </c>
      <c r="B215">
        <v>1</v>
      </c>
      <c r="C215">
        <v>3</v>
      </c>
      <c r="D215" t="s">
        <v>10997</v>
      </c>
      <c r="E215">
        <v>12</v>
      </c>
      <c r="F215" t="s">
        <v>356</v>
      </c>
      <c r="G215">
        <v>1</v>
      </c>
      <c r="H215" t="s">
        <v>10815</v>
      </c>
      <c r="I215" t="s">
        <v>10815</v>
      </c>
      <c r="J215" t="s">
        <v>10815</v>
      </c>
      <c r="K215" s="37" t="s">
        <v>10815</v>
      </c>
      <c r="L215" t="s">
        <v>10815</v>
      </c>
      <c r="M215" t="s">
        <v>10815</v>
      </c>
      <c r="N215" t="s">
        <v>11004</v>
      </c>
      <c r="O215" t="s">
        <v>10814</v>
      </c>
    </row>
    <row r="216" spans="1:15" x14ac:dyDescent="0.25">
      <c r="A216">
        <v>8</v>
      </c>
      <c r="B216">
        <v>1</v>
      </c>
      <c r="C216">
        <v>4</v>
      </c>
      <c r="D216" t="s">
        <v>11005</v>
      </c>
      <c r="E216">
        <v>1</v>
      </c>
      <c r="F216" t="s">
        <v>363</v>
      </c>
      <c r="G216">
        <v>1</v>
      </c>
      <c r="H216" t="s">
        <v>10815</v>
      </c>
      <c r="I216" t="s">
        <v>10815</v>
      </c>
      <c r="J216">
        <v>300</v>
      </c>
      <c r="K216" s="37" t="s">
        <v>10815</v>
      </c>
      <c r="L216" t="s">
        <v>10815</v>
      </c>
      <c r="M216" t="s">
        <v>10815</v>
      </c>
      <c r="N216" t="s">
        <v>10988</v>
      </c>
      <c r="O216" t="s">
        <v>272</v>
      </c>
    </row>
    <row r="217" spans="1:15" x14ac:dyDescent="0.25">
      <c r="A217">
        <v>8</v>
      </c>
      <c r="B217">
        <v>1</v>
      </c>
      <c r="C217">
        <v>4</v>
      </c>
      <c r="D217" t="s">
        <v>11005</v>
      </c>
      <c r="E217">
        <v>2</v>
      </c>
      <c r="F217" t="s">
        <v>394</v>
      </c>
      <c r="G217">
        <v>2</v>
      </c>
      <c r="H217">
        <v>15</v>
      </c>
      <c r="I217">
        <v>15</v>
      </c>
      <c r="J217" t="s">
        <v>10815</v>
      </c>
      <c r="K217" s="37" t="s">
        <v>10815</v>
      </c>
      <c r="L217" t="s">
        <v>10815</v>
      </c>
      <c r="M217" t="s">
        <v>10815</v>
      </c>
      <c r="N217" t="s">
        <v>10952</v>
      </c>
      <c r="O217" t="s">
        <v>272</v>
      </c>
    </row>
    <row r="218" spans="1:15" x14ac:dyDescent="0.25">
      <c r="A218">
        <v>8</v>
      </c>
      <c r="B218">
        <v>1</v>
      </c>
      <c r="C218">
        <v>4</v>
      </c>
      <c r="D218" t="s">
        <v>11005</v>
      </c>
      <c r="E218">
        <v>3</v>
      </c>
      <c r="F218" t="s">
        <v>398</v>
      </c>
      <c r="G218">
        <v>2</v>
      </c>
      <c r="H218">
        <v>12</v>
      </c>
      <c r="I218">
        <v>12</v>
      </c>
      <c r="J218" t="s">
        <v>10815</v>
      </c>
      <c r="K218" s="37" t="s">
        <v>10815</v>
      </c>
      <c r="L218" t="s">
        <v>10815</v>
      </c>
      <c r="M218" t="s">
        <v>10815</v>
      </c>
      <c r="N218" t="s">
        <v>10952</v>
      </c>
      <c r="O218" t="s">
        <v>272</v>
      </c>
    </row>
    <row r="219" spans="1:15" x14ac:dyDescent="0.25">
      <c r="A219">
        <v>8</v>
      </c>
      <c r="B219">
        <v>1</v>
      </c>
      <c r="C219">
        <v>4</v>
      </c>
      <c r="D219" t="s">
        <v>11005</v>
      </c>
      <c r="E219">
        <v>4</v>
      </c>
      <c r="F219" t="s">
        <v>403</v>
      </c>
      <c r="G219">
        <v>2</v>
      </c>
      <c r="H219">
        <v>8</v>
      </c>
      <c r="I219">
        <v>8</v>
      </c>
      <c r="J219" t="s">
        <v>10815</v>
      </c>
      <c r="K219" s="37" t="s">
        <v>10815</v>
      </c>
      <c r="L219" t="s">
        <v>10815</v>
      </c>
      <c r="M219" t="s">
        <v>10815</v>
      </c>
      <c r="N219" t="s">
        <v>10952</v>
      </c>
      <c r="O219" t="s">
        <v>272</v>
      </c>
    </row>
    <row r="220" spans="1:15" x14ac:dyDescent="0.25">
      <c r="A220">
        <v>8</v>
      </c>
      <c r="B220">
        <v>1</v>
      </c>
      <c r="C220">
        <v>4</v>
      </c>
      <c r="D220" t="s">
        <v>11005</v>
      </c>
      <c r="E220">
        <v>5</v>
      </c>
      <c r="F220" t="s">
        <v>389</v>
      </c>
      <c r="G220">
        <v>2</v>
      </c>
      <c r="H220">
        <v>10</v>
      </c>
      <c r="I220">
        <v>10</v>
      </c>
      <c r="J220" t="s">
        <v>10815</v>
      </c>
      <c r="K220" s="37" t="s">
        <v>10815</v>
      </c>
      <c r="L220" t="s">
        <v>10815</v>
      </c>
      <c r="M220" t="s">
        <v>10815</v>
      </c>
      <c r="N220" t="s">
        <v>272</v>
      </c>
      <c r="O220" t="s">
        <v>272</v>
      </c>
    </row>
    <row r="221" spans="1:15" x14ac:dyDescent="0.25">
      <c r="A221">
        <v>8</v>
      </c>
      <c r="B221">
        <v>1</v>
      </c>
      <c r="C221">
        <v>4</v>
      </c>
      <c r="D221" t="s">
        <v>11005</v>
      </c>
      <c r="E221">
        <v>6</v>
      </c>
      <c r="F221" t="s">
        <v>115</v>
      </c>
      <c r="G221">
        <v>3</v>
      </c>
      <c r="H221">
        <v>8</v>
      </c>
      <c r="I221">
        <v>10</v>
      </c>
      <c r="J221" t="s">
        <v>10815</v>
      </c>
      <c r="K221" s="38" t="s">
        <v>10812</v>
      </c>
      <c r="L221">
        <v>2</v>
      </c>
      <c r="M221">
        <v>90</v>
      </c>
      <c r="N221" t="s">
        <v>11006</v>
      </c>
      <c r="O221" t="s">
        <v>10811</v>
      </c>
    </row>
    <row r="222" spans="1:15" x14ac:dyDescent="0.25">
      <c r="A222">
        <v>8</v>
      </c>
      <c r="B222">
        <v>1</v>
      </c>
      <c r="C222">
        <v>4</v>
      </c>
      <c r="D222" t="s">
        <v>11005</v>
      </c>
      <c r="E222">
        <v>7</v>
      </c>
      <c r="F222" t="s">
        <v>217</v>
      </c>
      <c r="G222">
        <v>3</v>
      </c>
      <c r="H222">
        <v>8</v>
      </c>
      <c r="I222">
        <v>10</v>
      </c>
      <c r="J222" t="s">
        <v>10815</v>
      </c>
      <c r="K222" s="38" t="s">
        <v>10812</v>
      </c>
      <c r="L222" s="3">
        <v>46024</v>
      </c>
      <c r="M222">
        <v>75</v>
      </c>
      <c r="N222" t="s">
        <v>11007</v>
      </c>
      <c r="O222" t="s">
        <v>10811</v>
      </c>
    </row>
    <row r="223" spans="1:15" x14ac:dyDescent="0.25">
      <c r="A223">
        <v>8</v>
      </c>
      <c r="B223">
        <v>1</v>
      </c>
      <c r="C223">
        <v>4</v>
      </c>
      <c r="D223" t="s">
        <v>11005</v>
      </c>
      <c r="E223">
        <v>8</v>
      </c>
      <c r="F223" t="s">
        <v>7459</v>
      </c>
      <c r="G223">
        <v>3</v>
      </c>
      <c r="H223">
        <v>10</v>
      </c>
      <c r="I223">
        <v>12</v>
      </c>
      <c r="J223" t="s">
        <v>10815</v>
      </c>
      <c r="K223" s="38" t="s">
        <v>10812</v>
      </c>
      <c r="L223">
        <v>2</v>
      </c>
      <c r="M223">
        <v>60</v>
      </c>
      <c r="N223" t="s">
        <v>11008</v>
      </c>
      <c r="O223" t="s">
        <v>10811</v>
      </c>
    </row>
    <row r="224" spans="1:15" x14ac:dyDescent="0.25">
      <c r="A224">
        <v>8</v>
      </c>
      <c r="B224">
        <v>1</v>
      </c>
      <c r="C224">
        <v>4</v>
      </c>
      <c r="D224" t="s">
        <v>11005</v>
      </c>
      <c r="E224">
        <v>9</v>
      </c>
      <c r="F224" t="s">
        <v>209</v>
      </c>
      <c r="G224">
        <v>3</v>
      </c>
      <c r="H224">
        <v>8</v>
      </c>
      <c r="I224">
        <v>10</v>
      </c>
      <c r="J224" t="s">
        <v>10815</v>
      </c>
      <c r="K224" s="38" t="s">
        <v>10812</v>
      </c>
      <c r="L224" s="3">
        <v>46024</v>
      </c>
      <c r="M224">
        <v>60</v>
      </c>
      <c r="N224" t="s">
        <v>11009</v>
      </c>
      <c r="O224" t="s">
        <v>10811</v>
      </c>
    </row>
    <row r="225" spans="1:15" x14ac:dyDescent="0.25">
      <c r="A225">
        <v>8</v>
      </c>
      <c r="B225">
        <v>1</v>
      </c>
      <c r="C225">
        <v>4</v>
      </c>
      <c r="D225" t="s">
        <v>11005</v>
      </c>
      <c r="E225">
        <v>10</v>
      </c>
      <c r="F225" t="s">
        <v>79</v>
      </c>
      <c r="G225">
        <v>3</v>
      </c>
      <c r="H225">
        <v>15</v>
      </c>
      <c r="I225">
        <v>15</v>
      </c>
      <c r="J225" t="s">
        <v>10815</v>
      </c>
      <c r="K225" s="38" t="s">
        <v>10813</v>
      </c>
      <c r="L225">
        <v>2</v>
      </c>
      <c r="M225">
        <v>60</v>
      </c>
      <c r="N225" t="s">
        <v>11010</v>
      </c>
      <c r="O225" t="s">
        <v>10811</v>
      </c>
    </row>
    <row r="226" spans="1:15" x14ac:dyDescent="0.25">
      <c r="A226">
        <v>8</v>
      </c>
      <c r="B226">
        <v>1</v>
      </c>
      <c r="C226">
        <v>4</v>
      </c>
      <c r="D226" t="s">
        <v>11005</v>
      </c>
      <c r="E226">
        <v>11</v>
      </c>
      <c r="F226" t="s">
        <v>1534</v>
      </c>
      <c r="G226">
        <v>4</v>
      </c>
      <c r="H226" t="s">
        <v>10815</v>
      </c>
      <c r="I226" t="s">
        <v>10815</v>
      </c>
      <c r="J226">
        <v>45</v>
      </c>
      <c r="K226" s="37" t="s">
        <v>10815</v>
      </c>
      <c r="L226">
        <v>1</v>
      </c>
      <c r="M226">
        <v>90</v>
      </c>
      <c r="N226" t="s">
        <v>11011</v>
      </c>
      <c r="O226" t="s">
        <v>10811</v>
      </c>
    </row>
    <row r="227" spans="1:15" x14ac:dyDescent="0.25">
      <c r="A227">
        <v>8</v>
      </c>
      <c r="B227">
        <v>1</v>
      </c>
      <c r="C227">
        <v>4</v>
      </c>
      <c r="D227" t="s">
        <v>11005</v>
      </c>
      <c r="E227">
        <v>12</v>
      </c>
      <c r="F227" t="s">
        <v>373</v>
      </c>
      <c r="G227">
        <v>6</v>
      </c>
      <c r="H227" t="s">
        <v>10815</v>
      </c>
      <c r="I227" t="s">
        <v>10815</v>
      </c>
      <c r="J227">
        <v>20</v>
      </c>
      <c r="K227" s="37" t="s">
        <v>10815</v>
      </c>
      <c r="L227" t="s">
        <v>10815</v>
      </c>
      <c r="M227">
        <v>40</v>
      </c>
      <c r="N227" t="s">
        <v>10996</v>
      </c>
      <c r="O227" t="s">
        <v>10814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B7FD8-9F44-4135-B7CD-243414F76E21}">
  <dimension ref="A1:Q244"/>
  <sheetViews>
    <sheetView topLeftCell="N204" workbookViewId="0">
      <selection sqref="A1:Q238"/>
    </sheetView>
  </sheetViews>
  <sheetFormatPr defaultRowHeight="15" x14ac:dyDescent="0.25"/>
  <cols>
    <col min="1" max="1" width="17.5703125" bestFit="1" customWidth="1"/>
    <col min="2" max="2" width="15.42578125" bestFit="1" customWidth="1"/>
    <col min="3" max="3" width="53.28515625" bestFit="1" customWidth="1"/>
    <col min="4" max="4" width="26.7109375" bestFit="1" customWidth="1"/>
    <col min="5" max="5" width="19.7109375" bestFit="1" customWidth="1"/>
    <col min="6" max="6" width="34.85546875" bestFit="1" customWidth="1"/>
    <col min="7" max="7" width="17.5703125" bestFit="1" customWidth="1"/>
    <col min="8" max="8" width="13.5703125" bestFit="1" customWidth="1"/>
    <col min="9" max="9" width="10.42578125" bestFit="1" customWidth="1"/>
    <col min="10" max="10" width="48.5703125" bestFit="1" customWidth="1"/>
    <col min="11" max="11" width="35.5703125" bestFit="1" customWidth="1"/>
    <col min="12" max="12" width="33.85546875" bestFit="1" customWidth="1"/>
    <col min="13" max="13" width="11.7109375" bestFit="1" customWidth="1"/>
    <col min="14" max="14" width="71.42578125" bestFit="1" customWidth="1"/>
    <col min="15" max="15" width="68.5703125" bestFit="1" customWidth="1"/>
    <col min="16" max="16" width="38.28515625" bestFit="1" customWidth="1"/>
    <col min="17" max="17" width="38.42578125" bestFit="1" customWidth="1"/>
  </cols>
  <sheetData>
    <row r="1" spans="1:17" x14ac:dyDescent="0.25">
      <c r="A1" t="s">
        <v>11045</v>
      </c>
      <c r="B1" t="s">
        <v>11046</v>
      </c>
      <c r="C1" t="s">
        <v>434</v>
      </c>
      <c r="D1" t="s">
        <v>8639</v>
      </c>
      <c r="E1" t="s">
        <v>435</v>
      </c>
      <c r="F1" t="s">
        <v>668</v>
      </c>
      <c r="G1" t="s">
        <v>8640</v>
      </c>
      <c r="H1" t="s">
        <v>8641</v>
      </c>
      <c r="I1" t="s">
        <v>8642</v>
      </c>
      <c r="J1" t="s">
        <v>11162</v>
      </c>
      <c r="K1" t="s">
        <v>11163</v>
      </c>
      <c r="L1" t="s">
        <v>11164</v>
      </c>
      <c r="M1" t="s">
        <v>439</v>
      </c>
      <c r="N1" t="s">
        <v>444</v>
      </c>
      <c r="O1" t="s">
        <v>445</v>
      </c>
      <c r="P1" t="s">
        <v>8793</v>
      </c>
      <c r="Q1" t="s">
        <v>8792</v>
      </c>
    </row>
    <row r="2" spans="1:17" x14ac:dyDescent="0.25">
      <c r="A2" t="s">
        <v>11165</v>
      </c>
      <c r="P2" t="s">
        <v>135</v>
      </c>
      <c r="Q2" t="s">
        <v>129</v>
      </c>
    </row>
    <row r="3" spans="1:17" x14ac:dyDescent="0.25">
      <c r="A3" t="s">
        <v>11165</v>
      </c>
      <c r="P3" t="s">
        <v>6258</v>
      </c>
      <c r="Q3" t="s">
        <v>249</v>
      </c>
    </row>
    <row r="4" spans="1:17" x14ac:dyDescent="0.25">
      <c r="A4" t="s">
        <v>11165</v>
      </c>
      <c r="P4" t="s">
        <v>105</v>
      </c>
      <c r="Q4" t="s">
        <v>8734</v>
      </c>
    </row>
    <row r="5" spans="1:17" x14ac:dyDescent="0.25">
      <c r="A5" t="s">
        <v>11165</v>
      </c>
      <c r="P5" t="s">
        <v>132</v>
      </c>
      <c r="Q5" t="s">
        <v>8734</v>
      </c>
    </row>
    <row r="6" spans="1:17" x14ac:dyDescent="0.25">
      <c r="A6" t="s">
        <v>11165</v>
      </c>
      <c r="P6" t="s">
        <v>7818</v>
      </c>
      <c r="Q6" t="s">
        <v>431</v>
      </c>
    </row>
    <row r="7" spans="1:17" x14ac:dyDescent="0.25">
      <c r="A7" t="s">
        <v>11165</v>
      </c>
      <c r="P7" t="s">
        <v>241</v>
      </c>
      <c r="Q7" t="s">
        <v>229</v>
      </c>
    </row>
    <row r="8" spans="1:17" x14ac:dyDescent="0.25">
      <c r="A8" t="s">
        <v>11165</v>
      </c>
      <c r="P8" t="s">
        <v>141</v>
      </c>
      <c r="Q8" t="s">
        <v>138</v>
      </c>
    </row>
    <row r="9" spans="1:17" x14ac:dyDescent="0.25">
      <c r="A9" t="s">
        <v>11165</v>
      </c>
      <c r="P9" t="s">
        <v>232</v>
      </c>
      <c r="Q9" t="s">
        <v>222</v>
      </c>
    </row>
    <row r="10" spans="1:17" x14ac:dyDescent="0.25">
      <c r="A10" t="s">
        <v>11165</v>
      </c>
      <c r="P10" t="s">
        <v>1431</v>
      </c>
      <c r="Q10" t="s">
        <v>10820</v>
      </c>
    </row>
    <row r="11" spans="1:17" x14ac:dyDescent="0.25">
      <c r="A11" t="s">
        <v>11165</v>
      </c>
    </row>
    <row r="12" spans="1:17" x14ac:dyDescent="0.25">
      <c r="A12" t="s">
        <v>11165</v>
      </c>
    </row>
    <row r="13" spans="1:17" x14ac:dyDescent="0.25">
      <c r="A13" t="s">
        <v>11165</v>
      </c>
    </row>
    <row r="14" spans="1:17" x14ac:dyDescent="0.25">
      <c r="A14" t="s">
        <v>701</v>
      </c>
      <c r="C14" t="s">
        <v>555</v>
      </c>
      <c r="F14" t="s">
        <v>556</v>
      </c>
      <c r="J14" t="s">
        <v>554</v>
      </c>
      <c r="K14" t="s">
        <v>557</v>
      </c>
      <c r="L14" t="s">
        <v>558</v>
      </c>
    </row>
    <row r="15" spans="1:17" x14ac:dyDescent="0.25">
      <c r="A15" t="s">
        <v>701</v>
      </c>
      <c r="C15" t="s">
        <v>555</v>
      </c>
      <c r="F15" t="s">
        <v>556</v>
      </c>
      <c r="J15" t="s">
        <v>561</v>
      </c>
      <c r="K15" t="s">
        <v>562</v>
      </c>
      <c r="L15" t="s">
        <v>558</v>
      </c>
    </row>
    <row r="16" spans="1:17" x14ac:dyDescent="0.25">
      <c r="A16" t="s">
        <v>701</v>
      </c>
      <c r="C16" t="s">
        <v>555</v>
      </c>
      <c r="F16" t="s">
        <v>556</v>
      </c>
      <c r="J16" t="s">
        <v>559</v>
      </c>
      <c r="K16" t="s">
        <v>560</v>
      </c>
      <c r="L16" t="s">
        <v>558</v>
      </c>
    </row>
    <row r="17" spans="1:15" x14ac:dyDescent="0.25">
      <c r="A17" t="s">
        <v>701</v>
      </c>
      <c r="C17" t="s">
        <v>550</v>
      </c>
      <c r="F17" t="s">
        <v>551</v>
      </c>
      <c r="J17" t="s">
        <v>549</v>
      </c>
      <c r="K17" t="s">
        <v>552</v>
      </c>
      <c r="L17" t="s">
        <v>553</v>
      </c>
    </row>
    <row r="18" spans="1:15" x14ac:dyDescent="0.25">
      <c r="A18" t="s">
        <v>701</v>
      </c>
      <c r="C18" t="s">
        <v>564</v>
      </c>
      <c r="F18" t="s">
        <v>565</v>
      </c>
      <c r="J18" t="s">
        <v>563</v>
      </c>
      <c r="K18" t="s">
        <v>566</v>
      </c>
    </row>
    <row r="19" spans="1:15" x14ac:dyDescent="0.25">
      <c r="A19" t="s">
        <v>701</v>
      </c>
      <c r="C19" t="s">
        <v>521</v>
      </c>
      <c r="F19" t="s">
        <v>454</v>
      </c>
      <c r="J19" t="s">
        <v>520</v>
      </c>
      <c r="K19" t="s">
        <v>522</v>
      </c>
      <c r="L19" t="s">
        <v>523</v>
      </c>
      <c r="O19" t="s">
        <v>524</v>
      </c>
    </row>
    <row r="20" spans="1:15" x14ac:dyDescent="0.25">
      <c r="A20" t="s">
        <v>701</v>
      </c>
      <c r="C20" t="s">
        <v>480</v>
      </c>
      <c r="F20" t="s">
        <v>481</v>
      </c>
      <c r="J20" t="s">
        <v>479</v>
      </c>
      <c r="K20" t="s">
        <v>454</v>
      </c>
      <c r="L20" t="s">
        <v>482</v>
      </c>
      <c r="O20" t="s">
        <v>483</v>
      </c>
    </row>
    <row r="21" spans="1:15" x14ac:dyDescent="0.25">
      <c r="A21" t="s">
        <v>701</v>
      </c>
      <c r="C21" t="s">
        <v>480</v>
      </c>
      <c r="F21" t="s">
        <v>568</v>
      </c>
      <c r="J21" t="s">
        <v>567</v>
      </c>
      <c r="K21" t="s">
        <v>569</v>
      </c>
      <c r="L21" t="s">
        <v>570</v>
      </c>
      <c r="O21" t="s">
        <v>484</v>
      </c>
    </row>
    <row r="22" spans="1:15" x14ac:dyDescent="0.25">
      <c r="A22" t="s">
        <v>701</v>
      </c>
      <c r="C22" t="s">
        <v>149</v>
      </c>
      <c r="F22" t="s">
        <v>494</v>
      </c>
      <c r="J22" t="s">
        <v>493</v>
      </c>
      <c r="K22" t="s">
        <v>489</v>
      </c>
      <c r="L22" t="s">
        <v>495</v>
      </c>
      <c r="O22" t="s">
        <v>496</v>
      </c>
    </row>
    <row r="23" spans="1:15" x14ac:dyDescent="0.25">
      <c r="A23" t="s">
        <v>701</v>
      </c>
      <c r="C23" t="s">
        <v>149</v>
      </c>
      <c r="F23" t="s">
        <v>494</v>
      </c>
      <c r="J23" t="s">
        <v>512</v>
      </c>
      <c r="K23" t="s">
        <v>513</v>
      </c>
      <c r="L23" t="s">
        <v>514</v>
      </c>
      <c r="O23" t="s">
        <v>491</v>
      </c>
    </row>
    <row r="24" spans="1:15" x14ac:dyDescent="0.25">
      <c r="A24" t="s">
        <v>701</v>
      </c>
      <c r="C24" t="s">
        <v>572</v>
      </c>
      <c r="F24" t="s">
        <v>573</v>
      </c>
      <c r="J24" t="s">
        <v>571</v>
      </c>
      <c r="K24" t="s">
        <v>574</v>
      </c>
      <c r="L24" t="s">
        <v>575</v>
      </c>
    </row>
    <row r="25" spans="1:15" x14ac:dyDescent="0.25">
      <c r="A25" t="s">
        <v>701</v>
      </c>
      <c r="C25" t="s">
        <v>506</v>
      </c>
      <c r="F25" t="s">
        <v>507</v>
      </c>
      <c r="J25" t="s">
        <v>505</v>
      </c>
      <c r="K25" t="s">
        <v>508</v>
      </c>
      <c r="L25" t="s">
        <v>509</v>
      </c>
      <c r="O25" t="s">
        <v>510</v>
      </c>
    </row>
    <row r="26" spans="1:15" x14ac:dyDescent="0.25">
      <c r="A26" t="s">
        <v>701</v>
      </c>
      <c r="C26" t="s">
        <v>502</v>
      </c>
      <c r="F26" t="s">
        <v>488</v>
      </c>
      <c r="J26" t="s">
        <v>501</v>
      </c>
      <c r="K26" t="s">
        <v>489</v>
      </c>
      <c r="L26" t="s">
        <v>503</v>
      </c>
      <c r="O26" t="s">
        <v>504</v>
      </c>
    </row>
    <row r="27" spans="1:15" x14ac:dyDescent="0.25">
      <c r="A27" t="s">
        <v>701</v>
      </c>
      <c r="C27" t="s">
        <v>487</v>
      </c>
      <c r="F27" t="s">
        <v>488</v>
      </c>
      <c r="J27" t="s">
        <v>486</v>
      </c>
      <c r="K27" t="s">
        <v>489</v>
      </c>
      <c r="L27" t="s">
        <v>490</v>
      </c>
      <c r="O27" t="s">
        <v>491</v>
      </c>
    </row>
    <row r="28" spans="1:15" x14ac:dyDescent="0.25">
      <c r="A28" t="s">
        <v>701</v>
      </c>
      <c r="C28" t="s">
        <v>487</v>
      </c>
      <c r="F28" t="s">
        <v>538</v>
      </c>
      <c r="J28" t="s">
        <v>537</v>
      </c>
      <c r="K28" t="s">
        <v>534</v>
      </c>
      <c r="L28" t="s">
        <v>491</v>
      </c>
      <c r="O28" t="s">
        <v>536</v>
      </c>
    </row>
    <row r="29" spans="1:15" x14ac:dyDescent="0.25">
      <c r="A29" t="s">
        <v>701</v>
      </c>
      <c r="C29" t="s">
        <v>474</v>
      </c>
      <c r="F29" t="s">
        <v>475</v>
      </c>
      <c r="J29" t="s">
        <v>473</v>
      </c>
      <c r="K29" t="s">
        <v>454</v>
      </c>
      <c r="L29" t="s">
        <v>476</v>
      </c>
      <c r="O29" t="s">
        <v>477</v>
      </c>
    </row>
    <row r="30" spans="1:15" x14ac:dyDescent="0.25">
      <c r="A30" t="s">
        <v>701</v>
      </c>
      <c r="C30" t="s">
        <v>474</v>
      </c>
      <c r="F30" t="s">
        <v>534</v>
      </c>
      <c r="J30" t="s">
        <v>533</v>
      </c>
      <c r="K30" t="s">
        <v>535</v>
      </c>
      <c r="L30" t="s">
        <v>536</v>
      </c>
    </row>
    <row r="31" spans="1:15" x14ac:dyDescent="0.25">
      <c r="A31" t="s">
        <v>701</v>
      </c>
      <c r="C31" t="s">
        <v>464</v>
      </c>
      <c r="F31" t="s">
        <v>465</v>
      </c>
      <c r="J31" t="s">
        <v>463</v>
      </c>
      <c r="K31" t="s">
        <v>466</v>
      </c>
      <c r="L31" t="s">
        <v>467</v>
      </c>
      <c r="O31" t="s">
        <v>468</v>
      </c>
    </row>
    <row r="32" spans="1:15" x14ac:dyDescent="0.25">
      <c r="A32" t="s">
        <v>701</v>
      </c>
      <c r="C32" t="s">
        <v>526</v>
      </c>
      <c r="F32" t="s">
        <v>527</v>
      </c>
      <c r="J32" t="s">
        <v>525</v>
      </c>
      <c r="K32" t="s">
        <v>528</v>
      </c>
      <c r="L32" t="s">
        <v>529</v>
      </c>
      <c r="O32" t="s">
        <v>454</v>
      </c>
    </row>
    <row r="33" spans="1:15" x14ac:dyDescent="0.25">
      <c r="A33" t="s">
        <v>701</v>
      </c>
      <c r="C33" t="s">
        <v>516</v>
      </c>
      <c r="F33" t="s">
        <v>517</v>
      </c>
      <c r="J33" t="s">
        <v>515</v>
      </c>
    </row>
    <row r="34" spans="1:15" x14ac:dyDescent="0.25">
      <c r="A34" t="s">
        <v>701</v>
      </c>
      <c r="C34" t="s">
        <v>452</v>
      </c>
      <c r="F34" t="s">
        <v>453</v>
      </c>
      <c r="J34" t="s">
        <v>451</v>
      </c>
      <c r="K34" t="s">
        <v>454</v>
      </c>
      <c r="L34" t="s">
        <v>455</v>
      </c>
      <c r="O34" t="s">
        <v>456</v>
      </c>
    </row>
    <row r="35" spans="1:15" x14ac:dyDescent="0.25">
      <c r="A35" t="s">
        <v>701</v>
      </c>
      <c r="C35" t="s">
        <v>452</v>
      </c>
      <c r="F35" t="s">
        <v>462</v>
      </c>
      <c r="J35" t="s">
        <v>461</v>
      </c>
    </row>
    <row r="36" spans="1:15" x14ac:dyDescent="0.25">
      <c r="A36" t="s">
        <v>701</v>
      </c>
      <c r="C36" t="s">
        <v>452</v>
      </c>
      <c r="F36" t="s">
        <v>459</v>
      </c>
      <c r="J36" t="s">
        <v>458</v>
      </c>
      <c r="K36" t="s">
        <v>460</v>
      </c>
    </row>
    <row r="37" spans="1:15" x14ac:dyDescent="0.25">
      <c r="A37" t="s">
        <v>701</v>
      </c>
      <c r="C37" t="s">
        <v>547</v>
      </c>
      <c r="F37" t="s">
        <v>548</v>
      </c>
      <c r="J37" t="s">
        <v>546</v>
      </c>
    </row>
    <row r="38" spans="1:15" x14ac:dyDescent="0.25">
      <c r="A38" t="s">
        <v>701</v>
      </c>
      <c r="C38" t="s">
        <v>519</v>
      </c>
      <c r="J38" t="s">
        <v>518</v>
      </c>
    </row>
    <row r="39" spans="1:15" x14ac:dyDescent="0.25">
      <c r="A39" t="s">
        <v>11166</v>
      </c>
      <c r="B39">
        <v>1</v>
      </c>
      <c r="C39" t="s">
        <v>115</v>
      </c>
      <c r="D39" t="s">
        <v>8645</v>
      </c>
      <c r="E39" t="s">
        <v>8488</v>
      </c>
      <c r="F39" t="s">
        <v>8644</v>
      </c>
      <c r="G39" t="s">
        <v>8645</v>
      </c>
      <c r="H39" t="b">
        <v>1</v>
      </c>
      <c r="I39" t="b">
        <v>0</v>
      </c>
    </row>
    <row r="40" spans="1:15" x14ac:dyDescent="0.25">
      <c r="A40" t="s">
        <v>11166</v>
      </c>
      <c r="B40">
        <v>1</v>
      </c>
      <c r="C40" t="s">
        <v>96</v>
      </c>
      <c r="D40" t="s">
        <v>8645</v>
      </c>
      <c r="E40" t="s">
        <v>8488</v>
      </c>
      <c r="F40" t="s">
        <v>8644</v>
      </c>
      <c r="G40" t="s">
        <v>8645</v>
      </c>
      <c r="H40" t="b">
        <v>1</v>
      </c>
      <c r="I40" t="b">
        <v>0</v>
      </c>
    </row>
    <row r="41" spans="1:15" x14ac:dyDescent="0.25">
      <c r="A41" t="s">
        <v>11166</v>
      </c>
      <c r="B41">
        <v>1</v>
      </c>
      <c r="C41" t="s">
        <v>398</v>
      </c>
      <c r="D41" t="s">
        <v>8645</v>
      </c>
      <c r="E41" t="s">
        <v>8666</v>
      </c>
      <c r="F41" t="s">
        <v>272</v>
      </c>
      <c r="G41" t="s">
        <v>8645</v>
      </c>
      <c r="H41" t="b">
        <v>0</v>
      </c>
      <c r="I41" t="b">
        <v>0</v>
      </c>
    </row>
    <row r="42" spans="1:15" x14ac:dyDescent="0.25">
      <c r="A42" t="s">
        <v>11166</v>
      </c>
      <c r="B42">
        <v>1</v>
      </c>
      <c r="C42" t="s">
        <v>394</v>
      </c>
      <c r="D42" t="s">
        <v>8645</v>
      </c>
      <c r="E42" t="s">
        <v>8666</v>
      </c>
      <c r="F42" t="s">
        <v>272</v>
      </c>
      <c r="G42" t="s">
        <v>8645</v>
      </c>
      <c r="H42" t="b">
        <v>0</v>
      </c>
      <c r="I42" t="b">
        <v>0</v>
      </c>
    </row>
    <row r="43" spans="1:15" x14ac:dyDescent="0.25">
      <c r="A43" t="s">
        <v>11166</v>
      </c>
      <c r="B43">
        <v>1</v>
      </c>
      <c r="C43" t="s">
        <v>290</v>
      </c>
      <c r="D43" t="s">
        <v>8645</v>
      </c>
      <c r="E43" t="s">
        <v>8489</v>
      </c>
      <c r="F43" t="s">
        <v>369</v>
      </c>
      <c r="G43" t="s">
        <v>8645</v>
      </c>
      <c r="H43" t="b">
        <v>0</v>
      </c>
      <c r="I43" t="b">
        <v>0</v>
      </c>
    </row>
    <row r="44" spans="1:15" x14ac:dyDescent="0.25">
      <c r="A44" t="s">
        <v>11166</v>
      </c>
      <c r="B44">
        <v>1</v>
      </c>
      <c r="C44" t="s">
        <v>24</v>
      </c>
      <c r="D44" t="s">
        <v>8658</v>
      </c>
      <c r="E44" t="s">
        <v>25</v>
      </c>
      <c r="F44" t="s">
        <v>25</v>
      </c>
      <c r="G44" t="s">
        <v>8638</v>
      </c>
      <c r="H44" t="b">
        <v>0</v>
      </c>
      <c r="I44" t="b">
        <v>0</v>
      </c>
    </row>
    <row r="45" spans="1:15" x14ac:dyDescent="0.25">
      <c r="A45" t="s">
        <v>11166</v>
      </c>
      <c r="B45">
        <v>1</v>
      </c>
      <c r="C45" t="s">
        <v>256</v>
      </c>
      <c r="D45" t="s">
        <v>8645</v>
      </c>
      <c r="E45" t="s">
        <v>8654</v>
      </c>
      <c r="F45" t="s">
        <v>369</v>
      </c>
      <c r="G45" t="s">
        <v>8645</v>
      </c>
      <c r="H45" t="b">
        <v>1</v>
      </c>
      <c r="I45" t="b">
        <v>0</v>
      </c>
    </row>
    <row r="46" spans="1:15" x14ac:dyDescent="0.25">
      <c r="A46" t="s">
        <v>11166</v>
      </c>
      <c r="B46">
        <v>1</v>
      </c>
      <c r="C46" t="s">
        <v>3697</v>
      </c>
      <c r="D46" t="s">
        <v>149</v>
      </c>
      <c r="E46" t="s">
        <v>8659</v>
      </c>
      <c r="F46" t="s">
        <v>148</v>
      </c>
      <c r="G46" t="s">
        <v>8660</v>
      </c>
      <c r="H46" t="b">
        <v>0</v>
      </c>
      <c r="I46" t="b">
        <v>0</v>
      </c>
    </row>
    <row r="47" spans="1:15" x14ac:dyDescent="0.25">
      <c r="A47" t="s">
        <v>11166</v>
      </c>
      <c r="B47">
        <v>1</v>
      </c>
      <c r="C47" t="s">
        <v>411</v>
      </c>
      <c r="D47" t="s">
        <v>8645</v>
      </c>
      <c r="E47" t="s">
        <v>8666</v>
      </c>
      <c r="F47" t="s">
        <v>272</v>
      </c>
      <c r="G47" t="s">
        <v>8645</v>
      </c>
      <c r="H47" t="b">
        <v>0</v>
      </c>
      <c r="I47" t="b">
        <v>0</v>
      </c>
    </row>
    <row r="48" spans="1:15" x14ac:dyDescent="0.25">
      <c r="A48" t="s">
        <v>11166</v>
      </c>
      <c r="B48">
        <v>1</v>
      </c>
      <c r="C48" t="s">
        <v>195</v>
      </c>
      <c r="D48" t="s">
        <v>8645</v>
      </c>
      <c r="E48" t="s">
        <v>8490</v>
      </c>
      <c r="F48" t="s">
        <v>148</v>
      </c>
      <c r="G48" t="s">
        <v>8645</v>
      </c>
      <c r="H48" t="b">
        <v>0</v>
      </c>
      <c r="I48" t="b">
        <v>0</v>
      </c>
    </row>
    <row r="49" spans="1:9" x14ac:dyDescent="0.25">
      <c r="A49" t="s">
        <v>11166</v>
      </c>
      <c r="B49">
        <v>1</v>
      </c>
      <c r="C49" t="s">
        <v>200</v>
      </c>
      <c r="D49" t="s">
        <v>8645</v>
      </c>
      <c r="E49" t="s">
        <v>8490</v>
      </c>
      <c r="F49" t="s">
        <v>148</v>
      </c>
      <c r="G49" t="s">
        <v>8645</v>
      </c>
      <c r="H49" t="b">
        <v>0</v>
      </c>
      <c r="I49" t="b">
        <v>0</v>
      </c>
    </row>
    <row r="50" spans="1:9" x14ac:dyDescent="0.25">
      <c r="A50" t="s">
        <v>11166</v>
      </c>
      <c r="B50">
        <v>1</v>
      </c>
      <c r="C50" t="s">
        <v>309</v>
      </c>
      <c r="D50" t="s">
        <v>8645</v>
      </c>
      <c r="E50" t="s">
        <v>8661</v>
      </c>
      <c r="F50" t="s">
        <v>148</v>
      </c>
      <c r="G50" t="s">
        <v>8645</v>
      </c>
      <c r="H50" t="b">
        <v>0</v>
      </c>
      <c r="I50" t="b">
        <v>0</v>
      </c>
    </row>
    <row r="51" spans="1:9" x14ac:dyDescent="0.25">
      <c r="A51" t="s">
        <v>11166</v>
      </c>
      <c r="B51">
        <v>1</v>
      </c>
      <c r="C51" t="s">
        <v>427</v>
      </c>
      <c r="D51" t="s">
        <v>8655</v>
      </c>
      <c r="E51" t="s">
        <v>423</v>
      </c>
      <c r="F51" t="s">
        <v>369</v>
      </c>
      <c r="G51" t="s">
        <v>487</v>
      </c>
      <c r="H51" t="b">
        <v>0</v>
      </c>
      <c r="I51" t="b">
        <v>0</v>
      </c>
    </row>
    <row r="52" spans="1:9" x14ac:dyDescent="0.25">
      <c r="A52" t="s">
        <v>11166</v>
      </c>
      <c r="B52">
        <v>1</v>
      </c>
      <c r="C52" t="s">
        <v>238</v>
      </c>
      <c r="D52" t="s">
        <v>8643</v>
      </c>
      <c r="E52" t="s">
        <v>8637</v>
      </c>
      <c r="F52" t="s">
        <v>8650</v>
      </c>
      <c r="G52" t="s">
        <v>487</v>
      </c>
      <c r="H52" t="b">
        <v>0</v>
      </c>
      <c r="I52" t="b">
        <v>0</v>
      </c>
    </row>
    <row r="53" spans="1:9" x14ac:dyDescent="0.25">
      <c r="A53" t="s">
        <v>11166</v>
      </c>
      <c r="B53">
        <v>1</v>
      </c>
      <c r="C53" t="s">
        <v>10820</v>
      </c>
      <c r="D53" t="s">
        <v>8643</v>
      </c>
      <c r="E53" t="s">
        <v>8637</v>
      </c>
      <c r="F53" t="s">
        <v>8650</v>
      </c>
      <c r="G53" t="s">
        <v>487</v>
      </c>
      <c r="H53" t="b">
        <v>0</v>
      </c>
      <c r="I53" t="b">
        <v>0</v>
      </c>
    </row>
    <row r="54" spans="1:9" x14ac:dyDescent="0.25">
      <c r="A54" t="s">
        <v>11166</v>
      </c>
      <c r="B54">
        <v>1</v>
      </c>
      <c r="C54" t="s">
        <v>296</v>
      </c>
      <c r="D54" t="s">
        <v>8646</v>
      </c>
      <c r="E54" t="s">
        <v>8489</v>
      </c>
      <c r="F54" t="s">
        <v>369</v>
      </c>
      <c r="G54" t="s">
        <v>487</v>
      </c>
      <c r="H54" t="b">
        <v>0</v>
      </c>
      <c r="I54" t="b">
        <v>0</v>
      </c>
    </row>
    <row r="55" spans="1:9" x14ac:dyDescent="0.25">
      <c r="A55" t="s">
        <v>11166</v>
      </c>
      <c r="B55">
        <v>1</v>
      </c>
      <c r="C55" t="s">
        <v>343</v>
      </c>
      <c r="D55" t="s">
        <v>8646</v>
      </c>
      <c r="E55" t="s">
        <v>324</v>
      </c>
      <c r="F55" t="s">
        <v>324</v>
      </c>
      <c r="G55" t="s">
        <v>8646</v>
      </c>
      <c r="H55" t="b">
        <v>0</v>
      </c>
      <c r="I55" t="b">
        <v>0</v>
      </c>
    </row>
    <row r="56" spans="1:9" x14ac:dyDescent="0.25">
      <c r="A56" t="s">
        <v>11166</v>
      </c>
      <c r="B56">
        <v>1</v>
      </c>
      <c r="C56" t="s">
        <v>407</v>
      </c>
      <c r="D56" t="s">
        <v>8645</v>
      </c>
      <c r="E56" t="s">
        <v>8666</v>
      </c>
      <c r="F56" t="s">
        <v>272</v>
      </c>
      <c r="G56" t="s">
        <v>8645</v>
      </c>
      <c r="H56" t="b">
        <v>0</v>
      </c>
      <c r="I56" t="b">
        <v>0</v>
      </c>
    </row>
    <row r="57" spans="1:9" x14ac:dyDescent="0.25">
      <c r="A57" t="s">
        <v>11166</v>
      </c>
      <c r="B57">
        <v>1</v>
      </c>
      <c r="C57" t="s">
        <v>41</v>
      </c>
      <c r="D57" t="s">
        <v>26</v>
      </c>
      <c r="E57" t="s">
        <v>25</v>
      </c>
      <c r="F57" t="s">
        <v>25</v>
      </c>
      <c r="G57" t="s">
        <v>8648</v>
      </c>
      <c r="H57" t="b">
        <v>0</v>
      </c>
      <c r="I57" t="b">
        <v>0</v>
      </c>
    </row>
    <row r="58" spans="1:9" x14ac:dyDescent="0.25">
      <c r="A58" t="s">
        <v>11166</v>
      </c>
      <c r="B58">
        <v>1</v>
      </c>
      <c r="C58" t="s">
        <v>88</v>
      </c>
      <c r="D58" t="s">
        <v>26</v>
      </c>
      <c r="E58" t="s">
        <v>25</v>
      </c>
      <c r="F58" t="s">
        <v>25</v>
      </c>
      <c r="G58" t="s">
        <v>487</v>
      </c>
      <c r="H58" t="b">
        <v>0</v>
      </c>
      <c r="I58" t="b">
        <v>0</v>
      </c>
    </row>
    <row r="59" spans="1:9" x14ac:dyDescent="0.25">
      <c r="A59" t="s">
        <v>11166</v>
      </c>
      <c r="B59">
        <v>1</v>
      </c>
      <c r="C59" t="s">
        <v>14741</v>
      </c>
      <c r="D59" t="s">
        <v>8645</v>
      </c>
      <c r="E59" t="s">
        <v>25</v>
      </c>
      <c r="F59" t="s">
        <v>25</v>
      </c>
      <c r="G59" t="s">
        <v>8645</v>
      </c>
      <c r="H59" t="b">
        <v>0</v>
      </c>
      <c r="I59" t="b">
        <v>0</v>
      </c>
    </row>
    <row r="60" spans="1:9" x14ac:dyDescent="0.25">
      <c r="A60" t="s">
        <v>11166</v>
      </c>
      <c r="B60">
        <v>1</v>
      </c>
      <c r="C60" t="s">
        <v>126</v>
      </c>
      <c r="D60" t="s">
        <v>8645</v>
      </c>
      <c r="E60" t="s">
        <v>8488</v>
      </c>
      <c r="F60" t="s">
        <v>8644</v>
      </c>
      <c r="G60" t="s">
        <v>8645</v>
      </c>
      <c r="H60" t="b">
        <v>1</v>
      </c>
      <c r="I60" t="b">
        <v>0</v>
      </c>
    </row>
    <row r="61" spans="1:9" x14ac:dyDescent="0.25">
      <c r="A61" t="s">
        <v>11166</v>
      </c>
      <c r="B61">
        <v>1</v>
      </c>
      <c r="C61" t="s">
        <v>14742</v>
      </c>
      <c r="D61" t="s">
        <v>149</v>
      </c>
      <c r="E61" t="s">
        <v>8659</v>
      </c>
      <c r="F61" t="s">
        <v>148</v>
      </c>
      <c r="G61" t="s">
        <v>487</v>
      </c>
      <c r="H61" t="b">
        <v>1</v>
      </c>
      <c r="I61" t="b">
        <v>0</v>
      </c>
    </row>
    <row r="62" spans="1:9" x14ac:dyDescent="0.25">
      <c r="A62" t="s">
        <v>11166</v>
      </c>
      <c r="B62">
        <v>1</v>
      </c>
      <c r="C62" t="s">
        <v>368</v>
      </c>
      <c r="D62" t="s">
        <v>8645</v>
      </c>
      <c r="E62" t="s">
        <v>357</v>
      </c>
      <c r="F62" t="s">
        <v>357</v>
      </c>
      <c r="G62" t="s">
        <v>8645</v>
      </c>
      <c r="H62" t="b">
        <v>0</v>
      </c>
      <c r="I62" t="b">
        <v>1</v>
      </c>
    </row>
    <row r="63" spans="1:9" x14ac:dyDescent="0.25">
      <c r="A63" t="s">
        <v>11166</v>
      </c>
      <c r="B63">
        <v>1</v>
      </c>
      <c r="C63" t="s">
        <v>144</v>
      </c>
      <c r="D63" t="s">
        <v>8646</v>
      </c>
      <c r="E63" t="s">
        <v>8488</v>
      </c>
      <c r="F63" t="s">
        <v>8644</v>
      </c>
      <c r="G63" t="s">
        <v>8647</v>
      </c>
      <c r="H63" t="b">
        <v>1</v>
      </c>
      <c r="I63" t="b">
        <v>0</v>
      </c>
    </row>
    <row r="64" spans="1:9" x14ac:dyDescent="0.25">
      <c r="A64" t="s">
        <v>11166</v>
      </c>
      <c r="B64">
        <v>1</v>
      </c>
      <c r="C64" t="s">
        <v>1404</v>
      </c>
      <c r="D64" t="s">
        <v>149</v>
      </c>
      <c r="E64" t="s">
        <v>8659</v>
      </c>
      <c r="F64" t="s">
        <v>148</v>
      </c>
      <c r="G64" t="s">
        <v>8648</v>
      </c>
      <c r="H64" t="b">
        <v>0</v>
      </c>
      <c r="I64" t="b">
        <v>0</v>
      </c>
    </row>
    <row r="65" spans="1:9" x14ac:dyDescent="0.25">
      <c r="A65" t="s">
        <v>11166</v>
      </c>
      <c r="B65">
        <v>1</v>
      </c>
      <c r="C65" t="s">
        <v>112</v>
      </c>
      <c r="D65" t="s">
        <v>8643</v>
      </c>
      <c r="E65" t="s">
        <v>8488</v>
      </c>
      <c r="F65" t="s">
        <v>8644</v>
      </c>
      <c r="G65" t="s">
        <v>8648</v>
      </c>
      <c r="H65" t="b">
        <v>0</v>
      </c>
      <c r="I65" t="b">
        <v>0</v>
      </c>
    </row>
    <row r="66" spans="1:9" x14ac:dyDescent="0.25">
      <c r="A66" t="s">
        <v>11166</v>
      </c>
      <c r="B66">
        <v>1</v>
      </c>
      <c r="C66" t="s">
        <v>334</v>
      </c>
      <c r="D66" t="s">
        <v>8646</v>
      </c>
      <c r="E66" t="s">
        <v>8652</v>
      </c>
      <c r="F66" t="s">
        <v>2</v>
      </c>
      <c r="G66" t="s">
        <v>8647</v>
      </c>
      <c r="H66" t="b">
        <v>0</v>
      </c>
      <c r="I66" t="b">
        <v>1</v>
      </c>
    </row>
    <row r="67" spans="1:9" x14ac:dyDescent="0.25">
      <c r="A67" t="s">
        <v>11166</v>
      </c>
      <c r="B67">
        <v>1</v>
      </c>
      <c r="C67" t="s">
        <v>303</v>
      </c>
      <c r="D67" t="s">
        <v>8645</v>
      </c>
      <c r="E67" t="s">
        <v>8661</v>
      </c>
      <c r="F67" t="s">
        <v>148</v>
      </c>
      <c r="G67" t="s">
        <v>8645</v>
      </c>
      <c r="H67" t="b">
        <v>0</v>
      </c>
      <c r="I67" t="b">
        <v>0</v>
      </c>
    </row>
    <row r="68" spans="1:9" x14ac:dyDescent="0.25">
      <c r="A68" t="s">
        <v>11166</v>
      </c>
      <c r="B68">
        <v>1</v>
      </c>
      <c r="C68" t="s">
        <v>249</v>
      </c>
      <c r="D68" t="s">
        <v>8645</v>
      </c>
      <c r="E68" t="s">
        <v>423</v>
      </c>
      <c r="F68" t="s">
        <v>369</v>
      </c>
      <c r="G68" t="s">
        <v>8645</v>
      </c>
      <c r="H68" t="b">
        <v>0</v>
      </c>
      <c r="I68" t="b">
        <v>0</v>
      </c>
    </row>
    <row r="69" spans="1:9" x14ac:dyDescent="0.25">
      <c r="A69" t="s">
        <v>11166</v>
      </c>
      <c r="B69">
        <v>1</v>
      </c>
      <c r="C69" t="s">
        <v>138</v>
      </c>
      <c r="D69" t="s">
        <v>8643</v>
      </c>
      <c r="E69" t="s">
        <v>8488</v>
      </c>
      <c r="F69" t="s">
        <v>8644</v>
      </c>
      <c r="G69" t="s">
        <v>8648</v>
      </c>
      <c r="H69" t="b">
        <v>0</v>
      </c>
      <c r="I69" t="b">
        <v>0</v>
      </c>
    </row>
    <row r="70" spans="1:9" x14ac:dyDescent="0.25">
      <c r="A70" t="s">
        <v>11166</v>
      </c>
      <c r="B70">
        <v>1</v>
      </c>
      <c r="C70" t="s">
        <v>373</v>
      </c>
      <c r="D70" t="s">
        <v>8645</v>
      </c>
      <c r="E70" t="s">
        <v>357</v>
      </c>
      <c r="F70" t="s">
        <v>357</v>
      </c>
      <c r="G70" t="s">
        <v>8645</v>
      </c>
      <c r="H70" t="b">
        <v>0</v>
      </c>
      <c r="I70" t="b">
        <v>1</v>
      </c>
    </row>
    <row r="71" spans="1:9" x14ac:dyDescent="0.25">
      <c r="A71" t="s">
        <v>11166</v>
      </c>
      <c r="B71">
        <v>1</v>
      </c>
      <c r="C71" t="s">
        <v>73</v>
      </c>
      <c r="D71" t="s">
        <v>8646</v>
      </c>
      <c r="E71" t="s">
        <v>25</v>
      </c>
      <c r="F71" t="s">
        <v>25</v>
      </c>
      <c r="G71" t="s">
        <v>8647</v>
      </c>
      <c r="H71" t="b">
        <v>0</v>
      </c>
      <c r="I71" t="b">
        <v>0</v>
      </c>
    </row>
    <row r="72" spans="1:9" x14ac:dyDescent="0.25">
      <c r="A72" t="s">
        <v>11166</v>
      </c>
      <c r="B72">
        <v>1</v>
      </c>
      <c r="C72" t="s">
        <v>79</v>
      </c>
      <c r="D72" t="s">
        <v>8645</v>
      </c>
      <c r="E72" t="s">
        <v>25</v>
      </c>
      <c r="F72" t="s">
        <v>25</v>
      </c>
      <c r="G72" t="s">
        <v>8645</v>
      </c>
      <c r="H72" t="b">
        <v>0</v>
      </c>
      <c r="I72" t="b">
        <v>0</v>
      </c>
    </row>
    <row r="73" spans="1:9" x14ac:dyDescent="0.25">
      <c r="A73" t="s">
        <v>11166</v>
      </c>
      <c r="B73">
        <v>1</v>
      </c>
      <c r="C73" t="s">
        <v>1</v>
      </c>
      <c r="D73" t="s">
        <v>8646</v>
      </c>
      <c r="E73" t="s">
        <v>2</v>
      </c>
      <c r="F73" t="s">
        <v>2</v>
      </c>
      <c r="G73" t="s">
        <v>8648</v>
      </c>
      <c r="H73" t="b">
        <v>0</v>
      </c>
      <c r="I73" t="b">
        <v>1</v>
      </c>
    </row>
    <row r="74" spans="1:9" x14ac:dyDescent="0.25">
      <c r="A74" t="s">
        <v>11166</v>
      </c>
      <c r="B74">
        <v>1</v>
      </c>
      <c r="C74" t="s">
        <v>1534</v>
      </c>
      <c r="D74" t="s">
        <v>8646</v>
      </c>
      <c r="E74" t="s">
        <v>2</v>
      </c>
      <c r="F74" t="s">
        <v>2</v>
      </c>
      <c r="G74" t="s">
        <v>8647</v>
      </c>
      <c r="H74" t="b">
        <v>0</v>
      </c>
      <c r="I74" t="b">
        <v>1</v>
      </c>
    </row>
    <row r="75" spans="1:9" x14ac:dyDescent="0.25">
      <c r="A75" t="s">
        <v>11166</v>
      </c>
      <c r="B75">
        <v>1</v>
      </c>
      <c r="C75" t="s">
        <v>283</v>
      </c>
      <c r="D75" t="s">
        <v>8656</v>
      </c>
      <c r="E75" t="s">
        <v>8654</v>
      </c>
      <c r="F75" t="s">
        <v>369</v>
      </c>
      <c r="G75" t="s">
        <v>8648</v>
      </c>
      <c r="H75" t="b">
        <v>1</v>
      </c>
      <c r="I75" t="b">
        <v>0</v>
      </c>
    </row>
    <row r="76" spans="1:9" x14ac:dyDescent="0.25">
      <c r="A76" t="s">
        <v>11166</v>
      </c>
      <c r="B76">
        <v>1</v>
      </c>
      <c r="C76" t="s">
        <v>299</v>
      </c>
      <c r="D76" t="s">
        <v>8651</v>
      </c>
      <c r="E76" t="s">
        <v>8795</v>
      </c>
      <c r="F76" t="s">
        <v>369</v>
      </c>
      <c r="G76" t="s">
        <v>487</v>
      </c>
      <c r="H76" t="b">
        <v>0</v>
      </c>
      <c r="I76" t="b">
        <v>0</v>
      </c>
    </row>
    <row r="77" spans="1:9" x14ac:dyDescent="0.25">
      <c r="A77" t="s">
        <v>11166</v>
      </c>
      <c r="B77">
        <v>1</v>
      </c>
      <c r="C77" t="s">
        <v>265</v>
      </c>
      <c r="D77" t="s">
        <v>8645</v>
      </c>
      <c r="E77" t="s">
        <v>8654</v>
      </c>
      <c r="F77" t="s">
        <v>369</v>
      </c>
      <c r="G77" t="s">
        <v>8645</v>
      </c>
      <c r="H77" t="b">
        <v>0</v>
      </c>
      <c r="I77" t="b">
        <v>0</v>
      </c>
    </row>
    <row r="78" spans="1:9" x14ac:dyDescent="0.25">
      <c r="A78" t="s">
        <v>11166</v>
      </c>
      <c r="B78">
        <v>1</v>
      </c>
      <c r="C78" t="s">
        <v>55</v>
      </c>
      <c r="D78" t="s">
        <v>8645</v>
      </c>
      <c r="E78" t="s">
        <v>25</v>
      </c>
      <c r="F78" t="s">
        <v>25</v>
      </c>
      <c r="G78" t="s">
        <v>8645</v>
      </c>
      <c r="H78" t="b">
        <v>1</v>
      </c>
      <c r="I78" t="b">
        <v>0</v>
      </c>
    </row>
    <row r="79" spans="1:9" x14ac:dyDescent="0.25">
      <c r="A79" t="s">
        <v>11166</v>
      </c>
      <c r="B79">
        <v>1</v>
      </c>
      <c r="C79" t="s">
        <v>431</v>
      </c>
      <c r="D79" t="s">
        <v>26</v>
      </c>
      <c r="E79" t="s">
        <v>25</v>
      </c>
      <c r="F79" t="s">
        <v>25</v>
      </c>
      <c r="G79" t="s">
        <v>487</v>
      </c>
      <c r="H79" t="b">
        <v>1</v>
      </c>
      <c r="I79" t="b">
        <v>0</v>
      </c>
    </row>
    <row r="80" spans="1:9" x14ac:dyDescent="0.25">
      <c r="A80" t="s">
        <v>11166</v>
      </c>
      <c r="B80">
        <v>1</v>
      </c>
      <c r="C80" t="s">
        <v>59</v>
      </c>
      <c r="D80" t="s">
        <v>8645</v>
      </c>
      <c r="E80" t="s">
        <v>25</v>
      </c>
      <c r="F80" t="s">
        <v>25</v>
      </c>
      <c r="G80" t="s">
        <v>8645</v>
      </c>
      <c r="H80" t="b">
        <v>1</v>
      </c>
      <c r="I80" t="b">
        <v>0</v>
      </c>
    </row>
    <row r="81" spans="1:9" x14ac:dyDescent="0.25">
      <c r="A81" t="s">
        <v>11166</v>
      </c>
      <c r="B81">
        <v>1</v>
      </c>
      <c r="C81" t="s">
        <v>319</v>
      </c>
      <c r="D81" t="s">
        <v>314</v>
      </c>
      <c r="E81" t="s">
        <v>8646</v>
      </c>
      <c r="F81" t="s">
        <v>8646</v>
      </c>
      <c r="G81" t="s">
        <v>8648</v>
      </c>
      <c r="H81" t="b">
        <v>1</v>
      </c>
      <c r="I81" t="b">
        <v>0</v>
      </c>
    </row>
    <row r="82" spans="1:9" x14ac:dyDescent="0.25">
      <c r="A82" t="s">
        <v>11166</v>
      </c>
      <c r="B82">
        <v>1</v>
      </c>
      <c r="C82" t="s">
        <v>123</v>
      </c>
      <c r="D82" t="s">
        <v>8645</v>
      </c>
      <c r="E82" t="s">
        <v>8488</v>
      </c>
      <c r="F82" t="s">
        <v>8644</v>
      </c>
      <c r="G82" t="s">
        <v>8645</v>
      </c>
      <c r="H82" t="b">
        <v>0</v>
      </c>
      <c r="I82" t="b">
        <v>0</v>
      </c>
    </row>
    <row r="83" spans="1:9" x14ac:dyDescent="0.25">
      <c r="A83" t="s">
        <v>11166</v>
      </c>
      <c r="B83">
        <v>1</v>
      </c>
      <c r="C83" t="s">
        <v>348</v>
      </c>
      <c r="D83" t="s">
        <v>8646</v>
      </c>
      <c r="E83" t="s">
        <v>324</v>
      </c>
      <c r="F83" t="s">
        <v>324</v>
      </c>
      <c r="G83" t="s">
        <v>8646</v>
      </c>
      <c r="H83" t="b">
        <v>0</v>
      </c>
      <c r="I83" t="b">
        <v>0</v>
      </c>
    </row>
    <row r="84" spans="1:9" x14ac:dyDescent="0.25">
      <c r="A84" t="s">
        <v>11166</v>
      </c>
      <c r="B84">
        <v>1</v>
      </c>
      <c r="C84" t="s">
        <v>209</v>
      </c>
      <c r="D84" t="s">
        <v>8645</v>
      </c>
      <c r="E84" t="s">
        <v>8637</v>
      </c>
      <c r="F84" t="s">
        <v>8650</v>
      </c>
      <c r="G84" t="s">
        <v>8645</v>
      </c>
      <c r="H84" t="b">
        <v>0</v>
      </c>
      <c r="I84" t="b">
        <v>0</v>
      </c>
    </row>
    <row r="85" spans="1:9" x14ac:dyDescent="0.25">
      <c r="A85" t="s">
        <v>11166</v>
      </c>
      <c r="B85">
        <v>1</v>
      </c>
      <c r="C85" t="s">
        <v>423</v>
      </c>
      <c r="D85" t="s">
        <v>8645</v>
      </c>
      <c r="E85" t="s">
        <v>8666</v>
      </c>
      <c r="F85" t="s">
        <v>272</v>
      </c>
      <c r="G85" t="s">
        <v>8645</v>
      </c>
      <c r="H85" t="b">
        <v>0</v>
      </c>
      <c r="I85" t="b">
        <v>0</v>
      </c>
    </row>
    <row r="86" spans="1:9" x14ac:dyDescent="0.25">
      <c r="A86" t="s">
        <v>11166</v>
      </c>
      <c r="B86">
        <v>1</v>
      </c>
      <c r="C86" t="s">
        <v>108</v>
      </c>
      <c r="D86" t="s">
        <v>8643</v>
      </c>
      <c r="E86" t="s">
        <v>8488</v>
      </c>
      <c r="F86" t="s">
        <v>8644</v>
      </c>
      <c r="G86" t="s">
        <v>8648</v>
      </c>
      <c r="H86" t="b">
        <v>0</v>
      </c>
      <c r="I86" t="b">
        <v>0</v>
      </c>
    </row>
    <row r="87" spans="1:9" x14ac:dyDescent="0.25">
      <c r="A87" t="s">
        <v>11166</v>
      </c>
      <c r="B87">
        <v>1</v>
      </c>
      <c r="C87" t="s">
        <v>8734</v>
      </c>
      <c r="D87" t="s">
        <v>8643</v>
      </c>
      <c r="E87" t="s">
        <v>8488</v>
      </c>
      <c r="F87" t="s">
        <v>8644</v>
      </c>
      <c r="G87" t="s">
        <v>8649</v>
      </c>
      <c r="H87" t="b">
        <v>0</v>
      </c>
      <c r="I87" t="b">
        <v>0</v>
      </c>
    </row>
    <row r="88" spans="1:9" x14ac:dyDescent="0.25">
      <c r="A88" t="s">
        <v>11166</v>
      </c>
      <c r="B88">
        <v>1</v>
      </c>
      <c r="C88" t="s">
        <v>386</v>
      </c>
      <c r="D88" t="s">
        <v>8645</v>
      </c>
      <c r="E88" t="s">
        <v>8659</v>
      </c>
      <c r="F88" t="s">
        <v>148</v>
      </c>
      <c r="G88" t="s">
        <v>8645</v>
      </c>
      <c r="H88" t="b">
        <v>0</v>
      </c>
      <c r="I88" t="b">
        <v>0</v>
      </c>
    </row>
    <row r="89" spans="1:9" x14ac:dyDescent="0.25">
      <c r="A89" t="s">
        <v>11166</v>
      </c>
      <c r="B89">
        <v>1</v>
      </c>
      <c r="C89" t="s">
        <v>14738</v>
      </c>
      <c r="D89" t="s">
        <v>8645</v>
      </c>
      <c r="E89" t="s">
        <v>8646</v>
      </c>
      <c r="F89" t="s">
        <v>8646</v>
      </c>
      <c r="G89" t="s">
        <v>8645</v>
      </c>
      <c r="H89" t="b">
        <v>0</v>
      </c>
      <c r="I89" t="b">
        <v>0</v>
      </c>
    </row>
    <row r="90" spans="1:9" x14ac:dyDescent="0.25">
      <c r="A90" t="s">
        <v>11166</v>
      </c>
      <c r="B90">
        <v>1</v>
      </c>
      <c r="C90" t="s">
        <v>415</v>
      </c>
      <c r="D90" t="s">
        <v>8645</v>
      </c>
      <c r="E90" t="s">
        <v>8667</v>
      </c>
      <c r="F90" t="s">
        <v>272</v>
      </c>
      <c r="G90" t="s">
        <v>8645</v>
      </c>
      <c r="H90" t="b">
        <v>0</v>
      </c>
      <c r="I90" t="b">
        <v>1</v>
      </c>
    </row>
    <row r="91" spans="1:9" x14ac:dyDescent="0.25">
      <c r="A91" t="s">
        <v>11166</v>
      </c>
      <c r="B91">
        <v>1</v>
      </c>
      <c r="C91" t="s">
        <v>244</v>
      </c>
      <c r="D91" t="s">
        <v>8646</v>
      </c>
      <c r="E91" t="s">
        <v>8667</v>
      </c>
      <c r="F91" t="s">
        <v>272</v>
      </c>
      <c r="G91" t="s">
        <v>8648</v>
      </c>
      <c r="H91" t="b">
        <v>0</v>
      </c>
      <c r="I91" t="b">
        <v>0</v>
      </c>
    </row>
    <row r="92" spans="1:9" x14ac:dyDescent="0.25">
      <c r="A92" t="s">
        <v>11166</v>
      </c>
      <c r="B92">
        <v>1</v>
      </c>
      <c r="C92" t="s">
        <v>51</v>
      </c>
      <c r="D92" t="s">
        <v>26</v>
      </c>
      <c r="E92" t="s">
        <v>25</v>
      </c>
      <c r="F92" t="s">
        <v>25</v>
      </c>
      <c r="G92" t="s">
        <v>487</v>
      </c>
      <c r="H92" t="b">
        <v>0</v>
      </c>
      <c r="I92" t="b">
        <v>0</v>
      </c>
    </row>
    <row r="93" spans="1:9" x14ac:dyDescent="0.25">
      <c r="A93" t="s">
        <v>11166</v>
      </c>
      <c r="B93">
        <v>1</v>
      </c>
      <c r="C93" t="s">
        <v>229</v>
      </c>
      <c r="D93" t="s">
        <v>8645</v>
      </c>
      <c r="E93" t="s">
        <v>8637</v>
      </c>
      <c r="F93" t="s">
        <v>8650</v>
      </c>
      <c r="G93" t="s">
        <v>8645</v>
      </c>
      <c r="H93" t="b">
        <v>1</v>
      </c>
      <c r="I93" t="b">
        <v>0</v>
      </c>
    </row>
    <row r="94" spans="1:9" x14ac:dyDescent="0.25">
      <c r="A94" t="s">
        <v>11166</v>
      </c>
      <c r="B94">
        <v>1</v>
      </c>
      <c r="C94" t="s">
        <v>2295</v>
      </c>
      <c r="D94" t="s">
        <v>8645</v>
      </c>
      <c r="E94" t="s">
        <v>8659</v>
      </c>
      <c r="F94" t="s">
        <v>148</v>
      </c>
      <c r="G94" t="s">
        <v>8645</v>
      </c>
      <c r="H94" t="b">
        <v>0</v>
      </c>
      <c r="I94" t="b">
        <v>0</v>
      </c>
    </row>
    <row r="95" spans="1:9" x14ac:dyDescent="0.25">
      <c r="A95" t="s">
        <v>11166</v>
      </c>
      <c r="B95">
        <v>1</v>
      </c>
      <c r="C95" t="s">
        <v>181</v>
      </c>
      <c r="D95" t="s">
        <v>8645</v>
      </c>
      <c r="E95" t="s">
        <v>8659</v>
      </c>
      <c r="F95" t="s">
        <v>148</v>
      </c>
      <c r="G95" t="s">
        <v>8645</v>
      </c>
      <c r="H95" t="b">
        <v>0</v>
      </c>
      <c r="I95" t="b">
        <v>0</v>
      </c>
    </row>
    <row r="96" spans="1:9" x14ac:dyDescent="0.25">
      <c r="A96" t="s">
        <v>11166</v>
      </c>
      <c r="B96">
        <v>1</v>
      </c>
      <c r="C96" t="s">
        <v>32</v>
      </c>
      <c r="D96" t="s">
        <v>8646</v>
      </c>
      <c r="E96" t="s">
        <v>25</v>
      </c>
      <c r="F96" t="s">
        <v>25</v>
      </c>
      <c r="G96" t="s">
        <v>8647</v>
      </c>
      <c r="H96" t="b">
        <v>0</v>
      </c>
      <c r="I96" t="b">
        <v>0</v>
      </c>
    </row>
    <row r="97" spans="1:9" x14ac:dyDescent="0.25">
      <c r="A97" t="s">
        <v>11166</v>
      </c>
      <c r="B97">
        <v>1</v>
      </c>
      <c r="C97" t="s">
        <v>147</v>
      </c>
      <c r="D97" t="s">
        <v>8645</v>
      </c>
      <c r="E97" t="s">
        <v>8659</v>
      </c>
      <c r="F97" t="s">
        <v>148</v>
      </c>
      <c r="G97" t="s">
        <v>8645</v>
      </c>
      <c r="H97" t="b">
        <v>0</v>
      </c>
      <c r="I97" t="b">
        <v>0</v>
      </c>
    </row>
    <row r="98" spans="1:9" x14ac:dyDescent="0.25">
      <c r="A98" t="s">
        <v>11166</v>
      </c>
      <c r="B98">
        <v>1</v>
      </c>
      <c r="C98" t="s">
        <v>14739</v>
      </c>
      <c r="D98" t="s">
        <v>14740</v>
      </c>
      <c r="E98" t="s">
        <v>8646</v>
      </c>
      <c r="F98" t="s">
        <v>8646</v>
      </c>
      <c r="G98" t="s">
        <v>487</v>
      </c>
      <c r="H98" t="b">
        <v>0</v>
      </c>
      <c r="I98" t="b">
        <v>0</v>
      </c>
    </row>
    <row r="99" spans="1:9" x14ac:dyDescent="0.25">
      <c r="A99" t="s">
        <v>11166</v>
      </c>
      <c r="B99">
        <v>1</v>
      </c>
      <c r="C99" t="s">
        <v>37</v>
      </c>
      <c r="D99" t="s">
        <v>26</v>
      </c>
      <c r="E99" t="s">
        <v>25</v>
      </c>
      <c r="F99" t="s">
        <v>25</v>
      </c>
      <c r="G99" t="s">
        <v>487</v>
      </c>
      <c r="H99" t="b">
        <v>0</v>
      </c>
      <c r="I99" t="b">
        <v>0</v>
      </c>
    </row>
    <row r="100" spans="1:9" x14ac:dyDescent="0.25">
      <c r="A100" t="s">
        <v>11166</v>
      </c>
      <c r="B100">
        <v>1</v>
      </c>
      <c r="C100" t="s">
        <v>323</v>
      </c>
      <c r="D100" t="s">
        <v>8646</v>
      </c>
      <c r="E100" t="s">
        <v>324</v>
      </c>
      <c r="F100" t="s">
        <v>324</v>
      </c>
      <c r="G100" t="s">
        <v>8647</v>
      </c>
      <c r="H100" t="b">
        <v>0</v>
      </c>
      <c r="I100" t="b">
        <v>0</v>
      </c>
    </row>
    <row r="101" spans="1:9" x14ac:dyDescent="0.25">
      <c r="A101" t="s">
        <v>11166</v>
      </c>
      <c r="B101">
        <v>1</v>
      </c>
      <c r="C101" t="s">
        <v>204</v>
      </c>
      <c r="D101" t="s">
        <v>8645</v>
      </c>
      <c r="E101" t="s">
        <v>8490</v>
      </c>
      <c r="F101" t="s">
        <v>148</v>
      </c>
      <c r="G101" t="s">
        <v>8645</v>
      </c>
      <c r="H101" t="b">
        <v>0</v>
      </c>
      <c r="I101" t="b">
        <v>0</v>
      </c>
    </row>
    <row r="102" spans="1:9" x14ac:dyDescent="0.25">
      <c r="A102" t="s">
        <v>11166</v>
      </c>
      <c r="B102">
        <v>1</v>
      </c>
      <c r="C102" t="s">
        <v>69</v>
      </c>
      <c r="D102" t="s">
        <v>26</v>
      </c>
      <c r="E102" t="s">
        <v>25</v>
      </c>
      <c r="F102" t="s">
        <v>25</v>
      </c>
      <c r="G102" t="s">
        <v>487</v>
      </c>
      <c r="H102" t="b">
        <v>0</v>
      </c>
      <c r="I102" t="b">
        <v>0</v>
      </c>
    </row>
    <row r="103" spans="1:9" x14ac:dyDescent="0.25">
      <c r="A103" t="s">
        <v>11166</v>
      </c>
      <c r="B103">
        <v>1</v>
      </c>
      <c r="C103" t="s">
        <v>339</v>
      </c>
      <c r="D103" t="s">
        <v>8645</v>
      </c>
      <c r="E103" t="s">
        <v>8653</v>
      </c>
      <c r="F103" t="s">
        <v>2</v>
      </c>
      <c r="G103" t="s">
        <v>8645</v>
      </c>
      <c r="H103" t="b">
        <v>0</v>
      </c>
      <c r="I103" t="b">
        <v>1</v>
      </c>
    </row>
    <row r="104" spans="1:9" x14ac:dyDescent="0.25">
      <c r="A104" t="s">
        <v>11166</v>
      </c>
      <c r="B104">
        <v>1</v>
      </c>
      <c r="C104" t="s">
        <v>269</v>
      </c>
      <c r="D104" t="s">
        <v>8645</v>
      </c>
      <c r="E104" t="s">
        <v>8654</v>
      </c>
      <c r="F104" t="s">
        <v>369</v>
      </c>
      <c r="G104" t="s">
        <v>8645</v>
      </c>
      <c r="H104" t="b">
        <v>0</v>
      </c>
      <c r="I104" t="b">
        <v>0</v>
      </c>
    </row>
    <row r="105" spans="1:9" x14ac:dyDescent="0.25">
      <c r="A105" t="s">
        <v>11166</v>
      </c>
      <c r="B105">
        <v>1</v>
      </c>
      <c r="C105" t="s">
        <v>379</v>
      </c>
      <c r="D105" t="s">
        <v>149</v>
      </c>
      <c r="E105" t="s">
        <v>8659</v>
      </c>
      <c r="F105" t="s">
        <v>148</v>
      </c>
      <c r="G105" t="s">
        <v>8647</v>
      </c>
      <c r="H105" t="b">
        <v>0</v>
      </c>
      <c r="I105" t="b">
        <v>0</v>
      </c>
    </row>
    <row r="106" spans="1:9" x14ac:dyDescent="0.25">
      <c r="A106" t="s">
        <v>11166</v>
      </c>
      <c r="B106">
        <v>1</v>
      </c>
      <c r="C106" t="s">
        <v>383</v>
      </c>
      <c r="D106" t="s">
        <v>149</v>
      </c>
      <c r="E106" t="s">
        <v>8659</v>
      </c>
      <c r="F106" t="s">
        <v>148</v>
      </c>
      <c r="G106" t="s">
        <v>8647</v>
      </c>
      <c r="H106" t="b">
        <v>0</v>
      </c>
      <c r="I106" t="b">
        <v>0</v>
      </c>
    </row>
    <row r="107" spans="1:9" x14ac:dyDescent="0.25">
      <c r="A107" t="s">
        <v>11166</v>
      </c>
      <c r="B107">
        <v>1</v>
      </c>
      <c r="C107" t="s">
        <v>84</v>
      </c>
      <c r="D107" t="s">
        <v>8645</v>
      </c>
      <c r="E107" t="s">
        <v>25</v>
      </c>
      <c r="F107" t="s">
        <v>25</v>
      </c>
      <c r="G107" t="s">
        <v>8645</v>
      </c>
      <c r="H107" t="b">
        <v>0</v>
      </c>
      <c r="I107" t="b">
        <v>0</v>
      </c>
    </row>
    <row r="108" spans="1:9" x14ac:dyDescent="0.25">
      <c r="A108" t="s">
        <v>11166</v>
      </c>
      <c r="B108">
        <v>1</v>
      </c>
      <c r="C108" t="s">
        <v>279</v>
      </c>
      <c r="D108" t="s">
        <v>8657</v>
      </c>
      <c r="E108" t="s">
        <v>8654</v>
      </c>
      <c r="F108" t="s">
        <v>369</v>
      </c>
      <c r="G108" t="s">
        <v>8646</v>
      </c>
      <c r="H108" t="b">
        <v>1</v>
      </c>
      <c r="I108" t="b">
        <v>0</v>
      </c>
    </row>
    <row r="109" spans="1:9" x14ac:dyDescent="0.25">
      <c r="A109" t="s">
        <v>11166</v>
      </c>
      <c r="B109">
        <v>1</v>
      </c>
      <c r="C109" t="s">
        <v>214</v>
      </c>
      <c r="D109" t="s">
        <v>8643</v>
      </c>
      <c r="E109" t="s">
        <v>8637</v>
      </c>
      <c r="F109" t="s">
        <v>8650</v>
      </c>
      <c r="G109" t="s">
        <v>487</v>
      </c>
      <c r="H109" t="b">
        <v>0</v>
      </c>
      <c r="I109" t="b">
        <v>0</v>
      </c>
    </row>
    <row r="110" spans="1:9" x14ac:dyDescent="0.25">
      <c r="A110" t="s">
        <v>11166</v>
      </c>
      <c r="B110">
        <v>1</v>
      </c>
      <c r="C110" t="s">
        <v>356</v>
      </c>
      <c r="D110" t="s">
        <v>357</v>
      </c>
      <c r="E110" t="s">
        <v>25</v>
      </c>
      <c r="F110" t="s">
        <v>25</v>
      </c>
      <c r="G110" t="s">
        <v>8647</v>
      </c>
      <c r="H110" t="b">
        <v>0</v>
      </c>
      <c r="I110" t="b">
        <v>1</v>
      </c>
    </row>
    <row r="111" spans="1:9" x14ac:dyDescent="0.25">
      <c r="A111" t="s">
        <v>11166</v>
      </c>
      <c r="B111">
        <v>1</v>
      </c>
      <c r="C111" t="s">
        <v>389</v>
      </c>
      <c r="D111" t="s">
        <v>8662</v>
      </c>
      <c r="E111" t="s">
        <v>8659</v>
      </c>
      <c r="F111" t="s">
        <v>148</v>
      </c>
      <c r="G111" t="s">
        <v>8647</v>
      </c>
      <c r="H111" t="b">
        <v>0</v>
      </c>
      <c r="I111" t="b">
        <v>0</v>
      </c>
    </row>
    <row r="112" spans="1:9" x14ac:dyDescent="0.25">
      <c r="A112" t="s">
        <v>11166</v>
      </c>
      <c r="B112">
        <v>1</v>
      </c>
      <c r="C112" t="s">
        <v>66</v>
      </c>
      <c r="D112" t="s">
        <v>8645</v>
      </c>
      <c r="E112" t="s">
        <v>25</v>
      </c>
      <c r="F112" t="s">
        <v>25</v>
      </c>
      <c r="G112" t="s">
        <v>8645</v>
      </c>
      <c r="H112" t="b">
        <v>0</v>
      </c>
      <c r="I112" t="b">
        <v>0</v>
      </c>
    </row>
    <row r="113" spans="1:9" x14ac:dyDescent="0.25">
      <c r="A113" t="s">
        <v>11166</v>
      </c>
      <c r="B113">
        <v>1</v>
      </c>
      <c r="C113" t="s">
        <v>293</v>
      </c>
      <c r="D113" t="s">
        <v>287</v>
      </c>
      <c r="E113" t="s">
        <v>8489</v>
      </c>
      <c r="F113" t="s">
        <v>369</v>
      </c>
      <c r="G113" t="s">
        <v>487</v>
      </c>
      <c r="H113" t="b">
        <v>0</v>
      </c>
      <c r="I113" t="b">
        <v>0</v>
      </c>
    </row>
    <row r="114" spans="1:9" x14ac:dyDescent="0.25">
      <c r="A114" t="s">
        <v>11166</v>
      </c>
      <c r="B114">
        <v>1</v>
      </c>
      <c r="C114" t="s">
        <v>313</v>
      </c>
      <c r="D114" t="s">
        <v>8645</v>
      </c>
      <c r="E114" t="s">
        <v>8659</v>
      </c>
      <c r="F114" t="s">
        <v>148</v>
      </c>
      <c r="G114" t="s">
        <v>8645</v>
      </c>
      <c r="H114" t="b">
        <v>0</v>
      </c>
      <c r="I114" t="b">
        <v>0</v>
      </c>
    </row>
    <row r="115" spans="1:9" x14ac:dyDescent="0.25">
      <c r="A115" t="s">
        <v>11166</v>
      </c>
      <c r="B115">
        <v>1</v>
      </c>
      <c r="C115" t="s">
        <v>91</v>
      </c>
      <c r="D115" t="s">
        <v>8643</v>
      </c>
      <c r="E115" t="s">
        <v>8488</v>
      </c>
      <c r="F115" t="s">
        <v>8644</v>
      </c>
      <c r="G115" t="s">
        <v>8648</v>
      </c>
      <c r="H115" t="b">
        <v>1</v>
      </c>
      <c r="I115" t="b">
        <v>0</v>
      </c>
    </row>
    <row r="116" spans="1:9" x14ac:dyDescent="0.25">
      <c r="A116" t="s">
        <v>11166</v>
      </c>
      <c r="B116">
        <v>1</v>
      </c>
      <c r="C116" t="s">
        <v>403</v>
      </c>
      <c r="D116" t="s">
        <v>8645</v>
      </c>
      <c r="E116" t="s">
        <v>8666</v>
      </c>
      <c r="F116" t="s">
        <v>272</v>
      </c>
      <c r="G116" t="s">
        <v>8645</v>
      </c>
      <c r="H116" t="b">
        <v>0</v>
      </c>
      <c r="I116" t="b">
        <v>0</v>
      </c>
    </row>
    <row r="117" spans="1:9" x14ac:dyDescent="0.25">
      <c r="A117" t="s">
        <v>11166</v>
      </c>
      <c r="B117">
        <v>1</v>
      </c>
      <c r="C117" t="s">
        <v>329</v>
      </c>
      <c r="D117" t="s">
        <v>8645</v>
      </c>
      <c r="E117" t="s">
        <v>324</v>
      </c>
      <c r="F117" t="s">
        <v>324</v>
      </c>
      <c r="G117" t="s">
        <v>8645</v>
      </c>
      <c r="H117" t="b">
        <v>0</v>
      </c>
      <c r="I117" t="b">
        <v>1</v>
      </c>
    </row>
    <row r="118" spans="1:9" x14ac:dyDescent="0.25">
      <c r="A118" t="s">
        <v>11166</v>
      </c>
      <c r="B118">
        <v>1</v>
      </c>
      <c r="C118" t="s">
        <v>222</v>
      </c>
      <c r="D118" t="s">
        <v>8643</v>
      </c>
      <c r="E118" t="s">
        <v>8637</v>
      </c>
      <c r="F118" t="s">
        <v>8650</v>
      </c>
      <c r="G118" t="s">
        <v>487</v>
      </c>
      <c r="H118" t="b">
        <v>1</v>
      </c>
      <c r="I118" t="b">
        <v>0</v>
      </c>
    </row>
    <row r="119" spans="1:9" x14ac:dyDescent="0.25">
      <c r="A119" t="s">
        <v>11166</v>
      </c>
      <c r="B119">
        <v>1</v>
      </c>
      <c r="C119" t="s">
        <v>172</v>
      </c>
      <c r="D119" t="s">
        <v>8645</v>
      </c>
      <c r="E119" t="s">
        <v>8659</v>
      </c>
      <c r="F119" t="s">
        <v>148</v>
      </c>
      <c r="G119" t="s">
        <v>8645</v>
      </c>
      <c r="H119" t="b">
        <v>1</v>
      </c>
      <c r="I119" t="b">
        <v>0</v>
      </c>
    </row>
    <row r="120" spans="1:9" x14ac:dyDescent="0.25">
      <c r="A120" t="s">
        <v>11166</v>
      </c>
      <c r="B120">
        <v>1</v>
      </c>
      <c r="C120" t="s">
        <v>177</v>
      </c>
      <c r="D120" t="s">
        <v>8645</v>
      </c>
      <c r="E120" t="s">
        <v>8659</v>
      </c>
      <c r="F120" t="s">
        <v>148</v>
      </c>
      <c r="G120" t="s">
        <v>8645</v>
      </c>
      <c r="H120" t="b">
        <v>1</v>
      </c>
      <c r="I120" t="b">
        <v>0</v>
      </c>
    </row>
    <row r="121" spans="1:9" x14ac:dyDescent="0.25">
      <c r="A121" t="s">
        <v>11166</v>
      </c>
      <c r="B121">
        <v>1</v>
      </c>
      <c r="C121" t="s">
        <v>7459</v>
      </c>
      <c r="D121" t="s">
        <v>8645</v>
      </c>
      <c r="E121" t="s">
        <v>8488</v>
      </c>
      <c r="F121" t="s">
        <v>8644</v>
      </c>
      <c r="G121" t="s">
        <v>8645</v>
      </c>
      <c r="H121" t="b">
        <v>1</v>
      </c>
      <c r="I121" t="b">
        <v>0</v>
      </c>
    </row>
    <row r="122" spans="1:9" x14ac:dyDescent="0.25">
      <c r="A122" t="s">
        <v>11166</v>
      </c>
      <c r="B122">
        <v>1</v>
      </c>
      <c r="C122" t="s">
        <v>63</v>
      </c>
      <c r="D122" t="s">
        <v>26</v>
      </c>
      <c r="E122" t="s">
        <v>25</v>
      </c>
      <c r="F122" t="s">
        <v>25</v>
      </c>
      <c r="G122" t="s">
        <v>487</v>
      </c>
      <c r="H122" t="b">
        <v>1</v>
      </c>
      <c r="I122" t="b">
        <v>0</v>
      </c>
    </row>
    <row r="123" spans="1:9" x14ac:dyDescent="0.25">
      <c r="A123" t="s">
        <v>11166</v>
      </c>
      <c r="B123">
        <v>1</v>
      </c>
      <c r="C123" t="s">
        <v>235</v>
      </c>
      <c r="D123" t="s">
        <v>8643</v>
      </c>
      <c r="E123" t="s">
        <v>8637</v>
      </c>
      <c r="F123" t="s">
        <v>8650</v>
      </c>
      <c r="G123" t="s">
        <v>487</v>
      </c>
      <c r="H123" t="b">
        <v>1</v>
      </c>
      <c r="I123" t="b">
        <v>0</v>
      </c>
    </row>
    <row r="124" spans="1:9" x14ac:dyDescent="0.25">
      <c r="A124" t="s">
        <v>11166</v>
      </c>
      <c r="B124">
        <v>1</v>
      </c>
      <c r="C124" t="s">
        <v>192</v>
      </c>
      <c r="D124" t="s">
        <v>149</v>
      </c>
      <c r="E124" t="s">
        <v>8659</v>
      </c>
      <c r="F124" t="s">
        <v>148</v>
      </c>
      <c r="G124" t="s">
        <v>8648</v>
      </c>
      <c r="H124" t="b">
        <v>1</v>
      </c>
      <c r="I124" t="b">
        <v>0</v>
      </c>
    </row>
    <row r="125" spans="1:9" x14ac:dyDescent="0.25">
      <c r="A125" t="s">
        <v>11166</v>
      </c>
      <c r="B125">
        <v>1</v>
      </c>
      <c r="C125" t="s">
        <v>45</v>
      </c>
      <c r="D125" t="s">
        <v>26</v>
      </c>
      <c r="E125" t="s">
        <v>25</v>
      </c>
      <c r="F125" t="s">
        <v>25</v>
      </c>
      <c r="G125" t="s">
        <v>8647</v>
      </c>
      <c r="H125" t="b">
        <v>1</v>
      </c>
      <c r="I125" t="b">
        <v>0</v>
      </c>
    </row>
    <row r="126" spans="1:9" x14ac:dyDescent="0.25">
      <c r="A126" t="s">
        <v>11166</v>
      </c>
      <c r="B126">
        <v>1</v>
      </c>
      <c r="C126" t="s">
        <v>217</v>
      </c>
      <c r="D126" t="s">
        <v>8645</v>
      </c>
      <c r="E126" t="s">
        <v>8637</v>
      </c>
      <c r="F126" t="s">
        <v>8650</v>
      </c>
      <c r="G126" t="s">
        <v>8645</v>
      </c>
      <c r="H126" t="b">
        <v>1</v>
      </c>
      <c r="I126" t="b">
        <v>0</v>
      </c>
    </row>
    <row r="127" spans="1:9" x14ac:dyDescent="0.25">
      <c r="A127" t="s">
        <v>11166</v>
      </c>
      <c r="B127">
        <v>1</v>
      </c>
      <c r="C127" t="s">
        <v>186</v>
      </c>
      <c r="D127" t="s">
        <v>149</v>
      </c>
      <c r="E127" t="s">
        <v>8659</v>
      </c>
      <c r="F127" t="s">
        <v>148</v>
      </c>
      <c r="G127" t="s">
        <v>8663</v>
      </c>
      <c r="H127" t="b">
        <v>1</v>
      </c>
      <c r="I127" t="b">
        <v>0</v>
      </c>
    </row>
    <row r="128" spans="1:9" x14ac:dyDescent="0.25">
      <c r="A128" t="s">
        <v>11166</v>
      </c>
      <c r="B128">
        <v>1</v>
      </c>
      <c r="C128" t="s">
        <v>154</v>
      </c>
      <c r="D128" t="s">
        <v>8664</v>
      </c>
      <c r="E128" t="s">
        <v>8659</v>
      </c>
      <c r="F128" t="s">
        <v>148</v>
      </c>
      <c r="G128" t="s">
        <v>8660</v>
      </c>
      <c r="H128" t="b">
        <v>0</v>
      </c>
      <c r="I128" t="b">
        <v>0</v>
      </c>
    </row>
    <row r="129" spans="1:15" x14ac:dyDescent="0.25">
      <c r="A129" t="s">
        <v>11166</v>
      </c>
      <c r="B129">
        <v>1</v>
      </c>
      <c r="C129" t="s">
        <v>262</v>
      </c>
      <c r="D129" t="s">
        <v>8645</v>
      </c>
      <c r="E129" t="s">
        <v>8654</v>
      </c>
      <c r="F129" t="s">
        <v>369</v>
      </c>
      <c r="G129" t="s">
        <v>8645</v>
      </c>
      <c r="H129" t="b">
        <v>1</v>
      </c>
      <c r="I129" t="b">
        <v>0</v>
      </c>
    </row>
    <row r="130" spans="1:15" x14ac:dyDescent="0.25">
      <c r="A130" t="s">
        <v>11166</v>
      </c>
      <c r="B130">
        <v>1</v>
      </c>
      <c r="C130" t="s">
        <v>286</v>
      </c>
      <c r="D130" t="s">
        <v>8645</v>
      </c>
      <c r="E130" t="s">
        <v>8489</v>
      </c>
      <c r="F130" t="s">
        <v>369</v>
      </c>
      <c r="G130" t="s">
        <v>8645</v>
      </c>
      <c r="H130" t="b">
        <v>0</v>
      </c>
      <c r="I130" t="b">
        <v>0</v>
      </c>
    </row>
    <row r="131" spans="1:15" x14ac:dyDescent="0.25">
      <c r="A131" t="s">
        <v>11166</v>
      </c>
      <c r="B131">
        <v>1</v>
      </c>
      <c r="C131" t="s">
        <v>14737</v>
      </c>
      <c r="D131" t="s">
        <v>8645</v>
      </c>
      <c r="E131" t="s">
        <v>8489</v>
      </c>
      <c r="F131" t="s">
        <v>369</v>
      </c>
      <c r="G131" t="s">
        <v>8645</v>
      </c>
      <c r="H131" t="b">
        <v>0</v>
      </c>
      <c r="I131" t="b">
        <v>0</v>
      </c>
    </row>
    <row r="132" spans="1:15" x14ac:dyDescent="0.25">
      <c r="A132" t="s">
        <v>11166</v>
      </c>
      <c r="B132">
        <v>1</v>
      </c>
      <c r="C132" t="s">
        <v>102</v>
      </c>
      <c r="D132" t="s">
        <v>8794</v>
      </c>
      <c r="E132" t="s">
        <v>8488</v>
      </c>
      <c r="F132" t="s">
        <v>8644</v>
      </c>
      <c r="G132" t="s">
        <v>487</v>
      </c>
      <c r="H132" t="b">
        <v>1</v>
      </c>
      <c r="I132" t="b">
        <v>0</v>
      </c>
    </row>
    <row r="133" spans="1:15" x14ac:dyDescent="0.25">
      <c r="A133" t="s">
        <v>11166</v>
      </c>
      <c r="B133">
        <v>1</v>
      </c>
      <c r="C133" t="s">
        <v>99</v>
      </c>
      <c r="D133" t="s">
        <v>8643</v>
      </c>
      <c r="E133" t="s">
        <v>8488</v>
      </c>
      <c r="F133" t="s">
        <v>8644</v>
      </c>
      <c r="G133" t="s">
        <v>487</v>
      </c>
      <c r="H133" t="b">
        <v>1</v>
      </c>
      <c r="I133" t="b">
        <v>0</v>
      </c>
    </row>
    <row r="134" spans="1:15" x14ac:dyDescent="0.25">
      <c r="A134" t="s">
        <v>11166</v>
      </c>
      <c r="B134">
        <v>1</v>
      </c>
      <c r="C134" t="s">
        <v>129</v>
      </c>
      <c r="D134" t="s">
        <v>8643</v>
      </c>
      <c r="E134" t="s">
        <v>8488</v>
      </c>
      <c r="F134" t="s">
        <v>8644</v>
      </c>
      <c r="G134" t="s">
        <v>487</v>
      </c>
      <c r="H134" t="b">
        <v>1</v>
      </c>
      <c r="I134" t="b">
        <v>0</v>
      </c>
    </row>
    <row r="135" spans="1:15" x14ac:dyDescent="0.25">
      <c r="A135" t="s">
        <v>11166</v>
      </c>
      <c r="B135">
        <v>1</v>
      </c>
      <c r="C135" t="s">
        <v>15</v>
      </c>
      <c r="D135" t="s">
        <v>8646</v>
      </c>
      <c r="E135" t="s">
        <v>2</v>
      </c>
      <c r="F135" t="s">
        <v>2</v>
      </c>
      <c r="G135" t="s">
        <v>8648</v>
      </c>
      <c r="H135" t="b">
        <v>1</v>
      </c>
      <c r="I135" t="b">
        <v>1</v>
      </c>
    </row>
    <row r="136" spans="1:15" x14ac:dyDescent="0.25">
      <c r="A136" t="s">
        <v>11166</v>
      </c>
      <c r="B136">
        <v>1</v>
      </c>
      <c r="C136" t="s">
        <v>20</v>
      </c>
      <c r="D136" t="s">
        <v>8646</v>
      </c>
      <c r="E136" t="s">
        <v>2</v>
      </c>
      <c r="F136" t="s">
        <v>2</v>
      </c>
      <c r="G136" t="s">
        <v>8648</v>
      </c>
      <c r="H136" t="b">
        <v>1</v>
      </c>
      <c r="I136" t="b">
        <v>1</v>
      </c>
    </row>
    <row r="137" spans="1:15" x14ac:dyDescent="0.25">
      <c r="A137" t="s">
        <v>11166</v>
      </c>
      <c r="B137">
        <v>1</v>
      </c>
      <c r="C137" t="s">
        <v>14743</v>
      </c>
      <c r="D137" t="s">
        <v>8645</v>
      </c>
      <c r="E137" t="s">
        <v>8659</v>
      </c>
      <c r="F137" t="s">
        <v>148</v>
      </c>
      <c r="G137" t="s">
        <v>8645</v>
      </c>
      <c r="H137" t="b">
        <v>0</v>
      </c>
      <c r="I137" t="b">
        <v>0</v>
      </c>
    </row>
    <row r="138" spans="1:15" x14ac:dyDescent="0.25">
      <c r="A138" t="s">
        <v>11166</v>
      </c>
      <c r="B138">
        <v>1</v>
      </c>
      <c r="C138" t="s">
        <v>159</v>
      </c>
      <c r="D138" t="s">
        <v>149</v>
      </c>
      <c r="E138" t="s">
        <v>8659</v>
      </c>
      <c r="F138" t="s">
        <v>148</v>
      </c>
      <c r="G138" t="s">
        <v>8665</v>
      </c>
      <c r="H138" t="b">
        <v>0</v>
      </c>
      <c r="I138" t="b">
        <v>0</v>
      </c>
    </row>
    <row r="139" spans="1:15" x14ac:dyDescent="0.25">
      <c r="A139" t="s">
        <v>11166</v>
      </c>
      <c r="B139">
        <v>1</v>
      </c>
      <c r="C139" t="s">
        <v>352</v>
      </c>
      <c r="D139" t="s">
        <v>8645</v>
      </c>
      <c r="E139" t="s">
        <v>8489</v>
      </c>
      <c r="F139" t="s">
        <v>369</v>
      </c>
      <c r="G139" t="s">
        <v>8645</v>
      </c>
      <c r="H139" t="b">
        <v>0</v>
      </c>
      <c r="I139" t="b">
        <v>0</v>
      </c>
    </row>
    <row r="140" spans="1:15" x14ac:dyDescent="0.25">
      <c r="A140" t="s">
        <v>11166</v>
      </c>
      <c r="B140">
        <v>1</v>
      </c>
      <c r="C140" t="s">
        <v>363</v>
      </c>
      <c r="D140" t="s">
        <v>357</v>
      </c>
      <c r="E140" t="s">
        <v>357</v>
      </c>
      <c r="F140" t="s">
        <v>357</v>
      </c>
      <c r="G140" t="s">
        <v>487</v>
      </c>
      <c r="H140" t="b">
        <v>0</v>
      </c>
      <c r="I140" t="b">
        <v>1</v>
      </c>
    </row>
    <row r="141" spans="1:15" x14ac:dyDescent="0.25">
      <c r="A141" t="s">
        <v>11166</v>
      </c>
      <c r="B141">
        <v>1</v>
      </c>
      <c r="C141" t="s">
        <v>420</v>
      </c>
      <c r="D141" t="s">
        <v>8645</v>
      </c>
      <c r="E141" t="s">
        <v>8637</v>
      </c>
      <c r="F141" t="s">
        <v>8650</v>
      </c>
      <c r="G141" t="s">
        <v>8645</v>
      </c>
      <c r="H141" t="b">
        <v>0</v>
      </c>
      <c r="I141" t="b">
        <v>0</v>
      </c>
    </row>
    <row r="142" spans="1:15" x14ac:dyDescent="0.25">
      <c r="A142" t="s">
        <v>11166</v>
      </c>
      <c r="B142">
        <v>1</v>
      </c>
      <c r="C142" t="s">
        <v>275</v>
      </c>
      <c r="D142" t="s">
        <v>8645</v>
      </c>
      <c r="E142" t="s">
        <v>8654</v>
      </c>
      <c r="F142" t="s">
        <v>369</v>
      </c>
      <c r="G142" t="s">
        <v>8645</v>
      </c>
      <c r="H142" t="b">
        <v>1</v>
      </c>
      <c r="I142" t="b">
        <v>0</v>
      </c>
    </row>
    <row r="143" spans="1:15" x14ac:dyDescent="0.25">
      <c r="A143" t="s">
        <v>11167</v>
      </c>
      <c r="B143">
        <v>2</v>
      </c>
      <c r="C143" t="s">
        <v>135</v>
      </c>
      <c r="E143" t="s">
        <v>76</v>
      </c>
      <c r="F143" t="s">
        <v>76</v>
      </c>
      <c r="J143" t="s">
        <v>134</v>
      </c>
      <c r="K143" t="s">
        <v>92</v>
      </c>
      <c r="L143" t="s">
        <v>3</v>
      </c>
      <c r="M143" t="s">
        <v>17</v>
      </c>
      <c r="N143" t="s">
        <v>7</v>
      </c>
      <c r="O143" t="s">
        <v>136</v>
      </c>
    </row>
    <row r="144" spans="1:15" x14ac:dyDescent="0.25">
      <c r="A144" t="s">
        <v>11167</v>
      </c>
      <c r="B144">
        <v>2</v>
      </c>
      <c r="C144" t="s">
        <v>115</v>
      </c>
      <c r="E144" t="s">
        <v>76</v>
      </c>
      <c r="F144" t="s">
        <v>76</v>
      </c>
      <c r="J144" t="s">
        <v>114</v>
      </c>
      <c r="K144" t="s">
        <v>92</v>
      </c>
      <c r="L144" t="s">
        <v>93</v>
      </c>
      <c r="M144" t="s">
        <v>116</v>
      </c>
      <c r="N144" t="s">
        <v>7</v>
      </c>
      <c r="O144" t="s">
        <v>117</v>
      </c>
    </row>
    <row r="145" spans="1:15" x14ac:dyDescent="0.25">
      <c r="A145" t="s">
        <v>11167</v>
      </c>
      <c r="B145">
        <v>2</v>
      </c>
      <c r="C145" t="s">
        <v>96</v>
      </c>
      <c r="E145" t="s">
        <v>76</v>
      </c>
      <c r="F145" t="s">
        <v>76</v>
      </c>
      <c r="J145" t="s">
        <v>95</v>
      </c>
      <c r="K145" t="s">
        <v>92</v>
      </c>
      <c r="L145" t="s">
        <v>93</v>
      </c>
      <c r="M145" t="s">
        <v>17</v>
      </c>
      <c r="N145" t="s">
        <v>7</v>
      </c>
      <c r="O145" t="s">
        <v>97</v>
      </c>
    </row>
    <row r="146" spans="1:15" x14ac:dyDescent="0.25">
      <c r="A146" t="s">
        <v>11167</v>
      </c>
      <c r="B146">
        <v>2</v>
      </c>
      <c r="C146" t="s">
        <v>398</v>
      </c>
      <c r="E146" t="s">
        <v>390</v>
      </c>
      <c r="F146" t="s">
        <v>272</v>
      </c>
      <c r="J146" t="s">
        <v>397</v>
      </c>
      <c r="K146" t="s">
        <v>399</v>
      </c>
      <c r="L146" t="s">
        <v>400</v>
      </c>
      <c r="M146" t="s">
        <v>6</v>
      </c>
      <c r="N146" t="s">
        <v>7</v>
      </c>
      <c r="O146" t="s">
        <v>401</v>
      </c>
    </row>
    <row r="147" spans="1:15" x14ac:dyDescent="0.25">
      <c r="A147" t="s">
        <v>11167</v>
      </c>
      <c r="B147">
        <v>2</v>
      </c>
      <c r="C147" t="s">
        <v>394</v>
      </c>
      <c r="E147" t="s">
        <v>390</v>
      </c>
      <c r="F147" t="s">
        <v>272</v>
      </c>
      <c r="J147" t="s">
        <v>393</v>
      </c>
      <c r="K147" t="s">
        <v>74</v>
      </c>
      <c r="L147" t="s">
        <v>85</v>
      </c>
      <c r="M147" t="s">
        <v>6</v>
      </c>
      <c r="N147" t="s">
        <v>7</v>
      </c>
      <c r="O147" t="s">
        <v>396</v>
      </c>
    </row>
    <row r="148" spans="1:15" x14ac:dyDescent="0.25">
      <c r="A148" t="s">
        <v>11167</v>
      </c>
      <c r="B148">
        <v>2</v>
      </c>
      <c r="C148" t="s">
        <v>290</v>
      </c>
      <c r="E148" t="s">
        <v>76</v>
      </c>
      <c r="F148" t="s">
        <v>76</v>
      </c>
      <c r="J148" t="s">
        <v>289</v>
      </c>
      <c r="K148" t="s">
        <v>287</v>
      </c>
      <c r="L148" t="s">
        <v>218</v>
      </c>
      <c r="M148" t="s">
        <v>6</v>
      </c>
      <c r="N148" t="s">
        <v>7</v>
      </c>
      <c r="O148" t="s">
        <v>291</v>
      </c>
    </row>
    <row r="149" spans="1:15" x14ac:dyDescent="0.25">
      <c r="A149" t="s">
        <v>11167</v>
      </c>
      <c r="B149">
        <v>2</v>
      </c>
      <c r="C149" t="s">
        <v>24</v>
      </c>
      <c r="E149" t="s">
        <v>25</v>
      </c>
      <c r="F149" t="s">
        <v>29</v>
      </c>
      <c r="J149" t="s">
        <v>23</v>
      </c>
      <c r="K149" t="s">
        <v>26</v>
      </c>
      <c r="L149" t="s">
        <v>27</v>
      </c>
      <c r="M149" t="s">
        <v>6</v>
      </c>
      <c r="N149" t="s">
        <v>7</v>
      </c>
      <c r="O149" t="s">
        <v>30</v>
      </c>
    </row>
    <row r="150" spans="1:15" x14ac:dyDescent="0.25">
      <c r="A150" t="s">
        <v>11167</v>
      </c>
      <c r="B150">
        <v>2</v>
      </c>
      <c r="C150" t="s">
        <v>256</v>
      </c>
      <c r="E150" t="s">
        <v>257</v>
      </c>
      <c r="F150" t="s">
        <v>29</v>
      </c>
      <c r="J150" t="s">
        <v>255</v>
      </c>
      <c r="K150" t="s">
        <v>258</v>
      </c>
      <c r="L150" t="s">
        <v>259</v>
      </c>
      <c r="M150" t="s">
        <v>17</v>
      </c>
      <c r="N150" t="s">
        <v>7</v>
      </c>
      <c r="O150" t="s">
        <v>260</v>
      </c>
    </row>
    <row r="151" spans="1:15" x14ac:dyDescent="0.25">
      <c r="A151" t="s">
        <v>11167</v>
      </c>
      <c r="B151">
        <v>2</v>
      </c>
      <c r="C151" t="s">
        <v>411</v>
      </c>
      <c r="E151" t="s">
        <v>390</v>
      </c>
      <c r="F151" t="s">
        <v>272</v>
      </c>
      <c r="J151" t="s">
        <v>410</v>
      </c>
      <c r="K151" t="s">
        <v>399</v>
      </c>
      <c r="L151" t="s">
        <v>400</v>
      </c>
      <c r="M151" t="s">
        <v>17</v>
      </c>
      <c r="N151" t="s">
        <v>412</v>
      </c>
      <c r="O151" t="s">
        <v>413</v>
      </c>
    </row>
    <row r="152" spans="1:15" x14ac:dyDescent="0.25">
      <c r="A152" t="s">
        <v>11167</v>
      </c>
      <c r="B152">
        <v>2</v>
      </c>
      <c r="C152" t="s">
        <v>195</v>
      </c>
      <c r="E152" t="s">
        <v>148</v>
      </c>
      <c r="F152" t="s">
        <v>76</v>
      </c>
      <c r="J152" t="s">
        <v>194</v>
      </c>
      <c r="K152" t="s">
        <v>149</v>
      </c>
      <c r="L152" t="s">
        <v>196</v>
      </c>
      <c r="M152" t="s">
        <v>6</v>
      </c>
      <c r="N152" t="s">
        <v>197</v>
      </c>
      <c r="O152" t="s">
        <v>198</v>
      </c>
    </row>
    <row r="153" spans="1:15" x14ac:dyDescent="0.25">
      <c r="A153" t="s">
        <v>11167</v>
      </c>
      <c r="B153">
        <v>2</v>
      </c>
      <c r="C153" t="s">
        <v>200</v>
      </c>
      <c r="E153" t="s">
        <v>148</v>
      </c>
      <c r="F153" t="s">
        <v>76</v>
      </c>
      <c r="J153" t="s">
        <v>199</v>
      </c>
      <c r="K153" t="s">
        <v>149</v>
      </c>
      <c r="L153" t="s">
        <v>196</v>
      </c>
      <c r="M153" t="s">
        <v>6</v>
      </c>
      <c r="N153" t="s">
        <v>201</v>
      </c>
      <c r="O153" t="s">
        <v>202</v>
      </c>
    </row>
    <row r="154" spans="1:15" x14ac:dyDescent="0.25">
      <c r="A154" t="s">
        <v>11167</v>
      </c>
      <c r="B154">
        <v>2</v>
      </c>
      <c r="C154" t="s">
        <v>309</v>
      </c>
      <c r="E154" t="s">
        <v>76</v>
      </c>
      <c r="F154" t="s">
        <v>76</v>
      </c>
      <c r="J154" t="s">
        <v>308</v>
      </c>
      <c r="K154" t="s">
        <v>304</v>
      </c>
      <c r="L154" t="s">
        <v>305</v>
      </c>
      <c r="M154" t="s">
        <v>17</v>
      </c>
      <c r="N154" t="s">
        <v>310</v>
      </c>
      <c r="O154" t="s">
        <v>311</v>
      </c>
    </row>
    <row r="155" spans="1:15" x14ac:dyDescent="0.25">
      <c r="A155" t="s">
        <v>11167</v>
      </c>
      <c r="B155">
        <v>2</v>
      </c>
      <c r="C155" t="s">
        <v>427</v>
      </c>
      <c r="E155" t="s">
        <v>250</v>
      </c>
      <c r="F155" t="s">
        <v>29</v>
      </c>
      <c r="J155" t="s">
        <v>426</v>
      </c>
      <c r="K155" t="s">
        <v>300</v>
      </c>
      <c r="L155" t="s">
        <v>428</v>
      </c>
      <c r="M155" t="s">
        <v>6</v>
      </c>
      <c r="N155" t="s">
        <v>7</v>
      </c>
      <c r="O155" t="s">
        <v>429</v>
      </c>
    </row>
    <row r="156" spans="1:15" x14ac:dyDescent="0.25">
      <c r="A156" t="s">
        <v>11167</v>
      </c>
      <c r="B156">
        <v>2</v>
      </c>
      <c r="C156" t="s">
        <v>238</v>
      </c>
      <c r="E156" t="s">
        <v>76</v>
      </c>
      <c r="F156" t="s">
        <v>76</v>
      </c>
      <c r="J156" t="s">
        <v>237</v>
      </c>
      <c r="K156" t="s">
        <v>210</v>
      </c>
      <c r="L156" t="s">
        <v>218</v>
      </c>
      <c r="M156" t="s">
        <v>6</v>
      </c>
      <c r="N156" t="s">
        <v>7</v>
      </c>
      <c r="O156" t="s">
        <v>239</v>
      </c>
    </row>
    <row r="157" spans="1:15" x14ac:dyDescent="0.25">
      <c r="A157" t="s">
        <v>11167</v>
      </c>
      <c r="B157">
        <v>2</v>
      </c>
      <c r="C157" t="s">
        <v>225</v>
      </c>
      <c r="E157" t="s">
        <v>76</v>
      </c>
      <c r="F157" t="s">
        <v>76</v>
      </c>
      <c r="J157" t="s">
        <v>224</v>
      </c>
      <c r="K157" t="s">
        <v>210</v>
      </c>
      <c r="L157" t="s">
        <v>218</v>
      </c>
      <c r="M157" t="s">
        <v>17</v>
      </c>
      <c r="N157" t="s">
        <v>226</v>
      </c>
      <c r="O157" t="s">
        <v>227</v>
      </c>
    </row>
    <row r="158" spans="1:15" x14ac:dyDescent="0.25">
      <c r="A158" t="s">
        <v>11167</v>
      </c>
      <c r="B158">
        <v>2</v>
      </c>
      <c r="C158" t="s">
        <v>241</v>
      </c>
      <c r="E158" t="s">
        <v>76</v>
      </c>
      <c r="F158" t="s">
        <v>76</v>
      </c>
      <c r="J158" t="s">
        <v>240</v>
      </c>
      <c r="K158" t="s">
        <v>210</v>
      </c>
      <c r="L158" t="s">
        <v>218</v>
      </c>
      <c r="M158" t="s">
        <v>17</v>
      </c>
      <c r="N158" t="s">
        <v>7</v>
      </c>
      <c r="O158" t="s">
        <v>242</v>
      </c>
    </row>
    <row r="159" spans="1:15" x14ac:dyDescent="0.25">
      <c r="A159" t="s">
        <v>11167</v>
      </c>
      <c r="B159">
        <v>2</v>
      </c>
      <c r="C159" t="s">
        <v>296</v>
      </c>
      <c r="E159" t="s">
        <v>76</v>
      </c>
      <c r="F159" t="s">
        <v>76</v>
      </c>
      <c r="J159" t="s">
        <v>295</v>
      </c>
      <c r="K159" t="s">
        <v>287</v>
      </c>
      <c r="L159" t="s">
        <v>218</v>
      </c>
      <c r="M159" t="s">
        <v>6</v>
      </c>
      <c r="N159" t="s">
        <v>7</v>
      </c>
      <c r="O159" t="s">
        <v>297</v>
      </c>
    </row>
    <row r="160" spans="1:15" x14ac:dyDescent="0.25">
      <c r="A160" t="s">
        <v>11167</v>
      </c>
      <c r="B160">
        <v>2</v>
      </c>
      <c r="C160" t="s">
        <v>343</v>
      </c>
      <c r="E160" t="s">
        <v>324</v>
      </c>
      <c r="F160" t="s">
        <v>324</v>
      </c>
      <c r="J160" t="s">
        <v>342</v>
      </c>
      <c r="K160" t="s">
        <v>324</v>
      </c>
      <c r="L160" t="s">
        <v>344</v>
      </c>
      <c r="M160" t="s">
        <v>6</v>
      </c>
      <c r="N160" t="s">
        <v>345</v>
      </c>
      <c r="O160" t="s">
        <v>346</v>
      </c>
    </row>
    <row r="161" spans="1:15" x14ac:dyDescent="0.25">
      <c r="A161" t="s">
        <v>11167</v>
      </c>
      <c r="B161">
        <v>2</v>
      </c>
      <c r="C161" t="s">
        <v>407</v>
      </c>
      <c r="E161" t="s">
        <v>390</v>
      </c>
      <c r="F161" t="s">
        <v>272</v>
      </c>
      <c r="J161" t="s">
        <v>406</v>
      </c>
      <c r="K161" t="s">
        <v>408</v>
      </c>
      <c r="L161" t="s">
        <v>324</v>
      </c>
      <c r="M161" t="s">
        <v>6</v>
      </c>
      <c r="N161" t="s">
        <v>7</v>
      </c>
      <c r="O161" t="s">
        <v>409</v>
      </c>
    </row>
    <row r="162" spans="1:15" x14ac:dyDescent="0.25">
      <c r="A162" t="s">
        <v>11167</v>
      </c>
      <c r="B162">
        <v>2</v>
      </c>
      <c r="C162" t="s">
        <v>41</v>
      </c>
      <c r="E162" t="s">
        <v>25</v>
      </c>
      <c r="F162" t="s">
        <v>29</v>
      </c>
      <c r="J162" t="s">
        <v>40</v>
      </c>
      <c r="K162" t="s">
        <v>26</v>
      </c>
      <c r="L162" t="s">
        <v>42</v>
      </c>
      <c r="M162" t="s">
        <v>6</v>
      </c>
      <c r="N162" t="s">
        <v>7</v>
      </c>
      <c r="O162" t="s">
        <v>43</v>
      </c>
    </row>
    <row r="163" spans="1:15" x14ac:dyDescent="0.25">
      <c r="A163" t="s">
        <v>11167</v>
      </c>
      <c r="B163">
        <v>2</v>
      </c>
      <c r="C163" t="s">
        <v>88</v>
      </c>
      <c r="E163" t="s">
        <v>25</v>
      </c>
      <c r="F163" t="s">
        <v>76</v>
      </c>
      <c r="J163" t="s">
        <v>87</v>
      </c>
      <c r="K163" t="s">
        <v>74</v>
      </c>
      <c r="L163" t="s">
        <v>85</v>
      </c>
      <c r="M163" t="s">
        <v>6</v>
      </c>
      <c r="N163" t="s">
        <v>7</v>
      </c>
      <c r="O163" t="s">
        <v>89</v>
      </c>
    </row>
    <row r="164" spans="1:15" x14ac:dyDescent="0.25">
      <c r="A164" t="s">
        <v>11167</v>
      </c>
      <c r="B164">
        <v>2</v>
      </c>
      <c r="C164" t="s">
        <v>126</v>
      </c>
      <c r="E164" t="s">
        <v>76</v>
      </c>
      <c r="F164" t="s">
        <v>76</v>
      </c>
      <c r="J164" t="s">
        <v>125</v>
      </c>
      <c r="K164" t="s">
        <v>92</v>
      </c>
      <c r="L164" t="s">
        <v>120</v>
      </c>
      <c r="M164" t="s">
        <v>17</v>
      </c>
      <c r="N164" t="s">
        <v>7</v>
      </c>
      <c r="O164" t="s">
        <v>127</v>
      </c>
    </row>
    <row r="165" spans="1:15" x14ac:dyDescent="0.25">
      <c r="A165" t="s">
        <v>11167</v>
      </c>
      <c r="B165">
        <v>2</v>
      </c>
      <c r="C165" t="s">
        <v>368</v>
      </c>
      <c r="E165" t="s">
        <v>357</v>
      </c>
      <c r="F165" t="s">
        <v>357</v>
      </c>
      <c r="J165" t="s">
        <v>367</v>
      </c>
      <c r="K165" t="s">
        <v>369</v>
      </c>
      <c r="L165" t="s">
        <v>324</v>
      </c>
      <c r="M165" t="s">
        <v>6</v>
      </c>
      <c r="N165" t="s">
        <v>7</v>
      </c>
      <c r="O165" t="s">
        <v>371</v>
      </c>
    </row>
    <row r="166" spans="1:15" x14ac:dyDescent="0.25">
      <c r="A166" t="s">
        <v>11167</v>
      </c>
      <c r="B166">
        <v>2</v>
      </c>
      <c r="C166" t="s">
        <v>144</v>
      </c>
      <c r="E166" t="s">
        <v>76</v>
      </c>
      <c r="F166" t="s">
        <v>76</v>
      </c>
      <c r="J166" t="s">
        <v>143</v>
      </c>
      <c r="K166" t="s">
        <v>109</v>
      </c>
      <c r="L166" t="s">
        <v>33</v>
      </c>
      <c r="M166" t="s">
        <v>17</v>
      </c>
      <c r="N166" t="s">
        <v>7</v>
      </c>
      <c r="O166" t="s">
        <v>145</v>
      </c>
    </row>
    <row r="167" spans="1:15" x14ac:dyDescent="0.25">
      <c r="A167" t="s">
        <v>11167</v>
      </c>
      <c r="B167">
        <v>2</v>
      </c>
      <c r="C167" t="s">
        <v>163</v>
      </c>
      <c r="E167" t="s">
        <v>148</v>
      </c>
      <c r="F167" t="s">
        <v>29</v>
      </c>
      <c r="J167" t="s">
        <v>162</v>
      </c>
      <c r="K167" t="s">
        <v>149</v>
      </c>
      <c r="L167" t="s">
        <v>150</v>
      </c>
      <c r="M167" t="s">
        <v>6</v>
      </c>
      <c r="N167" t="s">
        <v>164</v>
      </c>
      <c r="O167" t="s">
        <v>165</v>
      </c>
    </row>
    <row r="168" spans="1:15" x14ac:dyDescent="0.25">
      <c r="A168" t="s">
        <v>11167</v>
      </c>
      <c r="B168">
        <v>2</v>
      </c>
      <c r="C168" t="s">
        <v>112</v>
      </c>
      <c r="E168" t="s">
        <v>76</v>
      </c>
      <c r="F168" t="s">
        <v>76</v>
      </c>
      <c r="J168" t="s">
        <v>111</v>
      </c>
      <c r="K168" t="s">
        <v>109</v>
      </c>
      <c r="L168" t="s">
        <v>33</v>
      </c>
      <c r="M168" t="s">
        <v>6</v>
      </c>
      <c r="N168" t="s">
        <v>7</v>
      </c>
      <c r="O168" t="s">
        <v>113</v>
      </c>
    </row>
    <row r="169" spans="1:15" x14ac:dyDescent="0.25">
      <c r="A169" t="s">
        <v>11167</v>
      </c>
      <c r="B169">
        <v>2</v>
      </c>
      <c r="C169" t="s">
        <v>334</v>
      </c>
      <c r="E169" t="s">
        <v>11</v>
      </c>
      <c r="F169" t="s">
        <v>11</v>
      </c>
      <c r="J169" t="s">
        <v>333</v>
      </c>
      <c r="K169" t="s">
        <v>3</v>
      </c>
      <c r="L169" t="s">
        <v>335</v>
      </c>
      <c r="M169" t="s">
        <v>6</v>
      </c>
      <c r="N169" t="s">
        <v>336</v>
      </c>
      <c r="O169" t="s">
        <v>337</v>
      </c>
    </row>
    <row r="170" spans="1:15" x14ac:dyDescent="0.25">
      <c r="A170" t="s">
        <v>11167</v>
      </c>
      <c r="B170">
        <v>2</v>
      </c>
      <c r="C170" t="s">
        <v>132</v>
      </c>
      <c r="E170" t="s">
        <v>76</v>
      </c>
      <c r="F170" t="s">
        <v>76</v>
      </c>
      <c r="J170" t="s">
        <v>131</v>
      </c>
      <c r="K170" t="s">
        <v>92</v>
      </c>
      <c r="L170" t="s">
        <v>3</v>
      </c>
      <c r="M170" t="s">
        <v>6</v>
      </c>
      <c r="N170" t="s">
        <v>7</v>
      </c>
      <c r="O170" t="s">
        <v>133</v>
      </c>
    </row>
    <row r="171" spans="1:15" x14ac:dyDescent="0.25">
      <c r="A171" t="s">
        <v>11167</v>
      </c>
      <c r="B171">
        <v>2</v>
      </c>
      <c r="C171" t="s">
        <v>303</v>
      </c>
      <c r="E171" t="s">
        <v>76</v>
      </c>
      <c r="F171" t="s">
        <v>76</v>
      </c>
      <c r="J171" t="s">
        <v>302</v>
      </c>
      <c r="K171" t="s">
        <v>304</v>
      </c>
      <c r="L171" t="s">
        <v>305</v>
      </c>
      <c r="M171" t="s">
        <v>6</v>
      </c>
      <c r="N171" t="s">
        <v>306</v>
      </c>
      <c r="O171" t="s">
        <v>307</v>
      </c>
    </row>
    <row r="172" spans="1:15" x14ac:dyDescent="0.25">
      <c r="A172" t="s">
        <v>11167</v>
      </c>
      <c r="B172">
        <v>2</v>
      </c>
      <c r="C172" t="s">
        <v>249</v>
      </c>
      <c r="E172" t="s">
        <v>250</v>
      </c>
      <c r="F172" t="s">
        <v>29</v>
      </c>
      <c r="J172" t="s">
        <v>248</v>
      </c>
      <c r="K172" t="s">
        <v>251</v>
      </c>
      <c r="L172" t="s">
        <v>252</v>
      </c>
      <c r="M172" t="s">
        <v>6</v>
      </c>
      <c r="N172" t="s">
        <v>253</v>
      </c>
      <c r="O172" t="s">
        <v>254</v>
      </c>
    </row>
    <row r="173" spans="1:15" x14ac:dyDescent="0.25">
      <c r="A173" t="s">
        <v>11167</v>
      </c>
      <c r="B173">
        <v>2</v>
      </c>
      <c r="C173" t="s">
        <v>141</v>
      </c>
      <c r="E173" t="s">
        <v>76</v>
      </c>
      <c r="F173" t="s">
        <v>76</v>
      </c>
      <c r="J173" t="s">
        <v>140</v>
      </c>
      <c r="K173" t="s">
        <v>109</v>
      </c>
      <c r="L173" t="s">
        <v>33</v>
      </c>
      <c r="M173" t="s">
        <v>6</v>
      </c>
      <c r="N173" t="s">
        <v>7</v>
      </c>
      <c r="O173" t="s">
        <v>142</v>
      </c>
    </row>
    <row r="174" spans="1:15" x14ac:dyDescent="0.25">
      <c r="A174" t="s">
        <v>11167</v>
      </c>
      <c r="B174">
        <v>2</v>
      </c>
      <c r="C174" t="s">
        <v>138</v>
      </c>
      <c r="E174" t="s">
        <v>76</v>
      </c>
      <c r="F174" t="s">
        <v>76</v>
      </c>
      <c r="J174" t="s">
        <v>137</v>
      </c>
      <c r="K174" t="s">
        <v>92</v>
      </c>
      <c r="L174" t="s">
        <v>120</v>
      </c>
      <c r="M174" t="s">
        <v>6</v>
      </c>
      <c r="N174" t="s">
        <v>7</v>
      </c>
      <c r="O174" t="s">
        <v>139</v>
      </c>
    </row>
    <row r="175" spans="1:15" x14ac:dyDescent="0.25">
      <c r="A175" t="s">
        <v>11167</v>
      </c>
      <c r="B175">
        <v>2</v>
      </c>
      <c r="C175" t="s">
        <v>373</v>
      </c>
      <c r="E175" t="s">
        <v>357</v>
      </c>
      <c r="F175" t="s">
        <v>357</v>
      </c>
      <c r="J175" t="s">
        <v>372</v>
      </c>
      <c r="K175" t="s">
        <v>3</v>
      </c>
      <c r="L175" t="s">
        <v>374</v>
      </c>
      <c r="M175" t="s">
        <v>6</v>
      </c>
      <c r="N175" t="s">
        <v>376</v>
      </c>
      <c r="O175" t="s">
        <v>377</v>
      </c>
    </row>
    <row r="176" spans="1:15" x14ac:dyDescent="0.25">
      <c r="A176" t="s">
        <v>11167</v>
      </c>
      <c r="B176">
        <v>2</v>
      </c>
      <c r="C176" t="s">
        <v>73</v>
      </c>
      <c r="E176" t="s">
        <v>25</v>
      </c>
      <c r="F176" t="s">
        <v>76</v>
      </c>
      <c r="J176" t="s">
        <v>72</v>
      </c>
      <c r="K176" t="s">
        <v>74</v>
      </c>
      <c r="L176" t="s">
        <v>75</v>
      </c>
      <c r="M176" t="s">
        <v>6</v>
      </c>
      <c r="N176" t="s">
        <v>7</v>
      </c>
      <c r="O176" t="s">
        <v>77</v>
      </c>
    </row>
    <row r="177" spans="1:15" x14ac:dyDescent="0.25">
      <c r="A177" t="s">
        <v>11167</v>
      </c>
      <c r="B177">
        <v>2</v>
      </c>
      <c r="C177" t="s">
        <v>79</v>
      </c>
      <c r="E177" t="s">
        <v>25</v>
      </c>
      <c r="F177" t="s">
        <v>76</v>
      </c>
      <c r="J177" t="s">
        <v>78</v>
      </c>
      <c r="K177" t="s">
        <v>74</v>
      </c>
      <c r="L177" t="s">
        <v>80</v>
      </c>
      <c r="M177" t="s">
        <v>6</v>
      </c>
      <c r="N177" t="s">
        <v>81</v>
      </c>
      <c r="O177" t="s">
        <v>82</v>
      </c>
    </row>
    <row r="178" spans="1:15" x14ac:dyDescent="0.25">
      <c r="A178" t="s">
        <v>11167</v>
      </c>
      <c r="B178">
        <v>2</v>
      </c>
      <c r="C178" t="s">
        <v>10</v>
      </c>
      <c r="E178" t="s">
        <v>11</v>
      </c>
      <c r="F178" t="s">
        <v>11</v>
      </c>
      <c r="J178" t="s">
        <v>9</v>
      </c>
      <c r="K178" t="s">
        <v>3</v>
      </c>
      <c r="L178" t="s">
        <v>12</v>
      </c>
      <c r="M178" t="s">
        <v>6</v>
      </c>
      <c r="O178" t="s">
        <v>13</v>
      </c>
    </row>
    <row r="179" spans="1:15" x14ac:dyDescent="0.25">
      <c r="A179" t="s">
        <v>11167</v>
      </c>
      <c r="B179">
        <v>2</v>
      </c>
      <c r="C179" t="s">
        <v>1</v>
      </c>
      <c r="E179" t="s">
        <v>2</v>
      </c>
      <c r="F179" t="s">
        <v>2</v>
      </c>
      <c r="J179" t="s">
        <v>0</v>
      </c>
      <c r="K179" t="s">
        <v>3</v>
      </c>
      <c r="L179" t="s">
        <v>4</v>
      </c>
      <c r="M179" t="s">
        <v>6</v>
      </c>
      <c r="N179" t="s">
        <v>7</v>
      </c>
      <c r="O179" t="s">
        <v>8</v>
      </c>
    </row>
    <row r="180" spans="1:15" x14ac:dyDescent="0.25">
      <c r="A180" t="s">
        <v>11167</v>
      </c>
      <c r="B180">
        <v>2</v>
      </c>
      <c r="C180" t="s">
        <v>283</v>
      </c>
      <c r="E180" t="s">
        <v>257</v>
      </c>
      <c r="F180" t="s">
        <v>29</v>
      </c>
      <c r="J180" t="s">
        <v>282</v>
      </c>
      <c r="K180" t="s">
        <v>258</v>
      </c>
      <c r="L180" t="s">
        <v>259</v>
      </c>
      <c r="M180" t="s">
        <v>17</v>
      </c>
      <c r="N180" t="s">
        <v>7</v>
      </c>
      <c r="O180" t="s">
        <v>284</v>
      </c>
    </row>
    <row r="181" spans="1:15" x14ac:dyDescent="0.25">
      <c r="A181" t="s">
        <v>11167</v>
      </c>
      <c r="B181">
        <v>2</v>
      </c>
      <c r="C181" t="s">
        <v>299</v>
      </c>
      <c r="E181" t="s">
        <v>76</v>
      </c>
      <c r="F181" t="s">
        <v>76</v>
      </c>
      <c r="J181" t="s">
        <v>298</v>
      </c>
      <c r="K181" t="s">
        <v>300</v>
      </c>
      <c r="L181" t="s">
        <v>251</v>
      </c>
      <c r="M181" t="s">
        <v>17</v>
      </c>
      <c r="N181" t="s">
        <v>7</v>
      </c>
      <c r="O181" t="s">
        <v>301</v>
      </c>
    </row>
    <row r="182" spans="1:15" x14ac:dyDescent="0.25">
      <c r="A182" t="s">
        <v>11167</v>
      </c>
      <c r="B182">
        <v>2</v>
      </c>
      <c r="C182" t="s">
        <v>265</v>
      </c>
      <c r="E182" t="s">
        <v>257</v>
      </c>
      <c r="F182" t="s">
        <v>29</v>
      </c>
      <c r="J182" t="s">
        <v>264</v>
      </c>
      <c r="K182" t="s">
        <v>258</v>
      </c>
      <c r="L182" t="s">
        <v>266</v>
      </c>
      <c r="M182" t="s">
        <v>6</v>
      </c>
      <c r="N182" t="s">
        <v>7</v>
      </c>
      <c r="O182" t="s">
        <v>267</v>
      </c>
    </row>
    <row r="183" spans="1:15" x14ac:dyDescent="0.25">
      <c r="A183" t="s">
        <v>11167</v>
      </c>
      <c r="B183">
        <v>2</v>
      </c>
      <c r="C183" t="s">
        <v>55</v>
      </c>
      <c r="E183" t="s">
        <v>25</v>
      </c>
      <c r="F183" t="s">
        <v>29</v>
      </c>
      <c r="J183" t="s">
        <v>54</v>
      </c>
      <c r="K183" t="s">
        <v>26</v>
      </c>
      <c r="L183" t="s">
        <v>56</v>
      </c>
      <c r="M183" t="s">
        <v>17</v>
      </c>
      <c r="N183" t="s">
        <v>7</v>
      </c>
      <c r="O183" t="s">
        <v>57</v>
      </c>
    </row>
    <row r="184" spans="1:15" x14ac:dyDescent="0.25">
      <c r="A184" t="s">
        <v>11167</v>
      </c>
      <c r="B184">
        <v>2</v>
      </c>
      <c r="C184" t="s">
        <v>431</v>
      </c>
      <c r="E184" t="s">
        <v>25</v>
      </c>
      <c r="F184" t="s">
        <v>29</v>
      </c>
      <c r="J184" t="s">
        <v>430</v>
      </c>
      <c r="K184" t="s">
        <v>46</v>
      </c>
      <c r="L184" t="s">
        <v>33</v>
      </c>
      <c r="M184" t="s">
        <v>17</v>
      </c>
      <c r="N184" t="s">
        <v>7</v>
      </c>
      <c r="O184" t="s">
        <v>432</v>
      </c>
    </row>
    <row r="185" spans="1:15" x14ac:dyDescent="0.25">
      <c r="A185" t="s">
        <v>11167</v>
      </c>
      <c r="B185">
        <v>2</v>
      </c>
      <c r="C185" t="s">
        <v>59</v>
      </c>
      <c r="E185" t="s">
        <v>25</v>
      </c>
      <c r="F185" t="s">
        <v>29</v>
      </c>
      <c r="J185" t="s">
        <v>58</v>
      </c>
      <c r="K185" t="s">
        <v>26</v>
      </c>
      <c r="L185" t="s">
        <v>60</v>
      </c>
      <c r="M185" t="s">
        <v>17</v>
      </c>
      <c r="N185" t="s">
        <v>7</v>
      </c>
      <c r="O185" t="s">
        <v>61</v>
      </c>
    </row>
    <row r="186" spans="1:15" x14ac:dyDescent="0.25">
      <c r="A186" t="s">
        <v>11167</v>
      </c>
      <c r="B186">
        <v>2</v>
      </c>
      <c r="C186" t="s">
        <v>319</v>
      </c>
      <c r="E186" t="s">
        <v>148</v>
      </c>
      <c r="F186" t="s">
        <v>29</v>
      </c>
      <c r="J186" t="s">
        <v>318</v>
      </c>
      <c r="K186" t="s">
        <v>314</v>
      </c>
      <c r="L186" t="s">
        <v>320</v>
      </c>
      <c r="M186" t="s">
        <v>17</v>
      </c>
      <c r="N186" t="s">
        <v>7</v>
      </c>
      <c r="O186" t="s">
        <v>321</v>
      </c>
    </row>
    <row r="187" spans="1:15" x14ac:dyDescent="0.25">
      <c r="A187" t="s">
        <v>11167</v>
      </c>
      <c r="B187">
        <v>2</v>
      </c>
      <c r="C187" t="s">
        <v>123</v>
      </c>
      <c r="E187" t="s">
        <v>76</v>
      </c>
      <c r="F187" t="s">
        <v>76</v>
      </c>
      <c r="J187" t="s">
        <v>122</v>
      </c>
      <c r="K187" t="s">
        <v>109</v>
      </c>
      <c r="L187" t="s">
        <v>33</v>
      </c>
      <c r="M187" t="s">
        <v>6</v>
      </c>
      <c r="N187" t="s">
        <v>7</v>
      </c>
      <c r="O187" t="s">
        <v>124</v>
      </c>
    </row>
    <row r="188" spans="1:15" x14ac:dyDescent="0.25">
      <c r="A188" t="s">
        <v>11167</v>
      </c>
      <c r="B188">
        <v>2</v>
      </c>
      <c r="C188" t="s">
        <v>348</v>
      </c>
      <c r="E188" t="s">
        <v>324</v>
      </c>
      <c r="F188" t="s">
        <v>324</v>
      </c>
      <c r="J188" t="s">
        <v>347</v>
      </c>
      <c r="K188" t="s">
        <v>324</v>
      </c>
      <c r="L188" t="s">
        <v>349</v>
      </c>
      <c r="M188" t="s">
        <v>6</v>
      </c>
      <c r="N188" t="s">
        <v>7</v>
      </c>
      <c r="O188" t="s">
        <v>350</v>
      </c>
    </row>
    <row r="189" spans="1:15" x14ac:dyDescent="0.25">
      <c r="A189" t="s">
        <v>11167</v>
      </c>
      <c r="B189">
        <v>2</v>
      </c>
      <c r="C189" t="s">
        <v>209</v>
      </c>
      <c r="E189" t="s">
        <v>76</v>
      </c>
      <c r="F189" t="s">
        <v>76</v>
      </c>
      <c r="J189" t="s">
        <v>208</v>
      </c>
      <c r="K189" t="s">
        <v>210</v>
      </c>
      <c r="L189" t="s">
        <v>3</v>
      </c>
      <c r="M189" t="s">
        <v>6</v>
      </c>
      <c r="N189" t="s">
        <v>211</v>
      </c>
      <c r="O189" t="s">
        <v>212</v>
      </c>
    </row>
    <row r="190" spans="1:15" x14ac:dyDescent="0.25">
      <c r="A190" t="s">
        <v>11167</v>
      </c>
      <c r="B190">
        <v>2</v>
      </c>
      <c r="C190" t="s">
        <v>423</v>
      </c>
      <c r="E190" t="s">
        <v>390</v>
      </c>
      <c r="F190" t="s">
        <v>272</v>
      </c>
      <c r="J190" t="s">
        <v>422</v>
      </c>
      <c r="K190" t="s">
        <v>251</v>
      </c>
      <c r="L190" t="s">
        <v>424</v>
      </c>
      <c r="M190" t="s">
        <v>6</v>
      </c>
      <c r="N190" t="s">
        <v>7</v>
      </c>
      <c r="O190" t="s">
        <v>425</v>
      </c>
    </row>
    <row r="191" spans="1:15" x14ac:dyDescent="0.25">
      <c r="A191" t="s">
        <v>11167</v>
      </c>
      <c r="B191">
        <v>2</v>
      </c>
      <c r="C191" t="s">
        <v>108</v>
      </c>
      <c r="E191" t="s">
        <v>76</v>
      </c>
      <c r="F191" t="s">
        <v>76</v>
      </c>
      <c r="J191" t="s">
        <v>107</v>
      </c>
      <c r="K191" t="s">
        <v>109</v>
      </c>
      <c r="L191" t="s">
        <v>33</v>
      </c>
      <c r="M191" t="s">
        <v>6</v>
      </c>
      <c r="N191" t="s">
        <v>7</v>
      </c>
      <c r="O191" t="s">
        <v>110</v>
      </c>
    </row>
    <row r="192" spans="1:15" x14ac:dyDescent="0.25">
      <c r="A192" t="s">
        <v>11167</v>
      </c>
      <c r="B192">
        <v>2</v>
      </c>
      <c r="C192" t="s">
        <v>105</v>
      </c>
      <c r="E192" t="s">
        <v>76</v>
      </c>
      <c r="F192" t="s">
        <v>76</v>
      </c>
      <c r="J192" t="s">
        <v>104</v>
      </c>
      <c r="K192" t="s">
        <v>92</v>
      </c>
      <c r="L192" t="s">
        <v>3</v>
      </c>
      <c r="M192" t="s">
        <v>6</v>
      </c>
      <c r="N192" t="s">
        <v>7</v>
      </c>
      <c r="O192" t="s">
        <v>106</v>
      </c>
    </row>
    <row r="193" spans="1:15" x14ac:dyDescent="0.25">
      <c r="A193" t="s">
        <v>11167</v>
      </c>
      <c r="B193">
        <v>2</v>
      </c>
      <c r="C193" t="s">
        <v>386</v>
      </c>
      <c r="E193" t="s">
        <v>148</v>
      </c>
      <c r="F193" t="s">
        <v>29</v>
      </c>
      <c r="J193" t="s">
        <v>385</v>
      </c>
      <c r="K193" t="s">
        <v>149</v>
      </c>
      <c r="L193" t="s">
        <v>173</v>
      </c>
      <c r="M193" t="s">
        <v>6</v>
      </c>
      <c r="N193" t="s">
        <v>7</v>
      </c>
      <c r="O193" t="s">
        <v>387</v>
      </c>
    </row>
    <row r="194" spans="1:15" x14ac:dyDescent="0.25">
      <c r="A194" t="s">
        <v>11167</v>
      </c>
      <c r="B194">
        <v>2</v>
      </c>
      <c r="C194" t="s">
        <v>415</v>
      </c>
      <c r="E194" t="s">
        <v>390</v>
      </c>
      <c r="F194" t="s">
        <v>417</v>
      </c>
      <c r="J194" t="s">
        <v>414</v>
      </c>
      <c r="K194" t="s">
        <v>314</v>
      </c>
      <c r="L194" t="s">
        <v>416</v>
      </c>
      <c r="M194" t="s">
        <v>6</v>
      </c>
      <c r="N194" t="s">
        <v>7</v>
      </c>
      <c r="O194" t="s">
        <v>418</v>
      </c>
    </row>
    <row r="195" spans="1:15" x14ac:dyDescent="0.25">
      <c r="A195" t="s">
        <v>11167</v>
      </c>
      <c r="B195">
        <v>2</v>
      </c>
      <c r="C195" t="s">
        <v>244</v>
      </c>
      <c r="E195" t="s">
        <v>148</v>
      </c>
      <c r="F195" t="s">
        <v>29</v>
      </c>
      <c r="J195" t="s">
        <v>243</v>
      </c>
      <c r="K195" t="s">
        <v>149</v>
      </c>
      <c r="L195" t="s">
        <v>245</v>
      </c>
      <c r="M195" t="s">
        <v>6</v>
      </c>
      <c r="N195" t="s">
        <v>7</v>
      </c>
      <c r="O195" t="s">
        <v>247</v>
      </c>
    </row>
    <row r="196" spans="1:15" x14ac:dyDescent="0.25">
      <c r="A196" t="s">
        <v>11167</v>
      </c>
      <c r="B196">
        <v>2</v>
      </c>
      <c r="C196" t="s">
        <v>51</v>
      </c>
      <c r="E196" t="s">
        <v>25</v>
      </c>
      <c r="F196" t="s">
        <v>29</v>
      </c>
      <c r="J196" t="s">
        <v>50</v>
      </c>
      <c r="K196" t="s">
        <v>26</v>
      </c>
      <c r="L196" t="s">
        <v>52</v>
      </c>
      <c r="M196" t="s">
        <v>6</v>
      </c>
      <c r="N196" t="s">
        <v>7</v>
      </c>
      <c r="O196" t="s">
        <v>53</v>
      </c>
    </row>
    <row r="197" spans="1:15" x14ac:dyDescent="0.25">
      <c r="A197" t="s">
        <v>11167</v>
      </c>
      <c r="B197">
        <v>2</v>
      </c>
      <c r="C197" t="s">
        <v>229</v>
      </c>
      <c r="E197" t="s">
        <v>76</v>
      </c>
      <c r="F197" t="s">
        <v>76</v>
      </c>
      <c r="J197" t="s">
        <v>228</v>
      </c>
      <c r="K197" t="s">
        <v>210</v>
      </c>
      <c r="L197" t="s">
        <v>218</v>
      </c>
      <c r="M197" t="s">
        <v>17</v>
      </c>
      <c r="N197" t="s">
        <v>7</v>
      </c>
      <c r="O197" t="s">
        <v>230</v>
      </c>
    </row>
    <row r="198" spans="1:15" x14ac:dyDescent="0.25">
      <c r="A198" t="s">
        <v>11167</v>
      </c>
      <c r="B198">
        <v>2</v>
      </c>
      <c r="C198" t="s">
        <v>167</v>
      </c>
      <c r="E198" t="s">
        <v>148</v>
      </c>
      <c r="F198" t="s">
        <v>29</v>
      </c>
      <c r="J198" t="s">
        <v>166</v>
      </c>
      <c r="K198" t="s">
        <v>168</v>
      </c>
      <c r="L198" t="s">
        <v>150</v>
      </c>
      <c r="M198" t="s">
        <v>6</v>
      </c>
      <c r="N198" t="s">
        <v>169</v>
      </c>
      <c r="O198" t="s">
        <v>170</v>
      </c>
    </row>
    <row r="199" spans="1:15" x14ac:dyDescent="0.25">
      <c r="A199" t="s">
        <v>11167</v>
      </c>
      <c r="B199">
        <v>2</v>
      </c>
      <c r="C199" t="s">
        <v>181</v>
      </c>
      <c r="E199" t="s">
        <v>148</v>
      </c>
      <c r="F199" t="s">
        <v>29</v>
      </c>
      <c r="J199" t="s">
        <v>180</v>
      </c>
      <c r="K199" t="s">
        <v>149</v>
      </c>
      <c r="L199" t="s">
        <v>150</v>
      </c>
      <c r="M199" t="s">
        <v>6</v>
      </c>
      <c r="N199" t="s">
        <v>183</v>
      </c>
      <c r="O199" t="s">
        <v>184</v>
      </c>
    </row>
    <row r="200" spans="1:15" x14ac:dyDescent="0.25">
      <c r="A200" t="s">
        <v>11167</v>
      </c>
      <c r="B200">
        <v>2</v>
      </c>
      <c r="C200" t="s">
        <v>32</v>
      </c>
      <c r="E200" t="s">
        <v>25</v>
      </c>
      <c r="F200" t="s">
        <v>29</v>
      </c>
      <c r="J200" t="s">
        <v>31</v>
      </c>
      <c r="K200" t="s">
        <v>26</v>
      </c>
      <c r="L200" t="s">
        <v>33</v>
      </c>
      <c r="M200" t="s">
        <v>6</v>
      </c>
      <c r="N200" t="s">
        <v>7</v>
      </c>
      <c r="O200" t="s">
        <v>36</v>
      </c>
    </row>
    <row r="201" spans="1:15" x14ac:dyDescent="0.25">
      <c r="A201" t="s">
        <v>11167</v>
      </c>
      <c r="B201">
        <v>2</v>
      </c>
      <c r="C201" t="s">
        <v>147</v>
      </c>
      <c r="E201" t="s">
        <v>148</v>
      </c>
      <c r="F201" t="s">
        <v>29</v>
      </c>
      <c r="J201" t="s">
        <v>146</v>
      </c>
      <c r="K201" t="s">
        <v>149</v>
      </c>
      <c r="L201" t="s">
        <v>150</v>
      </c>
      <c r="M201" t="s">
        <v>6</v>
      </c>
      <c r="N201" t="s">
        <v>151</v>
      </c>
      <c r="O201" t="s">
        <v>152</v>
      </c>
    </row>
    <row r="202" spans="1:15" x14ac:dyDescent="0.25">
      <c r="A202" t="s">
        <v>11167</v>
      </c>
      <c r="B202">
        <v>2</v>
      </c>
      <c r="C202" t="s">
        <v>37</v>
      </c>
      <c r="E202" t="s">
        <v>25</v>
      </c>
      <c r="F202" t="s">
        <v>29</v>
      </c>
      <c r="J202" t="s">
        <v>35</v>
      </c>
      <c r="K202" t="s">
        <v>26</v>
      </c>
      <c r="L202" t="s">
        <v>33</v>
      </c>
      <c r="M202" t="s">
        <v>6</v>
      </c>
      <c r="N202" t="s">
        <v>7</v>
      </c>
      <c r="O202" t="s">
        <v>39</v>
      </c>
    </row>
    <row r="203" spans="1:15" x14ac:dyDescent="0.25">
      <c r="A203" t="s">
        <v>11167</v>
      </c>
      <c r="B203">
        <v>2</v>
      </c>
      <c r="C203" t="s">
        <v>323</v>
      </c>
      <c r="E203" t="s">
        <v>324</v>
      </c>
      <c r="F203" t="s">
        <v>324</v>
      </c>
      <c r="J203" t="s">
        <v>322</v>
      </c>
      <c r="K203" t="s">
        <v>324</v>
      </c>
      <c r="L203" t="s">
        <v>325</v>
      </c>
      <c r="M203" t="s">
        <v>6</v>
      </c>
      <c r="N203" t="s">
        <v>326</v>
      </c>
      <c r="O203" t="s">
        <v>327</v>
      </c>
    </row>
    <row r="204" spans="1:15" x14ac:dyDescent="0.25">
      <c r="A204" t="s">
        <v>11167</v>
      </c>
      <c r="B204">
        <v>2</v>
      </c>
      <c r="C204" t="s">
        <v>204</v>
      </c>
      <c r="E204" t="s">
        <v>148</v>
      </c>
      <c r="F204" t="s">
        <v>76</v>
      </c>
      <c r="J204" t="s">
        <v>203</v>
      </c>
      <c r="K204" t="s">
        <v>149</v>
      </c>
      <c r="L204" t="s">
        <v>196</v>
      </c>
      <c r="M204" t="s">
        <v>6</v>
      </c>
      <c r="N204" t="s">
        <v>206</v>
      </c>
      <c r="O204" t="s">
        <v>207</v>
      </c>
    </row>
    <row r="205" spans="1:15" x14ac:dyDescent="0.25">
      <c r="A205" t="s">
        <v>11167</v>
      </c>
      <c r="B205">
        <v>2</v>
      </c>
      <c r="C205" t="s">
        <v>69</v>
      </c>
      <c r="E205" t="s">
        <v>25</v>
      </c>
      <c r="F205" t="s">
        <v>29</v>
      </c>
      <c r="J205" t="s">
        <v>68</v>
      </c>
      <c r="K205" t="s">
        <v>26</v>
      </c>
      <c r="L205" t="s">
        <v>33</v>
      </c>
      <c r="M205" t="s">
        <v>6</v>
      </c>
      <c r="N205" t="s">
        <v>7</v>
      </c>
      <c r="O205" t="s">
        <v>71</v>
      </c>
    </row>
    <row r="206" spans="1:15" x14ac:dyDescent="0.25">
      <c r="A206" t="s">
        <v>11167</v>
      </c>
      <c r="B206">
        <v>2</v>
      </c>
      <c r="C206" t="s">
        <v>339</v>
      </c>
      <c r="E206" t="s">
        <v>11</v>
      </c>
      <c r="F206" t="s">
        <v>11</v>
      </c>
      <c r="J206" t="s">
        <v>338</v>
      </c>
      <c r="K206" t="s">
        <v>3</v>
      </c>
      <c r="L206" t="s">
        <v>340</v>
      </c>
      <c r="M206" t="s">
        <v>6</v>
      </c>
      <c r="N206" t="s">
        <v>7</v>
      </c>
      <c r="O206" t="s">
        <v>341</v>
      </c>
    </row>
    <row r="207" spans="1:15" x14ac:dyDescent="0.25">
      <c r="A207" t="s">
        <v>11167</v>
      </c>
      <c r="B207">
        <v>2</v>
      </c>
      <c r="C207" t="s">
        <v>269</v>
      </c>
      <c r="E207" t="s">
        <v>257</v>
      </c>
      <c r="F207" t="s">
        <v>272</v>
      </c>
      <c r="J207" t="s">
        <v>268</v>
      </c>
      <c r="K207" t="s">
        <v>258</v>
      </c>
      <c r="L207" t="s">
        <v>270</v>
      </c>
      <c r="M207" t="s">
        <v>6</v>
      </c>
      <c r="N207" t="s">
        <v>7</v>
      </c>
      <c r="O207" t="s">
        <v>273</v>
      </c>
    </row>
    <row r="208" spans="1:15" x14ac:dyDescent="0.25">
      <c r="A208" t="s">
        <v>11167</v>
      </c>
      <c r="B208">
        <v>2</v>
      </c>
      <c r="C208" t="s">
        <v>379</v>
      </c>
      <c r="E208" t="s">
        <v>148</v>
      </c>
      <c r="F208" t="s">
        <v>29</v>
      </c>
      <c r="J208" t="s">
        <v>378</v>
      </c>
      <c r="K208" t="s">
        <v>149</v>
      </c>
      <c r="L208" t="s">
        <v>173</v>
      </c>
      <c r="M208" t="s">
        <v>6</v>
      </c>
      <c r="N208" t="s">
        <v>380</v>
      </c>
      <c r="O208" t="s">
        <v>381</v>
      </c>
    </row>
    <row r="209" spans="1:15" x14ac:dyDescent="0.25">
      <c r="A209" t="s">
        <v>11167</v>
      </c>
      <c r="B209">
        <v>2</v>
      </c>
      <c r="C209" t="s">
        <v>383</v>
      </c>
      <c r="E209" t="s">
        <v>148</v>
      </c>
      <c r="F209" t="s">
        <v>29</v>
      </c>
      <c r="J209" t="s">
        <v>382</v>
      </c>
      <c r="K209" t="s">
        <v>149</v>
      </c>
      <c r="L209" t="s">
        <v>173</v>
      </c>
      <c r="M209" t="s">
        <v>6</v>
      </c>
      <c r="N209" t="s">
        <v>7</v>
      </c>
      <c r="O209" t="s">
        <v>384</v>
      </c>
    </row>
    <row r="210" spans="1:15" x14ac:dyDescent="0.25">
      <c r="A210" t="s">
        <v>11167</v>
      </c>
      <c r="B210">
        <v>2</v>
      </c>
      <c r="C210" t="s">
        <v>84</v>
      </c>
      <c r="E210" t="s">
        <v>25</v>
      </c>
      <c r="F210" t="s">
        <v>76</v>
      </c>
      <c r="J210" t="s">
        <v>83</v>
      </c>
      <c r="K210" t="s">
        <v>74</v>
      </c>
      <c r="L210" t="s">
        <v>85</v>
      </c>
      <c r="M210" t="s">
        <v>6</v>
      </c>
      <c r="N210" t="s">
        <v>7</v>
      </c>
      <c r="O210" t="s">
        <v>86</v>
      </c>
    </row>
    <row r="211" spans="1:15" x14ac:dyDescent="0.25">
      <c r="A211" t="s">
        <v>11167</v>
      </c>
      <c r="B211">
        <v>2</v>
      </c>
      <c r="C211" t="s">
        <v>279</v>
      </c>
      <c r="E211" t="s">
        <v>257</v>
      </c>
      <c r="F211" t="s">
        <v>29</v>
      </c>
      <c r="J211" t="s">
        <v>278</v>
      </c>
      <c r="K211" t="s">
        <v>258</v>
      </c>
      <c r="L211" t="s">
        <v>280</v>
      </c>
      <c r="M211" t="s">
        <v>116</v>
      </c>
      <c r="N211" t="s">
        <v>7</v>
      </c>
      <c r="O211" t="s">
        <v>281</v>
      </c>
    </row>
    <row r="212" spans="1:15" x14ac:dyDescent="0.25">
      <c r="A212" t="s">
        <v>11167</v>
      </c>
      <c r="B212">
        <v>2</v>
      </c>
      <c r="C212" t="s">
        <v>214</v>
      </c>
      <c r="E212" t="s">
        <v>76</v>
      </c>
      <c r="F212" t="s">
        <v>76</v>
      </c>
      <c r="J212" t="s">
        <v>213</v>
      </c>
      <c r="K212" t="s">
        <v>210</v>
      </c>
      <c r="L212" t="s">
        <v>3</v>
      </c>
      <c r="M212" t="s">
        <v>6</v>
      </c>
      <c r="N212" t="s">
        <v>7</v>
      </c>
      <c r="O212" t="s">
        <v>215</v>
      </c>
    </row>
    <row r="213" spans="1:15" x14ac:dyDescent="0.25">
      <c r="A213" t="s">
        <v>11167</v>
      </c>
      <c r="B213">
        <v>2</v>
      </c>
      <c r="C213" t="s">
        <v>356</v>
      </c>
      <c r="E213" t="s">
        <v>357</v>
      </c>
      <c r="F213" t="s">
        <v>357</v>
      </c>
      <c r="J213" t="s">
        <v>355</v>
      </c>
      <c r="K213" t="s">
        <v>358</v>
      </c>
      <c r="L213" t="s">
        <v>359</v>
      </c>
      <c r="M213" t="s">
        <v>6</v>
      </c>
      <c r="N213" t="s">
        <v>7</v>
      </c>
      <c r="O213" t="s">
        <v>361</v>
      </c>
    </row>
    <row r="214" spans="1:15" x14ac:dyDescent="0.25">
      <c r="A214" t="s">
        <v>11167</v>
      </c>
      <c r="B214">
        <v>2</v>
      </c>
      <c r="C214" t="s">
        <v>389</v>
      </c>
      <c r="E214" t="s">
        <v>390</v>
      </c>
      <c r="F214" t="s">
        <v>272</v>
      </c>
      <c r="J214" t="s">
        <v>388</v>
      </c>
      <c r="K214" t="s">
        <v>391</v>
      </c>
      <c r="L214" t="s">
        <v>314</v>
      </c>
      <c r="M214" t="s">
        <v>6</v>
      </c>
      <c r="N214" t="s">
        <v>7</v>
      </c>
      <c r="O214" t="s">
        <v>392</v>
      </c>
    </row>
    <row r="215" spans="1:15" x14ac:dyDescent="0.25">
      <c r="A215" t="s">
        <v>11167</v>
      </c>
      <c r="B215">
        <v>2</v>
      </c>
      <c r="C215" t="s">
        <v>66</v>
      </c>
      <c r="E215" t="s">
        <v>25</v>
      </c>
      <c r="F215" t="s">
        <v>29</v>
      </c>
      <c r="J215" t="s">
        <v>65</v>
      </c>
      <c r="K215" t="s">
        <v>26</v>
      </c>
      <c r="L215" t="s">
        <v>33</v>
      </c>
      <c r="M215" t="s">
        <v>6</v>
      </c>
      <c r="N215" t="s">
        <v>7</v>
      </c>
      <c r="O215" t="s">
        <v>67</v>
      </c>
    </row>
    <row r="216" spans="1:15" x14ac:dyDescent="0.25">
      <c r="A216" t="s">
        <v>11167</v>
      </c>
      <c r="B216">
        <v>2</v>
      </c>
      <c r="C216" t="s">
        <v>293</v>
      </c>
      <c r="E216" t="s">
        <v>76</v>
      </c>
      <c r="F216" t="s">
        <v>76</v>
      </c>
      <c r="J216" t="s">
        <v>292</v>
      </c>
      <c r="K216" t="s">
        <v>287</v>
      </c>
      <c r="L216" t="s">
        <v>218</v>
      </c>
      <c r="M216" t="s">
        <v>6</v>
      </c>
      <c r="N216" t="s">
        <v>7</v>
      </c>
      <c r="O216" t="s">
        <v>294</v>
      </c>
    </row>
    <row r="217" spans="1:15" x14ac:dyDescent="0.25">
      <c r="A217" t="s">
        <v>11167</v>
      </c>
      <c r="B217">
        <v>2</v>
      </c>
      <c r="C217" t="s">
        <v>313</v>
      </c>
      <c r="E217" t="s">
        <v>148</v>
      </c>
      <c r="F217" t="s">
        <v>29</v>
      </c>
      <c r="J217" t="s">
        <v>312</v>
      </c>
      <c r="K217" t="s">
        <v>314</v>
      </c>
      <c r="L217" t="s">
        <v>315</v>
      </c>
      <c r="M217" t="s">
        <v>6</v>
      </c>
      <c r="N217" t="s">
        <v>316</v>
      </c>
      <c r="O217" t="s">
        <v>317</v>
      </c>
    </row>
    <row r="218" spans="1:15" x14ac:dyDescent="0.25">
      <c r="A218" t="s">
        <v>11167</v>
      </c>
      <c r="B218">
        <v>2</v>
      </c>
      <c r="C218" t="s">
        <v>91</v>
      </c>
      <c r="E218" t="s">
        <v>76</v>
      </c>
      <c r="F218" t="s">
        <v>76</v>
      </c>
      <c r="J218" t="s">
        <v>90</v>
      </c>
      <c r="K218" t="s">
        <v>92</v>
      </c>
      <c r="L218" t="s">
        <v>93</v>
      </c>
      <c r="M218" t="s">
        <v>17</v>
      </c>
      <c r="N218" t="s">
        <v>7</v>
      </c>
      <c r="O218" t="s">
        <v>94</v>
      </c>
    </row>
    <row r="219" spans="1:15" x14ac:dyDescent="0.25">
      <c r="A219" t="s">
        <v>11167</v>
      </c>
      <c r="B219">
        <v>2</v>
      </c>
      <c r="C219" t="s">
        <v>403</v>
      </c>
      <c r="E219" t="s">
        <v>390</v>
      </c>
      <c r="F219" t="s">
        <v>272</v>
      </c>
      <c r="J219" t="s">
        <v>402</v>
      </c>
      <c r="K219" t="s">
        <v>391</v>
      </c>
      <c r="L219" t="s">
        <v>404</v>
      </c>
      <c r="M219" t="s">
        <v>6</v>
      </c>
      <c r="N219" t="s">
        <v>7</v>
      </c>
      <c r="O219" t="s">
        <v>405</v>
      </c>
    </row>
    <row r="220" spans="1:15" x14ac:dyDescent="0.25">
      <c r="A220" t="s">
        <v>11167</v>
      </c>
      <c r="B220">
        <v>2</v>
      </c>
      <c r="C220" t="s">
        <v>329</v>
      </c>
      <c r="E220" t="s">
        <v>324</v>
      </c>
      <c r="F220" t="s">
        <v>324</v>
      </c>
      <c r="J220" t="s">
        <v>328</v>
      </c>
      <c r="K220" t="s">
        <v>325</v>
      </c>
      <c r="L220" t="s">
        <v>330</v>
      </c>
      <c r="M220" t="s">
        <v>17</v>
      </c>
      <c r="N220" t="s">
        <v>331</v>
      </c>
      <c r="O220" t="s">
        <v>332</v>
      </c>
    </row>
    <row r="221" spans="1:15" x14ac:dyDescent="0.25">
      <c r="A221" t="s">
        <v>11167</v>
      </c>
      <c r="B221">
        <v>2</v>
      </c>
      <c r="C221" t="s">
        <v>222</v>
      </c>
      <c r="E221" t="s">
        <v>76</v>
      </c>
      <c r="F221" t="s">
        <v>76</v>
      </c>
      <c r="J221" t="s">
        <v>221</v>
      </c>
      <c r="K221" t="s">
        <v>210</v>
      </c>
      <c r="L221" t="s">
        <v>218</v>
      </c>
      <c r="M221" t="s">
        <v>17</v>
      </c>
      <c r="N221" t="s">
        <v>7</v>
      </c>
      <c r="O221" t="s">
        <v>223</v>
      </c>
    </row>
    <row r="222" spans="1:15" x14ac:dyDescent="0.25">
      <c r="A222" t="s">
        <v>11167</v>
      </c>
      <c r="B222">
        <v>2</v>
      </c>
      <c r="C222" t="s">
        <v>172</v>
      </c>
      <c r="E222" t="s">
        <v>148</v>
      </c>
      <c r="F222" t="s">
        <v>29</v>
      </c>
      <c r="J222" t="s">
        <v>171</v>
      </c>
      <c r="K222" t="s">
        <v>149</v>
      </c>
      <c r="L222" t="s">
        <v>173</v>
      </c>
      <c r="M222" t="s">
        <v>17</v>
      </c>
      <c r="N222" t="s">
        <v>174</v>
      </c>
      <c r="O222" t="s">
        <v>175</v>
      </c>
    </row>
    <row r="223" spans="1:15" x14ac:dyDescent="0.25">
      <c r="A223" t="s">
        <v>11167</v>
      </c>
      <c r="B223">
        <v>2</v>
      </c>
      <c r="C223" t="s">
        <v>177</v>
      </c>
      <c r="E223" t="s">
        <v>148</v>
      </c>
      <c r="F223" t="s">
        <v>29</v>
      </c>
      <c r="J223" t="s">
        <v>176</v>
      </c>
      <c r="K223" t="s">
        <v>149</v>
      </c>
      <c r="L223" t="s">
        <v>173</v>
      </c>
      <c r="M223" t="s">
        <v>17</v>
      </c>
      <c r="N223" t="s">
        <v>178</v>
      </c>
      <c r="O223" t="s">
        <v>179</v>
      </c>
    </row>
    <row r="224" spans="1:15" x14ac:dyDescent="0.25">
      <c r="A224" t="s">
        <v>11167</v>
      </c>
      <c r="B224">
        <v>2</v>
      </c>
      <c r="C224" t="s">
        <v>119</v>
      </c>
      <c r="E224" t="s">
        <v>76</v>
      </c>
      <c r="F224" t="s">
        <v>76</v>
      </c>
      <c r="J224" t="s">
        <v>118</v>
      </c>
      <c r="K224" t="s">
        <v>92</v>
      </c>
      <c r="L224" t="s">
        <v>120</v>
      </c>
      <c r="M224" t="s">
        <v>17</v>
      </c>
      <c r="N224" t="s">
        <v>7</v>
      </c>
      <c r="O224" t="s">
        <v>121</v>
      </c>
    </row>
    <row r="225" spans="1:15" x14ac:dyDescent="0.25">
      <c r="A225" t="s">
        <v>11167</v>
      </c>
      <c r="B225">
        <v>2</v>
      </c>
      <c r="C225" t="s">
        <v>63</v>
      </c>
      <c r="E225" t="s">
        <v>25</v>
      </c>
      <c r="F225" t="s">
        <v>29</v>
      </c>
      <c r="J225" t="s">
        <v>62</v>
      </c>
      <c r="K225" t="s">
        <v>26</v>
      </c>
      <c r="L225" t="s">
        <v>56</v>
      </c>
      <c r="M225" t="s">
        <v>17</v>
      </c>
      <c r="N225" t="s">
        <v>7</v>
      </c>
      <c r="O225" t="s">
        <v>64</v>
      </c>
    </row>
    <row r="226" spans="1:15" x14ac:dyDescent="0.25">
      <c r="A226" t="s">
        <v>11167</v>
      </c>
      <c r="B226">
        <v>2</v>
      </c>
      <c r="C226" t="s">
        <v>235</v>
      </c>
      <c r="E226" t="s">
        <v>76</v>
      </c>
      <c r="F226" t="s">
        <v>76</v>
      </c>
      <c r="J226" t="s">
        <v>234</v>
      </c>
      <c r="K226" t="s">
        <v>210</v>
      </c>
      <c r="L226" t="s">
        <v>218</v>
      </c>
      <c r="M226" t="s">
        <v>17</v>
      </c>
      <c r="N226" t="s">
        <v>7</v>
      </c>
      <c r="O226" t="s">
        <v>236</v>
      </c>
    </row>
    <row r="227" spans="1:15" x14ac:dyDescent="0.25">
      <c r="A227" t="s">
        <v>11167</v>
      </c>
      <c r="B227">
        <v>2</v>
      </c>
      <c r="C227" t="s">
        <v>192</v>
      </c>
      <c r="E227" t="s">
        <v>148</v>
      </c>
      <c r="F227" t="s">
        <v>29</v>
      </c>
      <c r="J227" t="s">
        <v>191</v>
      </c>
      <c r="K227" t="s">
        <v>149</v>
      </c>
      <c r="L227" t="s">
        <v>187</v>
      </c>
      <c r="M227" t="s">
        <v>17</v>
      </c>
      <c r="N227" t="s">
        <v>7</v>
      </c>
      <c r="O227" t="s">
        <v>193</v>
      </c>
    </row>
    <row r="228" spans="1:15" x14ac:dyDescent="0.25">
      <c r="A228" t="s">
        <v>11167</v>
      </c>
      <c r="B228">
        <v>2</v>
      </c>
      <c r="C228" t="s">
        <v>45</v>
      </c>
      <c r="E228" t="s">
        <v>25</v>
      </c>
      <c r="F228" t="s">
        <v>29</v>
      </c>
      <c r="J228" t="s">
        <v>44</v>
      </c>
      <c r="K228" t="s">
        <v>46</v>
      </c>
      <c r="L228" t="s">
        <v>47</v>
      </c>
      <c r="M228" t="s">
        <v>17</v>
      </c>
      <c r="N228" t="s">
        <v>48</v>
      </c>
      <c r="O228" t="s">
        <v>49</v>
      </c>
    </row>
    <row r="229" spans="1:15" x14ac:dyDescent="0.25">
      <c r="A229" t="s">
        <v>11167</v>
      </c>
      <c r="B229">
        <v>2</v>
      </c>
      <c r="C229" t="s">
        <v>217</v>
      </c>
      <c r="E229" t="s">
        <v>76</v>
      </c>
      <c r="F229" t="s">
        <v>76</v>
      </c>
      <c r="J229" t="s">
        <v>216</v>
      </c>
      <c r="K229" t="s">
        <v>210</v>
      </c>
      <c r="L229" t="s">
        <v>218</v>
      </c>
      <c r="M229" t="s">
        <v>17</v>
      </c>
      <c r="N229" t="s">
        <v>219</v>
      </c>
      <c r="O229" t="s">
        <v>220</v>
      </c>
    </row>
    <row r="230" spans="1:15" x14ac:dyDescent="0.25">
      <c r="A230" t="s">
        <v>11167</v>
      </c>
      <c r="B230">
        <v>2</v>
      </c>
      <c r="C230" t="s">
        <v>186</v>
      </c>
      <c r="E230" t="s">
        <v>148</v>
      </c>
      <c r="F230" t="s">
        <v>29</v>
      </c>
      <c r="J230" t="s">
        <v>185</v>
      </c>
      <c r="K230" t="s">
        <v>149</v>
      </c>
      <c r="L230" t="s">
        <v>187</v>
      </c>
      <c r="M230" t="s">
        <v>17</v>
      </c>
      <c r="N230" t="s">
        <v>189</v>
      </c>
      <c r="O230" t="s">
        <v>190</v>
      </c>
    </row>
    <row r="231" spans="1:15" x14ac:dyDescent="0.25">
      <c r="A231" t="s">
        <v>11167</v>
      </c>
      <c r="B231">
        <v>2</v>
      </c>
      <c r="C231" t="s">
        <v>154</v>
      </c>
      <c r="E231" t="s">
        <v>148</v>
      </c>
      <c r="F231" t="s">
        <v>29</v>
      </c>
      <c r="J231" t="s">
        <v>153</v>
      </c>
      <c r="K231" t="s">
        <v>149</v>
      </c>
      <c r="L231" t="s">
        <v>150</v>
      </c>
      <c r="M231" t="s">
        <v>6</v>
      </c>
      <c r="N231" t="s">
        <v>156</v>
      </c>
      <c r="O231" t="s">
        <v>157</v>
      </c>
    </row>
    <row r="232" spans="1:15" x14ac:dyDescent="0.25">
      <c r="A232" t="s">
        <v>11167</v>
      </c>
      <c r="B232">
        <v>2</v>
      </c>
      <c r="C232" t="s">
        <v>262</v>
      </c>
      <c r="E232" t="s">
        <v>257</v>
      </c>
      <c r="F232" t="s">
        <v>29</v>
      </c>
      <c r="J232" t="s">
        <v>261</v>
      </c>
      <c r="K232" t="s">
        <v>258</v>
      </c>
      <c r="L232" t="s">
        <v>259</v>
      </c>
      <c r="M232" t="s">
        <v>17</v>
      </c>
      <c r="N232" t="s">
        <v>7</v>
      </c>
      <c r="O232" t="s">
        <v>263</v>
      </c>
    </row>
    <row r="233" spans="1:15" x14ac:dyDescent="0.25">
      <c r="A233" t="s">
        <v>11167</v>
      </c>
      <c r="B233">
        <v>2</v>
      </c>
      <c r="C233" t="s">
        <v>286</v>
      </c>
      <c r="E233" t="s">
        <v>76</v>
      </c>
      <c r="F233" t="s">
        <v>76</v>
      </c>
      <c r="J233" t="s">
        <v>285</v>
      </c>
      <c r="K233" t="s">
        <v>287</v>
      </c>
      <c r="L233" t="s">
        <v>218</v>
      </c>
      <c r="M233" t="s">
        <v>6</v>
      </c>
      <c r="N233" t="s">
        <v>7</v>
      </c>
      <c r="O233" t="s">
        <v>288</v>
      </c>
    </row>
    <row r="234" spans="1:15" x14ac:dyDescent="0.25">
      <c r="A234" t="s">
        <v>11167</v>
      </c>
      <c r="B234">
        <v>2</v>
      </c>
      <c r="C234" t="s">
        <v>102</v>
      </c>
      <c r="E234" t="s">
        <v>76</v>
      </c>
      <c r="F234" t="s">
        <v>76</v>
      </c>
      <c r="J234" t="s">
        <v>101</v>
      </c>
      <c r="K234" t="s">
        <v>92</v>
      </c>
      <c r="L234" t="s">
        <v>93</v>
      </c>
      <c r="M234" t="s">
        <v>17</v>
      </c>
      <c r="N234" t="s">
        <v>7</v>
      </c>
      <c r="O234" t="s">
        <v>103</v>
      </c>
    </row>
    <row r="235" spans="1:15" x14ac:dyDescent="0.25">
      <c r="A235" t="s">
        <v>11167</v>
      </c>
      <c r="B235">
        <v>2</v>
      </c>
      <c r="C235" t="s">
        <v>99</v>
      </c>
      <c r="E235" t="s">
        <v>76</v>
      </c>
      <c r="F235" t="s">
        <v>76</v>
      </c>
      <c r="J235" t="s">
        <v>98</v>
      </c>
      <c r="K235" t="s">
        <v>92</v>
      </c>
      <c r="L235" t="s">
        <v>93</v>
      </c>
      <c r="M235" t="s">
        <v>17</v>
      </c>
      <c r="N235" t="s">
        <v>7</v>
      </c>
      <c r="O235" t="s">
        <v>100</v>
      </c>
    </row>
    <row r="236" spans="1:15" x14ac:dyDescent="0.25">
      <c r="A236" t="s">
        <v>11167</v>
      </c>
      <c r="B236">
        <v>2</v>
      </c>
      <c r="C236" t="s">
        <v>129</v>
      </c>
      <c r="E236" t="s">
        <v>76</v>
      </c>
      <c r="F236" t="s">
        <v>76</v>
      </c>
      <c r="J236" t="s">
        <v>128</v>
      </c>
      <c r="K236" t="s">
        <v>92</v>
      </c>
      <c r="L236" t="s">
        <v>93</v>
      </c>
      <c r="M236" t="s">
        <v>17</v>
      </c>
      <c r="N236" t="s">
        <v>7</v>
      </c>
      <c r="O236" t="s">
        <v>130</v>
      </c>
    </row>
    <row r="237" spans="1:15" x14ac:dyDescent="0.25">
      <c r="A237" t="s">
        <v>11167</v>
      </c>
      <c r="B237">
        <v>2</v>
      </c>
      <c r="C237" t="s">
        <v>232</v>
      </c>
      <c r="E237" t="s">
        <v>76</v>
      </c>
      <c r="F237" t="s">
        <v>76</v>
      </c>
      <c r="J237" t="s">
        <v>231</v>
      </c>
      <c r="K237" t="s">
        <v>210</v>
      </c>
      <c r="L237" t="s">
        <v>218</v>
      </c>
      <c r="M237" t="s">
        <v>17</v>
      </c>
      <c r="N237" t="s">
        <v>7</v>
      </c>
      <c r="O237" t="s">
        <v>233</v>
      </c>
    </row>
    <row r="238" spans="1:15" x14ac:dyDescent="0.25">
      <c r="A238" t="s">
        <v>11167</v>
      </c>
      <c r="B238">
        <v>2</v>
      </c>
      <c r="C238" t="s">
        <v>15</v>
      </c>
      <c r="E238" t="s">
        <v>2</v>
      </c>
      <c r="F238" t="s">
        <v>2</v>
      </c>
      <c r="J238" t="s">
        <v>14</v>
      </c>
      <c r="K238" t="s">
        <v>3</v>
      </c>
      <c r="L238" t="s">
        <v>16</v>
      </c>
      <c r="M238" t="s">
        <v>17</v>
      </c>
      <c r="N238" t="s">
        <v>7</v>
      </c>
      <c r="O238" t="s">
        <v>18</v>
      </c>
    </row>
    <row r="239" spans="1:15" x14ac:dyDescent="0.25">
      <c r="A239" t="s">
        <v>11167</v>
      </c>
      <c r="B239">
        <v>2</v>
      </c>
      <c r="C239" t="s">
        <v>20</v>
      </c>
      <c r="E239" t="s">
        <v>11</v>
      </c>
      <c r="F239" t="s">
        <v>11</v>
      </c>
      <c r="J239" t="s">
        <v>19</v>
      </c>
      <c r="K239" t="s">
        <v>3</v>
      </c>
      <c r="L239" t="s">
        <v>21</v>
      </c>
      <c r="M239" t="s">
        <v>17</v>
      </c>
      <c r="O239" t="s">
        <v>22</v>
      </c>
    </row>
    <row r="240" spans="1:15" x14ac:dyDescent="0.25">
      <c r="A240" t="s">
        <v>11167</v>
      </c>
      <c r="B240">
        <v>2</v>
      </c>
      <c r="C240" t="s">
        <v>159</v>
      </c>
      <c r="E240" t="s">
        <v>148</v>
      </c>
      <c r="F240" t="s">
        <v>29</v>
      </c>
      <c r="J240" t="s">
        <v>158</v>
      </c>
      <c r="K240" t="s">
        <v>149</v>
      </c>
      <c r="L240" t="s">
        <v>150</v>
      </c>
      <c r="M240" t="s">
        <v>6</v>
      </c>
      <c r="N240" t="s">
        <v>160</v>
      </c>
      <c r="O240" t="s">
        <v>161</v>
      </c>
    </row>
    <row r="241" spans="1:15" x14ac:dyDescent="0.25">
      <c r="A241" t="s">
        <v>11167</v>
      </c>
      <c r="B241">
        <v>2</v>
      </c>
      <c r="C241" t="s">
        <v>352</v>
      </c>
      <c r="E241" t="s">
        <v>76</v>
      </c>
      <c r="F241" t="s">
        <v>76</v>
      </c>
      <c r="J241" t="s">
        <v>351</v>
      </c>
      <c r="K241" t="s">
        <v>353</v>
      </c>
      <c r="L241" t="s">
        <v>218</v>
      </c>
      <c r="M241" t="s">
        <v>6</v>
      </c>
      <c r="N241" t="s">
        <v>7</v>
      </c>
      <c r="O241" t="s">
        <v>354</v>
      </c>
    </row>
    <row r="242" spans="1:15" x14ac:dyDescent="0.25">
      <c r="A242" t="s">
        <v>11167</v>
      </c>
      <c r="B242">
        <v>2</v>
      </c>
      <c r="C242" t="s">
        <v>363</v>
      </c>
      <c r="E242" t="s">
        <v>357</v>
      </c>
      <c r="F242" t="s">
        <v>357</v>
      </c>
      <c r="J242" t="s">
        <v>362</v>
      </c>
      <c r="K242" t="s">
        <v>358</v>
      </c>
      <c r="L242" t="s">
        <v>364</v>
      </c>
      <c r="M242" t="s">
        <v>6</v>
      </c>
      <c r="N242" t="s">
        <v>7</v>
      </c>
      <c r="O242" t="s">
        <v>366</v>
      </c>
    </row>
    <row r="243" spans="1:15" x14ac:dyDescent="0.25">
      <c r="A243" t="s">
        <v>11167</v>
      </c>
      <c r="B243">
        <v>2</v>
      </c>
      <c r="C243" t="s">
        <v>420</v>
      </c>
      <c r="E243" t="s">
        <v>390</v>
      </c>
      <c r="F243" t="s">
        <v>417</v>
      </c>
      <c r="J243" t="s">
        <v>419</v>
      </c>
      <c r="K243" t="s">
        <v>391</v>
      </c>
      <c r="L243" t="s">
        <v>314</v>
      </c>
      <c r="M243" t="s">
        <v>6</v>
      </c>
      <c r="N243" t="s">
        <v>7</v>
      </c>
      <c r="O243" t="s">
        <v>421</v>
      </c>
    </row>
    <row r="244" spans="1:15" x14ac:dyDescent="0.25">
      <c r="A244" t="s">
        <v>11167</v>
      </c>
      <c r="B244">
        <v>2</v>
      </c>
      <c r="C244" t="s">
        <v>275</v>
      </c>
      <c r="E244" t="s">
        <v>257</v>
      </c>
      <c r="F244" t="s">
        <v>29</v>
      </c>
      <c r="J244" t="s">
        <v>274</v>
      </c>
      <c r="K244" t="s">
        <v>258</v>
      </c>
      <c r="L244" t="s">
        <v>276</v>
      </c>
      <c r="M244" t="s">
        <v>116</v>
      </c>
      <c r="N244" t="s">
        <v>7</v>
      </c>
      <c r="O244" t="s">
        <v>277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25054-45DE-4D3D-95CF-6B22E218FA56}">
  <dimension ref="A1:AH3389"/>
  <sheetViews>
    <sheetView topLeftCell="AD1" workbookViewId="0">
      <selection activeCell="AE20" sqref="AE20"/>
    </sheetView>
  </sheetViews>
  <sheetFormatPr defaultRowHeight="15" x14ac:dyDescent="0.25"/>
  <cols>
    <col min="1" max="1" width="10.7109375" bestFit="1" customWidth="1"/>
    <col min="2" max="2" width="55.28515625" bestFit="1" customWidth="1"/>
    <col min="3" max="3" width="81.140625" bestFit="1" customWidth="1"/>
    <col min="4" max="4" width="17.42578125" bestFit="1" customWidth="1"/>
    <col min="5" max="5" width="16.5703125" bestFit="1" customWidth="1"/>
    <col min="6" max="7" width="81.140625" bestFit="1" customWidth="1"/>
    <col min="8" max="8" width="13.5703125" bestFit="1" customWidth="1"/>
    <col min="9" max="9" width="14.7109375" bestFit="1" customWidth="1"/>
    <col min="10" max="10" width="14.140625" bestFit="1" customWidth="1"/>
    <col min="11" max="11" width="13.85546875" bestFit="1" customWidth="1"/>
    <col min="12" max="12" width="63.140625" bestFit="1" customWidth="1"/>
    <col min="13" max="14" width="23.5703125" bestFit="1" customWidth="1"/>
    <col min="15" max="15" width="16.28515625" bestFit="1" customWidth="1"/>
    <col min="16" max="16" width="53.28515625" bestFit="1" customWidth="1"/>
    <col min="17" max="17" width="12.85546875" bestFit="1" customWidth="1"/>
    <col min="18" max="18" width="19.7109375" bestFit="1" customWidth="1"/>
    <col min="19" max="19" width="26.7109375" bestFit="1" customWidth="1"/>
    <col min="20" max="20" width="13.5703125" bestFit="1" customWidth="1"/>
    <col min="21" max="21" width="10.42578125" bestFit="1" customWidth="1"/>
    <col min="22" max="22" width="13.5703125" bestFit="1" customWidth="1"/>
    <col min="23" max="23" width="12.85546875" bestFit="1" customWidth="1"/>
    <col min="24" max="24" width="7.85546875" bestFit="1" customWidth="1"/>
    <col min="25" max="25" width="19" bestFit="1" customWidth="1"/>
    <col min="26" max="26" width="16.42578125" bestFit="1" customWidth="1"/>
    <col min="27" max="27" width="15" bestFit="1" customWidth="1"/>
    <col min="28" max="28" width="18" bestFit="1" customWidth="1"/>
    <col min="29" max="29" width="14.85546875" bestFit="1" customWidth="1"/>
    <col min="30" max="30" width="19.7109375" bestFit="1" customWidth="1"/>
    <col min="31" max="31" width="66.5703125" bestFit="1" customWidth="1"/>
    <col min="32" max="32" width="23.5703125" bestFit="1" customWidth="1"/>
    <col min="33" max="33" width="81.140625" bestFit="1" customWidth="1"/>
    <col min="34" max="34" width="23.5703125" customWidth="1"/>
  </cols>
  <sheetData>
    <row r="1" spans="1:34" x14ac:dyDescent="0.25">
      <c r="A1" t="s">
        <v>583</v>
      </c>
      <c r="B1" t="s">
        <v>11032</v>
      </c>
      <c r="C1" t="s">
        <v>11033</v>
      </c>
      <c r="D1" t="s">
        <v>11034</v>
      </c>
      <c r="E1" t="s">
        <v>11035</v>
      </c>
      <c r="F1" t="s">
        <v>11036</v>
      </c>
      <c r="G1" t="s">
        <v>11037</v>
      </c>
      <c r="H1" t="s">
        <v>797</v>
      </c>
      <c r="I1" t="s">
        <v>798</v>
      </c>
      <c r="J1" t="s">
        <v>800</v>
      </c>
      <c r="K1" t="s">
        <v>799</v>
      </c>
      <c r="L1" t="s">
        <v>801</v>
      </c>
      <c r="M1" t="s">
        <v>802</v>
      </c>
      <c r="N1" t="s">
        <v>803</v>
      </c>
      <c r="O1" t="s">
        <v>1342</v>
      </c>
      <c r="P1" t="s">
        <v>434</v>
      </c>
      <c r="Q1" t="s">
        <v>668</v>
      </c>
      <c r="R1" t="s">
        <v>435</v>
      </c>
      <c r="S1" t="s">
        <v>8639</v>
      </c>
      <c r="T1" t="s">
        <v>8641</v>
      </c>
      <c r="U1" t="s">
        <v>8642</v>
      </c>
      <c r="V1" t="s">
        <v>1343</v>
      </c>
      <c r="W1" t="s">
        <v>772</v>
      </c>
      <c r="X1" t="s">
        <v>1344</v>
      </c>
      <c r="Y1" t="s">
        <v>1345</v>
      </c>
      <c r="Z1" t="s">
        <v>1346</v>
      </c>
      <c r="AA1" t="s">
        <v>1347</v>
      </c>
      <c r="AB1" t="s">
        <v>1348</v>
      </c>
      <c r="AC1" t="s">
        <v>1349</v>
      </c>
      <c r="AD1" t="s">
        <v>1350</v>
      </c>
      <c r="AE1" t="s">
        <v>1351</v>
      </c>
      <c r="AF1" t="s">
        <v>1352</v>
      </c>
      <c r="AG1" t="s">
        <v>806</v>
      </c>
      <c r="AH1" t="s">
        <v>1353</v>
      </c>
    </row>
    <row r="2" spans="1:34" x14ac:dyDescent="0.25">
      <c r="A2">
        <v>1</v>
      </c>
      <c r="B2" t="s">
        <v>589</v>
      </c>
      <c r="C2" t="s">
        <v>614</v>
      </c>
      <c r="D2" t="s">
        <v>611</v>
      </c>
      <c r="E2" t="s">
        <v>612</v>
      </c>
      <c r="F2" t="s">
        <v>616</v>
      </c>
      <c r="G2" t="s">
        <v>617</v>
      </c>
      <c r="H2" t="s">
        <v>809</v>
      </c>
      <c r="I2" t="s">
        <v>611</v>
      </c>
      <c r="J2">
        <v>1</v>
      </c>
      <c r="L2" t="s">
        <v>810</v>
      </c>
      <c r="M2" t="s">
        <v>811</v>
      </c>
      <c r="N2" t="s">
        <v>812</v>
      </c>
      <c r="O2" t="s">
        <v>1354</v>
      </c>
      <c r="P2" t="s">
        <v>1</v>
      </c>
      <c r="Q2" t="s">
        <v>2</v>
      </c>
      <c r="R2" t="s">
        <v>2</v>
      </c>
      <c r="S2" t="s">
        <v>8646</v>
      </c>
      <c r="T2" t="b">
        <v>0</v>
      </c>
      <c r="U2" t="b">
        <v>1</v>
      </c>
      <c r="V2">
        <v>1</v>
      </c>
      <c r="W2">
        <v>140</v>
      </c>
      <c r="Y2">
        <v>60</v>
      </c>
      <c r="AH2" t="s">
        <v>811</v>
      </c>
    </row>
    <row r="3" spans="1:34" x14ac:dyDescent="0.25">
      <c r="A3">
        <v>1</v>
      </c>
      <c r="B3" t="s">
        <v>589</v>
      </c>
      <c r="C3" t="s">
        <v>614</v>
      </c>
      <c r="D3" t="s">
        <v>611</v>
      </c>
      <c r="E3" t="s">
        <v>612</v>
      </c>
      <c r="F3" t="s">
        <v>616</v>
      </c>
      <c r="G3" t="s">
        <v>617</v>
      </c>
      <c r="H3" t="s">
        <v>809</v>
      </c>
      <c r="I3" t="s">
        <v>611</v>
      </c>
      <c r="J3">
        <v>1</v>
      </c>
      <c r="L3" t="s">
        <v>810</v>
      </c>
      <c r="M3" t="s">
        <v>811</v>
      </c>
      <c r="N3" t="s">
        <v>812</v>
      </c>
      <c r="O3" t="s">
        <v>1355</v>
      </c>
      <c r="P3" t="s">
        <v>1</v>
      </c>
      <c r="Q3" t="s">
        <v>2</v>
      </c>
      <c r="R3" t="s">
        <v>2</v>
      </c>
      <c r="S3" t="s">
        <v>8646</v>
      </c>
      <c r="T3" t="b">
        <v>0</v>
      </c>
      <c r="U3" t="b">
        <v>1</v>
      </c>
      <c r="V3">
        <v>2</v>
      </c>
      <c r="W3">
        <v>140</v>
      </c>
      <c r="Y3">
        <v>60</v>
      </c>
      <c r="AH3" t="s">
        <v>1356</v>
      </c>
    </row>
    <row r="4" spans="1:34" x14ac:dyDescent="0.25">
      <c r="A4">
        <v>1</v>
      </c>
      <c r="B4" t="s">
        <v>589</v>
      </c>
      <c r="C4" t="s">
        <v>614</v>
      </c>
      <c r="D4" t="s">
        <v>611</v>
      </c>
      <c r="E4" t="s">
        <v>612</v>
      </c>
      <c r="F4" t="s">
        <v>616</v>
      </c>
      <c r="G4" t="s">
        <v>617</v>
      </c>
      <c r="H4" t="s">
        <v>809</v>
      </c>
      <c r="I4" t="s">
        <v>611</v>
      </c>
      <c r="J4">
        <v>1</v>
      </c>
      <c r="L4" t="s">
        <v>810</v>
      </c>
      <c r="M4" t="s">
        <v>811</v>
      </c>
      <c r="N4" t="s">
        <v>812</v>
      </c>
      <c r="O4" t="s">
        <v>1357</v>
      </c>
      <c r="P4" t="s">
        <v>1</v>
      </c>
      <c r="Q4" t="s">
        <v>2</v>
      </c>
      <c r="R4" t="s">
        <v>2</v>
      </c>
      <c r="S4" t="s">
        <v>8646</v>
      </c>
      <c r="T4" t="b">
        <v>0</v>
      </c>
      <c r="U4" t="b">
        <v>1</v>
      </c>
      <c r="V4">
        <v>3</v>
      </c>
      <c r="W4">
        <v>140</v>
      </c>
      <c r="Y4">
        <v>45</v>
      </c>
      <c r="AH4" t="s">
        <v>1358</v>
      </c>
    </row>
    <row r="5" spans="1:34" x14ac:dyDescent="0.25">
      <c r="A5">
        <v>1</v>
      </c>
      <c r="B5" t="s">
        <v>589</v>
      </c>
      <c r="C5" t="s">
        <v>614</v>
      </c>
      <c r="D5" t="s">
        <v>611</v>
      </c>
      <c r="E5" t="s">
        <v>612</v>
      </c>
      <c r="F5" t="s">
        <v>616</v>
      </c>
      <c r="G5" t="s">
        <v>617</v>
      </c>
      <c r="H5" t="s">
        <v>809</v>
      </c>
      <c r="I5" t="s">
        <v>611</v>
      </c>
      <c r="J5">
        <v>1</v>
      </c>
      <c r="L5" t="s">
        <v>810</v>
      </c>
      <c r="M5" t="s">
        <v>811</v>
      </c>
      <c r="N5" t="s">
        <v>812</v>
      </c>
      <c r="O5" t="s">
        <v>1359</v>
      </c>
      <c r="P5" t="s">
        <v>1</v>
      </c>
      <c r="Q5" t="s">
        <v>2</v>
      </c>
      <c r="R5" t="s">
        <v>2</v>
      </c>
      <c r="S5" t="s">
        <v>8646</v>
      </c>
      <c r="T5" t="b">
        <v>0</v>
      </c>
      <c r="U5" t="b">
        <v>1</v>
      </c>
      <c r="V5">
        <v>4</v>
      </c>
      <c r="W5">
        <v>140</v>
      </c>
      <c r="Y5">
        <v>39.6</v>
      </c>
      <c r="AH5" t="s">
        <v>1360</v>
      </c>
    </row>
    <row r="6" spans="1:34" x14ac:dyDescent="0.25">
      <c r="A6">
        <v>1</v>
      </c>
      <c r="B6" t="s">
        <v>589</v>
      </c>
      <c r="C6" t="s">
        <v>614</v>
      </c>
      <c r="D6" t="s">
        <v>611</v>
      </c>
      <c r="E6" t="s">
        <v>612</v>
      </c>
      <c r="F6" t="s">
        <v>616</v>
      </c>
      <c r="G6" t="s">
        <v>617</v>
      </c>
      <c r="H6" t="s">
        <v>809</v>
      </c>
      <c r="I6" t="s">
        <v>611</v>
      </c>
      <c r="J6">
        <v>1</v>
      </c>
      <c r="L6" t="s">
        <v>810</v>
      </c>
      <c r="M6" t="s">
        <v>811</v>
      </c>
      <c r="N6" t="s">
        <v>812</v>
      </c>
      <c r="O6" t="s">
        <v>1361</v>
      </c>
      <c r="P6" t="s">
        <v>1</v>
      </c>
      <c r="Q6" t="s">
        <v>2</v>
      </c>
      <c r="R6" t="s">
        <v>2</v>
      </c>
      <c r="S6" t="s">
        <v>8646</v>
      </c>
      <c r="T6" t="b">
        <v>0</v>
      </c>
      <c r="U6" t="b">
        <v>1</v>
      </c>
      <c r="V6">
        <v>5</v>
      </c>
      <c r="W6">
        <v>140</v>
      </c>
      <c r="Y6">
        <v>39.6</v>
      </c>
      <c r="AH6" t="s">
        <v>1362</v>
      </c>
    </row>
    <row r="7" spans="1:34" x14ac:dyDescent="0.25">
      <c r="A7">
        <v>1</v>
      </c>
      <c r="B7" t="s">
        <v>589</v>
      </c>
      <c r="C7" t="s">
        <v>614</v>
      </c>
      <c r="D7" t="s">
        <v>611</v>
      </c>
      <c r="E7" t="s">
        <v>612</v>
      </c>
      <c r="F7" t="s">
        <v>616</v>
      </c>
      <c r="G7" t="s">
        <v>617</v>
      </c>
      <c r="H7" t="s">
        <v>809</v>
      </c>
      <c r="I7" t="s">
        <v>611</v>
      </c>
      <c r="J7">
        <v>1</v>
      </c>
      <c r="L7" t="s">
        <v>810</v>
      </c>
      <c r="M7" t="s">
        <v>811</v>
      </c>
      <c r="N7" t="s">
        <v>812</v>
      </c>
      <c r="O7" t="s">
        <v>1363</v>
      </c>
      <c r="P7" t="s">
        <v>24</v>
      </c>
      <c r="Q7" t="s">
        <v>25</v>
      </c>
      <c r="R7" t="s">
        <v>25</v>
      </c>
      <c r="S7" t="s">
        <v>8658</v>
      </c>
      <c r="T7" t="b">
        <v>0</v>
      </c>
      <c r="U7" t="b">
        <v>0</v>
      </c>
      <c r="V7">
        <v>1</v>
      </c>
      <c r="W7">
        <v>0</v>
      </c>
      <c r="X7">
        <v>10</v>
      </c>
      <c r="AB7">
        <v>2</v>
      </c>
      <c r="AC7">
        <v>1</v>
      </c>
      <c r="AD7">
        <v>2</v>
      </c>
      <c r="AG7" t="s">
        <v>1364</v>
      </c>
      <c r="AH7" t="s">
        <v>1365</v>
      </c>
    </row>
    <row r="8" spans="1:34" x14ac:dyDescent="0.25">
      <c r="A8">
        <v>1</v>
      </c>
      <c r="B8" t="s">
        <v>589</v>
      </c>
      <c r="C8" t="s">
        <v>614</v>
      </c>
      <c r="D8" t="s">
        <v>611</v>
      </c>
      <c r="E8" t="s">
        <v>612</v>
      </c>
      <c r="F8" t="s">
        <v>616</v>
      </c>
      <c r="G8" t="s">
        <v>617</v>
      </c>
      <c r="H8" t="s">
        <v>809</v>
      </c>
      <c r="I8" t="s">
        <v>611</v>
      </c>
      <c r="J8">
        <v>1</v>
      </c>
      <c r="L8" t="s">
        <v>810</v>
      </c>
      <c r="M8" t="s">
        <v>811</v>
      </c>
      <c r="N8" t="s">
        <v>812</v>
      </c>
      <c r="O8" t="s">
        <v>1366</v>
      </c>
      <c r="P8" t="s">
        <v>24</v>
      </c>
      <c r="Q8" t="s">
        <v>25</v>
      </c>
      <c r="R8" t="s">
        <v>25</v>
      </c>
      <c r="S8" t="s">
        <v>8658</v>
      </c>
      <c r="T8" t="b">
        <v>0</v>
      </c>
      <c r="U8" t="b">
        <v>0</v>
      </c>
      <c r="V8">
        <v>2</v>
      </c>
      <c r="W8">
        <v>0</v>
      </c>
      <c r="X8">
        <v>8</v>
      </c>
      <c r="AB8">
        <v>2</v>
      </c>
      <c r="AC8">
        <v>1</v>
      </c>
      <c r="AD8">
        <v>2</v>
      </c>
      <c r="AG8" t="s">
        <v>1364</v>
      </c>
      <c r="AH8" t="s">
        <v>1367</v>
      </c>
    </row>
    <row r="9" spans="1:34" x14ac:dyDescent="0.25">
      <c r="A9">
        <v>1</v>
      </c>
      <c r="B9" t="s">
        <v>589</v>
      </c>
      <c r="C9" t="s">
        <v>614</v>
      </c>
      <c r="D9" t="s">
        <v>611</v>
      </c>
      <c r="E9" t="s">
        <v>612</v>
      </c>
      <c r="F9" t="s">
        <v>616</v>
      </c>
      <c r="G9" t="s">
        <v>617</v>
      </c>
      <c r="H9" t="s">
        <v>809</v>
      </c>
      <c r="I9" t="s">
        <v>611</v>
      </c>
      <c r="J9">
        <v>1</v>
      </c>
      <c r="L9" t="s">
        <v>810</v>
      </c>
      <c r="M9" t="s">
        <v>811</v>
      </c>
      <c r="N9" t="s">
        <v>812</v>
      </c>
      <c r="O9" t="s">
        <v>1368</v>
      </c>
      <c r="P9" t="s">
        <v>24</v>
      </c>
      <c r="Q9" t="s">
        <v>25</v>
      </c>
      <c r="R9" t="s">
        <v>25</v>
      </c>
      <c r="S9" t="s">
        <v>8658</v>
      </c>
      <c r="T9" t="b">
        <v>0</v>
      </c>
      <c r="U9" t="b">
        <v>0</v>
      </c>
      <c r="V9">
        <v>3</v>
      </c>
      <c r="W9">
        <v>0</v>
      </c>
      <c r="X9">
        <v>8</v>
      </c>
      <c r="AB9">
        <v>2</v>
      </c>
      <c r="AC9">
        <v>1</v>
      </c>
      <c r="AD9">
        <v>2</v>
      </c>
      <c r="AG9" t="s">
        <v>1364</v>
      </c>
      <c r="AH9" t="s">
        <v>1369</v>
      </c>
    </row>
    <row r="10" spans="1:34" x14ac:dyDescent="0.25">
      <c r="A10">
        <v>1</v>
      </c>
      <c r="B10" t="s">
        <v>589</v>
      </c>
      <c r="C10" t="s">
        <v>614</v>
      </c>
      <c r="D10" t="s">
        <v>611</v>
      </c>
      <c r="E10" t="s">
        <v>612</v>
      </c>
      <c r="F10" t="s">
        <v>616</v>
      </c>
      <c r="G10" t="s">
        <v>617</v>
      </c>
      <c r="H10" t="s">
        <v>809</v>
      </c>
      <c r="I10" t="s">
        <v>611</v>
      </c>
      <c r="J10">
        <v>1</v>
      </c>
      <c r="L10" t="s">
        <v>810</v>
      </c>
      <c r="M10" t="s">
        <v>811</v>
      </c>
      <c r="N10" t="s">
        <v>812</v>
      </c>
      <c r="O10" t="s">
        <v>1370</v>
      </c>
      <c r="P10" t="s">
        <v>24</v>
      </c>
      <c r="Q10" t="s">
        <v>25</v>
      </c>
      <c r="R10" t="s">
        <v>25</v>
      </c>
      <c r="S10" t="s">
        <v>8658</v>
      </c>
      <c r="T10" t="b">
        <v>0</v>
      </c>
      <c r="U10" t="b">
        <v>0</v>
      </c>
      <c r="V10">
        <v>4</v>
      </c>
      <c r="W10">
        <v>0</v>
      </c>
      <c r="X10">
        <v>7</v>
      </c>
      <c r="AB10">
        <v>2</v>
      </c>
      <c r="AC10">
        <v>1</v>
      </c>
      <c r="AD10">
        <v>2</v>
      </c>
      <c r="AG10" t="s">
        <v>1371</v>
      </c>
      <c r="AH10" t="s">
        <v>1372</v>
      </c>
    </row>
    <row r="11" spans="1:34" x14ac:dyDescent="0.25">
      <c r="A11">
        <v>1</v>
      </c>
      <c r="B11" t="s">
        <v>589</v>
      </c>
      <c r="C11" t="s">
        <v>614</v>
      </c>
      <c r="D11" t="s">
        <v>611</v>
      </c>
      <c r="E11" t="s">
        <v>612</v>
      </c>
      <c r="F11" t="s">
        <v>616</v>
      </c>
      <c r="G11" t="s">
        <v>617</v>
      </c>
      <c r="H11" t="s">
        <v>809</v>
      </c>
      <c r="I11" t="s">
        <v>611</v>
      </c>
      <c r="J11">
        <v>1</v>
      </c>
      <c r="L11" t="s">
        <v>810</v>
      </c>
      <c r="M11" t="s">
        <v>811</v>
      </c>
      <c r="N11" t="s">
        <v>812</v>
      </c>
      <c r="O11" t="s">
        <v>1373</v>
      </c>
      <c r="P11" t="s">
        <v>37</v>
      </c>
      <c r="Q11" t="s">
        <v>25</v>
      </c>
      <c r="R11" t="s">
        <v>25</v>
      </c>
      <c r="S11" t="s">
        <v>26</v>
      </c>
      <c r="T11" t="b">
        <v>0</v>
      </c>
      <c r="U11" t="b">
        <v>0</v>
      </c>
      <c r="V11">
        <v>1</v>
      </c>
      <c r="W11">
        <v>100</v>
      </c>
      <c r="X11">
        <v>10</v>
      </c>
      <c r="AG11" t="s">
        <v>1374</v>
      </c>
      <c r="AH11" t="s">
        <v>1375</v>
      </c>
    </row>
    <row r="12" spans="1:34" x14ac:dyDescent="0.25">
      <c r="A12">
        <v>1</v>
      </c>
      <c r="B12" t="s">
        <v>589</v>
      </c>
      <c r="C12" t="s">
        <v>614</v>
      </c>
      <c r="D12" t="s">
        <v>611</v>
      </c>
      <c r="E12" t="s">
        <v>612</v>
      </c>
      <c r="F12" t="s">
        <v>616</v>
      </c>
      <c r="G12" t="s">
        <v>617</v>
      </c>
      <c r="H12" t="s">
        <v>809</v>
      </c>
      <c r="I12" t="s">
        <v>611</v>
      </c>
      <c r="J12">
        <v>1</v>
      </c>
      <c r="L12" t="s">
        <v>810</v>
      </c>
      <c r="M12" t="s">
        <v>811</v>
      </c>
      <c r="N12" t="s">
        <v>812</v>
      </c>
      <c r="O12" t="s">
        <v>1376</v>
      </c>
      <c r="P12" t="s">
        <v>37</v>
      </c>
      <c r="Q12" t="s">
        <v>25</v>
      </c>
      <c r="R12" t="s">
        <v>25</v>
      </c>
      <c r="S12" t="s">
        <v>26</v>
      </c>
      <c r="T12" t="b">
        <v>0</v>
      </c>
      <c r="U12" t="b">
        <v>0</v>
      </c>
      <c r="V12">
        <v>2</v>
      </c>
      <c r="W12">
        <v>120</v>
      </c>
      <c r="X12">
        <v>10</v>
      </c>
      <c r="AG12" t="s">
        <v>1374</v>
      </c>
      <c r="AH12" t="s">
        <v>1377</v>
      </c>
    </row>
    <row r="13" spans="1:34" x14ac:dyDescent="0.25">
      <c r="A13">
        <v>1</v>
      </c>
      <c r="B13" t="s">
        <v>589</v>
      </c>
      <c r="C13" t="s">
        <v>614</v>
      </c>
      <c r="D13" t="s">
        <v>611</v>
      </c>
      <c r="E13" t="s">
        <v>612</v>
      </c>
      <c r="F13" t="s">
        <v>616</v>
      </c>
      <c r="G13" t="s">
        <v>617</v>
      </c>
      <c r="H13" t="s">
        <v>809</v>
      </c>
      <c r="I13" t="s">
        <v>611</v>
      </c>
      <c r="J13">
        <v>1</v>
      </c>
      <c r="L13" t="s">
        <v>810</v>
      </c>
      <c r="M13" t="s">
        <v>811</v>
      </c>
      <c r="N13" t="s">
        <v>812</v>
      </c>
      <c r="O13" t="s">
        <v>1378</v>
      </c>
      <c r="P13" t="s">
        <v>37</v>
      </c>
      <c r="Q13" t="s">
        <v>25</v>
      </c>
      <c r="R13" t="s">
        <v>25</v>
      </c>
      <c r="S13" t="s">
        <v>26</v>
      </c>
      <c r="T13" t="b">
        <v>0</v>
      </c>
      <c r="U13" t="b">
        <v>0</v>
      </c>
      <c r="V13">
        <v>3</v>
      </c>
      <c r="W13">
        <v>140</v>
      </c>
      <c r="X13">
        <v>10</v>
      </c>
      <c r="AG13" t="s">
        <v>1374</v>
      </c>
      <c r="AH13" t="s">
        <v>1379</v>
      </c>
    </row>
    <row r="14" spans="1:34" x14ac:dyDescent="0.25">
      <c r="A14">
        <v>1</v>
      </c>
      <c r="B14" t="s">
        <v>589</v>
      </c>
      <c r="C14" t="s">
        <v>614</v>
      </c>
      <c r="D14" t="s">
        <v>611</v>
      </c>
      <c r="E14" t="s">
        <v>612</v>
      </c>
      <c r="F14" t="s">
        <v>616</v>
      </c>
      <c r="G14" t="s">
        <v>617</v>
      </c>
      <c r="H14" t="s">
        <v>809</v>
      </c>
      <c r="I14" t="s">
        <v>611</v>
      </c>
      <c r="J14">
        <v>1</v>
      </c>
      <c r="L14" t="s">
        <v>810</v>
      </c>
      <c r="M14" t="s">
        <v>811</v>
      </c>
      <c r="N14" t="s">
        <v>812</v>
      </c>
      <c r="O14" t="s">
        <v>1380</v>
      </c>
      <c r="P14" t="s">
        <v>91</v>
      </c>
      <c r="Q14" t="s">
        <v>8644</v>
      </c>
      <c r="R14" t="s">
        <v>8488</v>
      </c>
      <c r="S14" t="s">
        <v>8643</v>
      </c>
      <c r="T14" t="b">
        <v>1</v>
      </c>
      <c r="U14" t="b">
        <v>0</v>
      </c>
      <c r="V14">
        <v>1</v>
      </c>
      <c r="W14">
        <v>35</v>
      </c>
      <c r="X14">
        <v>8</v>
      </c>
      <c r="AH14" t="s">
        <v>1381</v>
      </c>
    </row>
    <row r="15" spans="1:34" x14ac:dyDescent="0.25">
      <c r="A15">
        <v>1</v>
      </c>
      <c r="B15" t="s">
        <v>589</v>
      </c>
      <c r="C15" t="s">
        <v>614</v>
      </c>
      <c r="D15" t="s">
        <v>611</v>
      </c>
      <c r="E15" t="s">
        <v>612</v>
      </c>
      <c r="F15" t="s">
        <v>616</v>
      </c>
      <c r="G15" t="s">
        <v>617</v>
      </c>
      <c r="H15" t="s">
        <v>809</v>
      </c>
      <c r="I15" t="s">
        <v>611</v>
      </c>
      <c r="J15">
        <v>1</v>
      </c>
      <c r="L15" t="s">
        <v>810</v>
      </c>
      <c r="M15" t="s">
        <v>811</v>
      </c>
      <c r="N15" t="s">
        <v>812</v>
      </c>
      <c r="O15" t="s">
        <v>1382</v>
      </c>
      <c r="P15" t="s">
        <v>91</v>
      </c>
      <c r="Q15" t="s">
        <v>8644</v>
      </c>
      <c r="R15" t="s">
        <v>8488</v>
      </c>
      <c r="S15" t="s">
        <v>8643</v>
      </c>
      <c r="T15" t="b">
        <v>1</v>
      </c>
      <c r="U15" t="b">
        <v>0</v>
      </c>
      <c r="V15">
        <v>2</v>
      </c>
      <c r="W15">
        <v>35</v>
      </c>
      <c r="X15">
        <v>8</v>
      </c>
      <c r="AG15" t="s">
        <v>1383</v>
      </c>
      <c r="AH15" t="s">
        <v>1384</v>
      </c>
    </row>
    <row r="16" spans="1:34" x14ac:dyDescent="0.25">
      <c r="A16">
        <v>1</v>
      </c>
      <c r="B16" t="s">
        <v>589</v>
      </c>
      <c r="C16" t="s">
        <v>614</v>
      </c>
      <c r="D16" t="s">
        <v>611</v>
      </c>
      <c r="E16" t="s">
        <v>612</v>
      </c>
      <c r="F16" t="s">
        <v>616</v>
      </c>
      <c r="G16" t="s">
        <v>617</v>
      </c>
      <c r="H16" t="s">
        <v>809</v>
      </c>
      <c r="I16" t="s">
        <v>611</v>
      </c>
      <c r="J16">
        <v>1</v>
      </c>
      <c r="L16" t="s">
        <v>810</v>
      </c>
      <c r="M16" t="s">
        <v>811</v>
      </c>
      <c r="N16" t="s">
        <v>812</v>
      </c>
      <c r="O16" t="s">
        <v>1385</v>
      </c>
      <c r="P16" t="s">
        <v>91</v>
      </c>
      <c r="Q16" t="s">
        <v>8644</v>
      </c>
      <c r="R16" t="s">
        <v>8488</v>
      </c>
      <c r="S16" t="s">
        <v>8643</v>
      </c>
      <c r="T16" t="b">
        <v>1</v>
      </c>
      <c r="U16" t="b">
        <v>0</v>
      </c>
      <c r="V16">
        <v>3</v>
      </c>
      <c r="W16">
        <v>35</v>
      </c>
      <c r="X16">
        <v>8</v>
      </c>
      <c r="AG16" t="s">
        <v>1383</v>
      </c>
      <c r="AH16" t="s">
        <v>1386</v>
      </c>
    </row>
    <row r="17" spans="1:34" x14ac:dyDescent="0.25">
      <c r="A17">
        <v>1</v>
      </c>
      <c r="B17" t="s">
        <v>589</v>
      </c>
      <c r="C17" t="s">
        <v>614</v>
      </c>
      <c r="D17" t="s">
        <v>611</v>
      </c>
      <c r="E17" t="s">
        <v>612</v>
      </c>
      <c r="F17" t="s">
        <v>616</v>
      </c>
      <c r="G17" t="s">
        <v>617</v>
      </c>
      <c r="H17" t="s">
        <v>809</v>
      </c>
      <c r="I17" t="s">
        <v>611</v>
      </c>
      <c r="J17">
        <v>1</v>
      </c>
      <c r="L17" t="s">
        <v>810</v>
      </c>
      <c r="M17" t="s">
        <v>811</v>
      </c>
      <c r="N17" t="s">
        <v>812</v>
      </c>
      <c r="O17" t="s">
        <v>1387</v>
      </c>
      <c r="P17" t="s">
        <v>91</v>
      </c>
      <c r="Q17" t="s">
        <v>8644</v>
      </c>
      <c r="R17" t="s">
        <v>8488</v>
      </c>
      <c r="S17" t="s">
        <v>8643</v>
      </c>
      <c r="T17" t="b">
        <v>1</v>
      </c>
      <c r="U17" t="b">
        <v>0</v>
      </c>
      <c r="V17">
        <v>4</v>
      </c>
      <c r="W17">
        <v>35</v>
      </c>
      <c r="X17">
        <v>4</v>
      </c>
      <c r="AF17" t="s">
        <v>1388</v>
      </c>
      <c r="AG17" t="s">
        <v>1389</v>
      </c>
      <c r="AH17" t="s">
        <v>1390</v>
      </c>
    </row>
    <row r="18" spans="1:34" x14ac:dyDescent="0.25">
      <c r="A18">
        <v>1</v>
      </c>
      <c r="B18" t="s">
        <v>589</v>
      </c>
      <c r="C18" t="s">
        <v>614</v>
      </c>
      <c r="D18" t="s">
        <v>611</v>
      </c>
      <c r="E18" t="s">
        <v>612</v>
      </c>
      <c r="F18" t="s">
        <v>616</v>
      </c>
      <c r="G18" t="s">
        <v>617</v>
      </c>
      <c r="H18" t="s">
        <v>809</v>
      </c>
      <c r="I18" t="s">
        <v>611</v>
      </c>
      <c r="J18">
        <v>1</v>
      </c>
      <c r="L18" t="s">
        <v>810</v>
      </c>
      <c r="M18" t="s">
        <v>811</v>
      </c>
      <c r="N18" t="s">
        <v>812</v>
      </c>
      <c r="O18" t="s">
        <v>1391</v>
      </c>
      <c r="P18" t="s">
        <v>91</v>
      </c>
      <c r="Q18" t="s">
        <v>8644</v>
      </c>
      <c r="R18" t="s">
        <v>8488</v>
      </c>
      <c r="S18" t="s">
        <v>8643</v>
      </c>
      <c r="T18" t="b">
        <v>1</v>
      </c>
      <c r="U18" t="b">
        <v>0</v>
      </c>
      <c r="V18">
        <v>5</v>
      </c>
      <c r="W18">
        <v>35</v>
      </c>
      <c r="X18">
        <v>2</v>
      </c>
      <c r="AF18" t="s">
        <v>1388</v>
      </c>
      <c r="AG18" t="s">
        <v>1389</v>
      </c>
      <c r="AH18" t="s">
        <v>1392</v>
      </c>
    </row>
    <row r="19" spans="1:34" x14ac:dyDescent="0.25">
      <c r="A19">
        <v>1</v>
      </c>
      <c r="B19" t="s">
        <v>589</v>
      </c>
      <c r="C19" t="s">
        <v>614</v>
      </c>
      <c r="D19" t="s">
        <v>611</v>
      </c>
      <c r="E19" t="s">
        <v>612</v>
      </c>
      <c r="F19" t="s">
        <v>616</v>
      </c>
      <c r="G19" t="s">
        <v>617</v>
      </c>
      <c r="H19" t="s">
        <v>809</v>
      </c>
      <c r="I19" t="s">
        <v>611</v>
      </c>
      <c r="J19">
        <v>1</v>
      </c>
      <c r="L19" t="s">
        <v>810</v>
      </c>
      <c r="M19" t="s">
        <v>811</v>
      </c>
      <c r="N19" t="s">
        <v>812</v>
      </c>
      <c r="O19" t="s">
        <v>1393</v>
      </c>
      <c r="P19" t="s">
        <v>91</v>
      </c>
      <c r="Q19" t="s">
        <v>8644</v>
      </c>
      <c r="R19" t="s">
        <v>8488</v>
      </c>
      <c r="S19" t="s">
        <v>8643</v>
      </c>
      <c r="T19" t="b">
        <v>1</v>
      </c>
      <c r="U19" t="b">
        <v>0</v>
      </c>
      <c r="V19">
        <v>6</v>
      </c>
      <c r="W19">
        <v>35</v>
      </c>
      <c r="X19">
        <v>1</v>
      </c>
      <c r="AF19" t="s">
        <v>1388</v>
      </c>
      <c r="AG19" t="s">
        <v>1389</v>
      </c>
      <c r="AH19" t="s">
        <v>812</v>
      </c>
    </row>
    <row r="20" spans="1:34" x14ac:dyDescent="0.25">
      <c r="A20">
        <v>1</v>
      </c>
      <c r="B20" t="s">
        <v>589</v>
      </c>
      <c r="C20" t="s">
        <v>614</v>
      </c>
      <c r="D20" t="s">
        <v>611</v>
      </c>
      <c r="E20" t="s">
        <v>612</v>
      </c>
      <c r="F20" t="s">
        <v>616</v>
      </c>
      <c r="G20" t="s">
        <v>617</v>
      </c>
      <c r="H20" t="s">
        <v>813</v>
      </c>
      <c r="I20" t="s">
        <v>814</v>
      </c>
      <c r="J20">
        <v>2</v>
      </c>
      <c r="L20" t="s">
        <v>815</v>
      </c>
      <c r="M20" t="s">
        <v>816</v>
      </c>
      <c r="N20" t="s">
        <v>817</v>
      </c>
      <c r="O20" t="s">
        <v>1394</v>
      </c>
      <c r="P20" t="s">
        <v>154</v>
      </c>
      <c r="Q20" t="s">
        <v>148</v>
      </c>
      <c r="R20" t="s">
        <v>8659</v>
      </c>
      <c r="S20" t="s">
        <v>8664</v>
      </c>
      <c r="T20" t="b">
        <v>0</v>
      </c>
      <c r="U20" t="b">
        <v>0</v>
      </c>
      <c r="V20">
        <v>1</v>
      </c>
      <c r="W20">
        <v>135</v>
      </c>
      <c r="X20">
        <v>10</v>
      </c>
      <c r="AG20" t="s">
        <v>1395</v>
      </c>
      <c r="AH20" t="s">
        <v>816</v>
      </c>
    </row>
    <row r="21" spans="1:34" x14ac:dyDescent="0.25">
      <c r="A21">
        <v>1</v>
      </c>
      <c r="B21" t="s">
        <v>589</v>
      </c>
      <c r="C21" t="s">
        <v>614</v>
      </c>
      <c r="D21" t="s">
        <v>611</v>
      </c>
      <c r="E21" t="s">
        <v>612</v>
      </c>
      <c r="F21" t="s">
        <v>616</v>
      </c>
      <c r="G21" t="s">
        <v>617</v>
      </c>
      <c r="H21" t="s">
        <v>813</v>
      </c>
      <c r="I21" t="s">
        <v>814</v>
      </c>
      <c r="J21">
        <v>2</v>
      </c>
      <c r="L21" t="s">
        <v>815</v>
      </c>
      <c r="M21" t="s">
        <v>816</v>
      </c>
      <c r="N21" t="s">
        <v>817</v>
      </c>
      <c r="O21" t="s">
        <v>1396</v>
      </c>
      <c r="P21" t="s">
        <v>154</v>
      </c>
      <c r="Q21" t="s">
        <v>148</v>
      </c>
      <c r="R21" t="s">
        <v>8659</v>
      </c>
      <c r="S21" t="s">
        <v>8664</v>
      </c>
      <c r="T21" t="b">
        <v>0</v>
      </c>
      <c r="U21" t="b">
        <v>0</v>
      </c>
      <c r="V21">
        <v>2</v>
      </c>
      <c r="W21">
        <v>135</v>
      </c>
      <c r="X21">
        <v>10</v>
      </c>
      <c r="AG21" t="s">
        <v>1397</v>
      </c>
      <c r="AH21" t="s">
        <v>1398</v>
      </c>
    </row>
    <row r="22" spans="1:34" x14ac:dyDescent="0.25">
      <c r="A22">
        <v>1</v>
      </c>
      <c r="B22" t="s">
        <v>589</v>
      </c>
      <c r="C22" t="s">
        <v>614</v>
      </c>
      <c r="D22" t="s">
        <v>611</v>
      </c>
      <c r="E22" t="s">
        <v>612</v>
      </c>
      <c r="F22" t="s">
        <v>616</v>
      </c>
      <c r="G22" t="s">
        <v>617</v>
      </c>
      <c r="H22" t="s">
        <v>813</v>
      </c>
      <c r="I22" t="s">
        <v>814</v>
      </c>
      <c r="J22">
        <v>2</v>
      </c>
      <c r="L22" t="s">
        <v>815</v>
      </c>
      <c r="M22" t="s">
        <v>816</v>
      </c>
      <c r="N22" t="s">
        <v>817</v>
      </c>
      <c r="O22" t="s">
        <v>1399</v>
      </c>
      <c r="P22" t="s">
        <v>154</v>
      </c>
      <c r="Q22" t="s">
        <v>148</v>
      </c>
      <c r="R22" t="s">
        <v>8659</v>
      </c>
      <c r="S22" t="s">
        <v>8664</v>
      </c>
      <c r="T22" t="b">
        <v>0</v>
      </c>
      <c r="U22" t="b">
        <v>0</v>
      </c>
      <c r="V22">
        <v>3</v>
      </c>
      <c r="W22">
        <v>135</v>
      </c>
      <c r="X22">
        <v>10</v>
      </c>
      <c r="AG22" t="s">
        <v>1397</v>
      </c>
      <c r="AH22" t="s">
        <v>1400</v>
      </c>
    </row>
    <row r="23" spans="1:34" x14ac:dyDescent="0.25">
      <c r="A23">
        <v>1</v>
      </c>
      <c r="B23" t="s">
        <v>589</v>
      </c>
      <c r="C23" t="s">
        <v>614</v>
      </c>
      <c r="D23" t="s">
        <v>611</v>
      </c>
      <c r="E23" t="s">
        <v>612</v>
      </c>
      <c r="F23" t="s">
        <v>616</v>
      </c>
      <c r="G23" t="s">
        <v>617</v>
      </c>
      <c r="H23" t="s">
        <v>813</v>
      </c>
      <c r="I23" t="s">
        <v>814</v>
      </c>
      <c r="J23">
        <v>2</v>
      </c>
      <c r="L23" t="s">
        <v>815</v>
      </c>
      <c r="M23" t="s">
        <v>816</v>
      </c>
      <c r="N23" t="s">
        <v>817</v>
      </c>
      <c r="O23" t="s">
        <v>1401</v>
      </c>
      <c r="P23" t="s">
        <v>154</v>
      </c>
      <c r="Q23" t="s">
        <v>148</v>
      </c>
      <c r="R23" t="s">
        <v>8659</v>
      </c>
      <c r="S23" t="s">
        <v>8664</v>
      </c>
      <c r="T23" t="b">
        <v>0</v>
      </c>
      <c r="U23" t="b">
        <v>0</v>
      </c>
      <c r="V23">
        <v>4</v>
      </c>
      <c r="W23">
        <v>135</v>
      </c>
      <c r="X23">
        <v>7</v>
      </c>
      <c r="AG23" t="s">
        <v>1397</v>
      </c>
      <c r="AH23" t="s">
        <v>1402</v>
      </c>
    </row>
    <row r="24" spans="1:34" x14ac:dyDescent="0.25">
      <c r="A24">
        <v>1</v>
      </c>
      <c r="B24" t="s">
        <v>589</v>
      </c>
      <c r="C24" t="s">
        <v>614</v>
      </c>
      <c r="D24" t="s">
        <v>611</v>
      </c>
      <c r="E24" t="s">
        <v>612</v>
      </c>
      <c r="F24" t="s">
        <v>616</v>
      </c>
      <c r="G24" t="s">
        <v>617</v>
      </c>
      <c r="H24" t="s">
        <v>813</v>
      </c>
      <c r="I24" t="s">
        <v>814</v>
      </c>
      <c r="J24">
        <v>2</v>
      </c>
      <c r="L24" t="s">
        <v>815</v>
      </c>
      <c r="M24" t="s">
        <v>816</v>
      </c>
      <c r="N24" t="s">
        <v>817</v>
      </c>
      <c r="O24" t="s">
        <v>1403</v>
      </c>
      <c r="P24" t="s">
        <v>1404</v>
      </c>
      <c r="Q24" t="s">
        <v>148</v>
      </c>
      <c r="R24" t="s">
        <v>8659</v>
      </c>
      <c r="S24" t="s">
        <v>149</v>
      </c>
      <c r="T24" t="b">
        <v>0</v>
      </c>
      <c r="U24" t="b">
        <v>0</v>
      </c>
      <c r="V24">
        <v>1</v>
      </c>
      <c r="W24">
        <v>40</v>
      </c>
      <c r="X24">
        <v>10</v>
      </c>
      <c r="AG24" t="s">
        <v>1405</v>
      </c>
      <c r="AH24" t="s">
        <v>1406</v>
      </c>
    </row>
    <row r="25" spans="1:34" x14ac:dyDescent="0.25">
      <c r="A25">
        <v>1</v>
      </c>
      <c r="B25" t="s">
        <v>589</v>
      </c>
      <c r="C25" t="s">
        <v>614</v>
      </c>
      <c r="D25" t="s">
        <v>611</v>
      </c>
      <c r="E25" t="s">
        <v>612</v>
      </c>
      <c r="F25" t="s">
        <v>616</v>
      </c>
      <c r="G25" t="s">
        <v>617</v>
      </c>
      <c r="H25" t="s">
        <v>813</v>
      </c>
      <c r="I25" t="s">
        <v>814</v>
      </c>
      <c r="J25">
        <v>2</v>
      </c>
      <c r="L25" t="s">
        <v>815</v>
      </c>
      <c r="M25" t="s">
        <v>816</v>
      </c>
      <c r="N25" t="s">
        <v>817</v>
      </c>
      <c r="O25" t="s">
        <v>1407</v>
      </c>
      <c r="P25" t="s">
        <v>1404</v>
      </c>
      <c r="Q25" t="s">
        <v>148</v>
      </c>
      <c r="R25" t="s">
        <v>8659</v>
      </c>
      <c r="S25" t="s">
        <v>149</v>
      </c>
      <c r="T25" t="b">
        <v>0</v>
      </c>
      <c r="U25" t="b">
        <v>0</v>
      </c>
      <c r="V25">
        <v>2</v>
      </c>
      <c r="W25">
        <v>40</v>
      </c>
      <c r="X25">
        <v>9</v>
      </c>
      <c r="AG25" t="s">
        <v>1408</v>
      </c>
      <c r="AH25" t="s">
        <v>1409</v>
      </c>
    </row>
    <row r="26" spans="1:34" x14ac:dyDescent="0.25">
      <c r="A26">
        <v>1</v>
      </c>
      <c r="B26" t="s">
        <v>589</v>
      </c>
      <c r="C26" t="s">
        <v>614</v>
      </c>
      <c r="D26" t="s">
        <v>611</v>
      </c>
      <c r="E26" t="s">
        <v>612</v>
      </c>
      <c r="F26" t="s">
        <v>616</v>
      </c>
      <c r="G26" t="s">
        <v>617</v>
      </c>
      <c r="H26" t="s">
        <v>813</v>
      </c>
      <c r="I26" t="s">
        <v>814</v>
      </c>
      <c r="J26">
        <v>2</v>
      </c>
      <c r="L26" t="s">
        <v>815</v>
      </c>
      <c r="M26" t="s">
        <v>816</v>
      </c>
      <c r="N26" t="s">
        <v>817</v>
      </c>
      <c r="O26" t="s">
        <v>1410</v>
      </c>
      <c r="P26" t="s">
        <v>1404</v>
      </c>
      <c r="Q26" t="s">
        <v>148</v>
      </c>
      <c r="R26" t="s">
        <v>8659</v>
      </c>
      <c r="S26" t="s">
        <v>149</v>
      </c>
      <c r="T26" t="b">
        <v>0</v>
      </c>
      <c r="U26" t="b">
        <v>0</v>
      </c>
      <c r="V26">
        <v>3</v>
      </c>
      <c r="W26">
        <v>40</v>
      </c>
      <c r="X26">
        <v>9</v>
      </c>
      <c r="AH26" t="s">
        <v>1411</v>
      </c>
    </row>
    <row r="27" spans="1:34" x14ac:dyDescent="0.25">
      <c r="A27">
        <v>1</v>
      </c>
      <c r="B27" t="s">
        <v>589</v>
      </c>
      <c r="C27" t="s">
        <v>614</v>
      </c>
      <c r="D27" t="s">
        <v>611</v>
      </c>
      <c r="E27" t="s">
        <v>612</v>
      </c>
      <c r="F27" t="s">
        <v>616</v>
      </c>
      <c r="G27" t="s">
        <v>617</v>
      </c>
      <c r="H27" t="s">
        <v>813</v>
      </c>
      <c r="I27" t="s">
        <v>814</v>
      </c>
      <c r="J27">
        <v>2</v>
      </c>
      <c r="L27" t="s">
        <v>815</v>
      </c>
      <c r="M27" t="s">
        <v>816</v>
      </c>
      <c r="N27" t="s">
        <v>817</v>
      </c>
      <c r="O27" t="s">
        <v>1412</v>
      </c>
      <c r="P27" t="s">
        <v>1404</v>
      </c>
      <c r="Q27" t="s">
        <v>148</v>
      </c>
      <c r="R27" t="s">
        <v>8659</v>
      </c>
      <c r="S27" t="s">
        <v>149</v>
      </c>
      <c r="T27" t="b">
        <v>0</v>
      </c>
      <c r="U27" t="b">
        <v>0</v>
      </c>
      <c r="V27">
        <v>4</v>
      </c>
      <c r="W27">
        <v>40</v>
      </c>
      <c r="X27">
        <v>8</v>
      </c>
      <c r="AH27" t="s">
        <v>1413</v>
      </c>
    </row>
    <row r="28" spans="1:34" x14ac:dyDescent="0.25">
      <c r="A28">
        <v>1</v>
      </c>
      <c r="B28" t="s">
        <v>589</v>
      </c>
      <c r="C28" t="s">
        <v>614</v>
      </c>
      <c r="D28" t="s">
        <v>611</v>
      </c>
      <c r="E28" t="s">
        <v>612</v>
      </c>
      <c r="F28" t="s">
        <v>616</v>
      </c>
      <c r="G28" t="s">
        <v>617</v>
      </c>
      <c r="H28" t="s">
        <v>813</v>
      </c>
      <c r="I28" t="s">
        <v>814</v>
      </c>
      <c r="J28">
        <v>2</v>
      </c>
      <c r="L28" t="s">
        <v>815</v>
      </c>
      <c r="M28" t="s">
        <v>816</v>
      </c>
      <c r="N28" t="s">
        <v>817</v>
      </c>
      <c r="O28" t="s">
        <v>1414</v>
      </c>
      <c r="P28" t="s">
        <v>186</v>
      </c>
      <c r="Q28" t="s">
        <v>148</v>
      </c>
      <c r="R28" t="s">
        <v>8659</v>
      </c>
      <c r="S28" t="s">
        <v>149</v>
      </c>
      <c r="T28" t="b">
        <v>1</v>
      </c>
      <c r="U28" t="b">
        <v>0</v>
      </c>
      <c r="V28">
        <v>1</v>
      </c>
      <c r="W28">
        <v>45</v>
      </c>
      <c r="X28">
        <v>1</v>
      </c>
      <c r="AF28" t="s">
        <v>1415</v>
      </c>
      <c r="AH28" t="s">
        <v>1416</v>
      </c>
    </row>
    <row r="29" spans="1:34" x14ac:dyDescent="0.25">
      <c r="A29">
        <v>1</v>
      </c>
      <c r="B29" t="s">
        <v>589</v>
      </c>
      <c r="C29" t="s">
        <v>614</v>
      </c>
      <c r="D29" t="s">
        <v>611</v>
      </c>
      <c r="E29" t="s">
        <v>612</v>
      </c>
      <c r="F29" t="s">
        <v>616</v>
      </c>
      <c r="G29" t="s">
        <v>617</v>
      </c>
      <c r="H29" t="s">
        <v>813</v>
      </c>
      <c r="I29" t="s">
        <v>814</v>
      </c>
      <c r="J29">
        <v>2</v>
      </c>
      <c r="L29" t="s">
        <v>815</v>
      </c>
      <c r="M29" t="s">
        <v>816</v>
      </c>
      <c r="N29" t="s">
        <v>817</v>
      </c>
      <c r="O29" t="s">
        <v>1417</v>
      </c>
      <c r="P29" t="s">
        <v>192</v>
      </c>
      <c r="Q29" t="s">
        <v>148</v>
      </c>
      <c r="R29" t="s">
        <v>8659</v>
      </c>
      <c r="S29" t="s">
        <v>149</v>
      </c>
      <c r="T29" t="b">
        <v>1</v>
      </c>
      <c r="U29" t="b">
        <v>0</v>
      </c>
      <c r="V29">
        <v>1</v>
      </c>
      <c r="W29">
        <v>40</v>
      </c>
      <c r="X29">
        <v>6</v>
      </c>
      <c r="AF29" t="s">
        <v>1415</v>
      </c>
      <c r="AH29" t="s">
        <v>1418</v>
      </c>
    </row>
    <row r="30" spans="1:34" x14ac:dyDescent="0.25">
      <c r="A30">
        <v>1</v>
      </c>
      <c r="B30" t="s">
        <v>589</v>
      </c>
      <c r="C30" t="s">
        <v>614</v>
      </c>
      <c r="D30" t="s">
        <v>611</v>
      </c>
      <c r="E30" t="s">
        <v>612</v>
      </c>
      <c r="F30" t="s">
        <v>616</v>
      </c>
      <c r="G30" t="s">
        <v>617</v>
      </c>
      <c r="H30" t="s">
        <v>813</v>
      </c>
      <c r="I30" t="s">
        <v>814</v>
      </c>
      <c r="J30">
        <v>2</v>
      </c>
      <c r="L30" t="s">
        <v>815</v>
      </c>
      <c r="M30" t="s">
        <v>816</v>
      </c>
      <c r="N30" t="s">
        <v>817</v>
      </c>
      <c r="O30" t="s">
        <v>1419</v>
      </c>
      <c r="P30" t="s">
        <v>186</v>
      </c>
      <c r="Q30" t="s">
        <v>148</v>
      </c>
      <c r="R30" t="s">
        <v>8659</v>
      </c>
      <c r="S30" t="s">
        <v>149</v>
      </c>
      <c r="T30" t="b">
        <v>1</v>
      </c>
      <c r="U30" t="b">
        <v>0</v>
      </c>
      <c r="V30">
        <v>2</v>
      </c>
      <c r="W30">
        <v>45</v>
      </c>
      <c r="X30">
        <v>2</v>
      </c>
      <c r="AF30" t="s">
        <v>1420</v>
      </c>
      <c r="AH30" t="s">
        <v>1421</v>
      </c>
    </row>
    <row r="31" spans="1:34" x14ac:dyDescent="0.25">
      <c r="A31">
        <v>1</v>
      </c>
      <c r="B31" t="s">
        <v>589</v>
      </c>
      <c r="C31" t="s">
        <v>614</v>
      </c>
      <c r="D31" t="s">
        <v>611</v>
      </c>
      <c r="E31" t="s">
        <v>612</v>
      </c>
      <c r="F31" t="s">
        <v>616</v>
      </c>
      <c r="G31" t="s">
        <v>617</v>
      </c>
      <c r="H31" t="s">
        <v>813</v>
      </c>
      <c r="I31" t="s">
        <v>814</v>
      </c>
      <c r="J31">
        <v>2</v>
      </c>
      <c r="L31" t="s">
        <v>815</v>
      </c>
      <c r="M31" t="s">
        <v>816</v>
      </c>
      <c r="N31" t="s">
        <v>817</v>
      </c>
      <c r="O31" t="s">
        <v>1422</v>
      </c>
      <c r="P31" t="s">
        <v>192</v>
      </c>
      <c r="Q31" t="s">
        <v>148</v>
      </c>
      <c r="R31" t="s">
        <v>8659</v>
      </c>
      <c r="S31" t="s">
        <v>149</v>
      </c>
      <c r="T31" t="b">
        <v>1</v>
      </c>
      <c r="U31" t="b">
        <v>0</v>
      </c>
      <c r="V31">
        <v>2</v>
      </c>
      <c r="W31">
        <v>40</v>
      </c>
      <c r="X31">
        <v>3</v>
      </c>
      <c r="AF31" t="s">
        <v>1420</v>
      </c>
      <c r="AG31" t="s">
        <v>1423</v>
      </c>
      <c r="AH31" t="s">
        <v>1424</v>
      </c>
    </row>
    <row r="32" spans="1:34" x14ac:dyDescent="0.25">
      <c r="A32">
        <v>1</v>
      </c>
      <c r="B32" t="s">
        <v>589</v>
      </c>
      <c r="C32" t="s">
        <v>614</v>
      </c>
      <c r="D32" t="s">
        <v>611</v>
      </c>
      <c r="E32" t="s">
        <v>612</v>
      </c>
      <c r="F32" t="s">
        <v>616</v>
      </c>
      <c r="G32" t="s">
        <v>617</v>
      </c>
      <c r="H32" t="s">
        <v>813</v>
      </c>
      <c r="I32" t="s">
        <v>814</v>
      </c>
      <c r="J32">
        <v>2</v>
      </c>
      <c r="L32" t="s">
        <v>815</v>
      </c>
      <c r="M32" t="s">
        <v>816</v>
      </c>
      <c r="N32" t="s">
        <v>817</v>
      </c>
      <c r="O32" t="s">
        <v>1425</v>
      </c>
      <c r="P32" t="s">
        <v>186</v>
      </c>
      <c r="Q32" t="s">
        <v>148</v>
      </c>
      <c r="R32" t="s">
        <v>8659</v>
      </c>
      <c r="S32" t="s">
        <v>149</v>
      </c>
      <c r="T32" t="b">
        <v>1</v>
      </c>
      <c r="U32" t="b">
        <v>0</v>
      </c>
      <c r="V32">
        <v>3</v>
      </c>
      <c r="W32">
        <v>45</v>
      </c>
      <c r="X32">
        <v>3</v>
      </c>
      <c r="AF32" t="s">
        <v>1426</v>
      </c>
      <c r="AH32" t="s">
        <v>1427</v>
      </c>
    </row>
    <row r="33" spans="1:34" x14ac:dyDescent="0.25">
      <c r="A33">
        <v>1</v>
      </c>
      <c r="B33" t="s">
        <v>589</v>
      </c>
      <c r="C33" t="s">
        <v>614</v>
      </c>
      <c r="D33" t="s">
        <v>611</v>
      </c>
      <c r="E33" t="s">
        <v>612</v>
      </c>
      <c r="F33" t="s">
        <v>616</v>
      </c>
      <c r="G33" t="s">
        <v>617</v>
      </c>
      <c r="H33" t="s">
        <v>813</v>
      </c>
      <c r="I33" t="s">
        <v>814</v>
      </c>
      <c r="J33">
        <v>2</v>
      </c>
      <c r="L33" t="s">
        <v>815</v>
      </c>
      <c r="M33" t="s">
        <v>816</v>
      </c>
      <c r="N33" t="s">
        <v>817</v>
      </c>
      <c r="O33" t="s">
        <v>1428</v>
      </c>
      <c r="P33" t="s">
        <v>192</v>
      </c>
      <c r="Q33" t="s">
        <v>148</v>
      </c>
      <c r="R33" t="s">
        <v>8659</v>
      </c>
      <c r="S33" t="s">
        <v>149</v>
      </c>
      <c r="T33" t="b">
        <v>1</v>
      </c>
      <c r="U33" t="b">
        <v>0</v>
      </c>
      <c r="V33">
        <v>3</v>
      </c>
      <c r="W33">
        <v>45</v>
      </c>
      <c r="X33">
        <v>3</v>
      </c>
      <c r="AF33" t="s">
        <v>1426</v>
      </c>
      <c r="AG33" t="s">
        <v>1423</v>
      </c>
      <c r="AH33" t="s">
        <v>1429</v>
      </c>
    </row>
    <row r="34" spans="1:34" x14ac:dyDescent="0.25">
      <c r="A34">
        <v>1</v>
      </c>
      <c r="B34" t="s">
        <v>589</v>
      </c>
      <c r="C34" t="s">
        <v>614</v>
      </c>
      <c r="D34" t="s">
        <v>611</v>
      </c>
      <c r="E34" t="s">
        <v>612</v>
      </c>
      <c r="F34" t="s">
        <v>616</v>
      </c>
      <c r="G34" t="s">
        <v>617</v>
      </c>
      <c r="H34" t="s">
        <v>813</v>
      </c>
      <c r="I34" t="s">
        <v>814</v>
      </c>
      <c r="J34">
        <v>2</v>
      </c>
      <c r="L34" t="s">
        <v>815</v>
      </c>
      <c r="M34" t="s">
        <v>816</v>
      </c>
      <c r="N34" t="s">
        <v>817</v>
      </c>
      <c r="O34" t="s">
        <v>1430</v>
      </c>
      <c r="P34" t="s">
        <v>10820</v>
      </c>
      <c r="Q34" t="s">
        <v>8650</v>
      </c>
      <c r="R34" t="s">
        <v>8637</v>
      </c>
      <c r="S34" t="s">
        <v>8643</v>
      </c>
      <c r="T34" t="b">
        <v>0</v>
      </c>
      <c r="U34" t="b">
        <v>0</v>
      </c>
      <c r="V34">
        <v>1</v>
      </c>
      <c r="W34">
        <v>20</v>
      </c>
      <c r="X34">
        <v>12</v>
      </c>
      <c r="AF34" t="s">
        <v>1432</v>
      </c>
      <c r="AG34" t="s">
        <v>598</v>
      </c>
      <c r="AH34" t="s">
        <v>1433</v>
      </c>
    </row>
    <row r="35" spans="1:34" x14ac:dyDescent="0.25">
      <c r="A35">
        <v>1</v>
      </c>
      <c r="B35" t="s">
        <v>589</v>
      </c>
      <c r="C35" t="s">
        <v>614</v>
      </c>
      <c r="D35" t="s">
        <v>611</v>
      </c>
      <c r="E35" t="s">
        <v>612</v>
      </c>
      <c r="F35" t="s">
        <v>616</v>
      </c>
      <c r="G35" t="s">
        <v>617</v>
      </c>
      <c r="H35" t="s">
        <v>813</v>
      </c>
      <c r="I35" t="s">
        <v>814</v>
      </c>
      <c r="J35">
        <v>2</v>
      </c>
      <c r="L35" t="s">
        <v>815</v>
      </c>
      <c r="M35" t="s">
        <v>816</v>
      </c>
      <c r="N35" t="s">
        <v>817</v>
      </c>
      <c r="O35" t="s">
        <v>1434</v>
      </c>
      <c r="P35" t="s">
        <v>10820</v>
      </c>
      <c r="Q35" t="s">
        <v>8650</v>
      </c>
      <c r="R35" t="s">
        <v>8637</v>
      </c>
      <c r="S35" t="s">
        <v>8643</v>
      </c>
      <c r="T35" t="b">
        <v>0</v>
      </c>
      <c r="U35" t="b">
        <v>0</v>
      </c>
      <c r="V35">
        <v>2</v>
      </c>
      <c r="W35">
        <v>20</v>
      </c>
      <c r="X35">
        <v>1</v>
      </c>
      <c r="AF35" t="s">
        <v>1432</v>
      </c>
      <c r="AG35" t="s">
        <v>1435</v>
      </c>
      <c r="AH35" t="s">
        <v>1436</v>
      </c>
    </row>
    <row r="36" spans="1:34" x14ac:dyDescent="0.25">
      <c r="A36">
        <v>1</v>
      </c>
      <c r="B36" t="s">
        <v>589</v>
      </c>
      <c r="C36" t="s">
        <v>614</v>
      </c>
      <c r="D36" t="s">
        <v>611</v>
      </c>
      <c r="E36" t="s">
        <v>612</v>
      </c>
      <c r="F36" t="s">
        <v>616</v>
      </c>
      <c r="G36" t="s">
        <v>617</v>
      </c>
      <c r="H36" t="s">
        <v>813</v>
      </c>
      <c r="I36" t="s">
        <v>814</v>
      </c>
      <c r="J36">
        <v>2</v>
      </c>
      <c r="L36" t="s">
        <v>815</v>
      </c>
      <c r="M36" t="s">
        <v>816</v>
      </c>
      <c r="N36" t="s">
        <v>817</v>
      </c>
      <c r="O36" t="s">
        <v>1437</v>
      </c>
      <c r="P36" t="s">
        <v>10820</v>
      </c>
      <c r="Q36" t="s">
        <v>8650</v>
      </c>
      <c r="R36" t="s">
        <v>8637</v>
      </c>
      <c r="S36" t="s">
        <v>8643</v>
      </c>
      <c r="T36" t="b">
        <v>0</v>
      </c>
      <c r="U36" t="b">
        <v>0</v>
      </c>
      <c r="V36">
        <v>3</v>
      </c>
      <c r="W36">
        <v>15</v>
      </c>
      <c r="X36">
        <v>11</v>
      </c>
      <c r="AF36" t="s">
        <v>1432</v>
      </c>
      <c r="AG36" t="s">
        <v>1435</v>
      </c>
      <c r="AH36" t="s">
        <v>1438</v>
      </c>
    </row>
    <row r="37" spans="1:34" x14ac:dyDescent="0.25">
      <c r="A37">
        <v>1</v>
      </c>
      <c r="B37" t="s">
        <v>589</v>
      </c>
      <c r="C37" t="s">
        <v>614</v>
      </c>
      <c r="D37" t="s">
        <v>611</v>
      </c>
      <c r="E37" t="s">
        <v>612</v>
      </c>
      <c r="F37" t="s">
        <v>616</v>
      </c>
      <c r="G37" t="s">
        <v>617</v>
      </c>
      <c r="H37" t="s">
        <v>813</v>
      </c>
      <c r="I37" t="s">
        <v>814</v>
      </c>
      <c r="J37">
        <v>2</v>
      </c>
      <c r="L37" t="s">
        <v>815</v>
      </c>
      <c r="M37" t="s">
        <v>816</v>
      </c>
      <c r="N37" t="s">
        <v>817</v>
      </c>
      <c r="O37" t="s">
        <v>1439</v>
      </c>
      <c r="P37" t="s">
        <v>10820</v>
      </c>
      <c r="Q37" t="s">
        <v>8650</v>
      </c>
      <c r="R37" t="s">
        <v>8637</v>
      </c>
      <c r="S37" t="s">
        <v>8643</v>
      </c>
      <c r="T37" t="b">
        <v>0</v>
      </c>
      <c r="U37" t="b">
        <v>0</v>
      </c>
      <c r="V37">
        <v>4</v>
      </c>
      <c r="W37">
        <v>20</v>
      </c>
      <c r="X37">
        <v>12</v>
      </c>
      <c r="AF37" t="s">
        <v>1440</v>
      </c>
      <c r="AG37" t="s">
        <v>598</v>
      </c>
      <c r="AH37" t="s">
        <v>1441</v>
      </c>
    </row>
    <row r="38" spans="1:34" x14ac:dyDescent="0.25">
      <c r="A38">
        <v>1</v>
      </c>
      <c r="B38" t="s">
        <v>589</v>
      </c>
      <c r="C38" t="s">
        <v>614</v>
      </c>
      <c r="D38" t="s">
        <v>611</v>
      </c>
      <c r="E38" t="s">
        <v>612</v>
      </c>
      <c r="F38" t="s">
        <v>616</v>
      </c>
      <c r="G38" t="s">
        <v>617</v>
      </c>
      <c r="H38" t="s">
        <v>813</v>
      </c>
      <c r="I38" t="s">
        <v>814</v>
      </c>
      <c r="J38">
        <v>2</v>
      </c>
      <c r="L38" t="s">
        <v>815</v>
      </c>
      <c r="M38" t="s">
        <v>816</v>
      </c>
      <c r="N38" t="s">
        <v>817</v>
      </c>
      <c r="O38" t="s">
        <v>1442</v>
      </c>
      <c r="P38" t="s">
        <v>10820</v>
      </c>
      <c r="Q38" t="s">
        <v>8650</v>
      </c>
      <c r="R38" t="s">
        <v>8637</v>
      </c>
      <c r="S38" t="s">
        <v>8643</v>
      </c>
      <c r="T38" t="b">
        <v>0</v>
      </c>
      <c r="U38" t="b">
        <v>0</v>
      </c>
      <c r="V38">
        <v>5</v>
      </c>
      <c r="W38">
        <v>20</v>
      </c>
      <c r="X38">
        <v>5</v>
      </c>
      <c r="AF38" t="s">
        <v>1440</v>
      </c>
      <c r="AG38" t="s">
        <v>1435</v>
      </c>
      <c r="AH38" t="s">
        <v>1443</v>
      </c>
    </row>
    <row r="39" spans="1:34" x14ac:dyDescent="0.25">
      <c r="A39">
        <v>1</v>
      </c>
      <c r="B39" t="s">
        <v>589</v>
      </c>
      <c r="C39" t="s">
        <v>614</v>
      </c>
      <c r="D39" t="s">
        <v>611</v>
      </c>
      <c r="E39" t="s">
        <v>612</v>
      </c>
      <c r="F39" t="s">
        <v>616</v>
      </c>
      <c r="G39" t="s">
        <v>617</v>
      </c>
      <c r="H39" t="s">
        <v>813</v>
      </c>
      <c r="I39" t="s">
        <v>814</v>
      </c>
      <c r="J39">
        <v>2</v>
      </c>
      <c r="L39" t="s">
        <v>815</v>
      </c>
      <c r="M39" t="s">
        <v>816</v>
      </c>
      <c r="N39" t="s">
        <v>817</v>
      </c>
      <c r="O39" t="s">
        <v>1444</v>
      </c>
      <c r="P39" t="s">
        <v>10820</v>
      </c>
      <c r="Q39" t="s">
        <v>8650</v>
      </c>
      <c r="R39" t="s">
        <v>8637</v>
      </c>
      <c r="S39" t="s">
        <v>8643</v>
      </c>
      <c r="T39" t="b">
        <v>0</v>
      </c>
      <c r="U39" t="b">
        <v>0</v>
      </c>
      <c r="V39">
        <v>6</v>
      </c>
      <c r="W39">
        <v>17.5</v>
      </c>
      <c r="X39">
        <v>7</v>
      </c>
      <c r="AF39" t="s">
        <v>1440</v>
      </c>
      <c r="AG39" t="s">
        <v>1435</v>
      </c>
      <c r="AH39" t="s">
        <v>1445</v>
      </c>
    </row>
    <row r="40" spans="1:34" x14ac:dyDescent="0.25">
      <c r="A40">
        <v>1</v>
      </c>
      <c r="B40" t="s">
        <v>589</v>
      </c>
      <c r="C40" t="s">
        <v>614</v>
      </c>
      <c r="D40" t="s">
        <v>611</v>
      </c>
      <c r="E40" t="s">
        <v>612</v>
      </c>
      <c r="F40" t="s">
        <v>616</v>
      </c>
      <c r="G40" t="s">
        <v>617</v>
      </c>
      <c r="H40" t="s">
        <v>813</v>
      </c>
      <c r="I40" t="s">
        <v>814</v>
      </c>
      <c r="J40">
        <v>2</v>
      </c>
      <c r="L40" t="s">
        <v>815</v>
      </c>
      <c r="M40" t="s">
        <v>816</v>
      </c>
      <c r="N40" t="s">
        <v>817</v>
      </c>
      <c r="O40" t="s">
        <v>1446</v>
      </c>
      <c r="P40" t="s">
        <v>10820</v>
      </c>
      <c r="Q40" t="s">
        <v>8650</v>
      </c>
      <c r="R40" t="s">
        <v>8637</v>
      </c>
      <c r="S40" t="s">
        <v>8643</v>
      </c>
      <c r="T40" t="b">
        <v>0</v>
      </c>
      <c r="U40" t="b">
        <v>0</v>
      </c>
      <c r="V40">
        <v>7</v>
      </c>
      <c r="W40">
        <v>22.5</v>
      </c>
      <c r="X40">
        <v>12</v>
      </c>
      <c r="AF40" t="s">
        <v>1447</v>
      </c>
      <c r="AG40" t="s">
        <v>598</v>
      </c>
      <c r="AH40" t="s">
        <v>1448</v>
      </c>
    </row>
    <row r="41" spans="1:34" x14ac:dyDescent="0.25">
      <c r="A41">
        <v>1</v>
      </c>
      <c r="B41" t="s">
        <v>589</v>
      </c>
      <c r="C41" t="s">
        <v>614</v>
      </c>
      <c r="D41" t="s">
        <v>611</v>
      </c>
      <c r="E41" t="s">
        <v>612</v>
      </c>
      <c r="F41" t="s">
        <v>616</v>
      </c>
      <c r="G41" t="s">
        <v>617</v>
      </c>
      <c r="H41" t="s">
        <v>813</v>
      </c>
      <c r="I41" t="s">
        <v>814</v>
      </c>
      <c r="J41">
        <v>2</v>
      </c>
      <c r="L41" t="s">
        <v>815</v>
      </c>
      <c r="M41" t="s">
        <v>816</v>
      </c>
      <c r="N41" t="s">
        <v>817</v>
      </c>
      <c r="O41" t="s">
        <v>1449</v>
      </c>
      <c r="P41" t="s">
        <v>10820</v>
      </c>
      <c r="Q41" t="s">
        <v>8650</v>
      </c>
      <c r="R41" t="s">
        <v>8637</v>
      </c>
      <c r="S41" t="s">
        <v>8643</v>
      </c>
      <c r="T41" t="b">
        <v>0</v>
      </c>
      <c r="U41" t="b">
        <v>0</v>
      </c>
      <c r="V41">
        <v>8</v>
      </c>
      <c r="W41">
        <v>22.5</v>
      </c>
      <c r="X41">
        <v>2</v>
      </c>
      <c r="AF41" t="s">
        <v>1447</v>
      </c>
      <c r="AG41" t="s">
        <v>1435</v>
      </c>
      <c r="AH41" t="s">
        <v>1450</v>
      </c>
    </row>
    <row r="42" spans="1:34" x14ac:dyDescent="0.25">
      <c r="A42">
        <v>1</v>
      </c>
      <c r="B42" t="s">
        <v>589</v>
      </c>
      <c r="C42" t="s">
        <v>614</v>
      </c>
      <c r="D42" t="s">
        <v>611</v>
      </c>
      <c r="E42" t="s">
        <v>612</v>
      </c>
      <c r="F42" t="s">
        <v>616</v>
      </c>
      <c r="G42" t="s">
        <v>617</v>
      </c>
      <c r="H42" t="s">
        <v>813</v>
      </c>
      <c r="I42" t="s">
        <v>814</v>
      </c>
      <c r="J42">
        <v>2</v>
      </c>
      <c r="L42" t="s">
        <v>815</v>
      </c>
      <c r="M42" t="s">
        <v>816</v>
      </c>
      <c r="N42" t="s">
        <v>817</v>
      </c>
      <c r="O42" t="s">
        <v>1451</v>
      </c>
      <c r="P42" t="s">
        <v>10820</v>
      </c>
      <c r="Q42" t="s">
        <v>8650</v>
      </c>
      <c r="R42" t="s">
        <v>8637</v>
      </c>
      <c r="S42" t="s">
        <v>8643</v>
      </c>
      <c r="T42" t="b">
        <v>0</v>
      </c>
      <c r="U42" t="b">
        <v>0</v>
      </c>
      <c r="V42">
        <v>9</v>
      </c>
      <c r="W42">
        <v>20</v>
      </c>
      <c r="X42">
        <v>2</v>
      </c>
      <c r="AF42" t="s">
        <v>1447</v>
      </c>
      <c r="AG42" t="s">
        <v>1435</v>
      </c>
      <c r="AH42" t="s">
        <v>1452</v>
      </c>
    </row>
    <row r="43" spans="1:34" x14ac:dyDescent="0.25">
      <c r="A43">
        <v>1</v>
      </c>
      <c r="B43" t="s">
        <v>589</v>
      </c>
      <c r="C43" t="s">
        <v>614</v>
      </c>
      <c r="D43" t="s">
        <v>611</v>
      </c>
      <c r="E43" t="s">
        <v>612</v>
      </c>
      <c r="F43" t="s">
        <v>616</v>
      </c>
      <c r="G43" t="s">
        <v>617</v>
      </c>
      <c r="H43" t="s">
        <v>813</v>
      </c>
      <c r="I43" t="s">
        <v>814</v>
      </c>
      <c r="J43">
        <v>2</v>
      </c>
      <c r="L43" t="s">
        <v>815</v>
      </c>
      <c r="M43" t="s">
        <v>816</v>
      </c>
      <c r="N43" t="s">
        <v>817</v>
      </c>
      <c r="O43" t="s">
        <v>1453</v>
      </c>
      <c r="P43" t="s">
        <v>10820</v>
      </c>
      <c r="Q43" t="s">
        <v>8650</v>
      </c>
      <c r="R43" t="s">
        <v>8637</v>
      </c>
      <c r="S43" t="s">
        <v>8643</v>
      </c>
      <c r="T43" t="b">
        <v>0</v>
      </c>
      <c r="U43" t="b">
        <v>0</v>
      </c>
      <c r="V43">
        <v>10</v>
      </c>
      <c r="W43">
        <v>15</v>
      </c>
      <c r="X43">
        <v>8</v>
      </c>
      <c r="AF43" t="s">
        <v>1447</v>
      </c>
      <c r="AG43" t="s">
        <v>1435</v>
      </c>
      <c r="AH43" t="s">
        <v>1454</v>
      </c>
    </row>
    <row r="44" spans="1:34" x14ac:dyDescent="0.25">
      <c r="A44">
        <v>1</v>
      </c>
      <c r="B44" t="s">
        <v>589</v>
      </c>
      <c r="C44" t="s">
        <v>614</v>
      </c>
      <c r="D44" t="s">
        <v>611</v>
      </c>
      <c r="E44" t="s">
        <v>612</v>
      </c>
      <c r="F44" t="s">
        <v>616</v>
      </c>
      <c r="G44" t="s">
        <v>617</v>
      </c>
      <c r="H44" t="s">
        <v>813</v>
      </c>
      <c r="I44" t="s">
        <v>814</v>
      </c>
      <c r="J44">
        <v>2</v>
      </c>
      <c r="L44" t="s">
        <v>815</v>
      </c>
      <c r="M44" t="s">
        <v>816</v>
      </c>
      <c r="N44" t="s">
        <v>817</v>
      </c>
      <c r="O44" t="s">
        <v>1455</v>
      </c>
      <c r="P44" t="s">
        <v>244</v>
      </c>
      <c r="Q44" t="s">
        <v>272</v>
      </c>
      <c r="R44" t="s">
        <v>8667</v>
      </c>
      <c r="S44" t="s">
        <v>8646</v>
      </c>
      <c r="T44" t="b">
        <v>0</v>
      </c>
      <c r="U44" t="b">
        <v>0</v>
      </c>
      <c r="V44">
        <v>1</v>
      </c>
      <c r="W44">
        <v>35.200000000000003</v>
      </c>
      <c r="X44">
        <v>8</v>
      </c>
      <c r="AG44" t="s">
        <v>1456</v>
      </c>
      <c r="AH44" t="s">
        <v>1457</v>
      </c>
    </row>
    <row r="45" spans="1:34" x14ac:dyDescent="0.25">
      <c r="A45">
        <v>1</v>
      </c>
      <c r="B45" t="s">
        <v>589</v>
      </c>
      <c r="C45" t="s">
        <v>614</v>
      </c>
      <c r="D45" t="s">
        <v>611</v>
      </c>
      <c r="E45" t="s">
        <v>612</v>
      </c>
      <c r="F45" t="s">
        <v>616</v>
      </c>
      <c r="G45" t="s">
        <v>617</v>
      </c>
      <c r="H45" t="s">
        <v>813</v>
      </c>
      <c r="I45" t="s">
        <v>814</v>
      </c>
      <c r="J45">
        <v>2</v>
      </c>
      <c r="L45" t="s">
        <v>815</v>
      </c>
      <c r="M45" t="s">
        <v>816</v>
      </c>
      <c r="N45" t="s">
        <v>817</v>
      </c>
      <c r="O45" t="s">
        <v>1458</v>
      </c>
      <c r="P45" t="s">
        <v>244</v>
      </c>
      <c r="Q45" t="s">
        <v>272</v>
      </c>
      <c r="R45" t="s">
        <v>8667</v>
      </c>
      <c r="S45" t="s">
        <v>8646</v>
      </c>
      <c r="T45" t="b">
        <v>0</v>
      </c>
      <c r="U45" t="b">
        <v>0</v>
      </c>
      <c r="V45">
        <v>2</v>
      </c>
      <c r="W45">
        <v>35.200000000000003</v>
      </c>
      <c r="X45">
        <v>8</v>
      </c>
      <c r="AG45" t="s">
        <v>1456</v>
      </c>
      <c r="AH45" t="s">
        <v>1459</v>
      </c>
    </row>
    <row r="46" spans="1:34" x14ac:dyDescent="0.25">
      <c r="A46">
        <v>1</v>
      </c>
      <c r="B46" t="s">
        <v>589</v>
      </c>
      <c r="C46" t="s">
        <v>614</v>
      </c>
      <c r="D46" t="s">
        <v>611</v>
      </c>
      <c r="E46" t="s">
        <v>612</v>
      </c>
      <c r="F46" t="s">
        <v>616</v>
      </c>
      <c r="G46" t="s">
        <v>617</v>
      </c>
      <c r="H46" t="s">
        <v>813</v>
      </c>
      <c r="I46" t="s">
        <v>814</v>
      </c>
      <c r="J46">
        <v>2</v>
      </c>
      <c r="L46" t="s">
        <v>815</v>
      </c>
      <c r="M46" t="s">
        <v>816</v>
      </c>
      <c r="N46" t="s">
        <v>817</v>
      </c>
      <c r="O46" t="s">
        <v>1460</v>
      </c>
      <c r="P46" t="s">
        <v>244</v>
      </c>
      <c r="Q46" t="s">
        <v>272</v>
      </c>
      <c r="R46" t="s">
        <v>8667</v>
      </c>
      <c r="S46" t="s">
        <v>8646</v>
      </c>
      <c r="T46" t="b">
        <v>0</v>
      </c>
      <c r="U46" t="b">
        <v>0</v>
      </c>
      <c r="V46">
        <v>3</v>
      </c>
      <c r="W46">
        <v>35.200000000000003</v>
      </c>
      <c r="X46">
        <v>8</v>
      </c>
      <c r="AG46" t="s">
        <v>1456</v>
      </c>
      <c r="AH46" t="s">
        <v>817</v>
      </c>
    </row>
    <row r="47" spans="1:34" x14ac:dyDescent="0.25">
      <c r="A47">
        <v>1</v>
      </c>
      <c r="B47" t="s">
        <v>589</v>
      </c>
      <c r="C47" t="s">
        <v>614</v>
      </c>
      <c r="D47" t="s">
        <v>611</v>
      </c>
      <c r="E47" t="s">
        <v>612</v>
      </c>
      <c r="F47" t="s">
        <v>616</v>
      </c>
      <c r="G47" t="s">
        <v>617</v>
      </c>
      <c r="H47" t="s">
        <v>818</v>
      </c>
      <c r="I47" t="s">
        <v>819</v>
      </c>
      <c r="J47">
        <v>3</v>
      </c>
      <c r="L47" t="s">
        <v>820</v>
      </c>
      <c r="M47" t="s">
        <v>821</v>
      </c>
      <c r="N47" t="s">
        <v>822</v>
      </c>
      <c r="O47" t="s">
        <v>1461</v>
      </c>
      <c r="P47" t="s">
        <v>15</v>
      </c>
      <c r="Q47" t="s">
        <v>2</v>
      </c>
      <c r="R47" t="s">
        <v>2</v>
      </c>
      <c r="S47" t="s">
        <v>8646</v>
      </c>
      <c r="T47" t="b">
        <v>1</v>
      </c>
      <c r="U47" t="b">
        <v>1</v>
      </c>
      <c r="V47">
        <v>1</v>
      </c>
      <c r="W47">
        <v>75</v>
      </c>
      <c r="Y47">
        <v>60</v>
      </c>
      <c r="AG47" t="s">
        <v>1462</v>
      </c>
      <c r="AH47" t="s">
        <v>821</v>
      </c>
    </row>
    <row r="48" spans="1:34" x14ac:dyDescent="0.25">
      <c r="A48">
        <v>1</v>
      </c>
      <c r="B48" t="s">
        <v>589</v>
      </c>
      <c r="C48" t="s">
        <v>614</v>
      </c>
      <c r="D48" t="s">
        <v>611</v>
      </c>
      <c r="E48" t="s">
        <v>612</v>
      </c>
      <c r="F48" t="s">
        <v>616</v>
      </c>
      <c r="G48" t="s">
        <v>617</v>
      </c>
      <c r="H48" t="s">
        <v>818</v>
      </c>
      <c r="I48" t="s">
        <v>819</v>
      </c>
      <c r="J48">
        <v>3</v>
      </c>
      <c r="L48" t="s">
        <v>820</v>
      </c>
      <c r="M48" t="s">
        <v>821</v>
      </c>
      <c r="N48" t="s">
        <v>822</v>
      </c>
      <c r="O48" t="s">
        <v>1463</v>
      </c>
      <c r="P48" t="s">
        <v>15</v>
      </c>
      <c r="Q48" t="s">
        <v>2</v>
      </c>
      <c r="R48" t="s">
        <v>2</v>
      </c>
      <c r="S48" t="s">
        <v>8646</v>
      </c>
      <c r="T48" t="b">
        <v>1</v>
      </c>
      <c r="U48" t="b">
        <v>1</v>
      </c>
      <c r="V48">
        <v>2</v>
      </c>
      <c r="W48">
        <v>75</v>
      </c>
      <c r="Y48">
        <v>39.6</v>
      </c>
      <c r="AH48" t="s">
        <v>1464</v>
      </c>
    </row>
    <row r="49" spans="1:34" x14ac:dyDescent="0.25">
      <c r="A49">
        <v>1</v>
      </c>
      <c r="B49" t="s">
        <v>589</v>
      </c>
      <c r="C49" t="s">
        <v>614</v>
      </c>
      <c r="D49" t="s">
        <v>611</v>
      </c>
      <c r="E49" t="s">
        <v>612</v>
      </c>
      <c r="F49" t="s">
        <v>616</v>
      </c>
      <c r="G49" t="s">
        <v>617</v>
      </c>
      <c r="H49" t="s">
        <v>818</v>
      </c>
      <c r="I49" t="s">
        <v>819</v>
      </c>
      <c r="J49">
        <v>3</v>
      </c>
      <c r="L49" t="s">
        <v>820</v>
      </c>
      <c r="M49" t="s">
        <v>821</v>
      </c>
      <c r="N49" t="s">
        <v>822</v>
      </c>
      <c r="O49" t="s">
        <v>1465</v>
      </c>
      <c r="P49" t="s">
        <v>15</v>
      </c>
      <c r="Q49" t="s">
        <v>2</v>
      </c>
      <c r="R49" t="s">
        <v>2</v>
      </c>
      <c r="S49" t="s">
        <v>8646</v>
      </c>
      <c r="T49" t="b">
        <v>1</v>
      </c>
      <c r="U49" t="b">
        <v>1</v>
      </c>
      <c r="V49">
        <v>3</v>
      </c>
      <c r="W49">
        <v>75</v>
      </c>
      <c r="Y49">
        <v>39.6</v>
      </c>
      <c r="AH49" t="s">
        <v>1466</v>
      </c>
    </row>
    <row r="50" spans="1:34" x14ac:dyDescent="0.25">
      <c r="A50">
        <v>1</v>
      </c>
      <c r="B50" t="s">
        <v>589</v>
      </c>
      <c r="C50" t="s">
        <v>614</v>
      </c>
      <c r="D50" t="s">
        <v>611</v>
      </c>
      <c r="E50" t="s">
        <v>612</v>
      </c>
      <c r="F50" t="s">
        <v>616</v>
      </c>
      <c r="G50" t="s">
        <v>617</v>
      </c>
      <c r="H50" t="s">
        <v>818</v>
      </c>
      <c r="I50" t="s">
        <v>819</v>
      </c>
      <c r="J50">
        <v>3</v>
      </c>
      <c r="L50" t="s">
        <v>820</v>
      </c>
      <c r="M50" t="s">
        <v>821</v>
      </c>
      <c r="N50" t="s">
        <v>822</v>
      </c>
      <c r="O50" t="s">
        <v>1467</v>
      </c>
      <c r="P50" t="s">
        <v>15</v>
      </c>
      <c r="Q50" t="s">
        <v>2</v>
      </c>
      <c r="R50" t="s">
        <v>2</v>
      </c>
      <c r="S50" t="s">
        <v>8646</v>
      </c>
      <c r="T50" t="b">
        <v>1</v>
      </c>
      <c r="U50" t="b">
        <v>1</v>
      </c>
      <c r="V50">
        <v>4</v>
      </c>
      <c r="W50">
        <v>75</v>
      </c>
      <c r="Y50">
        <v>30</v>
      </c>
      <c r="AG50" t="s">
        <v>1468</v>
      </c>
      <c r="AH50" t="s">
        <v>1469</v>
      </c>
    </row>
    <row r="51" spans="1:34" x14ac:dyDescent="0.25">
      <c r="A51">
        <v>1</v>
      </c>
      <c r="B51" t="s">
        <v>589</v>
      </c>
      <c r="C51" t="s">
        <v>614</v>
      </c>
      <c r="D51" t="s">
        <v>611</v>
      </c>
      <c r="E51" t="s">
        <v>612</v>
      </c>
      <c r="F51" t="s">
        <v>616</v>
      </c>
      <c r="G51" t="s">
        <v>617</v>
      </c>
      <c r="H51" t="s">
        <v>818</v>
      </c>
      <c r="I51" t="s">
        <v>819</v>
      </c>
      <c r="J51">
        <v>3</v>
      </c>
      <c r="L51" t="s">
        <v>820</v>
      </c>
      <c r="M51" t="s">
        <v>821</v>
      </c>
      <c r="N51" t="s">
        <v>822</v>
      </c>
      <c r="O51" t="s">
        <v>1470</v>
      </c>
      <c r="P51" t="s">
        <v>51</v>
      </c>
      <c r="Q51" t="s">
        <v>25</v>
      </c>
      <c r="R51" t="s">
        <v>25</v>
      </c>
      <c r="S51" t="s">
        <v>26</v>
      </c>
      <c r="T51" t="b">
        <v>0</v>
      </c>
      <c r="U51" t="b">
        <v>0</v>
      </c>
      <c r="V51">
        <v>1</v>
      </c>
      <c r="W51">
        <v>110</v>
      </c>
      <c r="X51">
        <v>10</v>
      </c>
      <c r="AG51" t="s">
        <v>1471</v>
      </c>
      <c r="AH51" t="s">
        <v>1472</v>
      </c>
    </row>
    <row r="52" spans="1:34" x14ac:dyDescent="0.25">
      <c r="A52">
        <v>1</v>
      </c>
      <c r="B52" t="s">
        <v>589</v>
      </c>
      <c r="C52" t="s">
        <v>614</v>
      </c>
      <c r="D52" t="s">
        <v>611</v>
      </c>
      <c r="E52" t="s">
        <v>612</v>
      </c>
      <c r="F52" t="s">
        <v>616</v>
      </c>
      <c r="G52" t="s">
        <v>617</v>
      </c>
      <c r="H52" t="s">
        <v>818</v>
      </c>
      <c r="I52" t="s">
        <v>819</v>
      </c>
      <c r="J52">
        <v>3</v>
      </c>
      <c r="L52" t="s">
        <v>820</v>
      </c>
      <c r="M52" t="s">
        <v>821</v>
      </c>
      <c r="N52" t="s">
        <v>822</v>
      </c>
      <c r="O52" t="s">
        <v>1473</v>
      </c>
      <c r="P52" t="s">
        <v>51</v>
      </c>
      <c r="Q52" t="s">
        <v>25</v>
      </c>
      <c r="R52" t="s">
        <v>25</v>
      </c>
      <c r="S52" t="s">
        <v>26</v>
      </c>
      <c r="T52" t="b">
        <v>0</v>
      </c>
      <c r="U52" t="b">
        <v>0</v>
      </c>
      <c r="V52">
        <v>2</v>
      </c>
      <c r="W52">
        <v>130</v>
      </c>
      <c r="X52">
        <v>10</v>
      </c>
      <c r="AG52" t="s">
        <v>1471</v>
      </c>
      <c r="AH52" t="s">
        <v>1474</v>
      </c>
    </row>
    <row r="53" spans="1:34" x14ac:dyDescent="0.25">
      <c r="A53">
        <v>1</v>
      </c>
      <c r="B53" t="s">
        <v>589</v>
      </c>
      <c r="C53" t="s">
        <v>614</v>
      </c>
      <c r="D53" t="s">
        <v>611</v>
      </c>
      <c r="E53" t="s">
        <v>612</v>
      </c>
      <c r="F53" t="s">
        <v>616</v>
      </c>
      <c r="G53" t="s">
        <v>617</v>
      </c>
      <c r="H53" t="s">
        <v>818</v>
      </c>
      <c r="I53" t="s">
        <v>819</v>
      </c>
      <c r="J53">
        <v>3</v>
      </c>
      <c r="L53" t="s">
        <v>820</v>
      </c>
      <c r="M53" t="s">
        <v>821</v>
      </c>
      <c r="N53" t="s">
        <v>822</v>
      </c>
      <c r="O53" t="s">
        <v>1475</v>
      </c>
      <c r="P53" t="s">
        <v>51</v>
      </c>
      <c r="Q53" t="s">
        <v>25</v>
      </c>
      <c r="R53" t="s">
        <v>25</v>
      </c>
      <c r="S53" t="s">
        <v>26</v>
      </c>
      <c r="T53" t="b">
        <v>0</v>
      </c>
      <c r="U53" t="b">
        <v>0</v>
      </c>
      <c r="V53">
        <v>3</v>
      </c>
      <c r="W53">
        <v>140</v>
      </c>
      <c r="X53">
        <v>10</v>
      </c>
      <c r="AG53" t="s">
        <v>1471</v>
      </c>
      <c r="AH53" t="s">
        <v>1476</v>
      </c>
    </row>
    <row r="54" spans="1:34" x14ac:dyDescent="0.25">
      <c r="A54">
        <v>1</v>
      </c>
      <c r="B54" t="s">
        <v>589</v>
      </c>
      <c r="C54" t="s">
        <v>614</v>
      </c>
      <c r="D54" t="s">
        <v>611</v>
      </c>
      <c r="E54" t="s">
        <v>612</v>
      </c>
      <c r="F54" t="s">
        <v>616</v>
      </c>
      <c r="G54" t="s">
        <v>617</v>
      </c>
      <c r="H54" t="s">
        <v>818</v>
      </c>
      <c r="I54" t="s">
        <v>819</v>
      </c>
      <c r="J54">
        <v>3</v>
      </c>
      <c r="L54" t="s">
        <v>820</v>
      </c>
      <c r="M54" t="s">
        <v>821</v>
      </c>
      <c r="N54" t="s">
        <v>822</v>
      </c>
      <c r="O54" t="s">
        <v>1477</v>
      </c>
      <c r="P54" t="s">
        <v>51</v>
      </c>
      <c r="Q54" t="s">
        <v>25</v>
      </c>
      <c r="R54" t="s">
        <v>25</v>
      </c>
      <c r="S54" t="s">
        <v>26</v>
      </c>
      <c r="T54" t="b">
        <v>0</v>
      </c>
      <c r="U54" t="b">
        <v>0</v>
      </c>
      <c r="V54">
        <v>4</v>
      </c>
      <c r="W54">
        <v>150</v>
      </c>
      <c r="X54">
        <v>10</v>
      </c>
      <c r="AG54" t="s">
        <v>1471</v>
      </c>
      <c r="AH54" t="s">
        <v>1478</v>
      </c>
    </row>
    <row r="55" spans="1:34" x14ac:dyDescent="0.25">
      <c r="A55">
        <v>1</v>
      </c>
      <c r="B55" t="s">
        <v>589</v>
      </c>
      <c r="C55" t="s">
        <v>614</v>
      </c>
      <c r="D55" t="s">
        <v>611</v>
      </c>
      <c r="E55" t="s">
        <v>612</v>
      </c>
      <c r="F55" t="s">
        <v>616</v>
      </c>
      <c r="G55" t="s">
        <v>617</v>
      </c>
      <c r="H55" t="s">
        <v>818</v>
      </c>
      <c r="I55" t="s">
        <v>819</v>
      </c>
      <c r="J55">
        <v>3</v>
      </c>
      <c r="L55" t="s">
        <v>820</v>
      </c>
      <c r="M55" t="s">
        <v>821</v>
      </c>
      <c r="N55" t="s">
        <v>822</v>
      </c>
      <c r="O55" t="s">
        <v>1479</v>
      </c>
      <c r="P55" t="s">
        <v>73</v>
      </c>
      <c r="Q55" t="s">
        <v>25</v>
      </c>
      <c r="R55" t="s">
        <v>25</v>
      </c>
      <c r="S55" t="s">
        <v>8646</v>
      </c>
      <c r="T55" t="b">
        <v>0</v>
      </c>
      <c r="U55" t="b">
        <v>0</v>
      </c>
      <c r="V55">
        <v>1</v>
      </c>
      <c r="W55">
        <v>20</v>
      </c>
      <c r="X55">
        <v>15</v>
      </c>
      <c r="AG55" t="s">
        <v>1480</v>
      </c>
      <c r="AH55" t="s">
        <v>1481</v>
      </c>
    </row>
    <row r="56" spans="1:34" x14ac:dyDescent="0.25">
      <c r="A56">
        <v>1</v>
      </c>
      <c r="B56" t="s">
        <v>589</v>
      </c>
      <c r="C56" t="s">
        <v>614</v>
      </c>
      <c r="D56" t="s">
        <v>611</v>
      </c>
      <c r="E56" t="s">
        <v>612</v>
      </c>
      <c r="F56" t="s">
        <v>616</v>
      </c>
      <c r="G56" t="s">
        <v>617</v>
      </c>
      <c r="H56" t="s">
        <v>818</v>
      </c>
      <c r="I56" t="s">
        <v>819</v>
      </c>
      <c r="J56">
        <v>3</v>
      </c>
      <c r="L56" t="s">
        <v>820</v>
      </c>
      <c r="M56" t="s">
        <v>821</v>
      </c>
      <c r="N56" t="s">
        <v>822</v>
      </c>
      <c r="O56" t="s">
        <v>1482</v>
      </c>
      <c r="P56" t="s">
        <v>73</v>
      </c>
      <c r="Q56" t="s">
        <v>25</v>
      </c>
      <c r="R56" t="s">
        <v>25</v>
      </c>
      <c r="S56" t="s">
        <v>8646</v>
      </c>
      <c r="T56" t="b">
        <v>0</v>
      </c>
      <c r="U56" t="b">
        <v>0</v>
      </c>
      <c r="V56">
        <v>2</v>
      </c>
      <c r="W56">
        <v>30</v>
      </c>
      <c r="X56">
        <v>15</v>
      </c>
      <c r="AG56" t="s">
        <v>1480</v>
      </c>
      <c r="AH56" t="s">
        <v>1483</v>
      </c>
    </row>
    <row r="57" spans="1:34" x14ac:dyDescent="0.25">
      <c r="A57">
        <v>1</v>
      </c>
      <c r="B57" t="s">
        <v>589</v>
      </c>
      <c r="C57" t="s">
        <v>614</v>
      </c>
      <c r="D57" t="s">
        <v>611</v>
      </c>
      <c r="E57" t="s">
        <v>612</v>
      </c>
      <c r="F57" t="s">
        <v>616</v>
      </c>
      <c r="G57" t="s">
        <v>617</v>
      </c>
      <c r="H57" t="s">
        <v>818</v>
      </c>
      <c r="I57" t="s">
        <v>819</v>
      </c>
      <c r="J57">
        <v>3</v>
      </c>
      <c r="L57" t="s">
        <v>820</v>
      </c>
      <c r="M57" t="s">
        <v>821</v>
      </c>
      <c r="N57" t="s">
        <v>822</v>
      </c>
      <c r="O57" t="s">
        <v>1484</v>
      </c>
      <c r="P57" t="s">
        <v>73</v>
      </c>
      <c r="Q57" t="s">
        <v>25</v>
      </c>
      <c r="R57" t="s">
        <v>25</v>
      </c>
      <c r="S57" t="s">
        <v>8646</v>
      </c>
      <c r="T57" t="b">
        <v>0</v>
      </c>
      <c r="U57" t="b">
        <v>0</v>
      </c>
      <c r="V57">
        <v>3</v>
      </c>
      <c r="W57">
        <v>40</v>
      </c>
      <c r="X57">
        <v>15</v>
      </c>
      <c r="AG57" t="s">
        <v>1480</v>
      </c>
      <c r="AH57" t="s">
        <v>1485</v>
      </c>
    </row>
    <row r="58" spans="1:34" x14ac:dyDescent="0.25">
      <c r="A58">
        <v>1</v>
      </c>
      <c r="B58" t="s">
        <v>589</v>
      </c>
      <c r="C58" t="s">
        <v>614</v>
      </c>
      <c r="D58" t="s">
        <v>611</v>
      </c>
      <c r="E58" t="s">
        <v>612</v>
      </c>
      <c r="F58" t="s">
        <v>616</v>
      </c>
      <c r="G58" t="s">
        <v>617</v>
      </c>
      <c r="H58" t="s">
        <v>818</v>
      </c>
      <c r="I58" t="s">
        <v>819</v>
      </c>
      <c r="J58">
        <v>3</v>
      </c>
      <c r="L58" t="s">
        <v>820</v>
      </c>
      <c r="M58" t="s">
        <v>821</v>
      </c>
      <c r="N58" t="s">
        <v>822</v>
      </c>
      <c r="O58" t="s">
        <v>1486</v>
      </c>
      <c r="P58" t="s">
        <v>73</v>
      </c>
      <c r="Q58" t="s">
        <v>25</v>
      </c>
      <c r="R58" t="s">
        <v>25</v>
      </c>
      <c r="S58" t="s">
        <v>8646</v>
      </c>
      <c r="T58" t="b">
        <v>0</v>
      </c>
      <c r="U58" t="b">
        <v>0</v>
      </c>
      <c r="V58">
        <v>4</v>
      </c>
      <c r="W58">
        <v>50</v>
      </c>
      <c r="X58">
        <v>15</v>
      </c>
      <c r="AG58" t="s">
        <v>1480</v>
      </c>
      <c r="AH58" t="s">
        <v>1487</v>
      </c>
    </row>
    <row r="59" spans="1:34" x14ac:dyDescent="0.25">
      <c r="A59">
        <v>1</v>
      </c>
      <c r="B59" t="s">
        <v>589</v>
      </c>
      <c r="C59" t="s">
        <v>614</v>
      </c>
      <c r="D59" t="s">
        <v>611</v>
      </c>
      <c r="E59" t="s">
        <v>612</v>
      </c>
      <c r="F59" t="s">
        <v>616</v>
      </c>
      <c r="G59" t="s">
        <v>617</v>
      </c>
      <c r="H59" t="s">
        <v>818</v>
      </c>
      <c r="I59" t="s">
        <v>819</v>
      </c>
      <c r="J59">
        <v>3</v>
      </c>
      <c r="L59" t="s">
        <v>820</v>
      </c>
      <c r="M59" t="s">
        <v>821</v>
      </c>
      <c r="N59" t="s">
        <v>822</v>
      </c>
      <c r="O59" t="s">
        <v>1488</v>
      </c>
      <c r="P59" t="s">
        <v>99</v>
      </c>
      <c r="Q59" t="s">
        <v>8644</v>
      </c>
      <c r="R59" t="s">
        <v>8488</v>
      </c>
      <c r="S59" t="s">
        <v>8643</v>
      </c>
      <c r="T59" t="b">
        <v>1</v>
      </c>
      <c r="U59" t="b">
        <v>0</v>
      </c>
      <c r="V59">
        <v>1</v>
      </c>
      <c r="W59">
        <v>20</v>
      </c>
      <c r="X59">
        <v>20</v>
      </c>
      <c r="AG59" t="s">
        <v>1489</v>
      </c>
      <c r="AH59" t="s">
        <v>1490</v>
      </c>
    </row>
    <row r="60" spans="1:34" x14ac:dyDescent="0.25">
      <c r="A60">
        <v>1</v>
      </c>
      <c r="B60" t="s">
        <v>589</v>
      </c>
      <c r="C60" t="s">
        <v>614</v>
      </c>
      <c r="D60" t="s">
        <v>611</v>
      </c>
      <c r="E60" t="s">
        <v>612</v>
      </c>
      <c r="F60" t="s">
        <v>616</v>
      </c>
      <c r="G60" t="s">
        <v>617</v>
      </c>
      <c r="H60" t="s">
        <v>818</v>
      </c>
      <c r="I60" t="s">
        <v>819</v>
      </c>
      <c r="J60">
        <v>3</v>
      </c>
      <c r="L60" t="s">
        <v>820</v>
      </c>
      <c r="M60" t="s">
        <v>821</v>
      </c>
      <c r="N60" t="s">
        <v>822</v>
      </c>
      <c r="O60" t="s">
        <v>1491</v>
      </c>
      <c r="P60" t="s">
        <v>99</v>
      </c>
      <c r="Q60" t="s">
        <v>8644</v>
      </c>
      <c r="R60" t="s">
        <v>8488</v>
      </c>
      <c r="S60" t="s">
        <v>8643</v>
      </c>
      <c r="T60" t="b">
        <v>1</v>
      </c>
      <c r="U60" t="b">
        <v>0</v>
      </c>
      <c r="V60">
        <v>2</v>
      </c>
      <c r="W60">
        <v>30</v>
      </c>
      <c r="X60">
        <v>12</v>
      </c>
      <c r="AG60" t="s">
        <v>1492</v>
      </c>
      <c r="AH60" t="s">
        <v>1493</v>
      </c>
    </row>
    <row r="61" spans="1:34" x14ac:dyDescent="0.25">
      <c r="A61">
        <v>1</v>
      </c>
      <c r="B61" t="s">
        <v>589</v>
      </c>
      <c r="C61" t="s">
        <v>614</v>
      </c>
      <c r="D61" t="s">
        <v>611</v>
      </c>
      <c r="E61" t="s">
        <v>612</v>
      </c>
      <c r="F61" t="s">
        <v>616</v>
      </c>
      <c r="G61" t="s">
        <v>617</v>
      </c>
      <c r="H61" t="s">
        <v>818</v>
      </c>
      <c r="I61" t="s">
        <v>819</v>
      </c>
      <c r="J61">
        <v>3</v>
      </c>
      <c r="L61" t="s">
        <v>820</v>
      </c>
      <c r="M61" t="s">
        <v>821</v>
      </c>
      <c r="N61" t="s">
        <v>822</v>
      </c>
      <c r="O61" t="s">
        <v>1494</v>
      </c>
      <c r="P61" t="s">
        <v>99</v>
      </c>
      <c r="Q61" t="s">
        <v>8644</v>
      </c>
      <c r="R61" t="s">
        <v>8488</v>
      </c>
      <c r="S61" t="s">
        <v>8643</v>
      </c>
      <c r="T61" t="b">
        <v>1</v>
      </c>
      <c r="U61" t="b">
        <v>0</v>
      </c>
      <c r="V61">
        <v>3</v>
      </c>
      <c r="W61">
        <v>40</v>
      </c>
      <c r="X61">
        <v>12</v>
      </c>
      <c r="AG61" t="s">
        <v>1492</v>
      </c>
      <c r="AH61" t="s">
        <v>1495</v>
      </c>
    </row>
    <row r="62" spans="1:34" x14ac:dyDescent="0.25">
      <c r="A62">
        <v>1</v>
      </c>
      <c r="B62" t="s">
        <v>589</v>
      </c>
      <c r="C62" t="s">
        <v>614</v>
      </c>
      <c r="D62" t="s">
        <v>611</v>
      </c>
      <c r="E62" t="s">
        <v>612</v>
      </c>
      <c r="F62" t="s">
        <v>616</v>
      </c>
      <c r="G62" t="s">
        <v>617</v>
      </c>
      <c r="H62" t="s">
        <v>818</v>
      </c>
      <c r="I62" t="s">
        <v>819</v>
      </c>
      <c r="J62">
        <v>3</v>
      </c>
      <c r="L62" t="s">
        <v>820</v>
      </c>
      <c r="M62" t="s">
        <v>821</v>
      </c>
      <c r="N62" t="s">
        <v>822</v>
      </c>
      <c r="O62" t="s">
        <v>1496</v>
      </c>
      <c r="P62" t="s">
        <v>99</v>
      </c>
      <c r="Q62" t="s">
        <v>8644</v>
      </c>
      <c r="R62" t="s">
        <v>8488</v>
      </c>
      <c r="S62" t="s">
        <v>8643</v>
      </c>
      <c r="T62" t="b">
        <v>1</v>
      </c>
      <c r="U62" t="b">
        <v>0</v>
      </c>
      <c r="V62">
        <v>4</v>
      </c>
      <c r="W62">
        <v>50</v>
      </c>
      <c r="X62">
        <v>12</v>
      </c>
      <c r="AG62" t="s">
        <v>1497</v>
      </c>
      <c r="AH62" t="s">
        <v>822</v>
      </c>
    </row>
    <row r="63" spans="1:34" x14ac:dyDescent="0.25">
      <c r="A63">
        <v>1</v>
      </c>
      <c r="B63" t="s">
        <v>589</v>
      </c>
      <c r="C63" t="s">
        <v>614</v>
      </c>
      <c r="D63" t="s">
        <v>611</v>
      </c>
      <c r="E63" t="s">
        <v>612</v>
      </c>
      <c r="F63" t="s">
        <v>616</v>
      </c>
      <c r="G63" t="s">
        <v>617</v>
      </c>
      <c r="H63" t="s">
        <v>823</v>
      </c>
      <c r="I63" t="s">
        <v>612</v>
      </c>
      <c r="J63">
        <v>4</v>
      </c>
      <c r="L63" t="s">
        <v>824</v>
      </c>
      <c r="M63" t="s">
        <v>825</v>
      </c>
      <c r="N63" t="s">
        <v>826</v>
      </c>
      <c r="O63" t="s">
        <v>1498</v>
      </c>
      <c r="P63" t="s">
        <v>112</v>
      </c>
      <c r="Q63" t="s">
        <v>8644</v>
      </c>
      <c r="R63" t="s">
        <v>8488</v>
      </c>
      <c r="S63" t="s">
        <v>8643</v>
      </c>
      <c r="T63" t="b">
        <v>0</v>
      </c>
      <c r="U63" t="b">
        <v>0</v>
      </c>
      <c r="V63">
        <v>1</v>
      </c>
      <c r="W63">
        <v>40</v>
      </c>
      <c r="X63">
        <v>15</v>
      </c>
      <c r="AF63" t="s">
        <v>1499</v>
      </c>
      <c r="AG63" t="s">
        <v>1480</v>
      </c>
      <c r="AH63" t="s">
        <v>825</v>
      </c>
    </row>
    <row r="64" spans="1:34" x14ac:dyDescent="0.25">
      <c r="A64">
        <v>1</v>
      </c>
      <c r="B64" t="s">
        <v>589</v>
      </c>
      <c r="C64" t="s">
        <v>614</v>
      </c>
      <c r="D64" t="s">
        <v>611</v>
      </c>
      <c r="E64" t="s">
        <v>612</v>
      </c>
      <c r="F64" t="s">
        <v>616</v>
      </c>
      <c r="G64" t="s">
        <v>617</v>
      </c>
      <c r="H64" t="s">
        <v>823</v>
      </c>
      <c r="I64" t="s">
        <v>612</v>
      </c>
      <c r="J64">
        <v>4</v>
      </c>
      <c r="L64" t="s">
        <v>824</v>
      </c>
      <c r="M64" t="s">
        <v>825</v>
      </c>
      <c r="N64" t="s">
        <v>826</v>
      </c>
      <c r="O64" t="s">
        <v>1500</v>
      </c>
      <c r="P64" t="s">
        <v>238</v>
      </c>
      <c r="Q64" t="s">
        <v>8650</v>
      </c>
      <c r="R64" t="s">
        <v>8637</v>
      </c>
      <c r="S64" t="s">
        <v>8643</v>
      </c>
      <c r="T64" t="b">
        <v>0</v>
      </c>
      <c r="U64" t="b">
        <v>0</v>
      </c>
      <c r="V64">
        <v>1</v>
      </c>
      <c r="W64">
        <v>80</v>
      </c>
      <c r="X64">
        <v>15</v>
      </c>
      <c r="AF64" t="s">
        <v>1499</v>
      </c>
      <c r="AG64" t="s">
        <v>1501</v>
      </c>
      <c r="AH64" t="s">
        <v>1502</v>
      </c>
    </row>
    <row r="65" spans="1:34" x14ac:dyDescent="0.25">
      <c r="A65">
        <v>1</v>
      </c>
      <c r="B65" t="s">
        <v>589</v>
      </c>
      <c r="C65" t="s">
        <v>614</v>
      </c>
      <c r="D65" t="s">
        <v>611</v>
      </c>
      <c r="E65" t="s">
        <v>612</v>
      </c>
      <c r="F65" t="s">
        <v>616</v>
      </c>
      <c r="G65" t="s">
        <v>617</v>
      </c>
      <c r="H65" t="s">
        <v>823</v>
      </c>
      <c r="I65" t="s">
        <v>612</v>
      </c>
      <c r="J65">
        <v>4</v>
      </c>
      <c r="L65" t="s">
        <v>824</v>
      </c>
      <c r="M65" t="s">
        <v>825</v>
      </c>
      <c r="N65" t="s">
        <v>826</v>
      </c>
      <c r="O65" t="s">
        <v>1503</v>
      </c>
      <c r="P65" t="s">
        <v>112</v>
      </c>
      <c r="Q65" t="s">
        <v>8644</v>
      </c>
      <c r="R65" t="s">
        <v>8488</v>
      </c>
      <c r="S65" t="s">
        <v>8643</v>
      </c>
      <c r="T65" t="b">
        <v>0</v>
      </c>
      <c r="U65" t="b">
        <v>0</v>
      </c>
      <c r="V65">
        <v>2</v>
      </c>
      <c r="W65">
        <v>40</v>
      </c>
      <c r="X65">
        <v>15</v>
      </c>
      <c r="AF65" t="s">
        <v>1504</v>
      </c>
      <c r="AG65" t="s">
        <v>1480</v>
      </c>
      <c r="AH65" t="s">
        <v>1505</v>
      </c>
    </row>
    <row r="66" spans="1:34" x14ac:dyDescent="0.25">
      <c r="A66">
        <v>1</v>
      </c>
      <c r="B66" t="s">
        <v>589</v>
      </c>
      <c r="C66" t="s">
        <v>614</v>
      </c>
      <c r="D66" t="s">
        <v>611</v>
      </c>
      <c r="E66" t="s">
        <v>612</v>
      </c>
      <c r="F66" t="s">
        <v>616</v>
      </c>
      <c r="G66" t="s">
        <v>617</v>
      </c>
      <c r="H66" t="s">
        <v>823</v>
      </c>
      <c r="I66" t="s">
        <v>612</v>
      </c>
      <c r="J66">
        <v>4</v>
      </c>
      <c r="L66" t="s">
        <v>824</v>
      </c>
      <c r="M66" t="s">
        <v>825</v>
      </c>
      <c r="N66" t="s">
        <v>826</v>
      </c>
      <c r="O66" t="s">
        <v>1506</v>
      </c>
      <c r="P66" t="s">
        <v>238</v>
      </c>
      <c r="Q66" t="s">
        <v>8650</v>
      </c>
      <c r="R66" t="s">
        <v>8637</v>
      </c>
      <c r="S66" t="s">
        <v>8643</v>
      </c>
      <c r="T66" t="b">
        <v>0</v>
      </c>
      <c r="U66" t="b">
        <v>0</v>
      </c>
      <c r="V66">
        <v>2</v>
      </c>
      <c r="W66">
        <v>100</v>
      </c>
      <c r="X66">
        <v>15</v>
      </c>
      <c r="AF66" t="s">
        <v>1504</v>
      </c>
      <c r="AG66" t="s">
        <v>1501</v>
      </c>
      <c r="AH66" t="s">
        <v>1507</v>
      </c>
    </row>
    <row r="67" spans="1:34" x14ac:dyDescent="0.25">
      <c r="A67">
        <v>1</v>
      </c>
      <c r="B67" t="s">
        <v>589</v>
      </c>
      <c r="C67" t="s">
        <v>614</v>
      </c>
      <c r="D67" t="s">
        <v>611</v>
      </c>
      <c r="E67" t="s">
        <v>612</v>
      </c>
      <c r="F67" t="s">
        <v>616</v>
      </c>
      <c r="G67" t="s">
        <v>617</v>
      </c>
      <c r="H67" t="s">
        <v>823</v>
      </c>
      <c r="I67" t="s">
        <v>612</v>
      </c>
      <c r="J67">
        <v>4</v>
      </c>
      <c r="L67" t="s">
        <v>824</v>
      </c>
      <c r="M67" t="s">
        <v>825</v>
      </c>
      <c r="N67" t="s">
        <v>826</v>
      </c>
      <c r="O67" t="s">
        <v>1508</v>
      </c>
      <c r="P67" t="s">
        <v>112</v>
      </c>
      <c r="Q67" t="s">
        <v>8644</v>
      </c>
      <c r="R67" t="s">
        <v>8488</v>
      </c>
      <c r="S67" t="s">
        <v>8643</v>
      </c>
      <c r="T67" t="b">
        <v>0</v>
      </c>
      <c r="U67" t="b">
        <v>0</v>
      </c>
      <c r="V67">
        <v>3</v>
      </c>
      <c r="W67">
        <v>40</v>
      </c>
      <c r="X67">
        <v>15</v>
      </c>
      <c r="AF67" t="s">
        <v>1509</v>
      </c>
      <c r="AG67" t="s">
        <v>1480</v>
      </c>
      <c r="AH67" t="s">
        <v>1510</v>
      </c>
    </row>
    <row r="68" spans="1:34" x14ac:dyDescent="0.25">
      <c r="A68">
        <v>1</v>
      </c>
      <c r="B68" t="s">
        <v>589</v>
      </c>
      <c r="C68" t="s">
        <v>614</v>
      </c>
      <c r="D68" t="s">
        <v>611</v>
      </c>
      <c r="E68" t="s">
        <v>612</v>
      </c>
      <c r="F68" t="s">
        <v>616</v>
      </c>
      <c r="G68" t="s">
        <v>617</v>
      </c>
      <c r="H68" t="s">
        <v>823</v>
      </c>
      <c r="I68" t="s">
        <v>612</v>
      </c>
      <c r="J68">
        <v>4</v>
      </c>
      <c r="L68" t="s">
        <v>824</v>
      </c>
      <c r="M68" t="s">
        <v>825</v>
      </c>
      <c r="N68" t="s">
        <v>826</v>
      </c>
      <c r="O68" t="s">
        <v>1511</v>
      </c>
      <c r="P68" t="s">
        <v>238</v>
      </c>
      <c r="Q68" t="s">
        <v>8650</v>
      </c>
      <c r="R68" t="s">
        <v>8637</v>
      </c>
      <c r="S68" t="s">
        <v>8643</v>
      </c>
      <c r="T68" t="b">
        <v>0</v>
      </c>
      <c r="U68" t="b">
        <v>0</v>
      </c>
      <c r="V68">
        <v>3</v>
      </c>
      <c r="W68">
        <v>100</v>
      </c>
      <c r="X68">
        <v>7</v>
      </c>
      <c r="AF68" t="s">
        <v>1509</v>
      </c>
      <c r="AG68" t="s">
        <v>1501</v>
      </c>
      <c r="AH68" t="s">
        <v>1512</v>
      </c>
    </row>
    <row r="69" spans="1:34" x14ac:dyDescent="0.25">
      <c r="A69">
        <v>1</v>
      </c>
      <c r="B69" t="s">
        <v>589</v>
      </c>
      <c r="C69" t="s">
        <v>614</v>
      </c>
      <c r="D69" t="s">
        <v>611</v>
      </c>
      <c r="E69" t="s">
        <v>612</v>
      </c>
      <c r="F69" t="s">
        <v>616</v>
      </c>
      <c r="G69" t="s">
        <v>617</v>
      </c>
      <c r="H69" t="s">
        <v>823</v>
      </c>
      <c r="I69" t="s">
        <v>612</v>
      </c>
      <c r="J69">
        <v>4</v>
      </c>
      <c r="L69" t="s">
        <v>824</v>
      </c>
      <c r="M69" t="s">
        <v>825</v>
      </c>
      <c r="N69" t="s">
        <v>826</v>
      </c>
      <c r="O69" t="s">
        <v>1513</v>
      </c>
      <c r="P69" t="s">
        <v>238</v>
      </c>
      <c r="Q69" t="s">
        <v>8650</v>
      </c>
      <c r="R69" t="s">
        <v>8637</v>
      </c>
      <c r="S69" t="s">
        <v>8643</v>
      </c>
      <c r="T69" t="b">
        <v>0</v>
      </c>
      <c r="U69" t="b">
        <v>0</v>
      </c>
      <c r="V69">
        <v>4</v>
      </c>
      <c r="W69">
        <v>90</v>
      </c>
      <c r="X69">
        <v>4</v>
      </c>
      <c r="AF69" t="s">
        <v>1509</v>
      </c>
      <c r="AG69" t="s">
        <v>1501</v>
      </c>
      <c r="AH69" t="s">
        <v>1514</v>
      </c>
    </row>
    <row r="70" spans="1:34" x14ac:dyDescent="0.25">
      <c r="A70">
        <v>1</v>
      </c>
      <c r="B70" t="s">
        <v>589</v>
      </c>
      <c r="C70" t="s">
        <v>614</v>
      </c>
      <c r="D70" t="s">
        <v>611</v>
      </c>
      <c r="E70" t="s">
        <v>612</v>
      </c>
      <c r="F70" t="s">
        <v>616</v>
      </c>
      <c r="G70" t="s">
        <v>617</v>
      </c>
      <c r="H70" t="s">
        <v>823</v>
      </c>
      <c r="I70" t="s">
        <v>612</v>
      </c>
      <c r="J70">
        <v>4</v>
      </c>
      <c r="L70" t="s">
        <v>824</v>
      </c>
      <c r="M70" t="s">
        <v>825</v>
      </c>
      <c r="N70" t="s">
        <v>826</v>
      </c>
      <c r="O70" t="s">
        <v>1515</v>
      </c>
      <c r="P70" t="s">
        <v>238</v>
      </c>
      <c r="Q70" t="s">
        <v>8650</v>
      </c>
      <c r="R70" t="s">
        <v>8637</v>
      </c>
      <c r="S70" t="s">
        <v>8643</v>
      </c>
      <c r="T70" t="b">
        <v>0</v>
      </c>
      <c r="U70" t="b">
        <v>0</v>
      </c>
      <c r="V70">
        <v>5</v>
      </c>
      <c r="W70">
        <v>80</v>
      </c>
      <c r="X70">
        <v>4</v>
      </c>
      <c r="AF70" t="s">
        <v>1509</v>
      </c>
      <c r="AG70" t="s">
        <v>1501</v>
      </c>
      <c r="AH70" t="s">
        <v>1516</v>
      </c>
    </row>
    <row r="71" spans="1:34" x14ac:dyDescent="0.25">
      <c r="A71">
        <v>1</v>
      </c>
      <c r="B71" t="s">
        <v>589</v>
      </c>
      <c r="C71" t="s">
        <v>614</v>
      </c>
      <c r="D71" t="s">
        <v>611</v>
      </c>
      <c r="E71" t="s">
        <v>612</v>
      </c>
      <c r="F71" t="s">
        <v>616</v>
      </c>
      <c r="G71" t="s">
        <v>617</v>
      </c>
      <c r="H71" t="s">
        <v>823</v>
      </c>
      <c r="I71" t="s">
        <v>612</v>
      </c>
      <c r="J71">
        <v>4</v>
      </c>
      <c r="L71" t="s">
        <v>824</v>
      </c>
      <c r="M71" t="s">
        <v>825</v>
      </c>
      <c r="N71" t="s">
        <v>826</v>
      </c>
      <c r="O71" t="s">
        <v>1517</v>
      </c>
      <c r="P71" t="s">
        <v>138</v>
      </c>
      <c r="Q71" t="s">
        <v>8644</v>
      </c>
      <c r="R71" t="s">
        <v>8488</v>
      </c>
      <c r="S71" t="s">
        <v>8643</v>
      </c>
      <c r="T71" t="b">
        <v>0</v>
      </c>
      <c r="U71" t="b">
        <v>0</v>
      </c>
      <c r="V71">
        <v>1</v>
      </c>
      <c r="W71">
        <v>25</v>
      </c>
      <c r="X71">
        <v>20</v>
      </c>
      <c r="AF71" t="s">
        <v>1518</v>
      </c>
      <c r="AH71" t="s">
        <v>1519</v>
      </c>
    </row>
    <row r="72" spans="1:34" x14ac:dyDescent="0.25">
      <c r="A72">
        <v>1</v>
      </c>
      <c r="B72" t="s">
        <v>589</v>
      </c>
      <c r="C72" t="s">
        <v>614</v>
      </c>
      <c r="D72" t="s">
        <v>611</v>
      </c>
      <c r="E72" t="s">
        <v>612</v>
      </c>
      <c r="F72" t="s">
        <v>616</v>
      </c>
      <c r="G72" t="s">
        <v>617</v>
      </c>
      <c r="H72" t="s">
        <v>823</v>
      </c>
      <c r="I72" t="s">
        <v>612</v>
      </c>
      <c r="J72">
        <v>4</v>
      </c>
      <c r="L72" t="s">
        <v>824</v>
      </c>
      <c r="M72" t="s">
        <v>825</v>
      </c>
      <c r="N72" t="s">
        <v>826</v>
      </c>
      <c r="O72" t="s">
        <v>1520</v>
      </c>
      <c r="P72" t="s">
        <v>222</v>
      </c>
      <c r="Q72" t="s">
        <v>8650</v>
      </c>
      <c r="R72" t="s">
        <v>8637</v>
      </c>
      <c r="S72" t="s">
        <v>8643</v>
      </c>
      <c r="T72" t="b">
        <v>1</v>
      </c>
      <c r="U72" t="b">
        <v>0</v>
      </c>
      <c r="V72">
        <v>1</v>
      </c>
      <c r="W72">
        <v>50</v>
      </c>
      <c r="X72">
        <v>20</v>
      </c>
      <c r="AF72" t="s">
        <v>1518</v>
      </c>
      <c r="AH72" t="s">
        <v>1521</v>
      </c>
    </row>
    <row r="73" spans="1:34" x14ac:dyDescent="0.25">
      <c r="A73">
        <v>1</v>
      </c>
      <c r="B73" t="s">
        <v>589</v>
      </c>
      <c r="C73" t="s">
        <v>614</v>
      </c>
      <c r="D73" t="s">
        <v>611</v>
      </c>
      <c r="E73" t="s">
        <v>612</v>
      </c>
      <c r="F73" t="s">
        <v>616</v>
      </c>
      <c r="G73" t="s">
        <v>617</v>
      </c>
      <c r="H73" t="s">
        <v>823</v>
      </c>
      <c r="I73" t="s">
        <v>612</v>
      </c>
      <c r="J73">
        <v>4</v>
      </c>
      <c r="L73" t="s">
        <v>824</v>
      </c>
      <c r="M73" t="s">
        <v>825</v>
      </c>
      <c r="N73" t="s">
        <v>826</v>
      </c>
      <c r="O73" t="s">
        <v>1522</v>
      </c>
      <c r="P73" t="s">
        <v>138</v>
      </c>
      <c r="Q73" t="s">
        <v>8644</v>
      </c>
      <c r="R73" t="s">
        <v>8488</v>
      </c>
      <c r="S73" t="s">
        <v>8643</v>
      </c>
      <c r="T73" t="b">
        <v>0</v>
      </c>
      <c r="U73" t="b">
        <v>0</v>
      </c>
      <c r="V73">
        <v>2</v>
      </c>
      <c r="W73">
        <v>20</v>
      </c>
      <c r="X73">
        <v>20</v>
      </c>
      <c r="AF73" t="s">
        <v>1523</v>
      </c>
      <c r="AG73" t="s">
        <v>1524</v>
      </c>
      <c r="AH73" t="s">
        <v>1525</v>
      </c>
    </row>
    <row r="74" spans="1:34" x14ac:dyDescent="0.25">
      <c r="A74">
        <v>1</v>
      </c>
      <c r="B74" t="s">
        <v>589</v>
      </c>
      <c r="C74" t="s">
        <v>614</v>
      </c>
      <c r="D74" t="s">
        <v>611</v>
      </c>
      <c r="E74" t="s">
        <v>612</v>
      </c>
      <c r="F74" t="s">
        <v>616</v>
      </c>
      <c r="G74" t="s">
        <v>617</v>
      </c>
      <c r="H74" t="s">
        <v>823</v>
      </c>
      <c r="I74" t="s">
        <v>612</v>
      </c>
      <c r="J74">
        <v>4</v>
      </c>
      <c r="L74" t="s">
        <v>824</v>
      </c>
      <c r="M74" t="s">
        <v>825</v>
      </c>
      <c r="N74" t="s">
        <v>826</v>
      </c>
      <c r="O74" t="s">
        <v>1526</v>
      </c>
      <c r="P74" t="s">
        <v>222</v>
      </c>
      <c r="Q74" t="s">
        <v>8650</v>
      </c>
      <c r="R74" t="s">
        <v>8637</v>
      </c>
      <c r="S74" t="s">
        <v>8643</v>
      </c>
      <c r="T74" t="b">
        <v>1</v>
      </c>
      <c r="U74" t="b">
        <v>0</v>
      </c>
      <c r="V74">
        <v>2</v>
      </c>
      <c r="W74">
        <v>50</v>
      </c>
      <c r="X74">
        <v>20</v>
      </c>
      <c r="AF74" t="s">
        <v>1523</v>
      </c>
      <c r="AH74" t="s">
        <v>1527</v>
      </c>
    </row>
    <row r="75" spans="1:34" x14ac:dyDescent="0.25">
      <c r="A75">
        <v>1</v>
      </c>
      <c r="B75" t="s">
        <v>589</v>
      </c>
      <c r="C75" t="s">
        <v>614</v>
      </c>
      <c r="D75" t="s">
        <v>611</v>
      </c>
      <c r="E75" t="s">
        <v>612</v>
      </c>
      <c r="F75" t="s">
        <v>616</v>
      </c>
      <c r="G75" t="s">
        <v>617</v>
      </c>
      <c r="H75" t="s">
        <v>823</v>
      </c>
      <c r="I75" t="s">
        <v>612</v>
      </c>
      <c r="J75">
        <v>4</v>
      </c>
      <c r="L75" t="s">
        <v>824</v>
      </c>
      <c r="M75" t="s">
        <v>825</v>
      </c>
      <c r="N75" t="s">
        <v>826</v>
      </c>
      <c r="O75" t="s">
        <v>1528</v>
      </c>
      <c r="P75" t="s">
        <v>138</v>
      </c>
      <c r="Q75" t="s">
        <v>8644</v>
      </c>
      <c r="R75" t="s">
        <v>8488</v>
      </c>
      <c r="S75" t="s">
        <v>8643</v>
      </c>
      <c r="T75" t="b">
        <v>0</v>
      </c>
      <c r="U75" t="b">
        <v>0</v>
      </c>
      <c r="V75">
        <v>3</v>
      </c>
      <c r="W75">
        <v>20</v>
      </c>
      <c r="X75">
        <v>20</v>
      </c>
      <c r="AF75" t="s">
        <v>1529</v>
      </c>
      <c r="AG75" t="s">
        <v>1524</v>
      </c>
      <c r="AH75" t="s">
        <v>1530</v>
      </c>
    </row>
    <row r="76" spans="1:34" x14ac:dyDescent="0.25">
      <c r="A76">
        <v>1</v>
      </c>
      <c r="B76" t="s">
        <v>589</v>
      </c>
      <c r="C76" t="s">
        <v>614</v>
      </c>
      <c r="D76" t="s">
        <v>611</v>
      </c>
      <c r="E76" t="s">
        <v>612</v>
      </c>
      <c r="F76" t="s">
        <v>616</v>
      </c>
      <c r="G76" t="s">
        <v>617</v>
      </c>
      <c r="H76" t="s">
        <v>823</v>
      </c>
      <c r="I76" t="s">
        <v>612</v>
      </c>
      <c r="J76">
        <v>4</v>
      </c>
      <c r="L76" t="s">
        <v>824</v>
      </c>
      <c r="M76" t="s">
        <v>825</v>
      </c>
      <c r="N76" t="s">
        <v>826</v>
      </c>
      <c r="O76" t="s">
        <v>1531</v>
      </c>
      <c r="P76" t="s">
        <v>222</v>
      </c>
      <c r="Q76" t="s">
        <v>8650</v>
      </c>
      <c r="R76" t="s">
        <v>8637</v>
      </c>
      <c r="S76" t="s">
        <v>8643</v>
      </c>
      <c r="T76" t="b">
        <v>1</v>
      </c>
      <c r="U76" t="b">
        <v>0</v>
      </c>
      <c r="V76">
        <v>3</v>
      </c>
      <c r="W76">
        <v>50</v>
      </c>
      <c r="X76">
        <v>18</v>
      </c>
      <c r="AF76" t="s">
        <v>1529</v>
      </c>
      <c r="AH76" t="s">
        <v>1532</v>
      </c>
    </row>
    <row r="77" spans="1:34" x14ac:dyDescent="0.25">
      <c r="A77">
        <v>1</v>
      </c>
      <c r="B77" t="s">
        <v>589</v>
      </c>
      <c r="C77" t="s">
        <v>614</v>
      </c>
      <c r="D77" t="s">
        <v>611</v>
      </c>
      <c r="E77" t="s">
        <v>612</v>
      </c>
      <c r="F77" t="s">
        <v>616</v>
      </c>
      <c r="G77" t="s">
        <v>617</v>
      </c>
      <c r="H77" t="s">
        <v>823</v>
      </c>
      <c r="I77" t="s">
        <v>612</v>
      </c>
      <c r="J77">
        <v>4</v>
      </c>
      <c r="L77" t="s">
        <v>824</v>
      </c>
      <c r="M77" t="s">
        <v>825</v>
      </c>
      <c r="N77" t="s">
        <v>826</v>
      </c>
      <c r="O77" t="s">
        <v>1533</v>
      </c>
      <c r="P77" t="s">
        <v>1534</v>
      </c>
      <c r="Q77" t="s">
        <v>2</v>
      </c>
      <c r="R77" t="s">
        <v>2</v>
      </c>
      <c r="S77" t="s">
        <v>8646</v>
      </c>
      <c r="T77" t="b">
        <v>0</v>
      </c>
      <c r="U77" t="b">
        <v>1</v>
      </c>
      <c r="V77">
        <v>1</v>
      </c>
      <c r="W77">
        <v>50</v>
      </c>
      <c r="Y77">
        <v>135</v>
      </c>
      <c r="AH77" t="s">
        <v>1535</v>
      </c>
    </row>
    <row r="78" spans="1:34" x14ac:dyDescent="0.25">
      <c r="A78">
        <v>1</v>
      </c>
      <c r="B78" t="s">
        <v>589</v>
      </c>
      <c r="C78" t="s">
        <v>614</v>
      </c>
      <c r="D78" t="s">
        <v>611</v>
      </c>
      <c r="E78" t="s">
        <v>612</v>
      </c>
      <c r="F78" t="s">
        <v>616</v>
      </c>
      <c r="G78" t="s">
        <v>617</v>
      </c>
      <c r="H78" t="s">
        <v>823</v>
      </c>
      <c r="I78" t="s">
        <v>612</v>
      </c>
      <c r="J78">
        <v>4</v>
      </c>
      <c r="L78" t="s">
        <v>824</v>
      </c>
      <c r="M78" t="s">
        <v>825</v>
      </c>
      <c r="N78" t="s">
        <v>826</v>
      </c>
      <c r="O78" t="s">
        <v>1536</v>
      </c>
      <c r="P78" t="s">
        <v>1534</v>
      </c>
      <c r="Q78" t="s">
        <v>2</v>
      </c>
      <c r="R78" t="s">
        <v>2</v>
      </c>
      <c r="S78" t="s">
        <v>8646</v>
      </c>
      <c r="T78" t="b">
        <v>0</v>
      </c>
      <c r="U78" t="b">
        <v>1</v>
      </c>
      <c r="V78">
        <v>2</v>
      </c>
      <c r="W78">
        <v>50</v>
      </c>
      <c r="Y78">
        <v>105</v>
      </c>
      <c r="AH78" t="s">
        <v>826</v>
      </c>
    </row>
    <row r="79" spans="1:34" x14ac:dyDescent="0.25">
      <c r="A79">
        <v>2</v>
      </c>
      <c r="B79" t="s">
        <v>592</v>
      </c>
      <c r="C79" t="s">
        <v>593</v>
      </c>
      <c r="D79" t="s">
        <v>619</v>
      </c>
      <c r="E79" t="s">
        <v>620</v>
      </c>
      <c r="F79" t="s">
        <v>11038</v>
      </c>
      <c r="G79" t="s">
        <v>11039</v>
      </c>
      <c r="H79" t="s">
        <v>827</v>
      </c>
      <c r="I79" t="s">
        <v>619</v>
      </c>
      <c r="J79">
        <v>1</v>
      </c>
      <c r="L79" t="s">
        <v>828</v>
      </c>
      <c r="M79" t="s">
        <v>829</v>
      </c>
      <c r="N79" t="s">
        <v>830</v>
      </c>
      <c r="O79" t="s">
        <v>1537</v>
      </c>
      <c r="P79" t="s">
        <v>1</v>
      </c>
      <c r="Q79" t="s">
        <v>2</v>
      </c>
      <c r="R79" t="s">
        <v>2</v>
      </c>
      <c r="S79" t="s">
        <v>8646</v>
      </c>
      <c r="T79" t="b">
        <v>0</v>
      </c>
      <c r="U79" t="b">
        <v>1</v>
      </c>
      <c r="V79">
        <v>1</v>
      </c>
      <c r="W79">
        <v>150</v>
      </c>
      <c r="Y79">
        <v>45</v>
      </c>
      <c r="AH79" t="s">
        <v>829</v>
      </c>
    </row>
    <row r="80" spans="1:34" x14ac:dyDescent="0.25">
      <c r="A80">
        <v>2</v>
      </c>
      <c r="B80" t="s">
        <v>592</v>
      </c>
      <c r="C80" t="s">
        <v>593</v>
      </c>
      <c r="D80" t="s">
        <v>619</v>
      </c>
      <c r="E80" t="s">
        <v>620</v>
      </c>
      <c r="F80" t="s">
        <v>11038</v>
      </c>
      <c r="G80" t="s">
        <v>11039</v>
      </c>
      <c r="H80" t="s">
        <v>827</v>
      </c>
      <c r="I80" t="s">
        <v>619</v>
      </c>
      <c r="J80">
        <v>1</v>
      </c>
      <c r="L80" t="s">
        <v>828</v>
      </c>
      <c r="M80" t="s">
        <v>829</v>
      </c>
      <c r="N80" t="s">
        <v>830</v>
      </c>
      <c r="O80" t="s">
        <v>1538</v>
      </c>
      <c r="P80" t="s">
        <v>1</v>
      </c>
      <c r="Q80" t="s">
        <v>2</v>
      </c>
      <c r="R80" t="s">
        <v>2</v>
      </c>
      <c r="S80" t="s">
        <v>8646</v>
      </c>
      <c r="T80" t="b">
        <v>0</v>
      </c>
      <c r="U80" t="b">
        <v>1</v>
      </c>
      <c r="V80">
        <v>2</v>
      </c>
      <c r="W80">
        <v>150</v>
      </c>
      <c r="Y80">
        <v>45</v>
      </c>
      <c r="AH80" t="s">
        <v>1539</v>
      </c>
    </row>
    <row r="81" spans="1:34" x14ac:dyDescent="0.25">
      <c r="A81">
        <v>2</v>
      </c>
      <c r="B81" t="s">
        <v>592</v>
      </c>
      <c r="C81" t="s">
        <v>593</v>
      </c>
      <c r="D81" t="s">
        <v>619</v>
      </c>
      <c r="E81" t="s">
        <v>620</v>
      </c>
      <c r="F81" t="s">
        <v>11038</v>
      </c>
      <c r="G81" t="s">
        <v>11039</v>
      </c>
      <c r="H81" t="s">
        <v>827</v>
      </c>
      <c r="I81" t="s">
        <v>619</v>
      </c>
      <c r="J81">
        <v>1</v>
      </c>
      <c r="L81" t="s">
        <v>828</v>
      </c>
      <c r="M81" t="s">
        <v>829</v>
      </c>
      <c r="N81" t="s">
        <v>830</v>
      </c>
      <c r="O81" t="s">
        <v>1540</v>
      </c>
      <c r="P81" t="s">
        <v>1</v>
      </c>
      <c r="Q81" t="s">
        <v>2</v>
      </c>
      <c r="R81" t="s">
        <v>2</v>
      </c>
      <c r="S81" t="s">
        <v>8646</v>
      </c>
      <c r="T81" t="b">
        <v>0</v>
      </c>
      <c r="U81" t="b">
        <v>1</v>
      </c>
      <c r="V81">
        <v>3</v>
      </c>
      <c r="W81">
        <v>150</v>
      </c>
      <c r="Y81">
        <v>45</v>
      </c>
      <c r="AH81" t="s">
        <v>1541</v>
      </c>
    </row>
    <row r="82" spans="1:34" x14ac:dyDescent="0.25">
      <c r="A82">
        <v>2</v>
      </c>
      <c r="B82" t="s">
        <v>592</v>
      </c>
      <c r="C82" t="s">
        <v>593</v>
      </c>
      <c r="D82" t="s">
        <v>619</v>
      </c>
      <c r="E82" t="s">
        <v>620</v>
      </c>
      <c r="F82" t="s">
        <v>11038</v>
      </c>
      <c r="G82" t="s">
        <v>11039</v>
      </c>
      <c r="H82" t="s">
        <v>827</v>
      </c>
      <c r="I82" t="s">
        <v>619</v>
      </c>
      <c r="J82">
        <v>1</v>
      </c>
      <c r="L82" t="s">
        <v>828</v>
      </c>
      <c r="M82" t="s">
        <v>829</v>
      </c>
      <c r="N82" t="s">
        <v>830</v>
      </c>
      <c r="O82" t="s">
        <v>1542</v>
      </c>
      <c r="P82" t="s">
        <v>1</v>
      </c>
      <c r="Q82" t="s">
        <v>2</v>
      </c>
      <c r="R82" t="s">
        <v>2</v>
      </c>
      <c r="S82" t="s">
        <v>8646</v>
      </c>
      <c r="T82" t="b">
        <v>0</v>
      </c>
      <c r="U82" t="b">
        <v>1</v>
      </c>
      <c r="V82">
        <v>4</v>
      </c>
      <c r="W82">
        <v>150</v>
      </c>
      <c r="Y82">
        <v>45</v>
      </c>
      <c r="AH82" t="s">
        <v>1543</v>
      </c>
    </row>
    <row r="83" spans="1:34" x14ac:dyDescent="0.25">
      <c r="A83">
        <v>2</v>
      </c>
      <c r="B83" t="s">
        <v>592</v>
      </c>
      <c r="C83" t="s">
        <v>593</v>
      </c>
      <c r="D83" t="s">
        <v>619</v>
      </c>
      <c r="E83" t="s">
        <v>620</v>
      </c>
      <c r="F83" t="s">
        <v>11038</v>
      </c>
      <c r="G83" t="s">
        <v>11039</v>
      </c>
      <c r="H83" t="s">
        <v>827</v>
      </c>
      <c r="I83" t="s">
        <v>619</v>
      </c>
      <c r="J83">
        <v>1</v>
      </c>
      <c r="L83" t="s">
        <v>828</v>
      </c>
      <c r="M83" t="s">
        <v>829</v>
      </c>
      <c r="N83" t="s">
        <v>830</v>
      </c>
      <c r="O83" t="s">
        <v>1544</v>
      </c>
      <c r="P83" t="s">
        <v>1</v>
      </c>
      <c r="Q83" t="s">
        <v>2</v>
      </c>
      <c r="R83" t="s">
        <v>2</v>
      </c>
      <c r="S83" t="s">
        <v>8646</v>
      </c>
      <c r="T83" t="b">
        <v>0</v>
      </c>
      <c r="U83" t="b">
        <v>1</v>
      </c>
      <c r="V83">
        <v>5</v>
      </c>
      <c r="W83">
        <v>150</v>
      </c>
      <c r="Y83">
        <v>37.200000000000003</v>
      </c>
      <c r="AH83" t="s">
        <v>1545</v>
      </c>
    </row>
    <row r="84" spans="1:34" x14ac:dyDescent="0.25">
      <c r="A84">
        <v>2</v>
      </c>
      <c r="B84" t="s">
        <v>592</v>
      </c>
      <c r="C84" t="s">
        <v>593</v>
      </c>
      <c r="D84" t="s">
        <v>619</v>
      </c>
      <c r="E84" t="s">
        <v>620</v>
      </c>
      <c r="F84" t="s">
        <v>11038</v>
      </c>
      <c r="G84" t="s">
        <v>11039</v>
      </c>
      <c r="H84" t="s">
        <v>827</v>
      </c>
      <c r="I84" t="s">
        <v>619</v>
      </c>
      <c r="J84">
        <v>1</v>
      </c>
      <c r="L84" t="s">
        <v>828</v>
      </c>
      <c r="M84" t="s">
        <v>829</v>
      </c>
      <c r="N84" t="s">
        <v>830</v>
      </c>
      <c r="O84" t="s">
        <v>1546</v>
      </c>
      <c r="P84" t="s">
        <v>32</v>
      </c>
      <c r="Q84" t="s">
        <v>25</v>
      </c>
      <c r="R84" t="s">
        <v>25</v>
      </c>
      <c r="S84" t="s">
        <v>8646</v>
      </c>
      <c r="T84" t="b">
        <v>0</v>
      </c>
      <c r="U84" t="b">
        <v>0</v>
      </c>
      <c r="V84">
        <v>1</v>
      </c>
      <c r="W84">
        <v>130</v>
      </c>
      <c r="X84">
        <v>12</v>
      </c>
      <c r="AG84" t="s">
        <v>1547</v>
      </c>
      <c r="AH84" t="s">
        <v>1548</v>
      </c>
    </row>
    <row r="85" spans="1:34" x14ac:dyDescent="0.25">
      <c r="A85">
        <v>2</v>
      </c>
      <c r="B85" t="s">
        <v>592</v>
      </c>
      <c r="C85" t="s">
        <v>593</v>
      </c>
      <c r="D85" t="s">
        <v>619</v>
      </c>
      <c r="E85" t="s">
        <v>620</v>
      </c>
      <c r="F85" t="s">
        <v>11038</v>
      </c>
      <c r="G85" t="s">
        <v>11039</v>
      </c>
      <c r="H85" t="s">
        <v>827</v>
      </c>
      <c r="I85" t="s">
        <v>619</v>
      </c>
      <c r="J85">
        <v>1</v>
      </c>
      <c r="L85" t="s">
        <v>828</v>
      </c>
      <c r="M85" t="s">
        <v>829</v>
      </c>
      <c r="N85" t="s">
        <v>830</v>
      </c>
      <c r="O85" t="s">
        <v>1549</v>
      </c>
      <c r="P85" t="s">
        <v>32</v>
      </c>
      <c r="Q85" t="s">
        <v>25</v>
      </c>
      <c r="R85" t="s">
        <v>25</v>
      </c>
      <c r="S85" t="s">
        <v>8646</v>
      </c>
      <c r="T85" t="b">
        <v>0</v>
      </c>
      <c r="U85" t="b">
        <v>0</v>
      </c>
      <c r="V85">
        <v>2</v>
      </c>
      <c r="W85">
        <v>180</v>
      </c>
      <c r="X85">
        <v>8</v>
      </c>
      <c r="AG85" t="s">
        <v>1550</v>
      </c>
      <c r="AH85" t="s">
        <v>1551</v>
      </c>
    </row>
    <row r="86" spans="1:34" x14ac:dyDescent="0.25">
      <c r="A86">
        <v>2</v>
      </c>
      <c r="B86" t="s">
        <v>592</v>
      </c>
      <c r="C86" t="s">
        <v>593</v>
      </c>
      <c r="D86" t="s">
        <v>619</v>
      </c>
      <c r="E86" t="s">
        <v>620</v>
      </c>
      <c r="F86" t="s">
        <v>11038</v>
      </c>
      <c r="G86" t="s">
        <v>11039</v>
      </c>
      <c r="H86" t="s">
        <v>827</v>
      </c>
      <c r="I86" t="s">
        <v>619</v>
      </c>
      <c r="J86">
        <v>1</v>
      </c>
      <c r="L86" t="s">
        <v>828</v>
      </c>
      <c r="M86" t="s">
        <v>829</v>
      </c>
      <c r="N86" t="s">
        <v>830</v>
      </c>
      <c r="O86" t="s">
        <v>1552</v>
      </c>
      <c r="P86" t="s">
        <v>32</v>
      </c>
      <c r="Q86" t="s">
        <v>25</v>
      </c>
      <c r="R86" t="s">
        <v>25</v>
      </c>
      <c r="S86" t="s">
        <v>8646</v>
      </c>
      <c r="T86" t="b">
        <v>0</v>
      </c>
      <c r="U86" t="b">
        <v>0</v>
      </c>
      <c r="V86">
        <v>3</v>
      </c>
      <c r="W86">
        <v>190</v>
      </c>
      <c r="X86">
        <v>7</v>
      </c>
      <c r="AG86" t="s">
        <v>1553</v>
      </c>
      <c r="AH86" t="s">
        <v>1554</v>
      </c>
    </row>
    <row r="87" spans="1:34" x14ac:dyDescent="0.25">
      <c r="A87">
        <v>2</v>
      </c>
      <c r="B87" t="s">
        <v>592</v>
      </c>
      <c r="C87" t="s">
        <v>593</v>
      </c>
      <c r="D87" t="s">
        <v>619</v>
      </c>
      <c r="E87" t="s">
        <v>620</v>
      </c>
      <c r="F87" t="s">
        <v>11038</v>
      </c>
      <c r="G87" t="s">
        <v>11039</v>
      </c>
      <c r="H87" t="s">
        <v>827</v>
      </c>
      <c r="I87" t="s">
        <v>619</v>
      </c>
      <c r="J87">
        <v>1</v>
      </c>
      <c r="L87" t="s">
        <v>828</v>
      </c>
      <c r="M87" t="s">
        <v>829</v>
      </c>
      <c r="N87" t="s">
        <v>830</v>
      </c>
      <c r="O87" t="s">
        <v>1555</v>
      </c>
      <c r="P87" t="s">
        <v>32</v>
      </c>
      <c r="Q87" t="s">
        <v>25</v>
      </c>
      <c r="R87" t="s">
        <v>25</v>
      </c>
      <c r="S87" t="s">
        <v>8646</v>
      </c>
      <c r="T87" t="b">
        <v>0</v>
      </c>
      <c r="U87" t="b">
        <v>0</v>
      </c>
      <c r="V87">
        <v>4</v>
      </c>
      <c r="W87">
        <v>190</v>
      </c>
      <c r="X87">
        <v>7</v>
      </c>
      <c r="AG87" t="s">
        <v>1553</v>
      </c>
      <c r="AH87" t="s">
        <v>1556</v>
      </c>
    </row>
    <row r="88" spans="1:34" x14ac:dyDescent="0.25">
      <c r="A88">
        <v>2</v>
      </c>
      <c r="B88" t="s">
        <v>592</v>
      </c>
      <c r="C88" t="s">
        <v>593</v>
      </c>
      <c r="D88" t="s">
        <v>619</v>
      </c>
      <c r="E88" t="s">
        <v>620</v>
      </c>
      <c r="F88" t="s">
        <v>11038</v>
      </c>
      <c r="G88" t="s">
        <v>11039</v>
      </c>
      <c r="H88" t="s">
        <v>827</v>
      </c>
      <c r="I88" t="s">
        <v>619</v>
      </c>
      <c r="J88">
        <v>1</v>
      </c>
      <c r="L88" t="s">
        <v>828</v>
      </c>
      <c r="M88" t="s">
        <v>829</v>
      </c>
      <c r="N88" t="s">
        <v>830</v>
      </c>
      <c r="O88" t="s">
        <v>1557</v>
      </c>
      <c r="P88" t="s">
        <v>32</v>
      </c>
      <c r="Q88" t="s">
        <v>25</v>
      </c>
      <c r="R88" t="s">
        <v>25</v>
      </c>
      <c r="S88" t="s">
        <v>8646</v>
      </c>
      <c r="T88" t="b">
        <v>0</v>
      </c>
      <c r="U88" t="b">
        <v>0</v>
      </c>
      <c r="V88">
        <v>5</v>
      </c>
      <c r="W88">
        <v>200</v>
      </c>
      <c r="X88">
        <v>6</v>
      </c>
      <c r="AG88" t="s">
        <v>1553</v>
      </c>
      <c r="AH88" t="s">
        <v>1558</v>
      </c>
    </row>
    <row r="89" spans="1:34" x14ac:dyDescent="0.25">
      <c r="A89">
        <v>2</v>
      </c>
      <c r="B89" t="s">
        <v>592</v>
      </c>
      <c r="C89" t="s">
        <v>593</v>
      </c>
      <c r="D89" t="s">
        <v>619</v>
      </c>
      <c r="E89" t="s">
        <v>620</v>
      </c>
      <c r="F89" t="s">
        <v>11038</v>
      </c>
      <c r="G89" t="s">
        <v>11039</v>
      </c>
      <c r="H89" t="s">
        <v>827</v>
      </c>
      <c r="I89" t="s">
        <v>619</v>
      </c>
      <c r="J89">
        <v>1</v>
      </c>
      <c r="L89" t="s">
        <v>828</v>
      </c>
      <c r="M89" t="s">
        <v>829</v>
      </c>
      <c r="N89" t="s">
        <v>830</v>
      </c>
      <c r="O89" t="s">
        <v>1559</v>
      </c>
      <c r="P89" t="s">
        <v>24</v>
      </c>
      <c r="Q89" t="s">
        <v>25</v>
      </c>
      <c r="R89" t="s">
        <v>25</v>
      </c>
      <c r="S89" t="s">
        <v>8658</v>
      </c>
      <c r="T89" t="b">
        <v>0</v>
      </c>
      <c r="U89" t="b">
        <v>0</v>
      </c>
      <c r="V89">
        <v>1</v>
      </c>
      <c r="W89">
        <v>0</v>
      </c>
      <c r="X89">
        <v>8</v>
      </c>
      <c r="AH89" t="s">
        <v>1560</v>
      </c>
    </row>
    <row r="90" spans="1:34" x14ac:dyDescent="0.25">
      <c r="A90">
        <v>2</v>
      </c>
      <c r="B90" t="s">
        <v>592</v>
      </c>
      <c r="C90" t="s">
        <v>593</v>
      </c>
      <c r="D90" t="s">
        <v>619</v>
      </c>
      <c r="E90" t="s">
        <v>620</v>
      </c>
      <c r="F90" t="s">
        <v>11038</v>
      </c>
      <c r="G90" t="s">
        <v>11039</v>
      </c>
      <c r="H90" t="s">
        <v>827</v>
      </c>
      <c r="I90" t="s">
        <v>619</v>
      </c>
      <c r="J90">
        <v>1</v>
      </c>
      <c r="L90" t="s">
        <v>828</v>
      </c>
      <c r="M90" t="s">
        <v>829</v>
      </c>
      <c r="N90" t="s">
        <v>830</v>
      </c>
      <c r="O90" t="s">
        <v>1561</v>
      </c>
      <c r="P90" t="s">
        <v>24</v>
      </c>
      <c r="Q90" t="s">
        <v>25</v>
      </c>
      <c r="R90" t="s">
        <v>25</v>
      </c>
      <c r="S90" t="s">
        <v>8658</v>
      </c>
      <c r="T90" t="b">
        <v>0</v>
      </c>
      <c r="U90" t="b">
        <v>0</v>
      </c>
      <c r="V90">
        <v>2</v>
      </c>
      <c r="W90">
        <v>0</v>
      </c>
      <c r="X90">
        <v>7</v>
      </c>
      <c r="AG90" t="s">
        <v>1562</v>
      </c>
      <c r="AH90" t="s">
        <v>1563</v>
      </c>
    </row>
    <row r="91" spans="1:34" x14ac:dyDescent="0.25">
      <c r="A91">
        <v>2</v>
      </c>
      <c r="B91" t="s">
        <v>592</v>
      </c>
      <c r="C91" t="s">
        <v>593</v>
      </c>
      <c r="D91" t="s">
        <v>619</v>
      </c>
      <c r="E91" t="s">
        <v>620</v>
      </c>
      <c r="F91" t="s">
        <v>11038</v>
      </c>
      <c r="G91" t="s">
        <v>11039</v>
      </c>
      <c r="H91" t="s">
        <v>827</v>
      </c>
      <c r="I91" t="s">
        <v>619</v>
      </c>
      <c r="J91">
        <v>1</v>
      </c>
      <c r="L91" t="s">
        <v>828</v>
      </c>
      <c r="M91" t="s">
        <v>829</v>
      </c>
      <c r="N91" t="s">
        <v>830</v>
      </c>
      <c r="O91" t="s">
        <v>1564</v>
      </c>
      <c r="P91" t="s">
        <v>24</v>
      </c>
      <c r="Q91" t="s">
        <v>25</v>
      </c>
      <c r="R91" t="s">
        <v>25</v>
      </c>
      <c r="S91" t="s">
        <v>8658</v>
      </c>
      <c r="T91" t="b">
        <v>0</v>
      </c>
      <c r="U91" t="b">
        <v>0</v>
      </c>
      <c r="V91">
        <v>3</v>
      </c>
      <c r="W91">
        <v>0</v>
      </c>
      <c r="X91">
        <v>7</v>
      </c>
      <c r="AG91" t="s">
        <v>1562</v>
      </c>
      <c r="AH91" t="s">
        <v>1565</v>
      </c>
    </row>
    <row r="92" spans="1:34" x14ac:dyDescent="0.25">
      <c r="A92">
        <v>2</v>
      </c>
      <c r="B92" t="s">
        <v>592</v>
      </c>
      <c r="C92" t="s">
        <v>593</v>
      </c>
      <c r="D92" t="s">
        <v>619</v>
      </c>
      <c r="E92" t="s">
        <v>620</v>
      </c>
      <c r="F92" t="s">
        <v>11038</v>
      </c>
      <c r="G92" t="s">
        <v>11039</v>
      </c>
      <c r="H92" t="s">
        <v>827</v>
      </c>
      <c r="I92" t="s">
        <v>619</v>
      </c>
      <c r="J92">
        <v>1</v>
      </c>
      <c r="L92" t="s">
        <v>828</v>
      </c>
      <c r="M92" t="s">
        <v>829</v>
      </c>
      <c r="N92" t="s">
        <v>830</v>
      </c>
      <c r="O92" t="s">
        <v>1566</v>
      </c>
      <c r="P92" t="s">
        <v>24</v>
      </c>
      <c r="Q92" t="s">
        <v>25</v>
      </c>
      <c r="R92" t="s">
        <v>25</v>
      </c>
      <c r="S92" t="s">
        <v>8658</v>
      </c>
      <c r="T92" t="b">
        <v>0</v>
      </c>
      <c r="U92" t="b">
        <v>0</v>
      </c>
      <c r="V92">
        <v>4</v>
      </c>
      <c r="W92">
        <v>0</v>
      </c>
      <c r="X92">
        <v>6</v>
      </c>
      <c r="AG92" t="s">
        <v>1567</v>
      </c>
      <c r="AH92" t="s">
        <v>1568</v>
      </c>
    </row>
    <row r="93" spans="1:34" x14ac:dyDescent="0.25">
      <c r="A93">
        <v>2</v>
      </c>
      <c r="B93" t="s">
        <v>592</v>
      </c>
      <c r="C93" t="s">
        <v>593</v>
      </c>
      <c r="D93" t="s">
        <v>619</v>
      </c>
      <c r="E93" t="s">
        <v>620</v>
      </c>
      <c r="F93" t="s">
        <v>11038</v>
      </c>
      <c r="G93" t="s">
        <v>11039</v>
      </c>
      <c r="H93" t="s">
        <v>827</v>
      </c>
      <c r="I93" t="s">
        <v>619</v>
      </c>
      <c r="J93">
        <v>1</v>
      </c>
      <c r="L93" t="s">
        <v>828</v>
      </c>
      <c r="M93" t="s">
        <v>829</v>
      </c>
      <c r="N93" t="s">
        <v>830</v>
      </c>
      <c r="O93" t="s">
        <v>1569</v>
      </c>
      <c r="P93" t="s">
        <v>91</v>
      </c>
      <c r="Q93" t="s">
        <v>8644</v>
      </c>
      <c r="R93" t="s">
        <v>8488</v>
      </c>
      <c r="S93" t="s">
        <v>8643</v>
      </c>
      <c r="T93" t="b">
        <v>1</v>
      </c>
      <c r="U93" t="b">
        <v>0</v>
      </c>
      <c r="V93">
        <v>1</v>
      </c>
      <c r="W93">
        <v>30</v>
      </c>
      <c r="X93">
        <v>12</v>
      </c>
      <c r="AG93" t="s">
        <v>1570</v>
      </c>
      <c r="AH93" t="s">
        <v>1571</v>
      </c>
    </row>
    <row r="94" spans="1:34" x14ac:dyDescent="0.25">
      <c r="A94">
        <v>2</v>
      </c>
      <c r="B94" t="s">
        <v>592</v>
      </c>
      <c r="C94" t="s">
        <v>593</v>
      </c>
      <c r="D94" t="s">
        <v>619</v>
      </c>
      <c r="E94" t="s">
        <v>620</v>
      </c>
      <c r="F94" t="s">
        <v>11038</v>
      </c>
      <c r="G94" t="s">
        <v>11039</v>
      </c>
      <c r="H94" t="s">
        <v>827</v>
      </c>
      <c r="I94" t="s">
        <v>619</v>
      </c>
      <c r="J94">
        <v>1</v>
      </c>
      <c r="L94" t="s">
        <v>828</v>
      </c>
      <c r="M94" t="s">
        <v>829</v>
      </c>
      <c r="N94" t="s">
        <v>830</v>
      </c>
      <c r="O94" t="s">
        <v>1572</v>
      </c>
      <c r="P94" t="s">
        <v>91</v>
      </c>
      <c r="Q94" t="s">
        <v>8644</v>
      </c>
      <c r="R94" t="s">
        <v>8488</v>
      </c>
      <c r="S94" t="s">
        <v>8643</v>
      </c>
      <c r="T94" t="b">
        <v>1</v>
      </c>
      <c r="U94" t="b">
        <v>0</v>
      </c>
      <c r="V94">
        <v>2</v>
      </c>
      <c r="W94">
        <v>30</v>
      </c>
      <c r="X94">
        <v>11</v>
      </c>
      <c r="AG94" t="s">
        <v>1573</v>
      </c>
      <c r="AH94" t="s">
        <v>1574</v>
      </c>
    </row>
    <row r="95" spans="1:34" x14ac:dyDescent="0.25">
      <c r="A95">
        <v>2</v>
      </c>
      <c r="B95" t="s">
        <v>592</v>
      </c>
      <c r="C95" t="s">
        <v>593</v>
      </c>
      <c r="D95" t="s">
        <v>619</v>
      </c>
      <c r="E95" t="s">
        <v>620</v>
      </c>
      <c r="F95" t="s">
        <v>11038</v>
      </c>
      <c r="G95" t="s">
        <v>11039</v>
      </c>
      <c r="H95" t="s">
        <v>827</v>
      </c>
      <c r="I95" t="s">
        <v>619</v>
      </c>
      <c r="J95">
        <v>1</v>
      </c>
      <c r="L95" t="s">
        <v>828</v>
      </c>
      <c r="M95" t="s">
        <v>829</v>
      </c>
      <c r="N95" t="s">
        <v>830</v>
      </c>
      <c r="O95" t="s">
        <v>1575</v>
      </c>
      <c r="P95" t="s">
        <v>91</v>
      </c>
      <c r="Q95" t="s">
        <v>8644</v>
      </c>
      <c r="R95" t="s">
        <v>8488</v>
      </c>
      <c r="S95" t="s">
        <v>8643</v>
      </c>
      <c r="T95" t="b">
        <v>1</v>
      </c>
      <c r="U95" t="b">
        <v>0</v>
      </c>
      <c r="V95">
        <v>3</v>
      </c>
      <c r="W95">
        <v>35</v>
      </c>
      <c r="X95">
        <v>6</v>
      </c>
      <c r="AF95" t="s">
        <v>1576</v>
      </c>
      <c r="AG95" t="s">
        <v>1577</v>
      </c>
      <c r="AH95" t="s">
        <v>1578</v>
      </c>
    </row>
    <row r="96" spans="1:34" x14ac:dyDescent="0.25">
      <c r="A96">
        <v>2</v>
      </c>
      <c r="B96" t="s">
        <v>592</v>
      </c>
      <c r="C96" t="s">
        <v>593</v>
      </c>
      <c r="D96" t="s">
        <v>619</v>
      </c>
      <c r="E96" t="s">
        <v>620</v>
      </c>
      <c r="F96" t="s">
        <v>11038</v>
      </c>
      <c r="G96" t="s">
        <v>11039</v>
      </c>
      <c r="H96" t="s">
        <v>827</v>
      </c>
      <c r="I96" t="s">
        <v>619</v>
      </c>
      <c r="J96">
        <v>1</v>
      </c>
      <c r="L96" t="s">
        <v>828</v>
      </c>
      <c r="M96" t="s">
        <v>829</v>
      </c>
      <c r="N96" t="s">
        <v>830</v>
      </c>
      <c r="O96" t="s">
        <v>1579</v>
      </c>
      <c r="P96" t="s">
        <v>91</v>
      </c>
      <c r="Q96" t="s">
        <v>8644</v>
      </c>
      <c r="R96" t="s">
        <v>8488</v>
      </c>
      <c r="S96" t="s">
        <v>8643</v>
      </c>
      <c r="T96" t="b">
        <v>1</v>
      </c>
      <c r="U96" t="b">
        <v>0</v>
      </c>
      <c r="V96">
        <v>4</v>
      </c>
      <c r="W96">
        <v>30</v>
      </c>
      <c r="X96">
        <v>4</v>
      </c>
      <c r="AF96" t="s">
        <v>1576</v>
      </c>
      <c r="AG96" t="s">
        <v>1577</v>
      </c>
      <c r="AH96" t="s">
        <v>830</v>
      </c>
    </row>
    <row r="97" spans="1:34" x14ac:dyDescent="0.25">
      <c r="A97">
        <v>2</v>
      </c>
      <c r="B97" t="s">
        <v>592</v>
      </c>
      <c r="C97" t="s">
        <v>593</v>
      </c>
      <c r="D97" t="s">
        <v>619</v>
      </c>
      <c r="E97" t="s">
        <v>620</v>
      </c>
      <c r="F97" t="s">
        <v>11038</v>
      </c>
      <c r="G97" t="s">
        <v>11039</v>
      </c>
      <c r="H97" t="s">
        <v>831</v>
      </c>
      <c r="I97" t="s">
        <v>832</v>
      </c>
      <c r="J97">
        <v>2</v>
      </c>
      <c r="L97" t="s">
        <v>833</v>
      </c>
      <c r="M97" t="s">
        <v>834</v>
      </c>
      <c r="N97" t="s">
        <v>835</v>
      </c>
      <c r="O97" t="s">
        <v>1580</v>
      </c>
      <c r="P97" t="s">
        <v>159</v>
      </c>
      <c r="Q97" t="s">
        <v>148</v>
      </c>
      <c r="R97" t="s">
        <v>8659</v>
      </c>
      <c r="S97" t="s">
        <v>149</v>
      </c>
      <c r="T97" t="b">
        <v>0</v>
      </c>
      <c r="U97" t="b">
        <v>0</v>
      </c>
      <c r="V97">
        <v>1</v>
      </c>
      <c r="W97">
        <v>90</v>
      </c>
      <c r="X97">
        <v>10</v>
      </c>
      <c r="AG97" t="s">
        <v>1581</v>
      </c>
      <c r="AH97" t="s">
        <v>834</v>
      </c>
    </row>
    <row r="98" spans="1:34" x14ac:dyDescent="0.25">
      <c r="A98">
        <v>2</v>
      </c>
      <c r="B98" t="s">
        <v>592</v>
      </c>
      <c r="C98" t="s">
        <v>593</v>
      </c>
      <c r="D98" t="s">
        <v>619</v>
      </c>
      <c r="E98" t="s">
        <v>620</v>
      </c>
      <c r="F98" t="s">
        <v>11038</v>
      </c>
      <c r="G98" t="s">
        <v>11039</v>
      </c>
      <c r="H98" t="s">
        <v>831</v>
      </c>
      <c r="I98" t="s">
        <v>832</v>
      </c>
      <c r="J98">
        <v>2</v>
      </c>
      <c r="L98" t="s">
        <v>833</v>
      </c>
      <c r="M98" t="s">
        <v>834</v>
      </c>
      <c r="N98" t="s">
        <v>835</v>
      </c>
      <c r="O98" t="s">
        <v>1582</v>
      </c>
      <c r="P98" t="s">
        <v>159</v>
      </c>
      <c r="Q98" t="s">
        <v>148</v>
      </c>
      <c r="R98" t="s">
        <v>8659</v>
      </c>
      <c r="S98" t="s">
        <v>149</v>
      </c>
      <c r="T98" t="b">
        <v>0</v>
      </c>
      <c r="U98" t="b">
        <v>0</v>
      </c>
      <c r="V98">
        <v>2</v>
      </c>
      <c r="W98">
        <v>180</v>
      </c>
      <c r="X98">
        <v>8</v>
      </c>
      <c r="AG98" t="s">
        <v>1583</v>
      </c>
      <c r="AH98" t="s">
        <v>1584</v>
      </c>
    </row>
    <row r="99" spans="1:34" x14ac:dyDescent="0.25">
      <c r="A99">
        <v>2</v>
      </c>
      <c r="B99" t="s">
        <v>592</v>
      </c>
      <c r="C99" t="s">
        <v>593</v>
      </c>
      <c r="D99" t="s">
        <v>619</v>
      </c>
      <c r="E99" t="s">
        <v>620</v>
      </c>
      <c r="F99" t="s">
        <v>11038</v>
      </c>
      <c r="G99" t="s">
        <v>11039</v>
      </c>
      <c r="H99" t="s">
        <v>831</v>
      </c>
      <c r="I99" t="s">
        <v>832</v>
      </c>
      <c r="J99">
        <v>2</v>
      </c>
      <c r="L99" t="s">
        <v>833</v>
      </c>
      <c r="M99" t="s">
        <v>834</v>
      </c>
      <c r="N99" t="s">
        <v>835</v>
      </c>
      <c r="O99" t="s">
        <v>1585</v>
      </c>
      <c r="P99" t="s">
        <v>159</v>
      </c>
      <c r="Q99" t="s">
        <v>148</v>
      </c>
      <c r="R99" t="s">
        <v>8659</v>
      </c>
      <c r="S99" t="s">
        <v>149</v>
      </c>
      <c r="T99" t="b">
        <v>0</v>
      </c>
      <c r="U99" t="b">
        <v>0</v>
      </c>
      <c r="V99">
        <v>3</v>
      </c>
      <c r="W99">
        <v>180</v>
      </c>
      <c r="X99">
        <v>8</v>
      </c>
      <c r="AG99" t="s">
        <v>1583</v>
      </c>
      <c r="AH99" t="s">
        <v>1586</v>
      </c>
    </row>
    <row r="100" spans="1:34" x14ac:dyDescent="0.25">
      <c r="A100">
        <v>2</v>
      </c>
      <c r="B100" t="s">
        <v>592</v>
      </c>
      <c r="C100" t="s">
        <v>593</v>
      </c>
      <c r="D100" t="s">
        <v>619</v>
      </c>
      <c r="E100" t="s">
        <v>620</v>
      </c>
      <c r="F100" t="s">
        <v>11038</v>
      </c>
      <c r="G100" t="s">
        <v>11039</v>
      </c>
      <c r="H100" t="s">
        <v>831</v>
      </c>
      <c r="I100" t="s">
        <v>832</v>
      </c>
      <c r="J100">
        <v>2</v>
      </c>
      <c r="L100" t="s">
        <v>833</v>
      </c>
      <c r="M100" t="s">
        <v>834</v>
      </c>
      <c r="N100" t="s">
        <v>835</v>
      </c>
      <c r="O100" t="s">
        <v>1587</v>
      </c>
      <c r="P100" t="s">
        <v>159</v>
      </c>
      <c r="Q100" t="s">
        <v>148</v>
      </c>
      <c r="R100" t="s">
        <v>8659</v>
      </c>
      <c r="S100" t="s">
        <v>149</v>
      </c>
      <c r="T100" t="b">
        <v>0</v>
      </c>
      <c r="U100" t="b">
        <v>0</v>
      </c>
      <c r="V100">
        <v>4</v>
      </c>
      <c r="W100">
        <v>180</v>
      </c>
      <c r="X100">
        <v>6</v>
      </c>
      <c r="AG100" t="s">
        <v>1588</v>
      </c>
      <c r="AH100" t="s">
        <v>1589</v>
      </c>
    </row>
    <row r="101" spans="1:34" x14ac:dyDescent="0.25">
      <c r="A101">
        <v>2</v>
      </c>
      <c r="B101" t="s">
        <v>592</v>
      </c>
      <c r="C101" t="s">
        <v>593</v>
      </c>
      <c r="D101" t="s">
        <v>619</v>
      </c>
      <c r="E101" t="s">
        <v>620</v>
      </c>
      <c r="F101" t="s">
        <v>11038</v>
      </c>
      <c r="G101" t="s">
        <v>11039</v>
      </c>
      <c r="H101" t="s">
        <v>831</v>
      </c>
      <c r="I101" t="s">
        <v>832</v>
      </c>
      <c r="J101">
        <v>2</v>
      </c>
      <c r="L101" t="s">
        <v>833</v>
      </c>
      <c r="M101" t="s">
        <v>834</v>
      </c>
      <c r="N101" t="s">
        <v>835</v>
      </c>
      <c r="O101" t="s">
        <v>1590</v>
      </c>
      <c r="P101" t="s">
        <v>159</v>
      </c>
      <c r="Q101" t="s">
        <v>148</v>
      </c>
      <c r="R101" t="s">
        <v>8659</v>
      </c>
      <c r="S101" t="s">
        <v>149</v>
      </c>
      <c r="T101" t="b">
        <v>0</v>
      </c>
      <c r="U101" t="b">
        <v>0</v>
      </c>
      <c r="V101">
        <v>5</v>
      </c>
      <c r="W101">
        <v>180</v>
      </c>
      <c r="X101">
        <v>2.5</v>
      </c>
      <c r="AG101" t="s">
        <v>1588</v>
      </c>
      <c r="AH101" t="s">
        <v>1591</v>
      </c>
    </row>
    <row r="102" spans="1:34" x14ac:dyDescent="0.25">
      <c r="A102">
        <v>2</v>
      </c>
      <c r="B102" t="s">
        <v>592</v>
      </c>
      <c r="C102" t="s">
        <v>593</v>
      </c>
      <c r="D102" t="s">
        <v>619</v>
      </c>
      <c r="E102" t="s">
        <v>620</v>
      </c>
      <c r="F102" t="s">
        <v>11038</v>
      </c>
      <c r="G102" t="s">
        <v>11039</v>
      </c>
      <c r="H102" t="s">
        <v>831</v>
      </c>
      <c r="I102" t="s">
        <v>832</v>
      </c>
      <c r="J102">
        <v>2</v>
      </c>
      <c r="L102" t="s">
        <v>833</v>
      </c>
      <c r="M102" t="s">
        <v>834</v>
      </c>
      <c r="N102" t="s">
        <v>835</v>
      </c>
      <c r="O102" t="s">
        <v>1592</v>
      </c>
      <c r="P102" t="s">
        <v>1404</v>
      </c>
      <c r="Q102" t="s">
        <v>148</v>
      </c>
      <c r="R102" t="s">
        <v>8659</v>
      </c>
      <c r="S102" t="s">
        <v>149</v>
      </c>
      <c r="T102" t="b">
        <v>0</v>
      </c>
      <c r="U102" t="b">
        <v>0</v>
      </c>
      <c r="V102">
        <v>1</v>
      </c>
      <c r="W102">
        <v>50</v>
      </c>
      <c r="X102">
        <v>8</v>
      </c>
      <c r="AG102" t="s">
        <v>1593</v>
      </c>
      <c r="AH102" t="s">
        <v>1594</v>
      </c>
    </row>
    <row r="103" spans="1:34" x14ac:dyDescent="0.25">
      <c r="A103">
        <v>2</v>
      </c>
      <c r="B103" t="s">
        <v>592</v>
      </c>
      <c r="C103" t="s">
        <v>593</v>
      </c>
      <c r="D103" t="s">
        <v>619</v>
      </c>
      <c r="E103" t="s">
        <v>620</v>
      </c>
      <c r="F103" t="s">
        <v>11038</v>
      </c>
      <c r="G103" t="s">
        <v>11039</v>
      </c>
      <c r="H103" t="s">
        <v>831</v>
      </c>
      <c r="I103" t="s">
        <v>832</v>
      </c>
      <c r="J103">
        <v>2</v>
      </c>
      <c r="L103" t="s">
        <v>833</v>
      </c>
      <c r="M103" t="s">
        <v>834</v>
      </c>
      <c r="N103" t="s">
        <v>835</v>
      </c>
      <c r="O103" t="s">
        <v>1595</v>
      </c>
      <c r="P103" t="s">
        <v>1404</v>
      </c>
      <c r="Q103" t="s">
        <v>148</v>
      </c>
      <c r="R103" t="s">
        <v>8659</v>
      </c>
      <c r="S103" t="s">
        <v>149</v>
      </c>
      <c r="T103" t="b">
        <v>0</v>
      </c>
      <c r="U103" t="b">
        <v>0</v>
      </c>
      <c r="V103">
        <v>2</v>
      </c>
      <c r="W103">
        <v>50</v>
      </c>
      <c r="X103">
        <v>8</v>
      </c>
      <c r="AG103" t="s">
        <v>1593</v>
      </c>
      <c r="AH103" t="s">
        <v>1596</v>
      </c>
    </row>
    <row r="104" spans="1:34" x14ac:dyDescent="0.25">
      <c r="A104">
        <v>2</v>
      </c>
      <c r="B104" t="s">
        <v>592</v>
      </c>
      <c r="C104" t="s">
        <v>593</v>
      </c>
      <c r="D104" t="s">
        <v>619</v>
      </c>
      <c r="E104" t="s">
        <v>620</v>
      </c>
      <c r="F104" t="s">
        <v>11038</v>
      </c>
      <c r="G104" t="s">
        <v>11039</v>
      </c>
      <c r="H104" t="s">
        <v>831</v>
      </c>
      <c r="I104" t="s">
        <v>832</v>
      </c>
      <c r="J104">
        <v>2</v>
      </c>
      <c r="L104" t="s">
        <v>833</v>
      </c>
      <c r="M104" t="s">
        <v>834</v>
      </c>
      <c r="N104" t="s">
        <v>835</v>
      </c>
      <c r="O104" t="s">
        <v>1597</v>
      </c>
      <c r="P104" t="s">
        <v>1404</v>
      </c>
      <c r="Q104" t="s">
        <v>148</v>
      </c>
      <c r="R104" t="s">
        <v>8659</v>
      </c>
      <c r="S104" t="s">
        <v>149</v>
      </c>
      <c r="T104" t="b">
        <v>0</v>
      </c>
      <c r="U104" t="b">
        <v>0</v>
      </c>
      <c r="V104">
        <v>3</v>
      </c>
      <c r="W104">
        <v>55</v>
      </c>
      <c r="X104">
        <v>8</v>
      </c>
      <c r="AG104" t="s">
        <v>1593</v>
      </c>
      <c r="AH104" t="s">
        <v>1598</v>
      </c>
    </row>
    <row r="105" spans="1:34" x14ac:dyDescent="0.25">
      <c r="A105">
        <v>2</v>
      </c>
      <c r="B105" t="s">
        <v>592</v>
      </c>
      <c r="C105" t="s">
        <v>593</v>
      </c>
      <c r="D105" t="s">
        <v>619</v>
      </c>
      <c r="E105" t="s">
        <v>620</v>
      </c>
      <c r="F105" t="s">
        <v>11038</v>
      </c>
      <c r="G105" t="s">
        <v>11039</v>
      </c>
      <c r="H105" t="s">
        <v>831</v>
      </c>
      <c r="I105" t="s">
        <v>832</v>
      </c>
      <c r="J105">
        <v>2</v>
      </c>
      <c r="L105" t="s">
        <v>833</v>
      </c>
      <c r="M105" t="s">
        <v>834</v>
      </c>
      <c r="N105" t="s">
        <v>835</v>
      </c>
      <c r="O105" t="s">
        <v>1599</v>
      </c>
      <c r="P105" t="s">
        <v>1404</v>
      </c>
      <c r="Q105" t="s">
        <v>148</v>
      </c>
      <c r="R105" t="s">
        <v>8659</v>
      </c>
      <c r="S105" t="s">
        <v>149</v>
      </c>
      <c r="T105" t="b">
        <v>0</v>
      </c>
      <c r="U105" t="b">
        <v>0</v>
      </c>
      <c r="V105">
        <v>4</v>
      </c>
      <c r="W105">
        <v>55</v>
      </c>
      <c r="X105">
        <v>6</v>
      </c>
      <c r="AG105" t="s">
        <v>1600</v>
      </c>
      <c r="AH105" t="s">
        <v>1601</v>
      </c>
    </row>
    <row r="106" spans="1:34" x14ac:dyDescent="0.25">
      <c r="A106">
        <v>2</v>
      </c>
      <c r="B106" t="s">
        <v>592</v>
      </c>
      <c r="C106" t="s">
        <v>593</v>
      </c>
      <c r="D106" t="s">
        <v>619</v>
      </c>
      <c r="E106" t="s">
        <v>620</v>
      </c>
      <c r="F106" t="s">
        <v>11038</v>
      </c>
      <c r="G106" t="s">
        <v>11039</v>
      </c>
      <c r="H106" t="s">
        <v>831</v>
      </c>
      <c r="I106" t="s">
        <v>832</v>
      </c>
      <c r="J106">
        <v>2</v>
      </c>
      <c r="L106" t="s">
        <v>833</v>
      </c>
      <c r="M106" t="s">
        <v>834</v>
      </c>
      <c r="N106" t="s">
        <v>835</v>
      </c>
      <c r="O106" t="s">
        <v>1602</v>
      </c>
      <c r="P106" t="s">
        <v>186</v>
      </c>
      <c r="Q106" t="s">
        <v>148</v>
      </c>
      <c r="R106" t="s">
        <v>8659</v>
      </c>
      <c r="S106" t="s">
        <v>149</v>
      </c>
      <c r="T106" t="b">
        <v>1</v>
      </c>
      <c r="U106" t="b">
        <v>0</v>
      </c>
      <c r="V106">
        <v>1</v>
      </c>
      <c r="W106">
        <v>45</v>
      </c>
      <c r="X106">
        <v>3</v>
      </c>
      <c r="AF106" t="s">
        <v>1603</v>
      </c>
      <c r="AG106" t="s">
        <v>1604</v>
      </c>
      <c r="AH106" t="s">
        <v>1605</v>
      </c>
    </row>
    <row r="107" spans="1:34" x14ac:dyDescent="0.25">
      <c r="A107">
        <v>2</v>
      </c>
      <c r="B107" t="s">
        <v>592</v>
      </c>
      <c r="C107" t="s">
        <v>593</v>
      </c>
      <c r="D107" t="s">
        <v>619</v>
      </c>
      <c r="E107" t="s">
        <v>620</v>
      </c>
      <c r="F107" t="s">
        <v>11038</v>
      </c>
      <c r="G107" t="s">
        <v>11039</v>
      </c>
      <c r="H107" t="s">
        <v>831</v>
      </c>
      <c r="I107" t="s">
        <v>832</v>
      </c>
      <c r="J107">
        <v>2</v>
      </c>
      <c r="L107" t="s">
        <v>833</v>
      </c>
      <c r="M107" t="s">
        <v>834</v>
      </c>
      <c r="N107" t="s">
        <v>835</v>
      </c>
      <c r="O107" t="s">
        <v>1606</v>
      </c>
      <c r="P107" t="s">
        <v>186</v>
      </c>
      <c r="Q107" t="s">
        <v>148</v>
      </c>
      <c r="R107" t="s">
        <v>8659</v>
      </c>
      <c r="S107" t="s">
        <v>149</v>
      </c>
      <c r="T107" t="b">
        <v>1</v>
      </c>
      <c r="U107" t="b">
        <v>0</v>
      </c>
      <c r="V107">
        <v>2</v>
      </c>
      <c r="W107">
        <v>25</v>
      </c>
      <c r="X107">
        <v>5</v>
      </c>
      <c r="AF107" t="s">
        <v>1603</v>
      </c>
      <c r="AG107" t="s">
        <v>1604</v>
      </c>
      <c r="AH107" t="s">
        <v>1607</v>
      </c>
    </row>
    <row r="108" spans="1:34" x14ac:dyDescent="0.25">
      <c r="A108">
        <v>2</v>
      </c>
      <c r="B108" t="s">
        <v>592</v>
      </c>
      <c r="C108" t="s">
        <v>593</v>
      </c>
      <c r="D108" t="s">
        <v>619</v>
      </c>
      <c r="E108" t="s">
        <v>620</v>
      </c>
      <c r="F108" t="s">
        <v>11038</v>
      </c>
      <c r="G108" t="s">
        <v>11039</v>
      </c>
      <c r="H108" t="s">
        <v>831</v>
      </c>
      <c r="I108" t="s">
        <v>832</v>
      </c>
      <c r="J108">
        <v>2</v>
      </c>
      <c r="L108" t="s">
        <v>833</v>
      </c>
      <c r="M108" t="s">
        <v>834</v>
      </c>
      <c r="N108" t="s">
        <v>835</v>
      </c>
      <c r="O108" t="s">
        <v>1608</v>
      </c>
      <c r="P108" t="s">
        <v>186</v>
      </c>
      <c r="Q108" t="s">
        <v>148</v>
      </c>
      <c r="R108" t="s">
        <v>8659</v>
      </c>
      <c r="S108" t="s">
        <v>149</v>
      </c>
      <c r="T108" t="b">
        <v>1</v>
      </c>
      <c r="U108" t="b">
        <v>0</v>
      </c>
      <c r="V108">
        <v>3</v>
      </c>
      <c r="W108">
        <v>45</v>
      </c>
      <c r="X108">
        <v>3</v>
      </c>
      <c r="AF108" t="s">
        <v>1609</v>
      </c>
      <c r="AG108" t="s">
        <v>1604</v>
      </c>
      <c r="AH108" t="s">
        <v>1610</v>
      </c>
    </row>
    <row r="109" spans="1:34" x14ac:dyDescent="0.25">
      <c r="A109">
        <v>2</v>
      </c>
      <c r="B109" t="s">
        <v>592</v>
      </c>
      <c r="C109" t="s">
        <v>593</v>
      </c>
      <c r="D109" t="s">
        <v>619</v>
      </c>
      <c r="E109" t="s">
        <v>620</v>
      </c>
      <c r="F109" t="s">
        <v>11038</v>
      </c>
      <c r="G109" t="s">
        <v>11039</v>
      </c>
      <c r="H109" t="s">
        <v>831</v>
      </c>
      <c r="I109" t="s">
        <v>832</v>
      </c>
      <c r="J109">
        <v>2</v>
      </c>
      <c r="L109" t="s">
        <v>833</v>
      </c>
      <c r="M109" t="s">
        <v>834</v>
      </c>
      <c r="N109" t="s">
        <v>835</v>
      </c>
      <c r="O109" t="s">
        <v>1611</v>
      </c>
      <c r="P109" t="s">
        <v>186</v>
      </c>
      <c r="Q109" t="s">
        <v>148</v>
      </c>
      <c r="R109" t="s">
        <v>8659</v>
      </c>
      <c r="S109" t="s">
        <v>149</v>
      </c>
      <c r="T109" t="b">
        <v>1</v>
      </c>
      <c r="U109" t="b">
        <v>0</v>
      </c>
      <c r="V109">
        <v>4</v>
      </c>
      <c r="W109">
        <v>25</v>
      </c>
      <c r="X109">
        <v>5</v>
      </c>
      <c r="AF109" t="s">
        <v>1609</v>
      </c>
      <c r="AG109" t="s">
        <v>1612</v>
      </c>
      <c r="AH109" t="s">
        <v>1613</v>
      </c>
    </row>
    <row r="110" spans="1:34" x14ac:dyDescent="0.25">
      <c r="A110">
        <v>2</v>
      </c>
      <c r="B110" t="s">
        <v>592</v>
      </c>
      <c r="C110" t="s">
        <v>593</v>
      </c>
      <c r="D110" t="s">
        <v>619</v>
      </c>
      <c r="E110" t="s">
        <v>620</v>
      </c>
      <c r="F110" t="s">
        <v>11038</v>
      </c>
      <c r="G110" t="s">
        <v>11039</v>
      </c>
      <c r="H110" t="s">
        <v>831</v>
      </c>
      <c r="I110" t="s">
        <v>832</v>
      </c>
      <c r="J110">
        <v>2</v>
      </c>
      <c r="L110" t="s">
        <v>833</v>
      </c>
      <c r="M110" t="s">
        <v>834</v>
      </c>
      <c r="N110" t="s">
        <v>835</v>
      </c>
      <c r="O110" t="s">
        <v>1614</v>
      </c>
      <c r="P110" t="s">
        <v>186</v>
      </c>
      <c r="Q110" t="s">
        <v>148</v>
      </c>
      <c r="R110" t="s">
        <v>8659</v>
      </c>
      <c r="S110" t="s">
        <v>149</v>
      </c>
      <c r="T110" t="b">
        <v>1</v>
      </c>
      <c r="U110" t="b">
        <v>0</v>
      </c>
      <c r="V110">
        <v>5</v>
      </c>
      <c r="W110">
        <v>45</v>
      </c>
      <c r="X110">
        <v>2</v>
      </c>
      <c r="AF110" t="s">
        <v>1615</v>
      </c>
      <c r="AG110" t="s">
        <v>1612</v>
      </c>
      <c r="AH110" t="s">
        <v>1616</v>
      </c>
    </row>
    <row r="111" spans="1:34" x14ac:dyDescent="0.25">
      <c r="A111">
        <v>2</v>
      </c>
      <c r="B111" t="s">
        <v>592</v>
      </c>
      <c r="C111" t="s">
        <v>593</v>
      </c>
      <c r="D111" t="s">
        <v>619</v>
      </c>
      <c r="E111" t="s">
        <v>620</v>
      </c>
      <c r="F111" t="s">
        <v>11038</v>
      </c>
      <c r="G111" t="s">
        <v>11039</v>
      </c>
      <c r="H111" t="s">
        <v>831</v>
      </c>
      <c r="I111" t="s">
        <v>832</v>
      </c>
      <c r="J111">
        <v>2</v>
      </c>
      <c r="L111" t="s">
        <v>833</v>
      </c>
      <c r="M111" t="s">
        <v>834</v>
      </c>
      <c r="N111" t="s">
        <v>835</v>
      </c>
      <c r="O111" t="s">
        <v>1617</v>
      </c>
      <c r="P111" t="s">
        <v>186</v>
      </c>
      <c r="Q111" t="s">
        <v>148</v>
      </c>
      <c r="R111" t="s">
        <v>8659</v>
      </c>
      <c r="S111" t="s">
        <v>149</v>
      </c>
      <c r="T111" t="b">
        <v>1</v>
      </c>
      <c r="U111" t="b">
        <v>0</v>
      </c>
      <c r="V111">
        <v>6</v>
      </c>
      <c r="W111">
        <v>25</v>
      </c>
      <c r="X111">
        <v>6</v>
      </c>
      <c r="AF111" t="s">
        <v>1615</v>
      </c>
      <c r="AG111" t="s">
        <v>1612</v>
      </c>
      <c r="AH111" t="s">
        <v>1618</v>
      </c>
    </row>
    <row r="112" spans="1:34" x14ac:dyDescent="0.25">
      <c r="A112">
        <v>2</v>
      </c>
      <c r="B112" t="s">
        <v>592</v>
      </c>
      <c r="C112" t="s">
        <v>593</v>
      </c>
      <c r="D112" t="s">
        <v>619</v>
      </c>
      <c r="E112" t="s">
        <v>620</v>
      </c>
      <c r="F112" t="s">
        <v>11038</v>
      </c>
      <c r="G112" t="s">
        <v>11039</v>
      </c>
      <c r="H112" t="s">
        <v>831</v>
      </c>
      <c r="I112" t="s">
        <v>832</v>
      </c>
      <c r="J112">
        <v>2</v>
      </c>
      <c r="L112" t="s">
        <v>833</v>
      </c>
      <c r="M112" t="s">
        <v>834</v>
      </c>
      <c r="N112" t="s">
        <v>835</v>
      </c>
      <c r="O112" t="s">
        <v>1619</v>
      </c>
      <c r="P112" t="s">
        <v>10820</v>
      </c>
      <c r="Q112" t="s">
        <v>8650</v>
      </c>
      <c r="R112" t="s">
        <v>8637</v>
      </c>
      <c r="S112" t="s">
        <v>8643</v>
      </c>
      <c r="T112" t="b">
        <v>0</v>
      </c>
      <c r="U112" t="b">
        <v>0</v>
      </c>
      <c r="V112">
        <v>1</v>
      </c>
      <c r="W112">
        <v>15.75</v>
      </c>
      <c r="X112">
        <v>15</v>
      </c>
      <c r="AH112" t="s">
        <v>1620</v>
      </c>
    </row>
    <row r="113" spans="1:34" x14ac:dyDescent="0.25">
      <c r="A113">
        <v>2</v>
      </c>
      <c r="B113" t="s">
        <v>592</v>
      </c>
      <c r="C113" t="s">
        <v>593</v>
      </c>
      <c r="D113" t="s">
        <v>619</v>
      </c>
      <c r="E113" t="s">
        <v>620</v>
      </c>
      <c r="F113" t="s">
        <v>11038</v>
      </c>
      <c r="G113" t="s">
        <v>11039</v>
      </c>
      <c r="H113" t="s">
        <v>831</v>
      </c>
      <c r="I113" t="s">
        <v>832</v>
      </c>
      <c r="J113">
        <v>2</v>
      </c>
      <c r="L113" t="s">
        <v>833</v>
      </c>
      <c r="M113" t="s">
        <v>834</v>
      </c>
      <c r="N113" t="s">
        <v>835</v>
      </c>
      <c r="O113" t="s">
        <v>1621</v>
      </c>
      <c r="P113" t="s">
        <v>10820</v>
      </c>
      <c r="Q113" t="s">
        <v>8650</v>
      </c>
      <c r="R113" t="s">
        <v>8637</v>
      </c>
      <c r="S113" t="s">
        <v>8643</v>
      </c>
      <c r="T113" t="b">
        <v>0</v>
      </c>
      <c r="U113" t="b">
        <v>0</v>
      </c>
      <c r="V113">
        <v>2</v>
      </c>
      <c r="W113">
        <v>20</v>
      </c>
      <c r="X113">
        <v>15</v>
      </c>
      <c r="AH113" t="s">
        <v>1622</v>
      </c>
    </row>
    <row r="114" spans="1:34" x14ac:dyDescent="0.25">
      <c r="A114">
        <v>2</v>
      </c>
      <c r="B114" t="s">
        <v>592</v>
      </c>
      <c r="C114" t="s">
        <v>593</v>
      </c>
      <c r="D114" t="s">
        <v>619</v>
      </c>
      <c r="E114" t="s">
        <v>620</v>
      </c>
      <c r="F114" t="s">
        <v>11038</v>
      </c>
      <c r="G114" t="s">
        <v>11039</v>
      </c>
      <c r="H114" t="s">
        <v>831</v>
      </c>
      <c r="I114" t="s">
        <v>832</v>
      </c>
      <c r="J114">
        <v>2</v>
      </c>
      <c r="L114" t="s">
        <v>833</v>
      </c>
      <c r="M114" t="s">
        <v>834</v>
      </c>
      <c r="N114" t="s">
        <v>835</v>
      </c>
      <c r="O114" t="s">
        <v>1623</v>
      </c>
      <c r="P114" t="s">
        <v>10820</v>
      </c>
      <c r="Q114" t="s">
        <v>8650</v>
      </c>
      <c r="R114" t="s">
        <v>8637</v>
      </c>
      <c r="S114" t="s">
        <v>8643</v>
      </c>
      <c r="T114" t="b">
        <v>0</v>
      </c>
      <c r="U114" t="b">
        <v>0</v>
      </c>
      <c r="V114">
        <v>3</v>
      </c>
      <c r="W114">
        <v>20</v>
      </c>
      <c r="X114">
        <v>15</v>
      </c>
      <c r="AG114" t="s">
        <v>1624</v>
      </c>
      <c r="AH114" t="s">
        <v>1625</v>
      </c>
    </row>
    <row r="115" spans="1:34" x14ac:dyDescent="0.25">
      <c r="A115">
        <v>2</v>
      </c>
      <c r="B115" t="s">
        <v>592</v>
      </c>
      <c r="C115" t="s">
        <v>593</v>
      </c>
      <c r="D115" t="s">
        <v>619</v>
      </c>
      <c r="E115" t="s">
        <v>620</v>
      </c>
      <c r="F115" t="s">
        <v>11038</v>
      </c>
      <c r="G115" t="s">
        <v>11039</v>
      </c>
      <c r="H115" t="s">
        <v>831</v>
      </c>
      <c r="I115" t="s">
        <v>832</v>
      </c>
      <c r="J115">
        <v>2</v>
      </c>
      <c r="L115" t="s">
        <v>833</v>
      </c>
      <c r="M115" t="s">
        <v>834</v>
      </c>
      <c r="N115" t="s">
        <v>835</v>
      </c>
      <c r="O115" t="s">
        <v>1626</v>
      </c>
      <c r="P115" t="s">
        <v>10820</v>
      </c>
      <c r="Q115" t="s">
        <v>8650</v>
      </c>
      <c r="R115" t="s">
        <v>8637</v>
      </c>
      <c r="S115" t="s">
        <v>8643</v>
      </c>
      <c r="T115" t="b">
        <v>0</v>
      </c>
      <c r="U115" t="b">
        <v>0</v>
      </c>
      <c r="V115">
        <v>4</v>
      </c>
      <c r="W115">
        <v>23.5</v>
      </c>
      <c r="X115">
        <v>15</v>
      </c>
      <c r="AH115" t="s">
        <v>835</v>
      </c>
    </row>
    <row r="116" spans="1:34" x14ac:dyDescent="0.25">
      <c r="A116">
        <v>2</v>
      </c>
      <c r="B116" t="s">
        <v>592</v>
      </c>
      <c r="C116" t="s">
        <v>593</v>
      </c>
      <c r="D116" t="s">
        <v>619</v>
      </c>
      <c r="E116" t="s">
        <v>620</v>
      </c>
      <c r="F116" t="s">
        <v>11038</v>
      </c>
      <c r="G116" t="s">
        <v>11039</v>
      </c>
      <c r="H116" t="s">
        <v>836</v>
      </c>
      <c r="I116" t="s">
        <v>837</v>
      </c>
      <c r="J116">
        <v>3</v>
      </c>
      <c r="L116" t="s">
        <v>838</v>
      </c>
      <c r="M116" t="s">
        <v>839</v>
      </c>
      <c r="N116" t="s">
        <v>840</v>
      </c>
      <c r="O116" t="s">
        <v>1627</v>
      </c>
      <c r="P116" t="s">
        <v>15</v>
      </c>
      <c r="Q116" t="s">
        <v>2</v>
      </c>
      <c r="R116" t="s">
        <v>2</v>
      </c>
      <c r="S116" t="s">
        <v>8646</v>
      </c>
      <c r="T116" t="b">
        <v>1</v>
      </c>
      <c r="U116" t="b">
        <v>1</v>
      </c>
      <c r="V116">
        <v>1</v>
      </c>
      <c r="W116">
        <v>75</v>
      </c>
      <c r="Y116">
        <v>45</v>
      </c>
      <c r="AG116" t="s">
        <v>1628</v>
      </c>
      <c r="AH116" t="s">
        <v>839</v>
      </c>
    </row>
    <row r="117" spans="1:34" x14ac:dyDescent="0.25">
      <c r="A117">
        <v>2</v>
      </c>
      <c r="B117" t="s">
        <v>592</v>
      </c>
      <c r="C117" t="s">
        <v>593</v>
      </c>
      <c r="D117" t="s">
        <v>619</v>
      </c>
      <c r="E117" t="s">
        <v>620</v>
      </c>
      <c r="F117" t="s">
        <v>11038</v>
      </c>
      <c r="G117" t="s">
        <v>11039</v>
      </c>
      <c r="H117" t="s">
        <v>836</v>
      </c>
      <c r="I117" t="s">
        <v>837</v>
      </c>
      <c r="J117">
        <v>3</v>
      </c>
      <c r="L117" t="s">
        <v>838</v>
      </c>
      <c r="M117" t="s">
        <v>839</v>
      </c>
      <c r="N117" t="s">
        <v>840</v>
      </c>
      <c r="O117" t="s">
        <v>1629</v>
      </c>
      <c r="P117" t="s">
        <v>15</v>
      </c>
      <c r="Q117" t="s">
        <v>2</v>
      </c>
      <c r="R117" t="s">
        <v>2</v>
      </c>
      <c r="S117" t="s">
        <v>8646</v>
      </c>
      <c r="T117" t="b">
        <v>1</v>
      </c>
      <c r="U117" t="b">
        <v>1</v>
      </c>
      <c r="V117">
        <v>2</v>
      </c>
      <c r="W117">
        <v>75</v>
      </c>
      <c r="Y117">
        <v>60</v>
      </c>
      <c r="AG117" t="s">
        <v>1630</v>
      </c>
      <c r="AH117" t="s">
        <v>1631</v>
      </c>
    </row>
    <row r="118" spans="1:34" x14ac:dyDescent="0.25">
      <c r="A118">
        <v>2</v>
      </c>
      <c r="B118" t="s">
        <v>592</v>
      </c>
      <c r="C118" t="s">
        <v>593</v>
      </c>
      <c r="D118" t="s">
        <v>619</v>
      </c>
      <c r="E118" t="s">
        <v>620</v>
      </c>
      <c r="F118" t="s">
        <v>11038</v>
      </c>
      <c r="G118" t="s">
        <v>11039</v>
      </c>
      <c r="H118" t="s">
        <v>836</v>
      </c>
      <c r="I118" t="s">
        <v>837</v>
      </c>
      <c r="J118">
        <v>3</v>
      </c>
      <c r="L118" t="s">
        <v>838</v>
      </c>
      <c r="M118" t="s">
        <v>839</v>
      </c>
      <c r="N118" t="s">
        <v>840</v>
      </c>
      <c r="O118" t="s">
        <v>1632</v>
      </c>
      <c r="P118" t="s">
        <v>15</v>
      </c>
      <c r="Q118" t="s">
        <v>2</v>
      </c>
      <c r="R118" t="s">
        <v>2</v>
      </c>
      <c r="S118" t="s">
        <v>8646</v>
      </c>
      <c r="T118" t="b">
        <v>1</v>
      </c>
      <c r="U118" t="b">
        <v>1</v>
      </c>
      <c r="V118">
        <v>3</v>
      </c>
      <c r="W118">
        <v>75</v>
      </c>
      <c r="Y118">
        <v>45</v>
      </c>
      <c r="AG118" t="s">
        <v>1633</v>
      </c>
      <c r="AH118" t="s">
        <v>1634</v>
      </c>
    </row>
    <row r="119" spans="1:34" x14ac:dyDescent="0.25">
      <c r="A119">
        <v>2</v>
      </c>
      <c r="B119" t="s">
        <v>592</v>
      </c>
      <c r="C119" t="s">
        <v>593</v>
      </c>
      <c r="D119" t="s">
        <v>619</v>
      </c>
      <c r="E119" t="s">
        <v>620</v>
      </c>
      <c r="F119" t="s">
        <v>11038</v>
      </c>
      <c r="G119" t="s">
        <v>11039</v>
      </c>
      <c r="H119" t="s">
        <v>836</v>
      </c>
      <c r="I119" t="s">
        <v>837</v>
      </c>
      <c r="J119">
        <v>3</v>
      </c>
      <c r="L119" t="s">
        <v>838</v>
      </c>
      <c r="M119" t="s">
        <v>839</v>
      </c>
      <c r="N119" t="s">
        <v>840</v>
      </c>
      <c r="O119" t="s">
        <v>1635</v>
      </c>
      <c r="P119" t="s">
        <v>15</v>
      </c>
      <c r="Q119" t="s">
        <v>2</v>
      </c>
      <c r="R119" t="s">
        <v>2</v>
      </c>
      <c r="S119" t="s">
        <v>8646</v>
      </c>
      <c r="T119" t="b">
        <v>1</v>
      </c>
      <c r="U119" t="b">
        <v>1</v>
      </c>
      <c r="V119">
        <v>4</v>
      </c>
      <c r="W119">
        <v>75</v>
      </c>
      <c r="Y119">
        <v>45</v>
      </c>
      <c r="AG119" t="s">
        <v>1633</v>
      </c>
      <c r="AH119" t="s">
        <v>1636</v>
      </c>
    </row>
    <row r="120" spans="1:34" x14ac:dyDescent="0.25">
      <c r="A120">
        <v>2</v>
      </c>
      <c r="B120" t="s">
        <v>592</v>
      </c>
      <c r="C120" t="s">
        <v>593</v>
      </c>
      <c r="D120" t="s">
        <v>619</v>
      </c>
      <c r="E120" t="s">
        <v>620</v>
      </c>
      <c r="F120" t="s">
        <v>11038</v>
      </c>
      <c r="G120" t="s">
        <v>11039</v>
      </c>
      <c r="H120" t="s">
        <v>836</v>
      </c>
      <c r="I120" t="s">
        <v>837</v>
      </c>
      <c r="J120">
        <v>3</v>
      </c>
      <c r="L120" t="s">
        <v>838</v>
      </c>
      <c r="M120" t="s">
        <v>839</v>
      </c>
      <c r="N120" t="s">
        <v>840</v>
      </c>
      <c r="O120" t="s">
        <v>1637</v>
      </c>
      <c r="P120" t="s">
        <v>51</v>
      </c>
      <c r="Q120" t="s">
        <v>25</v>
      </c>
      <c r="R120" t="s">
        <v>25</v>
      </c>
      <c r="S120" t="s">
        <v>26</v>
      </c>
      <c r="T120" t="b">
        <v>0</v>
      </c>
      <c r="U120" t="b">
        <v>0</v>
      </c>
      <c r="V120">
        <v>1</v>
      </c>
      <c r="W120">
        <v>120</v>
      </c>
      <c r="X120">
        <v>10</v>
      </c>
      <c r="AG120" t="s">
        <v>1638</v>
      </c>
      <c r="AH120" t="s">
        <v>1639</v>
      </c>
    </row>
    <row r="121" spans="1:34" x14ac:dyDescent="0.25">
      <c r="A121">
        <v>2</v>
      </c>
      <c r="B121" t="s">
        <v>592</v>
      </c>
      <c r="C121" t="s">
        <v>593</v>
      </c>
      <c r="D121" t="s">
        <v>619</v>
      </c>
      <c r="E121" t="s">
        <v>620</v>
      </c>
      <c r="F121" t="s">
        <v>11038</v>
      </c>
      <c r="G121" t="s">
        <v>11039</v>
      </c>
      <c r="H121" t="s">
        <v>836</v>
      </c>
      <c r="I121" t="s">
        <v>837</v>
      </c>
      <c r="J121">
        <v>3</v>
      </c>
      <c r="L121" t="s">
        <v>838</v>
      </c>
      <c r="M121" t="s">
        <v>839</v>
      </c>
      <c r="N121" t="s">
        <v>840</v>
      </c>
      <c r="O121" t="s">
        <v>1640</v>
      </c>
      <c r="P121" t="s">
        <v>51</v>
      </c>
      <c r="Q121" t="s">
        <v>25</v>
      </c>
      <c r="R121" t="s">
        <v>25</v>
      </c>
      <c r="S121" t="s">
        <v>26</v>
      </c>
      <c r="T121" t="b">
        <v>0</v>
      </c>
      <c r="U121" t="b">
        <v>0</v>
      </c>
      <c r="V121">
        <v>2</v>
      </c>
      <c r="W121">
        <v>130</v>
      </c>
      <c r="X121">
        <v>12</v>
      </c>
      <c r="AG121" t="s">
        <v>1638</v>
      </c>
      <c r="AH121" t="s">
        <v>1641</v>
      </c>
    </row>
    <row r="122" spans="1:34" x14ac:dyDescent="0.25">
      <c r="A122">
        <v>2</v>
      </c>
      <c r="B122" t="s">
        <v>592</v>
      </c>
      <c r="C122" t="s">
        <v>593</v>
      </c>
      <c r="D122" t="s">
        <v>619</v>
      </c>
      <c r="E122" t="s">
        <v>620</v>
      </c>
      <c r="F122" t="s">
        <v>11038</v>
      </c>
      <c r="G122" t="s">
        <v>11039</v>
      </c>
      <c r="H122" t="s">
        <v>836</v>
      </c>
      <c r="I122" t="s">
        <v>837</v>
      </c>
      <c r="J122">
        <v>3</v>
      </c>
      <c r="L122" t="s">
        <v>838</v>
      </c>
      <c r="M122" t="s">
        <v>839</v>
      </c>
      <c r="N122" t="s">
        <v>840</v>
      </c>
      <c r="O122" t="s">
        <v>1642</v>
      </c>
      <c r="P122" t="s">
        <v>51</v>
      </c>
      <c r="Q122" t="s">
        <v>25</v>
      </c>
      <c r="R122" t="s">
        <v>25</v>
      </c>
      <c r="S122" t="s">
        <v>26</v>
      </c>
      <c r="T122" t="b">
        <v>0</v>
      </c>
      <c r="U122" t="b">
        <v>0</v>
      </c>
      <c r="V122">
        <v>3</v>
      </c>
      <c r="W122">
        <v>130</v>
      </c>
      <c r="X122">
        <v>12</v>
      </c>
      <c r="AG122" t="s">
        <v>1643</v>
      </c>
      <c r="AH122" t="s">
        <v>1644</v>
      </c>
    </row>
    <row r="123" spans="1:34" x14ac:dyDescent="0.25">
      <c r="A123">
        <v>2</v>
      </c>
      <c r="B123" t="s">
        <v>592</v>
      </c>
      <c r="C123" t="s">
        <v>593</v>
      </c>
      <c r="D123" t="s">
        <v>619</v>
      </c>
      <c r="E123" t="s">
        <v>620</v>
      </c>
      <c r="F123" t="s">
        <v>11038</v>
      </c>
      <c r="G123" t="s">
        <v>11039</v>
      </c>
      <c r="H123" t="s">
        <v>836</v>
      </c>
      <c r="I123" t="s">
        <v>837</v>
      </c>
      <c r="J123">
        <v>3</v>
      </c>
      <c r="L123" t="s">
        <v>838</v>
      </c>
      <c r="M123" t="s">
        <v>839</v>
      </c>
      <c r="N123" t="s">
        <v>840</v>
      </c>
      <c r="O123" t="s">
        <v>1645</v>
      </c>
      <c r="P123" t="s">
        <v>51</v>
      </c>
      <c r="Q123" t="s">
        <v>25</v>
      </c>
      <c r="R123" t="s">
        <v>25</v>
      </c>
      <c r="S123" t="s">
        <v>26</v>
      </c>
      <c r="T123" t="b">
        <v>0</v>
      </c>
      <c r="U123" t="b">
        <v>0</v>
      </c>
      <c r="V123">
        <v>4</v>
      </c>
      <c r="W123">
        <v>140</v>
      </c>
      <c r="X123">
        <v>10</v>
      </c>
      <c r="AE123" t="s">
        <v>1646</v>
      </c>
      <c r="AG123" t="s">
        <v>1647</v>
      </c>
      <c r="AH123" t="s">
        <v>1648</v>
      </c>
    </row>
    <row r="124" spans="1:34" x14ac:dyDescent="0.25">
      <c r="A124">
        <v>2</v>
      </c>
      <c r="B124" t="s">
        <v>592</v>
      </c>
      <c r="C124" t="s">
        <v>593</v>
      </c>
      <c r="D124" t="s">
        <v>619</v>
      </c>
      <c r="E124" t="s">
        <v>620</v>
      </c>
      <c r="F124" t="s">
        <v>11038</v>
      </c>
      <c r="G124" t="s">
        <v>11039</v>
      </c>
      <c r="H124" t="s">
        <v>836</v>
      </c>
      <c r="I124" t="s">
        <v>837</v>
      </c>
      <c r="J124">
        <v>3</v>
      </c>
      <c r="L124" t="s">
        <v>838</v>
      </c>
      <c r="M124" t="s">
        <v>839</v>
      </c>
      <c r="N124" t="s">
        <v>840</v>
      </c>
      <c r="O124" t="s">
        <v>1649</v>
      </c>
      <c r="P124" t="s">
        <v>73</v>
      </c>
      <c r="Q124" t="s">
        <v>25</v>
      </c>
      <c r="R124" t="s">
        <v>25</v>
      </c>
      <c r="S124" t="s">
        <v>8646</v>
      </c>
      <c r="T124" t="b">
        <v>0</v>
      </c>
      <c r="U124" t="b">
        <v>0</v>
      </c>
      <c r="V124">
        <v>1</v>
      </c>
      <c r="W124">
        <v>30</v>
      </c>
      <c r="X124">
        <v>15</v>
      </c>
      <c r="AG124" t="s">
        <v>1650</v>
      </c>
      <c r="AH124" t="s">
        <v>1651</v>
      </c>
    </row>
    <row r="125" spans="1:34" x14ac:dyDescent="0.25">
      <c r="A125">
        <v>2</v>
      </c>
      <c r="B125" t="s">
        <v>592</v>
      </c>
      <c r="C125" t="s">
        <v>593</v>
      </c>
      <c r="D125" t="s">
        <v>619</v>
      </c>
      <c r="E125" t="s">
        <v>620</v>
      </c>
      <c r="F125" t="s">
        <v>11038</v>
      </c>
      <c r="G125" t="s">
        <v>11039</v>
      </c>
      <c r="H125" t="s">
        <v>836</v>
      </c>
      <c r="I125" t="s">
        <v>837</v>
      </c>
      <c r="J125">
        <v>3</v>
      </c>
      <c r="L125" t="s">
        <v>838</v>
      </c>
      <c r="M125" t="s">
        <v>839</v>
      </c>
      <c r="N125" t="s">
        <v>840</v>
      </c>
      <c r="O125" t="s">
        <v>1652</v>
      </c>
      <c r="P125" t="s">
        <v>73</v>
      </c>
      <c r="Q125" t="s">
        <v>25</v>
      </c>
      <c r="R125" t="s">
        <v>25</v>
      </c>
      <c r="S125" t="s">
        <v>8646</v>
      </c>
      <c r="T125" t="b">
        <v>0</v>
      </c>
      <c r="U125" t="b">
        <v>0</v>
      </c>
      <c r="V125">
        <v>2</v>
      </c>
      <c r="W125">
        <v>30</v>
      </c>
      <c r="X125">
        <v>20</v>
      </c>
      <c r="AG125" t="s">
        <v>1650</v>
      </c>
      <c r="AH125" t="s">
        <v>1653</v>
      </c>
    </row>
    <row r="126" spans="1:34" x14ac:dyDescent="0.25">
      <c r="A126">
        <v>2</v>
      </c>
      <c r="B126" t="s">
        <v>592</v>
      </c>
      <c r="C126" t="s">
        <v>593</v>
      </c>
      <c r="D126" t="s">
        <v>619</v>
      </c>
      <c r="E126" t="s">
        <v>620</v>
      </c>
      <c r="F126" t="s">
        <v>11038</v>
      </c>
      <c r="G126" t="s">
        <v>11039</v>
      </c>
      <c r="H126" t="s">
        <v>836</v>
      </c>
      <c r="I126" t="s">
        <v>837</v>
      </c>
      <c r="J126">
        <v>3</v>
      </c>
      <c r="L126" t="s">
        <v>838</v>
      </c>
      <c r="M126" t="s">
        <v>839</v>
      </c>
      <c r="N126" t="s">
        <v>840</v>
      </c>
      <c r="O126" t="s">
        <v>1654</v>
      </c>
      <c r="P126" t="s">
        <v>73</v>
      </c>
      <c r="Q126" t="s">
        <v>25</v>
      </c>
      <c r="R126" t="s">
        <v>25</v>
      </c>
      <c r="S126" t="s">
        <v>8646</v>
      </c>
      <c r="T126" t="b">
        <v>0</v>
      </c>
      <c r="U126" t="b">
        <v>0</v>
      </c>
      <c r="V126">
        <v>3</v>
      </c>
      <c r="W126">
        <v>30</v>
      </c>
      <c r="X126">
        <v>20</v>
      </c>
      <c r="AG126" t="s">
        <v>1650</v>
      </c>
      <c r="AH126" t="s">
        <v>1655</v>
      </c>
    </row>
    <row r="127" spans="1:34" x14ac:dyDescent="0.25">
      <c r="A127">
        <v>2</v>
      </c>
      <c r="B127" t="s">
        <v>592</v>
      </c>
      <c r="C127" t="s">
        <v>593</v>
      </c>
      <c r="D127" t="s">
        <v>619</v>
      </c>
      <c r="E127" t="s">
        <v>620</v>
      </c>
      <c r="F127" t="s">
        <v>11038</v>
      </c>
      <c r="G127" t="s">
        <v>11039</v>
      </c>
      <c r="H127" t="s">
        <v>836</v>
      </c>
      <c r="I127" t="s">
        <v>837</v>
      </c>
      <c r="J127">
        <v>3</v>
      </c>
      <c r="L127" t="s">
        <v>838</v>
      </c>
      <c r="M127" t="s">
        <v>839</v>
      </c>
      <c r="N127" t="s">
        <v>840</v>
      </c>
      <c r="O127" t="s">
        <v>1656</v>
      </c>
      <c r="P127" t="s">
        <v>99</v>
      </c>
      <c r="Q127" t="s">
        <v>8644</v>
      </c>
      <c r="R127" t="s">
        <v>8488</v>
      </c>
      <c r="S127" t="s">
        <v>8643</v>
      </c>
      <c r="T127" t="b">
        <v>1</v>
      </c>
      <c r="U127" t="b">
        <v>0</v>
      </c>
      <c r="V127">
        <v>1</v>
      </c>
      <c r="W127">
        <v>50</v>
      </c>
      <c r="X127">
        <v>12</v>
      </c>
      <c r="AG127" t="s">
        <v>1657</v>
      </c>
      <c r="AH127" t="s">
        <v>1658</v>
      </c>
    </row>
    <row r="128" spans="1:34" x14ac:dyDescent="0.25">
      <c r="A128">
        <v>2</v>
      </c>
      <c r="B128" t="s">
        <v>592</v>
      </c>
      <c r="C128" t="s">
        <v>593</v>
      </c>
      <c r="D128" t="s">
        <v>619</v>
      </c>
      <c r="E128" t="s">
        <v>620</v>
      </c>
      <c r="F128" t="s">
        <v>11038</v>
      </c>
      <c r="G128" t="s">
        <v>11039</v>
      </c>
      <c r="H128" t="s">
        <v>836</v>
      </c>
      <c r="I128" t="s">
        <v>837</v>
      </c>
      <c r="J128">
        <v>3</v>
      </c>
      <c r="L128" t="s">
        <v>838</v>
      </c>
      <c r="M128" t="s">
        <v>839</v>
      </c>
      <c r="N128" t="s">
        <v>840</v>
      </c>
      <c r="O128" t="s">
        <v>1659</v>
      </c>
      <c r="P128" t="s">
        <v>99</v>
      </c>
      <c r="Q128" t="s">
        <v>8644</v>
      </c>
      <c r="R128" t="s">
        <v>8488</v>
      </c>
      <c r="S128" t="s">
        <v>8643</v>
      </c>
      <c r="T128" t="b">
        <v>1</v>
      </c>
      <c r="U128" t="b">
        <v>0</v>
      </c>
      <c r="V128">
        <v>2</v>
      </c>
      <c r="W128">
        <v>50</v>
      </c>
      <c r="X128">
        <v>12</v>
      </c>
      <c r="AG128" t="s">
        <v>1492</v>
      </c>
      <c r="AH128" t="s">
        <v>1660</v>
      </c>
    </row>
    <row r="129" spans="1:34" x14ac:dyDescent="0.25">
      <c r="A129">
        <v>2</v>
      </c>
      <c r="B129" t="s">
        <v>592</v>
      </c>
      <c r="C129" t="s">
        <v>593</v>
      </c>
      <c r="D129" t="s">
        <v>619</v>
      </c>
      <c r="E129" t="s">
        <v>620</v>
      </c>
      <c r="F129" t="s">
        <v>11038</v>
      </c>
      <c r="G129" t="s">
        <v>11039</v>
      </c>
      <c r="H129" t="s">
        <v>836</v>
      </c>
      <c r="I129" t="s">
        <v>837</v>
      </c>
      <c r="J129">
        <v>3</v>
      </c>
      <c r="L129" t="s">
        <v>838</v>
      </c>
      <c r="M129" t="s">
        <v>839</v>
      </c>
      <c r="N129" t="s">
        <v>840</v>
      </c>
      <c r="O129" t="s">
        <v>1661</v>
      </c>
      <c r="P129" t="s">
        <v>99</v>
      </c>
      <c r="Q129" t="s">
        <v>8644</v>
      </c>
      <c r="R129" t="s">
        <v>8488</v>
      </c>
      <c r="S129" t="s">
        <v>8643</v>
      </c>
      <c r="T129" t="b">
        <v>1</v>
      </c>
      <c r="U129" t="b">
        <v>0</v>
      </c>
      <c r="V129">
        <v>3</v>
      </c>
      <c r="W129">
        <v>50</v>
      </c>
      <c r="X129">
        <v>10</v>
      </c>
      <c r="AG129" t="s">
        <v>1662</v>
      </c>
      <c r="AH129" t="s">
        <v>840</v>
      </c>
    </row>
    <row r="130" spans="1:34" x14ac:dyDescent="0.25">
      <c r="A130">
        <v>2</v>
      </c>
      <c r="B130" t="s">
        <v>592</v>
      </c>
      <c r="C130" t="s">
        <v>593</v>
      </c>
      <c r="D130" t="s">
        <v>619</v>
      </c>
      <c r="E130" t="s">
        <v>620</v>
      </c>
      <c r="F130" t="s">
        <v>11038</v>
      </c>
      <c r="G130" t="s">
        <v>11039</v>
      </c>
      <c r="H130" t="s">
        <v>841</v>
      </c>
      <c r="I130" t="s">
        <v>842</v>
      </c>
      <c r="J130">
        <v>4</v>
      </c>
      <c r="L130" t="s">
        <v>843</v>
      </c>
      <c r="M130" t="s">
        <v>844</v>
      </c>
      <c r="N130" t="s">
        <v>845</v>
      </c>
      <c r="O130" t="s">
        <v>1663</v>
      </c>
      <c r="P130" t="s">
        <v>112</v>
      </c>
      <c r="Q130" t="s">
        <v>8644</v>
      </c>
      <c r="R130" t="s">
        <v>8488</v>
      </c>
      <c r="S130" t="s">
        <v>8643</v>
      </c>
      <c r="T130" t="b">
        <v>0</v>
      </c>
      <c r="U130" t="b">
        <v>0</v>
      </c>
      <c r="V130">
        <v>1</v>
      </c>
      <c r="W130">
        <v>40</v>
      </c>
      <c r="X130">
        <v>15</v>
      </c>
      <c r="AF130" t="s">
        <v>1664</v>
      </c>
      <c r="AG130" t="s">
        <v>1665</v>
      </c>
      <c r="AH130" t="s">
        <v>844</v>
      </c>
    </row>
    <row r="131" spans="1:34" x14ac:dyDescent="0.25">
      <c r="A131">
        <v>2</v>
      </c>
      <c r="B131" t="s">
        <v>592</v>
      </c>
      <c r="C131" t="s">
        <v>593</v>
      </c>
      <c r="D131" t="s">
        <v>619</v>
      </c>
      <c r="E131" t="s">
        <v>620</v>
      </c>
      <c r="F131" t="s">
        <v>11038</v>
      </c>
      <c r="G131" t="s">
        <v>11039</v>
      </c>
      <c r="H131" t="s">
        <v>841</v>
      </c>
      <c r="I131" t="s">
        <v>842</v>
      </c>
      <c r="J131">
        <v>4</v>
      </c>
      <c r="L131" t="s">
        <v>843</v>
      </c>
      <c r="M131" t="s">
        <v>844</v>
      </c>
      <c r="N131" t="s">
        <v>845</v>
      </c>
      <c r="O131" t="s">
        <v>1666</v>
      </c>
      <c r="P131" t="s">
        <v>214</v>
      </c>
      <c r="Q131" t="s">
        <v>8650</v>
      </c>
      <c r="R131" t="s">
        <v>8637</v>
      </c>
      <c r="S131" t="s">
        <v>8643</v>
      </c>
      <c r="T131" t="b">
        <v>0</v>
      </c>
      <c r="U131" t="b">
        <v>0</v>
      </c>
      <c r="V131">
        <v>1</v>
      </c>
      <c r="W131">
        <v>40</v>
      </c>
      <c r="X131">
        <v>15</v>
      </c>
      <c r="AF131" t="s">
        <v>1664</v>
      </c>
      <c r="AH131" t="s">
        <v>1667</v>
      </c>
    </row>
    <row r="132" spans="1:34" x14ac:dyDescent="0.25">
      <c r="A132">
        <v>2</v>
      </c>
      <c r="B132" t="s">
        <v>592</v>
      </c>
      <c r="C132" t="s">
        <v>593</v>
      </c>
      <c r="D132" t="s">
        <v>619</v>
      </c>
      <c r="E132" t="s">
        <v>620</v>
      </c>
      <c r="F132" t="s">
        <v>11038</v>
      </c>
      <c r="G132" t="s">
        <v>11039</v>
      </c>
      <c r="H132" t="s">
        <v>841</v>
      </c>
      <c r="I132" t="s">
        <v>842</v>
      </c>
      <c r="J132">
        <v>4</v>
      </c>
      <c r="L132" t="s">
        <v>843</v>
      </c>
      <c r="M132" t="s">
        <v>844</v>
      </c>
      <c r="N132" t="s">
        <v>845</v>
      </c>
      <c r="O132" t="s">
        <v>1668</v>
      </c>
      <c r="P132" t="s">
        <v>112</v>
      </c>
      <c r="Q132" t="s">
        <v>8644</v>
      </c>
      <c r="R132" t="s">
        <v>8488</v>
      </c>
      <c r="S132" t="s">
        <v>8643</v>
      </c>
      <c r="T132" t="b">
        <v>0</v>
      </c>
      <c r="U132" t="b">
        <v>0</v>
      </c>
      <c r="V132">
        <v>2</v>
      </c>
      <c r="W132">
        <v>45</v>
      </c>
      <c r="X132">
        <v>13</v>
      </c>
      <c r="AF132" t="s">
        <v>1669</v>
      </c>
      <c r="AG132" t="s">
        <v>1665</v>
      </c>
      <c r="AH132" t="s">
        <v>1670</v>
      </c>
    </row>
    <row r="133" spans="1:34" x14ac:dyDescent="0.25">
      <c r="A133">
        <v>2</v>
      </c>
      <c r="B133" t="s">
        <v>592</v>
      </c>
      <c r="C133" t="s">
        <v>593</v>
      </c>
      <c r="D133" t="s">
        <v>619</v>
      </c>
      <c r="E133" t="s">
        <v>620</v>
      </c>
      <c r="F133" t="s">
        <v>11038</v>
      </c>
      <c r="G133" t="s">
        <v>11039</v>
      </c>
      <c r="H133" t="s">
        <v>841</v>
      </c>
      <c r="I133" t="s">
        <v>842</v>
      </c>
      <c r="J133">
        <v>4</v>
      </c>
      <c r="L133" t="s">
        <v>843</v>
      </c>
      <c r="M133" t="s">
        <v>844</v>
      </c>
      <c r="N133" t="s">
        <v>845</v>
      </c>
      <c r="O133" t="s">
        <v>1671</v>
      </c>
      <c r="P133" t="s">
        <v>214</v>
      </c>
      <c r="Q133" t="s">
        <v>8650</v>
      </c>
      <c r="R133" t="s">
        <v>8637</v>
      </c>
      <c r="S133" t="s">
        <v>8643</v>
      </c>
      <c r="T133" t="b">
        <v>0</v>
      </c>
      <c r="U133" t="b">
        <v>0</v>
      </c>
      <c r="V133">
        <v>2</v>
      </c>
      <c r="W133">
        <v>40</v>
      </c>
      <c r="X133">
        <v>15</v>
      </c>
      <c r="AF133" t="s">
        <v>1669</v>
      </c>
      <c r="AH133" t="s">
        <v>1672</v>
      </c>
    </row>
    <row r="134" spans="1:34" x14ac:dyDescent="0.25">
      <c r="A134">
        <v>2</v>
      </c>
      <c r="B134" t="s">
        <v>592</v>
      </c>
      <c r="C134" t="s">
        <v>593</v>
      </c>
      <c r="D134" t="s">
        <v>619</v>
      </c>
      <c r="E134" t="s">
        <v>620</v>
      </c>
      <c r="F134" t="s">
        <v>11038</v>
      </c>
      <c r="G134" t="s">
        <v>11039</v>
      </c>
      <c r="H134" t="s">
        <v>841</v>
      </c>
      <c r="I134" t="s">
        <v>842</v>
      </c>
      <c r="J134">
        <v>4</v>
      </c>
      <c r="L134" t="s">
        <v>843</v>
      </c>
      <c r="M134" t="s">
        <v>844</v>
      </c>
      <c r="N134" t="s">
        <v>845</v>
      </c>
      <c r="O134" t="s">
        <v>1673</v>
      </c>
      <c r="P134" t="s">
        <v>112</v>
      </c>
      <c r="Q134" t="s">
        <v>8644</v>
      </c>
      <c r="R134" t="s">
        <v>8488</v>
      </c>
      <c r="S134" t="s">
        <v>8643</v>
      </c>
      <c r="T134" t="b">
        <v>0</v>
      </c>
      <c r="U134" t="b">
        <v>0</v>
      </c>
      <c r="V134">
        <v>3</v>
      </c>
      <c r="W134">
        <v>45</v>
      </c>
      <c r="X134">
        <v>14</v>
      </c>
      <c r="AF134" t="s">
        <v>1674</v>
      </c>
      <c r="AG134" t="s">
        <v>1675</v>
      </c>
      <c r="AH134" t="s">
        <v>1676</v>
      </c>
    </row>
    <row r="135" spans="1:34" x14ac:dyDescent="0.25">
      <c r="A135">
        <v>2</v>
      </c>
      <c r="B135" t="s">
        <v>592</v>
      </c>
      <c r="C135" t="s">
        <v>593</v>
      </c>
      <c r="D135" t="s">
        <v>619</v>
      </c>
      <c r="E135" t="s">
        <v>620</v>
      </c>
      <c r="F135" t="s">
        <v>11038</v>
      </c>
      <c r="G135" t="s">
        <v>11039</v>
      </c>
      <c r="H135" t="s">
        <v>841</v>
      </c>
      <c r="I135" t="s">
        <v>842</v>
      </c>
      <c r="J135">
        <v>4</v>
      </c>
      <c r="L135" t="s">
        <v>843</v>
      </c>
      <c r="M135" t="s">
        <v>844</v>
      </c>
      <c r="N135" t="s">
        <v>845</v>
      </c>
      <c r="O135" t="s">
        <v>1677</v>
      </c>
      <c r="P135" t="s">
        <v>214</v>
      </c>
      <c r="Q135" t="s">
        <v>8650</v>
      </c>
      <c r="R135" t="s">
        <v>8637</v>
      </c>
      <c r="S135" t="s">
        <v>8643</v>
      </c>
      <c r="T135" t="b">
        <v>0</v>
      </c>
      <c r="U135" t="b">
        <v>0</v>
      </c>
      <c r="V135">
        <v>3</v>
      </c>
      <c r="W135">
        <v>40</v>
      </c>
      <c r="X135">
        <v>13</v>
      </c>
      <c r="AF135" t="s">
        <v>1674</v>
      </c>
      <c r="AH135" t="s">
        <v>1678</v>
      </c>
    </row>
    <row r="136" spans="1:34" x14ac:dyDescent="0.25">
      <c r="A136">
        <v>2</v>
      </c>
      <c r="B136" t="s">
        <v>592</v>
      </c>
      <c r="C136" t="s">
        <v>593</v>
      </c>
      <c r="D136" t="s">
        <v>619</v>
      </c>
      <c r="E136" t="s">
        <v>620</v>
      </c>
      <c r="F136" t="s">
        <v>11038</v>
      </c>
      <c r="G136" t="s">
        <v>11039</v>
      </c>
      <c r="H136" t="s">
        <v>841</v>
      </c>
      <c r="I136" t="s">
        <v>842</v>
      </c>
      <c r="J136">
        <v>4</v>
      </c>
      <c r="L136" t="s">
        <v>843</v>
      </c>
      <c r="M136" t="s">
        <v>844</v>
      </c>
      <c r="N136" t="s">
        <v>845</v>
      </c>
      <c r="O136" t="s">
        <v>1679</v>
      </c>
      <c r="P136" t="s">
        <v>222</v>
      </c>
      <c r="Q136" t="s">
        <v>8650</v>
      </c>
      <c r="R136" t="s">
        <v>8637</v>
      </c>
      <c r="S136" t="s">
        <v>8643</v>
      </c>
      <c r="T136" t="b">
        <v>1</v>
      </c>
      <c r="U136" t="b">
        <v>0</v>
      </c>
      <c r="V136">
        <v>1</v>
      </c>
      <c r="W136">
        <v>15</v>
      </c>
      <c r="X136">
        <v>10</v>
      </c>
      <c r="AG136" t="s">
        <v>1680</v>
      </c>
      <c r="AH136" t="s">
        <v>1681</v>
      </c>
    </row>
    <row r="137" spans="1:34" x14ac:dyDescent="0.25">
      <c r="A137">
        <v>2</v>
      </c>
      <c r="B137" t="s">
        <v>592</v>
      </c>
      <c r="C137" t="s">
        <v>593</v>
      </c>
      <c r="D137" t="s">
        <v>619</v>
      </c>
      <c r="E137" t="s">
        <v>620</v>
      </c>
      <c r="F137" t="s">
        <v>11038</v>
      </c>
      <c r="G137" t="s">
        <v>11039</v>
      </c>
      <c r="H137" t="s">
        <v>841</v>
      </c>
      <c r="I137" t="s">
        <v>842</v>
      </c>
      <c r="J137">
        <v>4</v>
      </c>
      <c r="L137" t="s">
        <v>843</v>
      </c>
      <c r="M137" t="s">
        <v>844</v>
      </c>
      <c r="N137" t="s">
        <v>845</v>
      </c>
      <c r="O137" t="s">
        <v>1682</v>
      </c>
      <c r="P137" t="s">
        <v>222</v>
      </c>
      <c r="Q137" t="s">
        <v>8650</v>
      </c>
      <c r="R137" t="s">
        <v>8637</v>
      </c>
      <c r="S137" t="s">
        <v>8643</v>
      </c>
      <c r="T137" t="b">
        <v>1</v>
      </c>
      <c r="U137" t="b">
        <v>0</v>
      </c>
      <c r="V137">
        <v>2</v>
      </c>
      <c r="W137">
        <v>10</v>
      </c>
      <c r="X137">
        <v>15</v>
      </c>
      <c r="AG137" t="s">
        <v>1680</v>
      </c>
      <c r="AH137" t="s">
        <v>1683</v>
      </c>
    </row>
    <row r="138" spans="1:34" x14ac:dyDescent="0.25">
      <c r="A138">
        <v>2</v>
      </c>
      <c r="B138" t="s">
        <v>592</v>
      </c>
      <c r="C138" t="s">
        <v>593</v>
      </c>
      <c r="D138" t="s">
        <v>619</v>
      </c>
      <c r="E138" t="s">
        <v>620</v>
      </c>
      <c r="F138" t="s">
        <v>11038</v>
      </c>
      <c r="G138" t="s">
        <v>11039</v>
      </c>
      <c r="H138" t="s">
        <v>841</v>
      </c>
      <c r="I138" t="s">
        <v>842</v>
      </c>
      <c r="J138">
        <v>4</v>
      </c>
      <c r="L138" t="s">
        <v>843</v>
      </c>
      <c r="M138" t="s">
        <v>844</v>
      </c>
      <c r="N138" t="s">
        <v>845</v>
      </c>
      <c r="O138" t="s">
        <v>1684</v>
      </c>
      <c r="P138" t="s">
        <v>222</v>
      </c>
      <c r="Q138" t="s">
        <v>8650</v>
      </c>
      <c r="R138" t="s">
        <v>8637</v>
      </c>
      <c r="S138" t="s">
        <v>8643</v>
      </c>
      <c r="T138" t="b">
        <v>1</v>
      </c>
      <c r="U138" t="b">
        <v>0</v>
      </c>
      <c r="V138">
        <v>3</v>
      </c>
      <c r="W138">
        <v>10</v>
      </c>
      <c r="X138">
        <v>13.5</v>
      </c>
      <c r="AG138" t="s">
        <v>1680</v>
      </c>
      <c r="AH138" t="s">
        <v>1685</v>
      </c>
    </row>
    <row r="139" spans="1:34" x14ac:dyDescent="0.25">
      <c r="A139">
        <v>2</v>
      </c>
      <c r="B139" t="s">
        <v>592</v>
      </c>
      <c r="C139" t="s">
        <v>593</v>
      </c>
      <c r="D139" t="s">
        <v>619</v>
      </c>
      <c r="E139" t="s">
        <v>620</v>
      </c>
      <c r="F139" t="s">
        <v>11038</v>
      </c>
      <c r="G139" t="s">
        <v>11039</v>
      </c>
      <c r="H139" t="s">
        <v>841</v>
      </c>
      <c r="I139" t="s">
        <v>842</v>
      </c>
      <c r="J139">
        <v>4</v>
      </c>
      <c r="L139" t="s">
        <v>843</v>
      </c>
      <c r="M139" t="s">
        <v>844</v>
      </c>
      <c r="N139" t="s">
        <v>845</v>
      </c>
      <c r="O139" t="s">
        <v>1686</v>
      </c>
      <c r="P139" t="s">
        <v>1534</v>
      </c>
      <c r="Q139" t="s">
        <v>2</v>
      </c>
      <c r="R139" t="s">
        <v>2</v>
      </c>
      <c r="S139" t="s">
        <v>8646</v>
      </c>
      <c r="T139" t="b">
        <v>0</v>
      </c>
      <c r="U139" t="b">
        <v>1</v>
      </c>
      <c r="V139">
        <v>1</v>
      </c>
      <c r="W139">
        <v>75</v>
      </c>
      <c r="Y139">
        <v>90</v>
      </c>
      <c r="AH139" t="s">
        <v>1687</v>
      </c>
    </row>
    <row r="140" spans="1:34" x14ac:dyDescent="0.25">
      <c r="A140">
        <v>2</v>
      </c>
      <c r="B140" t="s">
        <v>592</v>
      </c>
      <c r="C140" t="s">
        <v>593</v>
      </c>
      <c r="D140" t="s">
        <v>619</v>
      </c>
      <c r="E140" t="s">
        <v>620</v>
      </c>
      <c r="F140" t="s">
        <v>11038</v>
      </c>
      <c r="G140" t="s">
        <v>11039</v>
      </c>
      <c r="H140" t="s">
        <v>841</v>
      </c>
      <c r="I140" t="s">
        <v>842</v>
      </c>
      <c r="J140">
        <v>4</v>
      </c>
      <c r="L140" t="s">
        <v>843</v>
      </c>
      <c r="M140" t="s">
        <v>844</v>
      </c>
      <c r="N140" t="s">
        <v>845</v>
      </c>
      <c r="O140" t="s">
        <v>1688</v>
      </c>
      <c r="P140" t="s">
        <v>1534</v>
      </c>
      <c r="Q140" t="s">
        <v>2</v>
      </c>
      <c r="R140" t="s">
        <v>2</v>
      </c>
      <c r="S140" t="s">
        <v>8646</v>
      </c>
      <c r="T140" t="b">
        <v>0</v>
      </c>
      <c r="U140" t="b">
        <v>1</v>
      </c>
      <c r="V140">
        <v>2</v>
      </c>
      <c r="W140">
        <v>75</v>
      </c>
      <c r="Y140">
        <v>60</v>
      </c>
      <c r="AH140" t="s">
        <v>1689</v>
      </c>
    </row>
    <row r="141" spans="1:34" x14ac:dyDescent="0.25">
      <c r="A141">
        <v>2</v>
      </c>
      <c r="B141" t="s">
        <v>592</v>
      </c>
      <c r="C141" t="s">
        <v>593</v>
      </c>
      <c r="D141" t="s">
        <v>619</v>
      </c>
      <c r="E141" t="s">
        <v>620</v>
      </c>
      <c r="F141" t="s">
        <v>11038</v>
      </c>
      <c r="G141" t="s">
        <v>11039</v>
      </c>
      <c r="H141" t="s">
        <v>841</v>
      </c>
      <c r="I141" t="s">
        <v>842</v>
      </c>
      <c r="J141">
        <v>4</v>
      </c>
      <c r="L141" t="s">
        <v>843</v>
      </c>
      <c r="M141" t="s">
        <v>844</v>
      </c>
      <c r="N141" t="s">
        <v>845</v>
      </c>
      <c r="O141" t="s">
        <v>1690</v>
      </c>
      <c r="P141" t="s">
        <v>1534</v>
      </c>
      <c r="Q141" t="s">
        <v>2</v>
      </c>
      <c r="R141" t="s">
        <v>2</v>
      </c>
      <c r="S141" t="s">
        <v>8646</v>
      </c>
      <c r="T141" t="b">
        <v>0</v>
      </c>
      <c r="U141" t="b">
        <v>1</v>
      </c>
      <c r="V141">
        <v>3</v>
      </c>
      <c r="W141">
        <v>75</v>
      </c>
      <c r="Y141">
        <v>60</v>
      </c>
      <c r="AG141" t="s">
        <v>1691</v>
      </c>
      <c r="AH141" t="s">
        <v>845</v>
      </c>
    </row>
    <row r="142" spans="1:34" x14ac:dyDescent="0.25">
      <c r="A142">
        <v>2</v>
      </c>
      <c r="B142" t="s">
        <v>592</v>
      </c>
      <c r="C142" t="s">
        <v>593</v>
      </c>
      <c r="D142" t="s">
        <v>619</v>
      </c>
      <c r="E142" t="s">
        <v>620</v>
      </c>
      <c r="F142" t="s">
        <v>11038</v>
      </c>
      <c r="G142" t="s">
        <v>11039</v>
      </c>
      <c r="H142" t="s">
        <v>846</v>
      </c>
      <c r="I142" t="s">
        <v>847</v>
      </c>
      <c r="J142">
        <v>1</v>
      </c>
      <c r="L142" t="s">
        <v>828</v>
      </c>
      <c r="M142" t="s">
        <v>848</v>
      </c>
      <c r="N142" t="s">
        <v>849</v>
      </c>
      <c r="O142" t="s">
        <v>1692</v>
      </c>
      <c r="P142" t="s">
        <v>1</v>
      </c>
      <c r="Q142" t="s">
        <v>2</v>
      </c>
      <c r="R142" t="s">
        <v>2</v>
      </c>
      <c r="S142" t="s">
        <v>8646</v>
      </c>
      <c r="T142" t="b">
        <v>0</v>
      </c>
      <c r="U142" t="b">
        <v>1</v>
      </c>
      <c r="V142">
        <v>1</v>
      </c>
      <c r="W142">
        <v>150</v>
      </c>
      <c r="Y142">
        <v>60</v>
      </c>
      <c r="AH142" t="s">
        <v>848</v>
      </c>
    </row>
    <row r="143" spans="1:34" x14ac:dyDescent="0.25">
      <c r="A143">
        <v>2</v>
      </c>
      <c r="B143" t="s">
        <v>592</v>
      </c>
      <c r="C143" t="s">
        <v>593</v>
      </c>
      <c r="D143" t="s">
        <v>619</v>
      </c>
      <c r="E143" t="s">
        <v>620</v>
      </c>
      <c r="F143" t="s">
        <v>11038</v>
      </c>
      <c r="G143" t="s">
        <v>11039</v>
      </c>
      <c r="H143" t="s">
        <v>846</v>
      </c>
      <c r="I143" t="s">
        <v>847</v>
      </c>
      <c r="J143">
        <v>1</v>
      </c>
      <c r="L143" t="s">
        <v>828</v>
      </c>
      <c r="M143" t="s">
        <v>848</v>
      </c>
      <c r="N143" t="s">
        <v>849</v>
      </c>
      <c r="O143" t="s">
        <v>1693</v>
      </c>
      <c r="P143" t="s">
        <v>1</v>
      </c>
      <c r="Q143" t="s">
        <v>2</v>
      </c>
      <c r="R143" t="s">
        <v>2</v>
      </c>
      <c r="S143" t="s">
        <v>8646</v>
      </c>
      <c r="T143" t="b">
        <v>0</v>
      </c>
      <c r="U143" t="b">
        <v>1</v>
      </c>
      <c r="V143">
        <v>2</v>
      </c>
      <c r="W143">
        <v>150</v>
      </c>
      <c r="Y143">
        <v>60</v>
      </c>
      <c r="AH143" t="s">
        <v>1694</v>
      </c>
    </row>
    <row r="144" spans="1:34" x14ac:dyDescent="0.25">
      <c r="A144">
        <v>2</v>
      </c>
      <c r="B144" t="s">
        <v>592</v>
      </c>
      <c r="C144" t="s">
        <v>593</v>
      </c>
      <c r="D144" t="s">
        <v>619</v>
      </c>
      <c r="E144" t="s">
        <v>620</v>
      </c>
      <c r="F144" t="s">
        <v>11038</v>
      </c>
      <c r="G144" t="s">
        <v>11039</v>
      </c>
      <c r="H144" t="s">
        <v>846</v>
      </c>
      <c r="I144" t="s">
        <v>847</v>
      </c>
      <c r="J144">
        <v>1</v>
      </c>
      <c r="L144" t="s">
        <v>828</v>
      </c>
      <c r="M144" t="s">
        <v>848</v>
      </c>
      <c r="N144" t="s">
        <v>849</v>
      </c>
      <c r="O144" t="s">
        <v>1695</v>
      </c>
      <c r="P144" t="s">
        <v>1</v>
      </c>
      <c r="Q144" t="s">
        <v>2</v>
      </c>
      <c r="R144" t="s">
        <v>2</v>
      </c>
      <c r="S144" t="s">
        <v>8646</v>
      </c>
      <c r="T144" t="b">
        <v>0</v>
      </c>
      <c r="U144" t="b">
        <v>1</v>
      </c>
      <c r="V144">
        <v>3</v>
      </c>
      <c r="W144">
        <v>150</v>
      </c>
      <c r="Y144">
        <v>45</v>
      </c>
      <c r="AH144" t="s">
        <v>1696</v>
      </c>
    </row>
    <row r="145" spans="1:34" x14ac:dyDescent="0.25">
      <c r="A145">
        <v>2</v>
      </c>
      <c r="B145" t="s">
        <v>592</v>
      </c>
      <c r="C145" t="s">
        <v>593</v>
      </c>
      <c r="D145" t="s">
        <v>619</v>
      </c>
      <c r="E145" t="s">
        <v>620</v>
      </c>
      <c r="F145" t="s">
        <v>11038</v>
      </c>
      <c r="G145" t="s">
        <v>11039</v>
      </c>
      <c r="H145" t="s">
        <v>846</v>
      </c>
      <c r="I145" t="s">
        <v>847</v>
      </c>
      <c r="J145">
        <v>1</v>
      </c>
      <c r="L145" t="s">
        <v>828</v>
      </c>
      <c r="M145" t="s">
        <v>848</v>
      </c>
      <c r="N145" t="s">
        <v>849</v>
      </c>
      <c r="O145" t="s">
        <v>1697</v>
      </c>
      <c r="P145" t="s">
        <v>1</v>
      </c>
      <c r="Q145" t="s">
        <v>2</v>
      </c>
      <c r="R145" t="s">
        <v>2</v>
      </c>
      <c r="S145" t="s">
        <v>8646</v>
      </c>
      <c r="T145" t="b">
        <v>0</v>
      </c>
      <c r="U145" t="b">
        <v>1</v>
      </c>
      <c r="V145">
        <v>4</v>
      </c>
      <c r="W145">
        <v>150</v>
      </c>
      <c r="Y145">
        <v>45</v>
      </c>
      <c r="AG145" t="s">
        <v>1698</v>
      </c>
      <c r="AH145" t="s">
        <v>1699</v>
      </c>
    </row>
    <row r="146" spans="1:34" x14ac:dyDescent="0.25">
      <c r="A146">
        <v>2</v>
      </c>
      <c r="B146" t="s">
        <v>592</v>
      </c>
      <c r="C146" t="s">
        <v>593</v>
      </c>
      <c r="D146" t="s">
        <v>619</v>
      </c>
      <c r="E146" t="s">
        <v>620</v>
      </c>
      <c r="F146" t="s">
        <v>11038</v>
      </c>
      <c r="G146" t="s">
        <v>11039</v>
      </c>
      <c r="H146" t="s">
        <v>846</v>
      </c>
      <c r="I146" t="s">
        <v>847</v>
      </c>
      <c r="J146">
        <v>1</v>
      </c>
      <c r="L146" t="s">
        <v>828</v>
      </c>
      <c r="M146" t="s">
        <v>848</v>
      </c>
      <c r="N146" t="s">
        <v>849</v>
      </c>
      <c r="O146" t="s">
        <v>1700</v>
      </c>
      <c r="P146" t="s">
        <v>1</v>
      </c>
      <c r="Q146" t="s">
        <v>2</v>
      </c>
      <c r="R146" t="s">
        <v>2</v>
      </c>
      <c r="S146" t="s">
        <v>8646</v>
      </c>
      <c r="T146" t="b">
        <v>0</v>
      </c>
      <c r="U146" t="b">
        <v>1</v>
      </c>
      <c r="V146">
        <v>5</v>
      </c>
      <c r="W146">
        <v>150</v>
      </c>
      <c r="Y146">
        <v>34.799999999999997</v>
      </c>
      <c r="AH146" t="s">
        <v>1701</v>
      </c>
    </row>
    <row r="147" spans="1:34" x14ac:dyDescent="0.25">
      <c r="A147">
        <v>2</v>
      </c>
      <c r="B147" t="s">
        <v>592</v>
      </c>
      <c r="C147" t="s">
        <v>593</v>
      </c>
      <c r="D147" t="s">
        <v>619</v>
      </c>
      <c r="E147" t="s">
        <v>620</v>
      </c>
      <c r="F147" t="s">
        <v>11038</v>
      </c>
      <c r="G147" t="s">
        <v>11039</v>
      </c>
      <c r="H147" t="s">
        <v>846</v>
      </c>
      <c r="I147" t="s">
        <v>847</v>
      </c>
      <c r="J147">
        <v>1</v>
      </c>
      <c r="L147" t="s">
        <v>828</v>
      </c>
      <c r="M147" t="s">
        <v>848</v>
      </c>
      <c r="N147" t="s">
        <v>849</v>
      </c>
      <c r="O147" t="s">
        <v>1702</v>
      </c>
      <c r="P147" t="s">
        <v>32</v>
      </c>
      <c r="Q147" t="s">
        <v>25</v>
      </c>
      <c r="R147" t="s">
        <v>25</v>
      </c>
      <c r="S147" t="s">
        <v>8646</v>
      </c>
      <c r="T147" t="b">
        <v>0</v>
      </c>
      <c r="U147" t="b">
        <v>0</v>
      </c>
      <c r="V147">
        <v>1</v>
      </c>
      <c r="W147">
        <v>130</v>
      </c>
      <c r="X147">
        <v>12</v>
      </c>
      <c r="AG147" t="s">
        <v>1703</v>
      </c>
      <c r="AH147" t="s">
        <v>1704</v>
      </c>
    </row>
    <row r="148" spans="1:34" x14ac:dyDescent="0.25">
      <c r="A148">
        <v>2</v>
      </c>
      <c r="B148" t="s">
        <v>592</v>
      </c>
      <c r="C148" t="s">
        <v>593</v>
      </c>
      <c r="D148" t="s">
        <v>619</v>
      </c>
      <c r="E148" t="s">
        <v>620</v>
      </c>
      <c r="F148" t="s">
        <v>11038</v>
      </c>
      <c r="G148" t="s">
        <v>11039</v>
      </c>
      <c r="H148" t="s">
        <v>846</v>
      </c>
      <c r="I148" t="s">
        <v>847</v>
      </c>
      <c r="J148">
        <v>1</v>
      </c>
      <c r="L148" t="s">
        <v>828</v>
      </c>
      <c r="M148" t="s">
        <v>848</v>
      </c>
      <c r="N148" t="s">
        <v>849</v>
      </c>
      <c r="O148" t="s">
        <v>1705</v>
      </c>
      <c r="P148" t="s">
        <v>32</v>
      </c>
      <c r="Q148" t="s">
        <v>25</v>
      </c>
      <c r="R148" t="s">
        <v>25</v>
      </c>
      <c r="S148" t="s">
        <v>8646</v>
      </c>
      <c r="T148" t="b">
        <v>0</v>
      </c>
      <c r="U148" t="b">
        <v>0</v>
      </c>
      <c r="V148">
        <v>2</v>
      </c>
      <c r="W148">
        <v>140</v>
      </c>
      <c r="X148">
        <v>10</v>
      </c>
      <c r="AG148" t="s">
        <v>1703</v>
      </c>
      <c r="AH148" t="s">
        <v>1706</v>
      </c>
    </row>
    <row r="149" spans="1:34" x14ac:dyDescent="0.25">
      <c r="A149">
        <v>2</v>
      </c>
      <c r="B149" t="s">
        <v>592</v>
      </c>
      <c r="C149" t="s">
        <v>593</v>
      </c>
      <c r="D149" t="s">
        <v>619</v>
      </c>
      <c r="E149" t="s">
        <v>620</v>
      </c>
      <c r="F149" t="s">
        <v>11038</v>
      </c>
      <c r="G149" t="s">
        <v>11039</v>
      </c>
      <c r="H149" t="s">
        <v>846</v>
      </c>
      <c r="I149" t="s">
        <v>847</v>
      </c>
      <c r="J149">
        <v>1</v>
      </c>
      <c r="L149" t="s">
        <v>828</v>
      </c>
      <c r="M149" t="s">
        <v>848</v>
      </c>
      <c r="N149" t="s">
        <v>849</v>
      </c>
      <c r="O149" t="s">
        <v>1707</v>
      </c>
      <c r="P149" t="s">
        <v>32</v>
      </c>
      <c r="Q149" t="s">
        <v>25</v>
      </c>
      <c r="R149" t="s">
        <v>25</v>
      </c>
      <c r="S149" t="s">
        <v>8646</v>
      </c>
      <c r="T149" t="b">
        <v>0</v>
      </c>
      <c r="U149" t="b">
        <v>0</v>
      </c>
      <c r="V149">
        <v>3</v>
      </c>
      <c r="W149">
        <v>160</v>
      </c>
      <c r="X149">
        <v>8</v>
      </c>
      <c r="AG149" t="s">
        <v>1703</v>
      </c>
      <c r="AH149" t="s">
        <v>1708</v>
      </c>
    </row>
    <row r="150" spans="1:34" x14ac:dyDescent="0.25">
      <c r="A150">
        <v>2</v>
      </c>
      <c r="B150" t="s">
        <v>592</v>
      </c>
      <c r="C150" t="s">
        <v>593</v>
      </c>
      <c r="D150" t="s">
        <v>619</v>
      </c>
      <c r="E150" t="s">
        <v>620</v>
      </c>
      <c r="F150" t="s">
        <v>11038</v>
      </c>
      <c r="G150" t="s">
        <v>11039</v>
      </c>
      <c r="H150" t="s">
        <v>846</v>
      </c>
      <c r="I150" t="s">
        <v>847</v>
      </c>
      <c r="J150">
        <v>1</v>
      </c>
      <c r="L150" t="s">
        <v>828</v>
      </c>
      <c r="M150" t="s">
        <v>848</v>
      </c>
      <c r="N150" t="s">
        <v>849</v>
      </c>
      <c r="O150" t="s">
        <v>1709</v>
      </c>
      <c r="P150" t="s">
        <v>32</v>
      </c>
      <c r="Q150" t="s">
        <v>25</v>
      </c>
      <c r="R150" t="s">
        <v>25</v>
      </c>
      <c r="S150" t="s">
        <v>8646</v>
      </c>
      <c r="T150" t="b">
        <v>0</v>
      </c>
      <c r="U150" t="b">
        <v>0</v>
      </c>
      <c r="V150">
        <v>4</v>
      </c>
      <c r="W150">
        <v>160</v>
      </c>
      <c r="X150">
        <v>8</v>
      </c>
      <c r="AG150" t="s">
        <v>1710</v>
      </c>
      <c r="AH150" t="s">
        <v>1711</v>
      </c>
    </row>
    <row r="151" spans="1:34" x14ac:dyDescent="0.25">
      <c r="A151">
        <v>2</v>
      </c>
      <c r="B151" t="s">
        <v>592</v>
      </c>
      <c r="C151" t="s">
        <v>593</v>
      </c>
      <c r="D151" t="s">
        <v>619</v>
      </c>
      <c r="E151" t="s">
        <v>620</v>
      </c>
      <c r="F151" t="s">
        <v>11038</v>
      </c>
      <c r="G151" t="s">
        <v>11039</v>
      </c>
      <c r="H151" t="s">
        <v>846</v>
      </c>
      <c r="I151" t="s">
        <v>847</v>
      </c>
      <c r="J151">
        <v>1</v>
      </c>
      <c r="L151" t="s">
        <v>828</v>
      </c>
      <c r="M151" t="s">
        <v>848</v>
      </c>
      <c r="N151" t="s">
        <v>849</v>
      </c>
      <c r="O151" t="s">
        <v>1712</v>
      </c>
      <c r="P151" t="s">
        <v>24</v>
      </c>
      <c r="Q151" t="s">
        <v>25</v>
      </c>
      <c r="R151" t="s">
        <v>25</v>
      </c>
      <c r="S151" t="s">
        <v>8658</v>
      </c>
      <c r="T151" t="b">
        <v>0</v>
      </c>
      <c r="U151" t="b">
        <v>0</v>
      </c>
      <c r="V151">
        <v>1</v>
      </c>
      <c r="W151">
        <v>0</v>
      </c>
      <c r="X151">
        <v>7</v>
      </c>
      <c r="AG151" t="s">
        <v>1713</v>
      </c>
      <c r="AH151" t="s">
        <v>1714</v>
      </c>
    </row>
    <row r="152" spans="1:34" x14ac:dyDescent="0.25">
      <c r="A152">
        <v>2</v>
      </c>
      <c r="B152" t="s">
        <v>592</v>
      </c>
      <c r="C152" t="s">
        <v>593</v>
      </c>
      <c r="D152" t="s">
        <v>619</v>
      </c>
      <c r="E152" t="s">
        <v>620</v>
      </c>
      <c r="F152" t="s">
        <v>11038</v>
      </c>
      <c r="G152" t="s">
        <v>11039</v>
      </c>
      <c r="H152" t="s">
        <v>846</v>
      </c>
      <c r="I152" t="s">
        <v>847</v>
      </c>
      <c r="J152">
        <v>1</v>
      </c>
      <c r="L152" t="s">
        <v>828</v>
      </c>
      <c r="M152" t="s">
        <v>848</v>
      </c>
      <c r="N152" t="s">
        <v>849</v>
      </c>
      <c r="O152" t="s">
        <v>1715</v>
      </c>
      <c r="P152" t="s">
        <v>24</v>
      </c>
      <c r="Q152" t="s">
        <v>25</v>
      </c>
      <c r="R152" t="s">
        <v>25</v>
      </c>
      <c r="S152" t="s">
        <v>8658</v>
      </c>
      <c r="T152" t="b">
        <v>0</v>
      </c>
      <c r="U152" t="b">
        <v>0</v>
      </c>
      <c r="V152">
        <v>2</v>
      </c>
      <c r="W152">
        <v>0</v>
      </c>
      <c r="X152">
        <v>8</v>
      </c>
      <c r="AG152" t="s">
        <v>1716</v>
      </c>
      <c r="AH152" t="s">
        <v>1717</v>
      </c>
    </row>
    <row r="153" spans="1:34" x14ac:dyDescent="0.25">
      <c r="A153">
        <v>2</v>
      </c>
      <c r="B153" t="s">
        <v>592</v>
      </c>
      <c r="C153" t="s">
        <v>593</v>
      </c>
      <c r="D153" t="s">
        <v>619</v>
      </c>
      <c r="E153" t="s">
        <v>620</v>
      </c>
      <c r="F153" t="s">
        <v>11038</v>
      </c>
      <c r="G153" t="s">
        <v>11039</v>
      </c>
      <c r="H153" t="s">
        <v>846</v>
      </c>
      <c r="I153" t="s">
        <v>847</v>
      </c>
      <c r="J153">
        <v>1</v>
      </c>
      <c r="L153" t="s">
        <v>828</v>
      </c>
      <c r="M153" t="s">
        <v>848</v>
      </c>
      <c r="N153" t="s">
        <v>849</v>
      </c>
      <c r="O153" t="s">
        <v>1718</v>
      </c>
      <c r="P153" t="s">
        <v>24</v>
      </c>
      <c r="Q153" t="s">
        <v>25</v>
      </c>
      <c r="R153" t="s">
        <v>25</v>
      </c>
      <c r="S153" t="s">
        <v>8658</v>
      </c>
      <c r="T153" t="b">
        <v>0</v>
      </c>
      <c r="U153" t="b">
        <v>0</v>
      </c>
      <c r="V153">
        <v>3</v>
      </c>
      <c r="W153">
        <v>0</v>
      </c>
      <c r="X153">
        <v>7</v>
      </c>
      <c r="AG153" t="s">
        <v>1719</v>
      </c>
      <c r="AH153" t="s">
        <v>1720</v>
      </c>
    </row>
    <row r="154" spans="1:34" x14ac:dyDescent="0.25">
      <c r="A154">
        <v>2</v>
      </c>
      <c r="B154" t="s">
        <v>592</v>
      </c>
      <c r="C154" t="s">
        <v>593</v>
      </c>
      <c r="D154" t="s">
        <v>619</v>
      </c>
      <c r="E154" t="s">
        <v>620</v>
      </c>
      <c r="F154" t="s">
        <v>11038</v>
      </c>
      <c r="G154" t="s">
        <v>11039</v>
      </c>
      <c r="H154" t="s">
        <v>846</v>
      </c>
      <c r="I154" t="s">
        <v>847</v>
      </c>
      <c r="J154">
        <v>1</v>
      </c>
      <c r="L154" t="s">
        <v>828</v>
      </c>
      <c r="M154" t="s">
        <v>848</v>
      </c>
      <c r="N154" t="s">
        <v>849</v>
      </c>
      <c r="O154" t="s">
        <v>1721</v>
      </c>
      <c r="P154" t="s">
        <v>24</v>
      </c>
      <c r="Q154" t="s">
        <v>25</v>
      </c>
      <c r="R154" t="s">
        <v>25</v>
      </c>
      <c r="S154" t="s">
        <v>8658</v>
      </c>
      <c r="T154" t="b">
        <v>0</v>
      </c>
      <c r="U154" t="b">
        <v>0</v>
      </c>
      <c r="V154">
        <v>4</v>
      </c>
      <c r="W154">
        <v>0</v>
      </c>
      <c r="X154">
        <v>6</v>
      </c>
      <c r="AG154" t="s">
        <v>1722</v>
      </c>
      <c r="AH154" t="s">
        <v>1723</v>
      </c>
    </row>
    <row r="155" spans="1:34" x14ac:dyDescent="0.25">
      <c r="A155">
        <v>2</v>
      </c>
      <c r="B155" t="s">
        <v>592</v>
      </c>
      <c r="C155" t="s">
        <v>593</v>
      </c>
      <c r="D155" t="s">
        <v>619</v>
      </c>
      <c r="E155" t="s">
        <v>620</v>
      </c>
      <c r="F155" t="s">
        <v>11038</v>
      </c>
      <c r="G155" t="s">
        <v>11039</v>
      </c>
      <c r="H155" t="s">
        <v>846</v>
      </c>
      <c r="I155" t="s">
        <v>847</v>
      </c>
      <c r="J155">
        <v>1</v>
      </c>
      <c r="L155" t="s">
        <v>828</v>
      </c>
      <c r="M155" t="s">
        <v>848</v>
      </c>
      <c r="N155" t="s">
        <v>849</v>
      </c>
      <c r="O155" t="s">
        <v>1724</v>
      </c>
      <c r="P155" t="s">
        <v>91</v>
      </c>
      <c r="Q155" t="s">
        <v>8644</v>
      </c>
      <c r="R155" t="s">
        <v>8488</v>
      </c>
      <c r="S155" t="s">
        <v>8643</v>
      </c>
      <c r="T155" t="b">
        <v>1</v>
      </c>
      <c r="U155" t="b">
        <v>0</v>
      </c>
      <c r="V155">
        <v>1</v>
      </c>
      <c r="W155">
        <v>40</v>
      </c>
      <c r="X155">
        <v>8</v>
      </c>
      <c r="AG155" t="s">
        <v>1725</v>
      </c>
      <c r="AH155" t="s">
        <v>1726</v>
      </c>
    </row>
    <row r="156" spans="1:34" x14ac:dyDescent="0.25">
      <c r="A156">
        <v>2</v>
      </c>
      <c r="B156" t="s">
        <v>592</v>
      </c>
      <c r="C156" t="s">
        <v>593</v>
      </c>
      <c r="D156" t="s">
        <v>619</v>
      </c>
      <c r="E156" t="s">
        <v>620</v>
      </c>
      <c r="F156" t="s">
        <v>11038</v>
      </c>
      <c r="G156" t="s">
        <v>11039</v>
      </c>
      <c r="H156" t="s">
        <v>846</v>
      </c>
      <c r="I156" t="s">
        <v>847</v>
      </c>
      <c r="J156">
        <v>1</v>
      </c>
      <c r="L156" t="s">
        <v>828</v>
      </c>
      <c r="M156" t="s">
        <v>848</v>
      </c>
      <c r="N156" t="s">
        <v>849</v>
      </c>
      <c r="O156" t="s">
        <v>1727</v>
      </c>
      <c r="P156" t="s">
        <v>91</v>
      </c>
      <c r="Q156" t="s">
        <v>8644</v>
      </c>
      <c r="R156" t="s">
        <v>8488</v>
      </c>
      <c r="S156" t="s">
        <v>8643</v>
      </c>
      <c r="T156" t="b">
        <v>1</v>
      </c>
      <c r="U156" t="b">
        <v>0</v>
      </c>
      <c r="V156">
        <v>2</v>
      </c>
      <c r="W156">
        <v>45</v>
      </c>
      <c r="X156">
        <v>5</v>
      </c>
      <c r="AG156" t="s">
        <v>1725</v>
      </c>
      <c r="AH156" t="s">
        <v>1728</v>
      </c>
    </row>
    <row r="157" spans="1:34" x14ac:dyDescent="0.25">
      <c r="A157">
        <v>2</v>
      </c>
      <c r="B157" t="s">
        <v>592</v>
      </c>
      <c r="C157" t="s">
        <v>593</v>
      </c>
      <c r="D157" t="s">
        <v>619</v>
      </c>
      <c r="E157" t="s">
        <v>620</v>
      </c>
      <c r="F157" t="s">
        <v>11038</v>
      </c>
      <c r="G157" t="s">
        <v>11039</v>
      </c>
      <c r="H157" t="s">
        <v>846</v>
      </c>
      <c r="I157" t="s">
        <v>847</v>
      </c>
      <c r="J157">
        <v>1</v>
      </c>
      <c r="L157" t="s">
        <v>828</v>
      </c>
      <c r="M157" t="s">
        <v>848</v>
      </c>
      <c r="N157" t="s">
        <v>849</v>
      </c>
      <c r="O157" t="s">
        <v>1729</v>
      </c>
      <c r="P157" t="s">
        <v>91</v>
      </c>
      <c r="Q157" t="s">
        <v>8644</v>
      </c>
      <c r="R157" t="s">
        <v>8488</v>
      </c>
      <c r="S157" t="s">
        <v>8643</v>
      </c>
      <c r="T157" t="b">
        <v>1</v>
      </c>
      <c r="U157" t="b">
        <v>0</v>
      </c>
      <c r="V157">
        <v>3</v>
      </c>
      <c r="W157">
        <v>45</v>
      </c>
      <c r="X157">
        <v>3</v>
      </c>
      <c r="AF157" t="s">
        <v>1730</v>
      </c>
      <c r="AG157" t="s">
        <v>1731</v>
      </c>
      <c r="AH157" t="s">
        <v>1732</v>
      </c>
    </row>
    <row r="158" spans="1:34" x14ac:dyDescent="0.25">
      <c r="A158">
        <v>2</v>
      </c>
      <c r="B158" t="s">
        <v>592</v>
      </c>
      <c r="C158" t="s">
        <v>593</v>
      </c>
      <c r="D158" t="s">
        <v>619</v>
      </c>
      <c r="E158" t="s">
        <v>620</v>
      </c>
      <c r="F158" t="s">
        <v>11038</v>
      </c>
      <c r="G158" t="s">
        <v>11039</v>
      </c>
      <c r="H158" t="s">
        <v>846</v>
      </c>
      <c r="I158" t="s">
        <v>847</v>
      </c>
      <c r="J158">
        <v>1</v>
      </c>
      <c r="L158" t="s">
        <v>828</v>
      </c>
      <c r="M158" t="s">
        <v>848</v>
      </c>
      <c r="N158" t="s">
        <v>849</v>
      </c>
      <c r="O158" t="s">
        <v>1733</v>
      </c>
      <c r="P158" t="s">
        <v>91</v>
      </c>
      <c r="Q158" t="s">
        <v>8644</v>
      </c>
      <c r="R158" t="s">
        <v>8488</v>
      </c>
      <c r="S158" t="s">
        <v>8643</v>
      </c>
      <c r="T158" t="b">
        <v>1</v>
      </c>
      <c r="U158" t="b">
        <v>0</v>
      </c>
      <c r="V158">
        <v>4</v>
      </c>
      <c r="W158">
        <v>40</v>
      </c>
      <c r="X158">
        <v>3</v>
      </c>
      <c r="AF158" t="s">
        <v>1730</v>
      </c>
      <c r="AG158" t="s">
        <v>1731</v>
      </c>
      <c r="AH158" t="s">
        <v>1734</v>
      </c>
    </row>
    <row r="159" spans="1:34" x14ac:dyDescent="0.25">
      <c r="A159">
        <v>2</v>
      </c>
      <c r="B159" t="s">
        <v>592</v>
      </c>
      <c r="C159" t="s">
        <v>593</v>
      </c>
      <c r="D159" t="s">
        <v>619</v>
      </c>
      <c r="E159" t="s">
        <v>620</v>
      </c>
      <c r="F159" t="s">
        <v>11038</v>
      </c>
      <c r="G159" t="s">
        <v>11039</v>
      </c>
      <c r="H159" t="s">
        <v>846</v>
      </c>
      <c r="I159" t="s">
        <v>847</v>
      </c>
      <c r="J159">
        <v>1</v>
      </c>
      <c r="L159" t="s">
        <v>828</v>
      </c>
      <c r="M159" t="s">
        <v>848</v>
      </c>
      <c r="N159" t="s">
        <v>849</v>
      </c>
      <c r="O159" t="s">
        <v>1735</v>
      </c>
      <c r="P159" t="s">
        <v>91</v>
      </c>
      <c r="Q159" t="s">
        <v>8644</v>
      </c>
      <c r="R159" t="s">
        <v>8488</v>
      </c>
      <c r="S159" t="s">
        <v>8643</v>
      </c>
      <c r="T159" t="b">
        <v>1</v>
      </c>
      <c r="U159" t="b">
        <v>0</v>
      </c>
      <c r="V159">
        <v>5</v>
      </c>
      <c r="W159">
        <v>35</v>
      </c>
      <c r="X159">
        <v>3</v>
      </c>
      <c r="AF159" t="s">
        <v>1730</v>
      </c>
      <c r="AG159" t="s">
        <v>1736</v>
      </c>
      <c r="AH159" t="s">
        <v>1737</v>
      </c>
    </row>
    <row r="160" spans="1:34" x14ac:dyDescent="0.25">
      <c r="A160">
        <v>2</v>
      </c>
      <c r="B160" t="s">
        <v>592</v>
      </c>
      <c r="C160" t="s">
        <v>593</v>
      </c>
      <c r="D160" t="s">
        <v>619</v>
      </c>
      <c r="E160" t="s">
        <v>620</v>
      </c>
      <c r="F160" t="s">
        <v>11038</v>
      </c>
      <c r="G160" t="s">
        <v>11039</v>
      </c>
      <c r="H160" t="s">
        <v>846</v>
      </c>
      <c r="I160" t="s">
        <v>847</v>
      </c>
      <c r="J160">
        <v>1</v>
      </c>
      <c r="L160" t="s">
        <v>828</v>
      </c>
      <c r="M160" t="s">
        <v>848</v>
      </c>
      <c r="N160" t="s">
        <v>849</v>
      </c>
      <c r="O160" t="s">
        <v>1738</v>
      </c>
      <c r="P160" t="s">
        <v>91</v>
      </c>
      <c r="Q160" t="s">
        <v>8644</v>
      </c>
      <c r="R160" t="s">
        <v>8488</v>
      </c>
      <c r="S160" t="s">
        <v>8643</v>
      </c>
      <c r="T160" t="b">
        <v>1</v>
      </c>
      <c r="U160" t="b">
        <v>0</v>
      </c>
      <c r="V160">
        <v>6</v>
      </c>
      <c r="W160">
        <v>30</v>
      </c>
      <c r="X160">
        <v>2</v>
      </c>
      <c r="AF160" t="s">
        <v>1730</v>
      </c>
      <c r="AG160" t="s">
        <v>1736</v>
      </c>
      <c r="AH160" t="s">
        <v>849</v>
      </c>
    </row>
    <row r="161" spans="1:34" x14ac:dyDescent="0.25">
      <c r="A161">
        <v>2</v>
      </c>
      <c r="B161" t="s">
        <v>592</v>
      </c>
      <c r="C161" t="s">
        <v>593</v>
      </c>
      <c r="D161" t="s">
        <v>619</v>
      </c>
      <c r="E161" t="s">
        <v>620</v>
      </c>
      <c r="F161" t="s">
        <v>11038</v>
      </c>
      <c r="G161" t="s">
        <v>11039</v>
      </c>
      <c r="H161" t="s">
        <v>850</v>
      </c>
      <c r="I161" t="s">
        <v>851</v>
      </c>
      <c r="J161">
        <v>2</v>
      </c>
      <c r="L161" t="s">
        <v>833</v>
      </c>
      <c r="M161" t="s">
        <v>852</v>
      </c>
      <c r="N161" t="s">
        <v>853</v>
      </c>
      <c r="O161" t="s">
        <v>1739</v>
      </c>
      <c r="P161" t="s">
        <v>159</v>
      </c>
      <c r="Q161" t="s">
        <v>148</v>
      </c>
      <c r="R161" t="s">
        <v>8659</v>
      </c>
      <c r="S161" t="s">
        <v>149</v>
      </c>
      <c r="T161" t="b">
        <v>0</v>
      </c>
      <c r="U161" t="b">
        <v>0</v>
      </c>
      <c r="V161">
        <v>1</v>
      </c>
      <c r="W161">
        <v>90</v>
      </c>
      <c r="X161">
        <v>12</v>
      </c>
      <c r="AG161" t="s">
        <v>1740</v>
      </c>
      <c r="AH161" t="s">
        <v>852</v>
      </c>
    </row>
    <row r="162" spans="1:34" x14ac:dyDescent="0.25">
      <c r="A162">
        <v>2</v>
      </c>
      <c r="B162" t="s">
        <v>592</v>
      </c>
      <c r="C162" t="s">
        <v>593</v>
      </c>
      <c r="D162" t="s">
        <v>619</v>
      </c>
      <c r="E162" t="s">
        <v>620</v>
      </c>
      <c r="F162" t="s">
        <v>11038</v>
      </c>
      <c r="G162" t="s">
        <v>11039</v>
      </c>
      <c r="H162" t="s">
        <v>850</v>
      </c>
      <c r="I162" t="s">
        <v>851</v>
      </c>
      <c r="J162">
        <v>2</v>
      </c>
      <c r="L162" t="s">
        <v>833</v>
      </c>
      <c r="M162" t="s">
        <v>852</v>
      </c>
      <c r="N162" t="s">
        <v>853</v>
      </c>
      <c r="O162" t="s">
        <v>1741</v>
      </c>
      <c r="P162" t="s">
        <v>159</v>
      </c>
      <c r="Q162" t="s">
        <v>148</v>
      </c>
      <c r="R162" t="s">
        <v>8659</v>
      </c>
      <c r="S162" t="s">
        <v>149</v>
      </c>
      <c r="T162" t="b">
        <v>0</v>
      </c>
      <c r="U162" t="b">
        <v>0</v>
      </c>
      <c r="V162">
        <v>2</v>
      </c>
      <c r="W162">
        <v>140</v>
      </c>
      <c r="X162">
        <v>10</v>
      </c>
      <c r="AG162" t="s">
        <v>1742</v>
      </c>
      <c r="AH162" t="s">
        <v>1743</v>
      </c>
    </row>
    <row r="163" spans="1:34" x14ac:dyDescent="0.25">
      <c r="A163">
        <v>2</v>
      </c>
      <c r="B163" t="s">
        <v>592</v>
      </c>
      <c r="C163" t="s">
        <v>593</v>
      </c>
      <c r="D163" t="s">
        <v>619</v>
      </c>
      <c r="E163" t="s">
        <v>620</v>
      </c>
      <c r="F163" t="s">
        <v>11038</v>
      </c>
      <c r="G163" t="s">
        <v>11039</v>
      </c>
      <c r="H163" t="s">
        <v>850</v>
      </c>
      <c r="I163" t="s">
        <v>851</v>
      </c>
      <c r="J163">
        <v>2</v>
      </c>
      <c r="L163" t="s">
        <v>833</v>
      </c>
      <c r="M163" t="s">
        <v>852</v>
      </c>
      <c r="N163" t="s">
        <v>853</v>
      </c>
      <c r="O163" t="s">
        <v>1744</v>
      </c>
      <c r="P163" t="s">
        <v>159</v>
      </c>
      <c r="Q163" t="s">
        <v>148</v>
      </c>
      <c r="R163" t="s">
        <v>8659</v>
      </c>
      <c r="S163" t="s">
        <v>149</v>
      </c>
      <c r="T163" t="b">
        <v>0</v>
      </c>
      <c r="U163" t="b">
        <v>0</v>
      </c>
      <c r="V163">
        <v>3</v>
      </c>
      <c r="W163">
        <v>160</v>
      </c>
      <c r="X163">
        <v>8</v>
      </c>
      <c r="AE163" t="s">
        <v>1745</v>
      </c>
      <c r="AG163" t="s">
        <v>1746</v>
      </c>
      <c r="AH163" t="s">
        <v>1747</v>
      </c>
    </row>
    <row r="164" spans="1:34" x14ac:dyDescent="0.25">
      <c r="A164">
        <v>2</v>
      </c>
      <c r="B164" t="s">
        <v>592</v>
      </c>
      <c r="C164" t="s">
        <v>593</v>
      </c>
      <c r="D164" t="s">
        <v>619</v>
      </c>
      <c r="E164" t="s">
        <v>620</v>
      </c>
      <c r="F164" t="s">
        <v>11038</v>
      </c>
      <c r="G164" t="s">
        <v>11039</v>
      </c>
      <c r="H164" t="s">
        <v>850</v>
      </c>
      <c r="I164" t="s">
        <v>851</v>
      </c>
      <c r="J164">
        <v>2</v>
      </c>
      <c r="L164" t="s">
        <v>833</v>
      </c>
      <c r="M164" t="s">
        <v>852</v>
      </c>
      <c r="N164" t="s">
        <v>853</v>
      </c>
      <c r="O164" t="s">
        <v>1748</v>
      </c>
      <c r="P164" t="s">
        <v>159</v>
      </c>
      <c r="Q164" t="s">
        <v>148</v>
      </c>
      <c r="R164" t="s">
        <v>8659</v>
      </c>
      <c r="S164" t="s">
        <v>149</v>
      </c>
      <c r="T164" t="b">
        <v>0</v>
      </c>
      <c r="U164" t="b">
        <v>0</v>
      </c>
      <c r="V164">
        <v>4</v>
      </c>
      <c r="W164">
        <v>180</v>
      </c>
      <c r="X164">
        <v>3</v>
      </c>
      <c r="AE164" t="s">
        <v>1745</v>
      </c>
      <c r="AG164" t="s">
        <v>1746</v>
      </c>
      <c r="AH164" t="s">
        <v>1749</v>
      </c>
    </row>
    <row r="165" spans="1:34" x14ac:dyDescent="0.25">
      <c r="A165">
        <v>2</v>
      </c>
      <c r="B165" t="s">
        <v>592</v>
      </c>
      <c r="C165" t="s">
        <v>593</v>
      </c>
      <c r="D165" t="s">
        <v>619</v>
      </c>
      <c r="E165" t="s">
        <v>620</v>
      </c>
      <c r="F165" t="s">
        <v>11038</v>
      </c>
      <c r="G165" t="s">
        <v>11039</v>
      </c>
      <c r="H165" t="s">
        <v>850</v>
      </c>
      <c r="I165" t="s">
        <v>851</v>
      </c>
      <c r="J165">
        <v>2</v>
      </c>
      <c r="L165" t="s">
        <v>833</v>
      </c>
      <c r="M165" t="s">
        <v>852</v>
      </c>
      <c r="N165" t="s">
        <v>853</v>
      </c>
      <c r="O165" t="s">
        <v>1750</v>
      </c>
      <c r="P165" t="s">
        <v>1404</v>
      </c>
      <c r="Q165" t="s">
        <v>148</v>
      </c>
      <c r="R165" t="s">
        <v>8659</v>
      </c>
      <c r="S165" t="s">
        <v>149</v>
      </c>
      <c r="T165" t="b">
        <v>0</v>
      </c>
      <c r="U165" t="b">
        <v>0</v>
      </c>
      <c r="V165">
        <v>1</v>
      </c>
      <c r="W165">
        <v>45</v>
      </c>
      <c r="X165">
        <v>10</v>
      </c>
      <c r="AB165">
        <v>2</v>
      </c>
      <c r="AC165">
        <v>1</v>
      </c>
      <c r="AD165">
        <v>2</v>
      </c>
      <c r="AG165" t="s">
        <v>1751</v>
      </c>
      <c r="AH165" t="s">
        <v>1752</v>
      </c>
    </row>
    <row r="166" spans="1:34" x14ac:dyDescent="0.25">
      <c r="A166">
        <v>2</v>
      </c>
      <c r="B166" t="s">
        <v>592</v>
      </c>
      <c r="C166" t="s">
        <v>593</v>
      </c>
      <c r="D166" t="s">
        <v>619</v>
      </c>
      <c r="E166" t="s">
        <v>620</v>
      </c>
      <c r="F166" t="s">
        <v>11038</v>
      </c>
      <c r="G166" t="s">
        <v>11039</v>
      </c>
      <c r="H166" t="s">
        <v>850</v>
      </c>
      <c r="I166" t="s">
        <v>851</v>
      </c>
      <c r="J166">
        <v>2</v>
      </c>
      <c r="L166" t="s">
        <v>833</v>
      </c>
      <c r="M166" t="s">
        <v>852</v>
      </c>
      <c r="N166" t="s">
        <v>853</v>
      </c>
      <c r="O166" t="s">
        <v>1753</v>
      </c>
      <c r="P166" t="s">
        <v>1404</v>
      </c>
      <c r="Q166" t="s">
        <v>148</v>
      </c>
      <c r="R166" t="s">
        <v>8659</v>
      </c>
      <c r="S166" t="s">
        <v>149</v>
      </c>
      <c r="T166" t="b">
        <v>0</v>
      </c>
      <c r="U166" t="b">
        <v>0</v>
      </c>
      <c r="V166">
        <v>2</v>
      </c>
      <c r="W166">
        <v>45</v>
      </c>
      <c r="X166">
        <v>9</v>
      </c>
      <c r="AB166">
        <v>2</v>
      </c>
      <c r="AC166">
        <v>1</v>
      </c>
      <c r="AD166">
        <v>2</v>
      </c>
      <c r="AE166" t="s">
        <v>1745</v>
      </c>
      <c r="AG166" t="s">
        <v>1754</v>
      </c>
      <c r="AH166" t="s">
        <v>1755</v>
      </c>
    </row>
    <row r="167" spans="1:34" x14ac:dyDescent="0.25">
      <c r="A167">
        <v>2</v>
      </c>
      <c r="B167" t="s">
        <v>592</v>
      </c>
      <c r="C167" t="s">
        <v>593</v>
      </c>
      <c r="D167" t="s">
        <v>619</v>
      </c>
      <c r="E167" t="s">
        <v>620</v>
      </c>
      <c r="F167" t="s">
        <v>11038</v>
      </c>
      <c r="G167" t="s">
        <v>11039</v>
      </c>
      <c r="H167" t="s">
        <v>850</v>
      </c>
      <c r="I167" t="s">
        <v>851</v>
      </c>
      <c r="J167">
        <v>2</v>
      </c>
      <c r="L167" t="s">
        <v>833</v>
      </c>
      <c r="M167" t="s">
        <v>852</v>
      </c>
      <c r="N167" t="s">
        <v>853</v>
      </c>
      <c r="O167" t="s">
        <v>1756</v>
      </c>
      <c r="P167" t="s">
        <v>1404</v>
      </c>
      <c r="Q167" t="s">
        <v>148</v>
      </c>
      <c r="R167" t="s">
        <v>8659</v>
      </c>
      <c r="S167" t="s">
        <v>149</v>
      </c>
      <c r="T167" t="b">
        <v>0</v>
      </c>
      <c r="U167" t="b">
        <v>0</v>
      </c>
      <c r="V167">
        <v>3</v>
      </c>
      <c r="W167">
        <v>50</v>
      </c>
      <c r="X167">
        <v>8</v>
      </c>
      <c r="AB167">
        <v>2</v>
      </c>
      <c r="AC167">
        <v>1</v>
      </c>
      <c r="AD167">
        <v>2</v>
      </c>
      <c r="AE167" t="s">
        <v>1745</v>
      </c>
      <c r="AG167" t="s">
        <v>1754</v>
      </c>
      <c r="AH167" t="s">
        <v>1757</v>
      </c>
    </row>
    <row r="168" spans="1:34" x14ac:dyDescent="0.25">
      <c r="A168">
        <v>2</v>
      </c>
      <c r="B168" t="s">
        <v>592</v>
      </c>
      <c r="C168" t="s">
        <v>593</v>
      </c>
      <c r="D168" t="s">
        <v>619</v>
      </c>
      <c r="E168" t="s">
        <v>620</v>
      </c>
      <c r="F168" t="s">
        <v>11038</v>
      </c>
      <c r="G168" t="s">
        <v>11039</v>
      </c>
      <c r="H168" t="s">
        <v>850</v>
      </c>
      <c r="I168" t="s">
        <v>851</v>
      </c>
      <c r="J168">
        <v>2</v>
      </c>
      <c r="L168" t="s">
        <v>833</v>
      </c>
      <c r="M168" t="s">
        <v>852</v>
      </c>
      <c r="N168" t="s">
        <v>853</v>
      </c>
      <c r="O168" t="s">
        <v>1758</v>
      </c>
      <c r="P168" t="s">
        <v>1404</v>
      </c>
      <c r="Q168" t="s">
        <v>148</v>
      </c>
      <c r="R168" t="s">
        <v>8659</v>
      </c>
      <c r="S168" t="s">
        <v>149</v>
      </c>
      <c r="T168" t="b">
        <v>0</v>
      </c>
      <c r="U168" t="b">
        <v>0</v>
      </c>
      <c r="V168">
        <v>4</v>
      </c>
      <c r="W168">
        <v>50</v>
      </c>
      <c r="X168">
        <v>6</v>
      </c>
      <c r="AB168">
        <v>2</v>
      </c>
      <c r="AC168">
        <v>1</v>
      </c>
      <c r="AD168">
        <v>2</v>
      </c>
      <c r="AE168" t="s">
        <v>610</v>
      </c>
      <c r="AG168" t="s">
        <v>1759</v>
      </c>
      <c r="AH168" t="s">
        <v>1760</v>
      </c>
    </row>
    <row r="169" spans="1:34" x14ac:dyDescent="0.25">
      <c r="A169">
        <v>2</v>
      </c>
      <c r="B169" t="s">
        <v>592</v>
      </c>
      <c r="C169" t="s">
        <v>593</v>
      </c>
      <c r="D169" t="s">
        <v>619</v>
      </c>
      <c r="E169" t="s">
        <v>620</v>
      </c>
      <c r="F169" t="s">
        <v>11038</v>
      </c>
      <c r="G169" t="s">
        <v>11039</v>
      </c>
      <c r="H169" t="s">
        <v>850</v>
      </c>
      <c r="I169" t="s">
        <v>851</v>
      </c>
      <c r="J169">
        <v>2</v>
      </c>
      <c r="L169" t="s">
        <v>833</v>
      </c>
      <c r="M169" t="s">
        <v>852</v>
      </c>
      <c r="N169" t="s">
        <v>853</v>
      </c>
      <c r="O169" t="s">
        <v>1761</v>
      </c>
      <c r="P169" t="s">
        <v>186</v>
      </c>
      <c r="Q169" t="s">
        <v>148</v>
      </c>
      <c r="R169" t="s">
        <v>8659</v>
      </c>
      <c r="S169" t="s">
        <v>149</v>
      </c>
      <c r="T169" t="b">
        <v>1</v>
      </c>
      <c r="U169" t="b">
        <v>0</v>
      </c>
      <c r="V169">
        <v>1</v>
      </c>
      <c r="W169">
        <v>45</v>
      </c>
      <c r="X169">
        <v>3</v>
      </c>
      <c r="AF169" t="s">
        <v>1762</v>
      </c>
      <c r="AG169" t="s">
        <v>1763</v>
      </c>
      <c r="AH169" t="s">
        <v>1764</v>
      </c>
    </row>
    <row r="170" spans="1:34" x14ac:dyDescent="0.25">
      <c r="A170">
        <v>2</v>
      </c>
      <c r="B170" t="s">
        <v>592</v>
      </c>
      <c r="C170" t="s">
        <v>593</v>
      </c>
      <c r="D170" t="s">
        <v>619</v>
      </c>
      <c r="E170" t="s">
        <v>620</v>
      </c>
      <c r="F170" t="s">
        <v>11038</v>
      </c>
      <c r="G170" t="s">
        <v>11039</v>
      </c>
      <c r="H170" t="s">
        <v>850</v>
      </c>
      <c r="I170" t="s">
        <v>851</v>
      </c>
      <c r="J170">
        <v>2</v>
      </c>
      <c r="L170" t="s">
        <v>833</v>
      </c>
      <c r="M170" t="s">
        <v>852</v>
      </c>
      <c r="N170" t="s">
        <v>853</v>
      </c>
      <c r="O170" t="s">
        <v>1765</v>
      </c>
      <c r="P170" t="s">
        <v>192</v>
      </c>
      <c r="Q170" t="s">
        <v>148</v>
      </c>
      <c r="R170" t="s">
        <v>8659</v>
      </c>
      <c r="S170" t="s">
        <v>149</v>
      </c>
      <c r="T170" t="b">
        <v>1</v>
      </c>
      <c r="U170" t="b">
        <v>0</v>
      </c>
      <c r="V170">
        <v>1</v>
      </c>
      <c r="W170">
        <v>45</v>
      </c>
      <c r="X170">
        <v>3</v>
      </c>
      <c r="AF170" t="s">
        <v>1762</v>
      </c>
      <c r="AH170" t="s">
        <v>1766</v>
      </c>
    </row>
    <row r="171" spans="1:34" x14ac:dyDescent="0.25">
      <c r="A171">
        <v>2</v>
      </c>
      <c r="B171" t="s">
        <v>592</v>
      </c>
      <c r="C171" t="s">
        <v>593</v>
      </c>
      <c r="D171" t="s">
        <v>619</v>
      </c>
      <c r="E171" t="s">
        <v>620</v>
      </c>
      <c r="F171" t="s">
        <v>11038</v>
      </c>
      <c r="G171" t="s">
        <v>11039</v>
      </c>
      <c r="H171" t="s">
        <v>850</v>
      </c>
      <c r="I171" t="s">
        <v>851</v>
      </c>
      <c r="J171">
        <v>2</v>
      </c>
      <c r="L171" t="s">
        <v>833</v>
      </c>
      <c r="M171" t="s">
        <v>852</v>
      </c>
      <c r="N171" t="s">
        <v>853</v>
      </c>
      <c r="O171" t="s">
        <v>1767</v>
      </c>
      <c r="P171" t="s">
        <v>186</v>
      </c>
      <c r="Q171" t="s">
        <v>148</v>
      </c>
      <c r="R171" t="s">
        <v>8659</v>
      </c>
      <c r="S171" t="s">
        <v>149</v>
      </c>
      <c r="T171" t="b">
        <v>1</v>
      </c>
      <c r="U171" t="b">
        <v>0</v>
      </c>
      <c r="V171">
        <v>2</v>
      </c>
      <c r="W171">
        <v>45</v>
      </c>
      <c r="X171">
        <v>3</v>
      </c>
      <c r="AF171" t="s">
        <v>1768</v>
      </c>
      <c r="AG171" t="s">
        <v>1763</v>
      </c>
      <c r="AH171" t="s">
        <v>1769</v>
      </c>
    </row>
    <row r="172" spans="1:34" x14ac:dyDescent="0.25">
      <c r="A172">
        <v>2</v>
      </c>
      <c r="B172" t="s">
        <v>592</v>
      </c>
      <c r="C172" t="s">
        <v>593</v>
      </c>
      <c r="D172" t="s">
        <v>619</v>
      </c>
      <c r="E172" t="s">
        <v>620</v>
      </c>
      <c r="F172" t="s">
        <v>11038</v>
      </c>
      <c r="G172" t="s">
        <v>11039</v>
      </c>
      <c r="H172" t="s">
        <v>850</v>
      </c>
      <c r="I172" t="s">
        <v>851</v>
      </c>
      <c r="J172">
        <v>2</v>
      </c>
      <c r="L172" t="s">
        <v>833</v>
      </c>
      <c r="M172" t="s">
        <v>852</v>
      </c>
      <c r="N172" t="s">
        <v>853</v>
      </c>
      <c r="O172" t="s">
        <v>1770</v>
      </c>
      <c r="P172" t="s">
        <v>192</v>
      </c>
      <c r="Q172" t="s">
        <v>148</v>
      </c>
      <c r="R172" t="s">
        <v>8659</v>
      </c>
      <c r="S172" t="s">
        <v>149</v>
      </c>
      <c r="T172" t="b">
        <v>1</v>
      </c>
      <c r="U172" t="b">
        <v>0</v>
      </c>
      <c r="V172">
        <v>2</v>
      </c>
      <c r="W172">
        <v>45</v>
      </c>
      <c r="X172">
        <v>4</v>
      </c>
      <c r="AF172" t="s">
        <v>1768</v>
      </c>
      <c r="AH172" t="s">
        <v>1771</v>
      </c>
    </row>
    <row r="173" spans="1:34" x14ac:dyDescent="0.25">
      <c r="A173">
        <v>2</v>
      </c>
      <c r="B173" t="s">
        <v>592</v>
      </c>
      <c r="C173" t="s">
        <v>593</v>
      </c>
      <c r="D173" t="s">
        <v>619</v>
      </c>
      <c r="E173" t="s">
        <v>620</v>
      </c>
      <c r="F173" t="s">
        <v>11038</v>
      </c>
      <c r="G173" t="s">
        <v>11039</v>
      </c>
      <c r="H173" t="s">
        <v>850</v>
      </c>
      <c r="I173" t="s">
        <v>851</v>
      </c>
      <c r="J173">
        <v>2</v>
      </c>
      <c r="L173" t="s">
        <v>833</v>
      </c>
      <c r="M173" t="s">
        <v>852</v>
      </c>
      <c r="N173" t="s">
        <v>853</v>
      </c>
      <c r="O173" t="s">
        <v>1772</v>
      </c>
      <c r="P173" t="s">
        <v>186</v>
      </c>
      <c r="Q173" t="s">
        <v>148</v>
      </c>
      <c r="R173" t="s">
        <v>8659</v>
      </c>
      <c r="S173" t="s">
        <v>149</v>
      </c>
      <c r="T173" t="b">
        <v>1</v>
      </c>
      <c r="U173" t="b">
        <v>0</v>
      </c>
      <c r="V173">
        <v>3</v>
      </c>
      <c r="W173">
        <v>45</v>
      </c>
      <c r="X173">
        <v>5</v>
      </c>
      <c r="AF173" t="s">
        <v>1773</v>
      </c>
      <c r="AH173" t="s">
        <v>1774</v>
      </c>
    </row>
    <row r="174" spans="1:34" x14ac:dyDescent="0.25">
      <c r="A174">
        <v>2</v>
      </c>
      <c r="B174" t="s">
        <v>592</v>
      </c>
      <c r="C174" t="s">
        <v>593</v>
      </c>
      <c r="D174" t="s">
        <v>619</v>
      </c>
      <c r="E174" t="s">
        <v>620</v>
      </c>
      <c r="F174" t="s">
        <v>11038</v>
      </c>
      <c r="G174" t="s">
        <v>11039</v>
      </c>
      <c r="H174" t="s">
        <v>850</v>
      </c>
      <c r="I174" t="s">
        <v>851</v>
      </c>
      <c r="J174">
        <v>2</v>
      </c>
      <c r="L174" t="s">
        <v>833</v>
      </c>
      <c r="M174" t="s">
        <v>852</v>
      </c>
      <c r="N174" t="s">
        <v>853</v>
      </c>
      <c r="O174" t="s">
        <v>1775</v>
      </c>
      <c r="P174" t="s">
        <v>192</v>
      </c>
      <c r="Q174" t="s">
        <v>148</v>
      </c>
      <c r="R174" t="s">
        <v>8659</v>
      </c>
      <c r="S174" t="s">
        <v>149</v>
      </c>
      <c r="T174" t="b">
        <v>1</v>
      </c>
      <c r="U174" t="b">
        <v>0</v>
      </c>
      <c r="V174">
        <v>3</v>
      </c>
      <c r="W174">
        <v>45</v>
      </c>
      <c r="X174">
        <v>4</v>
      </c>
      <c r="AF174" t="s">
        <v>1773</v>
      </c>
      <c r="AH174" t="s">
        <v>1776</v>
      </c>
    </row>
    <row r="175" spans="1:34" x14ac:dyDescent="0.25">
      <c r="A175">
        <v>2</v>
      </c>
      <c r="B175" t="s">
        <v>592</v>
      </c>
      <c r="C175" t="s">
        <v>593</v>
      </c>
      <c r="D175" t="s">
        <v>619</v>
      </c>
      <c r="E175" t="s">
        <v>620</v>
      </c>
      <c r="F175" t="s">
        <v>11038</v>
      </c>
      <c r="G175" t="s">
        <v>11039</v>
      </c>
      <c r="H175" t="s">
        <v>850</v>
      </c>
      <c r="I175" t="s">
        <v>851</v>
      </c>
      <c r="J175">
        <v>2</v>
      </c>
      <c r="L175" t="s">
        <v>833</v>
      </c>
      <c r="M175" t="s">
        <v>852</v>
      </c>
      <c r="N175" t="s">
        <v>853</v>
      </c>
      <c r="O175" t="s">
        <v>1777</v>
      </c>
      <c r="P175" t="s">
        <v>10820</v>
      </c>
      <c r="Q175" t="s">
        <v>8650</v>
      </c>
      <c r="R175" t="s">
        <v>8637</v>
      </c>
      <c r="S175" t="s">
        <v>8643</v>
      </c>
      <c r="T175" t="b">
        <v>0</v>
      </c>
      <c r="U175" t="b">
        <v>0</v>
      </c>
      <c r="V175">
        <v>1</v>
      </c>
      <c r="W175">
        <v>20</v>
      </c>
      <c r="X175">
        <v>15</v>
      </c>
      <c r="AG175" t="s">
        <v>1778</v>
      </c>
      <c r="AH175" t="s">
        <v>1779</v>
      </c>
    </row>
    <row r="176" spans="1:34" x14ac:dyDescent="0.25">
      <c r="A176">
        <v>2</v>
      </c>
      <c r="B176" t="s">
        <v>592</v>
      </c>
      <c r="C176" t="s">
        <v>593</v>
      </c>
      <c r="D176" t="s">
        <v>619</v>
      </c>
      <c r="E176" t="s">
        <v>620</v>
      </c>
      <c r="F176" t="s">
        <v>11038</v>
      </c>
      <c r="G176" t="s">
        <v>11039</v>
      </c>
      <c r="H176" t="s">
        <v>850</v>
      </c>
      <c r="I176" t="s">
        <v>851</v>
      </c>
      <c r="J176">
        <v>2</v>
      </c>
      <c r="L176" t="s">
        <v>833</v>
      </c>
      <c r="M176" t="s">
        <v>852</v>
      </c>
      <c r="N176" t="s">
        <v>853</v>
      </c>
      <c r="O176" t="s">
        <v>1780</v>
      </c>
      <c r="P176" t="s">
        <v>10820</v>
      </c>
      <c r="Q176" t="s">
        <v>8650</v>
      </c>
      <c r="R176" t="s">
        <v>8637</v>
      </c>
      <c r="S176" t="s">
        <v>8643</v>
      </c>
      <c r="T176" t="b">
        <v>0</v>
      </c>
      <c r="U176" t="b">
        <v>0</v>
      </c>
      <c r="V176">
        <v>2</v>
      </c>
      <c r="W176">
        <v>20</v>
      </c>
      <c r="X176">
        <v>15</v>
      </c>
      <c r="AG176" t="s">
        <v>1781</v>
      </c>
      <c r="AH176" t="s">
        <v>1782</v>
      </c>
    </row>
    <row r="177" spans="1:34" x14ac:dyDescent="0.25">
      <c r="A177">
        <v>2</v>
      </c>
      <c r="B177" t="s">
        <v>592</v>
      </c>
      <c r="C177" t="s">
        <v>593</v>
      </c>
      <c r="D177" t="s">
        <v>619</v>
      </c>
      <c r="E177" t="s">
        <v>620</v>
      </c>
      <c r="F177" t="s">
        <v>11038</v>
      </c>
      <c r="G177" t="s">
        <v>11039</v>
      </c>
      <c r="H177" t="s">
        <v>850</v>
      </c>
      <c r="I177" t="s">
        <v>851</v>
      </c>
      <c r="J177">
        <v>2</v>
      </c>
      <c r="L177" t="s">
        <v>833</v>
      </c>
      <c r="M177" t="s">
        <v>852</v>
      </c>
      <c r="N177" t="s">
        <v>853</v>
      </c>
      <c r="O177" t="s">
        <v>1783</v>
      </c>
      <c r="P177" t="s">
        <v>10820</v>
      </c>
      <c r="Q177" t="s">
        <v>8650</v>
      </c>
      <c r="R177" t="s">
        <v>8637</v>
      </c>
      <c r="S177" t="s">
        <v>8643</v>
      </c>
      <c r="T177" t="b">
        <v>0</v>
      </c>
      <c r="U177" t="b">
        <v>0</v>
      </c>
      <c r="V177">
        <v>3</v>
      </c>
      <c r="W177">
        <v>20</v>
      </c>
      <c r="X177">
        <v>15</v>
      </c>
      <c r="AG177" t="s">
        <v>1784</v>
      </c>
      <c r="AH177" t="s">
        <v>1785</v>
      </c>
    </row>
    <row r="178" spans="1:34" x14ac:dyDescent="0.25">
      <c r="A178">
        <v>2</v>
      </c>
      <c r="B178" t="s">
        <v>592</v>
      </c>
      <c r="C178" t="s">
        <v>593</v>
      </c>
      <c r="D178" t="s">
        <v>619</v>
      </c>
      <c r="E178" t="s">
        <v>620</v>
      </c>
      <c r="F178" t="s">
        <v>11038</v>
      </c>
      <c r="G178" t="s">
        <v>11039</v>
      </c>
      <c r="H178" t="s">
        <v>850</v>
      </c>
      <c r="I178" t="s">
        <v>851</v>
      </c>
      <c r="J178">
        <v>2</v>
      </c>
      <c r="L178" t="s">
        <v>833</v>
      </c>
      <c r="M178" t="s">
        <v>852</v>
      </c>
      <c r="N178" t="s">
        <v>853</v>
      </c>
      <c r="O178" t="s">
        <v>1786</v>
      </c>
      <c r="P178" t="s">
        <v>10820</v>
      </c>
      <c r="Q178" t="s">
        <v>8650</v>
      </c>
      <c r="R178" t="s">
        <v>8637</v>
      </c>
      <c r="S178" t="s">
        <v>8643</v>
      </c>
      <c r="T178" t="b">
        <v>0</v>
      </c>
      <c r="U178" t="b">
        <v>0</v>
      </c>
      <c r="V178">
        <v>4</v>
      </c>
      <c r="W178">
        <v>25</v>
      </c>
      <c r="X178">
        <v>11</v>
      </c>
      <c r="AF178" t="s">
        <v>1787</v>
      </c>
      <c r="AG178" t="s">
        <v>1788</v>
      </c>
      <c r="AH178" t="s">
        <v>1789</v>
      </c>
    </row>
    <row r="179" spans="1:34" x14ac:dyDescent="0.25">
      <c r="A179">
        <v>2</v>
      </c>
      <c r="B179" t="s">
        <v>592</v>
      </c>
      <c r="C179" t="s">
        <v>593</v>
      </c>
      <c r="D179" t="s">
        <v>619</v>
      </c>
      <c r="E179" t="s">
        <v>620</v>
      </c>
      <c r="F179" t="s">
        <v>11038</v>
      </c>
      <c r="G179" t="s">
        <v>11039</v>
      </c>
      <c r="H179" t="s">
        <v>850</v>
      </c>
      <c r="I179" t="s">
        <v>851</v>
      </c>
      <c r="J179">
        <v>2</v>
      </c>
      <c r="L179" t="s">
        <v>833</v>
      </c>
      <c r="M179" t="s">
        <v>852</v>
      </c>
      <c r="N179" t="s">
        <v>853</v>
      </c>
      <c r="O179" t="s">
        <v>1790</v>
      </c>
      <c r="P179" t="s">
        <v>10820</v>
      </c>
      <c r="Q179" t="s">
        <v>8650</v>
      </c>
      <c r="R179" t="s">
        <v>8637</v>
      </c>
      <c r="S179" t="s">
        <v>8643</v>
      </c>
      <c r="T179" t="b">
        <v>0</v>
      </c>
      <c r="U179" t="b">
        <v>0</v>
      </c>
      <c r="V179">
        <v>5</v>
      </c>
      <c r="W179">
        <v>20</v>
      </c>
      <c r="X179">
        <v>6</v>
      </c>
      <c r="AF179" t="s">
        <v>1787</v>
      </c>
      <c r="AG179" t="s">
        <v>1788</v>
      </c>
      <c r="AH179" t="s">
        <v>853</v>
      </c>
    </row>
    <row r="180" spans="1:34" x14ac:dyDescent="0.25">
      <c r="A180">
        <v>2</v>
      </c>
      <c r="B180" t="s">
        <v>592</v>
      </c>
      <c r="C180" t="s">
        <v>593</v>
      </c>
      <c r="D180" t="s">
        <v>619</v>
      </c>
      <c r="E180" t="s">
        <v>620</v>
      </c>
      <c r="F180" t="s">
        <v>11038</v>
      </c>
      <c r="G180" t="s">
        <v>11039</v>
      </c>
      <c r="H180" t="s">
        <v>854</v>
      </c>
      <c r="I180" t="s">
        <v>855</v>
      </c>
      <c r="J180">
        <v>3</v>
      </c>
      <c r="L180" t="s">
        <v>838</v>
      </c>
      <c r="M180" t="s">
        <v>856</v>
      </c>
      <c r="N180" t="s">
        <v>857</v>
      </c>
      <c r="O180" t="s">
        <v>1791</v>
      </c>
      <c r="P180" t="s">
        <v>15</v>
      </c>
      <c r="Q180" t="s">
        <v>2</v>
      </c>
      <c r="R180" t="s">
        <v>2</v>
      </c>
      <c r="S180" t="s">
        <v>8646</v>
      </c>
      <c r="T180" t="b">
        <v>1</v>
      </c>
      <c r="U180" t="b">
        <v>1</v>
      </c>
      <c r="V180">
        <v>1</v>
      </c>
      <c r="W180">
        <v>50</v>
      </c>
      <c r="Y180">
        <v>75</v>
      </c>
      <c r="AG180" t="s">
        <v>1792</v>
      </c>
      <c r="AH180" t="s">
        <v>856</v>
      </c>
    </row>
    <row r="181" spans="1:34" x14ac:dyDescent="0.25">
      <c r="A181">
        <v>2</v>
      </c>
      <c r="B181" t="s">
        <v>592</v>
      </c>
      <c r="C181" t="s">
        <v>593</v>
      </c>
      <c r="D181" t="s">
        <v>619</v>
      </c>
      <c r="E181" t="s">
        <v>620</v>
      </c>
      <c r="F181" t="s">
        <v>11038</v>
      </c>
      <c r="G181" t="s">
        <v>11039</v>
      </c>
      <c r="H181" t="s">
        <v>854</v>
      </c>
      <c r="I181" t="s">
        <v>855</v>
      </c>
      <c r="J181">
        <v>3</v>
      </c>
      <c r="L181" t="s">
        <v>838</v>
      </c>
      <c r="M181" t="s">
        <v>856</v>
      </c>
      <c r="N181" t="s">
        <v>857</v>
      </c>
      <c r="O181" t="s">
        <v>1793</v>
      </c>
      <c r="P181" t="s">
        <v>15</v>
      </c>
      <c r="Q181" t="s">
        <v>2</v>
      </c>
      <c r="R181" t="s">
        <v>2</v>
      </c>
      <c r="S181" t="s">
        <v>8646</v>
      </c>
      <c r="T181" t="b">
        <v>1</v>
      </c>
      <c r="U181" t="b">
        <v>1</v>
      </c>
      <c r="V181">
        <v>2</v>
      </c>
      <c r="W181">
        <v>50</v>
      </c>
      <c r="Y181">
        <v>75</v>
      </c>
      <c r="AG181" t="s">
        <v>1792</v>
      </c>
      <c r="AH181" t="s">
        <v>1794</v>
      </c>
    </row>
    <row r="182" spans="1:34" x14ac:dyDescent="0.25">
      <c r="A182">
        <v>2</v>
      </c>
      <c r="B182" t="s">
        <v>592</v>
      </c>
      <c r="C182" t="s">
        <v>593</v>
      </c>
      <c r="D182" t="s">
        <v>619</v>
      </c>
      <c r="E182" t="s">
        <v>620</v>
      </c>
      <c r="F182" t="s">
        <v>11038</v>
      </c>
      <c r="G182" t="s">
        <v>11039</v>
      </c>
      <c r="H182" t="s">
        <v>854</v>
      </c>
      <c r="I182" t="s">
        <v>855</v>
      </c>
      <c r="J182">
        <v>3</v>
      </c>
      <c r="L182" t="s">
        <v>838</v>
      </c>
      <c r="M182" t="s">
        <v>856</v>
      </c>
      <c r="N182" t="s">
        <v>857</v>
      </c>
      <c r="O182" t="s">
        <v>1795</v>
      </c>
      <c r="P182" t="s">
        <v>15</v>
      </c>
      <c r="Q182" t="s">
        <v>2</v>
      </c>
      <c r="R182" t="s">
        <v>2</v>
      </c>
      <c r="S182" t="s">
        <v>8646</v>
      </c>
      <c r="T182" t="b">
        <v>1</v>
      </c>
      <c r="U182" t="b">
        <v>1</v>
      </c>
      <c r="V182">
        <v>3</v>
      </c>
      <c r="W182">
        <v>50</v>
      </c>
      <c r="Y182">
        <v>75</v>
      </c>
      <c r="AG182" t="s">
        <v>1796</v>
      </c>
      <c r="AH182" t="s">
        <v>1797</v>
      </c>
    </row>
    <row r="183" spans="1:34" x14ac:dyDescent="0.25">
      <c r="A183">
        <v>2</v>
      </c>
      <c r="B183" t="s">
        <v>592</v>
      </c>
      <c r="C183" t="s">
        <v>593</v>
      </c>
      <c r="D183" t="s">
        <v>619</v>
      </c>
      <c r="E183" t="s">
        <v>620</v>
      </c>
      <c r="F183" t="s">
        <v>11038</v>
      </c>
      <c r="G183" t="s">
        <v>11039</v>
      </c>
      <c r="H183" t="s">
        <v>854</v>
      </c>
      <c r="I183" t="s">
        <v>855</v>
      </c>
      <c r="J183">
        <v>3</v>
      </c>
      <c r="L183" t="s">
        <v>838</v>
      </c>
      <c r="M183" t="s">
        <v>856</v>
      </c>
      <c r="N183" t="s">
        <v>857</v>
      </c>
      <c r="O183" t="s">
        <v>1798</v>
      </c>
      <c r="P183" t="s">
        <v>15</v>
      </c>
      <c r="Q183" t="s">
        <v>2</v>
      </c>
      <c r="R183" t="s">
        <v>2</v>
      </c>
      <c r="S183" t="s">
        <v>8646</v>
      </c>
      <c r="T183" t="b">
        <v>1</v>
      </c>
      <c r="U183" t="b">
        <v>1</v>
      </c>
      <c r="V183">
        <v>4</v>
      </c>
      <c r="W183">
        <v>50</v>
      </c>
      <c r="Y183">
        <v>75</v>
      </c>
      <c r="AG183" t="s">
        <v>1799</v>
      </c>
      <c r="AH183" t="s">
        <v>1800</v>
      </c>
    </row>
    <row r="184" spans="1:34" x14ac:dyDescent="0.25">
      <c r="A184">
        <v>2</v>
      </c>
      <c r="B184" t="s">
        <v>592</v>
      </c>
      <c r="C184" t="s">
        <v>593</v>
      </c>
      <c r="D184" t="s">
        <v>619</v>
      </c>
      <c r="E184" t="s">
        <v>620</v>
      </c>
      <c r="F184" t="s">
        <v>11038</v>
      </c>
      <c r="G184" t="s">
        <v>11039</v>
      </c>
      <c r="H184" t="s">
        <v>854</v>
      </c>
      <c r="I184" t="s">
        <v>855</v>
      </c>
      <c r="J184">
        <v>3</v>
      </c>
      <c r="L184" t="s">
        <v>838</v>
      </c>
      <c r="M184" t="s">
        <v>856</v>
      </c>
      <c r="N184" t="s">
        <v>857</v>
      </c>
      <c r="O184" t="s">
        <v>1801</v>
      </c>
      <c r="P184" t="s">
        <v>15</v>
      </c>
      <c r="Q184" t="s">
        <v>2</v>
      </c>
      <c r="R184" t="s">
        <v>2</v>
      </c>
      <c r="S184" t="s">
        <v>8646</v>
      </c>
      <c r="T184" t="b">
        <v>1</v>
      </c>
      <c r="U184" t="b">
        <v>1</v>
      </c>
      <c r="V184">
        <v>5</v>
      </c>
      <c r="W184">
        <v>50</v>
      </c>
      <c r="Y184">
        <v>75</v>
      </c>
      <c r="AG184" t="s">
        <v>1799</v>
      </c>
      <c r="AH184" t="s">
        <v>1802</v>
      </c>
    </row>
    <row r="185" spans="1:34" x14ac:dyDescent="0.25">
      <c r="A185">
        <v>2</v>
      </c>
      <c r="B185" t="s">
        <v>592</v>
      </c>
      <c r="C185" t="s">
        <v>593</v>
      </c>
      <c r="D185" t="s">
        <v>619</v>
      </c>
      <c r="E185" t="s">
        <v>620</v>
      </c>
      <c r="F185" t="s">
        <v>11038</v>
      </c>
      <c r="G185" t="s">
        <v>11039</v>
      </c>
      <c r="H185" t="s">
        <v>854</v>
      </c>
      <c r="I185" t="s">
        <v>855</v>
      </c>
      <c r="J185">
        <v>3</v>
      </c>
      <c r="L185" t="s">
        <v>838</v>
      </c>
      <c r="M185" t="s">
        <v>856</v>
      </c>
      <c r="N185" t="s">
        <v>857</v>
      </c>
      <c r="O185" t="s">
        <v>1803</v>
      </c>
      <c r="P185" t="s">
        <v>51</v>
      </c>
      <c r="Q185" t="s">
        <v>25</v>
      </c>
      <c r="R185" t="s">
        <v>25</v>
      </c>
      <c r="S185" t="s">
        <v>26</v>
      </c>
      <c r="T185" t="b">
        <v>0</v>
      </c>
      <c r="U185" t="b">
        <v>0</v>
      </c>
      <c r="V185">
        <v>1</v>
      </c>
      <c r="W185">
        <v>140</v>
      </c>
      <c r="X185">
        <v>12</v>
      </c>
      <c r="AG185" t="s">
        <v>1804</v>
      </c>
      <c r="AH185" t="s">
        <v>1805</v>
      </c>
    </row>
    <row r="186" spans="1:34" x14ac:dyDescent="0.25">
      <c r="A186">
        <v>2</v>
      </c>
      <c r="B186" t="s">
        <v>592</v>
      </c>
      <c r="C186" t="s">
        <v>593</v>
      </c>
      <c r="D186" t="s">
        <v>619</v>
      </c>
      <c r="E186" t="s">
        <v>620</v>
      </c>
      <c r="F186" t="s">
        <v>11038</v>
      </c>
      <c r="G186" t="s">
        <v>11039</v>
      </c>
      <c r="H186" t="s">
        <v>854</v>
      </c>
      <c r="I186" t="s">
        <v>855</v>
      </c>
      <c r="J186">
        <v>3</v>
      </c>
      <c r="L186" t="s">
        <v>838</v>
      </c>
      <c r="M186" t="s">
        <v>856</v>
      </c>
      <c r="N186" t="s">
        <v>857</v>
      </c>
      <c r="O186" t="s">
        <v>1806</v>
      </c>
      <c r="P186" t="s">
        <v>51</v>
      </c>
      <c r="Q186" t="s">
        <v>25</v>
      </c>
      <c r="R186" t="s">
        <v>25</v>
      </c>
      <c r="S186" t="s">
        <v>26</v>
      </c>
      <c r="T186" t="b">
        <v>0</v>
      </c>
      <c r="U186" t="b">
        <v>0</v>
      </c>
      <c r="V186">
        <v>2</v>
      </c>
      <c r="W186">
        <v>140</v>
      </c>
      <c r="X186">
        <v>12</v>
      </c>
      <c r="AG186" t="s">
        <v>1804</v>
      </c>
      <c r="AH186" t="s">
        <v>1807</v>
      </c>
    </row>
    <row r="187" spans="1:34" x14ac:dyDescent="0.25">
      <c r="A187">
        <v>2</v>
      </c>
      <c r="B187" t="s">
        <v>592</v>
      </c>
      <c r="C187" t="s">
        <v>593</v>
      </c>
      <c r="D187" t="s">
        <v>619</v>
      </c>
      <c r="E187" t="s">
        <v>620</v>
      </c>
      <c r="F187" t="s">
        <v>11038</v>
      </c>
      <c r="G187" t="s">
        <v>11039</v>
      </c>
      <c r="H187" t="s">
        <v>854</v>
      </c>
      <c r="I187" t="s">
        <v>855</v>
      </c>
      <c r="J187">
        <v>3</v>
      </c>
      <c r="L187" t="s">
        <v>838</v>
      </c>
      <c r="M187" t="s">
        <v>856</v>
      </c>
      <c r="N187" t="s">
        <v>857</v>
      </c>
      <c r="O187" t="s">
        <v>1808</v>
      </c>
      <c r="P187" t="s">
        <v>51</v>
      </c>
      <c r="Q187" t="s">
        <v>25</v>
      </c>
      <c r="R187" t="s">
        <v>25</v>
      </c>
      <c r="S187" t="s">
        <v>26</v>
      </c>
      <c r="T187" t="b">
        <v>0</v>
      </c>
      <c r="U187" t="b">
        <v>0</v>
      </c>
      <c r="V187">
        <v>3</v>
      </c>
      <c r="W187">
        <v>145</v>
      </c>
      <c r="X187">
        <v>11</v>
      </c>
      <c r="AB187">
        <v>2</v>
      </c>
      <c r="AC187">
        <v>1</v>
      </c>
      <c r="AD187">
        <v>2</v>
      </c>
      <c r="AE187" t="s">
        <v>610</v>
      </c>
      <c r="AG187" t="s">
        <v>1809</v>
      </c>
      <c r="AH187" t="s">
        <v>1810</v>
      </c>
    </row>
    <row r="188" spans="1:34" x14ac:dyDescent="0.25">
      <c r="A188">
        <v>2</v>
      </c>
      <c r="B188" t="s">
        <v>592</v>
      </c>
      <c r="C188" t="s">
        <v>593</v>
      </c>
      <c r="D188" t="s">
        <v>619</v>
      </c>
      <c r="E188" t="s">
        <v>620</v>
      </c>
      <c r="F188" t="s">
        <v>11038</v>
      </c>
      <c r="G188" t="s">
        <v>11039</v>
      </c>
      <c r="H188" t="s">
        <v>854</v>
      </c>
      <c r="I188" t="s">
        <v>855</v>
      </c>
      <c r="J188">
        <v>3</v>
      </c>
      <c r="L188" t="s">
        <v>838</v>
      </c>
      <c r="M188" t="s">
        <v>856</v>
      </c>
      <c r="N188" t="s">
        <v>857</v>
      </c>
      <c r="O188" t="s">
        <v>1811</v>
      </c>
      <c r="P188" t="s">
        <v>51</v>
      </c>
      <c r="Q188" t="s">
        <v>25</v>
      </c>
      <c r="R188" t="s">
        <v>25</v>
      </c>
      <c r="S188" t="s">
        <v>26</v>
      </c>
      <c r="T188" t="b">
        <v>0</v>
      </c>
      <c r="U188" t="b">
        <v>0</v>
      </c>
      <c r="V188">
        <v>4</v>
      </c>
      <c r="W188">
        <v>145</v>
      </c>
      <c r="X188">
        <v>10</v>
      </c>
      <c r="AB188">
        <v>2</v>
      </c>
      <c r="AC188">
        <v>1</v>
      </c>
      <c r="AD188">
        <v>2</v>
      </c>
      <c r="AE188" t="s">
        <v>1646</v>
      </c>
      <c r="AG188" t="s">
        <v>1812</v>
      </c>
      <c r="AH188" t="s">
        <v>1813</v>
      </c>
    </row>
    <row r="189" spans="1:34" x14ac:dyDescent="0.25">
      <c r="A189">
        <v>2</v>
      </c>
      <c r="B189" t="s">
        <v>592</v>
      </c>
      <c r="C189" t="s">
        <v>593</v>
      </c>
      <c r="D189" t="s">
        <v>619</v>
      </c>
      <c r="E189" t="s">
        <v>620</v>
      </c>
      <c r="F189" t="s">
        <v>11038</v>
      </c>
      <c r="G189" t="s">
        <v>11039</v>
      </c>
      <c r="H189" t="s">
        <v>854</v>
      </c>
      <c r="I189" t="s">
        <v>855</v>
      </c>
      <c r="J189">
        <v>3</v>
      </c>
      <c r="L189" t="s">
        <v>838</v>
      </c>
      <c r="M189" t="s">
        <v>856</v>
      </c>
      <c r="N189" t="s">
        <v>857</v>
      </c>
      <c r="O189" t="s">
        <v>1814</v>
      </c>
      <c r="P189" t="s">
        <v>73</v>
      </c>
      <c r="Q189" t="s">
        <v>25</v>
      </c>
      <c r="R189" t="s">
        <v>25</v>
      </c>
      <c r="S189" t="s">
        <v>8646</v>
      </c>
      <c r="T189" t="b">
        <v>0</v>
      </c>
      <c r="U189" t="b">
        <v>0</v>
      </c>
      <c r="V189">
        <v>1</v>
      </c>
      <c r="W189">
        <v>30</v>
      </c>
      <c r="X189">
        <v>20</v>
      </c>
      <c r="AG189" t="s">
        <v>1815</v>
      </c>
      <c r="AH189" t="s">
        <v>1816</v>
      </c>
    </row>
    <row r="190" spans="1:34" x14ac:dyDescent="0.25">
      <c r="A190">
        <v>2</v>
      </c>
      <c r="B190" t="s">
        <v>592</v>
      </c>
      <c r="C190" t="s">
        <v>593</v>
      </c>
      <c r="D190" t="s">
        <v>619</v>
      </c>
      <c r="E190" t="s">
        <v>620</v>
      </c>
      <c r="F190" t="s">
        <v>11038</v>
      </c>
      <c r="G190" t="s">
        <v>11039</v>
      </c>
      <c r="H190" t="s">
        <v>854</v>
      </c>
      <c r="I190" t="s">
        <v>855</v>
      </c>
      <c r="J190">
        <v>3</v>
      </c>
      <c r="L190" t="s">
        <v>838</v>
      </c>
      <c r="M190" t="s">
        <v>856</v>
      </c>
      <c r="N190" t="s">
        <v>857</v>
      </c>
      <c r="O190" t="s">
        <v>1817</v>
      </c>
      <c r="P190" t="s">
        <v>73</v>
      </c>
      <c r="Q190" t="s">
        <v>25</v>
      </c>
      <c r="R190" t="s">
        <v>25</v>
      </c>
      <c r="S190" t="s">
        <v>8646</v>
      </c>
      <c r="T190" t="b">
        <v>0</v>
      </c>
      <c r="U190" t="b">
        <v>0</v>
      </c>
      <c r="V190">
        <v>2</v>
      </c>
      <c r="W190">
        <v>30</v>
      </c>
      <c r="X190">
        <v>20</v>
      </c>
      <c r="AG190" t="s">
        <v>1815</v>
      </c>
      <c r="AH190" t="s">
        <v>1818</v>
      </c>
    </row>
    <row r="191" spans="1:34" x14ac:dyDescent="0.25">
      <c r="A191">
        <v>2</v>
      </c>
      <c r="B191" t="s">
        <v>592</v>
      </c>
      <c r="C191" t="s">
        <v>593</v>
      </c>
      <c r="D191" t="s">
        <v>619</v>
      </c>
      <c r="E191" t="s">
        <v>620</v>
      </c>
      <c r="F191" t="s">
        <v>11038</v>
      </c>
      <c r="G191" t="s">
        <v>11039</v>
      </c>
      <c r="H191" t="s">
        <v>854</v>
      </c>
      <c r="I191" t="s">
        <v>855</v>
      </c>
      <c r="J191">
        <v>3</v>
      </c>
      <c r="L191" t="s">
        <v>838</v>
      </c>
      <c r="M191" t="s">
        <v>856</v>
      </c>
      <c r="N191" t="s">
        <v>857</v>
      </c>
      <c r="O191" t="s">
        <v>1819</v>
      </c>
      <c r="P191" t="s">
        <v>73</v>
      </c>
      <c r="Q191" t="s">
        <v>25</v>
      </c>
      <c r="R191" t="s">
        <v>25</v>
      </c>
      <c r="S191" t="s">
        <v>8646</v>
      </c>
      <c r="T191" t="b">
        <v>0</v>
      </c>
      <c r="U191" t="b">
        <v>0</v>
      </c>
      <c r="V191">
        <v>3</v>
      </c>
      <c r="W191">
        <v>30</v>
      </c>
      <c r="X191">
        <v>20</v>
      </c>
      <c r="AG191" t="s">
        <v>1815</v>
      </c>
      <c r="AH191" t="s">
        <v>1820</v>
      </c>
    </row>
    <row r="192" spans="1:34" x14ac:dyDescent="0.25">
      <c r="A192">
        <v>2</v>
      </c>
      <c r="B192" t="s">
        <v>592</v>
      </c>
      <c r="C192" t="s">
        <v>593</v>
      </c>
      <c r="D192" t="s">
        <v>619</v>
      </c>
      <c r="E192" t="s">
        <v>620</v>
      </c>
      <c r="F192" t="s">
        <v>11038</v>
      </c>
      <c r="G192" t="s">
        <v>11039</v>
      </c>
      <c r="H192" t="s">
        <v>854</v>
      </c>
      <c r="I192" t="s">
        <v>855</v>
      </c>
      <c r="J192">
        <v>3</v>
      </c>
      <c r="L192" t="s">
        <v>838</v>
      </c>
      <c r="M192" t="s">
        <v>856</v>
      </c>
      <c r="N192" t="s">
        <v>857</v>
      </c>
      <c r="O192" t="s">
        <v>1821</v>
      </c>
      <c r="P192" t="s">
        <v>99</v>
      </c>
      <c r="Q192" t="s">
        <v>8644</v>
      </c>
      <c r="R192" t="s">
        <v>8488</v>
      </c>
      <c r="S192" t="s">
        <v>8643</v>
      </c>
      <c r="T192" t="b">
        <v>1</v>
      </c>
      <c r="U192" t="b">
        <v>0</v>
      </c>
      <c r="V192">
        <v>1</v>
      </c>
      <c r="W192">
        <v>50</v>
      </c>
      <c r="X192">
        <v>12</v>
      </c>
      <c r="AG192" t="s">
        <v>1822</v>
      </c>
      <c r="AH192" t="s">
        <v>1823</v>
      </c>
    </row>
    <row r="193" spans="1:34" x14ac:dyDescent="0.25">
      <c r="A193">
        <v>2</v>
      </c>
      <c r="B193" t="s">
        <v>592</v>
      </c>
      <c r="C193" t="s">
        <v>593</v>
      </c>
      <c r="D193" t="s">
        <v>619</v>
      </c>
      <c r="E193" t="s">
        <v>620</v>
      </c>
      <c r="F193" t="s">
        <v>11038</v>
      </c>
      <c r="G193" t="s">
        <v>11039</v>
      </c>
      <c r="H193" t="s">
        <v>854</v>
      </c>
      <c r="I193" t="s">
        <v>855</v>
      </c>
      <c r="J193">
        <v>3</v>
      </c>
      <c r="L193" t="s">
        <v>838</v>
      </c>
      <c r="M193" t="s">
        <v>856</v>
      </c>
      <c r="N193" t="s">
        <v>857</v>
      </c>
      <c r="O193" t="s">
        <v>1824</v>
      </c>
      <c r="P193" t="s">
        <v>99</v>
      </c>
      <c r="Q193" t="s">
        <v>8644</v>
      </c>
      <c r="R193" t="s">
        <v>8488</v>
      </c>
      <c r="S193" t="s">
        <v>8643</v>
      </c>
      <c r="T193" t="b">
        <v>1</v>
      </c>
      <c r="U193" t="b">
        <v>0</v>
      </c>
      <c r="V193">
        <v>2</v>
      </c>
      <c r="W193">
        <v>55</v>
      </c>
      <c r="X193">
        <v>11</v>
      </c>
      <c r="AE193" t="s">
        <v>595</v>
      </c>
      <c r="AG193" t="s">
        <v>1825</v>
      </c>
      <c r="AH193" t="s">
        <v>1826</v>
      </c>
    </row>
    <row r="194" spans="1:34" x14ac:dyDescent="0.25">
      <c r="A194">
        <v>2</v>
      </c>
      <c r="B194" t="s">
        <v>592</v>
      </c>
      <c r="C194" t="s">
        <v>593</v>
      </c>
      <c r="D194" t="s">
        <v>619</v>
      </c>
      <c r="E194" t="s">
        <v>620</v>
      </c>
      <c r="F194" t="s">
        <v>11038</v>
      </c>
      <c r="G194" t="s">
        <v>11039</v>
      </c>
      <c r="H194" t="s">
        <v>854</v>
      </c>
      <c r="I194" t="s">
        <v>855</v>
      </c>
      <c r="J194">
        <v>3</v>
      </c>
      <c r="L194" t="s">
        <v>838</v>
      </c>
      <c r="M194" t="s">
        <v>856</v>
      </c>
      <c r="N194" t="s">
        <v>857</v>
      </c>
      <c r="O194" t="s">
        <v>1827</v>
      </c>
      <c r="P194" t="s">
        <v>99</v>
      </c>
      <c r="Q194" t="s">
        <v>8644</v>
      </c>
      <c r="R194" t="s">
        <v>8488</v>
      </c>
      <c r="S194" t="s">
        <v>8643</v>
      </c>
      <c r="T194" t="b">
        <v>1</v>
      </c>
      <c r="U194" t="b">
        <v>0</v>
      </c>
      <c r="V194">
        <v>3</v>
      </c>
      <c r="W194">
        <v>40</v>
      </c>
      <c r="X194">
        <v>10</v>
      </c>
      <c r="AF194" t="s">
        <v>1828</v>
      </c>
      <c r="AG194" t="s">
        <v>1829</v>
      </c>
      <c r="AH194" t="s">
        <v>1830</v>
      </c>
    </row>
    <row r="195" spans="1:34" x14ac:dyDescent="0.25">
      <c r="A195">
        <v>2</v>
      </c>
      <c r="B195" t="s">
        <v>592</v>
      </c>
      <c r="C195" t="s">
        <v>593</v>
      </c>
      <c r="D195" t="s">
        <v>619</v>
      </c>
      <c r="E195" t="s">
        <v>620</v>
      </c>
      <c r="F195" t="s">
        <v>11038</v>
      </c>
      <c r="G195" t="s">
        <v>11039</v>
      </c>
      <c r="H195" t="s">
        <v>854</v>
      </c>
      <c r="I195" t="s">
        <v>855</v>
      </c>
      <c r="J195">
        <v>3</v>
      </c>
      <c r="L195" t="s">
        <v>838</v>
      </c>
      <c r="M195" t="s">
        <v>856</v>
      </c>
      <c r="N195" t="s">
        <v>857</v>
      </c>
      <c r="O195" t="s">
        <v>1831</v>
      </c>
      <c r="P195" t="s">
        <v>99</v>
      </c>
      <c r="Q195" t="s">
        <v>8644</v>
      </c>
      <c r="R195" t="s">
        <v>8488</v>
      </c>
      <c r="S195" t="s">
        <v>8643</v>
      </c>
      <c r="T195" t="b">
        <v>1</v>
      </c>
      <c r="U195" t="b">
        <v>0</v>
      </c>
      <c r="V195">
        <v>4</v>
      </c>
      <c r="W195">
        <v>40</v>
      </c>
      <c r="X195">
        <v>4</v>
      </c>
      <c r="AF195" t="s">
        <v>1828</v>
      </c>
      <c r="AG195" t="s">
        <v>1829</v>
      </c>
      <c r="AH195" t="s">
        <v>857</v>
      </c>
    </row>
    <row r="196" spans="1:34" x14ac:dyDescent="0.25">
      <c r="A196">
        <v>2</v>
      </c>
      <c r="B196" t="s">
        <v>592</v>
      </c>
      <c r="C196" t="s">
        <v>593</v>
      </c>
      <c r="D196" t="s">
        <v>619</v>
      </c>
      <c r="E196" t="s">
        <v>620</v>
      </c>
      <c r="F196" t="s">
        <v>11038</v>
      </c>
      <c r="G196" t="s">
        <v>11039</v>
      </c>
      <c r="H196" t="s">
        <v>858</v>
      </c>
      <c r="I196" t="s">
        <v>859</v>
      </c>
      <c r="J196">
        <v>4</v>
      </c>
      <c r="L196" t="s">
        <v>843</v>
      </c>
      <c r="M196" t="s">
        <v>860</v>
      </c>
      <c r="N196" t="s">
        <v>861</v>
      </c>
      <c r="O196" t="s">
        <v>1832</v>
      </c>
      <c r="P196" t="s">
        <v>112</v>
      </c>
      <c r="Q196" t="s">
        <v>8644</v>
      </c>
      <c r="R196" t="s">
        <v>8488</v>
      </c>
      <c r="S196" t="s">
        <v>8643</v>
      </c>
      <c r="T196" t="b">
        <v>0</v>
      </c>
      <c r="U196" t="b">
        <v>0</v>
      </c>
      <c r="V196">
        <v>1</v>
      </c>
      <c r="W196">
        <v>45</v>
      </c>
      <c r="X196">
        <v>15</v>
      </c>
      <c r="AF196" t="s">
        <v>1833</v>
      </c>
      <c r="AG196" t="s">
        <v>1834</v>
      </c>
      <c r="AH196" t="s">
        <v>860</v>
      </c>
    </row>
    <row r="197" spans="1:34" x14ac:dyDescent="0.25">
      <c r="A197">
        <v>2</v>
      </c>
      <c r="B197" t="s">
        <v>592</v>
      </c>
      <c r="C197" t="s">
        <v>593</v>
      </c>
      <c r="D197" t="s">
        <v>619</v>
      </c>
      <c r="E197" t="s">
        <v>620</v>
      </c>
      <c r="F197" t="s">
        <v>11038</v>
      </c>
      <c r="G197" t="s">
        <v>11039</v>
      </c>
      <c r="H197" t="s">
        <v>858</v>
      </c>
      <c r="I197" t="s">
        <v>859</v>
      </c>
      <c r="J197">
        <v>4</v>
      </c>
      <c r="L197" t="s">
        <v>843</v>
      </c>
      <c r="M197" t="s">
        <v>860</v>
      </c>
      <c r="N197" t="s">
        <v>861</v>
      </c>
      <c r="O197" t="s">
        <v>1835</v>
      </c>
      <c r="P197" t="s">
        <v>112</v>
      </c>
      <c r="Q197" t="s">
        <v>8644</v>
      </c>
      <c r="R197" t="s">
        <v>8488</v>
      </c>
      <c r="S197" t="s">
        <v>8643</v>
      </c>
      <c r="T197" t="b">
        <v>0</v>
      </c>
      <c r="U197" t="b">
        <v>0</v>
      </c>
      <c r="V197">
        <v>2</v>
      </c>
      <c r="W197">
        <v>40</v>
      </c>
      <c r="X197">
        <v>15</v>
      </c>
      <c r="AF197" t="s">
        <v>1833</v>
      </c>
      <c r="AG197" t="s">
        <v>1836</v>
      </c>
      <c r="AH197" t="s">
        <v>1837</v>
      </c>
    </row>
    <row r="198" spans="1:34" x14ac:dyDescent="0.25">
      <c r="A198">
        <v>2</v>
      </c>
      <c r="B198" t="s">
        <v>592</v>
      </c>
      <c r="C198" t="s">
        <v>593</v>
      </c>
      <c r="D198" t="s">
        <v>619</v>
      </c>
      <c r="E198" t="s">
        <v>620</v>
      </c>
      <c r="F198" t="s">
        <v>11038</v>
      </c>
      <c r="G198" t="s">
        <v>11039</v>
      </c>
      <c r="H198" t="s">
        <v>858</v>
      </c>
      <c r="I198" t="s">
        <v>859</v>
      </c>
      <c r="J198">
        <v>4</v>
      </c>
      <c r="L198" t="s">
        <v>843</v>
      </c>
      <c r="M198" t="s">
        <v>860</v>
      </c>
      <c r="N198" t="s">
        <v>861</v>
      </c>
      <c r="O198" t="s">
        <v>1838</v>
      </c>
      <c r="P198" t="s">
        <v>112</v>
      </c>
      <c r="Q198" t="s">
        <v>8644</v>
      </c>
      <c r="R198" t="s">
        <v>8488</v>
      </c>
      <c r="S198" t="s">
        <v>8643</v>
      </c>
      <c r="T198" t="b">
        <v>0</v>
      </c>
      <c r="U198" t="b">
        <v>0</v>
      </c>
      <c r="V198">
        <v>3</v>
      </c>
      <c r="W198">
        <v>45</v>
      </c>
      <c r="X198">
        <v>15</v>
      </c>
      <c r="AF198" t="s">
        <v>1839</v>
      </c>
      <c r="AG198" t="s">
        <v>1840</v>
      </c>
      <c r="AH198" t="s">
        <v>1841</v>
      </c>
    </row>
    <row r="199" spans="1:34" x14ac:dyDescent="0.25">
      <c r="A199">
        <v>2</v>
      </c>
      <c r="B199" t="s">
        <v>592</v>
      </c>
      <c r="C199" t="s">
        <v>593</v>
      </c>
      <c r="D199" t="s">
        <v>619</v>
      </c>
      <c r="E199" t="s">
        <v>620</v>
      </c>
      <c r="F199" t="s">
        <v>11038</v>
      </c>
      <c r="G199" t="s">
        <v>11039</v>
      </c>
      <c r="H199" t="s">
        <v>858</v>
      </c>
      <c r="I199" t="s">
        <v>859</v>
      </c>
      <c r="J199">
        <v>4</v>
      </c>
      <c r="L199" t="s">
        <v>843</v>
      </c>
      <c r="M199" t="s">
        <v>860</v>
      </c>
      <c r="N199" t="s">
        <v>861</v>
      </c>
      <c r="O199" t="s">
        <v>1842</v>
      </c>
      <c r="P199" t="s">
        <v>214</v>
      </c>
      <c r="Q199" t="s">
        <v>8650</v>
      </c>
      <c r="R199" t="s">
        <v>8637</v>
      </c>
      <c r="S199" t="s">
        <v>8643</v>
      </c>
      <c r="T199" t="b">
        <v>0</v>
      </c>
      <c r="U199" t="b">
        <v>0</v>
      </c>
      <c r="V199">
        <v>1</v>
      </c>
      <c r="W199">
        <v>45</v>
      </c>
      <c r="X199">
        <v>15</v>
      </c>
      <c r="AF199" t="s">
        <v>1839</v>
      </c>
      <c r="AH199" t="s">
        <v>1843</v>
      </c>
    </row>
    <row r="200" spans="1:34" x14ac:dyDescent="0.25">
      <c r="A200">
        <v>2</v>
      </c>
      <c r="B200" t="s">
        <v>592</v>
      </c>
      <c r="C200" t="s">
        <v>593</v>
      </c>
      <c r="D200" t="s">
        <v>619</v>
      </c>
      <c r="E200" t="s">
        <v>620</v>
      </c>
      <c r="F200" t="s">
        <v>11038</v>
      </c>
      <c r="G200" t="s">
        <v>11039</v>
      </c>
      <c r="H200" t="s">
        <v>858</v>
      </c>
      <c r="I200" t="s">
        <v>859</v>
      </c>
      <c r="J200">
        <v>4</v>
      </c>
      <c r="L200" t="s">
        <v>843</v>
      </c>
      <c r="M200" t="s">
        <v>860</v>
      </c>
      <c r="N200" t="s">
        <v>861</v>
      </c>
      <c r="O200" t="s">
        <v>1844</v>
      </c>
      <c r="P200" t="s">
        <v>112</v>
      </c>
      <c r="Q200" t="s">
        <v>8644</v>
      </c>
      <c r="R200" t="s">
        <v>8488</v>
      </c>
      <c r="S200" t="s">
        <v>8643</v>
      </c>
      <c r="T200" t="b">
        <v>0</v>
      </c>
      <c r="U200" t="b">
        <v>0</v>
      </c>
      <c r="V200">
        <v>4</v>
      </c>
      <c r="W200">
        <v>45</v>
      </c>
      <c r="X200">
        <v>10</v>
      </c>
      <c r="AE200" t="s">
        <v>1845</v>
      </c>
      <c r="AF200" t="s">
        <v>1846</v>
      </c>
      <c r="AG200" t="s">
        <v>1847</v>
      </c>
      <c r="AH200" t="s">
        <v>1848</v>
      </c>
    </row>
    <row r="201" spans="1:34" x14ac:dyDescent="0.25">
      <c r="A201">
        <v>2</v>
      </c>
      <c r="B201" t="s">
        <v>592</v>
      </c>
      <c r="C201" t="s">
        <v>593</v>
      </c>
      <c r="D201" t="s">
        <v>619</v>
      </c>
      <c r="E201" t="s">
        <v>620</v>
      </c>
      <c r="F201" t="s">
        <v>11038</v>
      </c>
      <c r="G201" t="s">
        <v>11039</v>
      </c>
      <c r="H201" t="s">
        <v>858</v>
      </c>
      <c r="I201" t="s">
        <v>859</v>
      </c>
      <c r="J201">
        <v>4</v>
      </c>
      <c r="L201" t="s">
        <v>843</v>
      </c>
      <c r="M201" t="s">
        <v>860</v>
      </c>
      <c r="N201" t="s">
        <v>861</v>
      </c>
      <c r="O201" t="s">
        <v>1849</v>
      </c>
      <c r="P201" t="s">
        <v>214</v>
      </c>
      <c r="Q201" t="s">
        <v>8650</v>
      </c>
      <c r="R201" t="s">
        <v>8637</v>
      </c>
      <c r="S201" t="s">
        <v>8643</v>
      </c>
      <c r="T201" t="b">
        <v>0</v>
      </c>
      <c r="U201" t="b">
        <v>0</v>
      </c>
      <c r="V201">
        <v>2</v>
      </c>
      <c r="W201">
        <v>45</v>
      </c>
      <c r="X201">
        <v>10</v>
      </c>
      <c r="AE201" t="s">
        <v>1646</v>
      </c>
      <c r="AF201" t="s">
        <v>1846</v>
      </c>
      <c r="AG201" t="s">
        <v>1850</v>
      </c>
      <c r="AH201" t="s">
        <v>1851</v>
      </c>
    </row>
    <row r="202" spans="1:34" x14ac:dyDescent="0.25">
      <c r="A202">
        <v>2</v>
      </c>
      <c r="B202" t="s">
        <v>592</v>
      </c>
      <c r="C202" t="s">
        <v>593</v>
      </c>
      <c r="D202" t="s">
        <v>619</v>
      </c>
      <c r="E202" t="s">
        <v>620</v>
      </c>
      <c r="F202" t="s">
        <v>11038</v>
      </c>
      <c r="G202" t="s">
        <v>11039</v>
      </c>
      <c r="H202" t="s">
        <v>858</v>
      </c>
      <c r="I202" t="s">
        <v>859</v>
      </c>
      <c r="J202">
        <v>4</v>
      </c>
      <c r="L202" t="s">
        <v>843</v>
      </c>
      <c r="M202" t="s">
        <v>860</v>
      </c>
      <c r="N202" t="s">
        <v>861</v>
      </c>
      <c r="O202" t="s">
        <v>1852</v>
      </c>
      <c r="P202" t="s">
        <v>222</v>
      </c>
      <c r="Q202" t="s">
        <v>8650</v>
      </c>
      <c r="R202" t="s">
        <v>8637</v>
      </c>
      <c r="S202" t="s">
        <v>8643</v>
      </c>
      <c r="T202" t="b">
        <v>1</v>
      </c>
      <c r="U202" t="b">
        <v>0</v>
      </c>
      <c r="V202">
        <v>1</v>
      </c>
      <c r="W202">
        <v>15</v>
      </c>
      <c r="X202">
        <v>12</v>
      </c>
      <c r="AB202">
        <v>1</v>
      </c>
      <c r="AC202">
        <v>1</v>
      </c>
      <c r="AD202">
        <v>4</v>
      </c>
      <c r="AG202" t="s">
        <v>1853</v>
      </c>
      <c r="AH202" t="s">
        <v>1854</v>
      </c>
    </row>
    <row r="203" spans="1:34" x14ac:dyDescent="0.25">
      <c r="A203">
        <v>2</v>
      </c>
      <c r="B203" t="s">
        <v>592</v>
      </c>
      <c r="C203" t="s">
        <v>593</v>
      </c>
      <c r="D203" t="s">
        <v>619</v>
      </c>
      <c r="E203" t="s">
        <v>620</v>
      </c>
      <c r="F203" t="s">
        <v>11038</v>
      </c>
      <c r="G203" t="s">
        <v>11039</v>
      </c>
      <c r="H203" t="s">
        <v>858</v>
      </c>
      <c r="I203" t="s">
        <v>859</v>
      </c>
      <c r="J203">
        <v>4</v>
      </c>
      <c r="L203" t="s">
        <v>843</v>
      </c>
      <c r="M203" t="s">
        <v>860</v>
      </c>
      <c r="N203" t="s">
        <v>861</v>
      </c>
      <c r="O203" t="s">
        <v>1855</v>
      </c>
      <c r="P203" t="s">
        <v>222</v>
      </c>
      <c r="Q203" t="s">
        <v>8650</v>
      </c>
      <c r="R203" t="s">
        <v>8637</v>
      </c>
      <c r="S203" t="s">
        <v>8643</v>
      </c>
      <c r="T203" t="b">
        <v>1</v>
      </c>
      <c r="U203" t="b">
        <v>0</v>
      </c>
      <c r="V203">
        <v>2</v>
      </c>
      <c r="W203">
        <v>15</v>
      </c>
      <c r="X203">
        <v>12.5</v>
      </c>
      <c r="AH203" t="s">
        <v>1856</v>
      </c>
    </row>
    <row r="204" spans="1:34" x14ac:dyDescent="0.25">
      <c r="A204">
        <v>2</v>
      </c>
      <c r="B204" t="s">
        <v>592</v>
      </c>
      <c r="C204" t="s">
        <v>593</v>
      </c>
      <c r="D204" t="s">
        <v>619</v>
      </c>
      <c r="E204" t="s">
        <v>620</v>
      </c>
      <c r="F204" t="s">
        <v>11038</v>
      </c>
      <c r="G204" t="s">
        <v>11039</v>
      </c>
      <c r="H204" t="s">
        <v>858</v>
      </c>
      <c r="I204" t="s">
        <v>859</v>
      </c>
      <c r="J204">
        <v>4</v>
      </c>
      <c r="L204" t="s">
        <v>843</v>
      </c>
      <c r="M204" t="s">
        <v>860</v>
      </c>
      <c r="N204" t="s">
        <v>861</v>
      </c>
      <c r="O204" t="s">
        <v>1857</v>
      </c>
      <c r="P204" t="s">
        <v>222</v>
      </c>
      <c r="Q204" t="s">
        <v>8650</v>
      </c>
      <c r="R204" t="s">
        <v>8637</v>
      </c>
      <c r="S204" t="s">
        <v>8643</v>
      </c>
      <c r="T204" t="b">
        <v>1</v>
      </c>
      <c r="U204" t="b">
        <v>0</v>
      </c>
      <c r="V204">
        <v>3</v>
      </c>
      <c r="W204">
        <v>15</v>
      </c>
      <c r="X204">
        <v>11</v>
      </c>
      <c r="AG204" t="s">
        <v>1858</v>
      </c>
      <c r="AH204" t="s">
        <v>1859</v>
      </c>
    </row>
    <row r="205" spans="1:34" x14ac:dyDescent="0.25">
      <c r="A205">
        <v>2</v>
      </c>
      <c r="B205" t="s">
        <v>592</v>
      </c>
      <c r="C205" t="s">
        <v>593</v>
      </c>
      <c r="D205" t="s">
        <v>619</v>
      </c>
      <c r="E205" t="s">
        <v>620</v>
      </c>
      <c r="F205" t="s">
        <v>11038</v>
      </c>
      <c r="G205" t="s">
        <v>11039</v>
      </c>
      <c r="H205" t="s">
        <v>858</v>
      </c>
      <c r="I205" t="s">
        <v>859</v>
      </c>
      <c r="J205">
        <v>4</v>
      </c>
      <c r="L205" t="s">
        <v>843</v>
      </c>
      <c r="M205" t="s">
        <v>860</v>
      </c>
      <c r="N205" t="s">
        <v>861</v>
      </c>
      <c r="O205" t="s">
        <v>1860</v>
      </c>
      <c r="P205" t="s">
        <v>1534</v>
      </c>
      <c r="Q205" t="s">
        <v>2</v>
      </c>
      <c r="R205" t="s">
        <v>2</v>
      </c>
      <c r="S205" t="s">
        <v>8646</v>
      </c>
      <c r="T205" t="b">
        <v>0</v>
      </c>
      <c r="U205" t="b">
        <v>1</v>
      </c>
      <c r="V205">
        <v>1</v>
      </c>
      <c r="W205">
        <v>75</v>
      </c>
      <c r="Y205">
        <v>75</v>
      </c>
      <c r="AG205" t="s">
        <v>1861</v>
      </c>
      <c r="AH205" t="s">
        <v>1862</v>
      </c>
    </row>
    <row r="206" spans="1:34" x14ac:dyDescent="0.25">
      <c r="A206">
        <v>2</v>
      </c>
      <c r="B206" t="s">
        <v>592</v>
      </c>
      <c r="C206" t="s">
        <v>593</v>
      </c>
      <c r="D206" t="s">
        <v>619</v>
      </c>
      <c r="E206" t="s">
        <v>620</v>
      </c>
      <c r="F206" t="s">
        <v>11038</v>
      </c>
      <c r="G206" t="s">
        <v>11039</v>
      </c>
      <c r="H206" t="s">
        <v>858</v>
      </c>
      <c r="I206" t="s">
        <v>859</v>
      </c>
      <c r="J206">
        <v>4</v>
      </c>
      <c r="L206" t="s">
        <v>843</v>
      </c>
      <c r="M206" t="s">
        <v>860</v>
      </c>
      <c r="N206" t="s">
        <v>861</v>
      </c>
      <c r="O206" t="s">
        <v>1863</v>
      </c>
      <c r="P206" t="s">
        <v>1534</v>
      </c>
      <c r="Q206" t="s">
        <v>2</v>
      </c>
      <c r="R206" t="s">
        <v>2</v>
      </c>
      <c r="S206" t="s">
        <v>8646</v>
      </c>
      <c r="T206" t="b">
        <v>0</v>
      </c>
      <c r="U206" t="b">
        <v>1</v>
      </c>
      <c r="V206">
        <v>2</v>
      </c>
      <c r="W206">
        <v>75</v>
      </c>
      <c r="Y206">
        <v>67.2</v>
      </c>
      <c r="AG206" t="s">
        <v>1861</v>
      </c>
      <c r="AH206" t="s">
        <v>1864</v>
      </c>
    </row>
    <row r="207" spans="1:34" x14ac:dyDescent="0.25">
      <c r="A207">
        <v>2</v>
      </c>
      <c r="B207" t="s">
        <v>592</v>
      </c>
      <c r="C207" t="s">
        <v>593</v>
      </c>
      <c r="D207" t="s">
        <v>619</v>
      </c>
      <c r="E207" t="s">
        <v>620</v>
      </c>
      <c r="F207" t="s">
        <v>11038</v>
      </c>
      <c r="G207" t="s">
        <v>11039</v>
      </c>
      <c r="H207" t="s">
        <v>858</v>
      </c>
      <c r="I207" t="s">
        <v>859</v>
      </c>
      <c r="J207">
        <v>4</v>
      </c>
      <c r="L207" t="s">
        <v>843</v>
      </c>
      <c r="M207" t="s">
        <v>860</v>
      </c>
      <c r="N207" t="s">
        <v>861</v>
      </c>
      <c r="O207" t="s">
        <v>1865</v>
      </c>
      <c r="P207" t="s">
        <v>1534</v>
      </c>
      <c r="Q207" t="s">
        <v>2</v>
      </c>
      <c r="R207" t="s">
        <v>2</v>
      </c>
      <c r="S207" t="s">
        <v>8646</v>
      </c>
      <c r="T207" t="b">
        <v>0</v>
      </c>
      <c r="U207" t="b">
        <v>1</v>
      </c>
      <c r="V207">
        <v>3</v>
      </c>
      <c r="W207">
        <v>75</v>
      </c>
      <c r="Y207">
        <v>52.8</v>
      </c>
      <c r="AG207" t="s">
        <v>1861</v>
      </c>
      <c r="AH207" t="s">
        <v>861</v>
      </c>
    </row>
    <row r="208" spans="1:34" x14ac:dyDescent="0.25">
      <c r="A208">
        <v>2</v>
      </c>
      <c r="B208" t="s">
        <v>592</v>
      </c>
      <c r="C208" t="s">
        <v>593</v>
      </c>
      <c r="D208" t="s">
        <v>619</v>
      </c>
      <c r="E208" t="s">
        <v>620</v>
      </c>
      <c r="F208" t="s">
        <v>11038</v>
      </c>
      <c r="G208" t="s">
        <v>11039</v>
      </c>
      <c r="H208" t="s">
        <v>862</v>
      </c>
      <c r="I208" t="s">
        <v>863</v>
      </c>
      <c r="J208">
        <v>1</v>
      </c>
      <c r="L208" t="s">
        <v>828</v>
      </c>
      <c r="M208" t="s">
        <v>864</v>
      </c>
      <c r="N208" t="s">
        <v>865</v>
      </c>
      <c r="O208" t="s">
        <v>1866</v>
      </c>
      <c r="P208" t="s">
        <v>1</v>
      </c>
      <c r="Q208" t="s">
        <v>2</v>
      </c>
      <c r="R208" t="s">
        <v>2</v>
      </c>
      <c r="S208" t="s">
        <v>8646</v>
      </c>
      <c r="T208" t="b">
        <v>0</v>
      </c>
      <c r="U208" t="b">
        <v>1</v>
      </c>
      <c r="V208">
        <v>1</v>
      </c>
      <c r="W208">
        <v>150</v>
      </c>
      <c r="Y208">
        <v>75</v>
      </c>
      <c r="AG208" t="s">
        <v>1867</v>
      </c>
      <c r="AH208" t="s">
        <v>864</v>
      </c>
    </row>
    <row r="209" spans="1:34" x14ac:dyDescent="0.25">
      <c r="A209">
        <v>2</v>
      </c>
      <c r="B209" t="s">
        <v>592</v>
      </c>
      <c r="C209" t="s">
        <v>593</v>
      </c>
      <c r="D209" t="s">
        <v>619</v>
      </c>
      <c r="E209" t="s">
        <v>620</v>
      </c>
      <c r="F209" t="s">
        <v>11038</v>
      </c>
      <c r="G209" t="s">
        <v>11039</v>
      </c>
      <c r="H209" t="s">
        <v>862</v>
      </c>
      <c r="I209" t="s">
        <v>863</v>
      </c>
      <c r="J209">
        <v>1</v>
      </c>
      <c r="L209" t="s">
        <v>828</v>
      </c>
      <c r="M209" t="s">
        <v>864</v>
      </c>
      <c r="N209" t="s">
        <v>865</v>
      </c>
      <c r="O209" t="s">
        <v>1868</v>
      </c>
      <c r="P209" t="s">
        <v>1</v>
      </c>
      <c r="Q209" t="s">
        <v>2</v>
      </c>
      <c r="R209" t="s">
        <v>2</v>
      </c>
      <c r="S209" t="s">
        <v>8646</v>
      </c>
      <c r="T209" t="b">
        <v>0</v>
      </c>
      <c r="U209" t="b">
        <v>1</v>
      </c>
      <c r="V209">
        <v>2</v>
      </c>
      <c r="W209">
        <v>150</v>
      </c>
      <c r="Y209">
        <v>60</v>
      </c>
      <c r="AG209" t="s">
        <v>1869</v>
      </c>
      <c r="AH209" t="s">
        <v>1870</v>
      </c>
    </row>
    <row r="210" spans="1:34" x14ac:dyDescent="0.25">
      <c r="A210">
        <v>2</v>
      </c>
      <c r="B210" t="s">
        <v>592</v>
      </c>
      <c r="C210" t="s">
        <v>593</v>
      </c>
      <c r="D210" t="s">
        <v>619</v>
      </c>
      <c r="E210" t="s">
        <v>620</v>
      </c>
      <c r="F210" t="s">
        <v>11038</v>
      </c>
      <c r="G210" t="s">
        <v>11039</v>
      </c>
      <c r="H210" t="s">
        <v>862</v>
      </c>
      <c r="I210" t="s">
        <v>863</v>
      </c>
      <c r="J210">
        <v>1</v>
      </c>
      <c r="L210" t="s">
        <v>828</v>
      </c>
      <c r="M210" t="s">
        <v>864</v>
      </c>
      <c r="N210" t="s">
        <v>865</v>
      </c>
      <c r="O210" t="s">
        <v>1871</v>
      </c>
      <c r="P210" t="s">
        <v>1</v>
      </c>
      <c r="Q210" t="s">
        <v>2</v>
      </c>
      <c r="R210" t="s">
        <v>2</v>
      </c>
      <c r="S210" t="s">
        <v>8646</v>
      </c>
      <c r="T210" t="b">
        <v>0</v>
      </c>
      <c r="U210" t="b">
        <v>1</v>
      </c>
      <c r="V210">
        <v>3</v>
      </c>
      <c r="W210">
        <v>150</v>
      </c>
      <c r="Y210">
        <v>49.8</v>
      </c>
      <c r="AG210" t="s">
        <v>1869</v>
      </c>
      <c r="AH210" t="s">
        <v>1872</v>
      </c>
    </row>
    <row r="211" spans="1:34" x14ac:dyDescent="0.25">
      <c r="A211">
        <v>2</v>
      </c>
      <c r="B211" t="s">
        <v>592</v>
      </c>
      <c r="C211" t="s">
        <v>593</v>
      </c>
      <c r="D211" t="s">
        <v>619</v>
      </c>
      <c r="E211" t="s">
        <v>620</v>
      </c>
      <c r="F211" t="s">
        <v>11038</v>
      </c>
      <c r="G211" t="s">
        <v>11039</v>
      </c>
      <c r="H211" t="s">
        <v>862</v>
      </c>
      <c r="I211" t="s">
        <v>863</v>
      </c>
      <c r="J211">
        <v>1</v>
      </c>
      <c r="L211" t="s">
        <v>828</v>
      </c>
      <c r="M211" t="s">
        <v>864</v>
      </c>
      <c r="N211" t="s">
        <v>865</v>
      </c>
      <c r="O211" t="s">
        <v>1873</v>
      </c>
      <c r="P211" t="s">
        <v>1</v>
      </c>
      <c r="Q211" t="s">
        <v>2</v>
      </c>
      <c r="R211" t="s">
        <v>2</v>
      </c>
      <c r="S211" t="s">
        <v>8646</v>
      </c>
      <c r="T211" t="b">
        <v>0</v>
      </c>
      <c r="U211" t="b">
        <v>1</v>
      </c>
      <c r="V211">
        <v>4</v>
      </c>
      <c r="W211">
        <v>150</v>
      </c>
      <c r="Y211">
        <v>45</v>
      </c>
      <c r="AG211" t="s">
        <v>1869</v>
      </c>
      <c r="AH211" t="s">
        <v>1874</v>
      </c>
    </row>
    <row r="212" spans="1:34" x14ac:dyDescent="0.25">
      <c r="A212">
        <v>2</v>
      </c>
      <c r="B212" t="s">
        <v>592</v>
      </c>
      <c r="C212" t="s">
        <v>593</v>
      </c>
      <c r="D212" t="s">
        <v>619</v>
      </c>
      <c r="E212" t="s">
        <v>620</v>
      </c>
      <c r="F212" t="s">
        <v>11038</v>
      </c>
      <c r="G212" t="s">
        <v>11039</v>
      </c>
      <c r="H212" t="s">
        <v>862</v>
      </c>
      <c r="I212" t="s">
        <v>863</v>
      </c>
      <c r="J212">
        <v>1</v>
      </c>
      <c r="L212" t="s">
        <v>828</v>
      </c>
      <c r="M212" t="s">
        <v>864</v>
      </c>
      <c r="N212" t="s">
        <v>865</v>
      </c>
      <c r="O212" t="s">
        <v>1875</v>
      </c>
      <c r="P212" t="s">
        <v>1</v>
      </c>
      <c r="Q212" t="s">
        <v>2</v>
      </c>
      <c r="R212" t="s">
        <v>2</v>
      </c>
      <c r="S212" t="s">
        <v>8646</v>
      </c>
      <c r="T212" t="b">
        <v>0</v>
      </c>
      <c r="U212" t="b">
        <v>1</v>
      </c>
      <c r="V212">
        <v>5</v>
      </c>
      <c r="W212">
        <v>150</v>
      </c>
      <c r="Y212">
        <v>39.6</v>
      </c>
      <c r="AG212" t="s">
        <v>1869</v>
      </c>
      <c r="AH212" t="s">
        <v>1876</v>
      </c>
    </row>
    <row r="213" spans="1:34" x14ac:dyDescent="0.25">
      <c r="A213">
        <v>2</v>
      </c>
      <c r="B213" t="s">
        <v>592</v>
      </c>
      <c r="C213" t="s">
        <v>593</v>
      </c>
      <c r="D213" t="s">
        <v>619</v>
      </c>
      <c r="E213" t="s">
        <v>620</v>
      </c>
      <c r="F213" t="s">
        <v>11038</v>
      </c>
      <c r="G213" t="s">
        <v>11039</v>
      </c>
      <c r="H213" t="s">
        <v>862</v>
      </c>
      <c r="I213" t="s">
        <v>863</v>
      </c>
      <c r="J213">
        <v>1</v>
      </c>
      <c r="L213" t="s">
        <v>828</v>
      </c>
      <c r="M213" t="s">
        <v>864</v>
      </c>
      <c r="N213" t="s">
        <v>865</v>
      </c>
      <c r="O213" t="s">
        <v>1877</v>
      </c>
      <c r="P213" t="s">
        <v>37</v>
      </c>
      <c r="Q213" t="s">
        <v>25</v>
      </c>
      <c r="R213" t="s">
        <v>25</v>
      </c>
      <c r="S213" t="s">
        <v>26</v>
      </c>
      <c r="T213" t="b">
        <v>0</v>
      </c>
      <c r="U213" t="b">
        <v>0</v>
      </c>
      <c r="V213">
        <v>1</v>
      </c>
      <c r="W213">
        <v>140</v>
      </c>
      <c r="X213">
        <v>8</v>
      </c>
      <c r="AG213" t="s">
        <v>1878</v>
      </c>
      <c r="AH213" t="s">
        <v>1879</v>
      </c>
    </row>
    <row r="214" spans="1:34" x14ac:dyDescent="0.25">
      <c r="A214">
        <v>2</v>
      </c>
      <c r="B214" t="s">
        <v>592</v>
      </c>
      <c r="C214" t="s">
        <v>593</v>
      </c>
      <c r="D214" t="s">
        <v>619</v>
      </c>
      <c r="E214" t="s">
        <v>620</v>
      </c>
      <c r="F214" t="s">
        <v>11038</v>
      </c>
      <c r="G214" t="s">
        <v>11039</v>
      </c>
      <c r="H214" t="s">
        <v>862</v>
      </c>
      <c r="I214" t="s">
        <v>863</v>
      </c>
      <c r="J214">
        <v>1</v>
      </c>
      <c r="L214" t="s">
        <v>828</v>
      </c>
      <c r="M214" t="s">
        <v>864</v>
      </c>
      <c r="N214" t="s">
        <v>865</v>
      </c>
      <c r="O214" t="s">
        <v>1880</v>
      </c>
      <c r="P214" t="s">
        <v>37</v>
      </c>
      <c r="Q214" t="s">
        <v>25</v>
      </c>
      <c r="R214" t="s">
        <v>25</v>
      </c>
      <c r="S214" t="s">
        <v>26</v>
      </c>
      <c r="T214" t="b">
        <v>0</v>
      </c>
      <c r="U214" t="b">
        <v>0</v>
      </c>
      <c r="V214">
        <v>2</v>
      </c>
      <c r="W214">
        <v>160</v>
      </c>
      <c r="X214">
        <v>8</v>
      </c>
      <c r="AE214" t="s">
        <v>1881</v>
      </c>
      <c r="AG214" t="s">
        <v>1882</v>
      </c>
      <c r="AH214" t="s">
        <v>1883</v>
      </c>
    </row>
    <row r="215" spans="1:34" x14ac:dyDescent="0.25">
      <c r="A215">
        <v>2</v>
      </c>
      <c r="B215" t="s">
        <v>592</v>
      </c>
      <c r="C215" t="s">
        <v>593</v>
      </c>
      <c r="D215" t="s">
        <v>619</v>
      </c>
      <c r="E215" t="s">
        <v>620</v>
      </c>
      <c r="F215" t="s">
        <v>11038</v>
      </c>
      <c r="G215" t="s">
        <v>11039</v>
      </c>
      <c r="H215" t="s">
        <v>862</v>
      </c>
      <c r="I215" t="s">
        <v>863</v>
      </c>
      <c r="J215">
        <v>1</v>
      </c>
      <c r="L215" t="s">
        <v>828</v>
      </c>
      <c r="M215" t="s">
        <v>864</v>
      </c>
      <c r="N215" t="s">
        <v>865</v>
      </c>
      <c r="O215" t="s">
        <v>1884</v>
      </c>
      <c r="P215" t="s">
        <v>37</v>
      </c>
      <c r="Q215" t="s">
        <v>25</v>
      </c>
      <c r="R215" t="s">
        <v>25</v>
      </c>
      <c r="S215" t="s">
        <v>26</v>
      </c>
      <c r="T215" t="b">
        <v>0</v>
      </c>
      <c r="U215" t="b">
        <v>0</v>
      </c>
      <c r="V215">
        <v>3</v>
      </c>
      <c r="W215">
        <v>165</v>
      </c>
      <c r="X215">
        <v>8</v>
      </c>
      <c r="AE215" t="s">
        <v>1745</v>
      </c>
      <c r="AG215" t="s">
        <v>1885</v>
      </c>
      <c r="AH215" t="s">
        <v>1886</v>
      </c>
    </row>
    <row r="216" spans="1:34" x14ac:dyDescent="0.25">
      <c r="A216">
        <v>2</v>
      </c>
      <c r="B216" t="s">
        <v>592</v>
      </c>
      <c r="C216" t="s">
        <v>593</v>
      </c>
      <c r="D216" t="s">
        <v>619</v>
      </c>
      <c r="E216" t="s">
        <v>620</v>
      </c>
      <c r="F216" t="s">
        <v>11038</v>
      </c>
      <c r="G216" t="s">
        <v>11039</v>
      </c>
      <c r="H216" t="s">
        <v>862</v>
      </c>
      <c r="I216" t="s">
        <v>863</v>
      </c>
      <c r="J216">
        <v>1</v>
      </c>
      <c r="L216" t="s">
        <v>828</v>
      </c>
      <c r="M216" t="s">
        <v>864</v>
      </c>
      <c r="N216" t="s">
        <v>865</v>
      </c>
      <c r="O216" t="s">
        <v>1887</v>
      </c>
      <c r="P216" t="s">
        <v>37</v>
      </c>
      <c r="Q216" t="s">
        <v>25</v>
      </c>
      <c r="R216" t="s">
        <v>25</v>
      </c>
      <c r="S216" t="s">
        <v>26</v>
      </c>
      <c r="T216" t="b">
        <v>0</v>
      </c>
      <c r="U216" t="b">
        <v>0</v>
      </c>
      <c r="V216">
        <v>4</v>
      </c>
      <c r="W216">
        <v>170</v>
      </c>
      <c r="X216">
        <v>7</v>
      </c>
      <c r="AE216" t="s">
        <v>1888</v>
      </c>
      <c r="AG216" t="s">
        <v>1889</v>
      </c>
      <c r="AH216" t="s">
        <v>1890</v>
      </c>
    </row>
    <row r="217" spans="1:34" x14ac:dyDescent="0.25">
      <c r="A217">
        <v>2</v>
      </c>
      <c r="B217" t="s">
        <v>592</v>
      </c>
      <c r="C217" t="s">
        <v>593</v>
      </c>
      <c r="D217" t="s">
        <v>619</v>
      </c>
      <c r="E217" t="s">
        <v>620</v>
      </c>
      <c r="F217" t="s">
        <v>11038</v>
      </c>
      <c r="G217" t="s">
        <v>11039</v>
      </c>
      <c r="H217" t="s">
        <v>862</v>
      </c>
      <c r="I217" t="s">
        <v>863</v>
      </c>
      <c r="J217">
        <v>1</v>
      </c>
      <c r="L217" t="s">
        <v>828</v>
      </c>
      <c r="M217" t="s">
        <v>864</v>
      </c>
      <c r="N217" t="s">
        <v>865</v>
      </c>
      <c r="O217" t="s">
        <v>1891</v>
      </c>
      <c r="P217" t="s">
        <v>24</v>
      </c>
      <c r="Q217" t="s">
        <v>25</v>
      </c>
      <c r="R217" t="s">
        <v>25</v>
      </c>
      <c r="S217" t="s">
        <v>8658</v>
      </c>
      <c r="T217" t="b">
        <v>0</v>
      </c>
      <c r="U217" t="b">
        <v>0</v>
      </c>
      <c r="V217">
        <v>1</v>
      </c>
      <c r="W217">
        <v>0</v>
      </c>
      <c r="X217">
        <v>8</v>
      </c>
      <c r="AG217" t="s">
        <v>1892</v>
      </c>
      <c r="AH217" t="s">
        <v>1893</v>
      </c>
    </row>
    <row r="218" spans="1:34" x14ac:dyDescent="0.25">
      <c r="A218">
        <v>2</v>
      </c>
      <c r="B218" t="s">
        <v>592</v>
      </c>
      <c r="C218" t="s">
        <v>593</v>
      </c>
      <c r="D218" t="s">
        <v>619</v>
      </c>
      <c r="E218" t="s">
        <v>620</v>
      </c>
      <c r="F218" t="s">
        <v>11038</v>
      </c>
      <c r="G218" t="s">
        <v>11039</v>
      </c>
      <c r="H218" t="s">
        <v>862</v>
      </c>
      <c r="I218" t="s">
        <v>863</v>
      </c>
      <c r="J218">
        <v>1</v>
      </c>
      <c r="L218" t="s">
        <v>828</v>
      </c>
      <c r="M218" t="s">
        <v>864</v>
      </c>
      <c r="N218" t="s">
        <v>865</v>
      </c>
      <c r="O218" t="s">
        <v>1894</v>
      </c>
      <c r="P218" t="s">
        <v>24</v>
      </c>
      <c r="Q218" t="s">
        <v>25</v>
      </c>
      <c r="R218" t="s">
        <v>25</v>
      </c>
      <c r="S218" t="s">
        <v>8658</v>
      </c>
      <c r="T218" t="b">
        <v>0</v>
      </c>
      <c r="U218" t="b">
        <v>0</v>
      </c>
      <c r="V218">
        <v>2</v>
      </c>
      <c r="W218">
        <v>0</v>
      </c>
      <c r="X218">
        <v>9</v>
      </c>
      <c r="AG218" t="s">
        <v>1895</v>
      </c>
      <c r="AH218" t="s">
        <v>1896</v>
      </c>
    </row>
    <row r="219" spans="1:34" x14ac:dyDescent="0.25">
      <c r="A219">
        <v>2</v>
      </c>
      <c r="B219" t="s">
        <v>592</v>
      </c>
      <c r="C219" t="s">
        <v>593</v>
      </c>
      <c r="D219" t="s">
        <v>619</v>
      </c>
      <c r="E219" t="s">
        <v>620</v>
      </c>
      <c r="F219" t="s">
        <v>11038</v>
      </c>
      <c r="G219" t="s">
        <v>11039</v>
      </c>
      <c r="H219" t="s">
        <v>862</v>
      </c>
      <c r="I219" t="s">
        <v>863</v>
      </c>
      <c r="J219">
        <v>1</v>
      </c>
      <c r="L219" t="s">
        <v>828</v>
      </c>
      <c r="M219" t="s">
        <v>864</v>
      </c>
      <c r="N219" t="s">
        <v>865</v>
      </c>
      <c r="O219" t="s">
        <v>1897</v>
      </c>
      <c r="P219" t="s">
        <v>24</v>
      </c>
      <c r="Q219" t="s">
        <v>25</v>
      </c>
      <c r="R219" t="s">
        <v>25</v>
      </c>
      <c r="S219" t="s">
        <v>8658</v>
      </c>
      <c r="T219" t="b">
        <v>0</v>
      </c>
      <c r="U219" t="b">
        <v>0</v>
      </c>
      <c r="V219">
        <v>3</v>
      </c>
      <c r="W219">
        <v>0</v>
      </c>
      <c r="X219">
        <v>5</v>
      </c>
      <c r="AF219" t="s">
        <v>1898</v>
      </c>
      <c r="AG219" t="s">
        <v>1899</v>
      </c>
      <c r="AH219" t="s">
        <v>1900</v>
      </c>
    </row>
    <row r="220" spans="1:34" x14ac:dyDescent="0.25">
      <c r="A220">
        <v>2</v>
      </c>
      <c r="B220" t="s">
        <v>592</v>
      </c>
      <c r="C220" t="s">
        <v>593</v>
      </c>
      <c r="D220" t="s">
        <v>619</v>
      </c>
      <c r="E220" t="s">
        <v>620</v>
      </c>
      <c r="F220" t="s">
        <v>11038</v>
      </c>
      <c r="G220" t="s">
        <v>11039</v>
      </c>
      <c r="H220" t="s">
        <v>862</v>
      </c>
      <c r="I220" t="s">
        <v>863</v>
      </c>
      <c r="J220">
        <v>1</v>
      </c>
      <c r="L220" t="s">
        <v>828</v>
      </c>
      <c r="M220" t="s">
        <v>864</v>
      </c>
      <c r="N220" t="s">
        <v>865</v>
      </c>
      <c r="O220" t="s">
        <v>1901</v>
      </c>
      <c r="P220" t="s">
        <v>24</v>
      </c>
      <c r="Q220" t="s">
        <v>25</v>
      </c>
      <c r="R220" t="s">
        <v>25</v>
      </c>
      <c r="S220" t="s">
        <v>8658</v>
      </c>
      <c r="T220" t="b">
        <v>0</v>
      </c>
      <c r="U220" t="b">
        <v>0</v>
      </c>
      <c r="V220">
        <v>4</v>
      </c>
      <c r="W220">
        <v>0</v>
      </c>
      <c r="X220">
        <v>3</v>
      </c>
      <c r="AF220" t="s">
        <v>1898</v>
      </c>
      <c r="AG220" t="s">
        <v>1895</v>
      </c>
      <c r="AH220" t="s">
        <v>1902</v>
      </c>
    </row>
    <row r="221" spans="1:34" x14ac:dyDescent="0.25">
      <c r="A221">
        <v>2</v>
      </c>
      <c r="B221" t="s">
        <v>592</v>
      </c>
      <c r="C221" t="s">
        <v>593</v>
      </c>
      <c r="D221" t="s">
        <v>619</v>
      </c>
      <c r="E221" t="s">
        <v>620</v>
      </c>
      <c r="F221" t="s">
        <v>11038</v>
      </c>
      <c r="G221" t="s">
        <v>11039</v>
      </c>
      <c r="H221" t="s">
        <v>862</v>
      </c>
      <c r="I221" t="s">
        <v>863</v>
      </c>
      <c r="J221">
        <v>1</v>
      </c>
      <c r="L221" t="s">
        <v>828</v>
      </c>
      <c r="M221" t="s">
        <v>864</v>
      </c>
      <c r="N221" t="s">
        <v>865</v>
      </c>
      <c r="O221" t="s">
        <v>1903</v>
      </c>
      <c r="P221" t="s">
        <v>91</v>
      </c>
      <c r="Q221" t="s">
        <v>8644</v>
      </c>
      <c r="R221" t="s">
        <v>8488</v>
      </c>
      <c r="S221" t="s">
        <v>8643</v>
      </c>
      <c r="T221" t="b">
        <v>1</v>
      </c>
      <c r="U221" t="b">
        <v>0</v>
      </c>
      <c r="V221">
        <v>1</v>
      </c>
      <c r="W221">
        <v>40</v>
      </c>
      <c r="X221">
        <v>7</v>
      </c>
      <c r="AH221" t="s">
        <v>1904</v>
      </c>
    </row>
    <row r="222" spans="1:34" x14ac:dyDescent="0.25">
      <c r="A222">
        <v>2</v>
      </c>
      <c r="B222" t="s">
        <v>592</v>
      </c>
      <c r="C222" t="s">
        <v>593</v>
      </c>
      <c r="D222" t="s">
        <v>619</v>
      </c>
      <c r="E222" t="s">
        <v>620</v>
      </c>
      <c r="F222" t="s">
        <v>11038</v>
      </c>
      <c r="G222" t="s">
        <v>11039</v>
      </c>
      <c r="H222" t="s">
        <v>862</v>
      </c>
      <c r="I222" t="s">
        <v>863</v>
      </c>
      <c r="J222">
        <v>1</v>
      </c>
      <c r="L222" t="s">
        <v>828</v>
      </c>
      <c r="M222" t="s">
        <v>864</v>
      </c>
      <c r="N222" t="s">
        <v>865</v>
      </c>
      <c r="O222" t="s">
        <v>1905</v>
      </c>
      <c r="P222" t="s">
        <v>91</v>
      </c>
      <c r="Q222" t="s">
        <v>8644</v>
      </c>
      <c r="R222" t="s">
        <v>8488</v>
      </c>
      <c r="S222" t="s">
        <v>8643</v>
      </c>
      <c r="T222" t="b">
        <v>1</v>
      </c>
      <c r="U222" t="b">
        <v>0</v>
      </c>
      <c r="V222">
        <v>2</v>
      </c>
      <c r="W222">
        <v>40</v>
      </c>
      <c r="X222">
        <v>7</v>
      </c>
      <c r="AG222" t="s">
        <v>1906</v>
      </c>
      <c r="AH222" t="s">
        <v>1907</v>
      </c>
    </row>
    <row r="223" spans="1:34" x14ac:dyDescent="0.25">
      <c r="A223">
        <v>2</v>
      </c>
      <c r="B223" t="s">
        <v>592</v>
      </c>
      <c r="C223" t="s">
        <v>593</v>
      </c>
      <c r="D223" t="s">
        <v>619</v>
      </c>
      <c r="E223" t="s">
        <v>620</v>
      </c>
      <c r="F223" t="s">
        <v>11038</v>
      </c>
      <c r="G223" t="s">
        <v>11039</v>
      </c>
      <c r="H223" t="s">
        <v>862</v>
      </c>
      <c r="I223" t="s">
        <v>863</v>
      </c>
      <c r="J223">
        <v>1</v>
      </c>
      <c r="L223" t="s">
        <v>828</v>
      </c>
      <c r="M223" t="s">
        <v>864</v>
      </c>
      <c r="N223" t="s">
        <v>865</v>
      </c>
      <c r="O223" t="s">
        <v>1908</v>
      </c>
      <c r="P223" t="s">
        <v>91</v>
      </c>
      <c r="Q223" t="s">
        <v>8644</v>
      </c>
      <c r="R223" t="s">
        <v>8488</v>
      </c>
      <c r="S223" t="s">
        <v>8643</v>
      </c>
      <c r="T223" t="b">
        <v>1</v>
      </c>
      <c r="U223" t="b">
        <v>0</v>
      </c>
      <c r="V223">
        <v>3</v>
      </c>
      <c r="W223">
        <v>40</v>
      </c>
      <c r="X223">
        <v>5</v>
      </c>
      <c r="AF223" t="s">
        <v>1909</v>
      </c>
      <c r="AG223" t="s">
        <v>1910</v>
      </c>
      <c r="AH223" t="s">
        <v>1911</v>
      </c>
    </row>
    <row r="224" spans="1:34" x14ac:dyDescent="0.25">
      <c r="A224">
        <v>2</v>
      </c>
      <c r="B224" t="s">
        <v>592</v>
      </c>
      <c r="C224" t="s">
        <v>593</v>
      </c>
      <c r="D224" t="s">
        <v>619</v>
      </c>
      <c r="E224" t="s">
        <v>620</v>
      </c>
      <c r="F224" t="s">
        <v>11038</v>
      </c>
      <c r="G224" t="s">
        <v>11039</v>
      </c>
      <c r="H224" t="s">
        <v>862</v>
      </c>
      <c r="I224" t="s">
        <v>863</v>
      </c>
      <c r="J224">
        <v>1</v>
      </c>
      <c r="L224" t="s">
        <v>828</v>
      </c>
      <c r="M224" t="s">
        <v>864</v>
      </c>
      <c r="N224" t="s">
        <v>865</v>
      </c>
      <c r="O224" t="s">
        <v>1912</v>
      </c>
      <c r="P224" t="s">
        <v>91</v>
      </c>
      <c r="Q224" t="s">
        <v>8644</v>
      </c>
      <c r="R224" t="s">
        <v>8488</v>
      </c>
      <c r="S224" t="s">
        <v>8643</v>
      </c>
      <c r="T224" t="b">
        <v>1</v>
      </c>
      <c r="U224" t="b">
        <v>0</v>
      </c>
      <c r="V224">
        <v>4</v>
      </c>
      <c r="W224">
        <v>30</v>
      </c>
      <c r="X224">
        <v>10</v>
      </c>
      <c r="AF224" t="s">
        <v>1909</v>
      </c>
      <c r="AG224" t="s">
        <v>1913</v>
      </c>
      <c r="AH224" t="s">
        <v>1914</v>
      </c>
    </row>
    <row r="225" spans="1:34" x14ac:dyDescent="0.25">
      <c r="A225">
        <v>2</v>
      </c>
      <c r="B225" t="s">
        <v>592</v>
      </c>
      <c r="C225" t="s">
        <v>593</v>
      </c>
      <c r="D225" t="s">
        <v>619</v>
      </c>
      <c r="E225" t="s">
        <v>620</v>
      </c>
      <c r="F225" t="s">
        <v>11038</v>
      </c>
      <c r="G225" t="s">
        <v>11039</v>
      </c>
      <c r="H225" t="s">
        <v>862</v>
      </c>
      <c r="I225" t="s">
        <v>863</v>
      </c>
      <c r="J225">
        <v>1</v>
      </c>
      <c r="L225" t="s">
        <v>828</v>
      </c>
      <c r="M225" t="s">
        <v>864</v>
      </c>
      <c r="N225" t="s">
        <v>865</v>
      </c>
      <c r="O225" t="s">
        <v>1915</v>
      </c>
      <c r="P225" t="s">
        <v>343</v>
      </c>
      <c r="Q225" t="s">
        <v>324</v>
      </c>
      <c r="R225" t="s">
        <v>324</v>
      </c>
      <c r="S225" t="s">
        <v>8646</v>
      </c>
      <c r="T225" t="b">
        <v>0</v>
      </c>
      <c r="U225" t="b">
        <v>0</v>
      </c>
      <c r="V225">
        <v>1</v>
      </c>
      <c r="W225">
        <v>0</v>
      </c>
      <c r="X225">
        <v>15</v>
      </c>
      <c r="AG225" t="s">
        <v>345</v>
      </c>
      <c r="AH225" t="s">
        <v>1916</v>
      </c>
    </row>
    <row r="226" spans="1:34" x14ac:dyDescent="0.25">
      <c r="A226">
        <v>2</v>
      </c>
      <c r="B226" t="s">
        <v>592</v>
      </c>
      <c r="C226" t="s">
        <v>593</v>
      </c>
      <c r="D226" t="s">
        <v>619</v>
      </c>
      <c r="E226" t="s">
        <v>620</v>
      </c>
      <c r="F226" t="s">
        <v>11038</v>
      </c>
      <c r="G226" t="s">
        <v>11039</v>
      </c>
      <c r="H226" t="s">
        <v>862</v>
      </c>
      <c r="I226" t="s">
        <v>863</v>
      </c>
      <c r="J226">
        <v>1</v>
      </c>
      <c r="L226" t="s">
        <v>828</v>
      </c>
      <c r="M226" t="s">
        <v>864</v>
      </c>
      <c r="N226" t="s">
        <v>865</v>
      </c>
      <c r="O226" t="s">
        <v>1917</v>
      </c>
      <c r="P226" t="s">
        <v>348</v>
      </c>
      <c r="Q226" t="s">
        <v>324</v>
      </c>
      <c r="R226" t="s">
        <v>324</v>
      </c>
      <c r="S226" t="s">
        <v>8646</v>
      </c>
      <c r="T226" t="b">
        <v>0</v>
      </c>
      <c r="U226" t="b">
        <v>0</v>
      </c>
      <c r="V226">
        <v>1</v>
      </c>
      <c r="W226">
        <v>0</v>
      </c>
      <c r="Y226">
        <v>13</v>
      </c>
      <c r="AG226" t="s">
        <v>1918</v>
      </c>
      <c r="AH226" t="s">
        <v>865</v>
      </c>
    </row>
    <row r="227" spans="1:34" x14ac:dyDescent="0.25">
      <c r="A227">
        <v>2</v>
      </c>
      <c r="B227" t="s">
        <v>592</v>
      </c>
      <c r="C227" t="s">
        <v>593</v>
      </c>
      <c r="D227" t="s">
        <v>619</v>
      </c>
      <c r="E227" t="s">
        <v>620</v>
      </c>
      <c r="F227" t="s">
        <v>11038</v>
      </c>
      <c r="G227" t="s">
        <v>11039</v>
      </c>
      <c r="H227" t="s">
        <v>866</v>
      </c>
      <c r="I227" t="s">
        <v>867</v>
      </c>
      <c r="J227">
        <v>2</v>
      </c>
      <c r="L227" t="s">
        <v>833</v>
      </c>
      <c r="M227" t="s">
        <v>868</v>
      </c>
      <c r="N227" t="s">
        <v>869</v>
      </c>
      <c r="O227" t="s">
        <v>1919</v>
      </c>
      <c r="P227" t="s">
        <v>159</v>
      </c>
      <c r="Q227" t="s">
        <v>148</v>
      </c>
      <c r="R227" t="s">
        <v>8659</v>
      </c>
      <c r="S227" t="s">
        <v>149</v>
      </c>
      <c r="T227" t="b">
        <v>0</v>
      </c>
      <c r="U227" t="b">
        <v>0</v>
      </c>
      <c r="V227">
        <v>1</v>
      </c>
      <c r="W227">
        <v>90</v>
      </c>
      <c r="X227">
        <v>12</v>
      </c>
      <c r="AG227" t="s">
        <v>1920</v>
      </c>
      <c r="AH227" t="s">
        <v>868</v>
      </c>
    </row>
    <row r="228" spans="1:34" x14ac:dyDescent="0.25">
      <c r="A228">
        <v>2</v>
      </c>
      <c r="B228" t="s">
        <v>592</v>
      </c>
      <c r="C228" t="s">
        <v>593</v>
      </c>
      <c r="D228" t="s">
        <v>619</v>
      </c>
      <c r="E228" t="s">
        <v>620</v>
      </c>
      <c r="F228" t="s">
        <v>11038</v>
      </c>
      <c r="G228" t="s">
        <v>11039</v>
      </c>
      <c r="H228" t="s">
        <v>866</v>
      </c>
      <c r="I228" t="s">
        <v>867</v>
      </c>
      <c r="J228">
        <v>2</v>
      </c>
      <c r="L228" t="s">
        <v>833</v>
      </c>
      <c r="M228" t="s">
        <v>868</v>
      </c>
      <c r="N228" t="s">
        <v>869</v>
      </c>
      <c r="O228" t="s">
        <v>1921</v>
      </c>
      <c r="P228" t="s">
        <v>159</v>
      </c>
      <c r="Q228" t="s">
        <v>148</v>
      </c>
      <c r="R228" t="s">
        <v>8659</v>
      </c>
      <c r="S228" t="s">
        <v>149</v>
      </c>
      <c r="T228" t="b">
        <v>0</v>
      </c>
      <c r="U228" t="b">
        <v>0</v>
      </c>
      <c r="V228">
        <v>2</v>
      </c>
      <c r="W228">
        <v>140</v>
      </c>
      <c r="X228">
        <v>11</v>
      </c>
      <c r="AG228" t="s">
        <v>1920</v>
      </c>
      <c r="AH228" t="s">
        <v>1922</v>
      </c>
    </row>
    <row r="229" spans="1:34" x14ac:dyDescent="0.25">
      <c r="A229">
        <v>2</v>
      </c>
      <c r="B229" t="s">
        <v>592</v>
      </c>
      <c r="C229" t="s">
        <v>593</v>
      </c>
      <c r="D229" t="s">
        <v>619</v>
      </c>
      <c r="E229" t="s">
        <v>620</v>
      </c>
      <c r="F229" t="s">
        <v>11038</v>
      </c>
      <c r="G229" t="s">
        <v>11039</v>
      </c>
      <c r="H229" t="s">
        <v>866</v>
      </c>
      <c r="I229" t="s">
        <v>867</v>
      </c>
      <c r="J229">
        <v>2</v>
      </c>
      <c r="L229" t="s">
        <v>833</v>
      </c>
      <c r="M229" t="s">
        <v>868</v>
      </c>
      <c r="N229" t="s">
        <v>869</v>
      </c>
      <c r="O229" t="s">
        <v>1923</v>
      </c>
      <c r="P229" t="s">
        <v>159</v>
      </c>
      <c r="Q229" t="s">
        <v>148</v>
      </c>
      <c r="R229" t="s">
        <v>8659</v>
      </c>
      <c r="S229" t="s">
        <v>149</v>
      </c>
      <c r="T229" t="b">
        <v>0</v>
      </c>
      <c r="U229" t="b">
        <v>0</v>
      </c>
      <c r="V229">
        <v>3</v>
      </c>
      <c r="W229">
        <v>160</v>
      </c>
      <c r="X229">
        <v>8</v>
      </c>
      <c r="AG229" t="s">
        <v>1924</v>
      </c>
      <c r="AH229" t="s">
        <v>1925</v>
      </c>
    </row>
    <row r="230" spans="1:34" x14ac:dyDescent="0.25">
      <c r="A230">
        <v>2</v>
      </c>
      <c r="B230" t="s">
        <v>592</v>
      </c>
      <c r="C230" t="s">
        <v>593</v>
      </c>
      <c r="D230" t="s">
        <v>619</v>
      </c>
      <c r="E230" t="s">
        <v>620</v>
      </c>
      <c r="F230" t="s">
        <v>11038</v>
      </c>
      <c r="G230" t="s">
        <v>11039</v>
      </c>
      <c r="H230" t="s">
        <v>866</v>
      </c>
      <c r="I230" t="s">
        <v>867</v>
      </c>
      <c r="J230">
        <v>2</v>
      </c>
      <c r="L230" t="s">
        <v>833</v>
      </c>
      <c r="M230" t="s">
        <v>868</v>
      </c>
      <c r="N230" t="s">
        <v>869</v>
      </c>
      <c r="O230" t="s">
        <v>1926</v>
      </c>
      <c r="P230" t="s">
        <v>159</v>
      </c>
      <c r="Q230" t="s">
        <v>148</v>
      </c>
      <c r="R230" t="s">
        <v>8659</v>
      </c>
      <c r="S230" t="s">
        <v>149</v>
      </c>
      <c r="T230" t="b">
        <v>0</v>
      </c>
      <c r="U230" t="b">
        <v>0</v>
      </c>
      <c r="V230">
        <v>4</v>
      </c>
      <c r="W230">
        <v>180</v>
      </c>
      <c r="X230">
        <v>6</v>
      </c>
      <c r="AE230" t="s">
        <v>610</v>
      </c>
      <c r="AG230" t="s">
        <v>1927</v>
      </c>
      <c r="AH230" t="s">
        <v>1928</v>
      </c>
    </row>
    <row r="231" spans="1:34" x14ac:dyDescent="0.25">
      <c r="A231">
        <v>2</v>
      </c>
      <c r="B231" t="s">
        <v>592</v>
      </c>
      <c r="C231" t="s">
        <v>593</v>
      </c>
      <c r="D231" t="s">
        <v>619</v>
      </c>
      <c r="E231" t="s">
        <v>620</v>
      </c>
      <c r="F231" t="s">
        <v>11038</v>
      </c>
      <c r="G231" t="s">
        <v>11039</v>
      </c>
      <c r="H231" t="s">
        <v>866</v>
      </c>
      <c r="I231" t="s">
        <v>867</v>
      </c>
      <c r="J231">
        <v>2</v>
      </c>
      <c r="L231" t="s">
        <v>833</v>
      </c>
      <c r="M231" t="s">
        <v>868</v>
      </c>
      <c r="N231" t="s">
        <v>869</v>
      </c>
      <c r="O231" t="s">
        <v>1929</v>
      </c>
      <c r="P231" t="s">
        <v>1404</v>
      </c>
      <c r="Q231" t="s">
        <v>148</v>
      </c>
      <c r="R231" t="s">
        <v>8659</v>
      </c>
      <c r="S231" t="s">
        <v>149</v>
      </c>
      <c r="T231" t="b">
        <v>0</v>
      </c>
      <c r="U231" t="b">
        <v>0</v>
      </c>
      <c r="V231">
        <v>1</v>
      </c>
      <c r="W231">
        <v>45</v>
      </c>
      <c r="X231">
        <v>11</v>
      </c>
      <c r="AB231">
        <v>2</v>
      </c>
      <c r="AC231">
        <v>1</v>
      </c>
      <c r="AD231">
        <v>2</v>
      </c>
      <c r="AG231" t="s">
        <v>1364</v>
      </c>
      <c r="AH231" t="s">
        <v>1930</v>
      </c>
    </row>
    <row r="232" spans="1:34" x14ac:dyDescent="0.25">
      <c r="A232">
        <v>2</v>
      </c>
      <c r="B232" t="s">
        <v>592</v>
      </c>
      <c r="C232" t="s">
        <v>593</v>
      </c>
      <c r="D232" t="s">
        <v>619</v>
      </c>
      <c r="E232" t="s">
        <v>620</v>
      </c>
      <c r="F232" t="s">
        <v>11038</v>
      </c>
      <c r="G232" t="s">
        <v>11039</v>
      </c>
      <c r="H232" t="s">
        <v>866</v>
      </c>
      <c r="I232" t="s">
        <v>867</v>
      </c>
      <c r="J232">
        <v>2</v>
      </c>
      <c r="L232" t="s">
        <v>833</v>
      </c>
      <c r="M232" t="s">
        <v>868</v>
      </c>
      <c r="N232" t="s">
        <v>869</v>
      </c>
      <c r="O232" t="s">
        <v>1931</v>
      </c>
      <c r="P232" t="s">
        <v>1404</v>
      </c>
      <c r="Q232" t="s">
        <v>148</v>
      </c>
      <c r="R232" t="s">
        <v>8659</v>
      </c>
      <c r="S232" t="s">
        <v>149</v>
      </c>
      <c r="T232" t="b">
        <v>0</v>
      </c>
      <c r="U232" t="b">
        <v>0</v>
      </c>
      <c r="V232">
        <v>2</v>
      </c>
      <c r="W232">
        <v>50</v>
      </c>
      <c r="X232">
        <v>9</v>
      </c>
      <c r="AB232">
        <v>2</v>
      </c>
      <c r="AC232">
        <v>1</v>
      </c>
      <c r="AD232">
        <v>2</v>
      </c>
      <c r="AE232" t="s">
        <v>1745</v>
      </c>
      <c r="AG232" t="s">
        <v>1932</v>
      </c>
      <c r="AH232" t="s">
        <v>1933</v>
      </c>
    </row>
    <row r="233" spans="1:34" x14ac:dyDescent="0.25">
      <c r="A233">
        <v>2</v>
      </c>
      <c r="B233" t="s">
        <v>592</v>
      </c>
      <c r="C233" t="s">
        <v>593</v>
      </c>
      <c r="D233" t="s">
        <v>619</v>
      </c>
      <c r="E233" t="s">
        <v>620</v>
      </c>
      <c r="F233" t="s">
        <v>11038</v>
      </c>
      <c r="G233" t="s">
        <v>11039</v>
      </c>
      <c r="H233" t="s">
        <v>866</v>
      </c>
      <c r="I233" t="s">
        <v>867</v>
      </c>
      <c r="J233">
        <v>2</v>
      </c>
      <c r="L233" t="s">
        <v>833</v>
      </c>
      <c r="M233" t="s">
        <v>868</v>
      </c>
      <c r="N233" t="s">
        <v>869</v>
      </c>
      <c r="O233" t="s">
        <v>1934</v>
      </c>
      <c r="P233" t="s">
        <v>1404</v>
      </c>
      <c r="Q233" t="s">
        <v>148</v>
      </c>
      <c r="R233" t="s">
        <v>8659</v>
      </c>
      <c r="S233" t="s">
        <v>149</v>
      </c>
      <c r="T233" t="b">
        <v>0</v>
      </c>
      <c r="U233" t="b">
        <v>0</v>
      </c>
      <c r="V233">
        <v>3</v>
      </c>
      <c r="W233">
        <v>50</v>
      </c>
      <c r="X233">
        <v>8</v>
      </c>
      <c r="AB233">
        <v>2</v>
      </c>
      <c r="AC233">
        <v>1</v>
      </c>
      <c r="AD233">
        <v>2</v>
      </c>
      <c r="AE233" t="s">
        <v>1745</v>
      </c>
      <c r="AG233" t="s">
        <v>1932</v>
      </c>
      <c r="AH233" t="s">
        <v>1935</v>
      </c>
    </row>
    <row r="234" spans="1:34" x14ac:dyDescent="0.25">
      <c r="A234">
        <v>2</v>
      </c>
      <c r="B234" t="s">
        <v>592</v>
      </c>
      <c r="C234" t="s">
        <v>593</v>
      </c>
      <c r="D234" t="s">
        <v>619</v>
      </c>
      <c r="E234" t="s">
        <v>620</v>
      </c>
      <c r="F234" t="s">
        <v>11038</v>
      </c>
      <c r="G234" t="s">
        <v>11039</v>
      </c>
      <c r="H234" t="s">
        <v>866</v>
      </c>
      <c r="I234" t="s">
        <v>867</v>
      </c>
      <c r="J234">
        <v>2</v>
      </c>
      <c r="L234" t="s">
        <v>833</v>
      </c>
      <c r="M234" t="s">
        <v>868</v>
      </c>
      <c r="N234" t="s">
        <v>869</v>
      </c>
      <c r="O234" t="s">
        <v>1936</v>
      </c>
      <c r="P234" t="s">
        <v>1404</v>
      </c>
      <c r="Q234" t="s">
        <v>148</v>
      </c>
      <c r="R234" t="s">
        <v>8659</v>
      </c>
      <c r="S234" t="s">
        <v>149</v>
      </c>
      <c r="T234" t="b">
        <v>0</v>
      </c>
      <c r="U234" t="b">
        <v>0</v>
      </c>
      <c r="V234">
        <v>4</v>
      </c>
      <c r="W234">
        <v>50</v>
      </c>
      <c r="X234">
        <v>7</v>
      </c>
      <c r="AB234">
        <v>2</v>
      </c>
      <c r="AC234">
        <v>1</v>
      </c>
      <c r="AD234">
        <v>2</v>
      </c>
      <c r="AE234" t="s">
        <v>610</v>
      </c>
      <c r="AG234" t="s">
        <v>1937</v>
      </c>
      <c r="AH234" t="s">
        <v>1938</v>
      </c>
    </row>
    <row r="235" spans="1:34" x14ac:dyDescent="0.25">
      <c r="A235">
        <v>2</v>
      </c>
      <c r="B235" t="s">
        <v>592</v>
      </c>
      <c r="C235" t="s">
        <v>593</v>
      </c>
      <c r="D235" t="s">
        <v>619</v>
      </c>
      <c r="E235" t="s">
        <v>620</v>
      </c>
      <c r="F235" t="s">
        <v>11038</v>
      </c>
      <c r="G235" t="s">
        <v>11039</v>
      </c>
      <c r="H235" t="s">
        <v>866</v>
      </c>
      <c r="I235" t="s">
        <v>867</v>
      </c>
      <c r="J235">
        <v>2</v>
      </c>
      <c r="L235" t="s">
        <v>833</v>
      </c>
      <c r="M235" t="s">
        <v>868</v>
      </c>
      <c r="N235" t="s">
        <v>869</v>
      </c>
      <c r="O235" t="s">
        <v>1939</v>
      </c>
      <c r="P235" t="s">
        <v>186</v>
      </c>
      <c r="Q235" t="s">
        <v>148</v>
      </c>
      <c r="R235" t="s">
        <v>8659</v>
      </c>
      <c r="S235" t="s">
        <v>149</v>
      </c>
      <c r="T235" t="b">
        <v>1</v>
      </c>
      <c r="U235" t="b">
        <v>0</v>
      </c>
      <c r="V235">
        <v>1</v>
      </c>
      <c r="W235">
        <v>45</v>
      </c>
      <c r="X235">
        <v>5</v>
      </c>
      <c r="AF235" t="s">
        <v>1940</v>
      </c>
      <c r="AH235" t="s">
        <v>1941</v>
      </c>
    </row>
    <row r="236" spans="1:34" x14ac:dyDescent="0.25">
      <c r="A236">
        <v>2</v>
      </c>
      <c r="B236" t="s">
        <v>592</v>
      </c>
      <c r="C236" t="s">
        <v>593</v>
      </c>
      <c r="D236" t="s">
        <v>619</v>
      </c>
      <c r="E236" t="s">
        <v>620</v>
      </c>
      <c r="F236" t="s">
        <v>11038</v>
      </c>
      <c r="G236" t="s">
        <v>11039</v>
      </c>
      <c r="H236" t="s">
        <v>866</v>
      </c>
      <c r="I236" t="s">
        <v>867</v>
      </c>
      <c r="J236">
        <v>2</v>
      </c>
      <c r="L236" t="s">
        <v>833</v>
      </c>
      <c r="M236" t="s">
        <v>868</v>
      </c>
      <c r="N236" t="s">
        <v>869</v>
      </c>
      <c r="O236" t="s">
        <v>1942</v>
      </c>
      <c r="P236" t="s">
        <v>192</v>
      </c>
      <c r="Q236" t="s">
        <v>148</v>
      </c>
      <c r="R236" t="s">
        <v>8659</v>
      </c>
      <c r="S236" t="s">
        <v>149</v>
      </c>
      <c r="T236" t="b">
        <v>1</v>
      </c>
      <c r="U236" t="b">
        <v>0</v>
      </c>
      <c r="V236">
        <v>1</v>
      </c>
      <c r="W236">
        <v>45</v>
      </c>
      <c r="X236">
        <v>5</v>
      </c>
      <c r="AF236" t="s">
        <v>1940</v>
      </c>
      <c r="AH236" t="s">
        <v>1943</v>
      </c>
    </row>
    <row r="237" spans="1:34" x14ac:dyDescent="0.25">
      <c r="A237">
        <v>2</v>
      </c>
      <c r="B237" t="s">
        <v>592</v>
      </c>
      <c r="C237" t="s">
        <v>593</v>
      </c>
      <c r="D237" t="s">
        <v>619</v>
      </c>
      <c r="E237" t="s">
        <v>620</v>
      </c>
      <c r="F237" t="s">
        <v>11038</v>
      </c>
      <c r="G237" t="s">
        <v>11039</v>
      </c>
      <c r="H237" t="s">
        <v>866</v>
      </c>
      <c r="I237" t="s">
        <v>867</v>
      </c>
      <c r="J237">
        <v>2</v>
      </c>
      <c r="L237" t="s">
        <v>833</v>
      </c>
      <c r="M237" t="s">
        <v>868</v>
      </c>
      <c r="N237" t="s">
        <v>869</v>
      </c>
      <c r="O237" t="s">
        <v>1944</v>
      </c>
      <c r="P237" t="s">
        <v>186</v>
      </c>
      <c r="Q237" t="s">
        <v>148</v>
      </c>
      <c r="R237" t="s">
        <v>8659</v>
      </c>
      <c r="S237" t="s">
        <v>149</v>
      </c>
      <c r="T237" t="b">
        <v>1</v>
      </c>
      <c r="U237" t="b">
        <v>0</v>
      </c>
      <c r="V237">
        <v>2</v>
      </c>
      <c r="W237">
        <v>45</v>
      </c>
      <c r="X237">
        <v>4</v>
      </c>
      <c r="AF237" t="s">
        <v>1945</v>
      </c>
      <c r="AH237" t="s">
        <v>1946</v>
      </c>
    </row>
    <row r="238" spans="1:34" x14ac:dyDescent="0.25">
      <c r="A238">
        <v>2</v>
      </c>
      <c r="B238" t="s">
        <v>592</v>
      </c>
      <c r="C238" t="s">
        <v>593</v>
      </c>
      <c r="D238" t="s">
        <v>619</v>
      </c>
      <c r="E238" t="s">
        <v>620</v>
      </c>
      <c r="F238" t="s">
        <v>11038</v>
      </c>
      <c r="G238" t="s">
        <v>11039</v>
      </c>
      <c r="H238" t="s">
        <v>866</v>
      </c>
      <c r="I238" t="s">
        <v>867</v>
      </c>
      <c r="J238">
        <v>2</v>
      </c>
      <c r="L238" t="s">
        <v>833</v>
      </c>
      <c r="M238" t="s">
        <v>868</v>
      </c>
      <c r="N238" t="s">
        <v>869</v>
      </c>
      <c r="O238" t="s">
        <v>1947</v>
      </c>
      <c r="P238" t="s">
        <v>192</v>
      </c>
      <c r="Q238" t="s">
        <v>148</v>
      </c>
      <c r="R238" t="s">
        <v>8659</v>
      </c>
      <c r="S238" t="s">
        <v>149</v>
      </c>
      <c r="T238" t="b">
        <v>1</v>
      </c>
      <c r="U238" t="b">
        <v>0</v>
      </c>
      <c r="V238">
        <v>2</v>
      </c>
      <c r="W238">
        <v>45</v>
      </c>
      <c r="X238">
        <v>5</v>
      </c>
      <c r="AF238" t="s">
        <v>1945</v>
      </c>
      <c r="AH238" t="s">
        <v>1948</v>
      </c>
    </row>
    <row r="239" spans="1:34" x14ac:dyDescent="0.25">
      <c r="A239">
        <v>2</v>
      </c>
      <c r="B239" t="s">
        <v>592</v>
      </c>
      <c r="C239" t="s">
        <v>593</v>
      </c>
      <c r="D239" t="s">
        <v>619</v>
      </c>
      <c r="E239" t="s">
        <v>620</v>
      </c>
      <c r="F239" t="s">
        <v>11038</v>
      </c>
      <c r="G239" t="s">
        <v>11039</v>
      </c>
      <c r="H239" t="s">
        <v>866</v>
      </c>
      <c r="I239" t="s">
        <v>867</v>
      </c>
      <c r="J239">
        <v>2</v>
      </c>
      <c r="L239" t="s">
        <v>833</v>
      </c>
      <c r="M239" t="s">
        <v>868</v>
      </c>
      <c r="N239" t="s">
        <v>869</v>
      </c>
      <c r="O239" t="s">
        <v>1949</v>
      </c>
      <c r="P239" t="s">
        <v>186</v>
      </c>
      <c r="Q239" t="s">
        <v>148</v>
      </c>
      <c r="R239" t="s">
        <v>8659</v>
      </c>
      <c r="S239" t="s">
        <v>149</v>
      </c>
      <c r="T239" t="b">
        <v>1</v>
      </c>
      <c r="U239" t="b">
        <v>0</v>
      </c>
      <c r="V239">
        <v>3</v>
      </c>
      <c r="W239">
        <v>45</v>
      </c>
      <c r="X239">
        <v>5</v>
      </c>
      <c r="AF239" t="s">
        <v>1950</v>
      </c>
      <c r="AH239" t="s">
        <v>1951</v>
      </c>
    </row>
    <row r="240" spans="1:34" x14ac:dyDescent="0.25">
      <c r="A240">
        <v>2</v>
      </c>
      <c r="B240" t="s">
        <v>592</v>
      </c>
      <c r="C240" t="s">
        <v>593</v>
      </c>
      <c r="D240" t="s">
        <v>619</v>
      </c>
      <c r="E240" t="s">
        <v>620</v>
      </c>
      <c r="F240" t="s">
        <v>11038</v>
      </c>
      <c r="G240" t="s">
        <v>11039</v>
      </c>
      <c r="H240" t="s">
        <v>866</v>
      </c>
      <c r="I240" t="s">
        <v>867</v>
      </c>
      <c r="J240">
        <v>2</v>
      </c>
      <c r="L240" t="s">
        <v>833</v>
      </c>
      <c r="M240" t="s">
        <v>868</v>
      </c>
      <c r="N240" t="s">
        <v>869</v>
      </c>
      <c r="O240" t="s">
        <v>1952</v>
      </c>
      <c r="P240" t="s">
        <v>192</v>
      </c>
      <c r="Q240" t="s">
        <v>148</v>
      </c>
      <c r="R240" t="s">
        <v>8659</v>
      </c>
      <c r="S240" t="s">
        <v>149</v>
      </c>
      <c r="T240" t="b">
        <v>1</v>
      </c>
      <c r="U240" t="b">
        <v>0</v>
      </c>
      <c r="V240">
        <v>3</v>
      </c>
      <c r="W240">
        <v>45</v>
      </c>
      <c r="X240">
        <v>4</v>
      </c>
      <c r="AE240" t="s">
        <v>1888</v>
      </c>
      <c r="AF240" t="s">
        <v>1950</v>
      </c>
      <c r="AG240" t="s">
        <v>1953</v>
      </c>
      <c r="AH240" t="s">
        <v>1954</v>
      </c>
    </row>
    <row r="241" spans="1:34" x14ac:dyDescent="0.25">
      <c r="A241">
        <v>2</v>
      </c>
      <c r="B241" t="s">
        <v>592</v>
      </c>
      <c r="C241" t="s">
        <v>593</v>
      </c>
      <c r="D241" t="s">
        <v>619</v>
      </c>
      <c r="E241" t="s">
        <v>620</v>
      </c>
      <c r="F241" t="s">
        <v>11038</v>
      </c>
      <c r="G241" t="s">
        <v>11039</v>
      </c>
      <c r="H241" t="s">
        <v>866</v>
      </c>
      <c r="I241" t="s">
        <v>867</v>
      </c>
      <c r="J241">
        <v>2</v>
      </c>
      <c r="L241" t="s">
        <v>833</v>
      </c>
      <c r="M241" t="s">
        <v>868</v>
      </c>
      <c r="N241" t="s">
        <v>869</v>
      </c>
      <c r="O241" t="s">
        <v>1955</v>
      </c>
      <c r="P241" t="s">
        <v>10820</v>
      </c>
      <c r="Q241" t="s">
        <v>8650</v>
      </c>
      <c r="R241" t="s">
        <v>8637</v>
      </c>
      <c r="S241" t="s">
        <v>8643</v>
      </c>
      <c r="T241" t="b">
        <v>0</v>
      </c>
      <c r="U241" t="b">
        <v>0</v>
      </c>
      <c r="V241">
        <v>1</v>
      </c>
      <c r="W241">
        <v>20</v>
      </c>
      <c r="X241">
        <v>15</v>
      </c>
      <c r="AG241" t="s">
        <v>1956</v>
      </c>
      <c r="AH241" t="s">
        <v>1957</v>
      </c>
    </row>
    <row r="242" spans="1:34" x14ac:dyDescent="0.25">
      <c r="A242">
        <v>2</v>
      </c>
      <c r="B242" t="s">
        <v>592</v>
      </c>
      <c r="C242" t="s">
        <v>593</v>
      </c>
      <c r="D242" t="s">
        <v>619</v>
      </c>
      <c r="E242" t="s">
        <v>620</v>
      </c>
      <c r="F242" t="s">
        <v>11038</v>
      </c>
      <c r="G242" t="s">
        <v>11039</v>
      </c>
      <c r="H242" t="s">
        <v>866</v>
      </c>
      <c r="I242" t="s">
        <v>867</v>
      </c>
      <c r="J242">
        <v>2</v>
      </c>
      <c r="L242" t="s">
        <v>833</v>
      </c>
      <c r="M242" t="s">
        <v>868</v>
      </c>
      <c r="N242" t="s">
        <v>869</v>
      </c>
      <c r="O242" t="s">
        <v>1958</v>
      </c>
      <c r="P242" t="s">
        <v>10820</v>
      </c>
      <c r="Q242" t="s">
        <v>8650</v>
      </c>
      <c r="R242" t="s">
        <v>8637</v>
      </c>
      <c r="S242" t="s">
        <v>8643</v>
      </c>
      <c r="T242" t="b">
        <v>0</v>
      </c>
      <c r="U242" t="b">
        <v>0</v>
      </c>
      <c r="V242">
        <v>2</v>
      </c>
      <c r="W242">
        <v>20</v>
      </c>
      <c r="X242">
        <v>15</v>
      </c>
      <c r="AG242" t="s">
        <v>1959</v>
      </c>
      <c r="AH242" t="s">
        <v>1960</v>
      </c>
    </row>
    <row r="243" spans="1:34" x14ac:dyDescent="0.25">
      <c r="A243">
        <v>2</v>
      </c>
      <c r="B243" t="s">
        <v>592</v>
      </c>
      <c r="C243" t="s">
        <v>593</v>
      </c>
      <c r="D243" t="s">
        <v>619</v>
      </c>
      <c r="E243" t="s">
        <v>620</v>
      </c>
      <c r="F243" t="s">
        <v>11038</v>
      </c>
      <c r="G243" t="s">
        <v>11039</v>
      </c>
      <c r="H243" t="s">
        <v>866</v>
      </c>
      <c r="I243" t="s">
        <v>867</v>
      </c>
      <c r="J243">
        <v>2</v>
      </c>
      <c r="L243" t="s">
        <v>833</v>
      </c>
      <c r="M243" t="s">
        <v>868</v>
      </c>
      <c r="N243" t="s">
        <v>869</v>
      </c>
      <c r="O243" t="s">
        <v>1961</v>
      </c>
      <c r="P243" t="s">
        <v>10820</v>
      </c>
      <c r="Q243" t="s">
        <v>8650</v>
      </c>
      <c r="R243" t="s">
        <v>8637</v>
      </c>
      <c r="S243" t="s">
        <v>8643</v>
      </c>
      <c r="T243" t="b">
        <v>0</v>
      </c>
      <c r="U243" t="b">
        <v>0</v>
      </c>
      <c r="V243">
        <v>3</v>
      </c>
      <c r="W243">
        <v>20</v>
      </c>
      <c r="X243">
        <v>15</v>
      </c>
      <c r="AG243" t="s">
        <v>1962</v>
      </c>
      <c r="AH243" t="s">
        <v>1963</v>
      </c>
    </row>
    <row r="244" spans="1:34" x14ac:dyDescent="0.25">
      <c r="A244">
        <v>2</v>
      </c>
      <c r="B244" t="s">
        <v>592</v>
      </c>
      <c r="C244" t="s">
        <v>593</v>
      </c>
      <c r="D244" t="s">
        <v>619</v>
      </c>
      <c r="E244" t="s">
        <v>620</v>
      </c>
      <c r="F244" t="s">
        <v>11038</v>
      </c>
      <c r="G244" t="s">
        <v>11039</v>
      </c>
      <c r="H244" t="s">
        <v>866</v>
      </c>
      <c r="I244" t="s">
        <v>867</v>
      </c>
      <c r="J244">
        <v>2</v>
      </c>
      <c r="L244" t="s">
        <v>833</v>
      </c>
      <c r="M244" t="s">
        <v>868</v>
      </c>
      <c r="N244" t="s">
        <v>869</v>
      </c>
      <c r="O244" t="s">
        <v>1964</v>
      </c>
      <c r="P244" t="s">
        <v>10820</v>
      </c>
      <c r="Q244" t="s">
        <v>8650</v>
      </c>
      <c r="R244" t="s">
        <v>8637</v>
      </c>
      <c r="S244" t="s">
        <v>8643</v>
      </c>
      <c r="T244" t="b">
        <v>0</v>
      </c>
      <c r="U244" t="b">
        <v>0</v>
      </c>
      <c r="V244">
        <v>4</v>
      </c>
      <c r="W244">
        <v>20</v>
      </c>
      <c r="X244">
        <v>12</v>
      </c>
      <c r="AF244" t="s">
        <v>1965</v>
      </c>
      <c r="AG244" t="s">
        <v>1966</v>
      </c>
      <c r="AH244" t="s">
        <v>1967</v>
      </c>
    </row>
    <row r="245" spans="1:34" x14ac:dyDescent="0.25">
      <c r="A245">
        <v>2</v>
      </c>
      <c r="B245" t="s">
        <v>592</v>
      </c>
      <c r="C245" t="s">
        <v>593</v>
      </c>
      <c r="D245" t="s">
        <v>619</v>
      </c>
      <c r="E245" t="s">
        <v>620</v>
      </c>
      <c r="F245" t="s">
        <v>11038</v>
      </c>
      <c r="G245" t="s">
        <v>11039</v>
      </c>
      <c r="H245" t="s">
        <v>866</v>
      </c>
      <c r="I245" t="s">
        <v>867</v>
      </c>
      <c r="J245">
        <v>2</v>
      </c>
      <c r="L245" t="s">
        <v>833</v>
      </c>
      <c r="M245" t="s">
        <v>868</v>
      </c>
      <c r="N245" t="s">
        <v>869</v>
      </c>
      <c r="O245" t="s">
        <v>1968</v>
      </c>
      <c r="P245" t="s">
        <v>10820</v>
      </c>
      <c r="Q245" t="s">
        <v>8650</v>
      </c>
      <c r="R245" t="s">
        <v>8637</v>
      </c>
      <c r="S245" t="s">
        <v>8643</v>
      </c>
      <c r="T245" t="b">
        <v>0</v>
      </c>
      <c r="U245" t="b">
        <v>0</v>
      </c>
      <c r="V245">
        <v>5</v>
      </c>
      <c r="W245">
        <v>15</v>
      </c>
      <c r="X245">
        <v>10</v>
      </c>
      <c r="AF245" t="s">
        <v>1965</v>
      </c>
      <c r="AG245" t="s">
        <v>1966</v>
      </c>
      <c r="AH245" t="s">
        <v>869</v>
      </c>
    </row>
    <row r="246" spans="1:34" x14ac:dyDescent="0.25">
      <c r="A246">
        <v>2</v>
      </c>
      <c r="B246" t="s">
        <v>592</v>
      </c>
      <c r="C246" t="s">
        <v>593</v>
      </c>
      <c r="D246" t="s">
        <v>619</v>
      </c>
      <c r="E246" t="s">
        <v>620</v>
      </c>
      <c r="F246" t="s">
        <v>11038</v>
      </c>
      <c r="G246" t="s">
        <v>11039</v>
      </c>
      <c r="H246" t="s">
        <v>870</v>
      </c>
      <c r="I246" t="s">
        <v>871</v>
      </c>
      <c r="J246">
        <v>3</v>
      </c>
      <c r="L246" t="s">
        <v>838</v>
      </c>
      <c r="M246" t="s">
        <v>872</v>
      </c>
      <c r="N246" t="s">
        <v>873</v>
      </c>
      <c r="O246" t="s">
        <v>1969</v>
      </c>
      <c r="P246" t="s">
        <v>15</v>
      </c>
      <c r="Q246" t="s">
        <v>2</v>
      </c>
      <c r="R246" t="s">
        <v>2</v>
      </c>
      <c r="S246" t="s">
        <v>8646</v>
      </c>
      <c r="T246" t="b">
        <v>1</v>
      </c>
      <c r="U246" t="b">
        <v>1</v>
      </c>
      <c r="V246">
        <v>1</v>
      </c>
      <c r="W246">
        <v>50</v>
      </c>
      <c r="Y246">
        <v>60</v>
      </c>
      <c r="AF246" t="s">
        <v>1970</v>
      </c>
      <c r="AG246" t="s">
        <v>1971</v>
      </c>
      <c r="AH246" t="s">
        <v>872</v>
      </c>
    </row>
    <row r="247" spans="1:34" x14ac:dyDescent="0.25">
      <c r="A247">
        <v>2</v>
      </c>
      <c r="B247" t="s">
        <v>592</v>
      </c>
      <c r="C247" t="s">
        <v>593</v>
      </c>
      <c r="D247" t="s">
        <v>619</v>
      </c>
      <c r="E247" t="s">
        <v>620</v>
      </c>
      <c r="F247" t="s">
        <v>11038</v>
      </c>
      <c r="G247" t="s">
        <v>11039</v>
      </c>
      <c r="H247" t="s">
        <v>870</v>
      </c>
      <c r="I247" t="s">
        <v>871</v>
      </c>
      <c r="J247">
        <v>3</v>
      </c>
      <c r="L247" t="s">
        <v>838</v>
      </c>
      <c r="M247" t="s">
        <v>872</v>
      </c>
      <c r="N247" t="s">
        <v>873</v>
      </c>
      <c r="O247" t="s">
        <v>1972</v>
      </c>
      <c r="P247" t="s">
        <v>15</v>
      </c>
      <c r="Q247" t="s">
        <v>2</v>
      </c>
      <c r="R247" t="s">
        <v>2</v>
      </c>
      <c r="S247" t="s">
        <v>8646</v>
      </c>
      <c r="T247" t="b">
        <v>1</v>
      </c>
      <c r="U247" t="b">
        <v>1</v>
      </c>
      <c r="V247">
        <v>2</v>
      </c>
      <c r="W247">
        <v>50</v>
      </c>
      <c r="Y247">
        <v>60</v>
      </c>
      <c r="AF247" t="s">
        <v>1970</v>
      </c>
      <c r="AG247" t="s">
        <v>1973</v>
      </c>
      <c r="AH247" t="s">
        <v>1974</v>
      </c>
    </row>
    <row r="248" spans="1:34" x14ac:dyDescent="0.25">
      <c r="A248">
        <v>2</v>
      </c>
      <c r="B248" t="s">
        <v>592</v>
      </c>
      <c r="C248" t="s">
        <v>593</v>
      </c>
      <c r="D248" t="s">
        <v>619</v>
      </c>
      <c r="E248" t="s">
        <v>620</v>
      </c>
      <c r="F248" t="s">
        <v>11038</v>
      </c>
      <c r="G248" t="s">
        <v>11039</v>
      </c>
      <c r="H248" t="s">
        <v>870</v>
      </c>
      <c r="I248" t="s">
        <v>871</v>
      </c>
      <c r="J248">
        <v>3</v>
      </c>
      <c r="L248" t="s">
        <v>838</v>
      </c>
      <c r="M248" t="s">
        <v>872</v>
      </c>
      <c r="N248" t="s">
        <v>873</v>
      </c>
      <c r="O248" t="s">
        <v>1975</v>
      </c>
      <c r="P248" t="s">
        <v>15</v>
      </c>
      <c r="Q248" t="s">
        <v>2</v>
      </c>
      <c r="R248" t="s">
        <v>2</v>
      </c>
      <c r="S248" t="s">
        <v>8646</v>
      </c>
      <c r="T248" t="b">
        <v>1</v>
      </c>
      <c r="U248" t="b">
        <v>1</v>
      </c>
      <c r="V248">
        <v>3</v>
      </c>
      <c r="W248">
        <v>50</v>
      </c>
      <c r="Y248">
        <v>60</v>
      </c>
      <c r="AF248" t="s">
        <v>1976</v>
      </c>
      <c r="AG248" t="s">
        <v>1971</v>
      </c>
      <c r="AH248" t="s">
        <v>1977</v>
      </c>
    </row>
    <row r="249" spans="1:34" x14ac:dyDescent="0.25">
      <c r="A249">
        <v>2</v>
      </c>
      <c r="B249" t="s">
        <v>592</v>
      </c>
      <c r="C249" t="s">
        <v>593</v>
      </c>
      <c r="D249" t="s">
        <v>619</v>
      </c>
      <c r="E249" t="s">
        <v>620</v>
      </c>
      <c r="F249" t="s">
        <v>11038</v>
      </c>
      <c r="G249" t="s">
        <v>11039</v>
      </c>
      <c r="H249" t="s">
        <v>870</v>
      </c>
      <c r="I249" t="s">
        <v>871</v>
      </c>
      <c r="J249">
        <v>3</v>
      </c>
      <c r="L249" t="s">
        <v>838</v>
      </c>
      <c r="M249" t="s">
        <v>872</v>
      </c>
      <c r="N249" t="s">
        <v>873</v>
      </c>
      <c r="O249" t="s">
        <v>1978</v>
      </c>
      <c r="P249" t="s">
        <v>15</v>
      </c>
      <c r="Q249" t="s">
        <v>2</v>
      </c>
      <c r="R249" t="s">
        <v>2</v>
      </c>
      <c r="S249" t="s">
        <v>8646</v>
      </c>
      <c r="T249" t="b">
        <v>1</v>
      </c>
      <c r="U249" t="b">
        <v>1</v>
      </c>
      <c r="V249">
        <v>4</v>
      </c>
      <c r="W249">
        <v>50</v>
      </c>
      <c r="Y249">
        <v>60</v>
      </c>
      <c r="AF249" t="s">
        <v>1976</v>
      </c>
      <c r="AG249" t="s">
        <v>1979</v>
      </c>
      <c r="AH249" t="s">
        <v>1980</v>
      </c>
    </row>
    <row r="250" spans="1:34" x14ac:dyDescent="0.25">
      <c r="A250">
        <v>2</v>
      </c>
      <c r="B250" t="s">
        <v>592</v>
      </c>
      <c r="C250" t="s">
        <v>593</v>
      </c>
      <c r="D250" t="s">
        <v>619</v>
      </c>
      <c r="E250" t="s">
        <v>620</v>
      </c>
      <c r="F250" t="s">
        <v>11038</v>
      </c>
      <c r="G250" t="s">
        <v>11039</v>
      </c>
      <c r="H250" t="s">
        <v>870</v>
      </c>
      <c r="I250" t="s">
        <v>871</v>
      </c>
      <c r="J250">
        <v>3</v>
      </c>
      <c r="L250" t="s">
        <v>838</v>
      </c>
      <c r="M250" t="s">
        <v>872</v>
      </c>
      <c r="N250" t="s">
        <v>873</v>
      </c>
      <c r="O250" t="s">
        <v>1981</v>
      </c>
      <c r="P250" t="s">
        <v>51</v>
      </c>
      <c r="Q250" t="s">
        <v>25</v>
      </c>
      <c r="R250" t="s">
        <v>25</v>
      </c>
      <c r="S250" t="s">
        <v>26</v>
      </c>
      <c r="T250" t="b">
        <v>0</v>
      </c>
      <c r="U250" t="b">
        <v>0</v>
      </c>
      <c r="V250">
        <v>1</v>
      </c>
      <c r="W250">
        <v>145</v>
      </c>
      <c r="X250">
        <v>12</v>
      </c>
      <c r="AH250" t="s">
        <v>1982</v>
      </c>
    </row>
    <row r="251" spans="1:34" x14ac:dyDescent="0.25">
      <c r="A251">
        <v>2</v>
      </c>
      <c r="B251" t="s">
        <v>592</v>
      </c>
      <c r="C251" t="s">
        <v>593</v>
      </c>
      <c r="D251" t="s">
        <v>619</v>
      </c>
      <c r="E251" t="s">
        <v>620</v>
      </c>
      <c r="F251" t="s">
        <v>11038</v>
      </c>
      <c r="G251" t="s">
        <v>11039</v>
      </c>
      <c r="H251" t="s">
        <v>870</v>
      </c>
      <c r="I251" t="s">
        <v>871</v>
      </c>
      <c r="J251">
        <v>3</v>
      </c>
      <c r="L251" t="s">
        <v>838</v>
      </c>
      <c r="M251" t="s">
        <v>872</v>
      </c>
      <c r="N251" t="s">
        <v>873</v>
      </c>
      <c r="O251" t="s">
        <v>1983</v>
      </c>
      <c r="P251" t="s">
        <v>51</v>
      </c>
      <c r="Q251" t="s">
        <v>25</v>
      </c>
      <c r="R251" t="s">
        <v>25</v>
      </c>
      <c r="S251" t="s">
        <v>26</v>
      </c>
      <c r="T251" t="b">
        <v>0</v>
      </c>
      <c r="U251" t="b">
        <v>0</v>
      </c>
      <c r="V251">
        <v>2</v>
      </c>
      <c r="W251">
        <v>150</v>
      </c>
      <c r="X251">
        <v>12</v>
      </c>
      <c r="AH251" t="s">
        <v>1984</v>
      </c>
    </row>
    <row r="252" spans="1:34" x14ac:dyDescent="0.25">
      <c r="A252">
        <v>2</v>
      </c>
      <c r="B252" t="s">
        <v>592</v>
      </c>
      <c r="C252" t="s">
        <v>593</v>
      </c>
      <c r="D252" t="s">
        <v>619</v>
      </c>
      <c r="E252" t="s">
        <v>620</v>
      </c>
      <c r="F252" t="s">
        <v>11038</v>
      </c>
      <c r="G252" t="s">
        <v>11039</v>
      </c>
      <c r="H252" t="s">
        <v>870</v>
      </c>
      <c r="I252" t="s">
        <v>871</v>
      </c>
      <c r="J252">
        <v>3</v>
      </c>
      <c r="L252" t="s">
        <v>838</v>
      </c>
      <c r="M252" t="s">
        <v>872</v>
      </c>
      <c r="N252" t="s">
        <v>873</v>
      </c>
      <c r="O252" t="s">
        <v>1985</v>
      </c>
      <c r="P252" t="s">
        <v>51</v>
      </c>
      <c r="Q252" t="s">
        <v>25</v>
      </c>
      <c r="R252" t="s">
        <v>25</v>
      </c>
      <c r="S252" t="s">
        <v>26</v>
      </c>
      <c r="T252" t="b">
        <v>0</v>
      </c>
      <c r="U252" t="b">
        <v>0</v>
      </c>
      <c r="V252">
        <v>3</v>
      </c>
      <c r="W252">
        <v>150</v>
      </c>
      <c r="X252">
        <v>11</v>
      </c>
      <c r="AG252" t="s">
        <v>1986</v>
      </c>
      <c r="AH252" t="s">
        <v>1987</v>
      </c>
    </row>
    <row r="253" spans="1:34" x14ac:dyDescent="0.25">
      <c r="A253">
        <v>2</v>
      </c>
      <c r="B253" t="s">
        <v>592</v>
      </c>
      <c r="C253" t="s">
        <v>593</v>
      </c>
      <c r="D253" t="s">
        <v>619</v>
      </c>
      <c r="E253" t="s">
        <v>620</v>
      </c>
      <c r="F253" t="s">
        <v>11038</v>
      </c>
      <c r="G253" t="s">
        <v>11039</v>
      </c>
      <c r="H253" t="s">
        <v>870</v>
      </c>
      <c r="I253" t="s">
        <v>871</v>
      </c>
      <c r="J253">
        <v>3</v>
      </c>
      <c r="L253" t="s">
        <v>838</v>
      </c>
      <c r="M253" t="s">
        <v>872</v>
      </c>
      <c r="N253" t="s">
        <v>873</v>
      </c>
      <c r="O253" t="s">
        <v>1988</v>
      </c>
      <c r="P253" t="s">
        <v>51</v>
      </c>
      <c r="Q253" t="s">
        <v>25</v>
      </c>
      <c r="R253" t="s">
        <v>25</v>
      </c>
      <c r="S253" t="s">
        <v>26</v>
      </c>
      <c r="T253" t="b">
        <v>0</v>
      </c>
      <c r="U253" t="b">
        <v>0</v>
      </c>
      <c r="V253">
        <v>4</v>
      </c>
      <c r="W253">
        <v>150</v>
      </c>
      <c r="X253">
        <v>11</v>
      </c>
      <c r="AG253" t="s">
        <v>1986</v>
      </c>
      <c r="AH253" t="s">
        <v>1989</v>
      </c>
    </row>
    <row r="254" spans="1:34" x14ac:dyDescent="0.25">
      <c r="A254">
        <v>2</v>
      </c>
      <c r="B254" t="s">
        <v>592</v>
      </c>
      <c r="C254" t="s">
        <v>593</v>
      </c>
      <c r="D254" t="s">
        <v>619</v>
      </c>
      <c r="E254" t="s">
        <v>620</v>
      </c>
      <c r="F254" t="s">
        <v>11038</v>
      </c>
      <c r="G254" t="s">
        <v>11039</v>
      </c>
      <c r="H254" t="s">
        <v>870</v>
      </c>
      <c r="I254" t="s">
        <v>871</v>
      </c>
      <c r="J254">
        <v>3</v>
      </c>
      <c r="L254" t="s">
        <v>838</v>
      </c>
      <c r="M254" t="s">
        <v>872</v>
      </c>
      <c r="N254" t="s">
        <v>873</v>
      </c>
      <c r="O254" t="s">
        <v>1990</v>
      </c>
      <c r="P254" t="s">
        <v>41</v>
      </c>
      <c r="Q254" t="s">
        <v>25</v>
      </c>
      <c r="R254" t="s">
        <v>25</v>
      </c>
      <c r="S254" t="s">
        <v>26</v>
      </c>
      <c r="T254" t="b">
        <v>0</v>
      </c>
      <c r="U254" t="b">
        <v>0</v>
      </c>
      <c r="V254">
        <v>1</v>
      </c>
      <c r="W254">
        <v>60</v>
      </c>
      <c r="X254">
        <v>14</v>
      </c>
      <c r="AG254" t="s">
        <v>1991</v>
      </c>
      <c r="AH254" t="s">
        <v>1992</v>
      </c>
    </row>
    <row r="255" spans="1:34" x14ac:dyDescent="0.25">
      <c r="A255">
        <v>2</v>
      </c>
      <c r="B255" t="s">
        <v>592</v>
      </c>
      <c r="C255" t="s">
        <v>593</v>
      </c>
      <c r="D255" t="s">
        <v>619</v>
      </c>
      <c r="E255" t="s">
        <v>620</v>
      </c>
      <c r="F255" t="s">
        <v>11038</v>
      </c>
      <c r="G255" t="s">
        <v>11039</v>
      </c>
      <c r="H255" t="s">
        <v>870</v>
      </c>
      <c r="I255" t="s">
        <v>871</v>
      </c>
      <c r="J255">
        <v>3</v>
      </c>
      <c r="L255" t="s">
        <v>838</v>
      </c>
      <c r="M255" t="s">
        <v>872</v>
      </c>
      <c r="N255" t="s">
        <v>873</v>
      </c>
      <c r="O255" t="s">
        <v>1993</v>
      </c>
      <c r="P255" t="s">
        <v>41</v>
      </c>
      <c r="Q255" t="s">
        <v>25</v>
      </c>
      <c r="R255" t="s">
        <v>25</v>
      </c>
      <c r="S255" t="s">
        <v>26</v>
      </c>
      <c r="T255" t="b">
        <v>0</v>
      </c>
      <c r="U255" t="b">
        <v>0</v>
      </c>
      <c r="V255">
        <v>2</v>
      </c>
      <c r="W255">
        <v>60</v>
      </c>
      <c r="X255">
        <v>13</v>
      </c>
      <c r="AE255" t="s">
        <v>1994</v>
      </c>
      <c r="AG255" t="s">
        <v>1995</v>
      </c>
      <c r="AH255" t="s">
        <v>1996</v>
      </c>
    </row>
    <row r="256" spans="1:34" x14ac:dyDescent="0.25">
      <c r="A256">
        <v>2</v>
      </c>
      <c r="B256" t="s">
        <v>592</v>
      </c>
      <c r="C256" t="s">
        <v>593</v>
      </c>
      <c r="D256" t="s">
        <v>619</v>
      </c>
      <c r="E256" t="s">
        <v>620</v>
      </c>
      <c r="F256" t="s">
        <v>11038</v>
      </c>
      <c r="G256" t="s">
        <v>11039</v>
      </c>
      <c r="H256" t="s">
        <v>870</v>
      </c>
      <c r="I256" t="s">
        <v>871</v>
      </c>
      <c r="J256">
        <v>3</v>
      </c>
      <c r="L256" t="s">
        <v>838</v>
      </c>
      <c r="M256" t="s">
        <v>872</v>
      </c>
      <c r="N256" t="s">
        <v>873</v>
      </c>
      <c r="O256" t="s">
        <v>1997</v>
      </c>
      <c r="P256" t="s">
        <v>41</v>
      </c>
      <c r="Q256" t="s">
        <v>25</v>
      </c>
      <c r="R256" t="s">
        <v>25</v>
      </c>
      <c r="S256" t="s">
        <v>26</v>
      </c>
      <c r="T256" t="b">
        <v>0</v>
      </c>
      <c r="U256" t="b">
        <v>0</v>
      </c>
      <c r="V256">
        <v>3</v>
      </c>
      <c r="W256">
        <v>60</v>
      </c>
      <c r="X256">
        <v>12</v>
      </c>
      <c r="AE256" t="s">
        <v>1745</v>
      </c>
      <c r="AG256" t="s">
        <v>1998</v>
      </c>
      <c r="AH256" t="s">
        <v>1999</v>
      </c>
    </row>
    <row r="257" spans="1:34" x14ac:dyDescent="0.25">
      <c r="A257">
        <v>2</v>
      </c>
      <c r="B257" t="s">
        <v>592</v>
      </c>
      <c r="C257" t="s">
        <v>593</v>
      </c>
      <c r="D257" t="s">
        <v>619</v>
      </c>
      <c r="E257" t="s">
        <v>620</v>
      </c>
      <c r="F257" t="s">
        <v>11038</v>
      </c>
      <c r="G257" t="s">
        <v>11039</v>
      </c>
      <c r="H257" t="s">
        <v>870</v>
      </c>
      <c r="I257" t="s">
        <v>871</v>
      </c>
      <c r="J257">
        <v>3</v>
      </c>
      <c r="L257" t="s">
        <v>838</v>
      </c>
      <c r="M257" t="s">
        <v>872</v>
      </c>
      <c r="N257" t="s">
        <v>873</v>
      </c>
      <c r="O257" t="s">
        <v>2000</v>
      </c>
      <c r="P257" t="s">
        <v>73</v>
      </c>
      <c r="Q257" t="s">
        <v>25</v>
      </c>
      <c r="R257" t="s">
        <v>25</v>
      </c>
      <c r="S257" t="s">
        <v>8646</v>
      </c>
      <c r="T257" t="b">
        <v>0</v>
      </c>
      <c r="U257" t="b">
        <v>0</v>
      </c>
      <c r="V257">
        <v>1</v>
      </c>
      <c r="W257">
        <v>30</v>
      </c>
      <c r="X257">
        <v>20</v>
      </c>
      <c r="AG257" t="s">
        <v>2001</v>
      </c>
      <c r="AH257" t="s">
        <v>2002</v>
      </c>
    </row>
    <row r="258" spans="1:34" x14ac:dyDescent="0.25">
      <c r="A258">
        <v>2</v>
      </c>
      <c r="B258" t="s">
        <v>592</v>
      </c>
      <c r="C258" t="s">
        <v>593</v>
      </c>
      <c r="D258" t="s">
        <v>619</v>
      </c>
      <c r="E258" t="s">
        <v>620</v>
      </c>
      <c r="F258" t="s">
        <v>11038</v>
      </c>
      <c r="G258" t="s">
        <v>11039</v>
      </c>
      <c r="H258" t="s">
        <v>870</v>
      </c>
      <c r="I258" t="s">
        <v>871</v>
      </c>
      <c r="J258">
        <v>3</v>
      </c>
      <c r="L258" t="s">
        <v>838</v>
      </c>
      <c r="M258" t="s">
        <v>872</v>
      </c>
      <c r="N258" t="s">
        <v>873</v>
      </c>
      <c r="O258" t="s">
        <v>2003</v>
      </c>
      <c r="P258" t="s">
        <v>73</v>
      </c>
      <c r="Q258" t="s">
        <v>25</v>
      </c>
      <c r="R258" t="s">
        <v>25</v>
      </c>
      <c r="S258" t="s">
        <v>8646</v>
      </c>
      <c r="T258" t="b">
        <v>0</v>
      </c>
      <c r="U258" t="b">
        <v>0</v>
      </c>
      <c r="V258">
        <v>2</v>
      </c>
      <c r="W258">
        <v>30</v>
      </c>
      <c r="X258">
        <v>20</v>
      </c>
      <c r="AG258" t="s">
        <v>2004</v>
      </c>
      <c r="AH258" t="s">
        <v>2005</v>
      </c>
    </row>
    <row r="259" spans="1:34" x14ac:dyDescent="0.25">
      <c r="A259">
        <v>2</v>
      </c>
      <c r="B259" t="s">
        <v>592</v>
      </c>
      <c r="C259" t="s">
        <v>593</v>
      </c>
      <c r="D259" t="s">
        <v>619</v>
      </c>
      <c r="E259" t="s">
        <v>620</v>
      </c>
      <c r="F259" t="s">
        <v>11038</v>
      </c>
      <c r="G259" t="s">
        <v>11039</v>
      </c>
      <c r="H259" t="s">
        <v>870</v>
      </c>
      <c r="I259" t="s">
        <v>871</v>
      </c>
      <c r="J259">
        <v>3</v>
      </c>
      <c r="L259" t="s">
        <v>838</v>
      </c>
      <c r="M259" t="s">
        <v>872</v>
      </c>
      <c r="N259" t="s">
        <v>873</v>
      </c>
      <c r="O259" t="s">
        <v>2006</v>
      </c>
      <c r="P259" t="s">
        <v>73</v>
      </c>
      <c r="Q259" t="s">
        <v>25</v>
      </c>
      <c r="R259" t="s">
        <v>25</v>
      </c>
      <c r="S259" t="s">
        <v>8646</v>
      </c>
      <c r="T259" t="b">
        <v>0</v>
      </c>
      <c r="U259" t="b">
        <v>0</v>
      </c>
      <c r="V259">
        <v>3</v>
      </c>
      <c r="W259">
        <v>30</v>
      </c>
      <c r="X259">
        <v>20</v>
      </c>
      <c r="AG259" t="s">
        <v>2007</v>
      </c>
      <c r="AH259" t="s">
        <v>2008</v>
      </c>
    </row>
    <row r="260" spans="1:34" x14ac:dyDescent="0.25">
      <c r="A260">
        <v>2</v>
      </c>
      <c r="B260" t="s">
        <v>592</v>
      </c>
      <c r="C260" t="s">
        <v>593</v>
      </c>
      <c r="D260" t="s">
        <v>619</v>
      </c>
      <c r="E260" t="s">
        <v>620</v>
      </c>
      <c r="F260" t="s">
        <v>11038</v>
      </c>
      <c r="G260" t="s">
        <v>11039</v>
      </c>
      <c r="H260" t="s">
        <v>870</v>
      </c>
      <c r="I260" t="s">
        <v>871</v>
      </c>
      <c r="J260">
        <v>3</v>
      </c>
      <c r="L260" t="s">
        <v>838</v>
      </c>
      <c r="M260" t="s">
        <v>872</v>
      </c>
      <c r="N260" t="s">
        <v>873</v>
      </c>
      <c r="O260" t="s">
        <v>2009</v>
      </c>
      <c r="P260" t="s">
        <v>102</v>
      </c>
      <c r="Q260" t="s">
        <v>8644</v>
      </c>
      <c r="R260" t="s">
        <v>8488</v>
      </c>
      <c r="S260" t="s">
        <v>8794</v>
      </c>
      <c r="T260" t="b">
        <v>1</v>
      </c>
      <c r="U260" t="b">
        <v>0</v>
      </c>
      <c r="V260">
        <v>1</v>
      </c>
      <c r="W260">
        <v>20</v>
      </c>
      <c r="X260">
        <v>15</v>
      </c>
      <c r="AG260" t="s">
        <v>2010</v>
      </c>
      <c r="AH260" t="s">
        <v>2011</v>
      </c>
    </row>
    <row r="261" spans="1:34" x14ac:dyDescent="0.25">
      <c r="A261">
        <v>2</v>
      </c>
      <c r="B261" t="s">
        <v>592</v>
      </c>
      <c r="C261" t="s">
        <v>593</v>
      </c>
      <c r="D261" t="s">
        <v>619</v>
      </c>
      <c r="E261" t="s">
        <v>620</v>
      </c>
      <c r="F261" t="s">
        <v>11038</v>
      </c>
      <c r="G261" t="s">
        <v>11039</v>
      </c>
      <c r="H261" t="s">
        <v>870</v>
      </c>
      <c r="I261" t="s">
        <v>871</v>
      </c>
      <c r="J261">
        <v>3</v>
      </c>
      <c r="L261" t="s">
        <v>838</v>
      </c>
      <c r="M261" t="s">
        <v>872</v>
      </c>
      <c r="N261" t="s">
        <v>873</v>
      </c>
      <c r="O261" t="s">
        <v>2012</v>
      </c>
      <c r="P261" t="s">
        <v>102</v>
      </c>
      <c r="Q261" t="s">
        <v>8644</v>
      </c>
      <c r="R261" t="s">
        <v>8488</v>
      </c>
      <c r="S261" t="s">
        <v>8794</v>
      </c>
      <c r="T261" t="b">
        <v>1</v>
      </c>
      <c r="U261" t="b">
        <v>0</v>
      </c>
      <c r="V261">
        <v>2</v>
      </c>
      <c r="W261">
        <v>20</v>
      </c>
      <c r="X261">
        <v>12</v>
      </c>
      <c r="AE261" t="s">
        <v>1646</v>
      </c>
      <c r="AG261" t="s">
        <v>2013</v>
      </c>
      <c r="AH261" t="s">
        <v>2014</v>
      </c>
    </row>
    <row r="262" spans="1:34" x14ac:dyDescent="0.25">
      <c r="A262">
        <v>2</v>
      </c>
      <c r="B262" t="s">
        <v>592</v>
      </c>
      <c r="C262" t="s">
        <v>593</v>
      </c>
      <c r="D262" t="s">
        <v>619</v>
      </c>
      <c r="E262" t="s">
        <v>620</v>
      </c>
      <c r="F262" t="s">
        <v>11038</v>
      </c>
      <c r="G262" t="s">
        <v>11039</v>
      </c>
      <c r="H262" t="s">
        <v>870</v>
      </c>
      <c r="I262" t="s">
        <v>871</v>
      </c>
      <c r="J262">
        <v>3</v>
      </c>
      <c r="L262" t="s">
        <v>838</v>
      </c>
      <c r="M262" t="s">
        <v>872</v>
      </c>
      <c r="N262" t="s">
        <v>873</v>
      </c>
      <c r="O262" t="s">
        <v>2015</v>
      </c>
      <c r="P262" t="s">
        <v>102</v>
      </c>
      <c r="Q262" t="s">
        <v>8644</v>
      </c>
      <c r="R262" t="s">
        <v>8488</v>
      </c>
      <c r="S262" t="s">
        <v>8794</v>
      </c>
      <c r="T262" t="b">
        <v>1</v>
      </c>
      <c r="U262" t="b">
        <v>0</v>
      </c>
      <c r="V262">
        <v>3</v>
      </c>
      <c r="W262">
        <v>20</v>
      </c>
      <c r="X262">
        <v>12</v>
      </c>
      <c r="AE262" t="s">
        <v>1646</v>
      </c>
      <c r="AG262" t="s">
        <v>2013</v>
      </c>
      <c r="AH262" t="s">
        <v>2016</v>
      </c>
    </row>
    <row r="263" spans="1:34" x14ac:dyDescent="0.25">
      <c r="A263">
        <v>2</v>
      </c>
      <c r="B263" t="s">
        <v>592</v>
      </c>
      <c r="C263" t="s">
        <v>593</v>
      </c>
      <c r="D263" t="s">
        <v>619</v>
      </c>
      <c r="E263" t="s">
        <v>620</v>
      </c>
      <c r="F263" t="s">
        <v>11038</v>
      </c>
      <c r="G263" t="s">
        <v>11039</v>
      </c>
      <c r="H263" t="s">
        <v>870</v>
      </c>
      <c r="I263" t="s">
        <v>871</v>
      </c>
      <c r="J263">
        <v>3</v>
      </c>
      <c r="L263" t="s">
        <v>838</v>
      </c>
      <c r="M263" t="s">
        <v>872</v>
      </c>
      <c r="N263" t="s">
        <v>873</v>
      </c>
      <c r="O263" t="s">
        <v>2017</v>
      </c>
      <c r="P263" t="s">
        <v>323</v>
      </c>
      <c r="Q263" t="s">
        <v>324</v>
      </c>
      <c r="R263" t="s">
        <v>324</v>
      </c>
      <c r="S263" t="s">
        <v>8646</v>
      </c>
      <c r="T263" t="b">
        <v>0</v>
      </c>
      <c r="U263" t="b">
        <v>0</v>
      </c>
      <c r="V263">
        <v>1</v>
      </c>
      <c r="W263">
        <v>30</v>
      </c>
      <c r="X263">
        <v>10</v>
      </c>
      <c r="AF263" t="s">
        <v>2018</v>
      </c>
      <c r="AG263" t="s">
        <v>2019</v>
      </c>
      <c r="AH263" t="s">
        <v>2020</v>
      </c>
    </row>
    <row r="264" spans="1:34" x14ac:dyDescent="0.25">
      <c r="A264">
        <v>2</v>
      </c>
      <c r="B264" t="s">
        <v>592</v>
      </c>
      <c r="C264" t="s">
        <v>593</v>
      </c>
      <c r="D264" t="s">
        <v>619</v>
      </c>
      <c r="E264" t="s">
        <v>620</v>
      </c>
      <c r="F264" t="s">
        <v>11038</v>
      </c>
      <c r="G264" t="s">
        <v>11039</v>
      </c>
      <c r="H264" t="s">
        <v>870</v>
      </c>
      <c r="I264" t="s">
        <v>871</v>
      </c>
      <c r="J264">
        <v>3</v>
      </c>
      <c r="L264" t="s">
        <v>838</v>
      </c>
      <c r="M264" t="s">
        <v>872</v>
      </c>
      <c r="N264" t="s">
        <v>873</v>
      </c>
      <c r="O264" t="s">
        <v>2021</v>
      </c>
      <c r="P264" t="s">
        <v>323</v>
      </c>
      <c r="Q264" t="s">
        <v>324</v>
      </c>
      <c r="R264" t="s">
        <v>324</v>
      </c>
      <c r="S264" t="s">
        <v>8646</v>
      </c>
      <c r="T264" t="b">
        <v>0</v>
      </c>
      <c r="U264" t="b">
        <v>0</v>
      </c>
      <c r="V264">
        <v>2</v>
      </c>
      <c r="W264">
        <v>30</v>
      </c>
      <c r="X264">
        <v>10</v>
      </c>
      <c r="AF264" t="s">
        <v>2018</v>
      </c>
      <c r="AG264" t="s">
        <v>2022</v>
      </c>
      <c r="AH264" t="s">
        <v>873</v>
      </c>
    </row>
    <row r="265" spans="1:34" x14ac:dyDescent="0.25">
      <c r="A265">
        <v>2</v>
      </c>
      <c r="B265" t="s">
        <v>592</v>
      </c>
      <c r="C265" t="s">
        <v>593</v>
      </c>
      <c r="D265" t="s">
        <v>619</v>
      </c>
      <c r="E265" t="s">
        <v>620</v>
      </c>
      <c r="F265" t="s">
        <v>11038</v>
      </c>
      <c r="G265" t="s">
        <v>11039</v>
      </c>
      <c r="H265" t="s">
        <v>874</v>
      </c>
      <c r="I265" t="s">
        <v>875</v>
      </c>
      <c r="J265">
        <v>4</v>
      </c>
      <c r="L265" t="s">
        <v>843</v>
      </c>
      <c r="M265" t="s">
        <v>876</v>
      </c>
      <c r="N265" t="s">
        <v>877</v>
      </c>
      <c r="O265" t="s">
        <v>2023</v>
      </c>
      <c r="P265" t="s">
        <v>112</v>
      </c>
      <c r="Q265" t="s">
        <v>8644</v>
      </c>
      <c r="R265" t="s">
        <v>8488</v>
      </c>
      <c r="S265" t="s">
        <v>8643</v>
      </c>
      <c r="T265" t="b">
        <v>0</v>
      </c>
      <c r="U265" t="b">
        <v>0</v>
      </c>
      <c r="V265">
        <v>1</v>
      </c>
      <c r="W265">
        <v>45</v>
      </c>
      <c r="X265">
        <v>15</v>
      </c>
      <c r="AG265" t="s">
        <v>2024</v>
      </c>
      <c r="AH265" t="s">
        <v>876</v>
      </c>
    </row>
    <row r="266" spans="1:34" x14ac:dyDescent="0.25">
      <c r="A266">
        <v>2</v>
      </c>
      <c r="B266" t="s">
        <v>592</v>
      </c>
      <c r="C266" t="s">
        <v>593</v>
      </c>
      <c r="D266" t="s">
        <v>619</v>
      </c>
      <c r="E266" t="s">
        <v>620</v>
      </c>
      <c r="F266" t="s">
        <v>11038</v>
      </c>
      <c r="G266" t="s">
        <v>11039</v>
      </c>
      <c r="H266" t="s">
        <v>874</v>
      </c>
      <c r="I266" t="s">
        <v>875</v>
      </c>
      <c r="J266">
        <v>4</v>
      </c>
      <c r="L266" t="s">
        <v>843</v>
      </c>
      <c r="M266" t="s">
        <v>876</v>
      </c>
      <c r="N266" t="s">
        <v>877</v>
      </c>
      <c r="O266" t="s">
        <v>2025</v>
      </c>
      <c r="P266" t="s">
        <v>112</v>
      </c>
      <c r="Q266" t="s">
        <v>8644</v>
      </c>
      <c r="R266" t="s">
        <v>8488</v>
      </c>
      <c r="S266" t="s">
        <v>8643</v>
      </c>
      <c r="T266" t="b">
        <v>0</v>
      </c>
      <c r="U266" t="b">
        <v>0</v>
      </c>
      <c r="V266">
        <v>2</v>
      </c>
      <c r="W266">
        <v>45</v>
      </c>
      <c r="X266">
        <v>15</v>
      </c>
      <c r="AG266" t="s">
        <v>2026</v>
      </c>
      <c r="AH266" t="s">
        <v>2027</v>
      </c>
    </row>
    <row r="267" spans="1:34" x14ac:dyDescent="0.25">
      <c r="A267">
        <v>2</v>
      </c>
      <c r="B267" t="s">
        <v>592</v>
      </c>
      <c r="C267" t="s">
        <v>593</v>
      </c>
      <c r="D267" t="s">
        <v>619</v>
      </c>
      <c r="E267" t="s">
        <v>620</v>
      </c>
      <c r="F267" t="s">
        <v>11038</v>
      </c>
      <c r="G267" t="s">
        <v>11039</v>
      </c>
      <c r="H267" t="s">
        <v>874</v>
      </c>
      <c r="I267" t="s">
        <v>875</v>
      </c>
      <c r="J267">
        <v>4</v>
      </c>
      <c r="L267" t="s">
        <v>843</v>
      </c>
      <c r="M267" t="s">
        <v>876</v>
      </c>
      <c r="N267" t="s">
        <v>877</v>
      </c>
      <c r="O267" t="s">
        <v>2028</v>
      </c>
      <c r="P267" t="s">
        <v>112</v>
      </c>
      <c r="Q267" t="s">
        <v>8644</v>
      </c>
      <c r="R267" t="s">
        <v>8488</v>
      </c>
      <c r="S267" t="s">
        <v>8643</v>
      </c>
      <c r="T267" t="b">
        <v>0</v>
      </c>
      <c r="U267" t="b">
        <v>0</v>
      </c>
      <c r="V267">
        <v>3</v>
      </c>
      <c r="W267">
        <v>45</v>
      </c>
      <c r="X267">
        <v>13</v>
      </c>
      <c r="AE267" t="s">
        <v>1646</v>
      </c>
      <c r="AG267" t="s">
        <v>2029</v>
      </c>
      <c r="AH267" t="s">
        <v>2030</v>
      </c>
    </row>
    <row r="268" spans="1:34" x14ac:dyDescent="0.25">
      <c r="A268">
        <v>2</v>
      </c>
      <c r="B268" t="s">
        <v>592</v>
      </c>
      <c r="C268" t="s">
        <v>593</v>
      </c>
      <c r="D268" t="s">
        <v>619</v>
      </c>
      <c r="E268" t="s">
        <v>620</v>
      </c>
      <c r="F268" t="s">
        <v>11038</v>
      </c>
      <c r="G268" t="s">
        <v>11039</v>
      </c>
      <c r="H268" t="s">
        <v>874</v>
      </c>
      <c r="I268" t="s">
        <v>875</v>
      </c>
      <c r="J268">
        <v>4</v>
      </c>
      <c r="L268" t="s">
        <v>843</v>
      </c>
      <c r="M268" t="s">
        <v>876</v>
      </c>
      <c r="N268" t="s">
        <v>877</v>
      </c>
      <c r="O268" t="s">
        <v>2031</v>
      </c>
      <c r="P268" t="s">
        <v>214</v>
      </c>
      <c r="Q268" t="s">
        <v>8650</v>
      </c>
      <c r="R268" t="s">
        <v>8637</v>
      </c>
      <c r="S268" t="s">
        <v>8643</v>
      </c>
      <c r="T268" t="b">
        <v>0</v>
      </c>
      <c r="U268" t="b">
        <v>0</v>
      </c>
      <c r="V268">
        <v>1</v>
      </c>
      <c r="W268">
        <v>45</v>
      </c>
      <c r="X268">
        <v>15</v>
      </c>
      <c r="AG268" t="s">
        <v>2032</v>
      </c>
      <c r="AH268" t="s">
        <v>2033</v>
      </c>
    </row>
    <row r="269" spans="1:34" x14ac:dyDescent="0.25">
      <c r="A269">
        <v>2</v>
      </c>
      <c r="B269" t="s">
        <v>592</v>
      </c>
      <c r="C269" t="s">
        <v>593</v>
      </c>
      <c r="D269" t="s">
        <v>619</v>
      </c>
      <c r="E269" t="s">
        <v>620</v>
      </c>
      <c r="F269" t="s">
        <v>11038</v>
      </c>
      <c r="G269" t="s">
        <v>11039</v>
      </c>
      <c r="H269" t="s">
        <v>874</v>
      </c>
      <c r="I269" t="s">
        <v>875</v>
      </c>
      <c r="J269">
        <v>4</v>
      </c>
      <c r="L269" t="s">
        <v>843</v>
      </c>
      <c r="M269" t="s">
        <v>876</v>
      </c>
      <c r="N269" t="s">
        <v>877</v>
      </c>
      <c r="O269" t="s">
        <v>2034</v>
      </c>
      <c r="P269" t="s">
        <v>214</v>
      </c>
      <c r="Q269" t="s">
        <v>8650</v>
      </c>
      <c r="R269" t="s">
        <v>8637</v>
      </c>
      <c r="S269" t="s">
        <v>8643</v>
      </c>
      <c r="T269" t="b">
        <v>0</v>
      </c>
      <c r="U269" t="b">
        <v>0</v>
      </c>
      <c r="V269">
        <v>2</v>
      </c>
      <c r="W269">
        <v>45</v>
      </c>
      <c r="X269">
        <v>13</v>
      </c>
      <c r="AE269" t="s">
        <v>1745</v>
      </c>
      <c r="AG269" t="s">
        <v>2035</v>
      </c>
      <c r="AH269" t="s">
        <v>2036</v>
      </c>
    </row>
    <row r="270" spans="1:34" x14ac:dyDescent="0.25">
      <c r="A270">
        <v>2</v>
      </c>
      <c r="B270" t="s">
        <v>592</v>
      </c>
      <c r="C270" t="s">
        <v>593</v>
      </c>
      <c r="D270" t="s">
        <v>619</v>
      </c>
      <c r="E270" t="s">
        <v>620</v>
      </c>
      <c r="F270" t="s">
        <v>11038</v>
      </c>
      <c r="G270" t="s">
        <v>11039</v>
      </c>
      <c r="H270" t="s">
        <v>874</v>
      </c>
      <c r="I270" t="s">
        <v>875</v>
      </c>
      <c r="J270">
        <v>4</v>
      </c>
      <c r="L270" t="s">
        <v>843</v>
      </c>
      <c r="M270" t="s">
        <v>876</v>
      </c>
      <c r="N270" t="s">
        <v>877</v>
      </c>
      <c r="O270" t="s">
        <v>2037</v>
      </c>
      <c r="P270" t="s">
        <v>214</v>
      </c>
      <c r="Q270" t="s">
        <v>8650</v>
      </c>
      <c r="R270" t="s">
        <v>8637</v>
      </c>
      <c r="S270" t="s">
        <v>8643</v>
      </c>
      <c r="T270" t="b">
        <v>0</v>
      </c>
      <c r="U270" t="b">
        <v>0</v>
      </c>
      <c r="V270">
        <v>3</v>
      </c>
      <c r="W270">
        <v>45</v>
      </c>
      <c r="X270">
        <v>10</v>
      </c>
      <c r="AE270" t="s">
        <v>1646</v>
      </c>
      <c r="AG270" t="s">
        <v>2038</v>
      </c>
      <c r="AH270" t="s">
        <v>2039</v>
      </c>
    </row>
    <row r="271" spans="1:34" x14ac:dyDescent="0.25">
      <c r="A271">
        <v>2</v>
      </c>
      <c r="B271" t="s">
        <v>592</v>
      </c>
      <c r="C271" t="s">
        <v>593</v>
      </c>
      <c r="D271" t="s">
        <v>619</v>
      </c>
      <c r="E271" t="s">
        <v>620</v>
      </c>
      <c r="F271" t="s">
        <v>11038</v>
      </c>
      <c r="G271" t="s">
        <v>11039</v>
      </c>
      <c r="H271" t="s">
        <v>874</v>
      </c>
      <c r="I271" t="s">
        <v>875</v>
      </c>
      <c r="J271">
        <v>4</v>
      </c>
      <c r="L271" t="s">
        <v>843</v>
      </c>
      <c r="M271" t="s">
        <v>876</v>
      </c>
      <c r="N271" t="s">
        <v>877</v>
      </c>
      <c r="O271" t="s">
        <v>2040</v>
      </c>
      <c r="P271" t="s">
        <v>222</v>
      </c>
      <c r="Q271" t="s">
        <v>8650</v>
      </c>
      <c r="R271" t="s">
        <v>8637</v>
      </c>
      <c r="S271" t="s">
        <v>8643</v>
      </c>
      <c r="T271" t="b">
        <v>1</v>
      </c>
      <c r="U271" t="b">
        <v>0</v>
      </c>
      <c r="V271">
        <v>1</v>
      </c>
      <c r="W271">
        <v>17.5</v>
      </c>
      <c r="X271">
        <v>10</v>
      </c>
      <c r="AH271" t="s">
        <v>2041</v>
      </c>
    </row>
    <row r="272" spans="1:34" x14ac:dyDescent="0.25">
      <c r="A272">
        <v>2</v>
      </c>
      <c r="B272" t="s">
        <v>592</v>
      </c>
      <c r="C272" t="s">
        <v>593</v>
      </c>
      <c r="D272" t="s">
        <v>619</v>
      </c>
      <c r="E272" t="s">
        <v>620</v>
      </c>
      <c r="F272" t="s">
        <v>11038</v>
      </c>
      <c r="G272" t="s">
        <v>11039</v>
      </c>
      <c r="H272" t="s">
        <v>874</v>
      </c>
      <c r="I272" t="s">
        <v>875</v>
      </c>
      <c r="J272">
        <v>4</v>
      </c>
      <c r="L272" t="s">
        <v>843</v>
      </c>
      <c r="M272" t="s">
        <v>876</v>
      </c>
      <c r="N272" t="s">
        <v>877</v>
      </c>
      <c r="O272" t="s">
        <v>2042</v>
      </c>
      <c r="P272" t="s">
        <v>222</v>
      </c>
      <c r="Q272" t="s">
        <v>8650</v>
      </c>
      <c r="R272" t="s">
        <v>8637</v>
      </c>
      <c r="S272" t="s">
        <v>8643</v>
      </c>
      <c r="T272" t="b">
        <v>1</v>
      </c>
      <c r="U272" t="b">
        <v>0</v>
      </c>
      <c r="V272">
        <v>2</v>
      </c>
      <c r="W272">
        <v>17.5</v>
      </c>
      <c r="X272">
        <v>11</v>
      </c>
      <c r="AG272" t="s">
        <v>2043</v>
      </c>
      <c r="AH272" t="s">
        <v>2044</v>
      </c>
    </row>
    <row r="273" spans="1:34" x14ac:dyDescent="0.25">
      <c r="A273">
        <v>2</v>
      </c>
      <c r="B273" t="s">
        <v>592</v>
      </c>
      <c r="C273" t="s">
        <v>593</v>
      </c>
      <c r="D273" t="s">
        <v>619</v>
      </c>
      <c r="E273" t="s">
        <v>620</v>
      </c>
      <c r="F273" t="s">
        <v>11038</v>
      </c>
      <c r="G273" t="s">
        <v>11039</v>
      </c>
      <c r="H273" t="s">
        <v>874</v>
      </c>
      <c r="I273" t="s">
        <v>875</v>
      </c>
      <c r="J273">
        <v>4</v>
      </c>
      <c r="L273" t="s">
        <v>843</v>
      </c>
      <c r="M273" t="s">
        <v>876</v>
      </c>
      <c r="N273" t="s">
        <v>877</v>
      </c>
      <c r="O273" t="s">
        <v>2045</v>
      </c>
      <c r="P273" t="s">
        <v>222</v>
      </c>
      <c r="Q273" t="s">
        <v>8650</v>
      </c>
      <c r="R273" t="s">
        <v>8637</v>
      </c>
      <c r="S273" t="s">
        <v>8643</v>
      </c>
      <c r="T273" t="b">
        <v>1</v>
      </c>
      <c r="U273" t="b">
        <v>0</v>
      </c>
      <c r="V273">
        <v>3</v>
      </c>
      <c r="W273">
        <v>17.5</v>
      </c>
      <c r="X273">
        <v>11</v>
      </c>
      <c r="AH273" t="s">
        <v>2046</v>
      </c>
    </row>
    <row r="274" spans="1:34" x14ac:dyDescent="0.25">
      <c r="A274">
        <v>2</v>
      </c>
      <c r="B274" t="s">
        <v>592</v>
      </c>
      <c r="C274" t="s">
        <v>593</v>
      </c>
      <c r="D274" t="s">
        <v>619</v>
      </c>
      <c r="E274" t="s">
        <v>620</v>
      </c>
      <c r="F274" t="s">
        <v>11038</v>
      </c>
      <c r="G274" t="s">
        <v>11039</v>
      </c>
      <c r="H274" t="s">
        <v>874</v>
      </c>
      <c r="I274" t="s">
        <v>875</v>
      </c>
      <c r="J274">
        <v>4</v>
      </c>
      <c r="L274" t="s">
        <v>843</v>
      </c>
      <c r="M274" t="s">
        <v>876</v>
      </c>
      <c r="N274" t="s">
        <v>877</v>
      </c>
      <c r="O274" t="s">
        <v>2047</v>
      </c>
      <c r="P274" t="s">
        <v>1534</v>
      </c>
      <c r="Q274" t="s">
        <v>2</v>
      </c>
      <c r="R274" t="s">
        <v>2</v>
      </c>
      <c r="S274" t="s">
        <v>8646</v>
      </c>
      <c r="T274" t="b">
        <v>0</v>
      </c>
      <c r="U274" t="b">
        <v>1</v>
      </c>
      <c r="V274">
        <v>1</v>
      </c>
      <c r="W274">
        <v>75</v>
      </c>
      <c r="Y274">
        <v>60</v>
      </c>
      <c r="AH274" t="s">
        <v>2048</v>
      </c>
    </row>
    <row r="275" spans="1:34" x14ac:dyDescent="0.25">
      <c r="A275">
        <v>2</v>
      </c>
      <c r="B275" t="s">
        <v>592</v>
      </c>
      <c r="C275" t="s">
        <v>593</v>
      </c>
      <c r="D275" t="s">
        <v>619</v>
      </c>
      <c r="E275" t="s">
        <v>620</v>
      </c>
      <c r="F275" t="s">
        <v>11038</v>
      </c>
      <c r="G275" t="s">
        <v>11039</v>
      </c>
      <c r="H275" t="s">
        <v>874</v>
      </c>
      <c r="I275" t="s">
        <v>875</v>
      </c>
      <c r="J275">
        <v>4</v>
      </c>
      <c r="L275" t="s">
        <v>843</v>
      </c>
      <c r="M275" t="s">
        <v>876</v>
      </c>
      <c r="N275" t="s">
        <v>877</v>
      </c>
      <c r="O275" t="s">
        <v>2049</v>
      </c>
      <c r="P275" t="s">
        <v>1534</v>
      </c>
      <c r="Q275" t="s">
        <v>2</v>
      </c>
      <c r="R275" t="s">
        <v>2</v>
      </c>
      <c r="S275" t="s">
        <v>8646</v>
      </c>
      <c r="T275" t="b">
        <v>0</v>
      </c>
      <c r="U275" t="b">
        <v>1</v>
      </c>
      <c r="V275">
        <v>2</v>
      </c>
      <c r="W275">
        <v>75</v>
      </c>
      <c r="Y275">
        <v>60</v>
      </c>
      <c r="AH275" t="s">
        <v>2050</v>
      </c>
    </row>
    <row r="276" spans="1:34" x14ac:dyDescent="0.25">
      <c r="A276">
        <v>2</v>
      </c>
      <c r="B276" t="s">
        <v>592</v>
      </c>
      <c r="C276" t="s">
        <v>593</v>
      </c>
      <c r="D276" t="s">
        <v>619</v>
      </c>
      <c r="E276" t="s">
        <v>620</v>
      </c>
      <c r="F276" t="s">
        <v>11038</v>
      </c>
      <c r="G276" t="s">
        <v>11039</v>
      </c>
      <c r="H276" t="s">
        <v>874</v>
      </c>
      <c r="I276" t="s">
        <v>875</v>
      </c>
      <c r="J276">
        <v>4</v>
      </c>
      <c r="L276" t="s">
        <v>843</v>
      </c>
      <c r="M276" t="s">
        <v>876</v>
      </c>
      <c r="N276" t="s">
        <v>877</v>
      </c>
      <c r="O276" t="s">
        <v>2051</v>
      </c>
      <c r="P276" t="s">
        <v>1534</v>
      </c>
      <c r="Q276" t="s">
        <v>2</v>
      </c>
      <c r="R276" t="s">
        <v>2</v>
      </c>
      <c r="S276" t="s">
        <v>8646</v>
      </c>
      <c r="T276" t="b">
        <v>0</v>
      </c>
      <c r="U276" t="b">
        <v>1</v>
      </c>
      <c r="V276">
        <v>3</v>
      </c>
      <c r="W276">
        <v>75</v>
      </c>
      <c r="Y276">
        <v>55.2</v>
      </c>
      <c r="AH276" t="s">
        <v>877</v>
      </c>
    </row>
    <row r="277" spans="1:34" x14ac:dyDescent="0.25">
      <c r="A277">
        <v>2</v>
      </c>
      <c r="B277" t="s">
        <v>592</v>
      </c>
      <c r="C277" t="s">
        <v>593</v>
      </c>
      <c r="D277" t="s">
        <v>619</v>
      </c>
      <c r="E277" t="s">
        <v>620</v>
      </c>
      <c r="F277" t="s">
        <v>11038</v>
      </c>
      <c r="G277" t="s">
        <v>11039</v>
      </c>
      <c r="H277" t="s">
        <v>878</v>
      </c>
      <c r="I277" t="s">
        <v>879</v>
      </c>
      <c r="J277">
        <v>1</v>
      </c>
      <c r="L277" t="s">
        <v>828</v>
      </c>
      <c r="M277" t="s">
        <v>880</v>
      </c>
      <c r="N277" t="s">
        <v>881</v>
      </c>
      <c r="O277" t="s">
        <v>2052</v>
      </c>
      <c r="P277" t="s">
        <v>1</v>
      </c>
      <c r="Q277" t="s">
        <v>2</v>
      </c>
      <c r="R277" t="s">
        <v>2</v>
      </c>
      <c r="S277" t="s">
        <v>8646</v>
      </c>
      <c r="T277" t="b">
        <v>0</v>
      </c>
      <c r="U277" t="b">
        <v>1</v>
      </c>
      <c r="V277">
        <v>1</v>
      </c>
      <c r="W277">
        <v>150</v>
      </c>
      <c r="Y277">
        <v>60</v>
      </c>
      <c r="AG277" t="s">
        <v>2053</v>
      </c>
      <c r="AH277" t="s">
        <v>880</v>
      </c>
    </row>
    <row r="278" spans="1:34" x14ac:dyDescent="0.25">
      <c r="A278">
        <v>2</v>
      </c>
      <c r="B278" t="s">
        <v>592</v>
      </c>
      <c r="C278" t="s">
        <v>593</v>
      </c>
      <c r="D278" t="s">
        <v>619</v>
      </c>
      <c r="E278" t="s">
        <v>620</v>
      </c>
      <c r="F278" t="s">
        <v>11038</v>
      </c>
      <c r="G278" t="s">
        <v>11039</v>
      </c>
      <c r="H278" t="s">
        <v>878</v>
      </c>
      <c r="I278" t="s">
        <v>879</v>
      </c>
      <c r="J278">
        <v>1</v>
      </c>
      <c r="L278" t="s">
        <v>828</v>
      </c>
      <c r="M278" t="s">
        <v>880</v>
      </c>
      <c r="N278" t="s">
        <v>881</v>
      </c>
      <c r="O278" t="s">
        <v>2054</v>
      </c>
      <c r="P278" t="s">
        <v>1</v>
      </c>
      <c r="Q278" t="s">
        <v>2</v>
      </c>
      <c r="R278" t="s">
        <v>2</v>
      </c>
      <c r="S278" t="s">
        <v>8646</v>
      </c>
      <c r="T278" t="b">
        <v>0</v>
      </c>
      <c r="U278" t="b">
        <v>1</v>
      </c>
      <c r="V278">
        <v>2</v>
      </c>
      <c r="W278">
        <v>150</v>
      </c>
      <c r="Y278">
        <v>60</v>
      </c>
      <c r="AG278" t="s">
        <v>2053</v>
      </c>
      <c r="AH278" t="s">
        <v>2055</v>
      </c>
    </row>
    <row r="279" spans="1:34" x14ac:dyDescent="0.25">
      <c r="A279">
        <v>2</v>
      </c>
      <c r="B279" t="s">
        <v>592</v>
      </c>
      <c r="C279" t="s">
        <v>593</v>
      </c>
      <c r="D279" t="s">
        <v>619</v>
      </c>
      <c r="E279" t="s">
        <v>620</v>
      </c>
      <c r="F279" t="s">
        <v>11038</v>
      </c>
      <c r="G279" t="s">
        <v>11039</v>
      </c>
      <c r="H279" t="s">
        <v>878</v>
      </c>
      <c r="I279" t="s">
        <v>879</v>
      </c>
      <c r="J279">
        <v>1</v>
      </c>
      <c r="L279" t="s">
        <v>828</v>
      </c>
      <c r="M279" t="s">
        <v>880</v>
      </c>
      <c r="N279" t="s">
        <v>881</v>
      </c>
      <c r="O279" t="s">
        <v>2056</v>
      </c>
      <c r="P279" t="s">
        <v>1</v>
      </c>
      <c r="Q279" t="s">
        <v>2</v>
      </c>
      <c r="R279" t="s">
        <v>2</v>
      </c>
      <c r="S279" t="s">
        <v>8646</v>
      </c>
      <c r="T279" t="b">
        <v>0</v>
      </c>
      <c r="U279" t="b">
        <v>1</v>
      </c>
      <c r="V279">
        <v>3</v>
      </c>
      <c r="W279">
        <v>150</v>
      </c>
      <c r="Y279">
        <v>52.2</v>
      </c>
      <c r="AG279" t="s">
        <v>2053</v>
      </c>
      <c r="AH279" t="s">
        <v>2057</v>
      </c>
    </row>
    <row r="280" spans="1:34" x14ac:dyDescent="0.25">
      <c r="A280">
        <v>2</v>
      </c>
      <c r="B280" t="s">
        <v>592</v>
      </c>
      <c r="C280" t="s">
        <v>593</v>
      </c>
      <c r="D280" t="s">
        <v>619</v>
      </c>
      <c r="E280" t="s">
        <v>620</v>
      </c>
      <c r="F280" t="s">
        <v>11038</v>
      </c>
      <c r="G280" t="s">
        <v>11039</v>
      </c>
      <c r="H280" t="s">
        <v>878</v>
      </c>
      <c r="I280" t="s">
        <v>879</v>
      </c>
      <c r="J280">
        <v>1</v>
      </c>
      <c r="L280" t="s">
        <v>828</v>
      </c>
      <c r="M280" t="s">
        <v>880</v>
      </c>
      <c r="N280" t="s">
        <v>881</v>
      </c>
      <c r="O280" t="s">
        <v>2058</v>
      </c>
      <c r="P280" t="s">
        <v>1</v>
      </c>
      <c r="Q280" t="s">
        <v>2</v>
      </c>
      <c r="R280" t="s">
        <v>2</v>
      </c>
      <c r="S280" t="s">
        <v>8646</v>
      </c>
      <c r="T280" t="b">
        <v>0</v>
      </c>
      <c r="U280" t="b">
        <v>1</v>
      </c>
      <c r="V280">
        <v>4</v>
      </c>
      <c r="W280">
        <v>150</v>
      </c>
      <c r="Y280">
        <v>45</v>
      </c>
      <c r="AG280" t="s">
        <v>2053</v>
      </c>
      <c r="AH280" t="s">
        <v>2059</v>
      </c>
    </row>
    <row r="281" spans="1:34" x14ac:dyDescent="0.25">
      <c r="A281">
        <v>2</v>
      </c>
      <c r="B281" t="s">
        <v>592</v>
      </c>
      <c r="C281" t="s">
        <v>593</v>
      </c>
      <c r="D281" t="s">
        <v>619</v>
      </c>
      <c r="E281" t="s">
        <v>620</v>
      </c>
      <c r="F281" t="s">
        <v>11038</v>
      </c>
      <c r="G281" t="s">
        <v>11039</v>
      </c>
      <c r="H281" t="s">
        <v>878</v>
      </c>
      <c r="I281" t="s">
        <v>879</v>
      </c>
      <c r="J281">
        <v>1</v>
      </c>
      <c r="L281" t="s">
        <v>828</v>
      </c>
      <c r="M281" t="s">
        <v>880</v>
      </c>
      <c r="N281" t="s">
        <v>881</v>
      </c>
      <c r="O281" t="s">
        <v>2060</v>
      </c>
      <c r="P281" t="s">
        <v>1</v>
      </c>
      <c r="Q281" t="s">
        <v>2</v>
      </c>
      <c r="R281" t="s">
        <v>2</v>
      </c>
      <c r="S281" t="s">
        <v>8646</v>
      </c>
      <c r="T281" t="b">
        <v>0</v>
      </c>
      <c r="U281" t="b">
        <v>1</v>
      </c>
      <c r="V281">
        <v>5</v>
      </c>
      <c r="W281">
        <v>150</v>
      </c>
      <c r="Y281">
        <v>34.799999999999997</v>
      </c>
      <c r="AG281" t="s">
        <v>2053</v>
      </c>
      <c r="AH281" t="s">
        <v>2061</v>
      </c>
    </row>
    <row r="282" spans="1:34" x14ac:dyDescent="0.25">
      <c r="A282">
        <v>2</v>
      </c>
      <c r="B282" t="s">
        <v>592</v>
      </c>
      <c r="C282" t="s">
        <v>593</v>
      </c>
      <c r="D282" t="s">
        <v>619</v>
      </c>
      <c r="E282" t="s">
        <v>620</v>
      </c>
      <c r="F282" t="s">
        <v>11038</v>
      </c>
      <c r="G282" t="s">
        <v>11039</v>
      </c>
      <c r="H282" t="s">
        <v>878</v>
      </c>
      <c r="I282" t="s">
        <v>879</v>
      </c>
      <c r="J282">
        <v>1</v>
      </c>
      <c r="L282" t="s">
        <v>828</v>
      </c>
      <c r="M282" t="s">
        <v>880</v>
      </c>
      <c r="N282" t="s">
        <v>881</v>
      </c>
      <c r="O282" t="s">
        <v>2062</v>
      </c>
      <c r="P282" t="s">
        <v>37</v>
      </c>
      <c r="Q282" t="s">
        <v>25</v>
      </c>
      <c r="R282" t="s">
        <v>25</v>
      </c>
      <c r="S282" t="s">
        <v>26</v>
      </c>
      <c r="T282" t="b">
        <v>0</v>
      </c>
      <c r="U282" t="b">
        <v>0</v>
      </c>
      <c r="V282">
        <v>1</v>
      </c>
      <c r="W282">
        <v>80</v>
      </c>
      <c r="X282">
        <v>8</v>
      </c>
      <c r="AG282" t="s">
        <v>2063</v>
      </c>
      <c r="AH282" t="s">
        <v>2064</v>
      </c>
    </row>
    <row r="283" spans="1:34" x14ac:dyDescent="0.25">
      <c r="A283">
        <v>2</v>
      </c>
      <c r="B283" t="s">
        <v>592</v>
      </c>
      <c r="C283" t="s">
        <v>593</v>
      </c>
      <c r="D283" t="s">
        <v>619</v>
      </c>
      <c r="E283" t="s">
        <v>620</v>
      </c>
      <c r="F283" t="s">
        <v>11038</v>
      </c>
      <c r="G283" t="s">
        <v>11039</v>
      </c>
      <c r="H283" t="s">
        <v>878</v>
      </c>
      <c r="I283" t="s">
        <v>879</v>
      </c>
      <c r="J283">
        <v>1</v>
      </c>
      <c r="L283" t="s">
        <v>828</v>
      </c>
      <c r="M283" t="s">
        <v>880</v>
      </c>
      <c r="N283" t="s">
        <v>881</v>
      </c>
      <c r="O283" t="s">
        <v>2065</v>
      </c>
      <c r="P283" t="s">
        <v>37</v>
      </c>
      <c r="Q283" t="s">
        <v>25</v>
      </c>
      <c r="R283" t="s">
        <v>25</v>
      </c>
      <c r="S283" t="s">
        <v>26</v>
      </c>
      <c r="T283" t="b">
        <v>0</v>
      </c>
      <c r="U283" t="b">
        <v>0</v>
      </c>
      <c r="V283">
        <v>2</v>
      </c>
      <c r="W283">
        <v>160</v>
      </c>
      <c r="X283">
        <v>8</v>
      </c>
      <c r="AB283">
        <v>2</v>
      </c>
      <c r="AC283">
        <v>1</v>
      </c>
      <c r="AD283">
        <v>2</v>
      </c>
      <c r="AE283" t="s">
        <v>622</v>
      </c>
      <c r="AG283" t="s">
        <v>2066</v>
      </c>
      <c r="AH283" t="s">
        <v>2067</v>
      </c>
    </row>
    <row r="284" spans="1:34" x14ac:dyDescent="0.25">
      <c r="A284">
        <v>2</v>
      </c>
      <c r="B284" t="s">
        <v>592</v>
      </c>
      <c r="C284" t="s">
        <v>593</v>
      </c>
      <c r="D284" t="s">
        <v>619</v>
      </c>
      <c r="E284" t="s">
        <v>620</v>
      </c>
      <c r="F284" t="s">
        <v>11038</v>
      </c>
      <c r="G284" t="s">
        <v>11039</v>
      </c>
      <c r="H284" t="s">
        <v>878</v>
      </c>
      <c r="I284" t="s">
        <v>879</v>
      </c>
      <c r="J284">
        <v>1</v>
      </c>
      <c r="L284" t="s">
        <v>828</v>
      </c>
      <c r="M284" t="s">
        <v>880</v>
      </c>
      <c r="N284" t="s">
        <v>881</v>
      </c>
      <c r="O284" t="s">
        <v>2068</v>
      </c>
      <c r="P284" t="s">
        <v>37</v>
      </c>
      <c r="Q284" t="s">
        <v>25</v>
      </c>
      <c r="R284" t="s">
        <v>25</v>
      </c>
      <c r="S284" t="s">
        <v>26</v>
      </c>
      <c r="T284" t="b">
        <v>0</v>
      </c>
      <c r="U284" t="b">
        <v>0</v>
      </c>
      <c r="V284">
        <v>3</v>
      </c>
      <c r="W284">
        <v>165</v>
      </c>
      <c r="X284">
        <v>8</v>
      </c>
      <c r="AB284">
        <v>2</v>
      </c>
      <c r="AC284">
        <v>1</v>
      </c>
      <c r="AD284">
        <v>2</v>
      </c>
      <c r="AE284" t="s">
        <v>1745</v>
      </c>
      <c r="AG284" t="s">
        <v>1932</v>
      </c>
      <c r="AH284" t="s">
        <v>2069</v>
      </c>
    </row>
    <row r="285" spans="1:34" x14ac:dyDescent="0.25">
      <c r="A285">
        <v>2</v>
      </c>
      <c r="B285" t="s">
        <v>592</v>
      </c>
      <c r="C285" t="s">
        <v>593</v>
      </c>
      <c r="D285" t="s">
        <v>619</v>
      </c>
      <c r="E285" t="s">
        <v>620</v>
      </c>
      <c r="F285" t="s">
        <v>11038</v>
      </c>
      <c r="G285" t="s">
        <v>11039</v>
      </c>
      <c r="H285" t="s">
        <v>878</v>
      </c>
      <c r="I285" t="s">
        <v>879</v>
      </c>
      <c r="J285">
        <v>1</v>
      </c>
      <c r="L285" t="s">
        <v>828</v>
      </c>
      <c r="M285" t="s">
        <v>880</v>
      </c>
      <c r="N285" t="s">
        <v>881</v>
      </c>
      <c r="O285" t="s">
        <v>2070</v>
      </c>
      <c r="P285" t="s">
        <v>37</v>
      </c>
      <c r="Q285" t="s">
        <v>25</v>
      </c>
      <c r="R285" t="s">
        <v>25</v>
      </c>
      <c r="S285" t="s">
        <v>26</v>
      </c>
      <c r="T285" t="b">
        <v>0</v>
      </c>
      <c r="U285" t="b">
        <v>0</v>
      </c>
      <c r="V285">
        <v>4</v>
      </c>
      <c r="W285">
        <v>170</v>
      </c>
      <c r="X285">
        <v>8</v>
      </c>
      <c r="AB285">
        <v>2</v>
      </c>
      <c r="AC285">
        <v>1</v>
      </c>
      <c r="AD285">
        <v>2</v>
      </c>
      <c r="AE285" t="s">
        <v>610</v>
      </c>
      <c r="AG285" t="s">
        <v>2071</v>
      </c>
      <c r="AH285" t="s">
        <v>2072</v>
      </c>
    </row>
    <row r="286" spans="1:34" x14ac:dyDescent="0.25">
      <c r="A286">
        <v>2</v>
      </c>
      <c r="B286" t="s">
        <v>592</v>
      </c>
      <c r="C286" t="s">
        <v>593</v>
      </c>
      <c r="D286" t="s">
        <v>619</v>
      </c>
      <c r="E286" t="s">
        <v>620</v>
      </c>
      <c r="F286" t="s">
        <v>11038</v>
      </c>
      <c r="G286" t="s">
        <v>11039</v>
      </c>
      <c r="H286" t="s">
        <v>878</v>
      </c>
      <c r="I286" t="s">
        <v>879</v>
      </c>
      <c r="J286">
        <v>1</v>
      </c>
      <c r="L286" t="s">
        <v>828</v>
      </c>
      <c r="M286" t="s">
        <v>880</v>
      </c>
      <c r="N286" t="s">
        <v>881</v>
      </c>
      <c r="O286" t="s">
        <v>2073</v>
      </c>
      <c r="P286" t="s">
        <v>37</v>
      </c>
      <c r="Q286" t="s">
        <v>25</v>
      </c>
      <c r="R286" t="s">
        <v>25</v>
      </c>
      <c r="S286" t="s">
        <v>26</v>
      </c>
      <c r="T286" t="b">
        <v>0</v>
      </c>
      <c r="U286" t="b">
        <v>0</v>
      </c>
      <c r="V286">
        <v>5</v>
      </c>
      <c r="W286">
        <v>170</v>
      </c>
      <c r="X286">
        <v>7</v>
      </c>
      <c r="AE286" t="s">
        <v>1646</v>
      </c>
      <c r="AG286" t="s">
        <v>2074</v>
      </c>
      <c r="AH286" t="s">
        <v>2075</v>
      </c>
    </row>
    <row r="287" spans="1:34" x14ac:dyDescent="0.25">
      <c r="A287">
        <v>2</v>
      </c>
      <c r="B287" t="s">
        <v>592</v>
      </c>
      <c r="C287" t="s">
        <v>593</v>
      </c>
      <c r="D287" t="s">
        <v>619</v>
      </c>
      <c r="E287" t="s">
        <v>620</v>
      </c>
      <c r="F287" t="s">
        <v>11038</v>
      </c>
      <c r="G287" t="s">
        <v>11039</v>
      </c>
      <c r="H287" t="s">
        <v>878</v>
      </c>
      <c r="I287" t="s">
        <v>879</v>
      </c>
      <c r="J287">
        <v>1</v>
      </c>
      <c r="L287" t="s">
        <v>828</v>
      </c>
      <c r="M287" t="s">
        <v>880</v>
      </c>
      <c r="N287" t="s">
        <v>881</v>
      </c>
      <c r="O287" t="s">
        <v>2076</v>
      </c>
      <c r="P287" t="s">
        <v>24</v>
      </c>
      <c r="Q287" t="s">
        <v>25</v>
      </c>
      <c r="R287" t="s">
        <v>25</v>
      </c>
      <c r="S287" t="s">
        <v>8658</v>
      </c>
      <c r="T287" t="b">
        <v>0</v>
      </c>
      <c r="U287" t="b">
        <v>0</v>
      </c>
      <c r="V287">
        <v>1</v>
      </c>
      <c r="W287">
        <v>0</v>
      </c>
      <c r="X287">
        <v>10</v>
      </c>
      <c r="AG287" t="s">
        <v>2077</v>
      </c>
      <c r="AH287" t="s">
        <v>2078</v>
      </c>
    </row>
    <row r="288" spans="1:34" x14ac:dyDescent="0.25">
      <c r="A288">
        <v>2</v>
      </c>
      <c r="B288" t="s">
        <v>592</v>
      </c>
      <c r="C288" t="s">
        <v>593</v>
      </c>
      <c r="D288" t="s">
        <v>619</v>
      </c>
      <c r="E288" t="s">
        <v>620</v>
      </c>
      <c r="F288" t="s">
        <v>11038</v>
      </c>
      <c r="G288" t="s">
        <v>11039</v>
      </c>
      <c r="H288" t="s">
        <v>878</v>
      </c>
      <c r="I288" t="s">
        <v>879</v>
      </c>
      <c r="J288">
        <v>1</v>
      </c>
      <c r="L288" t="s">
        <v>828</v>
      </c>
      <c r="M288" t="s">
        <v>880</v>
      </c>
      <c r="N288" t="s">
        <v>881</v>
      </c>
      <c r="O288" t="s">
        <v>2079</v>
      </c>
      <c r="P288" t="s">
        <v>24</v>
      </c>
      <c r="Q288" t="s">
        <v>25</v>
      </c>
      <c r="R288" t="s">
        <v>25</v>
      </c>
      <c r="S288" t="s">
        <v>8658</v>
      </c>
      <c r="T288" t="b">
        <v>0</v>
      </c>
      <c r="U288" t="b">
        <v>0</v>
      </c>
      <c r="V288">
        <v>2</v>
      </c>
      <c r="W288">
        <v>0</v>
      </c>
      <c r="X288">
        <v>8</v>
      </c>
      <c r="AG288" t="s">
        <v>2080</v>
      </c>
      <c r="AH288" t="s">
        <v>2081</v>
      </c>
    </row>
    <row r="289" spans="1:34" x14ac:dyDescent="0.25">
      <c r="A289">
        <v>2</v>
      </c>
      <c r="B289" t="s">
        <v>592</v>
      </c>
      <c r="C289" t="s">
        <v>593</v>
      </c>
      <c r="D289" t="s">
        <v>619</v>
      </c>
      <c r="E289" t="s">
        <v>620</v>
      </c>
      <c r="F289" t="s">
        <v>11038</v>
      </c>
      <c r="G289" t="s">
        <v>11039</v>
      </c>
      <c r="H289" t="s">
        <v>878</v>
      </c>
      <c r="I289" t="s">
        <v>879</v>
      </c>
      <c r="J289">
        <v>1</v>
      </c>
      <c r="L289" t="s">
        <v>828</v>
      </c>
      <c r="M289" t="s">
        <v>880</v>
      </c>
      <c r="N289" t="s">
        <v>881</v>
      </c>
      <c r="O289" t="s">
        <v>2082</v>
      </c>
      <c r="P289" t="s">
        <v>24</v>
      </c>
      <c r="Q289" t="s">
        <v>25</v>
      </c>
      <c r="R289" t="s">
        <v>25</v>
      </c>
      <c r="S289" t="s">
        <v>8658</v>
      </c>
      <c r="T289" t="b">
        <v>0</v>
      </c>
      <c r="U289" t="b">
        <v>0</v>
      </c>
      <c r="V289">
        <v>3</v>
      </c>
      <c r="W289">
        <v>0</v>
      </c>
      <c r="X289">
        <v>5.5</v>
      </c>
      <c r="AG289" t="s">
        <v>2083</v>
      </c>
      <c r="AH289" t="s">
        <v>2084</v>
      </c>
    </row>
    <row r="290" spans="1:34" x14ac:dyDescent="0.25">
      <c r="A290">
        <v>2</v>
      </c>
      <c r="B290" t="s">
        <v>592</v>
      </c>
      <c r="C290" t="s">
        <v>593</v>
      </c>
      <c r="D290" t="s">
        <v>619</v>
      </c>
      <c r="E290" t="s">
        <v>620</v>
      </c>
      <c r="F290" t="s">
        <v>11038</v>
      </c>
      <c r="G290" t="s">
        <v>11039</v>
      </c>
      <c r="H290" t="s">
        <v>878</v>
      </c>
      <c r="I290" t="s">
        <v>879</v>
      </c>
      <c r="J290">
        <v>1</v>
      </c>
      <c r="L290" t="s">
        <v>828</v>
      </c>
      <c r="M290" t="s">
        <v>880</v>
      </c>
      <c r="N290" t="s">
        <v>881</v>
      </c>
      <c r="O290" t="s">
        <v>2085</v>
      </c>
      <c r="P290" t="s">
        <v>24</v>
      </c>
      <c r="Q290" t="s">
        <v>25</v>
      </c>
      <c r="R290" t="s">
        <v>25</v>
      </c>
      <c r="S290" t="s">
        <v>8658</v>
      </c>
      <c r="T290" t="b">
        <v>0</v>
      </c>
      <c r="U290" t="b">
        <v>0</v>
      </c>
      <c r="V290">
        <v>4</v>
      </c>
      <c r="W290">
        <v>0</v>
      </c>
      <c r="X290">
        <v>8</v>
      </c>
      <c r="AG290" t="s">
        <v>1895</v>
      </c>
      <c r="AH290" t="s">
        <v>2086</v>
      </c>
    </row>
    <row r="291" spans="1:34" x14ac:dyDescent="0.25">
      <c r="A291">
        <v>2</v>
      </c>
      <c r="B291" t="s">
        <v>592</v>
      </c>
      <c r="C291" t="s">
        <v>593</v>
      </c>
      <c r="D291" t="s">
        <v>619</v>
      </c>
      <c r="E291" t="s">
        <v>620</v>
      </c>
      <c r="F291" t="s">
        <v>11038</v>
      </c>
      <c r="G291" t="s">
        <v>11039</v>
      </c>
      <c r="H291" t="s">
        <v>878</v>
      </c>
      <c r="I291" t="s">
        <v>879</v>
      </c>
      <c r="J291">
        <v>1</v>
      </c>
      <c r="L291" t="s">
        <v>828</v>
      </c>
      <c r="M291" t="s">
        <v>880</v>
      </c>
      <c r="N291" t="s">
        <v>881</v>
      </c>
      <c r="O291" t="s">
        <v>2087</v>
      </c>
      <c r="P291" t="s">
        <v>91</v>
      </c>
      <c r="Q291" t="s">
        <v>8644</v>
      </c>
      <c r="R291" t="s">
        <v>8488</v>
      </c>
      <c r="S291" t="s">
        <v>8643</v>
      </c>
      <c r="T291" t="b">
        <v>1</v>
      </c>
      <c r="U291" t="b">
        <v>0</v>
      </c>
      <c r="V291">
        <v>1</v>
      </c>
      <c r="W291">
        <v>40</v>
      </c>
      <c r="X291">
        <v>7</v>
      </c>
      <c r="AG291" t="s">
        <v>2088</v>
      </c>
      <c r="AH291" t="s">
        <v>2089</v>
      </c>
    </row>
    <row r="292" spans="1:34" x14ac:dyDescent="0.25">
      <c r="A292">
        <v>2</v>
      </c>
      <c r="B292" t="s">
        <v>592</v>
      </c>
      <c r="C292" t="s">
        <v>593</v>
      </c>
      <c r="D292" t="s">
        <v>619</v>
      </c>
      <c r="E292" t="s">
        <v>620</v>
      </c>
      <c r="F292" t="s">
        <v>11038</v>
      </c>
      <c r="G292" t="s">
        <v>11039</v>
      </c>
      <c r="H292" t="s">
        <v>878</v>
      </c>
      <c r="I292" t="s">
        <v>879</v>
      </c>
      <c r="J292">
        <v>1</v>
      </c>
      <c r="L292" t="s">
        <v>828</v>
      </c>
      <c r="M292" t="s">
        <v>880</v>
      </c>
      <c r="N292" t="s">
        <v>881</v>
      </c>
      <c r="O292" t="s">
        <v>2090</v>
      </c>
      <c r="P292" t="s">
        <v>91</v>
      </c>
      <c r="Q292" t="s">
        <v>8644</v>
      </c>
      <c r="R292" t="s">
        <v>8488</v>
      </c>
      <c r="S292" t="s">
        <v>8643</v>
      </c>
      <c r="T292" t="b">
        <v>1</v>
      </c>
      <c r="U292" t="b">
        <v>0</v>
      </c>
      <c r="V292">
        <v>2</v>
      </c>
      <c r="W292">
        <v>40</v>
      </c>
      <c r="X292">
        <v>5</v>
      </c>
      <c r="AG292" t="s">
        <v>2091</v>
      </c>
      <c r="AH292" t="s">
        <v>2092</v>
      </c>
    </row>
    <row r="293" spans="1:34" x14ac:dyDescent="0.25">
      <c r="A293">
        <v>2</v>
      </c>
      <c r="B293" t="s">
        <v>592</v>
      </c>
      <c r="C293" t="s">
        <v>593</v>
      </c>
      <c r="D293" t="s">
        <v>619</v>
      </c>
      <c r="E293" t="s">
        <v>620</v>
      </c>
      <c r="F293" t="s">
        <v>11038</v>
      </c>
      <c r="G293" t="s">
        <v>11039</v>
      </c>
      <c r="H293" t="s">
        <v>878</v>
      </c>
      <c r="I293" t="s">
        <v>879</v>
      </c>
      <c r="J293">
        <v>1</v>
      </c>
      <c r="L293" t="s">
        <v>828</v>
      </c>
      <c r="M293" t="s">
        <v>880</v>
      </c>
      <c r="N293" t="s">
        <v>881</v>
      </c>
      <c r="O293" t="s">
        <v>2093</v>
      </c>
      <c r="P293" t="s">
        <v>91</v>
      </c>
      <c r="Q293" t="s">
        <v>8644</v>
      </c>
      <c r="R293" t="s">
        <v>8488</v>
      </c>
      <c r="S293" t="s">
        <v>8643</v>
      </c>
      <c r="T293" t="b">
        <v>1</v>
      </c>
      <c r="U293" t="b">
        <v>0</v>
      </c>
      <c r="V293">
        <v>3</v>
      </c>
      <c r="W293">
        <v>40</v>
      </c>
      <c r="X293">
        <v>5</v>
      </c>
      <c r="AF293" t="s">
        <v>2094</v>
      </c>
      <c r="AG293" t="s">
        <v>2095</v>
      </c>
      <c r="AH293" t="s">
        <v>2096</v>
      </c>
    </row>
    <row r="294" spans="1:34" x14ac:dyDescent="0.25">
      <c r="A294">
        <v>2</v>
      </c>
      <c r="B294" t="s">
        <v>592</v>
      </c>
      <c r="C294" t="s">
        <v>593</v>
      </c>
      <c r="D294" t="s">
        <v>619</v>
      </c>
      <c r="E294" t="s">
        <v>620</v>
      </c>
      <c r="F294" t="s">
        <v>11038</v>
      </c>
      <c r="G294" t="s">
        <v>11039</v>
      </c>
      <c r="H294" t="s">
        <v>878</v>
      </c>
      <c r="I294" t="s">
        <v>879</v>
      </c>
      <c r="J294">
        <v>1</v>
      </c>
      <c r="L294" t="s">
        <v>828</v>
      </c>
      <c r="M294" t="s">
        <v>880</v>
      </c>
      <c r="N294" t="s">
        <v>881</v>
      </c>
      <c r="O294" t="s">
        <v>2097</v>
      </c>
      <c r="P294" t="s">
        <v>91</v>
      </c>
      <c r="Q294" t="s">
        <v>8644</v>
      </c>
      <c r="R294" t="s">
        <v>8488</v>
      </c>
      <c r="S294" t="s">
        <v>8643</v>
      </c>
      <c r="T294" t="b">
        <v>1</v>
      </c>
      <c r="U294" t="b">
        <v>0</v>
      </c>
      <c r="V294">
        <v>4</v>
      </c>
      <c r="W294">
        <v>30</v>
      </c>
      <c r="X294">
        <v>5</v>
      </c>
      <c r="AF294" t="s">
        <v>2094</v>
      </c>
      <c r="AG294" t="s">
        <v>2095</v>
      </c>
      <c r="AH294" t="s">
        <v>881</v>
      </c>
    </row>
    <row r="295" spans="1:34" x14ac:dyDescent="0.25">
      <c r="A295">
        <v>2</v>
      </c>
      <c r="B295" t="s">
        <v>592</v>
      </c>
      <c r="C295" t="s">
        <v>593</v>
      </c>
      <c r="D295" t="s">
        <v>619</v>
      </c>
      <c r="E295" t="s">
        <v>620</v>
      </c>
      <c r="F295" t="s">
        <v>11038</v>
      </c>
      <c r="G295" t="s">
        <v>11039</v>
      </c>
      <c r="H295" t="s">
        <v>882</v>
      </c>
      <c r="I295" t="s">
        <v>883</v>
      </c>
      <c r="J295">
        <v>2</v>
      </c>
      <c r="L295" t="s">
        <v>833</v>
      </c>
      <c r="M295" t="s">
        <v>884</v>
      </c>
      <c r="N295" t="s">
        <v>885</v>
      </c>
      <c r="O295" t="s">
        <v>2098</v>
      </c>
      <c r="P295" t="s">
        <v>159</v>
      </c>
      <c r="Q295" t="s">
        <v>148</v>
      </c>
      <c r="R295" t="s">
        <v>8659</v>
      </c>
      <c r="S295" t="s">
        <v>149</v>
      </c>
      <c r="T295" t="b">
        <v>0</v>
      </c>
      <c r="U295" t="b">
        <v>0</v>
      </c>
      <c r="V295">
        <v>1</v>
      </c>
      <c r="W295">
        <v>180</v>
      </c>
      <c r="X295">
        <v>10</v>
      </c>
      <c r="AG295" t="s">
        <v>2099</v>
      </c>
      <c r="AH295" t="s">
        <v>884</v>
      </c>
    </row>
    <row r="296" spans="1:34" x14ac:dyDescent="0.25">
      <c r="A296">
        <v>2</v>
      </c>
      <c r="B296" t="s">
        <v>592</v>
      </c>
      <c r="C296" t="s">
        <v>593</v>
      </c>
      <c r="D296" t="s">
        <v>619</v>
      </c>
      <c r="E296" t="s">
        <v>620</v>
      </c>
      <c r="F296" t="s">
        <v>11038</v>
      </c>
      <c r="G296" t="s">
        <v>11039</v>
      </c>
      <c r="H296" t="s">
        <v>882</v>
      </c>
      <c r="I296" t="s">
        <v>883</v>
      </c>
      <c r="J296">
        <v>2</v>
      </c>
      <c r="L296" t="s">
        <v>833</v>
      </c>
      <c r="M296" t="s">
        <v>884</v>
      </c>
      <c r="N296" t="s">
        <v>885</v>
      </c>
      <c r="O296" t="s">
        <v>2100</v>
      </c>
      <c r="P296" t="s">
        <v>159</v>
      </c>
      <c r="Q296" t="s">
        <v>148</v>
      </c>
      <c r="R296" t="s">
        <v>8659</v>
      </c>
      <c r="S296" t="s">
        <v>149</v>
      </c>
      <c r="T296" t="b">
        <v>0</v>
      </c>
      <c r="U296" t="b">
        <v>0</v>
      </c>
      <c r="V296">
        <v>2</v>
      </c>
      <c r="W296">
        <v>200</v>
      </c>
      <c r="X296">
        <v>6</v>
      </c>
      <c r="AG296" t="s">
        <v>2101</v>
      </c>
      <c r="AH296" t="s">
        <v>2102</v>
      </c>
    </row>
    <row r="297" spans="1:34" x14ac:dyDescent="0.25">
      <c r="A297">
        <v>2</v>
      </c>
      <c r="B297" t="s">
        <v>592</v>
      </c>
      <c r="C297" t="s">
        <v>593</v>
      </c>
      <c r="D297" t="s">
        <v>619</v>
      </c>
      <c r="E297" t="s">
        <v>620</v>
      </c>
      <c r="F297" t="s">
        <v>11038</v>
      </c>
      <c r="G297" t="s">
        <v>11039</v>
      </c>
      <c r="H297" t="s">
        <v>882</v>
      </c>
      <c r="I297" t="s">
        <v>883</v>
      </c>
      <c r="J297">
        <v>2</v>
      </c>
      <c r="L297" t="s">
        <v>833</v>
      </c>
      <c r="M297" t="s">
        <v>884</v>
      </c>
      <c r="N297" t="s">
        <v>885</v>
      </c>
      <c r="O297" t="s">
        <v>2103</v>
      </c>
      <c r="P297" t="s">
        <v>159</v>
      </c>
      <c r="Q297" t="s">
        <v>148</v>
      </c>
      <c r="R297" t="s">
        <v>8659</v>
      </c>
      <c r="S297" t="s">
        <v>149</v>
      </c>
      <c r="T297" t="b">
        <v>0</v>
      </c>
      <c r="U297" t="b">
        <v>0</v>
      </c>
      <c r="V297">
        <v>3</v>
      </c>
      <c r="W297">
        <v>180</v>
      </c>
      <c r="X297">
        <v>6</v>
      </c>
      <c r="AG297" t="s">
        <v>2101</v>
      </c>
      <c r="AH297" t="s">
        <v>2104</v>
      </c>
    </row>
    <row r="298" spans="1:34" x14ac:dyDescent="0.25">
      <c r="A298">
        <v>2</v>
      </c>
      <c r="B298" t="s">
        <v>592</v>
      </c>
      <c r="C298" t="s">
        <v>593</v>
      </c>
      <c r="D298" t="s">
        <v>619</v>
      </c>
      <c r="E298" t="s">
        <v>620</v>
      </c>
      <c r="F298" t="s">
        <v>11038</v>
      </c>
      <c r="G298" t="s">
        <v>11039</v>
      </c>
      <c r="H298" t="s">
        <v>882</v>
      </c>
      <c r="I298" t="s">
        <v>883</v>
      </c>
      <c r="J298">
        <v>2</v>
      </c>
      <c r="L298" t="s">
        <v>833</v>
      </c>
      <c r="M298" t="s">
        <v>884</v>
      </c>
      <c r="N298" t="s">
        <v>885</v>
      </c>
      <c r="O298" t="s">
        <v>2105</v>
      </c>
      <c r="P298" t="s">
        <v>159</v>
      </c>
      <c r="Q298" t="s">
        <v>148</v>
      </c>
      <c r="R298" t="s">
        <v>8659</v>
      </c>
      <c r="S298" t="s">
        <v>149</v>
      </c>
      <c r="T298" t="b">
        <v>0</v>
      </c>
      <c r="U298" t="b">
        <v>0</v>
      </c>
      <c r="V298">
        <v>4</v>
      </c>
      <c r="W298">
        <v>180</v>
      </c>
      <c r="X298">
        <v>3</v>
      </c>
      <c r="AF298" t="s">
        <v>2106</v>
      </c>
      <c r="AG298" t="s">
        <v>2107</v>
      </c>
      <c r="AH298" t="s">
        <v>2108</v>
      </c>
    </row>
    <row r="299" spans="1:34" x14ac:dyDescent="0.25">
      <c r="A299">
        <v>2</v>
      </c>
      <c r="B299" t="s">
        <v>592</v>
      </c>
      <c r="C299" t="s">
        <v>593</v>
      </c>
      <c r="D299" t="s">
        <v>619</v>
      </c>
      <c r="E299" t="s">
        <v>620</v>
      </c>
      <c r="F299" t="s">
        <v>11038</v>
      </c>
      <c r="G299" t="s">
        <v>11039</v>
      </c>
      <c r="H299" t="s">
        <v>882</v>
      </c>
      <c r="I299" t="s">
        <v>883</v>
      </c>
      <c r="J299">
        <v>2</v>
      </c>
      <c r="L299" t="s">
        <v>833</v>
      </c>
      <c r="M299" t="s">
        <v>884</v>
      </c>
      <c r="N299" t="s">
        <v>885</v>
      </c>
      <c r="O299" t="s">
        <v>2109</v>
      </c>
      <c r="P299" t="s">
        <v>159</v>
      </c>
      <c r="Q299" t="s">
        <v>148</v>
      </c>
      <c r="R299" t="s">
        <v>8659</v>
      </c>
      <c r="S299" t="s">
        <v>149</v>
      </c>
      <c r="T299" t="b">
        <v>0</v>
      </c>
      <c r="U299" t="b">
        <v>0</v>
      </c>
      <c r="V299">
        <v>5</v>
      </c>
      <c r="W299">
        <v>140</v>
      </c>
      <c r="X299">
        <v>3</v>
      </c>
      <c r="AF299" t="s">
        <v>2106</v>
      </c>
      <c r="AG299" t="s">
        <v>2107</v>
      </c>
      <c r="AH299" t="s">
        <v>2110</v>
      </c>
    </row>
    <row r="300" spans="1:34" x14ac:dyDescent="0.25">
      <c r="A300">
        <v>2</v>
      </c>
      <c r="B300" t="s">
        <v>592</v>
      </c>
      <c r="C300" t="s">
        <v>593</v>
      </c>
      <c r="D300" t="s">
        <v>619</v>
      </c>
      <c r="E300" t="s">
        <v>620</v>
      </c>
      <c r="F300" t="s">
        <v>11038</v>
      </c>
      <c r="G300" t="s">
        <v>11039</v>
      </c>
      <c r="H300" t="s">
        <v>882</v>
      </c>
      <c r="I300" t="s">
        <v>883</v>
      </c>
      <c r="J300">
        <v>2</v>
      </c>
      <c r="L300" t="s">
        <v>833</v>
      </c>
      <c r="M300" t="s">
        <v>884</v>
      </c>
      <c r="N300" t="s">
        <v>885</v>
      </c>
      <c r="O300" t="s">
        <v>2111</v>
      </c>
      <c r="P300" t="s">
        <v>159</v>
      </c>
      <c r="Q300" t="s">
        <v>148</v>
      </c>
      <c r="R300" t="s">
        <v>8659</v>
      </c>
      <c r="S300" t="s">
        <v>149</v>
      </c>
      <c r="T300" t="b">
        <v>0</v>
      </c>
      <c r="U300" t="b">
        <v>0</v>
      </c>
      <c r="V300">
        <v>6</v>
      </c>
      <c r="W300">
        <v>90</v>
      </c>
      <c r="X300">
        <v>5</v>
      </c>
      <c r="AF300" t="s">
        <v>2106</v>
      </c>
      <c r="AG300" t="s">
        <v>2107</v>
      </c>
      <c r="AH300" t="s">
        <v>2112</v>
      </c>
    </row>
    <row r="301" spans="1:34" x14ac:dyDescent="0.25">
      <c r="A301">
        <v>2</v>
      </c>
      <c r="B301" t="s">
        <v>592</v>
      </c>
      <c r="C301" t="s">
        <v>593</v>
      </c>
      <c r="D301" t="s">
        <v>619</v>
      </c>
      <c r="E301" t="s">
        <v>620</v>
      </c>
      <c r="F301" t="s">
        <v>11038</v>
      </c>
      <c r="G301" t="s">
        <v>11039</v>
      </c>
      <c r="H301" t="s">
        <v>882</v>
      </c>
      <c r="I301" t="s">
        <v>883</v>
      </c>
      <c r="J301">
        <v>2</v>
      </c>
      <c r="L301" t="s">
        <v>833</v>
      </c>
      <c r="M301" t="s">
        <v>884</v>
      </c>
      <c r="N301" t="s">
        <v>885</v>
      </c>
      <c r="O301" t="s">
        <v>2113</v>
      </c>
      <c r="P301" t="s">
        <v>1404</v>
      </c>
      <c r="Q301" t="s">
        <v>148</v>
      </c>
      <c r="R301" t="s">
        <v>8659</v>
      </c>
      <c r="S301" t="s">
        <v>149</v>
      </c>
      <c r="T301" t="b">
        <v>0</v>
      </c>
      <c r="U301" t="b">
        <v>0</v>
      </c>
      <c r="V301">
        <v>1</v>
      </c>
      <c r="W301">
        <v>50</v>
      </c>
      <c r="X301">
        <v>8</v>
      </c>
      <c r="AG301" t="s">
        <v>2114</v>
      </c>
      <c r="AH301" t="s">
        <v>2115</v>
      </c>
    </row>
    <row r="302" spans="1:34" x14ac:dyDescent="0.25">
      <c r="A302">
        <v>2</v>
      </c>
      <c r="B302" t="s">
        <v>592</v>
      </c>
      <c r="C302" t="s">
        <v>593</v>
      </c>
      <c r="D302" t="s">
        <v>619</v>
      </c>
      <c r="E302" t="s">
        <v>620</v>
      </c>
      <c r="F302" t="s">
        <v>11038</v>
      </c>
      <c r="G302" t="s">
        <v>11039</v>
      </c>
      <c r="H302" t="s">
        <v>882</v>
      </c>
      <c r="I302" t="s">
        <v>883</v>
      </c>
      <c r="J302">
        <v>2</v>
      </c>
      <c r="L302" t="s">
        <v>833</v>
      </c>
      <c r="M302" t="s">
        <v>884</v>
      </c>
      <c r="N302" t="s">
        <v>885</v>
      </c>
      <c r="O302" t="s">
        <v>2116</v>
      </c>
      <c r="P302" t="s">
        <v>1404</v>
      </c>
      <c r="Q302" t="s">
        <v>148</v>
      </c>
      <c r="R302" t="s">
        <v>8659</v>
      </c>
      <c r="S302" t="s">
        <v>149</v>
      </c>
      <c r="T302" t="b">
        <v>0</v>
      </c>
      <c r="U302" t="b">
        <v>0</v>
      </c>
      <c r="V302">
        <v>2</v>
      </c>
      <c r="W302">
        <v>50</v>
      </c>
      <c r="X302">
        <v>9</v>
      </c>
      <c r="AB302">
        <v>2</v>
      </c>
      <c r="AC302">
        <v>1</v>
      </c>
      <c r="AD302">
        <v>2</v>
      </c>
      <c r="AE302" t="s">
        <v>1745</v>
      </c>
      <c r="AG302" t="s">
        <v>2117</v>
      </c>
      <c r="AH302" t="s">
        <v>2118</v>
      </c>
    </row>
    <row r="303" spans="1:34" x14ac:dyDescent="0.25">
      <c r="A303">
        <v>2</v>
      </c>
      <c r="B303" t="s">
        <v>592</v>
      </c>
      <c r="C303" t="s">
        <v>593</v>
      </c>
      <c r="D303" t="s">
        <v>619</v>
      </c>
      <c r="E303" t="s">
        <v>620</v>
      </c>
      <c r="F303" t="s">
        <v>11038</v>
      </c>
      <c r="G303" t="s">
        <v>11039</v>
      </c>
      <c r="H303" t="s">
        <v>882</v>
      </c>
      <c r="I303" t="s">
        <v>883</v>
      </c>
      <c r="J303">
        <v>2</v>
      </c>
      <c r="L303" t="s">
        <v>833</v>
      </c>
      <c r="M303" t="s">
        <v>884</v>
      </c>
      <c r="N303" t="s">
        <v>885</v>
      </c>
      <c r="O303" t="s">
        <v>2119</v>
      </c>
      <c r="P303" t="s">
        <v>1404</v>
      </c>
      <c r="Q303" t="s">
        <v>148</v>
      </c>
      <c r="R303" t="s">
        <v>8659</v>
      </c>
      <c r="S303" t="s">
        <v>149</v>
      </c>
      <c r="T303" t="b">
        <v>0</v>
      </c>
      <c r="U303" t="b">
        <v>0</v>
      </c>
      <c r="V303">
        <v>3</v>
      </c>
      <c r="W303">
        <v>50</v>
      </c>
      <c r="X303">
        <v>6.5</v>
      </c>
      <c r="AB303">
        <v>2</v>
      </c>
      <c r="AC303">
        <v>1</v>
      </c>
      <c r="AD303">
        <v>2</v>
      </c>
      <c r="AE303" t="s">
        <v>1646</v>
      </c>
      <c r="AG303" t="s">
        <v>2120</v>
      </c>
      <c r="AH303" t="s">
        <v>2121</v>
      </c>
    </row>
    <row r="304" spans="1:34" x14ac:dyDescent="0.25">
      <c r="A304">
        <v>2</v>
      </c>
      <c r="B304" t="s">
        <v>592</v>
      </c>
      <c r="C304" t="s">
        <v>593</v>
      </c>
      <c r="D304" t="s">
        <v>619</v>
      </c>
      <c r="E304" t="s">
        <v>620</v>
      </c>
      <c r="F304" t="s">
        <v>11038</v>
      </c>
      <c r="G304" t="s">
        <v>11039</v>
      </c>
      <c r="H304" t="s">
        <v>882</v>
      </c>
      <c r="I304" t="s">
        <v>883</v>
      </c>
      <c r="J304">
        <v>2</v>
      </c>
      <c r="L304" t="s">
        <v>833</v>
      </c>
      <c r="M304" t="s">
        <v>884</v>
      </c>
      <c r="N304" t="s">
        <v>885</v>
      </c>
      <c r="O304" t="s">
        <v>2122</v>
      </c>
      <c r="P304" t="s">
        <v>1404</v>
      </c>
      <c r="Q304" t="s">
        <v>148</v>
      </c>
      <c r="R304" t="s">
        <v>8659</v>
      </c>
      <c r="S304" t="s">
        <v>149</v>
      </c>
      <c r="T304" t="b">
        <v>0</v>
      </c>
      <c r="U304" t="b">
        <v>0</v>
      </c>
      <c r="V304">
        <v>4</v>
      </c>
      <c r="W304">
        <v>50</v>
      </c>
      <c r="X304">
        <v>7</v>
      </c>
      <c r="AB304">
        <v>2</v>
      </c>
      <c r="AC304">
        <v>1</v>
      </c>
      <c r="AD304">
        <v>2</v>
      </c>
      <c r="AE304" t="s">
        <v>610</v>
      </c>
      <c r="AG304" t="s">
        <v>2123</v>
      </c>
      <c r="AH304" t="s">
        <v>2124</v>
      </c>
    </row>
    <row r="305" spans="1:34" x14ac:dyDescent="0.25">
      <c r="A305">
        <v>2</v>
      </c>
      <c r="B305" t="s">
        <v>592</v>
      </c>
      <c r="C305" t="s">
        <v>593</v>
      </c>
      <c r="D305" t="s">
        <v>619</v>
      </c>
      <c r="E305" t="s">
        <v>620</v>
      </c>
      <c r="F305" t="s">
        <v>11038</v>
      </c>
      <c r="G305" t="s">
        <v>11039</v>
      </c>
      <c r="H305" t="s">
        <v>882</v>
      </c>
      <c r="I305" t="s">
        <v>883</v>
      </c>
      <c r="J305">
        <v>2</v>
      </c>
      <c r="L305" t="s">
        <v>833</v>
      </c>
      <c r="M305" t="s">
        <v>884</v>
      </c>
      <c r="N305" t="s">
        <v>885</v>
      </c>
      <c r="O305" t="s">
        <v>2125</v>
      </c>
      <c r="P305" t="s">
        <v>186</v>
      </c>
      <c r="Q305" t="s">
        <v>148</v>
      </c>
      <c r="R305" t="s">
        <v>8659</v>
      </c>
      <c r="S305" t="s">
        <v>149</v>
      </c>
      <c r="T305" t="b">
        <v>1</v>
      </c>
      <c r="U305" t="b">
        <v>0</v>
      </c>
      <c r="V305">
        <v>1</v>
      </c>
      <c r="W305">
        <v>45</v>
      </c>
      <c r="X305">
        <v>4</v>
      </c>
      <c r="AF305" t="s">
        <v>2126</v>
      </c>
      <c r="AH305" t="s">
        <v>2127</v>
      </c>
    </row>
    <row r="306" spans="1:34" x14ac:dyDescent="0.25">
      <c r="A306">
        <v>2</v>
      </c>
      <c r="B306" t="s">
        <v>592</v>
      </c>
      <c r="C306" t="s">
        <v>593</v>
      </c>
      <c r="D306" t="s">
        <v>619</v>
      </c>
      <c r="E306" t="s">
        <v>620</v>
      </c>
      <c r="F306" t="s">
        <v>11038</v>
      </c>
      <c r="G306" t="s">
        <v>11039</v>
      </c>
      <c r="H306" t="s">
        <v>882</v>
      </c>
      <c r="I306" t="s">
        <v>883</v>
      </c>
      <c r="J306">
        <v>2</v>
      </c>
      <c r="L306" t="s">
        <v>833</v>
      </c>
      <c r="M306" t="s">
        <v>884</v>
      </c>
      <c r="N306" t="s">
        <v>885</v>
      </c>
      <c r="O306" t="s">
        <v>2128</v>
      </c>
      <c r="P306" t="s">
        <v>192</v>
      </c>
      <c r="Q306" t="s">
        <v>148</v>
      </c>
      <c r="R306" t="s">
        <v>8659</v>
      </c>
      <c r="S306" t="s">
        <v>149</v>
      </c>
      <c r="T306" t="b">
        <v>1</v>
      </c>
      <c r="U306" t="b">
        <v>0</v>
      </c>
      <c r="V306">
        <v>1</v>
      </c>
      <c r="W306">
        <v>45</v>
      </c>
      <c r="X306">
        <v>3</v>
      </c>
      <c r="AF306" t="s">
        <v>2126</v>
      </c>
      <c r="AH306" t="s">
        <v>2129</v>
      </c>
    </row>
    <row r="307" spans="1:34" x14ac:dyDescent="0.25">
      <c r="A307">
        <v>2</v>
      </c>
      <c r="B307" t="s">
        <v>592</v>
      </c>
      <c r="C307" t="s">
        <v>593</v>
      </c>
      <c r="D307" t="s">
        <v>619</v>
      </c>
      <c r="E307" t="s">
        <v>620</v>
      </c>
      <c r="F307" t="s">
        <v>11038</v>
      </c>
      <c r="G307" t="s">
        <v>11039</v>
      </c>
      <c r="H307" t="s">
        <v>882</v>
      </c>
      <c r="I307" t="s">
        <v>883</v>
      </c>
      <c r="J307">
        <v>2</v>
      </c>
      <c r="L307" t="s">
        <v>833</v>
      </c>
      <c r="M307" t="s">
        <v>884</v>
      </c>
      <c r="N307" t="s">
        <v>885</v>
      </c>
      <c r="O307" t="s">
        <v>2130</v>
      </c>
      <c r="P307" t="s">
        <v>186</v>
      </c>
      <c r="Q307" t="s">
        <v>148</v>
      </c>
      <c r="R307" t="s">
        <v>8659</v>
      </c>
      <c r="S307" t="s">
        <v>149</v>
      </c>
      <c r="T307" t="b">
        <v>1</v>
      </c>
      <c r="U307" t="b">
        <v>0</v>
      </c>
      <c r="V307">
        <v>2</v>
      </c>
      <c r="W307">
        <v>45</v>
      </c>
      <c r="X307">
        <v>4</v>
      </c>
      <c r="AF307" t="s">
        <v>2131</v>
      </c>
      <c r="AG307" t="s">
        <v>2132</v>
      </c>
      <c r="AH307" t="s">
        <v>2133</v>
      </c>
    </row>
    <row r="308" spans="1:34" x14ac:dyDescent="0.25">
      <c r="A308">
        <v>2</v>
      </c>
      <c r="B308" t="s">
        <v>592</v>
      </c>
      <c r="C308" t="s">
        <v>593</v>
      </c>
      <c r="D308" t="s">
        <v>619</v>
      </c>
      <c r="E308" t="s">
        <v>620</v>
      </c>
      <c r="F308" t="s">
        <v>11038</v>
      </c>
      <c r="G308" t="s">
        <v>11039</v>
      </c>
      <c r="H308" t="s">
        <v>882</v>
      </c>
      <c r="I308" t="s">
        <v>883</v>
      </c>
      <c r="J308">
        <v>2</v>
      </c>
      <c r="L308" t="s">
        <v>833</v>
      </c>
      <c r="M308" t="s">
        <v>884</v>
      </c>
      <c r="N308" t="s">
        <v>885</v>
      </c>
      <c r="O308" t="s">
        <v>2134</v>
      </c>
      <c r="P308" t="s">
        <v>192</v>
      </c>
      <c r="Q308" t="s">
        <v>148</v>
      </c>
      <c r="R308" t="s">
        <v>8659</v>
      </c>
      <c r="S308" t="s">
        <v>149</v>
      </c>
      <c r="T308" t="b">
        <v>1</v>
      </c>
      <c r="U308" t="b">
        <v>0</v>
      </c>
      <c r="V308">
        <v>2</v>
      </c>
      <c r="W308">
        <v>45</v>
      </c>
      <c r="X308">
        <v>4</v>
      </c>
      <c r="AF308" t="s">
        <v>2131</v>
      </c>
      <c r="AH308" t="s">
        <v>2135</v>
      </c>
    </row>
    <row r="309" spans="1:34" x14ac:dyDescent="0.25">
      <c r="A309">
        <v>2</v>
      </c>
      <c r="B309" t="s">
        <v>592</v>
      </c>
      <c r="C309" t="s">
        <v>593</v>
      </c>
      <c r="D309" t="s">
        <v>619</v>
      </c>
      <c r="E309" t="s">
        <v>620</v>
      </c>
      <c r="F309" t="s">
        <v>11038</v>
      </c>
      <c r="G309" t="s">
        <v>11039</v>
      </c>
      <c r="H309" t="s">
        <v>882</v>
      </c>
      <c r="I309" t="s">
        <v>883</v>
      </c>
      <c r="J309">
        <v>2</v>
      </c>
      <c r="L309" t="s">
        <v>833</v>
      </c>
      <c r="M309" t="s">
        <v>884</v>
      </c>
      <c r="N309" t="s">
        <v>885</v>
      </c>
      <c r="O309" t="s">
        <v>2136</v>
      </c>
      <c r="P309" t="s">
        <v>186</v>
      </c>
      <c r="Q309" t="s">
        <v>148</v>
      </c>
      <c r="R309" t="s">
        <v>8659</v>
      </c>
      <c r="S309" t="s">
        <v>149</v>
      </c>
      <c r="T309" t="b">
        <v>1</v>
      </c>
      <c r="U309" t="b">
        <v>0</v>
      </c>
      <c r="V309">
        <v>3</v>
      </c>
      <c r="W309">
        <v>45</v>
      </c>
      <c r="X309">
        <v>6</v>
      </c>
      <c r="AF309" t="s">
        <v>2137</v>
      </c>
      <c r="AG309" t="s">
        <v>2132</v>
      </c>
      <c r="AH309" t="s">
        <v>2138</v>
      </c>
    </row>
    <row r="310" spans="1:34" x14ac:dyDescent="0.25">
      <c r="A310">
        <v>2</v>
      </c>
      <c r="B310" t="s">
        <v>592</v>
      </c>
      <c r="C310" t="s">
        <v>593</v>
      </c>
      <c r="D310" t="s">
        <v>619</v>
      </c>
      <c r="E310" t="s">
        <v>620</v>
      </c>
      <c r="F310" t="s">
        <v>11038</v>
      </c>
      <c r="G310" t="s">
        <v>11039</v>
      </c>
      <c r="H310" t="s">
        <v>882</v>
      </c>
      <c r="I310" t="s">
        <v>883</v>
      </c>
      <c r="J310">
        <v>2</v>
      </c>
      <c r="L310" t="s">
        <v>833</v>
      </c>
      <c r="M310" t="s">
        <v>884</v>
      </c>
      <c r="N310" t="s">
        <v>885</v>
      </c>
      <c r="O310" t="s">
        <v>2139</v>
      </c>
      <c r="P310" t="s">
        <v>192</v>
      </c>
      <c r="Q310" t="s">
        <v>148</v>
      </c>
      <c r="R310" t="s">
        <v>8659</v>
      </c>
      <c r="S310" t="s">
        <v>149</v>
      </c>
      <c r="T310" t="b">
        <v>1</v>
      </c>
      <c r="U310" t="b">
        <v>0</v>
      </c>
      <c r="V310">
        <v>3</v>
      </c>
      <c r="W310">
        <v>45</v>
      </c>
      <c r="X310">
        <v>3</v>
      </c>
      <c r="AF310" t="s">
        <v>2137</v>
      </c>
      <c r="AH310" t="s">
        <v>2140</v>
      </c>
    </row>
    <row r="311" spans="1:34" x14ac:dyDescent="0.25">
      <c r="A311">
        <v>2</v>
      </c>
      <c r="B311" t="s">
        <v>592</v>
      </c>
      <c r="C311" t="s">
        <v>593</v>
      </c>
      <c r="D311" t="s">
        <v>619</v>
      </c>
      <c r="E311" t="s">
        <v>620</v>
      </c>
      <c r="F311" t="s">
        <v>11038</v>
      </c>
      <c r="G311" t="s">
        <v>11039</v>
      </c>
      <c r="H311" t="s">
        <v>882</v>
      </c>
      <c r="I311" t="s">
        <v>883</v>
      </c>
      <c r="J311">
        <v>2</v>
      </c>
      <c r="L311" t="s">
        <v>833</v>
      </c>
      <c r="M311" t="s">
        <v>884</v>
      </c>
      <c r="N311" t="s">
        <v>885</v>
      </c>
      <c r="O311" t="s">
        <v>2141</v>
      </c>
      <c r="P311" t="s">
        <v>10820</v>
      </c>
      <c r="Q311" t="s">
        <v>8650</v>
      </c>
      <c r="R311" t="s">
        <v>8637</v>
      </c>
      <c r="S311" t="s">
        <v>8643</v>
      </c>
      <c r="T311" t="b">
        <v>0</v>
      </c>
      <c r="U311" t="b">
        <v>0</v>
      </c>
      <c r="V311">
        <v>1</v>
      </c>
      <c r="W311">
        <v>20</v>
      </c>
      <c r="X311">
        <v>20</v>
      </c>
      <c r="AG311" t="s">
        <v>2142</v>
      </c>
      <c r="AH311" t="s">
        <v>2143</v>
      </c>
    </row>
    <row r="312" spans="1:34" x14ac:dyDescent="0.25">
      <c r="A312">
        <v>2</v>
      </c>
      <c r="B312" t="s">
        <v>592</v>
      </c>
      <c r="C312" t="s">
        <v>593</v>
      </c>
      <c r="D312" t="s">
        <v>619</v>
      </c>
      <c r="E312" t="s">
        <v>620</v>
      </c>
      <c r="F312" t="s">
        <v>11038</v>
      </c>
      <c r="G312" t="s">
        <v>11039</v>
      </c>
      <c r="H312" t="s">
        <v>882</v>
      </c>
      <c r="I312" t="s">
        <v>883</v>
      </c>
      <c r="J312">
        <v>2</v>
      </c>
      <c r="L312" t="s">
        <v>833</v>
      </c>
      <c r="M312" t="s">
        <v>884</v>
      </c>
      <c r="N312" t="s">
        <v>885</v>
      </c>
      <c r="O312" t="s">
        <v>2144</v>
      </c>
      <c r="P312" t="s">
        <v>10820</v>
      </c>
      <c r="Q312" t="s">
        <v>8650</v>
      </c>
      <c r="R312" t="s">
        <v>8637</v>
      </c>
      <c r="S312" t="s">
        <v>8643</v>
      </c>
      <c r="T312" t="b">
        <v>0</v>
      </c>
      <c r="U312" t="b">
        <v>0</v>
      </c>
      <c r="V312">
        <v>2</v>
      </c>
      <c r="W312">
        <v>20</v>
      </c>
      <c r="X312">
        <v>15</v>
      </c>
      <c r="AH312" t="s">
        <v>2145</v>
      </c>
    </row>
    <row r="313" spans="1:34" x14ac:dyDescent="0.25">
      <c r="A313">
        <v>2</v>
      </c>
      <c r="B313" t="s">
        <v>592</v>
      </c>
      <c r="C313" t="s">
        <v>593</v>
      </c>
      <c r="D313" t="s">
        <v>619</v>
      </c>
      <c r="E313" t="s">
        <v>620</v>
      </c>
      <c r="F313" t="s">
        <v>11038</v>
      </c>
      <c r="G313" t="s">
        <v>11039</v>
      </c>
      <c r="H313" t="s">
        <v>882</v>
      </c>
      <c r="I313" t="s">
        <v>883</v>
      </c>
      <c r="J313">
        <v>2</v>
      </c>
      <c r="L313" t="s">
        <v>833</v>
      </c>
      <c r="M313" t="s">
        <v>884</v>
      </c>
      <c r="N313" t="s">
        <v>885</v>
      </c>
      <c r="O313" t="s">
        <v>2146</v>
      </c>
      <c r="P313" t="s">
        <v>10820</v>
      </c>
      <c r="Q313" t="s">
        <v>8650</v>
      </c>
      <c r="R313" t="s">
        <v>8637</v>
      </c>
      <c r="S313" t="s">
        <v>8643</v>
      </c>
      <c r="T313" t="b">
        <v>0</v>
      </c>
      <c r="U313" t="b">
        <v>0</v>
      </c>
      <c r="V313">
        <v>3</v>
      </c>
      <c r="W313">
        <v>20</v>
      </c>
      <c r="X313">
        <v>15</v>
      </c>
      <c r="AG313" t="s">
        <v>2147</v>
      </c>
      <c r="AH313" t="s">
        <v>2148</v>
      </c>
    </row>
    <row r="314" spans="1:34" x14ac:dyDescent="0.25">
      <c r="A314">
        <v>2</v>
      </c>
      <c r="B314" t="s">
        <v>592</v>
      </c>
      <c r="C314" t="s">
        <v>593</v>
      </c>
      <c r="D314" t="s">
        <v>619</v>
      </c>
      <c r="E314" t="s">
        <v>620</v>
      </c>
      <c r="F314" t="s">
        <v>11038</v>
      </c>
      <c r="G314" t="s">
        <v>11039</v>
      </c>
      <c r="H314" t="s">
        <v>882</v>
      </c>
      <c r="I314" t="s">
        <v>883</v>
      </c>
      <c r="J314">
        <v>2</v>
      </c>
      <c r="L314" t="s">
        <v>833</v>
      </c>
      <c r="M314" t="s">
        <v>884</v>
      </c>
      <c r="N314" t="s">
        <v>885</v>
      </c>
      <c r="O314" t="s">
        <v>2149</v>
      </c>
      <c r="P314" t="s">
        <v>10820</v>
      </c>
      <c r="Q314" t="s">
        <v>8650</v>
      </c>
      <c r="R314" t="s">
        <v>8637</v>
      </c>
      <c r="S314" t="s">
        <v>8643</v>
      </c>
      <c r="T314" t="b">
        <v>0</v>
      </c>
      <c r="U314" t="b">
        <v>0</v>
      </c>
      <c r="V314">
        <v>4</v>
      </c>
      <c r="W314">
        <v>20</v>
      </c>
      <c r="X314">
        <v>15</v>
      </c>
      <c r="AG314" t="s">
        <v>2147</v>
      </c>
      <c r="AH314" t="s">
        <v>885</v>
      </c>
    </row>
    <row r="315" spans="1:34" x14ac:dyDescent="0.25">
      <c r="A315">
        <v>2</v>
      </c>
      <c r="B315" t="s">
        <v>592</v>
      </c>
      <c r="C315" t="s">
        <v>593</v>
      </c>
      <c r="D315" t="s">
        <v>619</v>
      </c>
      <c r="E315" t="s">
        <v>620</v>
      </c>
      <c r="F315" t="s">
        <v>11038</v>
      </c>
      <c r="G315" t="s">
        <v>11039</v>
      </c>
      <c r="H315" t="s">
        <v>886</v>
      </c>
      <c r="I315" t="s">
        <v>887</v>
      </c>
      <c r="J315">
        <v>3</v>
      </c>
      <c r="L315" t="s">
        <v>838</v>
      </c>
      <c r="M315" t="s">
        <v>888</v>
      </c>
      <c r="N315" t="s">
        <v>889</v>
      </c>
      <c r="O315" t="s">
        <v>2150</v>
      </c>
      <c r="P315" t="s">
        <v>41</v>
      </c>
      <c r="Q315" t="s">
        <v>25</v>
      </c>
      <c r="R315" t="s">
        <v>25</v>
      </c>
      <c r="S315" t="s">
        <v>26</v>
      </c>
      <c r="T315" t="b">
        <v>0</v>
      </c>
      <c r="U315" t="b">
        <v>0</v>
      </c>
      <c r="V315">
        <v>1</v>
      </c>
      <c r="W315">
        <v>50</v>
      </c>
      <c r="X315">
        <v>12</v>
      </c>
      <c r="AB315">
        <v>2</v>
      </c>
      <c r="AC315">
        <v>1</v>
      </c>
      <c r="AD315">
        <v>2</v>
      </c>
      <c r="AE315" t="s">
        <v>2151</v>
      </c>
      <c r="AG315" t="s">
        <v>2152</v>
      </c>
      <c r="AH315" t="s">
        <v>888</v>
      </c>
    </row>
    <row r="316" spans="1:34" x14ac:dyDescent="0.25">
      <c r="A316">
        <v>2</v>
      </c>
      <c r="B316" t="s">
        <v>592</v>
      </c>
      <c r="C316" t="s">
        <v>593</v>
      </c>
      <c r="D316" t="s">
        <v>619</v>
      </c>
      <c r="E316" t="s">
        <v>620</v>
      </c>
      <c r="F316" t="s">
        <v>11038</v>
      </c>
      <c r="G316" t="s">
        <v>11039</v>
      </c>
      <c r="H316" t="s">
        <v>886</v>
      </c>
      <c r="I316" t="s">
        <v>887</v>
      </c>
      <c r="J316">
        <v>3</v>
      </c>
      <c r="L316" t="s">
        <v>838</v>
      </c>
      <c r="M316" t="s">
        <v>888</v>
      </c>
      <c r="N316" t="s">
        <v>889</v>
      </c>
      <c r="O316" t="s">
        <v>2153</v>
      </c>
      <c r="P316" t="s">
        <v>41</v>
      </c>
      <c r="Q316" t="s">
        <v>25</v>
      </c>
      <c r="R316" t="s">
        <v>25</v>
      </c>
      <c r="S316" t="s">
        <v>26</v>
      </c>
      <c r="T316" t="b">
        <v>0</v>
      </c>
      <c r="U316" t="b">
        <v>0</v>
      </c>
      <c r="V316">
        <v>2</v>
      </c>
      <c r="W316">
        <v>55</v>
      </c>
      <c r="X316">
        <v>12</v>
      </c>
      <c r="AB316">
        <v>2</v>
      </c>
      <c r="AC316">
        <v>1</v>
      </c>
      <c r="AD316">
        <v>2</v>
      </c>
      <c r="AE316" t="s">
        <v>618</v>
      </c>
      <c r="AG316" t="s">
        <v>2154</v>
      </c>
      <c r="AH316" t="s">
        <v>2155</v>
      </c>
    </row>
    <row r="317" spans="1:34" x14ac:dyDescent="0.25">
      <c r="A317">
        <v>2</v>
      </c>
      <c r="B317" t="s">
        <v>592</v>
      </c>
      <c r="C317" t="s">
        <v>593</v>
      </c>
      <c r="D317" t="s">
        <v>619</v>
      </c>
      <c r="E317" t="s">
        <v>620</v>
      </c>
      <c r="F317" t="s">
        <v>11038</v>
      </c>
      <c r="G317" t="s">
        <v>11039</v>
      </c>
      <c r="H317" t="s">
        <v>886</v>
      </c>
      <c r="I317" t="s">
        <v>887</v>
      </c>
      <c r="J317">
        <v>3</v>
      </c>
      <c r="L317" t="s">
        <v>838</v>
      </c>
      <c r="M317" t="s">
        <v>888</v>
      </c>
      <c r="N317" t="s">
        <v>889</v>
      </c>
      <c r="O317" t="s">
        <v>2156</v>
      </c>
      <c r="P317" t="s">
        <v>41</v>
      </c>
      <c r="Q317" t="s">
        <v>25</v>
      </c>
      <c r="R317" t="s">
        <v>25</v>
      </c>
      <c r="S317" t="s">
        <v>26</v>
      </c>
      <c r="T317" t="b">
        <v>0</v>
      </c>
      <c r="U317" t="b">
        <v>0</v>
      </c>
      <c r="V317">
        <v>3</v>
      </c>
      <c r="W317">
        <v>55</v>
      </c>
      <c r="X317">
        <v>12</v>
      </c>
      <c r="AB317">
        <v>2</v>
      </c>
      <c r="AC317">
        <v>1</v>
      </c>
      <c r="AD317">
        <v>2</v>
      </c>
      <c r="AE317" t="s">
        <v>618</v>
      </c>
      <c r="AG317" t="s">
        <v>2154</v>
      </c>
      <c r="AH317" t="s">
        <v>2157</v>
      </c>
    </row>
    <row r="318" spans="1:34" x14ac:dyDescent="0.25">
      <c r="A318">
        <v>2</v>
      </c>
      <c r="B318" t="s">
        <v>592</v>
      </c>
      <c r="C318" t="s">
        <v>593</v>
      </c>
      <c r="D318" t="s">
        <v>619</v>
      </c>
      <c r="E318" t="s">
        <v>620</v>
      </c>
      <c r="F318" t="s">
        <v>11038</v>
      </c>
      <c r="G318" t="s">
        <v>11039</v>
      </c>
      <c r="H318" t="s">
        <v>886</v>
      </c>
      <c r="I318" t="s">
        <v>887</v>
      </c>
      <c r="J318">
        <v>3</v>
      </c>
      <c r="L318" t="s">
        <v>838</v>
      </c>
      <c r="M318" t="s">
        <v>888</v>
      </c>
      <c r="N318" t="s">
        <v>889</v>
      </c>
      <c r="O318" t="s">
        <v>2158</v>
      </c>
      <c r="P318" t="s">
        <v>41</v>
      </c>
      <c r="Q318" t="s">
        <v>25</v>
      </c>
      <c r="R318" t="s">
        <v>25</v>
      </c>
      <c r="S318" t="s">
        <v>26</v>
      </c>
      <c r="T318" t="b">
        <v>0</v>
      </c>
      <c r="U318" t="b">
        <v>0</v>
      </c>
      <c r="V318">
        <v>4</v>
      </c>
      <c r="W318">
        <v>60</v>
      </c>
      <c r="X318">
        <v>12</v>
      </c>
      <c r="AB318">
        <v>2</v>
      </c>
      <c r="AC318">
        <v>1</v>
      </c>
      <c r="AD318">
        <v>2</v>
      </c>
      <c r="AE318" t="s">
        <v>1745</v>
      </c>
      <c r="AG318" t="s">
        <v>1932</v>
      </c>
      <c r="AH318" t="s">
        <v>2159</v>
      </c>
    </row>
    <row r="319" spans="1:34" x14ac:dyDescent="0.25">
      <c r="A319">
        <v>2</v>
      </c>
      <c r="B319" t="s">
        <v>592</v>
      </c>
      <c r="C319" t="s">
        <v>593</v>
      </c>
      <c r="D319" t="s">
        <v>619</v>
      </c>
      <c r="E319" t="s">
        <v>620</v>
      </c>
      <c r="F319" t="s">
        <v>11038</v>
      </c>
      <c r="G319" t="s">
        <v>11039</v>
      </c>
      <c r="H319" t="s">
        <v>886</v>
      </c>
      <c r="I319" t="s">
        <v>887</v>
      </c>
      <c r="J319">
        <v>3</v>
      </c>
      <c r="L319" t="s">
        <v>838</v>
      </c>
      <c r="M319" t="s">
        <v>888</v>
      </c>
      <c r="N319" t="s">
        <v>889</v>
      </c>
      <c r="O319" t="s">
        <v>2160</v>
      </c>
      <c r="P319" t="s">
        <v>45</v>
      </c>
      <c r="Q319" t="s">
        <v>25</v>
      </c>
      <c r="R319" t="s">
        <v>25</v>
      </c>
      <c r="S319" t="s">
        <v>26</v>
      </c>
      <c r="T319" t="b">
        <v>1</v>
      </c>
      <c r="U319" t="b">
        <v>0</v>
      </c>
      <c r="V319">
        <v>1</v>
      </c>
      <c r="W319">
        <v>80</v>
      </c>
      <c r="X319">
        <v>10</v>
      </c>
      <c r="AB319">
        <v>2</v>
      </c>
      <c r="AC319">
        <v>1</v>
      </c>
      <c r="AD319">
        <v>2</v>
      </c>
      <c r="AE319" t="s">
        <v>2151</v>
      </c>
      <c r="AG319" t="s">
        <v>2161</v>
      </c>
      <c r="AH319" t="s">
        <v>2162</v>
      </c>
    </row>
    <row r="320" spans="1:34" x14ac:dyDescent="0.25">
      <c r="A320">
        <v>2</v>
      </c>
      <c r="B320" t="s">
        <v>592</v>
      </c>
      <c r="C320" t="s">
        <v>593</v>
      </c>
      <c r="D320" t="s">
        <v>619</v>
      </c>
      <c r="E320" t="s">
        <v>620</v>
      </c>
      <c r="F320" t="s">
        <v>11038</v>
      </c>
      <c r="G320" t="s">
        <v>11039</v>
      </c>
      <c r="H320" t="s">
        <v>886</v>
      </c>
      <c r="I320" t="s">
        <v>887</v>
      </c>
      <c r="J320">
        <v>3</v>
      </c>
      <c r="L320" t="s">
        <v>838</v>
      </c>
      <c r="M320" t="s">
        <v>888</v>
      </c>
      <c r="N320" t="s">
        <v>889</v>
      </c>
      <c r="O320" t="s">
        <v>2163</v>
      </c>
      <c r="P320" t="s">
        <v>45</v>
      </c>
      <c r="Q320" t="s">
        <v>25</v>
      </c>
      <c r="R320" t="s">
        <v>25</v>
      </c>
      <c r="S320" t="s">
        <v>26</v>
      </c>
      <c r="T320" t="b">
        <v>1</v>
      </c>
      <c r="U320" t="b">
        <v>0</v>
      </c>
      <c r="V320">
        <v>2</v>
      </c>
      <c r="W320">
        <v>100</v>
      </c>
      <c r="X320">
        <v>10</v>
      </c>
      <c r="AB320">
        <v>2</v>
      </c>
      <c r="AC320">
        <v>1</v>
      </c>
      <c r="AD320">
        <v>2</v>
      </c>
      <c r="AE320" t="s">
        <v>2164</v>
      </c>
      <c r="AG320" t="s">
        <v>2165</v>
      </c>
      <c r="AH320" t="s">
        <v>2166</v>
      </c>
    </row>
    <row r="321" spans="1:34" x14ac:dyDescent="0.25">
      <c r="A321">
        <v>2</v>
      </c>
      <c r="B321" t="s">
        <v>592</v>
      </c>
      <c r="C321" t="s">
        <v>593</v>
      </c>
      <c r="D321" t="s">
        <v>619</v>
      </c>
      <c r="E321" t="s">
        <v>620</v>
      </c>
      <c r="F321" t="s">
        <v>11038</v>
      </c>
      <c r="G321" t="s">
        <v>11039</v>
      </c>
      <c r="H321" t="s">
        <v>886</v>
      </c>
      <c r="I321" t="s">
        <v>887</v>
      </c>
      <c r="J321">
        <v>3</v>
      </c>
      <c r="L321" t="s">
        <v>838</v>
      </c>
      <c r="M321" t="s">
        <v>888</v>
      </c>
      <c r="N321" t="s">
        <v>889</v>
      </c>
      <c r="O321" t="s">
        <v>2167</v>
      </c>
      <c r="P321" t="s">
        <v>45</v>
      </c>
      <c r="Q321" t="s">
        <v>25</v>
      </c>
      <c r="R321" t="s">
        <v>25</v>
      </c>
      <c r="S321" t="s">
        <v>26</v>
      </c>
      <c r="T321" t="b">
        <v>1</v>
      </c>
      <c r="U321" t="b">
        <v>0</v>
      </c>
      <c r="V321">
        <v>3</v>
      </c>
      <c r="W321">
        <v>120</v>
      </c>
      <c r="X321">
        <v>10</v>
      </c>
      <c r="AB321">
        <v>2</v>
      </c>
      <c r="AC321">
        <v>1</v>
      </c>
      <c r="AD321">
        <v>2</v>
      </c>
      <c r="AE321" t="s">
        <v>2164</v>
      </c>
      <c r="AG321" t="s">
        <v>2165</v>
      </c>
      <c r="AH321" t="s">
        <v>2168</v>
      </c>
    </row>
    <row r="322" spans="1:34" x14ac:dyDescent="0.25">
      <c r="A322">
        <v>2</v>
      </c>
      <c r="B322" t="s">
        <v>592</v>
      </c>
      <c r="C322" t="s">
        <v>593</v>
      </c>
      <c r="D322" t="s">
        <v>619</v>
      </c>
      <c r="E322" t="s">
        <v>620</v>
      </c>
      <c r="F322" t="s">
        <v>11038</v>
      </c>
      <c r="G322" t="s">
        <v>11039</v>
      </c>
      <c r="H322" t="s">
        <v>886</v>
      </c>
      <c r="I322" t="s">
        <v>887</v>
      </c>
      <c r="J322">
        <v>3</v>
      </c>
      <c r="L322" t="s">
        <v>838</v>
      </c>
      <c r="M322" t="s">
        <v>888</v>
      </c>
      <c r="N322" t="s">
        <v>889</v>
      </c>
      <c r="O322" t="s">
        <v>2169</v>
      </c>
      <c r="P322" t="s">
        <v>45</v>
      </c>
      <c r="Q322" t="s">
        <v>25</v>
      </c>
      <c r="R322" t="s">
        <v>25</v>
      </c>
      <c r="S322" t="s">
        <v>26</v>
      </c>
      <c r="T322" t="b">
        <v>1</v>
      </c>
      <c r="U322" t="b">
        <v>0</v>
      </c>
      <c r="V322">
        <v>4</v>
      </c>
      <c r="W322">
        <v>150</v>
      </c>
      <c r="X322">
        <v>10</v>
      </c>
      <c r="AB322">
        <v>2</v>
      </c>
      <c r="AC322">
        <v>1</v>
      </c>
      <c r="AD322">
        <v>3</v>
      </c>
      <c r="AE322" t="s">
        <v>610</v>
      </c>
      <c r="AG322" t="s">
        <v>2170</v>
      </c>
      <c r="AH322" t="s">
        <v>2171</v>
      </c>
    </row>
    <row r="323" spans="1:34" x14ac:dyDescent="0.25">
      <c r="A323">
        <v>2</v>
      </c>
      <c r="B323" t="s">
        <v>592</v>
      </c>
      <c r="C323" t="s">
        <v>593</v>
      </c>
      <c r="D323" t="s">
        <v>619</v>
      </c>
      <c r="E323" t="s">
        <v>620</v>
      </c>
      <c r="F323" t="s">
        <v>11038</v>
      </c>
      <c r="G323" t="s">
        <v>11039</v>
      </c>
      <c r="H323" t="s">
        <v>886</v>
      </c>
      <c r="I323" t="s">
        <v>887</v>
      </c>
      <c r="J323">
        <v>3</v>
      </c>
      <c r="L323" t="s">
        <v>838</v>
      </c>
      <c r="M323" t="s">
        <v>888</v>
      </c>
      <c r="N323" t="s">
        <v>889</v>
      </c>
      <c r="O323" t="s">
        <v>2172</v>
      </c>
      <c r="P323" t="s">
        <v>63</v>
      </c>
      <c r="Q323" t="s">
        <v>25</v>
      </c>
      <c r="R323" t="s">
        <v>25</v>
      </c>
      <c r="S323" t="s">
        <v>26</v>
      </c>
      <c r="T323" t="b">
        <v>1</v>
      </c>
      <c r="U323" t="b">
        <v>0</v>
      </c>
      <c r="V323">
        <v>1</v>
      </c>
      <c r="W323">
        <v>50</v>
      </c>
      <c r="X323">
        <v>10</v>
      </c>
      <c r="AB323">
        <v>2</v>
      </c>
      <c r="AC323">
        <v>1</v>
      </c>
      <c r="AD323">
        <v>2</v>
      </c>
      <c r="AE323" t="s">
        <v>2151</v>
      </c>
      <c r="AG323" t="s">
        <v>2152</v>
      </c>
      <c r="AH323" t="s">
        <v>2173</v>
      </c>
    </row>
    <row r="324" spans="1:34" x14ac:dyDescent="0.25">
      <c r="A324">
        <v>2</v>
      </c>
      <c r="B324" t="s">
        <v>592</v>
      </c>
      <c r="C324" t="s">
        <v>593</v>
      </c>
      <c r="D324" t="s">
        <v>619</v>
      </c>
      <c r="E324" t="s">
        <v>620</v>
      </c>
      <c r="F324" t="s">
        <v>11038</v>
      </c>
      <c r="G324" t="s">
        <v>11039</v>
      </c>
      <c r="H324" t="s">
        <v>886</v>
      </c>
      <c r="I324" t="s">
        <v>887</v>
      </c>
      <c r="J324">
        <v>3</v>
      </c>
      <c r="L324" t="s">
        <v>838</v>
      </c>
      <c r="M324" t="s">
        <v>888</v>
      </c>
      <c r="N324" t="s">
        <v>889</v>
      </c>
      <c r="O324" t="s">
        <v>2174</v>
      </c>
      <c r="P324" t="s">
        <v>63</v>
      </c>
      <c r="Q324" t="s">
        <v>25</v>
      </c>
      <c r="R324" t="s">
        <v>25</v>
      </c>
      <c r="S324" t="s">
        <v>26</v>
      </c>
      <c r="T324" t="b">
        <v>1</v>
      </c>
      <c r="U324" t="b">
        <v>0</v>
      </c>
      <c r="V324">
        <v>2</v>
      </c>
      <c r="W324">
        <v>70</v>
      </c>
      <c r="X324">
        <v>10</v>
      </c>
      <c r="AB324">
        <v>2</v>
      </c>
      <c r="AC324">
        <v>1</v>
      </c>
      <c r="AD324">
        <v>2</v>
      </c>
      <c r="AE324" t="s">
        <v>622</v>
      </c>
      <c r="AG324" t="s">
        <v>2066</v>
      </c>
      <c r="AH324" t="s">
        <v>2175</v>
      </c>
    </row>
    <row r="325" spans="1:34" x14ac:dyDescent="0.25">
      <c r="A325">
        <v>2</v>
      </c>
      <c r="B325" t="s">
        <v>592</v>
      </c>
      <c r="C325" t="s">
        <v>593</v>
      </c>
      <c r="D325" t="s">
        <v>619</v>
      </c>
      <c r="E325" t="s">
        <v>620</v>
      </c>
      <c r="F325" t="s">
        <v>11038</v>
      </c>
      <c r="G325" t="s">
        <v>11039</v>
      </c>
      <c r="H325" t="s">
        <v>886</v>
      </c>
      <c r="I325" t="s">
        <v>887</v>
      </c>
      <c r="J325">
        <v>3</v>
      </c>
      <c r="L325" t="s">
        <v>838</v>
      </c>
      <c r="M325" t="s">
        <v>888</v>
      </c>
      <c r="N325" t="s">
        <v>889</v>
      </c>
      <c r="O325" t="s">
        <v>2176</v>
      </c>
      <c r="P325" t="s">
        <v>63</v>
      </c>
      <c r="Q325" t="s">
        <v>25</v>
      </c>
      <c r="R325" t="s">
        <v>25</v>
      </c>
      <c r="S325" t="s">
        <v>26</v>
      </c>
      <c r="T325" t="b">
        <v>1</v>
      </c>
      <c r="U325" t="b">
        <v>0</v>
      </c>
      <c r="V325">
        <v>3</v>
      </c>
      <c r="W325">
        <v>80</v>
      </c>
      <c r="X325">
        <v>10</v>
      </c>
      <c r="AB325">
        <v>2</v>
      </c>
      <c r="AC325">
        <v>1</v>
      </c>
      <c r="AD325">
        <v>2</v>
      </c>
      <c r="AE325" t="s">
        <v>618</v>
      </c>
      <c r="AG325" t="s">
        <v>2154</v>
      </c>
      <c r="AH325" t="s">
        <v>2177</v>
      </c>
    </row>
    <row r="326" spans="1:34" x14ac:dyDescent="0.25">
      <c r="A326">
        <v>2</v>
      </c>
      <c r="B326" t="s">
        <v>592</v>
      </c>
      <c r="C326" t="s">
        <v>593</v>
      </c>
      <c r="D326" t="s">
        <v>619</v>
      </c>
      <c r="E326" t="s">
        <v>620</v>
      </c>
      <c r="F326" t="s">
        <v>11038</v>
      </c>
      <c r="G326" t="s">
        <v>11039</v>
      </c>
      <c r="H326" t="s">
        <v>886</v>
      </c>
      <c r="I326" t="s">
        <v>887</v>
      </c>
      <c r="J326">
        <v>3</v>
      </c>
      <c r="L326" t="s">
        <v>838</v>
      </c>
      <c r="M326" t="s">
        <v>888</v>
      </c>
      <c r="N326" t="s">
        <v>889</v>
      </c>
      <c r="O326" t="s">
        <v>2178</v>
      </c>
      <c r="P326" t="s">
        <v>91</v>
      </c>
      <c r="Q326" t="s">
        <v>8644</v>
      </c>
      <c r="R326" t="s">
        <v>8488</v>
      </c>
      <c r="S326" t="s">
        <v>8643</v>
      </c>
      <c r="T326" t="b">
        <v>1</v>
      </c>
      <c r="U326" t="b">
        <v>0</v>
      </c>
      <c r="V326">
        <v>1</v>
      </c>
      <c r="W326">
        <v>25</v>
      </c>
      <c r="X326">
        <v>10</v>
      </c>
      <c r="AB326">
        <v>2</v>
      </c>
      <c r="AC326">
        <v>1</v>
      </c>
      <c r="AD326">
        <v>2</v>
      </c>
      <c r="AE326" t="s">
        <v>618</v>
      </c>
      <c r="AG326" t="s">
        <v>2154</v>
      </c>
      <c r="AH326" t="s">
        <v>2179</v>
      </c>
    </row>
    <row r="327" spans="1:34" x14ac:dyDescent="0.25">
      <c r="A327">
        <v>2</v>
      </c>
      <c r="B327" t="s">
        <v>592</v>
      </c>
      <c r="C327" t="s">
        <v>593</v>
      </c>
      <c r="D327" t="s">
        <v>619</v>
      </c>
      <c r="E327" t="s">
        <v>620</v>
      </c>
      <c r="F327" t="s">
        <v>11038</v>
      </c>
      <c r="G327" t="s">
        <v>11039</v>
      </c>
      <c r="H327" t="s">
        <v>886</v>
      </c>
      <c r="I327" t="s">
        <v>887</v>
      </c>
      <c r="J327">
        <v>3</v>
      </c>
      <c r="L327" t="s">
        <v>838</v>
      </c>
      <c r="M327" t="s">
        <v>888</v>
      </c>
      <c r="N327" t="s">
        <v>889</v>
      </c>
      <c r="O327" t="s">
        <v>2180</v>
      </c>
      <c r="P327" t="s">
        <v>91</v>
      </c>
      <c r="Q327" t="s">
        <v>8644</v>
      </c>
      <c r="R327" t="s">
        <v>8488</v>
      </c>
      <c r="S327" t="s">
        <v>8643</v>
      </c>
      <c r="T327" t="b">
        <v>1</v>
      </c>
      <c r="U327" t="b">
        <v>0</v>
      </c>
      <c r="V327">
        <v>2</v>
      </c>
      <c r="W327">
        <v>25</v>
      </c>
      <c r="X327">
        <v>10</v>
      </c>
      <c r="AB327">
        <v>2</v>
      </c>
      <c r="AC327">
        <v>1</v>
      </c>
      <c r="AD327">
        <v>3</v>
      </c>
      <c r="AE327" t="s">
        <v>1745</v>
      </c>
      <c r="AG327" t="s">
        <v>2181</v>
      </c>
      <c r="AH327" t="s">
        <v>2182</v>
      </c>
    </row>
    <row r="328" spans="1:34" x14ac:dyDescent="0.25">
      <c r="A328">
        <v>2</v>
      </c>
      <c r="B328" t="s">
        <v>592</v>
      </c>
      <c r="C328" t="s">
        <v>593</v>
      </c>
      <c r="D328" t="s">
        <v>619</v>
      </c>
      <c r="E328" t="s">
        <v>620</v>
      </c>
      <c r="F328" t="s">
        <v>11038</v>
      </c>
      <c r="G328" t="s">
        <v>11039</v>
      </c>
      <c r="H328" t="s">
        <v>886</v>
      </c>
      <c r="I328" t="s">
        <v>887</v>
      </c>
      <c r="J328">
        <v>3</v>
      </c>
      <c r="L328" t="s">
        <v>838</v>
      </c>
      <c r="M328" t="s">
        <v>888</v>
      </c>
      <c r="N328" t="s">
        <v>889</v>
      </c>
      <c r="O328" t="s">
        <v>2183</v>
      </c>
      <c r="P328" t="s">
        <v>91</v>
      </c>
      <c r="Q328" t="s">
        <v>8644</v>
      </c>
      <c r="R328" t="s">
        <v>8488</v>
      </c>
      <c r="S328" t="s">
        <v>8643</v>
      </c>
      <c r="T328" t="b">
        <v>1</v>
      </c>
      <c r="U328" t="b">
        <v>0</v>
      </c>
      <c r="V328">
        <v>3</v>
      </c>
      <c r="W328">
        <v>30</v>
      </c>
      <c r="X328">
        <v>10</v>
      </c>
      <c r="AB328">
        <v>2</v>
      </c>
      <c r="AC328">
        <v>1</v>
      </c>
      <c r="AD328">
        <v>3</v>
      </c>
      <c r="AE328" t="s">
        <v>1646</v>
      </c>
      <c r="AG328" t="s">
        <v>2184</v>
      </c>
      <c r="AH328" t="s">
        <v>2185</v>
      </c>
    </row>
    <row r="329" spans="1:34" x14ac:dyDescent="0.25">
      <c r="A329">
        <v>2</v>
      </c>
      <c r="B329" t="s">
        <v>592</v>
      </c>
      <c r="C329" t="s">
        <v>593</v>
      </c>
      <c r="D329" t="s">
        <v>619</v>
      </c>
      <c r="E329" t="s">
        <v>620</v>
      </c>
      <c r="F329" t="s">
        <v>11038</v>
      </c>
      <c r="G329" t="s">
        <v>11039</v>
      </c>
      <c r="H329" t="s">
        <v>886</v>
      </c>
      <c r="I329" t="s">
        <v>887</v>
      </c>
      <c r="J329">
        <v>3</v>
      </c>
      <c r="L329" t="s">
        <v>838</v>
      </c>
      <c r="M329" t="s">
        <v>888</v>
      </c>
      <c r="N329" t="s">
        <v>889</v>
      </c>
      <c r="O329" t="s">
        <v>2186</v>
      </c>
      <c r="P329" t="s">
        <v>108</v>
      </c>
      <c r="Q329" t="s">
        <v>8644</v>
      </c>
      <c r="R329" t="s">
        <v>8488</v>
      </c>
      <c r="S329" t="s">
        <v>8643</v>
      </c>
      <c r="T329" t="b">
        <v>0</v>
      </c>
      <c r="U329" t="b">
        <v>0</v>
      </c>
      <c r="V329">
        <v>1</v>
      </c>
      <c r="W329">
        <v>15</v>
      </c>
      <c r="X329">
        <v>15</v>
      </c>
      <c r="AB329">
        <v>3</v>
      </c>
      <c r="AC329">
        <v>1</v>
      </c>
      <c r="AD329">
        <v>3</v>
      </c>
      <c r="AE329" t="s">
        <v>2187</v>
      </c>
      <c r="AG329" t="s">
        <v>2188</v>
      </c>
      <c r="AH329" t="s">
        <v>2189</v>
      </c>
    </row>
    <row r="330" spans="1:34" x14ac:dyDescent="0.25">
      <c r="A330">
        <v>2</v>
      </c>
      <c r="B330" t="s">
        <v>592</v>
      </c>
      <c r="C330" t="s">
        <v>593</v>
      </c>
      <c r="D330" t="s">
        <v>619</v>
      </c>
      <c r="E330" t="s">
        <v>620</v>
      </c>
      <c r="F330" t="s">
        <v>11038</v>
      </c>
      <c r="G330" t="s">
        <v>11039</v>
      </c>
      <c r="H330" t="s">
        <v>886</v>
      </c>
      <c r="I330" t="s">
        <v>887</v>
      </c>
      <c r="J330">
        <v>3</v>
      </c>
      <c r="L330" t="s">
        <v>838</v>
      </c>
      <c r="M330" t="s">
        <v>888</v>
      </c>
      <c r="N330" t="s">
        <v>889</v>
      </c>
      <c r="O330" t="s">
        <v>2190</v>
      </c>
      <c r="P330" t="s">
        <v>108</v>
      </c>
      <c r="Q330" t="s">
        <v>8644</v>
      </c>
      <c r="R330" t="s">
        <v>8488</v>
      </c>
      <c r="S330" t="s">
        <v>8643</v>
      </c>
      <c r="T330" t="b">
        <v>0</v>
      </c>
      <c r="U330" t="b">
        <v>0</v>
      </c>
      <c r="V330">
        <v>2</v>
      </c>
      <c r="W330">
        <v>15</v>
      </c>
      <c r="X330">
        <v>15</v>
      </c>
      <c r="AB330">
        <v>3</v>
      </c>
      <c r="AC330">
        <v>1</v>
      </c>
      <c r="AD330">
        <v>3</v>
      </c>
      <c r="AE330" t="s">
        <v>2191</v>
      </c>
      <c r="AG330" t="s">
        <v>2192</v>
      </c>
      <c r="AH330" t="s">
        <v>889</v>
      </c>
    </row>
    <row r="331" spans="1:34" x14ac:dyDescent="0.25">
      <c r="A331">
        <v>2</v>
      </c>
      <c r="B331" t="s">
        <v>592</v>
      </c>
      <c r="C331" t="s">
        <v>593</v>
      </c>
      <c r="D331" t="s">
        <v>619</v>
      </c>
      <c r="E331" t="s">
        <v>620</v>
      </c>
      <c r="F331" t="s">
        <v>11038</v>
      </c>
      <c r="G331" t="s">
        <v>11039</v>
      </c>
      <c r="H331" t="s">
        <v>890</v>
      </c>
      <c r="I331" t="s">
        <v>620</v>
      </c>
      <c r="J331">
        <v>4</v>
      </c>
      <c r="L331" t="s">
        <v>843</v>
      </c>
      <c r="M331" t="s">
        <v>891</v>
      </c>
      <c r="N331" t="s">
        <v>892</v>
      </c>
      <c r="O331" t="s">
        <v>2193</v>
      </c>
      <c r="P331" t="s">
        <v>112</v>
      </c>
      <c r="Q331" t="s">
        <v>8644</v>
      </c>
      <c r="R331" t="s">
        <v>8488</v>
      </c>
      <c r="S331" t="s">
        <v>8643</v>
      </c>
      <c r="T331" t="b">
        <v>0</v>
      </c>
      <c r="U331" t="b">
        <v>0</v>
      </c>
      <c r="V331">
        <v>1</v>
      </c>
      <c r="W331">
        <v>45</v>
      </c>
      <c r="X331">
        <v>15</v>
      </c>
      <c r="AB331">
        <v>1</v>
      </c>
      <c r="AC331">
        <v>1</v>
      </c>
      <c r="AD331">
        <v>3</v>
      </c>
      <c r="AE331" t="s">
        <v>618</v>
      </c>
      <c r="AG331" t="s">
        <v>2194</v>
      </c>
      <c r="AH331" t="s">
        <v>891</v>
      </c>
    </row>
    <row r="332" spans="1:34" x14ac:dyDescent="0.25">
      <c r="A332">
        <v>2</v>
      </c>
      <c r="B332" t="s">
        <v>592</v>
      </c>
      <c r="C332" t="s">
        <v>593</v>
      </c>
      <c r="D332" t="s">
        <v>619</v>
      </c>
      <c r="E332" t="s">
        <v>620</v>
      </c>
      <c r="F332" t="s">
        <v>11038</v>
      </c>
      <c r="G332" t="s">
        <v>11039</v>
      </c>
      <c r="H332" t="s">
        <v>890</v>
      </c>
      <c r="I332" t="s">
        <v>620</v>
      </c>
      <c r="J332">
        <v>4</v>
      </c>
      <c r="L332" t="s">
        <v>843</v>
      </c>
      <c r="M332" t="s">
        <v>891</v>
      </c>
      <c r="N332" t="s">
        <v>892</v>
      </c>
      <c r="O332" t="s">
        <v>2195</v>
      </c>
      <c r="P332" t="s">
        <v>112</v>
      </c>
      <c r="Q332" t="s">
        <v>8644</v>
      </c>
      <c r="R332" t="s">
        <v>8488</v>
      </c>
      <c r="S332" t="s">
        <v>8643</v>
      </c>
      <c r="T332" t="b">
        <v>0</v>
      </c>
      <c r="U332" t="b">
        <v>0</v>
      </c>
      <c r="V332">
        <v>2</v>
      </c>
      <c r="W332">
        <v>35</v>
      </c>
      <c r="X332">
        <v>13</v>
      </c>
      <c r="AB332">
        <v>3</v>
      </c>
      <c r="AC332">
        <v>1</v>
      </c>
      <c r="AD332">
        <v>3</v>
      </c>
      <c r="AE332" t="s">
        <v>618</v>
      </c>
      <c r="AG332" t="s">
        <v>2196</v>
      </c>
      <c r="AH332" t="s">
        <v>2197</v>
      </c>
    </row>
    <row r="333" spans="1:34" x14ac:dyDescent="0.25">
      <c r="A333">
        <v>2</v>
      </c>
      <c r="B333" t="s">
        <v>592</v>
      </c>
      <c r="C333" t="s">
        <v>593</v>
      </c>
      <c r="D333" t="s">
        <v>619</v>
      </c>
      <c r="E333" t="s">
        <v>620</v>
      </c>
      <c r="F333" t="s">
        <v>11038</v>
      </c>
      <c r="G333" t="s">
        <v>11039</v>
      </c>
      <c r="H333" t="s">
        <v>890</v>
      </c>
      <c r="I333" t="s">
        <v>620</v>
      </c>
      <c r="J333">
        <v>4</v>
      </c>
      <c r="L333" t="s">
        <v>843</v>
      </c>
      <c r="M333" t="s">
        <v>891</v>
      </c>
      <c r="N333" t="s">
        <v>892</v>
      </c>
      <c r="O333" t="s">
        <v>2198</v>
      </c>
      <c r="P333" t="s">
        <v>112</v>
      </c>
      <c r="Q333" t="s">
        <v>8644</v>
      </c>
      <c r="R333" t="s">
        <v>8488</v>
      </c>
      <c r="S333" t="s">
        <v>8643</v>
      </c>
      <c r="T333" t="b">
        <v>0</v>
      </c>
      <c r="U333" t="b">
        <v>0</v>
      </c>
      <c r="V333">
        <v>3</v>
      </c>
      <c r="W333">
        <v>35</v>
      </c>
      <c r="X333">
        <v>12</v>
      </c>
      <c r="AB333">
        <v>3</v>
      </c>
      <c r="AC333">
        <v>1</v>
      </c>
      <c r="AD333">
        <v>3</v>
      </c>
      <c r="AE333" t="s">
        <v>610</v>
      </c>
      <c r="AG333" t="s">
        <v>2199</v>
      </c>
      <c r="AH333" t="s">
        <v>2200</v>
      </c>
    </row>
    <row r="334" spans="1:34" x14ac:dyDescent="0.25">
      <c r="A334">
        <v>2</v>
      </c>
      <c r="B334" t="s">
        <v>592</v>
      </c>
      <c r="C334" t="s">
        <v>593</v>
      </c>
      <c r="D334" t="s">
        <v>619</v>
      </c>
      <c r="E334" t="s">
        <v>620</v>
      </c>
      <c r="F334" t="s">
        <v>11038</v>
      </c>
      <c r="G334" t="s">
        <v>11039</v>
      </c>
      <c r="H334" t="s">
        <v>890</v>
      </c>
      <c r="I334" t="s">
        <v>620</v>
      </c>
      <c r="J334">
        <v>4</v>
      </c>
      <c r="L334" t="s">
        <v>843</v>
      </c>
      <c r="M334" t="s">
        <v>891</v>
      </c>
      <c r="N334" t="s">
        <v>892</v>
      </c>
      <c r="O334" t="s">
        <v>2201</v>
      </c>
      <c r="P334" t="s">
        <v>112</v>
      </c>
      <c r="Q334" t="s">
        <v>8644</v>
      </c>
      <c r="R334" t="s">
        <v>8488</v>
      </c>
      <c r="S334" t="s">
        <v>8643</v>
      </c>
      <c r="T334" t="b">
        <v>0</v>
      </c>
      <c r="U334" t="b">
        <v>0</v>
      </c>
      <c r="V334">
        <v>4</v>
      </c>
      <c r="W334">
        <v>35</v>
      </c>
      <c r="X334">
        <v>12</v>
      </c>
      <c r="AB334">
        <v>3</v>
      </c>
      <c r="AC334">
        <v>1</v>
      </c>
      <c r="AD334">
        <v>3</v>
      </c>
      <c r="AE334" t="s">
        <v>1646</v>
      </c>
      <c r="AG334" t="s">
        <v>2202</v>
      </c>
      <c r="AH334" t="s">
        <v>2203</v>
      </c>
    </row>
    <row r="335" spans="1:34" x14ac:dyDescent="0.25">
      <c r="A335">
        <v>2</v>
      </c>
      <c r="B335" t="s">
        <v>592</v>
      </c>
      <c r="C335" t="s">
        <v>593</v>
      </c>
      <c r="D335" t="s">
        <v>619</v>
      </c>
      <c r="E335" t="s">
        <v>620</v>
      </c>
      <c r="F335" t="s">
        <v>11038</v>
      </c>
      <c r="G335" t="s">
        <v>11039</v>
      </c>
      <c r="H335" t="s">
        <v>890</v>
      </c>
      <c r="I335" t="s">
        <v>620</v>
      </c>
      <c r="J335">
        <v>4</v>
      </c>
      <c r="L335" t="s">
        <v>843</v>
      </c>
      <c r="M335" t="s">
        <v>891</v>
      </c>
      <c r="N335" t="s">
        <v>892</v>
      </c>
      <c r="O335" t="s">
        <v>2204</v>
      </c>
      <c r="P335" t="s">
        <v>214</v>
      </c>
      <c r="Q335" t="s">
        <v>8650</v>
      </c>
      <c r="R335" t="s">
        <v>8637</v>
      </c>
      <c r="S335" t="s">
        <v>8643</v>
      </c>
      <c r="T335" t="b">
        <v>0</v>
      </c>
      <c r="U335" t="b">
        <v>0</v>
      </c>
      <c r="V335">
        <v>1</v>
      </c>
      <c r="W335">
        <v>50</v>
      </c>
      <c r="X335">
        <v>12</v>
      </c>
      <c r="AB335">
        <v>2</v>
      </c>
      <c r="AC335">
        <v>1</v>
      </c>
      <c r="AD335">
        <v>2</v>
      </c>
      <c r="AE335" t="s">
        <v>1745</v>
      </c>
      <c r="AG335" t="s">
        <v>2205</v>
      </c>
      <c r="AH335" t="s">
        <v>2206</v>
      </c>
    </row>
    <row r="336" spans="1:34" x14ac:dyDescent="0.25">
      <c r="A336">
        <v>2</v>
      </c>
      <c r="B336" t="s">
        <v>592</v>
      </c>
      <c r="C336" t="s">
        <v>593</v>
      </c>
      <c r="D336" t="s">
        <v>619</v>
      </c>
      <c r="E336" t="s">
        <v>620</v>
      </c>
      <c r="F336" t="s">
        <v>11038</v>
      </c>
      <c r="G336" t="s">
        <v>11039</v>
      </c>
      <c r="H336" t="s">
        <v>890</v>
      </c>
      <c r="I336" t="s">
        <v>620</v>
      </c>
      <c r="J336">
        <v>4</v>
      </c>
      <c r="L336" t="s">
        <v>843</v>
      </c>
      <c r="M336" t="s">
        <v>891</v>
      </c>
      <c r="N336" t="s">
        <v>892</v>
      </c>
      <c r="O336" t="s">
        <v>2207</v>
      </c>
      <c r="P336" t="s">
        <v>214</v>
      </c>
      <c r="Q336" t="s">
        <v>8650</v>
      </c>
      <c r="R336" t="s">
        <v>8637</v>
      </c>
      <c r="S336" t="s">
        <v>8643</v>
      </c>
      <c r="T336" t="b">
        <v>0</v>
      </c>
      <c r="U336" t="b">
        <v>0</v>
      </c>
      <c r="V336">
        <v>2</v>
      </c>
      <c r="W336">
        <v>50</v>
      </c>
      <c r="X336">
        <v>10</v>
      </c>
      <c r="AB336">
        <v>2</v>
      </c>
      <c r="AC336">
        <v>1</v>
      </c>
      <c r="AD336">
        <v>2</v>
      </c>
      <c r="AE336" t="s">
        <v>1646</v>
      </c>
      <c r="AG336" t="s">
        <v>2208</v>
      </c>
      <c r="AH336" t="s">
        <v>2209</v>
      </c>
    </row>
    <row r="337" spans="1:34" x14ac:dyDescent="0.25">
      <c r="A337">
        <v>2</v>
      </c>
      <c r="B337" t="s">
        <v>592</v>
      </c>
      <c r="C337" t="s">
        <v>593</v>
      </c>
      <c r="D337" t="s">
        <v>619</v>
      </c>
      <c r="E337" t="s">
        <v>620</v>
      </c>
      <c r="F337" t="s">
        <v>11038</v>
      </c>
      <c r="G337" t="s">
        <v>11039</v>
      </c>
      <c r="H337" t="s">
        <v>890</v>
      </c>
      <c r="I337" t="s">
        <v>620</v>
      </c>
      <c r="J337">
        <v>4</v>
      </c>
      <c r="L337" t="s">
        <v>843</v>
      </c>
      <c r="M337" t="s">
        <v>891</v>
      </c>
      <c r="N337" t="s">
        <v>892</v>
      </c>
      <c r="O337" t="s">
        <v>2210</v>
      </c>
      <c r="P337" t="s">
        <v>214</v>
      </c>
      <c r="Q337" t="s">
        <v>8650</v>
      </c>
      <c r="R337" t="s">
        <v>8637</v>
      </c>
      <c r="S337" t="s">
        <v>8643</v>
      </c>
      <c r="T337" t="b">
        <v>0</v>
      </c>
      <c r="U337" t="b">
        <v>0</v>
      </c>
      <c r="V337">
        <v>3</v>
      </c>
      <c r="W337">
        <v>40</v>
      </c>
      <c r="X337">
        <v>10</v>
      </c>
      <c r="AB337">
        <v>2</v>
      </c>
      <c r="AC337">
        <v>1</v>
      </c>
      <c r="AD337">
        <v>2</v>
      </c>
      <c r="AE337" t="s">
        <v>610</v>
      </c>
      <c r="AG337" t="s">
        <v>2211</v>
      </c>
      <c r="AH337" t="s">
        <v>2212</v>
      </c>
    </row>
    <row r="338" spans="1:34" x14ac:dyDescent="0.25">
      <c r="A338">
        <v>2</v>
      </c>
      <c r="B338" t="s">
        <v>592</v>
      </c>
      <c r="C338" t="s">
        <v>593</v>
      </c>
      <c r="D338" t="s">
        <v>619</v>
      </c>
      <c r="E338" t="s">
        <v>620</v>
      </c>
      <c r="F338" t="s">
        <v>11038</v>
      </c>
      <c r="G338" t="s">
        <v>11039</v>
      </c>
      <c r="H338" t="s">
        <v>890</v>
      </c>
      <c r="I338" t="s">
        <v>620</v>
      </c>
      <c r="J338">
        <v>4</v>
      </c>
      <c r="L338" t="s">
        <v>843</v>
      </c>
      <c r="M338" t="s">
        <v>891</v>
      </c>
      <c r="N338" t="s">
        <v>892</v>
      </c>
      <c r="O338" t="s">
        <v>2213</v>
      </c>
      <c r="P338" t="s">
        <v>214</v>
      </c>
      <c r="Q338" t="s">
        <v>8650</v>
      </c>
      <c r="R338" t="s">
        <v>8637</v>
      </c>
      <c r="S338" t="s">
        <v>8643</v>
      </c>
      <c r="T338" t="b">
        <v>0</v>
      </c>
      <c r="U338" t="b">
        <v>0</v>
      </c>
      <c r="V338">
        <v>4</v>
      </c>
      <c r="W338">
        <v>40</v>
      </c>
      <c r="X338">
        <v>10</v>
      </c>
      <c r="AB338">
        <v>2</v>
      </c>
      <c r="AC338">
        <v>1</v>
      </c>
      <c r="AD338">
        <v>2</v>
      </c>
      <c r="AE338" t="s">
        <v>610</v>
      </c>
      <c r="AG338" t="s">
        <v>2214</v>
      </c>
      <c r="AH338" t="s">
        <v>2215</v>
      </c>
    </row>
    <row r="339" spans="1:34" x14ac:dyDescent="0.25">
      <c r="A339">
        <v>2</v>
      </c>
      <c r="B339" t="s">
        <v>592</v>
      </c>
      <c r="C339" t="s">
        <v>593</v>
      </c>
      <c r="D339" t="s">
        <v>619</v>
      </c>
      <c r="E339" t="s">
        <v>620</v>
      </c>
      <c r="F339" t="s">
        <v>11038</v>
      </c>
      <c r="G339" t="s">
        <v>11039</v>
      </c>
      <c r="H339" t="s">
        <v>890</v>
      </c>
      <c r="I339" t="s">
        <v>620</v>
      </c>
      <c r="J339">
        <v>4</v>
      </c>
      <c r="L339" t="s">
        <v>843</v>
      </c>
      <c r="M339" t="s">
        <v>891</v>
      </c>
      <c r="N339" t="s">
        <v>892</v>
      </c>
      <c r="O339" t="s">
        <v>2216</v>
      </c>
      <c r="P339" t="s">
        <v>235</v>
      </c>
      <c r="Q339" t="s">
        <v>8650</v>
      </c>
      <c r="R339" t="s">
        <v>8637</v>
      </c>
      <c r="S339" t="s">
        <v>8643</v>
      </c>
      <c r="T339" t="b">
        <v>1</v>
      </c>
      <c r="U339" t="b">
        <v>0</v>
      </c>
      <c r="V339">
        <v>1</v>
      </c>
      <c r="W339">
        <v>10</v>
      </c>
      <c r="X339">
        <v>12</v>
      </c>
      <c r="AG339" t="s">
        <v>2217</v>
      </c>
      <c r="AH339" t="s">
        <v>2218</v>
      </c>
    </row>
    <row r="340" spans="1:34" x14ac:dyDescent="0.25">
      <c r="A340">
        <v>2</v>
      </c>
      <c r="B340" t="s">
        <v>592</v>
      </c>
      <c r="C340" t="s">
        <v>593</v>
      </c>
      <c r="D340" t="s">
        <v>619</v>
      </c>
      <c r="E340" t="s">
        <v>620</v>
      </c>
      <c r="F340" t="s">
        <v>11038</v>
      </c>
      <c r="G340" t="s">
        <v>11039</v>
      </c>
      <c r="H340" t="s">
        <v>890</v>
      </c>
      <c r="I340" t="s">
        <v>620</v>
      </c>
      <c r="J340">
        <v>4</v>
      </c>
      <c r="L340" t="s">
        <v>843</v>
      </c>
      <c r="M340" t="s">
        <v>891</v>
      </c>
      <c r="N340" t="s">
        <v>892</v>
      </c>
      <c r="O340" t="s">
        <v>2219</v>
      </c>
      <c r="P340" t="s">
        <v>235</v>
      </c>
      <c r="Q340" t="s">
        <v>8650</v>
      </c>
      <c r="R340" t="s">
        <v>8637</v>
      </c>
      <c r="S340" t="s">
        <v>8643</v>
      </c>
      <c r="T340" t="b">
        <v>1</v>
      </c>
      <c r="U340" t="b">
        <v>0</v>
      </c>
      <c r="V340">
        <v>2</v>
      </c>
      <c r="W340">
        <v>10</v>
      </c>
      <c r="X340">
        <v>10</v>
      </c>
      <c r="AG340" t="s">
        <v>2217</v>
      </c>
      <c r="AH340" t="s">
        <v>2220</v>
      </c>
    </row>
    <row r="341" spans="1:34" x14ac:dyDescent="0.25">
      <c r="A341">
        <v>2</v>
      </c>
      <c r="B341" t="s">
        <v>592</v>
      </c>
      <c r="C341" t="s">
        <v>593</v>
      </c>
      <c r="D341" t="s">
        <v>619</v>
      </c>
      <c r="E341" t="s">
        <v>620</v>
      </c>
      <c r="F341" t="s">
        <v>11038</v>
      </c>
      <c r="G341" t="s">
        <v>11039</v>
      </c>
      <c r="H341" t="s">
        <v>890</v>
      </c>
      <c r="I341" t="s">
        <v>620</v>
      </c>
      <c r="J341">
        <v>4</v>
      </c>
      <c r="L341" t="s">
        <v>843</v>
      </c>
      <c r="M341" t="s">
        <v>891</v>
      </c>
      <c r="N341" t="s">
        <v>892</v>
      </c>
      <c r="O341" t="s">
        <v>2221</v>
      </c>
      <c r="P341" t="s">
        <v>235</v>
      </c>
      <c r="Q341" t="s">
        <v>8650</v>
      </c>
      <c r="R341" t="s">
        <v>8637</v>
      </c>
      <c r="S341" t="s">
        <v>8643</v>
      </c>
      <c r="T341" t="b">
        <v>1</v>
      </c>
      <c r="U341" t="b">
        <v>0</v>
      </c>
      <c r="V341">
        <v>3</v>
      </c>
      <c r="W341">
        <v>10</v>
      </c>
      <c r="X341">
        <v>11</v>
      </c>
      <c r="AE341" t="s">
        <v>610</v>
      </c>
      <c r="AG341" t="s">
        <v>2222</v>
      </c>
      <c r="AH341" t="s">
        <v>2223</v>
      </c>
    </row>
    <row r="342" spans="1:34" x14ac:dyDescent="0.25">
      <c r="A342">
        <v>2</v>
      </c>
      <c r="B342" t="s">
        <v>592</v>
      </c>
      <c r="C342" t="s">
        <v>593</v>
      </c>
      <c r="D342" t="s">
        <v>619</v>
      </c>
      <c r="E342" t="s">
        <v>620</v>
      </c>
      <c r="F342" t="s">
        <v>11038</v>
      </c>
      <c r="G342" t="s">
        <v>11039</v>
      </c>
      <c r="H342" t="s">
        <v>890</v>
      </c>
      <c r="I342" t="s">
        <v>620</v>
      </c>
      <c r="J342">
        <v>4</v>
      </c>
      <c r="L342" t="s">
        <v>843</v>
      </c>
      <c r="M342" t="s">
        <v>891</v>
      </c>
      <c r="N342" t="s">
        <v>892</v>
      </c>
      <c r="O342" t="s">
        <v>2224</v>
      </c>
      <c r="P342" t="s">
        <v>8734</v>
      </c>
      <c r="Q342" t="s">
        <v>8644</v>
      </c>
      <c r="R342" t="s">
        <v>8488</v>
      </c>
      <c r="S342" t="s">
        <v>8643</v>
      </c>
      <c r="T342" t="b">
        <v>0</v>
      </c>
      <c r="U342" t="b">
        <v>0</v>
      </c>
      <c r="V342">
        <v>1</v>
      </c>
      <c r="W342">
        <v>25</v>
      </c>
      <c r="X342">
        <v>12</v>
      </c>
      <c r="AB342">
        <v>1</v>
      </c>
      <c r="AC342">
        <v>1</v>
      </c>
      <c r="AD342">
        <v>3</v>
      </c>
      <c r="AE342" t="s">
        <v>610</v>
      </c>
      <c r="AG342" t="s">
        <v>2225</v>
      </c>
      <c r="AH342" t="s">
        <v>2226</v>
      </c>
    </row>
    <row r="343" spans="1:34" x14ac:dyDescent="0.25">
      <c r="A343">
        <v>2</v>
      </c>
      <c r="B343" t="s">
        <v>592</v>
      </c>
      <c r="C343" t="s">
        <v>593</v>
      </c>
      <c r="D343" t="s">
        <v>619</v>
      </c>
      <c r="E343" t="s">
        <v>620</v>
      </c>
      <c r="F343" t="s">
        <v>11038</v>
      </c>
      <c r="G343" t="s">
        <v>11039</v>
      </c>
      <c r="H343" t="s">
        <v>890</v>
      </c>
      <c r="I343" t="s">
        <v>620</v>
      </c>
      <c r="J343">
        <v>4</v>
      </c>
      <c r="L343" t="s">
        <v>843</v>
      </c>
      <c r="M343" t="s">
        <v>891</v>
      </c>
      <c r="N343" t="s">
        <v>892</v>
      </c>
      <c r="O343" t="s">
        <v>2227</v>
      </c>
      <c r="P343" t="s">
        <v>8734</v>
      </c>
      <c r="Q343" t="s">
        <v>8644</v>
      </c>
      <c r="R343" t="s">
        <v>8488</v>
      </c>
      <c r="S343" t="s">
        <v>8643</v>
      </c>
      <c r="T343" t="b">
        <v>0</v>
      </c>
      <c r="U343" t="b">
        <v>0</v>
      </c>
      <c r="V343">
        <v>2</v>
      </c>
      <c r="W343">
        <v>25</v>
      </c>
      <c r="X343">
        <v>11</v>
      </c>
      <c r="AB343">
        <v>1</v>
      </c>
      <c r="AC343">
        <v>1</v>
      </c>
      <c r="AD343">
        <v>3</v>
      </c>
      <c r="AE343" t="s">
        <v>610</v>
      </c>
      <c r="AG343" t="s">
        <v>2225</v>
      </c>
      <c r="AH343" t="s">
        <v>2228</v>
      </c>
    </row>
    <row r="344" spans="1:34" x14ac:dyDescent="0.25">
      <c r="A344">
        <v>2</v>
      </c>
      <c r="B344" t="s">
        <v>592</v>
      </c>
      <c r="C344" t="s">
        <v>593</v>
      </c>
      <c r="D344" t="s">
        <v>619</v>
      </c>
      <c r="E344" t="s">
        <v>620</v>
      </c>
      <c r="F344" t="s">
        <v>11038</v>
      </c>
      <c r="G344" t="s">
        <v>11039</v>
      </c>
      <c r="H344" t="s">
        <v>890</v>
      </c>
      <c r="I344" t="s">
        <v>620</v>
      </c>
      <c r="J344">
        <v>4</v>
      </c>
      <c r="L344" t="s">
        <v>843</v>
      </c>
      <c r="M344" t="s">
        <v>891</v>
      </c>
      <c r="N344" t="s">
        <v>892</v>
      </c>
      <c r="O344" t="s">
        <v>2229</v>
      </c>
      <c r="P344" t="s">
        <v>8734</v>
      </c>
      <c r="Q344" t="s">
        <v>8644</v>
      </c>
      <c r="R344" t="s">
        <v>8488</v>
      </c>
      <c r="S344" t="s">
        <v>8643</v>
      </c>
      <c r="T344" t="b">
        <v>0</v>
      </c>
      <c r="U344" t="b">
        <v>0</v>
      </c>
      <c r="V344">
        <v>3</v>
      </c>
      <c r="W344">
        <v>25</v>
      </c>
      <c r="X344">
        <v>11</v>
      </c>
      <c r="AB344">
        <v>1</v>
      </c>
      <c r="AC344">
        <v>1</v>
      </c>
      <c r="AD344">
        <v>3</v>
      </c>
      <c r="AE344" t="s">
        <v>610</v>
      </c>
      <c r="AG344" t="s">
        <v>2225</v>
      </c>
      <c r="AH344" t="s">
        <v>2230</v>
      </c>
    </row>
    <row r="345" spans="1:34" x14ac:dyDescent="0.25">
      <c r="A345">
        <v>2</v>
      </c>
      <c r="B345" t="s">
        <v>592</v>
      </c>
      <c r="C345" t="s">
        <v>593</v>
      </c>
      <c r="D345" t="s">
        <v>619</v>
      </c>
      <c r="E345" t="s">
        <v>620</v>
      </c>
      <c r="F345" t="s">
        <v>11038</v>
      </c>
      <c r="G345" t="s">
        <v>11039</v>
      </c>
      <c r="H345" t="s">
        <v>890</v>
      </c>
      <c r="I345" t="s">
        <v>620</v>
      </c>
      <c r="J345">
        <v>4</v>
      </c>
      <c r="L345" t="s">
        <v>843</v>
      </c>
      <c r="M345" t="s">
        <v>891</v>
      </c>
      <c r="N345" t="s">
        <v>892</v>
      </c>
      <c r="O345" t="s">
        <v>2231</v>
      </c>
      <c r="P345" t="s">
        <v>1534</v>
      </c>
      <c r="Q345" t="s">
        <v>2</v>
      </c>
      <c r="R345" t="s">
        <v>2</v>
      </c>
      <c r="S345" t="s">
        <v>8646</v>
      </c>
      <c r="T345" t="b">
        <v>0</v>
      </c>
      <c r="U345" t="b">
        <v>1</v>
      </c>
      <c r="V345">
        <v>1</v>
      </c>
      <c r="W345">
        <v>75</v>
      </c>
      <c r="Y345">
        <v>60</v>
      </c>
      <c r="AH345" t="s">
        <v>2232</v>
      </c>
    </row>
    <row r="346" spans="1:34" x14ac:dyDescent="0.25">
      <c r="A346">
        <v>2</v>
      </c>
      <c r="B346" t="s">
        <v>592</v>
      </c>
      <c r="C346" t="s">
        <v>593</v>
      </c>
      <c r="D346" t="s">
        <v>619</v>
      </c>
      <c r="E346" t="s">
        <v>620</v>
      </c>
      <c r="F346" t="s">
        <v>11038</v>
      </c>
      <c r="G346" t="s">
        <v>11039</v>
      </c>
      <c r="H346" t="s">
        <v>890</v>
      </c>
      <c r="I346" t="s">
        <v>620</v>
      </c>
      <c r="J346">
        <v>4</v>
      </c>
      <c r="L346" t="s">
        <v>843</v>
      </c>
      <c r="M346" t="s">
        <v>891</v>
      </c>
      <c r="N346" t="s">
        <v>892</v>
      </c>
      <c r="O346" t="s">
        <v>2233</v>
      </c>
      <c r="P346" t="s">
        <v>1534</v>
      </c>
      <c r="Q346" t="s">
        <v>2</v>
      </c>
      <c r="R346" t="s">
        <v>2</v>
      </c>
      <c r="S346" t="s">
        <v>8646</v>
      </c>
      <c r="T346" t="b">
        <v>0</v>
      </c>
      <c r="U346" t="b">
        <v>1</v>
      </c>
      <c r="V346">
        <v>2</v>
      </c>
      <c r="W346">
        <v>75</v>
      </c>
      <c r="Y346">
        <v>60</v>
      </c>
      <c r="AH346" t="s">
        <v>2234</v>
      </c>
    </row>
    <row r="347" spans="1:34" x14ac:dyDescent="0.25">
      <c r="A347">
        <v>2</v>
      </c>
      <c r="B347" t="s">
        <v>592</v>
      </c>
      <c r="C347" t="s">
        <v>593</v>
      </c>
      <c r="D347" t="s">
        <v>619</v>
      </c>
      <c r="E347" t="s">
        <v>620</v>
      </c>
      <c r="F347" t="s">
        <v>11038</v>
      </c>
      <c r="G347" t="s">
        <v>11039</v>
      </c>
      <c r="H347" t="s">
        <v>890</v>
      </c>
      <c r="I347" t="s">
        <v>620</v>
      </c>
      <c r="J347">
        <v>4</v>
      </c>
      <c r="L347" t="s">
        <v>843</v>
      </c>
      <c r="M347" t="s">
        <v>891</v>
      </c>
      <c r="N347" t="s">
        <v>892</v>
      </c>
      <c r="O347" t="s">
        <v>2235</v>
      </c>
      <c r="P347" t="s">
        <v>1534</v>
      </c>
      <c r="Q347" t="s">
        <v>2</v>
      </c>
      <c r="R347" t="s">
        <v>2</v>
      </c>
      <c r="S347" t="s">
        <v>8646</v>
      </c>
      <c r="T347" t="b">
        <v>0</v>
      </c>
      <c r="U347" t="b">
        <v>1</v>
      </c>
      <c r="V347">
        <v>3</v>
      </c>
      <c r="W347">
        <v>75</v>
      </c>
      <c r="Y347">
        <v>55.800000000000004</v>
      </c>
      <c r="AH347" t="s">
        <v>2236</v>
      </c>
    </row>
    <row r="348" spans="1:34" x14ac:dyDescent="0.25">
      <c r="A348">
        <v>2</v>
      </c>
      <c r="B348" t="s">
        <v>592</v>
      </c>
      <c r="C348" t="s">
        <v>593</v>
      </c>
      <c r="D348" t="s">
        <v>619</v>
      </c>
      <c r="E348" t="s">
        <v>620</v>
      </c>
      <c r="F348" t="s">
        <v>11038</v>
      </c>
      <c r="G348" t="s">
        <v>11039</v>
      </c>
      <c r="H348" t="s">
        <v>890</v>
      </c>
      <c r="I348" t="s">
        <v>620</v>
      </c>
      <c r="J348">
        <v>4</v>
      </c>
      <c r="L348" t="s">
        <v>843</v>
      </c>
      <c r="M348" t="s">
        <v>891</v>
      </c>
      <c r="N348" t="s">
        <v>892</v>
      </c>
      <c r="O348" t="s">
        <v>2237</v>
      </c>
      <c r="P348" t="s">
        <v>356</v>
      </c>
      <c r="Q348" t="s">
        <v>25</v>
      </c>
      <c r="R348" t="s">
        <v>25</v>
      </c>
      <c r="S348" t="s">
        <v>357</v>
      </c>
      <c r="T348" t="b">
        <v>0</v>
      </c>
      <c r="U348" t="b">
        <v>1</v>
      </c>
      <c r="V348">
        <v>1</v>
      </c>
      <c r="Y348">
        <v>460</v>
      </c>
      <c r="Z348">
        <v>2000</v>
      </c>
      <c r="AA348" t="s">
        <v>2238</v>
      </c>
      <c r="AG348" t="s">
        <v>2239</v>
      </c>
      <c r="AH348" t="s">
        <v>892</v>
      </c>
    </row>
    <row r="349" spans="1:34" x14ac:dyDescent="0.25">
      <c r="A349">
        <v>3</v>
      </c>
      <c r="B349" t="s">
        <v>623</v>
      </c>
      <c r="C349" t="s">
        <v>627</v>
      </c>
      <c r="D349" t="s">
        <v>624</v>
      </c>
      <c r="E349" t="s">
        <v>625</v>
      </c>
      <c r="F349" t="s">
        <v>629</v>
      </c>
      <c r="G349" t="s">
        <v>11040</v>
      </c>
      <c r="H349" t="s">
        <v>893</v>
      </c>
      <c r="I349" t="s">
        <v>624</v>
      </c>
      <c r="J349">
        <v>1</v>
      </c>
      <c r="L349" t="s">
        <v>894</v>
      </c>
      <c r="M349" t="s">
        <v>895</v>
      </c>
      <c r="N349" t="s">
        <v>896</v>
      </c>
      <c r="O349" t="s">
        <v>2240</v>
      </c>
      <c r="P349" t="s">
        <v>262</v>
      </c>
      <c r="Q349" t="s">
        <v>369</v>
      </c>
      <c r="R349" t="s">
        <v>8654</v>
      </c>
      <c r="S349" t="s">
        <v>8645</v>
      </c>
      <c r="T349" t="b">
        <v>1</v>
      </c>
      <c r="U349" t="b">
        <v>0</v>
      </c>
      <c r="V349">
        <v>1</v>
      </c>
      <c r="W349">
        <v>25</v>
      </c>
      <c r="X349">
        <v>6</v>
      </c>
      <c r="AG349" t="s">
        <v>2241</v>
      </c>
      <c r="AH349" t="s">
        <v>895</v>
      </c>
    </row>
    <row r="350" spans="1:34" x14ac:dyDescent="0.25">
      <c r="A350">
        <v>3</v>
      </c>
      <c r="B350" t="s">
        <v>623</v>
      </c>
      <c r="C350" t="s">
        <v>627</v>
      </c>
      <c r="D350" t="s">
        <v>624</v>
      </c>
      <c r="E350" t="s">
        <v>625</v>
      </c>
      <c r="F350" t="s">
        <v>629</v>
      </c>
      <c r="G350" t="s">
        <v>11040</v>
      </c>
      <c r="H350" t="s">
        <v>893</v>
      </c>
      <c r="I350" t="s">
        <v>624</v>
      </c>
      <c r="J350">
        <v>1</v>
      </c>
      <c r="L350" t="s">
        <v>894</v>
      </c>
      <c r="M350" t="s">
        <v>895</v>
      </c>
      <c r="N350" t="s">
        <v>896</v>
      </c>
      <c r="O350" t="s">
        <v>2242</v>
      </c>
      <c r="P350" t="s">
        <v>262</v>
      </c>
      <c r="Q350" t="s">
        <v>369</v>
      </c>
      <c r="R350" t="s">
        <v>8654</v>
      </c>
      <c r="S350" t="s">
        <v>8645</v>
      </c>
      <c r="T350" t="b">
        <v>1</v>
      </c>
      <c r="U350" t="b">
        <v>0</v>
      </c>
      <c r="V350">
        <v>2</v>
      </c>
      <c r="W350">
        <v>45</v>
      </c>
      <c r="X350">
        <v>6</v>
      </c>
      <c r="AG350" t="s">
        <v>2243</v>
      </c>
      <c r="AH350" t="s">
        <v>2244</v>
      </c>
    </row>
    <row r="351" spans="1:34" x14ac:dyDescent="0.25">
      <c r="A351">
        <v>3</v>
      </c>
      <c r="B351" t="s">
        <v>623</v>
      </c>
      <c r="C351" t="s">
        <v>627</v>
      </c>
      <c r="D351" t="s">
        <v>624</v>
      </c>
      <c r="E351" t="s">
        <v>625</v>
      </c>
      <c r="F351" t="s">
        <v>629</v>
      </c>
      <c r="G351" t="s">
        <v>11040</v>
      </c>
      <c r="H351" t="s">
        <v>893</v>
      </c>
      <c r="I351" t="s">
        <v>624</v>
      </c>
      <c r="J351">
        <v>1</v>
      </c>
      <c r="L351" t="s">
        <v>894</v>
      </c>
      <c r="M351" t="s">
        <v>895</v>
      </c>
      <c r="N351" t="s">
        <v>896</v>
      </c>
      <c r="O351" t="s">
        <v>2245</v>
      </c>
      <c r="P351" t="s">
        <v>262</v>
      </c>
      <c r="Q351" t="s">
        <v>369</v>
      </c>
      <c r="R351" t="s">
        <v>8654</v>
      </c>
      <c r="S351" t="s">
        <v>8645</v>
      </c>
      <c r="T351" t="b">
        <v>1</v>
      </c>
      <c r="U351" t="b">
        <v>0</v>
      </c>
      <c r="V351">
        <v>3</v>
      </c>
      <c r="W351">
        <v>25</v>
      </c>
      <c r="X351">
        <v>6</v>
      </c>
      <c r="AG351" t="s">
        <v>2246</v>
      </c>
      <c r="AH351" t="s">
        <v>2247</v>
      </c>
    </row>
    <row r="352" spans="1:34" x14ac:dyDescent="0.25">
      <c r="A352">
        <v>3</v>
      </c>
      <c r="B352" t="s">
        <v>623</v>
      </c>
      <c r="C352" t="s">
        <v>627</v>
      </c>
      <c r="D352" t="s">
        <v>624</v>
      </c>
      <c r="E352" t="s">
        <v>625</v>
      </c>
      <c r="F352" t="s">
        <v>629</v>
      </c>
      <c r="G352" t="s">
        <v>11040</v>
      </c>
      <c r="H352" t="s">
        <v>893</v>
      </c>
      <c r="I352" t="s">
        <v>624</v>
      </c>
      <c r="J352">
        <v>1</v>
      </c>
      <c r="L352" t="s">
        <v>894</v>
      </c>
      <c r="M352" t="s">
        <v>895</v>
      </c>
      <c r="N352" t="s">
        <v>896</v>
      </c>
      <c r="O352" t="s">
        <v>2248</v>
      </c>
      <c r="P352" t="s">
        <v>262</v>
      </c>
      <c r="Q352" t="s">
        <v>369</v>
      </c>
      <c r="R352" t="s">
        <v>8654</v>
      </c>
      <c r="S352" t="s">
        <v>8645</v>
      </c>
      <c r="T352" t="b">
        <v>1</v>
      </c>
      <c r="U352" t="b">
        <v>0</v>
      </c>
      <c r="V352">
        <v>4</v>
      </c>
      <c r="W352">
        <v>25</v>
      </c>
      <c r="X352">
        <v>6</v>
      </c>
      <c r="AG352" t="s">
        <v>2249</v>
      </c>
      <c r="AH352" t="s">
        <v>2250</v>
      </c>
    </row>
    <row r="353" spans="1:34" x14ac:dyDescent="0.25">
      <c r="A353">
        <v>3</v>
      </c>
      <c r="B353" t="s">
        <v>623</v>
      </c>
      <c r="C353" t="s">
        <v>627</v>
      </c>
      <c r="D353" t="s">
        <v>624</v>
      </c>
      <c r="E353" t="s">
        <v>625</v>
      </c>
      <c r="F353" t="s">
        <v>629</v>
      </c>
      <c r="G353" t="s">
        <v>11040</v>
      </c>
      <c r="H353" t="s">
        <v>893</v>
      </c>
      <c r="I353" t="s">
        <v>624</v>
      </c>
      <c r="J353">
        <v>1</v>
      </c>
      <c r="L353" t="s">
        <v>894</v>
      </c>
      <c r="M353" t="s">
        <v>895</v>
      </c>
      <c r="N353" t="s">
        <v>896</v>
      </c>
      <c r="O353" t="s">
        <v>2251</v>
      </c>
      <c r="P353" t="s">
        <v>249</v>
      </c>
      <c r="Q353" t="s">
        <v>369</v>
      </c>
      <c r="R353" t="s">
        <v>423</v>
      </c>
      <c r="S353" t="s">
        <v>8645</v>
      </c>
      <c r="T353" t="b">
        <v>0</v>
      </c>
      <c r="U353" t="b">
        <v>0</v>
      </c>
      <c r="V353">
        <v>1</v>
      </c>
      <c r="W353">
        <v>60</v>
      </c>
      <c r="X353">
        <v>6</v>
      </c>
      <c r="AG353" t="s">
        <v>2252</v>
      </c>
      <c r="AH353" t="s">
        <v>2253</v>
      </c>
    </row>
    <row r="354" spans="1:34" x14ac:dyDescent="0.25">
      <c r="A354">
        <v>3</v>
      </c>
      <c r="B354" t="s">
        <v>623</v>
      </c>
      <c r="C354" t="s">
        <v>627</v>
      </c>
      <c r="D354" t="s">
        <v>624</v>
      </c>
      <c r="E354" t="s">
        <v>625</v>
      </c>
      <c r="F354" t="s">
        <v>629</v>
      </c>
      <c r="G354" t="s">
        <v>11040</v>
      </c>
      <c r="H354" t="s">
        <v>893</v>
      </c>
      <c r="I354" t="s">
        <v>624</v>
      </c>
      <c r="J354">
        <v>1</v>
      </c>
      <c r="L354" t="s">
        <v>894</v>
      </c>
      <c r="M354" t="s">
        <v>895</v>
      </c>
      <c r="N354" t="s">
        <v>896</v>
      </c>
      <c r="O354" t="s">
        <v>2254</v>
      </c>
      <c r="P354" t="s">
        <v>249</v>
      </c>
      <c r="Q354" t="s">
        <v>369</v>
      </c>
      <c r="R354" t="s">
        <v>423</v>
      </c>
      <c r="S354" t="s">
        <v>8645</v>
      </c>
      <c r="T354" t="b">
        <v>0</v>
      </c>
      <c r="U354" t="b">
        <v>0</v>
      </c>
      <c r="V354">
        <v>2</v>
      </c>
      <c r="W354">
        <v>60</v>
      </c>
      <c r="X354">
        <v>6</v>
      </c>
      <c r="AG354" t="s">
        <v>2252</v>
      </c>
      <c r="AH354" t="s">
        <v>2255</v>
      </c>
    </row>
    <row r="355" spans="1:34" x14ac:dyDescent="0.25">
      <c r="A355">
        <v>3</v>
      </c>
      <c r="B355" t="s">
        <v>623</v>
      </c>
      <c r="C355" t="s">
        <v>627</v>
      </c>
      <c r="D355" t="s">
        <v>624</v>
      </c>
      <c r="E355" t="s">
        <v>625</v>
      </c>
      <c r="F355" t="s">
        <v>629</v>
      </c>
      <c r="G355" t="s">
        <v>11040</v>
      </c>
      <c r="H355" t="s">
        <v>893</v>
      </c>
      <c r="I355" t="s">
        <v>624</v>
      </c>
      <c r="J355">
        <v>1</v>
      </c>
      <c r="L355" t="s">
        <v>894</v>
      </c>
      <c r="M355" t="s">
        <v>895</v>
      </c>
      <c r="N355" t="s">
        <v>896</v>
      </c>
      <c r="O355" t="s">
        <v>2256</v>
      </c>
      <c r="P355" t="s">
        <v>249</v>
      </c>
      <c r="Q355" t="s">
        <v>369</v>
      </c>
      <c r="R355" t="s">
        <v>423</v>
      </c>
      <c r="S355" t="s">
        <v>8645</v>
      </c>
      <c r="T355" t="b">
        <v>0</v>
      </c>
      <c r="U355" t="b">
        <v>0</v>
      </c>
      <c r="V355">
        <v>3</v>
      </c>
      <c r="W355">
        <v>80</v>
      </c>
      <c r="X355">
        <v>6</v>
      </c>
      <c r="AB355">
        <v>2</v>
      </c>
      <c r="AC355">
        <v>0</v>
      </c>
      <c r="AD355">
        <v>1</v>
      </c>
      <c r="AG355" t="s">
        <v>2257</v>
      </c>
      <c r="AH355" t="s">
        <v>2258</v>
      </c>
    </row>
    <row r="356" spans="1:34" x14ac:dyDescent="0.25">
      <c r="A356">
        <v>3</v>
      </c>
      <c r="B356" t="s">
        <v>623</v>
      </c>
      <c r="C356" t="s">
        <v>627</v>
      </c>
      <c r="D356" t="s">
        <v>624</v>
      </c>
      <c r="E356" t="s">
        <v>625</v>
      </c>
      <c r="F356" t="s">
        <v>629</v>
      </c>
      <c r="G356" t="s">
        <v>11040</v>
      </c>
      <c r="H356" t="s">
        <v>893</v>
      </c>
      <c r="I356" t="s">
        <v>624</v>
      </c>
      <c r="J356">
        <v>1</v>
      </c>
      <c r="L356" t="s">
        <v>894</v>
      </c>
      <c r="M356" t="s">
        <v>895</v>
      </c>
      <c r="N356" t="s">
        <v>896</v>
      </c>
      <c r="O356" t="s">
        <v>2259</v>
      </c>
      <c r="P356" t="s">
        <v>249</v>
      </c>
      <c r="Q356" t="s">
        <v>369</v>
      </c>
      <c r="R356" t="s">
        <v>423</v>
      </c>
      <c r="S356" t="s">
        <v>8645</v>
      </c>
      <c r="T356" t="b">
        <v>0</v>
      </c>
      <c r="U356" t="b">
        <v>0</v>
      </c>
      <c r="V356">
        <v>4</v>
      </c>
      <c r="W356">
        <v>100</v>
      </c>
      <c r="X356">
        <v>6</v>
      </c>
      <c r="AB356">
        <v>2</v>
      </c>
      <c r="AC356">
        <v>0</v>
      </c>
      <c r="AD356">
        <v>1</v>
      </c>
      <c r="AE356" t="s">
        <v>1745</v>
      </c>
      <c r="AG356" t="s">
        <v>2260</v>
      </c>
      <c r="AH356" t="s">
        <v>2261</v>
      </c>
    </row>
    <row r="357" spans="1:34" x14ac:dyDescent="0.25">
      <c r="A357">
        <v>3</v>
      </c>
      <c r="B357" t="s">
        <v>623</v>
      </c>
      <c r="C357" t="s">
        <v>627</v>
      </c>
      <c r="D357" t="s">
        <v>624</v>
      </c>
      <c r="E357" t="s">
        <v>625</v>
      </c>
      <c r="F357" t="s">
        <v>629</v>
      </c>
      <c r="G357" t="s">
        <v>11040</v>
      </c>
      <c r="H357" t="s">
        <v>893</v>
      </c>
      <c r="I357" t="s">
        <v>624</v>
      </c>
      <c r="J357">
        <v>1</v>
      </c>
      <c r="L357" t="s">
        <v>894</v>
      </c>
      <c r="M357" t="s">
        <v>895</v>
      </c>
      <c r="N357" t="s">
        <v>896</v>
      </c>
      <c r="O357" t="s">
        <v>2262</v>
      </c>
      <c r="P357" t="s">
        <v>1</v>
      </c>
      <c r="Q357" t="s">
        <v>2</v>
      </c>
      <c r="R357" t="s">
        <v>2</v>
      </c>
      <c r="S357" t="s">
        <v>8646</v>
      </c>
      <c r="T357" t="b">
        <v>0</v>
      </c>
      <c r="U357" t="b">
        <v>1</v>
      </c>
      <c r="V357">
        <v>1</v>
      </c>
      <c r="W357">
        <v>150</v>
      </c>
      <c r="Y357">
        <v>60</v>
      </c>
      <c r="AG357" t="s">
        <v>2263</v>
      </c>
      <c r="AH357" t="s">
        <v>2264</v>
      </c>
    </row>
    <row r="358" spans="1:34" x14ac:dyDescent="0.25">
      <c r="A358">
        <v>3</v>
      </c>
      <c r="B358" t="s">
        <v>623</v>
      </c>
      <c r="C358" t="s">
        <v>627</v>
      </c>
      <c r="D358" t="s">
        <v>624</v>
      </c>
      <c r="E358" t="s">
        <v>625</v>
      </c>
      <c r="F358" t="s">
        <v>629</v>
      </c>
      <c r="G358" t="s">
        <v>11040</v>
      </c>
      <c r="H358" t="s">
        <v>893</v>
      </c>
      <c r="I358" t="s">
        <v>624</v>
      </c>
      <c r="J358">
        <v>1</v>
      </c>
      <c r="L358" t="s">
        <v>894</v>
      </c>
      <c r="M358" t="s">
        <v>895</v>
      </c>
      <c r="N358" t="s">
        <v>896</v>
      </c>
      <c r="O358" t="s">
        <v>2265</v>
      </c>
      <c r="P358" t="s">
        <v>1</v>
      </c>
      <c r="Q358" t="s">
        <v>2</v>
      </c>
      <c r="R358" t="s">
        <v>2</v>
      </c>
      <c r="S358" t="s">
        <v>8646</v>
      </c>
      <c r="T358" t="b">
        <v>0</v>
      </c>
      <c r="U358" t="b">
        <v>1</v>
      </c>
      <c r="V358">
        <v>2</v>
      </c>
      <c r="W358">
        <v>150</v>
      </c>
      <c r="Y358">
        <v>49.8</v>
      </c>
      <c r="AG358" t="s">
        <v>2266</v>
      </c>
      <c r="AH358" t="s">
        <v>2267</v>
      </c>
    </row>
    <row r="359" spans="1:34" x14ac:dyDescent="0.25">
      <c r="A359">
        <v>3</v>
      </c>
      <c r="B359" t="s">
        <v>623</v>
      </c>
      <c r="C359" t="s">
        <v>627</v>
      </c>
      <c r="D359" t="s">
        <v>624</v>
      </c>
      <c r="E359" t="s">
        <v>625</v>
      </c>
      <c r="F359" t="s">
        <v>629</v>
      </c>
      <c r="G359" t="s">
        <v>11040</v>
      </c>
      <c r="H359" t="s">
        <v>893</v>
      </c>
      <c r="I359" t="s">
        <v>624</v>
      </c>
      <c r="J359">
        <v>1</v>
      </c>
      <c r="L359" t="s">
        <v>894</v>
      </c>
      <c r="M359" t="s">
        <v>895</v>
      </c>
      <c r="N359" t="s">
        <v>896</v>
      </c>
      <c r="O359" t="s">
        <v>2268</v>
      </c>
      <c r="P359" t="s">
        <v>1</v>
      </c>
      <c r="Q359" t="s">
        <v>2</v>
      </c>
      <c r="R359" t="s">
        <v>2</v>
      </c>
      <c r="S359" t="s">
        <v>8646</v>
      </c>
      <c r="T359" t="b">
        <v>0</v>
      </c>
      <c r="U359" t="b">
        <v>1</v>
      </c>
      <c r="V359">
        <v>3</v>
      </c>
      <c r="W359">
        <v>150</v>
      </c>
      <c r="Y359">
        <v>45</v>
      </c>
      <c r="AG359" t="s">
        <v>2266</v>
      </c>
      <c r="AH359" t="s">
        <v>2269</v>
      </c>
    </row>
    <row r="360" spans="1:34" x14ac:dyDescent="0.25">
      <c r="A360">
        <v>3</v>
      </c>
      <c r="B360" t="s">
        <v>623</v>
      </c>
      <c r="C360" t="s">
        <v>627</v>
      </c>
      <c r="D360" t="s">
        <v>624</v>
      </c>
      <c r="E360" t="s">
        <v>625</v>
      </c>
      <c r="F360" t="s">
        <v>629</v>
      </c>
      <c r="G360" t="s">
        <v>11040</v>
      </c>
      <c r="H360" t="s">
        <v>893</v>
      </c>
      <c r="I360" t="s">
        <v>624</v>
      </c>
      <c r="J360">
        <v>1</v>
      </c>
      <c r="L360" t="s">
        <v>894</v>
      </c>
      <c r="M360" t="s">
        <v>895</v>
      </c>
      <c r="N360" t="s">
        <v>896</v>
      </c>
      <c r="O360" t="s">
        <v>2270</v>
      </c>
      <c r="P360" t="s">
        <v>293</v>
      </c>
      <c r="Q360" t="s">
        <v>369</v>
      </c>
      <c r="R360" t="s">
        <v>8489</v>
      </c>
      <c r="S360" t="s">
        <v>287</v>
      </c>
      <c r="T360" t="b">
        <v>0</v>
      </c>
      <c r="U360" t="b">
        <v>0</v>
      </c>
      <c r="V360">
        <v>1</v>
      </c>
      <c r="W360">
        <v>50</v>
      </c>
      <c r="X360">
        <v>12</v>
      </c>
      <c r="AB360">
        <v>2</v>
      </c>
      <c r="AC360">
        <v>1</v>
      </c>
      <c r="AD360">
        <v>2</v>
      </c>
      <c r="AE360" t="s">
        <v>2271</v>
      </c>
      <c r="AG360" t="s">
        <v>2272</v>
      </c>
      <c r="AH360" t="s">
        <v>2273</v>
      </c>
    </row>
    <row r="361" spans="1:34" x14ac:dyDescent="0.25">
      <c r="A361">
        <v>3</v>
      </c>
      <c r="B361" t="s">
        <v>623</v>
      </c>
      <c r="C361" t="s">
        <v>627</v>
      </c>
      <c r="D361" t="s">
        <v>624</v>
      </c>
      <c r="E361" t="s">
        <v>625</v>
      </c>
      <c r="F361" t="s">
        <v>629</v>
      </c>
      <c r="G361" t="s">
        <v>11040</v>
      </c>
      <c r="H361" t="s">
        <v>893</v>
      </c>
      <c r="I361" t="s">
        <v>624</v>
      </c>
      <c r="J361">
        <v>1</v>
      </c>
      <c r="L361" t="s">
        <v>894</v>
      </c>
      <c r="M361" t="s">
        <v>895</v>
      </c>
      <c r="N361" t="s">
        <v>896</v>
      </c>
      <c r="O361" t="s">
        <v>2274</v>
      </c>
      <c r="P361" t="s">
        <v>293</v>
      </c>
      <c r="Q361" t="s">
        <v>369</v>
      </c>
      <c r="R361" t="s">
        <v>8489</v>
      </c>
      <c r="S361" t="s">
        <v>287</v>
      </c>
      <c r="T361" t="b">
        <v>0</v>
      </c>
      <c r="U361" t="b">
        <v>0</v>
      </c>
      <c r="V361">
        <v>2</v>
      </c>
      <c r="W361">
        <v>90</v>
      </c>
      <c r="X361">
        <v>12</v>
      </c>
      <c r="AB361">
        <v>2</v>
      </c>
      <c r="AC361">
        <v>1</v>
      </c>
      <c r="AD361">
        <v>2</v>
      </c>
      <c r="AE361" t="s">
        <v>610</v>
      </c>
      <c r="AG361" t="s">
        <v>1937</v>
      </c>
      <c r="AH361" t="s">
        <v>896</v>
      </c>
    </row>
    <row r="362" spans="1:34" x14ac:dyDescent="0.25">
      <c r="A362">
        <v>3</v>
      </c>
      <c r="B362" t="s">
        <v>623</v>
      </c>
      <c r="C362" t="s">
        <v>627</v>
      </c>
      <c r="D362" t="s">
        <v>624</v>
      </c>
      <c r="E362" t="s">
        <v>625</v>
      </c>
      <c r="F362" t="s">
        <v>629</v>
      </c>
      <c r="G362" t="s">
        <v>11040</v>
      </c>
      <c r="H362" t="s">
        <v>897</v>
      </c>
      <c r="I362" t="s">
        <v>898</v>
      </c>
      <c r="J362">
        <v>2</v>
      </c>
      <c r="L362" t="s">
        <v>899</v>
      </c>
      <c r="M362" t="s">
        <v>900</v>
      </c>
      <c r="N362" t="s">
        <v>901</v>
      </c>
      <c r="O362" t="s">
        <v>2275</v>
      </c>
      <c r="P362" t="s">
        <v>154</v>
      </c>
      <c r="Q362" t="s">
        <v>148</v>
      </c>
      <c r="R362" t="s">
        <v>8659</v>
      </c>
      <c r="S362" t="s">
        <v>8664</v>
      </c>
      <c r="T362" t="b">
        <v>0</v>
      </c>
      <c r="U362" t="b">
        <v>0</v>
      </c>
      <c r="V362">
        <v>1</v>
      </c>
      <c r="W362">
        <v>135</v>
      </c>
      <c r="X362">
        <v>5</v>
      </c>
      <c r="AE362" t="s">
        <v>2271</v>
      </c>
      <c r="AG362" t="s">
        <v>2276</v>
      </c>
      <c r="AH362" t="s">
        <v>900</v>
      </c>
    </row>
    <row r="363" spans="1:34" x14ac:dyDescent="0.25">
      <c r="A363">
        <v>3</v>
      </c>
      <c r="B363" t="s">
        <v>623</v>
      </c>
      <c r="C363" t="s">
        <v>627</v>
      </c>
      <c r="D363" t="s">
        <v>624</v>
      </c>
      <c r="E363" t="s">
        <v>625</v>
      </c>
      <c r="F363" t="s">
        <v>629</v>
      </c>
      <c r="G363" t="s">
        <v>11040</v>
      </c>
      <c r="H363" t="s">
        <v>897</v>
      </c>
      <c r="I363" t="s">
        <v>898</v>
      </c>
      <c r="J363">
        <v>2</v>
      </c>
      <c r="L363" t="s">
        <v>899</v>
      </c>
      <c r="M363" t="s">
        <v>900</v>
      </c>
      <c r="N363" t="s">
        <v>901</v>
      </c>
      <c r="O363" t="s">
        <v>2277</v>
      </c>
      <c r="P363" t="s">
        <v>154</v>
      </c>
      <c r="Q363" t="s">
        <v>148</v>
      </c>
      <c r="R363" t="s">
        <v>8659</v>
      </c>
      <c r="S363" t="s">
        <v>8664</v>
      </c>
      <c r="T363" t="b">
        <v>0</v>
      </c>
      <c r="U363" t="b">
        <v>0</v>
      </c>
      <c r="V363">
        <v>2</v>
      </c>
      <c r="W363">
        <v>155</v>
      </c>
      <c r="X363">
        <v>5</v>
      </c>
      <c r="AE363" t="s">
        <v>1745</v>
      </c>
      <c r="AG363" t="s">
        <v>2278</v>
      </c>
      <c r="AH363" t="s">
        <v>2279</v>
      </c>
    </row>
    <row r="364" spans="1:34" x14ac:dyDescent="0.25">
      <c r="A364">
        <v>3</v>
      </c>
      <c r="B364" t="s">
        <v>623</v>
      </c>
      <c r="C364" t="s">
        <v>627</v>
      </c>
      <c r="D364" t="s">
        <v>624</v>
      </c>
      <c r="E364" t="s">
        <v>625</v>
      </c>
      <c r="F364" t="s">
        <v>629</v>
      </c>
      <c r="G364" t="s">
        <v>11040</v>
      </c>
      <c r="H364" t="s">
        <v>897</v>
      </c>
      <c r="I364" t="s">
        <v>898</v>
      </c>
      <c r="J364">
        <v>2</v>
      </c>
      <c r="L364" t="s">
        <v>899</v>
      </c>
      <c r="M364" t="s">
        <v>900</v>
      </c>
      <c r="N364" t="s">
        <v>901</v>
      </c>
      <c r="O364" t="s">
        <v>2280</v>
      </c>
      <c r="P364" t="s">
        <v>154</v>
      </c>
      <c r="Q364" t="s">
        <v>148</v>
      </c>
      <c r="R364" t="s">
        <v>8659</v>
      </c>
      <c r="S364" t="s">
        <v>8664</v>
      </c>
      <c r="T364" t="b">
        <v>0</v>
      </c>
      <c r="U364" t="b">
        <v>0</v>
      </c>
      <c r="V364">
        <v>3</v>
      </c>
      <c r="W364">
        <v>175</v>
      </c>
      <c r="X364">
        <v>4</v>
      </c>
      <c r="AE364" t="s">
        <v>610</v>
      </c>
      <c r="AG364" t="s">
        <v>2281</v>
      </c>
      <c r="AH364" t="s">
        <v>2282</v>
      </c>
    </row>
    <row r="365" spans="1:34" x14ac:dyDescent="0.25">
      <c r="A365">
        <v>3</v>
      </c>
      <c r="B365" t="s">
        <v>623</v>
      </c>
      <c r="C365" t="s">
        <v>627</v>
      </c>
      <c r="D365" t="s">
        <v>624</v>
      </c>
      <c r="E365" t="s">
        <v>625</v>
      </c>
      <c r="F365" t="s">
        <v>629</v>
      </c>
      <c r="G365" t="s">
        <v>11040</v>
      </c>
      <c r="H365" t="s">
        <v>897</v>
      </c>
      <c r="I365" t="s">
        <v>898</v>
      </c>
      <c r="J365">
        <v>2</v>
      </c>
      <c r="L365" t="s">
        <v>899</v>
      </c>
      <c r="M365" t="s">
        <v>900</v>
      </c>
      <c r="N365" t="s">
        <v>901</v>
      </c>
      <c r="O365" t="s">
        <v>2283</v>
      </c>
      <c r="P365" t="s">
        <v>154</v>
      </c>
      <c r="Q365" t="s">
        <v>148</v>
      </c>
      <c r="R365" t="s">
        <v>8659</v>
      </c>
      <c r="S365" t="s">
        <v>8664</v>
      </c>
      <c r="T365" t="b">
        <v>0</v>
      </c>
      <c r="U365" t="b">
        <v>0</v>
      </c>
      <c r="V365">
        <v>4</v>
      </c>
      <c r="W365">
        <v>175</v>
      </c>
      <c r="X365">
        <v>4</v>
      </c>
      <c r="AE365" t="s">
        <v>610</v>
      </c>
      <c r="AG365" t="s">
        <v>2281</v>
      </c>
      <c r="AH365" t="s">
        <v>2284</v>
      </c>
    </row>
    <row r="366" spans="1:34" x14ac:dyDescent="0.25">
      <c r="A366">
        <v>3</v>
      </c>
      <c r="B366" t="s">
        <v>623</v>
      </c>
      <c r="C366" t="s">
        <v>627</v>
      </c>
      <c r="D366" t="s">
        <v>624</v>
      </c>
      <c r="E366" t="s">
        <v>625</v>
      </c>
      <c r="F366" t="s">
        <v>629</v>
      </c>
      <c r="G366" t="s">
        <v>11040</v>
      </c>
      <c r="H366" t="s">
        <v>897</v>
      </c>
      <c r="I366" t="s">
        <v>898</v>
      </c>
      <c r="J366">
        <v>2</v>
      </c>
      <c r="L366" t="s">
        <v>899</v>
      </c>
      <c r="M366" t="s">
        <v>900</v>
      </c>
      <c r="N366" t="s">
        <v>901</v>
      </c>
      <c r="O366" t="s">
        <v>2285</v>
      </c>
      <c r="P366" t="s">
        <v>319</v>
      </c>
      <c r="Q366" t="s">
        <v>8646</v>
      </c>
      <c r="R366" t="s">
        <v>8646</v>
      </c>
      <c r="S366" t="s">
        <v>314</v>
      </c>
      <c r="T366" t="b">
        <v>1</v>
      </c>
      <c r="U366" t="b">
        <v>0</v>
      </c>
      <c r="V366">
        <v>1</v>
      </c>
      <c r="W366">
        <v>10</v>
      </c>
      <c r="X366">
        <v>8</v>
      </c>
      <c r="AB366">
        <v>1</v>
      </c>
      <c r="AE366" t="s">
        <v>2271</v>
      </c>
      <c r="AG366" t="s">
        <v>2286</v>
      </c>
      <c r="AH366" t="s">
        <v>2287</v>
      </c>
    </row>
    <row r="367" spans="1:34" x14ac:dyDescent="0.25">
      <c r="A367">
        <v>3</v>
      </c>
      <c r="B367" t="s">
        <v>623</v>
      </c>
      <c r="C367" t="s">
        <v>627</v>
      </c>
      <c r="D367" t="s">
        <v>624</v>
      </c>
      <c r="E367" t="s">
        <v>625</v>
      </c>
      <c r="F367" t="s">
        <v>629</v>
      </c>
      <c r="G367" t="s">
        <v>11040</v>
      </c>
      <c r="H367" t="s">
        <v>897</v>
      </c>
      <c r="I367" t="s">
        <v>898</v>
      </c>
      <c r="J367">
        <v>2</v>
      </c>
      <c r="L367" t="s">
        <v>899</v>
      </c>
      <c r="M367" t="s">
        <v>900</v>
      </c>
      <c r="N367" t="s">
        <v>901</v>
      </c>
      <c r="O367" t="s">
        <v>2288</v>
      </c>
      <c r="P367" t="s">
        <v>319</v>
      </c>
      <c r="Q367" t="s">
        <v>8646</v>
      </c>
      <c r="R367" t="s">
        <v>8646</v>
      </c>
      <c r="S367" t="s">
        <v>314</v>
      </c>
      <c r="T367" t="b">
        <v>1</v>
      </c>
      <c r="U367" t="b">
        <v>0</v>
      </c>
      <c r="V367">
        <v>2</v>
      </c>
      <c r="W367">
        <v>25</v>
      </c>
      <c r="X367">
        <v>8</v>
      </c>
      <c r="AB367">
        <v>2</v>
      </c>
      <c r="AC367">
        <v>0</v>
      </c>
      <c r="AD367">
        <v>1</v>
      </c>
      <c r="AE367" t="s">
        <v>2289</v>
      </c>
      <c r="AG367" t="s">
        <v>2290</v>
      </c>
      <c r="AH367" t="s">
        <v>2291</v>
      </c>
    </row>
    <row r="368" spans="1:34" x14ac:dyDescent="0.25">
      <c r="A368">
        <v>3</v>
      </c>
      <c r="B368" t="s">
        <v>623</v>
      </c>
      <c r="C368" t="s">
        <v>627</v>
      </c>
      <c r="D368" t="s">
        <v>624</v>
      </c>
      <c r="E368" t="s">
        <v>625</v>
      </c>
      <c r="F368" t="s">
        <v>629</v>
      </c>
      <c r="G368" t="s">
        <v>11040</v>
      </c>
      <c r="H368" t="s">
        <v>897</v>
      </c>
      <c r="I368" t="s">
        <v>898</v>
      </c>
      <c r="J368">
        <v>2</v>
      </c>
      <c r="L368" t="s">
        <v>899</v>
      </c>
      <c r="M368" t="s">
        <v>900</v>
      </c>
      <c r="N368" t="s">
        <v>901</v>
      </c>
      <c r="O368" t="s">
        <v>2292</v>
      </c>
      <c r="P368" t="s">
        <v>319</v>
      </c>
      <c r="Q368" t="s">
        <v>8646</v>
      </c>
      <c r="R368" t="s">
        <v>8646</v>
      </c>
      <c r="S368" t="s">
        <v>314</v>
      </c>
      <c r="T368" t="b">
        <v>1</v>
      </c>
      <c r="U368" t="b">
        <v>0</v>
      </c>
      <c r="V368">
        <v>3</v>
      </c>
      <c r="W368">
        <v>25</v>
      </c>
      <c r="X368">
        <v>8</v>
      </c>
      <c r="AB368">
        <v>2</v>
      </c>
      <c r="AC368">
        <v>0</v>
      </c>
      <c r="AD368">
        <v>1</v>
      </c>
      <c r="AE368" t="s">
        <v>2289</v>
      </c>
      <c r="AG368" t="s">
        <v>2290</v>
      </c>
      <c r="AH368" t="s">
        <v>2293</v>
      </c>
    </row>
    <row r="369" spans="1:34" x14ac:dyDescent="0.25">
      <c r="A369">
        <v>3</v>
      </c>
      <c r="B369" t="s">
        <v>623</v>
      </c>
      <c r="C369" t="s">
        <v>627</v>
      </c>
      <c r="D369" t="s">
        <v>624</v>
      </c>
      <c r="E369" t="s">
        <v>625</v>
      </c>
      <c r="F369" t="s">
        <v>629</v>
      </c>
      <c r="G369" t="s">
        <v>11040</v>
      </c>
      <c r="H369" t="s">
        <v>897</v>
      </c>
      <c r="I369" t="s">
        <v>898</v>
      </c>
      <c r="J369">
        <v>2</v>
      </c>
      <c r="L369" t="s">
        <v>899</v>
      </c>
      <c r="M369" t="s">
        <v>900</v>
      </c>
      <c r="N369" t="s">
        <v>901</v>
      </c>
      <c r="O369" t="s">
        <v>2294</v>
      </c>
      <c r="P369" t="s">
        <v>2295</v>
      </c>
      <c r="Q369" t="s">
        <v>148</v>
      </c>
      <c r="R369" t="s">
        <v>8659</v>
      </c>
      <c r="S369" t="s">
        <v>8645</v>
      </c>
      <c r="T369" t="b">
        <v>0</v>
      </c>
      <c r="U369" t="b">
        <v>0</v>
      </c>
      <c r="V369">
        <v>1</v>
      </c>
      <c r="W369">
        <v>50</v>
      </c>
      <c r="X369">
        <v>8</v>
      </c>
      <c r="AB369">
        <v>3</v>
      </c>
      <c r="AC369">
        <v>1</v>
      </c>
      <c r="AD369">
        <v>3</v>
      </c>
      <c r="AE369" t="s">
        <v>2289</v>
      </c>
      <c r="AG369" t="s">
        <v>2296</v>
      </c>
      <c r="AH369" t="s">
        <v>2297</v>
      </c>
    </row>
    <row r="370" spans="1:34" x14ac:dyDescent="0.25">
      <c r="A370">
        <v>3</v>
      </c>
      <c r="B370" t="s">
        <v>623</v>
      </c>
      <c r="C370" t="s">
        <v>627</v>
      </c>
      <c r="D370" t="s">
        <v>624</v>
      </c>
      <c r="E370" t="s">
        <v>625</v>
      </c>
      <c r="F370" t="s">
        <v>629</v>
      </c>
      <c r="G370" t="s">
        <v>11040</v>
      </c>
      <c r="H370" t="s">
        <v>897</v>
      </c>
      <c r="I370" t="s">
        <v>898</v>
      </c>
      <c r="J370">
        <v>2</v>
      </c>
      <c r="L370" t="s">
        <v>899</v>
      </c>
      <c r="M370" t="s">
        <v>900</v>
      </c>
      <c r="N370" t="s">
        <v>901</v>
      </c>
      <c r="O370" t="s">
        <v>2298</v>
      </c>
      <c r="P370" t="s">
        <v>2295</v>
      </c>
      <c r="Q370" t="s">
        <v>148</v>
      </c>
      <c r="R370" t="s">
        <v>8659</v>
      </c>
      <c r="S370" t="s">
        <v>8645</v>
      </c>
      <c r="T370" t="b">
        <v>0</v>
      </c>
      <c r="U370" t="b">
        <v>0</v>
      </c>
      <c r="V370">
        <v>2</v>
      </c>
      <c r="W370">
        <v>80</v>
      </c>
      <c r="X370">
        <v>8</v>
      </c>
      <c r="AB370">
        <v>3</v>
      </c>
      <c r="AC370">
        <v>1</v>
      </c>
      <c r="AD370">
        <v>3</v>
      </c>
      <c r="AE370" t="s">
        <v>2289</v>
      </c>
      <c r="AG370" t="s">
        <v>2296</v>
      </c>
      <c r="AH370" t="s">
        <v>2299</v>
      </c>
    </row>
    <row r="371" spans="1:34" x14ac:dyDescent="0.25">
      <c r="A371">
        <v>3</v>
      </c>
      <c r="B371" t="s">
        <v>623</v>
      </c>
      <c r="C371" t="s">
        <v>627</v>
      </c>
      <c r="D371" t="s">
        <v>624</v>
      </c>
      <c r="E371" t="s">
        <v>625</v>
      </c>
      <c r="F371" t="s">
        <v>629</v>
      </c>
      <c r="G371" t="s">
        <v>11040</v>
      </c>
      <c r="H371" t="s">
        <v>897</v>
      </c>
      <c r="I371" t="s">
        <v>898</v>
      </c>
      <c r="J371">
        <v>2</v>
      </c>
      <c r="L371" t="s">
        <v>899</v>
      </c>
      <c r="M371" t="s">
        <v>900</v>
      </c>
      <c r="N371" t="s">
        <v>901</v>
      </c>
      <c r="O371" t="s">
        <v>2300</v>
      </c>
      <c r="P371" t="s">
        <v>2295</v>
      </c>
      <c r="Q371" t="s">
        <v>148</v>
      </c>
      <c r="R371" t="s">
        <v>8659</v>
      </c>
      <c r="S371" t="s">
        <v>8645</v>
      </c>
      <c r="T371" t="b">
        <v>0</v>
      </c>
      <c r="U371" t="b">
        <v>0</v>
      </c>
      <c r="V371">
        <v>3</v>
      </c>
      <c r="W371">
        <v>90</v>
      </c>
      <c r="X371">
        <v>7</v>
      </c>
      <c r="AB371">
        <v>3</v>
      </c>
      <c r="AC371">
        <v>1</v>
      </c>
      <c r="AD371">
        <v>3</v>
      </c>
      <c r="AE371" t="s">
        <v>610</v>
      </c>
      <c r="AG371" t="s">
        <v>2301</v>
      </c>
      <c r="AH371" t="s">
        <v>2302</v>
      </c>
    </row>
    <row r="372" spans="1:34" x14ac:dyDescent="0.25">
      <c r="A372">
        <v>3</v>
      </c>
      <c r="B372" t="s">
        <v>623</v>
      </c>
      <c r="C372" t="s">
        <v>627</v>
      </c>
      <c r="D372" t="s">
        <v>624</v>
      </c>
      <c r="E372" t="s">
        <v>625</v>
      </c>
      <c r="F372" t="s">
        <v>629</v>
      </c>
      <c r="G372" t="s">
        <v>11040</v>
      </c>
      <c r="H372" t="s">
        <v>897</v>
      </c>
      <c r="I372" t="s">
        <v>898</v>
      </c>
      <c r="J372">
        <v>2</v>
      </c>
      <c r="L372" t="s">
        <v>899</v>
      </c>
      <c r="M372" t="s">
        <v>900</v>
      </c>
      <c r="N372" t="s">
        <v>901</v>
      </c>
      <c r="O372" t="s">
        <v>2303</v>
      </c>
      <c r="P372" t="s">
        <v>238</v>
      </c>
      <c r="Q372" t="s">
        <v>8650</v>
      </c>
      <c r="R372" t="s">
        <v>8637</v>
      </c>
      <c r="S372" t="s">
        <v>8643</v>
      </c>
      <c r="T372" t="b">
        <v>0</v>
      </c>
      <c r="U372" t="b">
        <v>0</v>
      </c>
      <c r="V372">
        <v>1</v>
      </c>
      <c r="W372">
        <v>50</v>
      </c>
      <c r="X372">
        <v>10</v>
      </c>
      <c r="AB372">
        <v>3</v>
      </c>
      <c r="AC372">
        <v>1</v>
      </c>
      <c r="AD372">
        <v>2</v>
      </c>
      <c r="AE372" t="s">
        <v>618</v>
      </c>
      <c r="AG372" t="s">
        <v>2304</v>
      </c>
      <c r="AH372" t="s">
        <v>2305</v>
      </c>
    </row>
    <row r="373" spans="1:34" x14ac:dyDescent="0.25">
      <c r="A373">
        <v>3</v>
      </c>
      <c r="B373" t="s">
        <v>623</v>
      </c>
      <c r="C373" t="s">
        <v>627</v>
      </c>
      <c r="D373" t="s">
        <v>624</v>
      </c>
      <c r="E373" t="s">
        <v>625</v>
      </c>
      <c r="F373" t="s">
        <v>629</v>
      </c>
      <c r="G373" t="s">
        <v>11040</v>
      </c>
      <c r="H373" t="s">
        <v>897</v>
      </c>
      <c r="I373" t="s">
        <v>898</v>
      </c>
      <c r="J373">
        <v>2</v>
      </c>
      <c r="L373" t="s">
        <v>899</v>
      </c>
      <c r="M373" t="s">
        <v>900</v>
      </c>
      <c r="N373" t="s">
        <v>901</v>
      </c>
      <c r="O373" t="s">
        <v>2306</v>
      </c>
      <c r="P373" t="s">
        <v>238</v>
      </c>
      <c r="Q373" t="s">
        <v>8650</v>
      </c>
      <c r="R373" t="s">
        <v>8637</v>
      </c>
      <c r="S373" t="s">
        <v>8643</v>
      </c>
      <c r="T373" t="b">
        <v>0</v>
      </c>
      <c r="U373" t="b">
        <v>0</v>
      </c>
      <c r="V373">
        <v>2</v>
      </c>
      <c r="W373">
        <v>57.5</v>
      </c>
      <c r="X373">
        <v>9</v>
      </c>
      <c r="AB373">
        <v>2</v>
      </c>
      <c r="AC373">
        <v>1</v>
      </c>
      <c r="AD373">
        <v>3</v>
      </c>
      <c r="AE373" t="s">
        <v>1888</v>
      </c>
      <c r="AG373" t="s">
        <v>2307</v>
      </c>
      <c r="AH373" t="s">
        <v>2308</v>
      </c>
    </row>
    <row r="374" spans="1:34" x14ac:dyDescent="0.25">
      <c r="A374">
        <v>3</v>
      </c>
      <c r="B374" t="s">
        <v>623</v>
      </c>
      <c r="C374" t="s">
        <v>627</v>
      </c>
      <c r="D374" t="s">
        <v>624</v>
      </c>
      <c r="E374" t="s">
        <v>625</v>
      </c>
      <c r="F374" t="s">
        <v>629</v>
      </c>
      <c r="G374" t="s">
        <v>11040</v>
      </c>
      <c r="H374" t="s">
        <v>897</v>
      </c>
      <c r="I374" t="s">
        <v>898</v>
      </c>
      <c r="J374">
        <v>2</v>
      </c>
      <c r="L374" t="s">
        <v>899</v>
      </c>
      <c r="M374" t="s">
        <v>900</v>
      </c>
      <c r="N374" t="s">
        <v>901</v>
      </c>
      <c r="O374" t="s">
        <v>2309</v>
      </c>
      <c r="P374" t="s">
        <v>238</v>
      </c>
      <c r="Q374" t="s">
        <v>8650</v>
      </c>
      <c r="R374" t="s">
        <v>8637</v>
      </c>
      <c r="S374" t="s">
        <v>8643</v>
      </c>
      <c r="T374" t="b">
        <v>0</v>
      </c>
      <c r="U374" t="b">
        <v>0</v>
      </c>
      <c r="V374">
        <v>3</v>
      </c>
      <c r="W374">
        <v>50</v>
      </c>
      <c r="X374">
        <v>10</v>
      </c>
      <c r="AB374">
        <v>2</v>
      </c>
      <c r="AC374">
        <v>1</v>
      </c>
      <c r="AD374">
        <v>3</v>
      </c>
      <c r="AE374" t="s">
        <v>1888</v>
      </c>
      <c r="AG374" t="s">
        <v>2307</v>
      </c>
      <c r="AH374" t="s">
        <v>2310</v>
      </c>
    </row>
    <row r="375" spans="1:34" x14ac:dyDescent="0.25">
      <c r="A375">
        <v>3</v>
      </c>
      <c r="B375" t="s">
        <v>623</v>
      </c>
      <c r="C375" t="s">
        <v>627</v>
      </c>
      <c r="D375" t="s">
        <v>624</v>
      </c>
      <c r="E375" t="s">
        <v>625</v>
      </c>
      <c r="F375" t="s">
        <v>629</v>
      </c>
      <c r="G375" t="s">
        <v>11040</v>
      </c>
      <c r="H375" t="s">
        <v>897</v>
      </c>
      <c r="I375" t="s">
        <v>898</v>
      </c>
      <c r="J375">
        <v>2</v>
      </c>
      <c r="L375" t="s">
        <v>899</v>
      </c>
      <c r="M375" t="s">
        <v>900</v>
      </c>
      <c r="N375" t="s">
        <v>901</v>
      </c>
      <c r="O375" t="s">
        <v>2311</v>
      </c>
      <c r="P375" t="s">
        <v>238</v>
      </c>
      <c r="Q375" t="s">
        <v>8650</v>
      </c>
      <c r="R375" t="s">
        <v>8637</v>
      </c>
      <c r="S375" t="s">
        <v>8643</v>
      </c>
      <c r="T375" t="b">
        <v>0</v>
      </c>
      <c r="U375" t="b">
        <v>0</v>
      </c>
      <c r="V375">
        <v>4</v>
      </c>
      <c r="W375">
        <v>52.5</v>
      </c>
      <c r="X375">
        <v>10</v>
      </c>
      <c r="AB375">
        <v>2</v>
      </c>
      <c r="AC375">
        <v>1</v>
      </c>
      <c r="AD375">
        <v>3</v>
      </c>
      <c r="AE375" t="s">
        <v>1888</v>
      </c>
      <c r="AG375" t="s">
        <v>2307</v>
      </c>
      <c r="AH375" t="s">
        <v>2312</v>
      </c>
    </row>
    <row r="376" spans="1:34" x14ac:dyDescent="0.25">
      <c r="A376">
        <v>3</v>
      </c>
      <c r="B376" t="s">
        <v>623</v>
      </c>
      <c r="C376" t="s">
        <v>627</v>
      </c>
      <c r="D376" t="s">
        <v>624</v>
      </c>
      <c r="E376" t="s">
        <v>625</v>
      </c>
      <c r="F376" t="s">
        <v>629</v>
      </c>
      <c r="G376" t="s">
        <v>11040</v>
      </c>
      <c r="H376" t="s">
        <v>897</v>
      </c>
      <c r="I376" t="s">
        <v>898</v>
      </c>
      <c r="J376">
        <v>2</v>
      </c>
      <c r="L376" t="s">
        <v>899</v>
      </c>
      <c r="M376" t="s">
        <v>900</v>
      </c>
      <c r="N376" t="s">
        <v>901</v>
      </c>
      <c r="O376" t="s">
        <v>2313</v>
      </c>
      <c r="P376" t="s">
        <v>217</v>
      </c>
      <c r="Q376" t="s">
        <v>8650</v>
      </c>
      <c r="R376" t="s">
        <v>8637</v>
      </c>
      <c r="S376" t="s">
        <v>8645</v>
      </c>
      <c r="T376" t="b">
        <v>1</v>
      </c>
      <c r="U376" t="b">
        <v>0</v>
      </c>
      <c r="V376">
        <v>1</v>
      </c>
      <c r="W376">
        <v>10</v>
      </c>
      <c r="X376">
        <v>12</v>
      </c>
      <c r="AB376">
        <v>1</v>
      </c>
      <c r="AC376">
        <v>1</v>
      </c>
      <c r="AD376">
        <v>3</v>
      </c>
      <c r="AE376" t="s">
        <v>2289</v>
      </c>
      <c r="AG376" t="s">
        <v>2314</v>
      </c>
      <c r="AH376" t="s">
        <v>2315</v>
      </c>
    </row>
    <row r="377" spans="1:34" x14ac:dyDescent="0.25">
      <c r="A377">
        <v>3</v>
      </c>
      <c r="B377" t="s">
        <v>623</v>
      </c>
      <c r="C377" t="s">
        <v>627</v>
      </c>
      <c r="D377" t="s">
        <v>624</v>
      </c>
      <c r="E377" t="s">
        <v>625</v>
      </c>
      <c r="F377" t="s">
        <v>629</v>
      </c>
      <c r="G377" t="s">
        <v>11040</v>
      </c>
      <c r="H377" t="s">
        <v>897</v>
      </c>
      <c r="I377" t="s">
        <v>898</v>
      </c>
      <c r="J377">
        <v>2</v>
      </c>
      <c r="L377" t="s">
        <v>899</v>
      </c>
      <c r="M377" t="s">
        <v>900</v>
      </c>
      <c r="N377" t="s">
        <v>901</v>
      </c>
      <c r="O377" t="s">
        <v>2316</v>
      </c>
      <c r="P377" t="s">
        <v>217</v>
      </c>
      <c r="Q377" t="s">
        <v>8650</v>
      </c>
      <c r="R377" t="s">
        <v>8637</v>
      </c>
      <c r="S377" t="s">
        <v>8645</v>
      </c>
      <c r="T377" t="b">
        <v>1</v>
      </c>
      <c r="U377" t="b">
        <v>0</v>
      </c>
      <c r="V377">
        <v>2</v>
      </c>
      <c r="W377">
        <v>12.5</v>
      </c>
      <c r="X377">
        <v>12</v>
      </c>
      <c r="AB377">
        <v>1</v>
      </c>
      <c r="AC377">
        <v>1</v>
      </c>
      <c r="AD377">
        <v>3</v>
      </c>
      <c r="AE377" t="s">
        <v>1888</v>
      </c>
      <c r="AG377" t="s">
        <v>2317</v>
      </c>
      <c r="AH377" t="s">
        <v>901</v>
      </c>
    </row>
    <row r="378" spans="1:34" x14ac:dyDescent="0.25">
      <c r="A378">
        <v>3</v>
      </c>
      <c r="B378" t="s">
        <v>623</v>
      </c>
      <c r="C378" t="s">
        <v>627</v>
      </c>
      <c r="D378" t="s">
        <v>624</v>
      </c>
      <c r="E378" t="s">
        <v>625</v>
      </c>
      <c r="F378" t="s">
        <v>629</v>
      </c>
      <c r="G378" t="s">
        <v>11040</v>
      </c>
      <c r="H378" t="s">
        <v>902</v>
      </c>
      <c r="I378" t="s">
        <v>903</v>
      </c>
      <c r="J378">
        <v>3</v>
      </c>
      <c r="L378" t="s">
        <v>904</v>
      </c>
      <c r="M378" t="s">
        <v>905</v>
      </c>
      <c r="N378" t="s">
        <v>906</v>
      </c>
      <c r="O378" t="s">
        <v>2318</v>
      </c>
      <c r="P378" t="s">
        <v>41</v>
      </c>
      <c r="Q378" t="s">
        <v>25</v>
      </c>
      <c r="R378" t="s">
        <v>25</v>
      </c>
      <c r="S378" t="s">
        <v>26</v>
      </c>
      <c r="T378" t="b">
        <v>0</v>
      </c>
      <c r="U378" t="b">
        <v>0</v>
      </c>
      <c r="V378">
        <v>1</v>
      </c>
      <c r="W378">
        <v>60</v>
      </c>
      <c r="X378">
        <v>10</v>
      </c>
      <c r="AB378">
        <v>2</v>
      </c>
      <c r="AC378">
        <v>1</v>
      </c>
      <c r="AD378">
        <v>2</v>
      </c>
      <c r="AE378" t="s">
        <v>1745</v>
      </c>
      <c r="AG378" t="s">
        <v>2319</v>
      </c>
      <c r="AH378" t="s">
        <v>905</v>
      </c>
    </row>
    <row r="379" spans="1:34" x14ac:dyDescent="0.25">
      <c r="A379">
        <v>3</v>
      </c>
      <c r="B379" t="s">
        <v>623</v>
      </c>
      <c r="C379" t="s">
        <v>627</v>
      </c>
      <c r="D379" t="s">
        <v>624</v>
      </c>
      <c r="E379" t="s">
        <v>625</v>
      </c>
      <c r="F379" t="s">
        <v>629</v>
      </c>
      <c r="G379" t="s">
        <v>11040</v>
      </c>
      <c r="H379" t="s">
        <v>902</v>
      </c>
      <c r="I379" t="s">
        <v>903</v>
      </c>
      <c r="J379">
        <v>3</v>
      </c>
      <c r="L379" t="s">
        <v>904</v>
      </c>
      <c r="M379" t="s">
        <v>905</v>
      </c>
      <c r="N379" t="s">
        <v>906</v>
      </c>
      <c r="O379" t="s">
        <v>2320</v>
      </c>
      <c r="P379" t="s">
        <v>41</v>
      </c>
      <c r="Q379" t="s">
        <v>25</v>
      </c>
      <c r="R379" t="s">
        <v>25</v>
      </c>
      <c r="S379" t="s">
        <v>26</v>
      </c>
      <c r="T379" t="b">
        <v>0</v>
      </c>
      <c r="U379" t="b">
        <v>0</v>
      </c>
      <c r="V379">
        <v>2</v>
      </c>
      <c r="W379">
        <v>60</v>
      </c>
      <c r="X379">
        <v>10</v>
      </c>
      <c r="AB379">
        <v>2</v>
      </c>
      <c r="AC379">
        <v>1</v>
      </c>
      <c r="AD379">
        <v>2</v>
      </c>
      <c r="AE379" t="s">
        <v>1745</v>
      </c>
      <c r="AG379" t="s">
        <v>1932</v>
      </c>
      <c r="AH379" t="s">
        <v>2321</v>
      </c>
    </row>
    <row r="380" spans="1:34" x14ac:dyDescent="0.25">
      <c r="A380">
        <v>3</v>
      </c>
      <c r="B380" t="s">
        <v>623</v>
      </c>
      <c r="C380" t="s">
        <v>627</v>
      </c>
      <c r="D380" t="s">
        <v>624</v>
      </c>
      <c r="E380" t="s">
        <v>625</v>
      </c>
      <c r="F380" t="s">
        <v>629</v>
      </c>
      <c r="G380" t="s">
        <v>11040</v>
      </c>
      <c r="H380" t="s">
        <v>902</v>
      </c>
      <c r="I380" t="s">
        <v>903</v>
      </c>
      <c r="J380">
        <v>3</v>
      </c>
      <c r="L380" t="s">
        <v>904</v>
      </c>
      <c r="M380" t="s">
        <v>905</v>
      </c>
      <c r="N380" t="s">
        <v>906</v>
      </c>
      <c r="O380" t="s">
        <v>2322</v>
      </c>
      <c r="P380" t="s">
        <v>41</v>
      </c>
      <c r="Q380" t="s">
        <v>25</v>
      </c>
      <c r="R380" t="s">
        <v>25</v>
      </c>
      <c r="S380" t="s">
        <v>26</v>
      </c>
      <c r="T380" t="b">
        <v>0</v>
      </c>
      <c r="U380" t="b">
        <v>0</v>
      </c>
      <c r="V380">
        <v>3</v>
      </c>
      <c r="W380">
        <v>60</v>
      </c>
      <c r="X380">
        <v>10</v>
      </c>
      <c r="AB380">
        <v>2</v>
      </c>
      <c r="AC380">
        <v>1</v>
      </c>
      <c r="AD380">
        <v>2</v>
      </c>
      <c r="AE380" t="s">
        <v>1745</v>
      </c>
      <c r="AG380" t="s">
        <v>1932</v>
      </c>
      <c r="AH380" t="s">
        <v>2323</v>
      </c>
    </row>
    <row r="381" spans="1:34" x14ac:dyDescent="0.25">
      <c r="A381">
        <v>3</v>
      </c>
      <c r="B381" t="s">
        <v>623</v>
      </c>
      <c r="C381" t="s">
        <v>627</v>
      </c>
      <c r="D381" t="s">
        <v>624</v>
      </c>
      <c r="E381" t="s">
        <v>625</v>
      </c>
      <c r="F381" t="s">
        <v>629</v>
      </c>
      <c r="G381" t="s">
        <v>11040</v>
      </c>
      <c r="H381" t="s">
        <v>902</v>
      </c>
      <c r="I381" t="s">
        <v>903</v>
      </c>
      <c r="J381">
        <v>3</v>
      </c>
      <c r="L381" t="s">
        <v>904</v>
      </c>
      <c r="M381" t="s">
        <v>905</v>
      </c>
      <c r="N381" t="s">
        <v>906</v>
      </c>
      <c r="O381" t="s">
        <v>2324</v>
      </c>
      <c r="P381" t="s">
        <v>41</v>
      </c>
      <c r="Q381" t="s">
        <v>25</v>
      </c>
      <c r="R381" t="s">
        <v>25</v>
      </c>
      <c r="S381" t="s">
        <v>26</v>
      </c>
      <c r="T381" t="b">
        <v>0</v>
      </c>
      <c r="U381" t="b">
        <v>0</v>
      </c>
      <c r="V381">
        <v>4</v>
      </c>
      <c r="W381">
        <v>60</v>
      </c>
      <c r="X381">
        <v>10</v>
      </c>
      <c r="AB381">
        <v>2</v>
      </c>
      <c r="AC381">
        <v>1</v>
      </c>
      <c r="AD381">
        <v>2</v>
      </c>
      <c r="AE381" t="s">
        <v>1745</v>
      </c>
      <c r="AG381" t="s">
        <v>2325</v>
      </c>
      <c r="AH381" t="s">
        <v>2326</v>
      </c>
    </row>
    <row r="382" spans="1:34" x14ac:dyDescent="0.25">
      <c r="A382">
        <v>3</v>
      </c>
      <c r="B382" t="s">
        <v>623</v>
      </c>
      <c r="C382" t="s">
        <v>627</v>
      </c>
      <c r="D382" t="s">
        <v>624</v>
      </c>
      <c r="E382" t="s">
        <v>625</v>
      </c>
      <c r="F382" t="s">
        <v>629</v>
      </c>
      <c r="G382" t="s">
        <v>11040</v>
      </c>
      <c r="H382" t="s">
        <v>902</v>
      </c>
      <c r="I382" t="s">
        <v>903</v>
      </c>
      <c r="J382">
        <v>3</v>
      </c>
      <c r="L382" t="s">
        <v>904</v>
      </c>
      <c r="M382" t="s">
        <v>905</v>
      </c>
      <c r="N382" t="s">
        <v>906</v>
      </c>
      <c r="O382" t="s">
        <v>2327</v>
      </c>
      <c r="P382" t="s">
        <v>45</v>
      </c>
      <c r="Q382" t="s">
        <v>25</v>
      </c>
      <c r="R382" t="s">
        <v>25</v>
      </c>
      <c r="S382" t="s">
        <v>26</v>
      </c>
      <c r="T382" t="b">
        <v>1</v>
      </c>
      <c r="U382" t="b">
        <v>0</v>
      </c>
      <c r="V382">
        <v>1</v>
      </c>
      <c r="W382">
        <v>150</v>
      </c>
      <c r="X382">
        <v>10</v>
      </c>
      <c r="AB382">
        <v>2</v>
      </c>
      <c r="AC382">
        <v>1</v>
      </c>
      <c r="AD382">
        <v>2</v>
      </c>
      <c r="AE382" t="s">
        <v>1745</v>
      </c>
      <c r="AG382" t="s">
        <v>2328</v>
      </c>
      <c r="AH382" t="s">
        <v>2329</v>
      </c>
    </row>
    <row r="383" spans="1:34" x14ac:dyDescent="0.25">
      <c r="A383">
        <v>3</v>
      </c>
      <c r="B383" t="s">
        <v>623</v>
      </c>
      <c r="C383" t="s">
        <v>627</v>
      </c>
      <c r="D383" t="s">
        <v>624</v>
      </c>
      <c r="E383" t="s">
        <v>625</v>
      </c>
      <c r="F383" t="s">
        <v>629</v>
      </c>
      <c r="G383" t="s">
        <v>11040</v>
      </c>
      <c r="H383" t="s">
        <v>902</v>
      </c>
      <c r="I383" t="s">
        <v>903</v>
      </c>
      <c r="J383">
        <v>3</v>
      </c>
      <c r="L383" t="s">
        <v>904</v>
      </c>
      <c r="M383" t="s">
        <v>905</v>
      </c>
      <c r="N383" t="s">
        <v>906</v>
      </c>
      <c r="O383" t="s">
        <v>2330</v>
      </c>
      <c r="P383" t="s">
        <v>45</v>
      </c>
      <c r="Q383" t="s">
        <v>25</v>
      </c>
      <c r="R383" t="s">
        <v>25</v>
      </c>
      <c r="S383" t="s">
        <v>26</v>
      </c>
      <c r="T383" t="b">
        <v>1</v>
      </c>
      <c r="U383" t="b">
        <v>0</v>
      </c>
      <c r="V383">
        <v>2</v>
      </c>
      <c r="W383">
        <v>160</v>
      </c>
      <c r="X383">
        <v>10</v>
      </c>
      <c r="AB383">
        <v>2</v>
      </c>
      <c r="AC383">
        <v>1</v>
      </c>
      <c r="AD383">
        <v>2</v>
      </c>
      <c r="AE383" t="s">
        <v>1745</v>
      </c>
      <c r="AG383" t="s">
        <v>2328</v>
      </c>
      <c r="AH383" t="s">
        <v>2331</v>
      </c>
    </row>
    <row r="384" spans="1:34" x14ac:dyDescent="0.25">
      <c r="A384">
        <v>3</v>
      </c>
      <c r="B384" t="s">
        <v>623</v>
      </c>
      <c r="C384" t="s">
        <v>627</v>
      </c>
      <c r="D384" t="s">
        <v>624</v>
      </c>
      <c r="E384" t="s">
        <v>625</v>
      </c>
      <c r="F384" t="s">
        <v>629</v>
      </c>
      <c r="G384" t="s">
        <v>11040</v>
      </c>
      <c r="H384" t="s">
        <v>902</v>
      </c>
      <c r="I384" t="s">
        <v>903</v>
      </c>
      <c r="J384">
        <v>3</v>
      </c>
      <c r="L384" t="s">
        <v>904</v>
      </c>
      <c r="M384" t="s">
        <v>905</v>
      </c>
      <c r="N384" t="s">
        <v>906</v>
      </c>
      <c r="O384" t="s">
        <v>2332</v>
      </c>
      <c r="P384" t="s">
        <v>45</v>
      </c>
      <c r="Q384" t="s">
        <v>25</v>
      </c>
      <c r="R384" t="s">
        <v>25</v>
      </c>
      <c r="S384" t="s">
        <v>26</v>
      </c>
      <c r="T384" t="b">
        <v>1</v>
      </c>
      <c r="U384" t="b">
        <v>0</v>
      </c>
      <c r="V384">
        <v>3</v>
      </c>
      <c r="W384">
        <v>160</v>
      </c>
      <c r="X384">
        <v>8</v>
      </c>
      <c r="AB384">
        <v>2</v>
      </c>
      <c r="AC384">
        <v>1</v>
      </c>
      <c r="AD384">
        <v>3</v>
      </c>
      <c r="AE384" t="s">
        <v>1745</v>
      </c>
      <c r="AG384" t="s">
        <v>2333</v>
      </c>
      <c r="AH384" t="s">
        <v>2334</v>
      </c>
    </row>
    <row r="385" spans="1:34" x14ac:dyDescent="0.25">
      <c r="A385">
        <v>3</v>
      </c>
      <c r="B385" t="s">
        <v>623</v>
      </c>
      <c r="C385" t="s">
        <v>627</v>
      </c>
      <c r="D385" t="s">
        <v>624</v>
      </c>
      <c r="E385" t="s">
        <v>625</v>
      </c>
      <c r="F385" t="s">
        <v>629</v>
      </c>
      <c r="G385" t="s">
        <v>11040</v>
      </c>
      <c r="H385" t="s">
        <v>902</v>
      </c>
      <c r="I385" t="s">
        <v>903</v>
      </c>
      <c r="J385">
        <v>3</v>
      </c>
      <c r="L385" t="s">
        <v>904</v>
      </c>
      <c r="M385" t="s">
        <v>905</v>
      </c>
      <c r="N385" t="s">
        <v>906</v>
      </c>
      <c r="O385" t="s">
        <v>2335</v>
      </c>
      <c r="P385" t="s">
        <v>45</v>
      </c>
      <c r="Q385" t="s">
        <v>25</v>
      </c>
      <c r="R385" t="s">
        <v>25</v>
      </c>
      <c r="S385" t="s">
        <v>26</v>
      </c>
      <c r="T385" t="b">
        <v>1</v>
      </c>
      <c r="U385" t="b">
        <v>0</v>
      </c>
      <c r="V385">
        <v>4</v>
      </c>
      <c r="W385">
        <v>170</v>
      </c>
      <c r="X385">
        <v>8</v>
      </c>
      <c r="AB385">
        <v>2</v>
      </c>
      <c r="AC385">
        <v>1</v>
      </c>
      <c r="AD385">
        <v>3</v>
      </c>
      <c r="AE385" t="s">
        <v>1888</v>
      </c>
      <c r="AG385" t="s">
        <v>2336</v>
      </c>
      <c r="AH385" t="s">
        <v>2337</v>
      </c>
    </row>
    <row r="386" spans="1:34" x14ac:dyDescent="0.25">
      <c r="A386">
        <v>3</v>
      </c>
      <c r="B386" t="s">
        <v>623</v>
      </c>
      <c r="C386" t="s">
        <v>627</v>
      </c>
      <c r="D386" t="s">
        <v>624</v>
      </c>
      <c r="E386" t="s">
        <v>625</v>
      </c>
      <c r="F386" t="s">
        <v>629</v>
      </c>
      <c r="G386" t="s">
        <v>11040</v>
      </c>
      <c r="H386" t="s">
        <v>902</v>
      </c>
      <c r="I386" t="s">
        <v>903</v>
      </c>
      <c r="J386">
        <v>3</v>
      </c>
      <c r="L386" t="s">
        <v>904</v>
      </c>
      <c r="M386" t="s">
        <v>905</v>
      </c>
      <c r="N386" t="s">
        <v>906</v>
      </c>
      <c r="O386" t="s">
        <v>2338</v>
      </c>
      <c r="P386" t="s">
        <v>63</v>
      </c>
      <c r="Q386" t="s">
        <v>25</v>
      </c>
      <c r="R386" t="s">
        <v>25</v>
      </c>
      <c r="S386" t="s">
        <v>26</v>
      </c>
      <c r="T386" t="b">
        <v>1</v>
      </c>
      <c r="U386" t="b">
        <v>0</v>
      </c>
      <c r="V386">
        <v>1</v>
      </c>
      <c r="W386">
        <v>70</v>
      </c>
      <c r="X386">
        <v>10</v>
      </c>
      <c r="AB386">
        <v>2</v>
      </c>
      <c r="AC386">
        <v>1</v>
      </c>
      <c r="AD386">
        <v>3</v>
      </c>
      <c r="AE386" t="s">
        <v>618</v>
      </c>
      <c r="AG386" t="s">
        <v>2339</v>
      </c>
      <c r="AH386" t="s">
        <v>2340</v>
      </c>
    </row>
    <row r="387" spans="1:34" x14ac:dyDescent="0.25">
      <c r="A387">
        <v>3</v>
      </c>
      <c r="B387" t="s">
        <v>623</v>
      </c>
      <c r="C387" t="s">
        <v>627</v>
      </c>
      <c r="D387" t="s">
        <v>624</v>
      </c>
      <c r="E387" t="s">
        <v>625</v>
      </c>
      <c r="F387" t="s">
        <v>629</v>
      </c>
      <c r="G387" t="s">
        <v>11040</v>
      </c>
      <c r="H387" t="s">
        <v>902</v>
      </c>
      <c r="I387" t="s">
        <v>903</v>
      </c>
      <c r="J387">
        <v>3</v>
      </c>
      <c r="L387" t="s">
        <v>904</v>
      </c>
      <c r="M387" t="s">
        <v>905</v>
      </c>
      <c r="N387" t="s">
        <v>906</v>
      </c>
      <c r="O387" t="s">
        <v>2341</v>
      </c>
      <c r="P387" t="s">
        <v>63</v>
      </c>
      <c r="Q387" t="s">
        <v>25</v>
      </c>
      <c r="R387" t="s">
        <v>25</v>
      </c>
      <c r="S387" t="s">
        <v>26</v>
      </c>
      <c r="T387" t="b">
        <v>1</v>
      </c>
      <c r="U387" t="b">
        <v>0</v>
      </c>
      <c r="V387">
        <v>2</v>
      </c>
      <c r="W387">
        <v>80</v>
      </c>
      <c r="X387">
        <v>10</v>
      </c>
      <c r="AB387">
        <v>2</v>
      </c>
      <c r="AC387">
        <v>1</v>
      </c>
      <c r="AD387">
        <v>3</v>
      </c>
      <c r="AE387" t="s">
        <v>618</v>
      </c>
      <c r="AG387" t="s">
        <v>2342</v>
      </c>
      <c r="AH387" t="s">
        <v>2343</v>
      </c>
    </row>
    <row r="388" spans="1:34" x14ac:dyDescent="0.25">
      <c r="A388">
        <v>3</v>
      </c>
      <c r="B388" t="s">
        <v>623</v>
      </c>
      <c r="C388" t="s">
        <v>627</v>
      </c>
      <c r="D388" t="s">
        <v>624</v>
      </c>
      <c r="E388" t="s">
        <v>625</v>
      </c>
      <c r="F388" t="s">
        <v>629</v>
      </c>
      <c r="G388" t="s">
        <v>11040</v>
      </c>
      <c r="H388" t="s">
        <v>902</v>
      </c>
      <c r="I388" t="s">
        <v>903</v>
      </c>
      <c r="J388">
        <v>3</v>
      </c>
      <c r="L388" t="s">
        <v>904</v>
      </c>
      <c r="M388" t="s">
        <v>905</v>
      </c>
      <c r="N388" t="s">
        <v>906</v>
      </c>
      <c r="O388" t="s">
        <v>2344</v>
      </c>
      <c r="P388" t="s">
        <v>63</v>
      </c>
      <c r="Q388" t="s">
        <v>25</v>
      </c>
      <c r="R388" t="s">
        <v>25</v>
      </c>
      <c r="S388" t="s">
        <v>26</v>
      </c>
      <c r="T388" t="b">
        <v>1</v>
      </c>
      <c r="U388" t="b">
        <v>0</v>
      </c>
      <c r="V388">
        <v>3</v>
      </c>
      <c r="W388">
        <v>90</v>
      </c>
      <c r="X388">
        <v>9</v>
      </c>
      <c r="AB388">
        <v>2</v>
      </c>
      <c r="AC388">
        <v>1</v>
      </c>
      <c r="AD388">
        <v>3</v>
      </c>
      <c r="AE388" t="s">
        <v>610</v>
      </c>
      <c r="AG388" t="s">
        <v>2345</v>
      </c>
      <c r="AH388" t="s">
        <v>2346</v>
      </c>
    </row>
    <row r="389" spans="1:34" x14ac:dyDescent="0.25">
      <c r="A389">
        <v>3</v>
      </c>
      <c r="B389" t="s">
        <v>623</v>
      </c>
      <c r="C389" t="s">
        <v>627</v>
      </c>
      <c r="D389" t="s">
        <v>624</v>
      </c>
      <c r="E389" t="s">
        <v>625</v>
      </c>
      <c r="F389" t="s">
        <v>629</v>
      </c>
      <c r="G389" t="s">
        <v>11040</v>
      </c>
      <c r="H389" t="s">
        <v>902</v>
      </c>
      <c r="I389" t="s">
        <v>903</v>
      </c>
      <c r="J389">
        <v>3</v>
      </c>
      <c r="L389" t="s">
        <v>904</v>
      </c>
      <c r="M389" t="s">
        <v>905</v>
      </c>
      <c r="N389" t="s">
        <v>906</v>
      </c>
      <c r="O389" t="s">
        <v>2347</v>
      </c>
      <c r="P389" t="s">
        <v>91</v>
      </c>
      <c r="Q389" t="s">
        <v>8644</v>
      </c>
      <c r="R389" t="s">
        <v>8488</v>
      </c>
      <c r="S389" t="s">
        <v>8643</v>
      </c>
      <c r="T389" t="b">
        <v>1</v>
      </c>
      <c r="U389" t="b">
        <v>0</v>
      </c>
      <c r="V389">
        <v>1</v>
      </c>
      <c r="W389">
        <v>25</v>
      </c>
      <c r="X389">
        <v>10</v>
      </c>
      <c r="AB389">
        <v>2</v>
      </c>
      <c r="AC389">
        <v>1</v>
      </c>
      <c r="AD389">
        <v>2</v>
      </c>
      <c r="AE389" t="s">
        <v>1745</v>
      </c>
      <c r="AG389" t="s">
        <v>1932</v>
      </c>
      <c r="AH389" t="s">
        <v>2348</v>
      </c>
    </row>
    <row r="390" spans="1:34" x14ac:dyDescent="0.25">
      <c r="A390">
        <v>3</v>
      </c>
      <c r="B390" t="s">
        <v>623</v>
      </c>
      <c r="C390" t="s">
        <v>627</v>
      </c>
      <c r="D390" t="s">
        <v>624</v>
      </c>
      <c r="E390" t="s">
        <v>625</v>
      </c>
      <c r="F390" t="s">
        <v>629</v>
      </c>
      <c r="G390" t="s">
        <v>11040</v>
      </c>
      <c r="H390" t="s">
        <v>902</v>
      </c>
      <c r="I390" t="s">
        <v>903</v>
      </c>
      <c r="J390">
        <v>3</v>
      </c>
      <c r="L390" t="s">
        <v>904</v>
      </c>
      <c r="M390" t="s">
        <v>905</v>
      </c>
      <c r="N390" t="s">
        <v>906</v>
      </c>
      <c r="O390" t="s">
        <v>2349</v>
      </c>
      <c r="P390" t="s">
        <v>91</v>
      </c>
      <c r="Q390" t="s">
        <v>8644</v>
      </c>
      <c r="R390" t="s">
        <v>8488</v>
      </c>
      <c r="S390" t="s">
        <v>8643</v>
      </c>
      <c r="T390" t="b">
        <v>1</v>
      </c>
      <c r="U390" t="b">
        <v>0</v>
      </c>
      <c r="V390">
        <v>2</v>
      </c>
      <c r="W390">
        <v>25</v>
      </c>
      <c r="X390">
        <v>10</v>
      </c>
      <c r="AB390">
        <v>2</v>
      </c>
      <c r="AC390">
        <v>1</v>
      </c>
      <c r="AD390">
        <v>3</v>
      </c>
      <c r="AE390" t="s">
        <v>610</v>
      </c>
      <c r="AG390" t="s">
        <v>2350</v>
      </c>
      <c r="AH390" t="s">
        <v>2351</v>
      </c>
    </row>
    <row r="391" spans="1:34" x14ac:dyDescent="0.25">
      <c r="A391">
        <v>3</v>
      </c>
      <c r="B391" t="s">
        <v>623</v>
      </c>
      <c r="C391" t="s">
        <v>627</v>
      </c>
      <c r="D391" t="s">
        <v>624</v>
      </c>
      <c r="E391" t="s">
        <v>625</v>
      </c>
      <c r="F391" t="s">
        <v>629</v>
      </c>
      <c r="G391" t="s">
        <v>11040</v>
      </c>
      <c r="H391" t="s">
        <v>902</v>
      </c>
      <c r="I391" t="s">
        <v>903</v>
      </c>
      <c r="J391">
        <v>3</v>
      </c>
      <c r="L391" t="s">
        <v>904</v>
      </c>
      <c r="M391" t="s">
        <v>905</v>
      </c>
      <c r="N391" t="s">
        <v>906</v>
      </c>
      <c r="O391" t="s">
        <v>2352</v>
      </c>
      <c r="P391" t="s">
        <v>91</v>
      </c>
      <c r="Q391" t="s">
        <v>8644</v>
      </c>
      <c r="R391" t="s">
        <v>8488</v>
      </c>
      <c r="S391" t="s">
        <v>8643</v>
      </c>
      <c r="T391" t="b">
        <v>1</v>
      </c>
      <c r="U391" t="b">
        <v>0</v>
      </c>
      <c r="V391">
        <v>3</v>
      </c>
      <c r="W391">
        <v>25</v>
      </c>
      <c r="X391">
        <v>10</v>
      </c>
      <c r="AB391">
        <v>2</v>
      </c>
      <c r="AC391">
        <v>1</v>
      </c>
      <c r="AD391">
        <v>3</v>
      </c>
      <c r="AE391" t="s">
        <v>610</v>
      </c>
      <c r="AG391" t="s">
        <v>2350</v>
      </c>
      <c r="AH391" t="s">
        <v>2353</v>
      </c>
    </row>
    <row r="392" spans="1:34" x14ac:dyDescent="0.25">
      <c r="A392">
        <v>3</v>
      </c>
      <c r="B392" t="s">
        <v>623</v>
      </c>
      <c r="C392" t="s">
        <v>627</v>
      </c>
      <c r="D392" t="s">
        <v>624</v>
      </c>
      <c r="E392" t="s">
        <v>625</v>
      </c>
      <c r="F392" t="s">
        <v>629</v>
      </c>
      <c r="G392" t="s">
        <v>11040</v>
      </c>
      <c r="H392" t="s">
        <v>902</v>
      </c>
      <c r="I392" t="s">
        <v>903</v>
      </c>
      <c r="J392">
        <v>3</v>
      </c>
      <c r="L392" t="s">
        <v>904</v>
      </c>
      <c r="M392" t="s">
        <v>905</v>
      </c>
      <c r="N392" t="s">
        <v>906</v>
      </c>
      <c r="O392" t="s">
        <v>2354</v>
      </c>
      <c r="P392" t="s">
        <v>108</v>
      </c>
      <c r="Q392" t="s">
        <v>8644</v>
      </c>
      <c r="R392" t="s">
        <v>8488</v>
      </c>
      <c r="S392" t="s">
        <v>8643</v>
      </c>
      <c r="T392" t="b">
        <v>0</v>
      </c>
      <c r="U392" t="b">
        <v>0</v>
      </c>
      <c r="V392">
        <v>1</v>
      </c>
      <c r="W392">
        <v>15</v>
      </c>
      <c r="X392">
        <v>15</v>
      </c>
      <c r="AB392">
        <v>3</v>
      </c>
      <c r="AC392">
        <v>1</v>
      </c>
      <c r="AD392">
        <v>3</v>
      </c>
      <c r="AE392" t="s">
        <v>1745</v>
      </c>
      <c r="AG392" t="s">
        <v>2355</v>
      </c>
      <c r="AH392" t="s">
        <v>2356</v>
      </c>
    </row>
    <row r="393" spans="1:34" x14ac:dyDescent="0.25">
      <c r="A393">
        <v>3</v>
      </c>
      <c r="B393" t="s">
        <v>623</v>
      </c>
      <c r="C393" t="s">
        <v>627</v>
      </c>
      <c r="D393" t="s">
        <v>624</v>
      </c>
      <c r="E393" t="s">
        <v>625</v>
      </c>
      <c r="F393" t="s">
        <v>629</v>
      </c>
      <c r="G393" t="s">
        <v>11040</v>
      </c>
      <c r="H393" t="s">
        <v>902</v>
      </c>
      <c r="I393" t="s">
        <v>903</v>
      </c>
      <c r="J393">
        <v>3</v>
      </c>
      <c r="L393" t="s">
        <v>904</v>
      </c>
      <c r="M393" t="s">
        <v>905</v>
      </c>
      <c r="N393" t="s">
        <v>906</v>
      </c>
      <c r="O393" t="s">
        <v>2357</v>
      </c>
      <c r="P393" t="s">
        <v>108</v>
      </c>
      <c r="Q393" t="s">
        <v>8644</v>
      </c>
      <c r="R393" t="s">
        <v>8488</v>
      </c>
      <c r="S393" t="s">
        <v>8643</v>
      </c>
      <c r="T393" t="b">
        <v>0</v>
      </c>
      <c r="U393" t="b">
        <v>0</v>
      </c>
      <c r="V393">
        <v>2</v>
      </c>
      <c r="W393">
        <v>15</v>
      </c>
      <c r="X393">
        <v>15</v>
      </c>
      <c r="AB393">
        <v>3</v>
      </c>
      <c r="AC393">
        <v>1</v>
      </c>
      <c r="AD393">
        <v>3</v>
      </c>
      <c r="AE393" t="s">
        <v>1745</v>
      </c>
      <c r="AG393" t="s">
        <v>2358</v>
      </c>
      <c r="AH393" t="s">
        <v>2359</v>
      </c>
    </row>
    <row r="394" spans="1:34" x14ac:dyDescent="0.25">
      <c r="A394">
        <v>3</v>
      </c>
      <c r="B394" t="s">
        <v>623</v>
      </c>
      <c r="C394" t="s">
        <v>627</v>
      </c>
      <c r="D394" t="s">
        <v>624</v>
      </c>
      <c r="E394" t="s">
        <v>625</v>
      </c>
      <c r="F394" t="s">
        <v>629</v>
      </c>
      <c r="G394" t="s">
        <v>11040</v>
      </c>
      <c r="H394" t="s">
        <v>902</v>
      </c>
      <c r="I394" t="s">
        <v>903</v>
      </c>
      <c r="J394">
        <v>3</v>
      </c>
      <c r="L394" t="s">
        <v>904</v>
      </c>
      <c r="M394" t="s">
        <v>905</v>
      </c>
      <c r="N394" t="s">
        <v>906</v>
      </c>
      <c r="O394" t="s">
        <v>2360</v>
      </c>
      <c r="P394" t="s">
        <v>15</v>
      </c>
      <c r="Q394" t="s">
        <v>2</v>
      </c>
      <c r="R394" t="s">
        <v>2</v>
      </c>
      <c r="S394" t="s">
        <v>8646</v>
      </c>
      <c r="T394" t="b">
        <v>1</v>
      </c>
      <c r="U394" t="b">
        <v>1</v>
      </c>
      <c r="V394">
        <v>1</v>
      </c>
      <c r="W394">
        <v>50</v>
      </c>
      <c r="Y394">
        <v>60</v>
      </c>
      <c r="AF394" t="s">
        <v>2361</v>
      </c>
      <c r="AG394" t="s">
        <v>2362</v>
      </c>
      <c r="AH394" t="s">
        <v>2363</v>
      </c>
    </row>
    <row r="395" spans="1:34" x14ac:dyDescent="0.25">
      <c r="A395">
        <v>3</v>
      </c>
      <c r="B395" t="s">
        <v>623</v>
      </c>
      <c r="C395" t="s">
        <v>627</v>
      </c>
      <c r="D395" t="s">
        <v>624</v>
      </c>
      <c r="E395" t="s">
        <v>625</v>
      </c>
      <c r="F395" t="s">
        <v>629</v>
      </c>
      <c r="G395" t="s">
        <v>11040</v>
      </c>
      <c r="H395" t="s">
        <v>902</v>
      </c>
      <c r="I395" t="s">
        <v>903</v>
      </c>
      <c r="J395">
        <v>3</v>
      </c>
      <c r="L395" t="s">
        <v>904</v>
      </c>
      <c r="M395" t="s">
        <v>905</v>
      </c>
      <c r="N395" t="s">
        <v>906</v>
      </c>
      <c r="O395" t="s">
        <v>2364</v>
      </c>
      <c r="P395" t="s">
        <v>15</v>
      </c>
      <c r="Q395" t="s">
        <v>2</v>
      </c>
      <c r="R395" t="s">
        <v>2</v>
      </c>
      <c r="S395" t="s">
        <v>8646</v>
      </c>
      <c r="T395" t="b">
        <v>1</v>
      </c>
      <c r="U395" t="b">
        <v>1</v>
      </c>
      <c r="V395">
        <v>2</v>
      </c>
      <c r="W395">
        <v>50</v>
      </c>
      <c r="Y395">
        <v>60</v>
      </c>
      <c r="AF395" t="s">
        <v>2361</v>
      </c>
      <c r="AG395" t="s">
        <v>2365</v>
      </c>
      <c r="AH395" t="s">
        <v>2366</v>
      </c>
    </row>
    <row r="396" spans="1:34" x14ac:dyDescent="0.25">
      <c r="A396">
        <v>3</v>
      </c>
      <c r="B396" t="s">
        <v>623</v>
      </c>
      <c r="C396" t="s">
        <v>627</v>
      </c>
      <c r="D396" t="s">
        <v>624</v>
      </c>
      <c r="E396" t="s">
        <v>625</v>
      </c>
      <c r="F396" t="s">
        <v>629</v>
      </c>
      <c r="G396" t="s">
        <v>11040</v>
      </c>
      <c r="H396" t="s">
        <v>902</v>
      </c>
      <c r="I396" t="s">
        <v>903</v>
      </c>
      <c r="J396">
        <v>3</v>
      </c>
      <c r="L396" t="s">
        <v>904</v>
      </c>
      <c r="M396" t="s">
        <v>905</v>
      </c>
      <c r="N396" t="s">
        <v>906</v>
      </c>
      <c r="O396" t="s">
        <v>2367</v>
      </c>
      <c r="P396" t="s">
        <v>15</v>
      </c>
      <c r="Q396" t="s">
        <v>2</v>
      </c>
      <c r="R396" t="s">
        <v>2</v>
      </c>
      <c r="S396" t="s">
        <v>8646</v>
      </c>
      <c r="T396" t="b">
        <v>1</v>
      </c>
      <c r="U396" t="b">
        <v>1</v>
      </c>
      <c r="V396">
        <v>3</v>
      </c>
      <c r="W396">
        <v>50</v>
      </c>
      <c r="Y396">
        <v>60</v>
      </c>
      <c r="AF396" t="s">
        <v>2368</v>
      </c>
      <c r="AG396" t="s">
        <v>2369</v>
      </c>
      <c r="AH396" t="s">
        <v>2370</v>
      </c>
    </row>
    <row r="397" spans="1:34" x14ac:dyDescent="0.25">
      <c r="A397">
        <v>3</v>
      </c>
      <c r="B397" t="s">
        <v>623</v>
      </c>
      <c r="C397" t="s">
        <v>627</v>
      </c>
      <c r="D397" t="s">
        <v>624</v>
      </c>
      <c r="E397" t="s">
        <v>625</v>
      </c>
      <c r="F397" t="s">
        <v>629</v>
      </c>
      <c r="G397" t="s">
        <v>11040</v>
      </c>
      <c r="H397" t="s">
        <v>902</v>
      </c>
      <c r="I397" t="s">
        <v>903</v>
      </c>
      <c r="J397">
        <v>3</v>
      </c>
      <c r="L397" t="s">
        <v>904</v>
      </c>
      <c r="M397" t="s">
        <v>905</v>
      </c>
      <c r="N397" t="s">
        <v>906</v>
      </c>
      <c r="O397" t="s">
        <v>2371</v>
      </c>
      <c r="P397" t="s">
        <v>15</v>
      </c>
      <c r="Q397" t="s">
        <v>2</v>
      </c>
      <c r="R397" t="s">
        <v>2</v>
      </c>
      <c r="S397" t="s">
        <v>8646</v>
      </c>
      <c r="T397" t="b">
        <v>1</v>
      </c>
      <c r="U397" t="b">
        <v>1</v>
      </c>
      <c r="V397">
        <v>4</v>
      </c>
      <c r="W397">
        <v>50</v>
      </c>
      <c r="Y397">
        <v>60</v>
      </c>
      <c r="AF397" t="s">
        <v>2368</v>
      </c>
      <c r="AG397" t="s">
        <v>2372</v>
      </c>
      <c r="AH397" t="s">
        <v>2373</v>
      </c>
    </row>
    <row r="398" spans="1:34" x14ac:dyDescent="0.25">
      <c r="A398">
        <v>3</v>
      </c>
      <c r="B398" t="s">
        <v>623</v>
      </c>
      <c r="C398" t="s">
        <v>627</v>
      </c>
      <c r="D398" t="s">
        <v>624</v>
      </c>
      <c r="E398" t="s">
        <v>625</v>
      </c>
      <c r="F398" t="s">
        <v>629</v>
      </c>
      <c r="G398" t="s">
        <v>11040</v>
      </c>
      <c r="H398" t="s">
        <v>902</v>
      </c>
      <c r="I398" t="s">
        <v>903</v>
      </c>
      <c r="J398">
        <v>3</v>
      </c>
      <c r="L398" t="s">
        <v>904</v>
      </c>
      <c r="M398" t="s">
        <v>905</v>
      </c>
      <c r="N398" t="s">
        <v>906</v>
      </c>
      <c r="O398" t="s">
        <v>2374</v>
      </c>
      <c r="P398" t="s">
        <v>15</v>
      </c>
      <c r="Q398" t="s">
        <v>2</v>
      </c>
      <c r="R398" t="s">
        <v>2</v>
      </c>
      <c r="S398" t="s">
        <v>8646</v>
      </c>
      <c r="T398" t="b">
        <v>1</v>
      </c>
      <c r="U398" t="b">
        <v>1</v>
      </c>
      <c r="V398">
        <v>5</v>
      </c>
      <c r="W398">
        <v>50</v>
      </c>
      <c r="Y398">
        <v>57.599999999999994</v>
      </c>
      <c r="AF398" t="s">
        <v>2375</v>
      </c>
      <c r="AG398" t="s">
        <v>2376</v>
      </c>
      <c r="AH398" t="s">
        <v>2377</v>
      </c>
    </row>
    <row r="399" spans="1:34" x14ac:dyDescent="0.25">
      <c r="A399">
        <v>3</v>
      </c>
      <c r="B399" t="s">
        <v>623</v>
      </c>
      <c r="C399" t="s">
        <v>627</v>
      </c>
      <c r="D399" t="s">
        <v>624</v>
      </c>
      <c r="E399" t="s">
        <v>625</v>
      </c>
      <c r="F399" t="s">
        <v>629</v>
      </c>
      <c r="G399" t="s">
        <v>11040</v>
      </c>
      <c r="H399" t="s">
        <v>902</v>
      </c>
      <c r="I399" t="s">
        <v>903</v>
      </c>
      <c r="J399">
        <v>3</v>
      </c>
      <c r="L399" t="s">
        <v>904</v>
      </c>
      <c r="M399" t="s">
        <v>905</v>
      </c>
      <c r="N399" t="s">
        <v>906</v>
      </c>
      <c r="O399" t="s">
        <v>2378</v>
      </c>
      <c r="P399" t="s">
        <v>15</v>
      </c>
      <c r="Q399" t="s">
        <v>2</v>
      </c>
      <c r="R399" t="s">
        <v>2</v>
      </c>
      <c r="S399" t="s">
        <v>8646</v>
      </c>
      <c r="T399" t="b">
        <v>1</v>
      </c>
      <c r="U399" t="b">
        <v>1</v>
      </c>
      <c r="V399">
        <v>6</v>
      </c>
      <c r="W399">
        <v>50</v>
      </c>
      <c r="Y399">
        <v>60</v>
      </c>
      <c r="AF399" t="s">
        <v>2375</v>
      </c>
      <c r="AG399" t="s">
        <v>1435</v>
      </c>
      <c r="AH399" t="s">
        <v>906</v>
      </c>
    </row>
    <row r="400" spans="1:34" x14ac:dyDescent="0.25">
      <c r="A400">
        <v>3</v>
      </c>
      <c r="B400" t="s">
        <v>623</v>
      </c>
      <c r="C400" t="s">
        <v>627</v>
      </c>
      <c r="D400" t="s">
        <v>624</v>
      </c>
      <c r="E400" t="s">
        <v>625</v>
      </c>
      <c r="F400" t="s">
        <v>629</v>
      </c>
      <c r="G400" t="s">
        <v>11040</v>
      </c>
      <c r="H400" t="s">
        <v>907</v>
      </c>
      <c r="I400" t="s">
        <v>908</v>
      </c>
      <c r="J400">
        <v>4</v>
      </c>
      <c r="L400" t="s">
        <v>909</v>
      </c>
      <c r="M400" t="s">
        <v>910</v>
      </c>
      <c r="N400" t="s">
        <v>911</v>
      </c>
      <c r="O400" t="s">
        <v>2379</v>
      </c>
      <c r="P400" t="s">
        <v>112</v>
      </c>
      <c r="Q400" t="s">
        <v>8644</v>
      </c>
      <c r="R400" t="s">
        <v>8488</v>
      </c>
      <c r="S400" t="s">
        <v>8643</v>
      </c>
      <c r="T400" t="b">
        <v>0</v>
      </c>
      <c r="U400" t="b">
        <v>0</v>
      </c>
      <c r="V400">
        <v>1</v>
      </c>
      <c r="W400">
        <v>40</v>
      </c>
      <c r="X400">
        <v>13</v>
      </c>
      <c r="AB400">
        <v>2</v>
      </c>
      <c r="AC400">
        <v>1</v>
      </c>
      <c r="AD400">
        <v>3</v>
      </c>
      <c r="AE400" t="s">
        <v>1745</v>
      </c>
      <c r="AG400" t="s">
        <v>2380</v>
      </c>
      <c r="AH400" t="s">
        <v>910</v>
      </c>
    </row>
    <row r="401" spans="1:34" x14ac:dyDescent="0.25">
      <c r="A401">
        <v>3</v>
      </c>
      <c r="B401" t="s">
        <v>623</v>
      </c>
      <c r="C401" t="s">
        <v>627</v>
      </c>
      <c r="D401" t="s">
        <v>624</v>
      </c>
      <c r="E401" t="s">
        <v>625</v>
      </c>
      <c r="F401" t="s">
        <v>629</v>
      </c>
      <c r="G401" t="s">
        <v>11040</v>
      </c>
      <c r="H401" t="s">
        <v>907</v>
      </c>
      <c r="I401" t="s">
        <v>908</v>
      </c>
      <c r="J401">
        <v>4</v>
      </c>
      <c r="L401" t="s">
        <v>909</v>
      </c>
      <c r="M401" t="s">
        <v>910</v>
      </c>
      <c r="N401" t="s">
        <v>911</v>
      </c>
      <c r="O401" t="s">
        <v>2381</v>
      </c>
      <c r="P401" t="s">
        <v>112</v>
      </c>
      <c r="Q401" t="s">
        <v>8644</v>
      </c>
      <c r="R401" t="s">
        <v>8488</v>
      </c>
      <c r="S401" t="s">
        <v>8643</v>
      </c>
      <c r="T401" t="b">
        <v>0</v>
      </c>
      <c r="U401" t="b">
        <v>0</v>
      </c>
      <c r="V401">
        <v>2</v>
      </c>
      <c r="W401">
        <v>40</v>
      </c>
      <c r="X401">
        <v>12</v>
      </c>
      <c r="AB401">
        <v>1</v>
      </c>
      <c r="AC401">
        <v>1</v>
      </c>
      <c r="AD401">
        <v>3</v>
      </c>
      <c r="AE401" t="s">
        <v>610</v>
      </c>
      <c r="AG401" t="s">
        <v>2382</v>
      </c>
      <c r="AH401" t="s">
        <v>2383</v>
      </c>
    </row>
    <row r="402" spans="1:34" x14ac:dyDescent="0.25">
      <c r="A402">
        <v>3</v>
      </c>
      <c r="B402" t="s">
        <v>623</v>
      </c>
      <c r="C402" t="s">
        <v>627</v>
      </c>
      <c r="D402" t="s">
        <v>624</v>
      </c>
      <c r="E402" t="s">
        <v>625</v>
      </c>
      <c r="F402" t="s">
        <v>629</v>
      </c>
      <c r="G402" t="s">
        <v>11040</v>
      </c>
      <c r="H402" t="s">
        <v>907</v>
      </c>
      <c r="I402" t="s">
        <v>908</v>
      </c>
      <c r="J402">
        <v>4</v>
      </c>
      <c r="L402" t="s">
        <v>909</v>
      </c>
      <c r="M402" t="s">
        <v>910</v>
      </c>
      <c r="N402" t="s">
        <v>911</v>
      </c>
      <c r="O402" t="s">
        <v>2384</v>
      </c>
      <c r="P402" t="s">
        <v>112</v>
      </c>
      <c r="Q402" t="s">
        <v>8644</v>
      </c>
      <c r="R402" t="s">
        <v>8488</v>
      </c>
      <c r="S402" t="s">
        <v>8643</v>
      </c>
      <c r="T402" t="b">
        <v>0</v>
      </c>
      <c r="U402" t="b">
        <v>0</v>
      </c>
      <c r="V402">
        <v>3</v>
      </c>
      <c r="W402">
        <v>40</v>
      </c>
      <c r="X402">
        <v>11</v>
      </c>
      <c r="AC402">
        <v>1</v>
      </c>
      <c r="AD402">
        <v>3</v>
      </c>
      <c r="AE402" t="s">
        <v>1888</v>
      </c>
      <c r="AG402" t="s">
        <v>2385</v>
      </c>
      <c r="AH402" t="s">
        <v>2386</v>
      </c>
    </row>
    <row r="403" spans="1:34" x14ac:dyDescent="0.25">
      <c r="A403">
        <v>3</v>
      </c>
      <c r="B403" t="s">
        <v>623</v>
      </c>
      <c r="C403" t="s">
        <v>627</v>
      </c>
      <c r="D403" t="s">
        <v>624</v>
      </c>
      <c r="E403" t="s">
        <v>625</v>
      </c>
      <c r="F403" t="s">
        <v>629</v>
      </c>
      <c r="G403" t="s">
        <v>11040</v>
      </c>
      <c r="H403" t="s">
        <v>907</v>
      </c>
      <c r="I403" t="s">
        <v>908</v>
      </c>
      <c r="J403">
        <v>4</v>
      </c>
      <c r="L403" t="s">
        <v>909</v>
      </c>
      <c r="M403" t="s">
        <v>910</v>
      </c>
      <c r="N403" t="s">
        <v>911</v>
      </c>
      <c r="O403" t="s">
        <v>2387</v>
      </c>
      <c r="P403" t="s">
        <v>112</v>
      </c>
      <c r="Q403" t="s">
        <v>8644</v>
      </c>
      <c r="R403" t="s">
        <v>8488</v>
      </c>
      <c r="S403" t="s">
        <v>8643</v>
      </c>
      <c r="T403" t="b">
        <v>0</v>
      </c>
      <c r="U403" t="b">
        <v>0</v>
      </c>
      <c r="V403">
        <v>4</v>
      </c>
      <c r="W403">
        <v>40</v>
      </c>
      <c r="X403">
        <v>10</v>
      </c>
      <c r="AC403">
        <v>1</v>
      </c>
      <c r="AD403">
        <v>3</v>
      </c>
      <c r="AE403" t="s">
        <v>1888</v>
      </c>
      <c r="AG403" t="s">
        <v>2385</v>
      </c>
      <c r="AH403" t="s">
        <v>2388</v>
      </c>
    </row>
    <row r="404" spans="1:34" x14ac:dyDescent="0.25">
      <c r="A404">
        <v>3</v>
      </c>
      <c r="B404" t="s">
        <v>623</v>
      </c>
      <c r="C404" t="s">
        <v>627</v>
      </c>
      <c r="D404" t="s">
        <v>624</v>
      </c>
      <c r="E404" t="s">
        <v>625</v>
      </c>
      <c r="F404" t="s">
        <v>629</v>
      </c>
      <c r="G404" t="s">
        <v>11040</v>
      </c>
      <c r="H404" t="s">
        <v>907</v>
      </c>
      <c r="I404" t="s">
        <v>908</v>
      </c>
      <c r="J404">
        <v>4</v>
      </c>
      <c r="L404" t="s">
        <v>909</v>
      </c>
      <c r="M404" t="s">
        <v>910</v>
      </c>
      <c r="N404" t="s">
        <v>911</v>
      </c>
      <c r="O404" t="s">
        <v>2389</v>
      </c>
      <c r="P404" t="s">
        <v>214</v>
      </c>
      <c r="Q404" t="s">
        <v>8650</v>
      </c>
      <c r="R404" t="s">
        <v>8637</v>
      </c>
      <c r="S404" t="s">
        <v>8643</v>
      </c>
      <c r="T404" t="b">
        <v>0</v>
      </c>
      <c r="U404" t="b">
        <v>0</v>
      </c>
      <c r="V404">
        <v>1</v>
      </c>
      <c r="W404">
        <v>42.5</v>
      </c>
      <c r="X404">
        <v>12</v>
      </c>
      <c r="AB404">
        <v>2</v>
      </c>
      <c r="AC404">
        <v>1</v>
      </c>
      <c r="AD404">
        <v>2</v>
      </c>
      <c r="AE404" t="s">
        <v>1745</v>
      </c>
      <c r="AG404" t="s">
        <v>2390</v>
      </c>
      <c r="AH404" t="s">
        <v>2391</v>
      </c>
    </row>
    <row r="405" spans="1:34" x14ac:dyDescent="0.25">
      <c r="A405">
        <v>3</v>
      </c>
      <c r="B405" t="s">
        <v>623</v>
      </c>
      <c r="C405" t="s">
        <v>627</v>
      </c>
      <c r="D405" t="s">
        <v>624</v>
      </c>
      <c r="E405" t="s">
        <v>625</v>
      </c>
      <c r="F405" t="s">
        <v>629</v>
      </c>
      <c r="G405" t="s">
        <v>11040</v>
      </c>
      <c r="H405" t="s">
        <v>907</v>
      </c>
      <c r="I405" t="s">
        <v>908</v>
      </c>
      <c r="J405">
        <v>4</v>
      </c>
      <c r="L405" t="s">
        <v>909</v>
      </c>
      <c r="M405" t="s">
        <v>910</v>
      </c>
      <c r="N405" t="s">
        <v>911</v>
      </c>
      <c r="O405" t="s">
        <v>2392</v>
      </c>
      <c r="P405" t="s">
        <v>214</v>
      </c>
      <c r="Q405" t="s">
        <v>8650</v>
      </c>
      <c r="R405" t="s">
        <v>8637</v>
      </c>
      <c r="S405" t="s">
        <v>8643</v>
      </c>
      <c r="T405" t="b">
        <v>0</v>
      </c>
      <c r="U405" t="b">
        <v>0</v>
      </c>
      <c r="V405">
        <v>2</v>
      </c>
      <c r="W405">
        <v>42.5</v>
      </c>
      <c r="X405">
        <v>11</v>
      </c>
      <c r="AB405">
        <v>2</v>
      </c>
      <c r="AC405">
        <v>1</v>
      </c>
      <c r="AD405">
        <v>2</v>
      </c>
      <c r="AE405" t="s">
        <v>610</v>
      </c>
      <c r="AG405" t="s">
        <v>2393</v>
      </c>
      <c r="AH405" t="s">
        <v>2394</v>
      </c>
    </row>
    <row r="406" spans="1:34" x14ac:dyDescent="0.25">
      <c r="A406">
        <v>3</v>
      </c>
      <c r="B406" t="s">
        <v>623</v>
      </c>
      <c r="C406" t="s">
        <v>627</v>
      </c>
      <c r="D406" t="s">
        <v>624</v>
      </c>
      <c r="E406" t="s">
        <v>625</v>
      </c>
      <c r="F406" t="s">
        <v>629</v>
      </c>
      <c r="G406" t="s">
        <v>11040</v>
      </c>
      <c r="H406" t="s">
        <v>907</v>
      </c>
      <c r="I406" t="s">
        <v>908</v>
      </c>
      <c r="J406">
        <v>4</v>
      </c>
      <c r="L406" t="s">
        <v>909</v>
      </c>
      <c r="M406" t="s">
        <v>910</v>
      </c>
      <c r="N406" t="s">
        <v>911</v>
      </c>
      <c r="O406" t="s">
        <v>2395</v>
      </c>
      <c r="P406" t="s">
        <v>214</v>
      </c>
      <c r="Q406" t="s">
        <v>8650</v>
      </c>
      <c r="R406" t="s">
        <v>8637</v>
      </c>
      <c r="S406" t="s">
        <v>8643</v>
      </c>
      <c r="T406" t="b">
        <v>0</v>
      </c>
      <c r="U406" t="b">
        <v>0</v>
      </c>
      <c r="V406">
        <v>3</v>
      </c>
      <c r="W406">
        <v>42.5</v>
      </c>
      <c r="X406">
        <v>9</v>
      </c>
      <c r="AB406">
        <v>2</v>
      </c>
      <c r="AC406">
        <v>1</v>
      </c>
      <c r="AD406">
        <v>2</v>
      </c>
      <c r="AE406" t="s">
        <v>1646</v>
      </c>
      <c r="AG406" t="s">
        <v>2396</v>
      </c>
      <c r="AH406" t="s">
        <v>2397</v>
      </c>
    </row>
    <row r="407" spans="1:34" x14ac:dyDescent="0.25">
      <c r="A407">
        <v>3</v>
      </c>
      <c r="B407" t="s">
        <v>623</v>
      </c>
      <c r="C407" t="s">
        <v>627</v>
      </c>
      <c r="D407" t="s">
        <v>624</v>
      </c>
      <c r="E407" t="s">
        <v>625</v>
      </c>
      <c r="F407" t="s">
        <v>629</v>
      </c>
      <c r="G407" t="s">
        <v>11040</v>
      </c>
      <c r="H407" t="s">
        <v>907</v>
      </c>
      <c r="I407" t="s">
        <v>908</v>
      </c>
      <c r="J407">
        <v>4</v>
      </c>
      <c r="L407" t="s">
        <v>909</v>
      </c>
      <c r="M407" t="s">
        <v>910</v>
      </c>
      <c r="N407" t="s">
        <v>911</v>
      </c>
      <c r="O407" t="s">
        <v>2398</v>
      </c>
      <c r="P407" t="s">
        <v>214</v>
      </c>
      <c r="Q407" t="s">
        <v>8650</v>
      </c>
      <c r="R407" t="s">
        <v>8637</v>
      </c>
      <c r="S407" t="s">
        <v>8643</v>
      </c>
      <c r="T407" t="b">
        <v>0</v>
      </c>
      <c r="U407" t="b">
        <v>0</v>
      </c>
      <c r="V407">
        <v>4</v>
      </c>
      <c r="W407">
        <v>42.5</v>
      </c>
      <c r="X407">
        <v>8</v>
      </c>
      <c r="AB407">
        <v>2</v>
      </c>
      <c r="AC407">
        <v>1</v>
      </c>
      <c r="AD407">
        <v>2</v>
      </c>
      <c r="AE407" t="s">
        <v>1646</v>
      </c>
      <c r="AG407" t="s">
        <v>2396</v>
      </c>
      <c r="AH407" t="s">
        <v>2399</v>
      </c>
    </row>
    <row r="408" spans="1:34" x14ac:dyDescent="0.25">
      <c r="A408">
        <v>3</v>
      </c>
      <c r="B408" t="s">
        <v>623</v>
      </c>
      <c r="C408" t="s">
        <v>627</v>
      </c>
      <c r="D408" t="s">
        <v>624</v>
      </c>
      <c r="E408" t="s">
        <v>625</v>
      </c>
      <c r="F408" t="s">
        <v>629</v>
      </c>
      <c r="G408" t="s">
        <v>11040</v>
      </c>
      <c r="H408" t="s">
        <v>907</v>
      </c>
      <c r="I408" t="s">
        <v>908</v>
      </c>
      <c r="J408">
        <v>4</v>
      </c>
      <c r="L408" t="s">
        <v>909</v>
      </c>
      <c r="M408" t="s">
        <v>910</v>
      </c>
      <c r="N408" t="s">
        <v>911</v>
      </c>
      <c r="O408" t="s">
        <v>2400</v>
      </c>
      <c r="P408" t="s">
        <v>235</v>
      </c>
      <c r="Q408" t="s">
        <v>8650</v>
      </c>
      <c r="R408" t="s">
        <v>8637</v>
      </c>
      <c r="S408" t="s">
        <v>8643</v>
      </c>
      <c r="T408" t="b">
        <v>1</v>
      </c>
      <c r="U408" t="b">
        <v>0</v>
      </c>
      <c r="V408">
        <v>1</v>
      </c>
      <c r="W408">
        <v>10</v>
      </c>
      <c r="X408">
        <v>12</v>
      </c>
      <c r="AH408" t="s">
        <v>2401</v>
      </c>
    </row>
    <row r="409" spans="1:34" x14ac:dyDescent="0.25">
      <c r="A409">
        <v>3</v>
      </c>
      <c r="B409" t="s">
        <v>623</v>
      </c>
      <c r="C409" t="s">
        <v>627</v>
      </c>
      <c r="D409" t="s">
        <v>624</v>
      </c>
      <c r="E409" t="s">
        <v>625</v>
      </c>
      <c r="F409" t="s">
        <v>629</v>
      </c>
      <c r="G409" t="s">
        <v>11040</v>
      </c>
      <c r="H409" t="s">
        <v>907</v>
      </c>
      <c r="I409" t="s">
        <v>908</v>
      </c>
      <c r="J409">
        <v>4</v>
      </c>
      <c r="L409" t="s">
        <v>909</v>
      </c>
      <c r="M409" t="s">
        <v>910</v>
      </c>
      <c r="N409" t="s">
        <v>911</v>
      </c>
      <c r="O409" t="s">
        <v>2402</v>
      </c>
      <c r="P409" t="s">
        <v>235</v>
      </c>
      <c r="Q409" t="s">
        <v>8650</v>
      </c>
      <c r="R409" t="s">
        <v>8637</v>
      </c>
      <c r="S409" t="s">
        <v>8643</v>
      </c>
      <c r="T409" t="b">
        <v>1</v>
      </c>
      <c r="U409" t="b">
        <v>0</v>
      </c>
      <c r="V409">
        <v>2</v>
      </c>
      <c r="W409">
        <v>10</v>
      </c>
      <c r="X409">
        <v>12</v>
      </c>
      <c r="AB409">
        <v>1</v>
      </c>
      <c r="AC409">
        <v>1</v>
      </c>
      <c r="AD409">
        <v>3</v>
      </c>
      <c r="AE409" t="s">
        <v>1745</v>
      </c>
      <c r="AG409" t="s">
        <v>2403</v>
      </c>
      <c r="AH409" t="s">
        <v>2404</v>
      </c>
    </row>
    <row r="410" spans="1:34" x14ac:dyDescent="0.25">
      <c r="A410">
        <v>3</v>
      </c>
      <c r="B410" t="s">
        <v>623</v>
      </c>
      <c r="C410" t="s">
        <v>627</v>
      </c>
      <c r="D410" t="s">
        <v>624</v>
      </c>
      <c r="E410" t="s">
        <v>625</v>
      </c>
      <c r="F410" t="s">
        <v>629</v>
      </c>
      <c r="G410" t="s">
        <v>11040</v>
      </c>
      <c r="H410" t="s">
        <v>907</v>
      </c>
      <c r="I410" t="s">
        <v>908</v>
      </c>
      <c r="J410">
        <v>4</v>
      </c>
      <c r="L410" t="s">
        <v>909</v>
      </c>
      <c r="M410" t="s">
        <v>910</v>
      </c>
      <c r="N410" t="s">
        <v>911</v>
      </c>
      <c r="O410" t="s">
        <v>2405</v>
      </c>
      <c r="P410" t="s">
        <v>235</v>
      </c>
      <c r="Q410" t="s">
        <v>8650</v>
      </c>
      <c r="R410" t="s">
        <v>8637</v>
      </c>
      <c r="S410" t="s">
        <v>8643</v>
      </c>
      <c r="T410" t="b">
        <v>1</v>
      </c>
      <c r="U410" t="b">
        <v>0</v>
      </c>
      <c r="V410">
        <v>3</v>
      </c>
      <c r="W410">
        <v>10</v>
      </c>
      <c r="X410">
        <v>12</v>
      </c>
      <c r="AB410">
        <v>1</v>
      </c>
      <c r="AC410">
        <v>1</v>
      </c>
      <c r="AD410">
        <v>3</v>
      </c>
      <c r="AE410" t="s">
        <v>610</v>
      </c>
      <c r="AG410" t="s">
        <v>2406</v>
      </c>
      <c r="AH410" t="s">
        <v>2407</v>
      </c>
    </row>
    <row r="411" spans="1:34" x14ac:dyDescent="0.25">
      <c r="A411">
        <v>3</v>
      </c>
      <c r="B411" t="s">
        <v>623</v>
      </c>
      <c r="C411" t="s">
        <v>627</v>
      </c>
      <c r="D411" t="s">
        <v>624</v>
      </c>
      <c r="E411" t="s">
        <v>625</v>
      </c>
      <c r="F411" t="s">
        <v>629</v>
      </c>
      <c r="G411" t="s">
        <v>11040</v>
      </c>
      <c r="H411" t="s">
        <v>907</v>
      </c>
      <c r="I411" t="s">
        <v>908</v>
      </c>
      <c r="J411">
        <v>4</v>
      </c>
      <c r="L411" t="s">
        <v>909</v>
      </c>
      <c r="M411" t="s">
        <v>910</v>
      </c>
      <c r="N411" t="s">
        <v>911</v>
      </c>
      <c r="O411" t="s">
        <v>2408</v>
      </c>
      <c r="P411" t="s">
        <v>8734</v>
      </c>
      <c r="Q411" t="s">
        <v>8644</v>
      </c>
      <c r="R411" t="s">
        <v>8488</v>
      </c>
      <c r="S411" t="s">
        <v>8643</v>
      </c>
      <c r="T411" t="b">
        <v>0</v>
      </c>
      <c r="U411" t="b">
        <v>0</v>
      </c>
      <c r="V411">
        <v>1</v>
      </c>
      <c r="W411">
        <v>25</v>
      </c>
      <c r="X411">
        <v>13</v>
      </c>
      <c r="AB411">
        <v>1</v>
      </c>
      <c r="AC411">
        <v>1</v>
      </c>
      <c r="AD411">
        <v>3</v>
      </c>
      <c r="AE411" t="s">
        <v>2409</v>
      </c>
      <c r="AG411" t="s">
        <v>2410</v>
      </c>
      <c r="AH411" t="s">
        <v>2411</v>
      </c>
    </row>
    <row r="412" spans="1:34" x14ac:dyDescent="0.25">
      <c r="A412">
        <v>3</v>
      </c>
      <c r="B412" t="s">
        <v>623</v>
      </c>
      <c r="C412" t="s">
        <v>627</v>
      </c>
      <c r="D412" t="s">
        <v>624</v>
      </c>
      <c r="E412" t="s">
        <v>625</v>
      </c>
      <c r="F412" t="s">
        <v>629</v>
      </c>
      <c r="G412" t="s">
        <v>11040</v>
      </c>
      <c r="H412" t="s">
        <v>907</v>
      </c>
      <c r="I412" t="s">
        <v>908</v>
      </c>
      <c r="J412">
        <v>4</v>
      </c>
      <c r="L412" t="s">
        <v>909</v>
      </c>
      <c r="M412" t="s">
        <v>910</v>
      </c>
      <c r="N412" t="s">
        <v>911</v>
      </c>
      <c r="O412" t="s">
        <v>2412</v>
      </c>
      <c r="P412" t="s">
        <v>8734</v>
      </c>
      <c r="Q412" t="s">
        <v>8644</v>
      </c>
      <c r="R412" t="s">
        <v>8488</v>
      </c>
      <c r="S412" t="s">
        <v>8643</v>
      </c>
      <c r="T412" t="b">
        <v>0</v>
      </c>
      <c r="U412" t="b">
        <v>0</v>
      </c>
      <c r="V412">
        <v>2</v>
      </c>
      <c r="W412">
        <v>25</v>
      </c>
      <c r="X412">
        <v>13</v>
      </c>
      <c r="AB412">
        <v>1</v>
      </c>
      <c r="AC412">
        <v>1</v>
      </c>
      <c r="AD412">
        <v>3</v>
      </c>
      <c r="AE412" t="s">
        <v>610</v>
      </c>
      <c r="AG412" t="s">
        <v>2413</v>
      </c>
      <c r="AH412" t="s">
        <v>2414</v>
      </c>
    </row>
    <row r="413" spans="1:34" x14ac:dyDescent="0.25">
      <c r="A413">
        <v>3</v>
      </c>
      <c r="B413" t="s">
        <v>623</v>
      </c>
      <c r="C413" t="s">
        <v>627</v>
      </c>
      <c r="D413" t="s">
        <v>624</v>
      </c>
      <c r="E413" t="s">
        <v>625</v>
      </c>
      <c r="F413" t="s">
        <v>629</v>
      </c>
      <c r="G413" t="s">
        <v>11040</v>
      </c>
      <c r="H413" t="s">
        <v>907</v>
      </c>
      <c r="I413" t="s">
        <v>908</v>
      </c>
      <c r="J413">
        <v>4</v>
      </c>
      <c r="L413" t="s">
        <v>909</v>
      </c>
      <c r="M413" t="s">
        <v>910</v>
      </c>
      <c r="N413" t="s">
        <v>911</v>
      </c>
      <c r="O413" t="s">
        <v>2415</v>
      </c>
      <c r="P413" t="s">
        <v>8734</v>
      </c>
      <c r="Q413" t="s">
        <v>8644</v>
      </c>
      <c r="R413" t="s">
        <v>8488</v>
      </c>
      <c r="S413" t="s">
        <v>8643</v>
      </c>
      <c r="T413" t="b">
        <v>0</v>
      </c>
      <c r="U413" t="b">
        <v>0</v>
      </c>
      <c r="V413">
        <v>3</v>
      </c>
      <c r="W413">
        <v>25</v>
      </c>
      <c r="X413">
        <v>12</v>
      </c>
      <c r="AB413">
        <v>1</v>
      </c>
      <c r="AC413">
        <v>1</v>
      </c>
      <c r="AD413">
        <v>3</v>
      </c>
      <c r="AE413" t="s">
        <v>610</v>
      </c>
      <c r="AG413" t="s">
        <v>2413</v>
      </c>
      <c r="AH413" t="s">
        <v>2416</v>
      </c>
    </row>
    <row r="414" spans="1:34" x14ac:dyDescent="0.25">
      <c r="A414">
        <v>3</v>
      </c>
      <c r="B414" t="s">
        <v>623</v>
      </c>
      <c r="C414" t="s">
        <v>627</v>
      </c>
      <c r="D414" t="s">
        <v>624</v>
      </c>
      <c r="E414" t="s">
        <v>625</v>
      </c>
      <c r="F414" t="s">
        <v>629</v>
      </c>
      <c r="G414" t="s">
        <v>11040</v>
      </c>
      <c r="H414" t="s">
        <v>907</v>
      </c>
      <c r="I414" t="s">
        <v>908</v>
      </c>
      <c r="J414">
        <v>4</v>
      </c>
      <c r="L414" t="s">
        <v>909</v>
      </c>
      <c r="M414" t="s">
        <v>910</v>
      </c>
      <c r="N414" t="s">
        <v>911</v>
      </c>
      <c r="O414" t="s">
        <v>2417</v>
      </c>
      <c r="P414" t="s">
        <v>1534</v>
      </c>
      <c r="Q414" t="s">
        <v>2</v>
      </c>
      <c r="R414" t="s">
        <v>2</v>
      </c>
      <c r="S414" t="s">
        <v>8646</v>
      </c>
      <c r="T414" t="b">
        <v>0</v>
      </c>
      <c r="U414" t="b">
        <v>1</v>
      </c>
      <c r="V414">
        <v>1</v>
      </c>
      <c r="W414">
        <v>75</v>
      </c>
      <c r="Y414">
        <v>60</v>
      </c>
      <c r="AH414" t="s">
        <v>2418</v>
      </c>
    </row>
    <row r="415" spans="1:34" x14ac:dyDescent="0.25">
      <c r="A415">
        <v>3</v>
      </c>
      <c r="B415" t="s">
        <v>623</v>
      </c>
      <c r="C415" t="s">
        <v>627</v>
      </c>
      <c r="D415" t="s">
        <v>624</v>
      </c>
      <c r="E415" t="s">
        <v>625</v>
      </c>
      <c r="F415" t="s">
        <v>629</v>
      </c>
      <c r="G415" t="s">
        <v>11040</v>
      </c>
      <c r="H415" t="s">
        <v>907</v>
      </c>
      <c r="I415" t="s">
        <v>908</v>
      </c>
      <c r="J415">
        <v>4</v>
      </c>
      <c r="L415" t="s">
        <v>909</v>
      </c>
      <c r="M415" t="s">
        <v>910</v>
      </c>
      <c r="N415" t="s">
        <v>911</v>
      </c>
      <c r="O415" t="s">
        <v>2419</v>
      </c>
      <c r="P415" t="s">
        <v>1534</v>
      </c>
      <c r="Q415" t="s">
        <v>2</v>
      </c>
      <c r="R415" t="s">
        <v>2</v>
      </c>
      <c r="S415" t="s">
        <v>8646</v>
      </c>
      <c r="T415" t="b">
        <v>0</v>
      </c>
      <c r="U415" t="b">
        <v>1</v>
      </c>
      <c r="V415">
        <v>2</v>
      </c>
      <c r="W415">
        <v>75</v>
      </c>
      <c r="Y415">
        <v>60</v>
      </c>
      <c r="AH415" t="s">
        <v>2420</v>
      </c>
    </row>
    <row r="416" spans="1:34" x14ac:dyDescent="0.25">
      <c r="A416">
        <v>3</v>
      </c>
      <c r="B416" t="s">
        <v>623</v>
      </c>
      <c r="C416" t="s">
        <v>627</v>
      </c>
      <c r="D416" t="s">
        <v>624</v>
      </c>
      <c r="E416" t="s">
        <v>625</v>
      </c>
      <c r="F416" t="s">
        <v>629</v>
      </c>
      <c r="G416" t="s">
        <v>11040</v>
      </c>
      <c r="H416" t="s">
        <v>907</v>
      </c>
      <c r="I416" t="s">
        <v>908</v>
      </c>
      <c r="J416">
        <v>4</v>
      </c>
      <c r="L416" t="s">
        <v>909</v>
      </c>
      <c r="M416" t="s">
        <v>910</v>
      </c>
      <c r="N416" t="s">
        <v>911</v>
      </c>
      <c r="O416" t="s">
        <v>2421</v>
      </c>
      <c r="P416" t="s">
        <v>1534</v>
      </c>
      <c r="Q416" t="s">
        <v>2</v>
      </c>
      <c r="R416" t="s">
        <v>2</v>
      </c>
      <c r="S416" t="s">
        <v>8646</v>
      </c>
      <c r="T416" t="b">
        <v>0</v>
      </c>
      <c r="U416" t="b">
        <v>1</v>
      </c>
      <c r="V416">
        <v>3</v>
      </c>
      <c r="W416">
        <v>75</v>
      </c>
      <c r="Y416">
        <v>60</v>
      </c>
      <c r="AH416" t="s">
        <v>2422</v>
      </c>
    </row>
    <row r="417" spans="1:34" x14ac:dyDescent="0.25">
      <c r="A417">
        <v>3</v>
      </c>
      <c r="B417" t="s">
        <v>623</v>
      </c>
      <c r="C417" t="s">
        <v>627</v>
      </c>
      <c r="D417" t="s">
        <v>624</v>
      </c>
      <c r="E417" t="s">
        <v>625</v>
      </c>
      <c r="F417" t="s">
        <v>629</v>
      </c>
      <c r="G417" t="s">
        <v>11040</v>
      </c>
      <c r="H417" t="s">
        <v>907</v>
      </c>
      <c r="I417" t="s">
        <v>908</v>
      </c>
      <c r="J417">
        <v>4</v>
      </c>
      <c r="L417" t="s">
        <v>909</v>
      </c>
      <c r="M417" t="s">
        <v>910</v>
      </c>
      <c r="N417" t="s">
        <v>911</v>
      </c>
      <c r="O417" t="s">
        <v>2423</v>
      </c>
      <c r="P417" t="s">
        <v>356</v>
      </c>
      <c r="Q417" t="s">
        <v>25</v>
      </c>
      <c r="R417" t="s">
        <v>25</v>
      </c>
      <c r="S417" t="s">
        <v>357</v>
      </c>
      <c r="T417" t="b">
        <v>0</v>
      </c>
      <c r="U417" t="b">
        <v>1</v>
      </c>
      <c r="V417">
        <v>1</v>
      </c>
      <c r="Y417">
        <v>480</v>
      </c>
      <c r="Z417">
        <v>2000</v>
      </c>
      <c r="AA417" t="s">
        <v>2238</v>
      </c>
      <c r="AH417" t="s">
        <v>911</v>
      </c>
    </row>
    <row r="418" spans="1:34" x14ac:dyDescent="0.25">
      <c r="A418">
        <v>3</v>
      </c>
      <c r="B418" t="s">
        <v>623</v>
      </c>
      <c r="C418" t="s">
        <v>627</v>
      </c>
      <c r="D418" t="s">
        <v>624</v>
      </c>
      <c r="E418" t="s">
        <v>625</v>
      </c>
      <c r="F418" t="s">
        <v>629</v>
      </c>
      <c r="G418" t="s">
        <v>11040</v>
      </c>
      <c r="H418" t="s">
        <v>912</v>
      </c>
      <c r="I418" t="s">
        <v>913</v>
      </c>
      <c r="J418">
        <v>1</v>
      </c>
      <c r="L418" t="s">
        <v>894</v>
      </c>
      <c r="M418" t="s">
        <v>914</v>
      </c>
      <c r="N418" t="s">
        <v>915</v>
      </c>
      <c r="O418" t="s">
        <v>2424</v>
      </c>
      <c r="P418" t="s">
        <v>262</v>
      </c>
      <c r="Q418" t="s">
        <v>369</v>
      </c>
      <c r="R418" t="s">
        <v>8654</v>
      </c>
      <c r="S418" t="s">
        <v>8645</v>
      </c>
      <c r="T418" t="b">
        <v>1</v>
      </c>
      <c r="U418" t="b">
        <v>0</v>
      </c>
      <c r="V418">
        <v>1</v>
      </c>
      <c r="W418">
        <v>25</v>
      </c>
      <c r="X418">
        <v>8</v>
      </c>
      <c r="AB418">
        <v>2</v>
      </c>
      <c r="AC418">
        <v>1</v>
      </c>
      <c r="AD418">
        <v>2</v>
      </c>
      <c r="AE418" t="s">
        <v>2289</v>
      </c>
      <c r="AG418" t="s">
        <v>2425</v>
      </c>
      <c r="AH418" t="s">
        <v>914</v>
      </c>
    </row>
    <row r="419" spans="1:34" x14ac:dyDescent="0.25">
      <c r="A419">
        <v>3</v>
      </c>
      <c r="B419" t="s">
        <v>623</v>
      </c>
      <c r="C419" t="s">
        <v>627</v>
      </c>
      <c r="D419" t="s">
        <v>624</v>
      </c>
      <c r="E419" t="s">
        <v>625</v>
      </c>
      <c r="F419" t="s">
        <v>629</v>
      </c>
      <c r="G419" t="s">
        <v>11040</v>
      </c>
      <c r="H419" t="s">
        <v>912</v>
      </c>
      <c r="I419" t="s">
        <v>913</v>
      </c>
      <c r="J419">
        <v>1</v>
      </c>
      <c r="L419" t="s">
        <v>894</v>
      </c>
      <c r="M419" t="s">
        <v>914</v>
      </c>
      <c r="N419" t="s">
        <v>915</v>
      </c>
      <c r="O419" t="s">
        <v>2426</v>
      </c>
      <c r="P419" t="s">
        <v>262</v>
      </c>
      <c r="Q419" t="s">
        <v>369</v>
      </c>
      <c r="R419" t="s">
        <v>8654</v>
      </c>
      <c r="S419" t="s">
        <v>8645</v>
      </c>
      <c r="T419" t="b">
        <v>1</v>
      </c>
      <c r="U419" t="b">
        <v>0</v>
      </c>
      <c r="V419">
        <v>2</v>
      </c>
      <c r="W419">
        <v>35</v>
      </c>
      <c r="X419">
        <v>10</v>
      </c>
      <c r="AB419">
        <v>2</v>
      </c>
      <c r="AC419">
        <v>1</v>
      </c>
      <c r="AD419">
        <v>2</v>
      </c>
      <c r="AE419" t="s">
        <v>618</v>
      </c>
      <c r="AG419" t="s">
        <v>2427</v>
      </c>
      <c r="AH419" t="s">
        <v>2428</v>
      </c>
    </row>
    <row r="420" spans="1:34" x14ac:dyDescent="0.25">
      <c r="A420">
        <v>3</v>
      </c>
      <c r="B420" t="s">
        <v>623</v>
      </c>
      <c r="C420" t="s">
        <v>627</v>
      </c>
      <c r="D420" t="s">
        <v>624</v>
      </c>
      <c r="E420" t="s">
        <v>625</v>
      </c>
      <c r="F420" t="s">
        <v>629</v>
      </c>
      <c r="G420" t="s">
        <v>11040</v>
      </c>
      <c r="H420" t="s">
        <v>912</v>
      </c>
      <c r="I420" t="s">
        <v>913</v>
      </c>
      <c r="J420">
        <v>1</v>
      </c>
      <c r="L420" t="s">
        <v>894</v>
      </c>
      <c r="M420" t="s">
        <v>914</v>
      </c>
      <c r="N420" t="s">
        <v>915</v>
      </c>
      <c r="O420" t="s">
        <v>2429</v>
      </c>
      <c r="P420" t="s">
        <v>262</v>
      </c>
      <c r="Q420" t="s">
        <v>369</v>
      </c>
      <c r="R420" t="s">
        <v>8654</v>
      </c>
      <c r="S420" t="s">
        <v>8645</v>
      </c>
      <c r="T420" t="b">
        <v>1</v>
      </c>
      <c r="U420" t="b">
        <v>0</v>
      </c>
      <c r="V420">
        <v>3</v>
      </c>
      <c r="W420">
        <v>35</v>
      </c>
      <c r="X420">
        <v>10</v>
      </c>
      <c r="AB420">
        <v>2</v>
      </c>
      <c r="AC420">
        <v>1</v>
      </c>
      <c r="AD420">
        <v>2</v>
      </c>
      <c r="AE420" t="s">
        <v>1745</v>
      </c>
      <c r="AG420" t="s">
        <v>2430</v>
      </c>
      <c r="AH420" t="s">
        <v>2431</v>
      </c>
    </row>
    <row r="421" spans="1:34" x14ac:dyDescent="0.25">
      <c r="A421">
        <v>3</v>
      </c>
      <c r="B421" t="s">
        <v>623</v>
      </c>
      <c r="C421" t="s">
        <v>627</v>
      </c>
      <c r="D421" t="s">
        <v>624</v>
      </c>
      <c r="E421" t="s">
        <v>625</v>
      </c>
      <c r="F421" t="s">
        <v>629</v>
      </c>
      <c r="G421" t="s">
        <v>11040</v>
      </c>
      <c r="H421" t="s">
        <v>912</v>
      </c>
      <c r="I421" t="s">
        <v>913</v>
      </c>
      <c r="J421">
        <v>1</v>
      </c>
      <c r="L421" t="s">
        <v>894</v>
      </c>
      <c r="M421" t="s">
        <v>914</v>
      </c>
      <c r="N421" t="s">
        <v>915</v>
      </c>
      <c r="O421" t="s">
        <v>2432</v>
      </c>
      <c r="P421" t="s">
        <v>262</v>
      </c>
      <c r="Q421" t="s">
        <v>369</v>
      </c>
      <c r="R421" t="s">
        <v>8654</v>
      </c>
      <c r="S421" t="s">
        <v>8645</v>
      </c>
      <c r="T421" t="b">
        <v>1</v>
      </c>
      <c r="U421" t="b">
        <v>0</v>
      </c>
      <c r="V421">
        <v>4</v>
      </c>
      <c r="W421">
        <v>35</v>
      </c>
      <c r="X421">
        <v>8</v>
      </c>
      <c r="AB421">
        <v>2</v>
      </c>
      <c r="AC421">
        <v>1</v>
      </c>
      <c r="AD421">
        <v>2</v>
      </c>
      <c r="AE421" t="s">
        <v>610</v>
      </c>
      <c r="AG421" t="s">
        <v>2433</v>
      </c>
      <c r="AH421" t="s">
        <v>2434</v>
      </c>
    </row>
    <row r="422" spans="1:34" x14ac:dyDescent="0.25">
      <c r="A422">
        <v>3</v>
      </c>
      <c r="B422" t="s">
        <v>623</v>
      </c>
      <c r="C422" t="s">
        <v>627</v>
      </c>
      <c r="D422" t="s">
        <v>624</v>
      </c>
      <c r="E422" t="s">
        <v>625</v>
      </c>
      <c r="F422" t="s">
        <v>629</v>
      </c>
      <c r="G422" t="s">
        <v>11040</v>
      </c>
      <c r="H422" t="s">
        <v>912</v>
      </c>
      <c r="I422" t="s">
        <v>913</v>
      </c>
      <c r="J422">
        <v>1</v>
      </c>
      <c r="L422" t="s">
        <v>894</v>
      </c>
      <c r="M422" t="s">
        <v>914</v>
      </c>
      <c r="N422" t="s">
        <v>915</v>
      </c>
      <c r="O422" t="s">
        <v>2435</v>
      </c>
      <c r="P422" t="s">
        <v>249</v>
      </c>
      <c r="Q422" t="s">
        <v>369</v>
      </c>
      <c r="R422" t="s">
        <v>423</v>
      </c>
      <c r="S422" t="s">
        <v>8645</v>
      </c>
      <c r="T422" t="b">
        <v>0</v>
      </c>
      <c r="U422" t="b">
        <v>0</v>
      </c>
      <c r="V422">
        <v>1</v>
      </c>
      <c r="W422">
        <v>110</v>
      </c>
      <c r="X422">
        <v>8</v>
      </c>
      <c r="AB422">
        <v>2</v>
      </c>
      <c r="AC422">
        <v>1</v>
      </c>
      <c r="AD422">
        <v>2</v>
      </c>
      <c r="AG422" t="s">
        <v>2436</v>
      </c>
      <c r="AH422" t="s">
        <v>2437</v>
      </c>
    </row>
    <row r="423" spans="1:34" x14ac:dyDescent="0.25">
      <c r="A423">
        <v>3</v>
      </c>
      <c r="B423" t="s">
        <v>623</v>
      </c>
      <c r="C423" t="s">
        <v>627</v>
      </c>
      <c r="D423" t="s">
        <v>624</v>
      </c>
      <c r="E423" t="s">
        <v>625</v>
      </c>
      <c r="F423" t="s">
        <v>629</v>
      </c>
      <c r="G423" t="s">
        <v>11040</v>
      </c>
      <c r="H423" t="s">
        <v>912</v>
      </c>
      <c r="I423" t="s">
        <v>913</v>
      </c>
      <c r="J423">
        <v>1</v>
      </c>
      <c r="L423" t="s">
        <v>894</v>
      </c>
      <c r="M423" t="s">
        <v>914</v>
      </c>
      <c r="N423" t="s">
        <v>915</v>
      </c>
      <c r="O423" t="s">
        <v>2438</v>
      </c>
      <c r="P423" t="s">
        <v>249</v>
      </c>
      <c r="Q423" t="s">
        <v>369</v>
      </c>
      <c r="R423" t="s">
        <v>423</v>
      </c>
      <c r="S423" t="s">
        <v>8645</v>
      </c>
      <c r="T423" t="b">
        <v>0</v>
      </c>
      <c r="U423" t="b">
        <v>0</v>
      </c>
      <c r="V423">
        <v>2</v>
      </c>
      <c r="W423">
        <v>110</v>
      </c>
      <c r="X423">
        <v>8</v>
      </c>
      <c r="AB423">
        <v>2</v>
      </c>
      <c r="AC423">
        <v>1</v>
      </c>
      <c r="AD423">
        <v>2</v>
      </c>
      <c r="AG423" t="s">
        <v>2439</v>
      </c>
      <c r="AH423" t="s">
        <v>2440</v>
      </c>
    </row>
    <row r="424" spans="1:34" x14ac:dyDescent="0.25">
      <c r="A424">
        <v>3</v>
      </c>
      <c r="B424" t="s">
        <v>623</v>
      </c>
      <c r="C424" t="s">
        <v>627</v>
      </c>
      <c r="D424" t="s">
        <v>624</v>
      </c>
      <c r="E424" t="s">
        <v>625</v>
      </c>
      <c r="F424" t="s">
        <v>629</v>
      </c>
      <c r="G424" t="s">
        <v>11040</v>
      </c>
      <c r="H424" t="s">
        <v>912</v>
      </c>
      <c r="I424" t="s">
        <v>913</v>
      </c>
      <c r="J424">
        <v>1</v>
      </c>
      <c r="L424" t="s">
        <v>894</v>
      </c>
      <c r="M424" t="s">
        <v>914</v>
      </c>
      <c r="N424" t="s">
        <v>915</v>
      </c>
      <c r="O424" t="s">
        <v>2441</v>
      </c>
      <c r="P424" t="s">
        <v>249</v>
      </c>
      <c r="Q424" t="s">
        <v>369</v>
      </c>
      <c r="R424" t="s">
        <v>423</v>
      </c>
      <c r="S424" t="s">
        <v>8645</v>
      </c>
      <c r="T424" t="b">
        <v>0</v>
      </c>
      <c r="U424" t="b">
        <v>0</v>
      </c>
      <c r="V424">
        <v>3</v>
      </c>
      <c r="W424">
        <v>110</v>
      </c>
      <c r="X424">
        <v>8</v>
      </c>
      <c r="AB424">
        <v>2</v>
      </c>
      <c r="AC424">
        <v>1</v>
      </c>
      <c r="AD424">
        <v>2</v>
      </c>
      <c r="AG424" t="s">
        <v>2439</v>
      </c>
      <c r="AH424" t="s">
        <v>2442</v>
      </c>
    </row>
    <row r="425" spans="1:34" x14ac:dyDescent="0.25">
      <c r="A425">
        <v>3</v>
      </c>
      <c r="B425" t="s">
        <v>623</v>
      </c>
      <c r="C425" t="s">
        <v>627</v>
      </c>
      <c r="D425" t="s">
        <v>624</v>
      </c>
      <c r="E425" t="s">
        <v>625</v>
      </c>
      <c r="F425" t="s">
        <v>629</v>
      </c>
      <c r="G425" t="s">
        <v>11040</v>
      </c>
      <c r="H425" t="s">
        <v>912</v>
      </c>
      <c r="I425" t="s">
        <v>913</v>
      </c>
      <c r="J425">
        <v>1</v>
      </c>
      <c r="L425" t="s">
        <v>894</v>
      </c>
      <c r="M425" t="s">
        <v>914</v>
      </c>
      <c r="N425" t="s">
        <v>915</v>
      </c>
      <c r="O425" t="s">
        <v>2443</v>
      </c>
      <c r="P425" t="s">
        <v>275</v>
      </c>
      <c r="Q425" t="s">
        <v>369</v>
      </c>
      <c r="R425" t="s">
        <v>8654</v>
      </c>
      <c r="S425" t="s">
        <v>8645</v>
      </c>
      <c r="T425" t="b">
        <v>1</v>
      </c>
      <c r="U425" t="b">
        <v>0</v>
      </c>
      <c r="V425">
        <v>1</v>
      </c>
      <c r="W425">
        <v>0</v>
      </c>
      <c r="Y425">
        <v>10</v>
      </c>
      <c r="AG425" t="s">
        <v>2444</v>
      </c>
      <c r="AH425" t="s">
        <v>2445</v>
      </c>
    </row>
    <row r="426" spans="1:34" x14ac:dyDescent="0.25">
      <c r="A426">
        <v>3</v>
      </c>
      <c r="B426" t="s">
        <v>623</v>
      </c>
      <c r="C426" t="s">
        <v>627</v>
      </c>
      <c r="D426" t="s">
        <v>624</v>
      </c>
      <c r="E426" t="s">
        <v>625</v>
      </c>
      <c r="F426" t="s">
        <v>629</v>
      </c>
      <c r="G426" t="s">
        <v>11040</v>
      </c>
      <c r="H426" t="s">
        <v>912</v>
      </c>
      <c r="I426" t="s">
        <v>913</v>
      </c>
      <c r="J426">
        <v>1</v>
      </c>
      <c r="L426" t="s">
        <v>894</v>
      </c>
      <c r="M426" t="s">
        <v>914</v>
      </c>
      <c r="N426" t="s">
        <v>915</v>
      </c>
      <c r="O426" t="s">
        <v>2446</v>
      </c>
      <c r="P426" t="s">
        <v>275</v>
      </c>
      <c r="Q426" t="s">
        <v>369</v>
      </c>
      <c r="R426" t="s">
        <v>8654</v>
      </c>
      <c r="S426" t="s">
        <v>8645</v>
      </c>
      <c r="T426" t="b">
        <v>1</v>
      </c>
      <c r="U426" t="b">
        <v>0</v>
      </c>
      <c r="V426">
        <v>2</v>
      </c>
      <c r="W426">
        <v>20</v>
      </c>
      <c r="Y426">
        <v>10</v>
      </c>
      <c r="AG426" t="s">
        <v>2447</v>
      </c>
      <c r="AH426" t="s">
        <v>2448</v>
      </c>
    </row>
    <row r="427" spans="1:34" x14ac:dyDescent="0.25">
      <c r="A427">
        <v>3</v>
      </c>
      <c r="B427" t="s">
        <v>623</v>
      </c>
      <c r="C427" t="s">
        <v>627</v>
      </c>
      <c r="D427" t="s">
        <v>624</v>
      </c>
      <c r="E427" t="s">
        <v>625</v>
      </c>
      <c r="F427" t="s">
        <v>629</v>
      </c>
      <c r="G427" t="s">
        <v>11040</v>
      </c>
      <c r="H427" t="s">
        <v>912</v>
      </c>
      <c r="I427" t="s">
        <v>913</v>
      </c>
      <c r="J427">
        <v>1</v>
      </c>
      <c r="L427" t="s">
        <v>894</v>
      </c>
      <c r="M427" t="s">
        <v>914</v>
      </c>
      <c r="N427" t="s">
        <v>915</v>
      </c>
      <c r="O427" t="s">
        <v>2449</v>
      </c>
      <c r="P427" t="s">
        <v>296</v>
      </c>
      <c r="Q427" t="s">
        <v>369</v>
      </c>
      <c r="R427" t="s">
        <v>8489</v>
      </c>
      <c r="S427" t="s">
        <v>8646</v>
      </c>
      <c r="T427" t="b">
        <v>0</v>
      </c>
      <c r="U427" t="b">
        <v>0</v>
      </c>
      <c r="V427">
        <v>1</v>
      </c>
      <c r="W427">
        <v>200</v>
      </c>
      <c r="X427">
        <v>10</v>
      </c>
      <c r="AB427">
        <v>2</v>
      </c>
      <c r="AC427">
        <v>1</v>
      </c>
      <c r="AD427">
        <v>2</v>
      </c>
      <c r="AE427" t="s">
        <v>1745</v>
      </c>
      <c r="AG427" t="s">
        <v>1932</v>
      </c>
      <c r="AH427" t="s">
        <v>2450</v>
      </c>
    </row>
    <row r="428" spans="1:34" x14ac:dyDescent="0.25">
      <c r="A428">
        <v>3</v>
      </c>
      <c r="B428" t="s">
        <v>623</v>
      </c>
      <c r="C428" t="s">
        <v>627</v>
      </c>
      <c r="D428" t="s">
        <v>624</v>
      </c>
      <c r="E428" t="s">
        <v>625</v>
      </c>
      <c r="F428" t="s">
        <v>629</v>
      </c>
      <c r="G428" t="s">
        <v>11040</v>
      </c>
      <c r="H428" t="s">
        <v>912</v>
      </c>
      <c r="I428" t="s">
        <v>913</v>
      </c>
      <c r="J428">
        <v>1</v>
      </c>
      <c r="L428" t="s">
        <v>894</v>
      </c>
      <c r="M428" t="s">
        <v>914</v>
      </c>
      <c r="N428" t="s">
        <v>915</v>
      </c>
      <c r="O428" t="s">
        <v>2451</v>
      </c>
      <c r="P428" t="s">
        <v>296</v>
      </c>
      <c r="Q428" t="s">
        <v>369</v>
      </c>
      <c r="R428" t="s">
        <v>8489</v>
      </c>
      <c r="S428" t="s">
        <v>8646</v>
      </c>
      <c r="T428" t="b">
        <v>0</v>
      </c>
      <c r="U428" t="b">
        <v>0</v>
      </c>
      <c r="V428">
        <v>2</v>
      </c>
      <c r="W428">
        <v>200</v>
      </c>
      <c r="X428">
        <v>12</v>
      </c>
      <c r="AB428">
        <v>1</v>
      </c>
      <c r="AC428">
        <v>1</v>
      </c>
      <c r="AD428">
        <v>3</v>
      </c>
      <c r="AE428" t="s">
        <v>610</v>
      </c>
      <c r="AG428" t="s">
        <v>2452</v>
      </c>
      <c r="AH428" t="s">
        <v>2453</v>
      </c>
    </row>
    <row r="429" spans="1:34" x14ac:dyDescent="0.25">
      <c r="A429">
        <v>3</v>
      </c>
      <c r="B429" t="s">
        <v>623</v>
      </c>
      <c r="C429" t="s">
        <v>627</v>
      </c>
      <c r="D429" t="s">
        <v>624</v>
      </c>
      <c r="E429" t="s">
        <v>625</v>
      </c>
      <c r="F429" t="s">
        <v>629</v>
      </c>
      <c r="G429" t="s">
        <v>11040</v>
      </c>
      <c r="H429" t="s">
        <v>912</v>
      </c>
      <c r="I429" t="s">
        <v>913</v>
      </c>
      <c r="J429">
        <v>1</v>
      </c>
      <c r="L429" t="s">
        <v>894</v>
      </c>
      <c r="M429" t="s">
        <v>914</v>
      </c>
      <c r="N429" t="s">
        <v>915</v>
      </c>
      <c r="O429" t="s">
        <v>2454</v>
      </c>
      <c r="P429" t="s">
        <v>296</v>
      </c>
      <c r="Q429" t="s">
        <v>369</v>
      </c>
      <c r="R429" t="s">
        <v>8489</v>
      </c>
      <c r="S429" t="s">
        <v>8646</v>
      </c>
      <c r="T429" t="b">
        <v>0</v>
      </c>
      <c r="U429" t="b">
        <v>0</v>
      </c>
      <c r="V429">
        <v>3</v>
      </c>
      <c r="W429">
        <v>200</v>
      </c>
      <c r="X429">
        <v>9</v>
      </c>
      <c r="AB429">
        <v>1</v>
      </c>
      <c r="AC429">
        <v>1</v>
      </c>
      <c r="AD429">
        <v>3</v>
      </c>
      <c r="AE429" t="s">
        <v>1646</v>
      </c>
      <c r="AG429" t="s">
        <v>2455</v>
      </c>
      <c r="AH429" t="s">
        <v>2456</v>
      </c>
    </row>
    <row r="430" spans="1:34" x14ac:dyDescent="0.25">
      <c r="A430">
        <v>3</v>
      </c>
      <c r="B430" t="s">
        <v>623</v>
      </c>
      <c r="C430" t="s">
        <v>627</v>
      </c>
      <c r="D430" t="s">
        <v>624</v>
      </c>
      <c r="E430" t="s">
        <v>625</v>
      </c>
      <c r="F430" t="s">
        <v>629</v>
      </c>
      <c r="G430" t="s">
        <v>11040</v>
      </c>
      <c r="H430" t="s">
        <v>912</v>
      </c>
      <c r="I430" t="s">
        <v>913</v>
      </c>
      <c r="J430">
        <v>1</v>
      </c>
      <c r="L430" t="s">
        <v>894</v>
      </c>
      <c r="M430" t="s">
        <v>914</v>
      </c>
      <c r="N430" t="s">
        <v>915</v>
      </c>
      <c r="O430" t="s">
        <v>2457</v>
      </c>
      <c r="P430" t="s">
        <v>15</v>
      </c>
      <c r="Q430" t="s">
        <v>2</v>
      </c>
      <c r="R430" t="s">
        <v>2</v>
      </c>
      <c r="S430" t="s">
        <v>8646</v>
      </c>
      <c r="T430" t="b">
        <v>1</v>
      </c>
      <c r="U430" t="b">
        <v>1</v>
      </c>
      <c r="V430">
        <v>1</v>
      </c>
      <c r="W430">
        <v>60</v>
      </c>
      <c r="Y430">
        <v>64.800000000000011</v>
      </c>
      <c r="AH430" t="s">
        <v>2458</v>
      </c>
    </row>
    <row r="431" spans="1:34" x14ac:dyDescent="0.25">
      <c r="A431">
        <v>3</v>
      </c>
      <c r="B431" t="s">
        <v>623</v>
      </c>
      <c r="C431" t="s">
        <v>627</v>
      </c>
      <c r="D431" t="s">
        <v>624</v>
      </c>
      <c r="E431" t="s">
        <v>625</v>
      </c>
      <c r="F431" t="s">
        <v>629</v>
      </c>
      <c r="G431" t="s">
        <v>11040</v>
      </c>
      <c r="H431" t="s">
        <v>912</v>
      </c>
      <c r="I431" t="s">
        <v>913</v>
      </c>
      <c r="J431">
        <v>1</v>
      </c>
      <c r="L431" t="s">
        <v>894</v>
      </c>
      <c r="M431" t="s">
        <v>914</v>
      </c>
      <c r="N431" t="s">
        <v>915</v>
      </c>
      <c r="O431" t="s">
        <v>2459</v>
      </c>
      <c r="P431" t="s">
        <v>15</v>
      </c>
      <c r="Q431" t="s">
        <v>2</v>
      </c>
      <c r="R431" t="s">
        <v>2</v>
      </c>
      <c r="S431" t="s">
        <v>8646</v>
      </c>
      <c r="T431" t="b">
        <v>1</v>
      </c>
      <c r="U431" t="b">
        <v>1</v>
      </c>
      <c r="V431">
        <v>2</v>
      </c>
      <c r="W431">
        <v>60</v>
      </c>
      <c r="Y431">
        <v>64.800000000000011</v>
      </c>
      <c r="AH431" t="s">
        <v>2460</v>
      </c>
    </row>
    <row r="432" spans="1:34" x14ac:dyDescent="0.25">
      <c r="A432">
        <v>3</v>
      </c>
      <c r="B432" t="s">
        <v>623</v>
      </c>
      <c r="C432" t="s">
        <v>627</v>
      </c>
      <c r="D432" t="s">
        <v>624</v>
      </c>
      <c r="E432" t="s">
        <v>625</v>
      </c>
      <c r="F432" t="s">
        <v>629</v>
      </c>
      <c r="G432" t="s">
        <v>11040</v>
      </c>
      <c r="H432" t="s">
        <v>912</v>
      </c>
      <c r="I432" t="s">
        <v>913</v>
      </c>
      <c r="J432">
        <v>1</v>
      </c>
      <c r="L432" t="s">
        <v>894</v>
      </c>
      <c r="M432" t="s">
        <v>914</v>
      </c>
      <c r="N432" t="s">
        <v>915</v>
      </c>
      <c r="O432" t="s">
        <v>2461</v>
      </c>
      <c r="P432" t="s">
        <v>15</v>
      </c>
      <c r="Q432" t="s">
        <v>2</v>
      </c>
      <c r="R432" t="s">
        <v>2</v>
      </c>
      <c r="S432" t="s">
        <v>8646</v>
      </c>
      <c r="T432" t="b">
        <v>1</v>
      </c>
      <c r="U432" t="b">
        <v>1</v>
      </c>
      <c r="V432">
        <v>3</v>
      </c>
      <c r="W432">
        <v>60</v>
      </c>
      <c r="Y432">
        <v>64.800000000000011</v>
      </c>
      <c r="AH432" t="s">
        <v>915</v>
      </c>
    </row>
    <row r="433" spans="1:34" x14ac:dyDescent="0.25">
      <c r="A433">
        <v>3</v>
      </c>
      <c r="B433" t="s">
        <v>623</v>
      </c>
      <c r="C433" t="s">
        <v>627</v>
      </c>
      <c r="D433" t="s">
        <v>624</v>
      </c>
      <c r="E433" t="s">
        <v>625</v>
      </c>
      <c r="F433" t="s">
        <v>629</v>
      </c>
      <c r="G433" t="s">
        <v>11040</v>
      </c>
      <c r="H433" t="s">
        <v>916</v>
      </c>
      <c r="I433" t="s">
        <v>917</v>
      </c>
      <c r="J433">
        <v>2</v>
      </c>
      <c r="L433" t="s">
        <v>899</v>
      </c>
      <c r="M433" t="s">
        <v>918</v>
      </c>
      <c r="N433" t="s">
        <v>919</v>
      </c>
      <c r="O433" t="s">
        <v>2462</v>
      </c>
      <c r="P433" t="s">
        <v>154</v>
      </c>
      <c r="Q433" t="s">
        <v>148</v>
      </c>
      <c r="R433" t="s">
        <v>8659</v>
      </c>
      <c r="S433" t="s">
        <v>8664</v>
      </c>
      <c r="T433" t="b">
        <v>0</v>
      </c>
      <c r="U433" t="b">
        <v>0</v>
      </c>
      <c r="V433">
        <v>1</v>
      </c>
      <c r="W433">
        <v>185</v>
      </c>
      <c r="X433">
        <v>5</v>
      </c>
      <c r="AB433">
        <v>1</v>
      </c>
      <c r="AC433">
        <v>1</v>
      </c>
      <c r="AD433">
        <v>2</v>
      </c>
      <c r="AE433" t="s">
        <v>610</v>
      </c>
      <c r="AG433" t="s">
        <v>2463</v>
      </c>
      <c r="AH433" t="s">
        <v>918</v>
      </c>
    </row>
    <row r="434" spans="1:34" x14ac:dyDescent="0.25">
      <c r="A434">
        <v>3</v>
      </c>
      <c r="B434" t="s">
        <v>623</v>
      </c>
      <c r="C434" t="s">
        <v>627</v>
      </c>
      <c r="D434" t="s">
        <v>624</v>
      </c>
      <c r="E434" t="s">
        <v>625</v>
      </c>
      <c r="F434" t="s">
        <v>629</v>
      </c>
      <c r="G434" t="s">
        <v>11040</v>
      </c>
      <c r="H434" t="s">
        <v>916</v>
      </c>
      <c r="I434" t="s">
        <v>917</v>
      </c>
      <c r="J434">
        <v>2</v>
      </c>
      <c r="L434" t="s">
        <v>899</v>
      </c>
      <c r="M434" t="s">
        <v>918</v>
      </c>
      <c r="N434" t="s">
        <v>919</v>
      </c>
      <c r="O434" t="s">
        <v>2464</v>
      </c>
      <c r="P434" t="s">
        <v>154</v>
      </c>
      <c r="Q434" t="s">
        <v>148</v>
      </c>
      <c r="R434" t="s">
        <v>8659</v>
      </c>
      <c r="S434" t="s">
        <v>8664</v>
      </c>
      <c r="T434" t="b">
        <v>0</v>
      </c>
      <c r="U434" t="b">
        <v>0</v>
      </c>
      <c r="V434">
        <v>2</v>
      </c>
      <c r="W434">
        <v>185</v>
      </c>
      <c r="X434">
        <v>4</v>
      </c>
      <c r="AB434">
        <v>1</v>
      </c>
      <c r="AC434">
        <v>1</v>
      </c>
      <c r="AD434">
        <v>2</v>
      </c>
      <c r="AE434" t="s">
        <v>610</v>
      </c>
      <c r="AG434" t="s">
        <v>2465</v>
      </c>
      <c r="AH434" t="s">
        <v>2466</v>
      </c>
    </row>
    <row r="435" spans="1:34" x14ac:dyDescent="0.25">
      <c r="A435">
        <v>3</v>
      </c>
      <c r="B435" t="s">
        <v>623</v>
      </c>
      <c r="C435" t="s">
        <v>627</v>
      </c>
      <c r="D435" t="s">
        <v>624</v>
      </c>
      <c r="E435" t="s">
        <v>625</v>
      </c>
      <c r="F435" t="s">
        <v>629</v>
      </c>
      <c r="G435" t="s">
        <v>11040</v>
      </c>
      <c r="H435" t="s">
        <v>916</v>
      </c>
      <c r="I435" t="s">
        <v>917</v>
      </c>
      <c r="J435">
        <v>2</v>
      </c>
      <c r="L435" t="s">
        <v>899</v>
      </c>
      <c r="M435" t="s">
        <v>918</v>
      </c>
      <c r="N435" t="s">
        <v>919</v>
      </c>
      <c r="O435" t="s">
        <v>2467</v>
      </c>
      <c r="P435" t="s">
        <v>2295</v>
      </c>
      <c r="Q435" t="s">
        <v>148</v>
      </c>
      <c r="R435" t="s">
        <v>8659</v>
      </c>
      <c r="S435" t="s">
        <v>8645</v>
      </c>
      <c r="T435" t="b">
        <v>0</v>
      </c>
      <c r="U435" t="b">
        <v>0</v>
      </c>
      <c r="V435">
        <v>1</v>
      </c>
      <c r="W435">
        <v>90</v>
      </c>
      <c r="X435">
        <v>10</v>
      </c>
      <c r="AB435">
        <v>2</v>
      </c>
      <c r="AC435">
        <v>1</v>
      </c>
      <c r="AD435">
        <v>2</v>
      </c>
      <c r="AE435" t="s">
        <v>2468</v>
      </c>
      <c r="AG435" t="s">
        <v>2469</v>
      </c>
      <c r="AH435" t="s">
        <v>2470</v>
      </c>
    </row>
    <row r="436" spans="1:34" x14ac:dyDescent="0.25">
      <c r="A436">
        <v>3</v>
      </c>
      <c r="B436" t="s">
        <v>623</v>
      </c>
      <c r="C436" t="s">
        <v>627</v>
      </c>
      <c r="D436" t="s">
        <v>624</v>
      </c>
      <c r="E436" t="s">
        <v>625</v>
      </c>
      <c r="F436" t="s">
        <v>629</v>
      </c>
      <c r="G436" t="s">
        <v>11040</v>
      </c>
      <c r="H436" t="s">
        <v>916</v>
      </c>
      <c r="I436" t="s">
        <v>917</v>
      </c>
      <c r="J436">
        <v>2</v>
      </c>
      <c r="L436" t="s">
        <v>899</v>
      </c>
      <c r="M436" t="s">
        <v>918</v>
      </c>
      <c r="N436" t="s">
        <v>919</v>
      </c>
      <c r="O436" t="s">
        <v>2471</v>
      </c>
      <c r="P436" t="s">
        <v>2295</v>
      </c>
      <c r="Q436" t="s">
        <v>148</v>
      </c>
      <c r="R436" t="s">
        <v>8659</v>
      </c>
      <c r="S436" t="s">
        <v>8645</v>
      </c>
      <c r="T436" t="b">
        <v>0</v>
      </c>
      <c r="U436" t="b">
        <v>0</v>
      </c>
      <c r="V436">
        <v>2</v>
      </c>
      <c r="W436">
        <v>90</v>
      </c>
      <c r="X436">
        <v>8</v>
      </c>
      <c r="AB436">
        <v>2</v>
      </c>
      <c r="AC436">
        <v>1</v>
      </c>
      <c r="AD436">
        <v>2</v>
      </c>
      <c r="AE436" t="s">
        <v>2468</v>
      </c>
      <c r="AG436" t="s">
        <v>2472</v>
      </c>
      <c r="AH436" t="s">
        <v>2473</v>
      </c>
    </row>
    <row r="437" spans="1:34" x14ac:dyDescent="0.25">
      <c r="A437">
        <v>3</v>
      </c>
      <c r="B437" t="s">
        <v>623</v>
      </c>
      <c r="C437" t="s">
        <v>627</v>
      </c>
      <c r="D437" t="s">
        <v>624</v>
      </c>
      <c r="E437" t="s">
        <v>625</v>
      </c>
      <c r="F437" t="s">
        <v>629</v>
      </c>
      <c r="G437" t="s">
        <v>11040</v>
      </c>
      <c r="H437" t="s">
        <v>916</v>
      </c>
      <c r="I437" t="s">
        <v>917</v>
      </c>
      <c r="J437">
        <v>2</v>
      </c>
      <c r="L437" t="s">
        <v>899</v>
      </c>
      <c r="M437" t="s">
        <v>918</v>
      </c>
      <c r="N437" t="s">
        <v>919</v>
      </c>
      <c r="O437" t="s">
        <v>2474</v>
      </c>
      <c r="P437" t="s">
        <v>2295</v>
      </c>
      <c r="Q437" t="s">
        <v>148</v>
      </c>
      <c r="R437" t="s">
        <v>8659</v>
      </c>
      <c r="S437" t="s">
        <v>8645</v>
      </c>
      <c r="T437" t="b">
        <v>0</v>
      </c>
      <c r="U437" t="b">
        <v>0</v>
      </c>
      <c r="V437">
        <v>3</v>
      </c>
      <c r="W437">
        <v>90</v>
      </c>
      <c r="X437">
        <v>8</v>
      </c>
      <c r="AB437">
        <v>2</v>
      </c>
      <c r="AC437">
        <v>1</v>
      </c>
      <c r="AD437">
        <v>2</v>
      </c>
      <c r="AE437" t="s">
        <v>2468</v>
      </c>
      <c r="AG437" t="s">
        <v>2472</v>
      </c>
      <c r="AH437" t="s">
        <v>2475</v>
      </c>
    </row>
    <row r="438" spans="1:34" x14ac:dyDescent="0.25">
      <c r="A438">
        <v>3</v>
      </c>
      <c r="B438" t="s">
        <v>623</v>
      </c>
      <c r="C438" t="s">
        <v>627</v>
      </c>
      <c r="D438" t="s">
        <v>624</v>
      </c>
      <c r="E438" t="s">
        <v>625</v>
      </c>
      <c r="F438" t="s">
        <v>629</v>
      </c>
      <c r="G438" t="s">
        <v>11040</v>
      </c>
      <c r="H438" t="s">
        <v>916</v>
      </c>
      <c r="I438" t="s">
        <v>917</v>
      </c>
      <c r="J438">
        <v>2</v>
      </c>
      <c r="L438" t="s">
        <v>899</v>
      </c>
      <c r="M438" t="s">
        <v>918</v>
      </c>
      <c r="N438" t="s">
        <v>919</v>
      </c>
      <c r="O438" t="s">
        <v>2476</v>
      </c>
      <c r="P438" t="s">
        <v>204</v>
      </c>
      <c r="Q438" t="s">
        <v>148</v>
      </c>
      <c r="R438" t="s">
        <v>8490</v>
      </c>
      <c r="S438" t="s">
        <v>8645</v>
      </c>
      <c r="T438" t="b">
        <v>0</v>
      </c>
      <c r="U438" t="b">
        <v>0</v>
      </c>
      <c r="V438">
        <v>1</v>
      </c>
      <c r="W438">
        <v>70</v>
      </c>
      <c r="X438">
        <v>15</v>
      </c>
      <c r="AB438">
        <v>2</v>
      </c>
      <c r="AC438">
        <v>1</v>
      </c>
      <c r="AD438">
        <v>2</v>
      </c>
      <c r="AE438" t="s">
        <v>2468</v>
      </c>
      <c r="AG438" t="s">
        <v>2477</v>
      </c>
      <c r="AH438" t="s">
        <v>2478</v>
      </c>
    </row>
    <row r="439" spans="1:34" x14ac:dyDescent="0.25">
      <c r="A439">
        <v>3</v>
      </c>
      <c r="B439" t="s">
        <v>623</v>
      </c>
      <c r="C439" t="s">
        <v>627</v>
      </c>
      <c r="D439" t="s">
        <v>624</v>
      </c>
      <c r="E439" t="s">
        <v>625</v>
      </c>
      <c r="F439" t="s">
        <v>629</v>
      </c>
      <c r="G439" t="s">
        <v>11040</v>
      </c>
      <c r="H439" t="s">
        <v>916</v>
      </c>
      <c r="I439" t="s">
        <v>917</v>
      </c>
      <c r="J439">
        <v>2</v>
      </c>
      <c r="L439" t="s">
        <v>899</v>
      </c>
      <c r="M439" t="s">
        <v>918</v>
      </c>
      <c r="N439" t="s">
        <v>919</v>
      </c>
      <c r="O439" t="s">
        <v>2479</v>
      </c>
      <c r="P439" t="s">
        <v>204</v>
      </c>
      <c r="Q439" t="s">
        <v>148</v>
      </c>
      <c r="R439" t="s">
        <v>8490</v>
      </c>
      <c r="S439" t="s">
        <v>8645</v>
      </c>
      <c r="T439" t="b">
        <v>0</v>
      </c>
      <c r="U439" t="b">
        <v>0</v>
      </c>
      <c r="V439">
        <v>2</v>
      </c>
      <c r="W439">
        <v>70</v>
      </c>
      <c r="X439">
        <v>15</v>
      </c>
      <c r="AB439">
        <v>2</v>
      </c>
      <c r="AC439">
        <v>1</v>
      </c>
      <c r="AD439">
        <v>2</v>
      </c>
      <c r="AE439" t="s">
        <v>2468</v>
      </c>
      <c r="AG439" t="s">
        <v>2477</v>
      </c>
      <c r="AH439" t="s">
        <v>2480</v>
      </c>
    </row>
    <row r="440" spans="1:34" x14ac:dyDescent="0.25">
      <c r="A440">
        <v>3</v>
      </c>
      <c r="B440" t="s">
        <v>623</v>
      </c>
      <c r="C440" t="s">
        <v>627</v>
      </c>
      <c r="D440" t="s">
        <v>624</v>
      </c>
      <c r="E440" t="s">
        <v>625</v>
      </c>
      <c r="F440" t="s">
        <v>629</v>
      </c>
      <c r="G440" t="s">
        <v>11040</v>
      </c>
      <c r="H440" t="s">
        <v>916</v>
      </c>
      <c r="I440" t="s">
        <v>917</v>
      </c>
      <c r="J440">
        <v>2</v>
      </c>
      <c r="L440" t="s">
        <v>899</v>
      </c>
      <c r="M440" t="s">
        <v>918</v>
      </c>
      <c r="N440" t="s">
        <v>919</v>
      </c>
      <c r="O440" t="s">
        <v>2481</v>
      </c>
      <c r="P440" t="s">
        <v>204</v>
      </c>
      <c r="Q440" t="s">
        <v>148</v>
      </c>
      <c r="R440" t="s">
        <v>8490</v>
      </c>
      <c r="S440" t="s">
        <v>8645</v>
      </c>
      <c r="T440" t="b">
        <v>0</v>
      </c>
      <c r="U440" t="b">
        <v>0</v>
      </c>
      <c r="V440">
        <v>3</v>
      </c>
      <c r="W440">
        <v>80</v>
      </c>
      <c r="X440">
        <v>15</v>
      </c>
      <c r="AB440">
        <v>2</v>
      </c>
      <c r="AC440">
        <v>1</v>
      </c>
      <c r="AD440">
        <v>2</v>
      </c>
      <c r="AE440" t="s">
        <v>1888</v>
      </c>
      <c r="AG440" t="s">
        <v>2482</v>
      </c>
      <c r="AH440" t="s">
        <v>2483</v>
      </c>
    </row>
    <row r="441" spans="1:34" x14ac:dyDescent="0.25">
      <c r="A441">
        <v>3</v>
      </c>
      <c r="B441" t="s">
        <v>623</v>
      </c>
      <c r="C441" t="s">
        <v>627</v>
      </c>
      <c r="D441" t="s">
        <v>624</v>
      </c>
      <c r="E441" t="s">
        <v>625</v>
      </c>
      <c r="F441" t="s">
        <v>629</v>
      </c>
      <c r="G441" t="s">
        <v>11040</v>
      </c>
      <c r="H441" t="s">
        <v>916</v>
      </c>
      <c r="I441" t="s">
        <v>917</v>
      </c>
      <c r="J441">
        <v>2</v>
      </c>
      <c r="L441" t="s">
        <v>899</v>
      </c>
      <c r="M441" t="s">
        <v>918</v>
      </c>
      <c r="N441" t="s">
        <v>919</v>
      </c>
      <c r="O441" t="s">
        <v>2484</v>
      </c>
      <c r="P441" t="s">
        <v>214</v>
      </c>
      <c r="Q441" t="s">
        <v>8650</v>
      </c>
      <c r="R441" t="s">
        <v>8637</v>
      </c>
      <c r="S441" t="s">
        <v>8643</v>
      </c>
      <c r="T441" t="b">
        <v>0</v>
      </c>
      <c r="U441" t="b">
        <v>0</v>
      </c>
      <c r="V441">
        <v>1</v>
      </c>
      <c r="W441">
        <v>42.5</v>
      </c>
      <c r="X441">
        <v>12</v>
      </c>
      <c r="AB441">
        <v>2</v>
      </c>
      <c r="AC441">
        <v>1</v>
      </c>
      <c r="AD441">
        <v>2</v>
      </c>
      <c r="AE441" t="s">
        <v>1745</v>
      </c>
      <c r="AG441" t="s">
        <v>1932</v>
      </c>
      <c r="AH441" t="s">
        <v>2485</v>
      </c>
    </row>
    <row r="442" spans="1:34" x14ac:dyDescent="0.25">
      <c r="A442">
        <v>3</v>
      </c>
      <c r="B442" t="s">
        <v>623</v>
      </c>
      <c r="C442" t="s">
        <v>627</v>
      </c>
      <c r="D442" t="s">
        <v>624</v>
      </c>
      <c r="E442" t="s">
        <v>625</v>
      </c>
      <c r="F442" t="s">
        <v>629</v>
      </c>
      <c r="G442" t="s">
        <v>11040</v>
      </c>
      <c r="H442" t="s">
        <v>916</v>
      </c>
      <c r="I442" t="s">
        <v>917</v>
      </c>
      <c r="J442">
        <v>2</v>
      </c>
      <c r="L442" t="s">
        <v>899</v>
      </c>
      <c r="M442" t="s">
        <v>918</v>
      </c>
      <c r="N442" t="s">
        <v>919</v>
      </c>
      <c r="O442" t="s">
        <v>2486</v>
      </c>
      <c r="P442" t="s">
        <v>214</v>
      </c>
      <c r="Q442" t="s">
        <v>8650</v>
      </c>
      <c r="R442" t="s">
        <v>8637</v>
      </c>
      <c r="S442" t="s">
        <v>8643</v>
      </c>
      <c r="T442" t="b">
        <v>0</v>
      </c>
      <c r="U442" t="b">
        <v>0</v>
      </c>
      <c r="V442">
        <v>2</v>
      </c>
      <c r="W442">
        <v>42.5</v>
      </c>
      <c r="X442">
        <v>12</v>
      </c>
      <c r="AB442">
        <v>2</v>
      </c>
      <c r="AC442">
        <v>1</v>
      </c>
      <c r="AD442">
        <v>2</v>
      </c>
      <c r="AE442" t="s">
        <v>1888</v>
      </c>
      <c r="AG442" t="s">
        <v>2487</v>
      </c>
      <c r="AH442" t="s">
        <v>2488</v>
      </c>
    </row>
    <row r="443" spans="1:34" x14ac:dyDescent="0.25">
      <c r="A443">
        <v>3</v>
      </c>
      <c r="B443" t="s">
        <v>623</v>
      </c>
      <c r="C443" t="s">
        <v>627</v>
      </c>
      <c r="D443" t="s">
        <v>624</v>
      </c>
      <c r="E443" t="s">
        <v>625</v>
      </c>
      <c r="F443" t="s">
        <v>629</v>
      </c>
      <c r="G443" t="s">
        <v>11040</v>
      </c>
      <c r="H443" t="s">
        <v>916</v>
      </c>
      <c r="I443" t="s">
        <v>917</v>
      </c>
      <c r="J443">
        <v>2</v>
      </c>
      <c r="L443" t="s">
        <v>899</v>
      </c>
      <c r="M443" t="s">
        <v>918</v>
      </c>
      <c r="N443" t="s">
        <v>919</v>
      </c>
      <c r="O443" t="s">
        <v>2489</v>
      </c>
      <c r="P443" t="s">
        <v>214</v>
      </c>
      <c r="Q443" t="s">
        <v>8650</v>
      </c>
      <c r="R443" t="s">
        <v>8637</v>
      </c>
      <c r="S443" t="s">
        <v>8643</v>
      </c>
      <c r="T443" t="b">
        <v>0</v>
      </c>
      <c r="U443" t="b">
        <v>0</v>
      </c>
      <c r="V443">
        <v>3</v>
      </c>
      <c r="W443">
        <v>42.5</v>
      </c>
      <c r="X443">
        <v>10</v>
      </c>
      <c r="AB443">
        <v>2</v>
      </c>
      <c r="AC443">
        <v>1</v>
      </c>
      <c r="AD443">
        <v>2</v>
      </c>
      <c r="AE443" t="s">
        <v>610</v>
      </c>
      <c r="AG443" t="s">
        <v>1937</v>
      </c>
      <c r="AH443" t="s">
        <v>2490</v>
      </c>
    </row>
    <row r="444" spans="1:34" x14ac:dyDescent="0.25">
      <c r="A444">
        <v>3</v>
      </c>
      <c r="B444" t="s">
        <v>623</v>
      </c>
      <c r="C444" t="s">
        <v>627</v>
      </c>
      <c r="D444" t="s">
        <v>624</v>
      </c>
      <c r="E444" t="s">
        <v>625</v>
      </c>
      <c r="F444" t="s">
        <v>629</v>
      </c>
      <c r="G444" t="s">
        <v>11040</v>
      </c>
      <c r="H444" t="s">
        <v>916</v>
      </c>
      <c r="I444" t="s">
        <v>917</v>
      </c>
      <c r="J444">
        <v>2</v>
      </c>
      <c r="L444" t="s">
        <v>899</v>
      </c>
      <c r="M444" t="s">
        <v>918</v>
      </c>
      <c r="N444" t="s">
        <v>919</v>
      </c>
      <c r="O444" t="s">
        <v>2491</v>
      </c>
      <c r="P444" t="s">
        <v>214</v>
      </c>
      <c r="Q444" t="s">
        <v>8650</v>
      </c>
      <c r="R444" t="s">
        <v>8637</v>
      </c>
      <c r="S444" t="s">
        <v>8643</v>
      </c>
      <c r="T444" t="b">
        <v>0</v>
      </c>
      <c r="U444" t="b">
        <v>0</v>
      </c>
      <c r="V444">
        <v>4</v>
      </c>
      <c r="W444">
        <v>42.5</v>
      </c>
      <c r="X444">
        <v>9</v>
      </c>
      <c r="AB444">
        <v>2</v>
      </c>
      <c r="AC444">
        <v>1</v>
      </c>
      <c r="AD444">
        <v>2</v>
      </c>
      <c r="AE444" t="s">
        <v>1888</v>
      </c>
      <c r="AG444" t="s">
        <v>2492</v>
      </c>
      <c r="AH444" t="s">
        <v>2493</v>
      </c>
    </row>
    <row r="445" spans="1:34" x14ac:dyDescent="0.25">
      <c r="A445">
        <v>3</v>
      </c>
      <c r="B445" t="s">
        <v>623</v>
      </c>
      <c r="C445" t="s">
        <v>627</v>
      </c>
      <c r="D445" t="s">
        <v>624</v>
      </c>
      <c r="E445" t="s">
        <v>625</v>
      </c>
      <c r="F445" t="s">
        <v>629</v>
      </c>
      <c r="G445" t="s">
        <v>11040</v>
      </c>
      <c r="H445" t="s">
        <v>916</v>
      </c>
      <c r="I445" t="s">
        <v>917</v>
      </c>
      <c r="J445">
        <v>2</v>
      </c>
      <c r="L445" t="s">
        <v>899</v>
      </c>
      <c r="M445" t="s">
        <v>918</v>
      </c>
      <c r="N445" t="s">
        <v>919</v>
      </c>
      <c r="O445" t="s">
        <v>2494</v>
      </c>
      <c r="P445" t="s">
        <v>217</v>
      </c>
      <c r="Q445" t="s">
        <v>8650</v>
      </c>
      <c r="R445" t="s">
        <v>8637</v>
      </c>
      <c r="S445" t="s">
        <v>8645</v>
      </c>
      <c r="T445" t="b">
        <v>1</v>
      </c>
      <c r="U445" t="b">
        <v>0</v>
      </c>
      <c r="V445">
        <v>1</v>
      </c>
      <c r="W445">
        <v>10</v>
      </c>
      <c r="X445">
        <v>12</v>
      </c>
      <c r="AB445">
        <v>1</v>
      </c>
      <c r="AC445">
        <v>1</v>
      </c>
      <c r="AD445">
        <v>3</v>
      </c>
      <c r="AE445" t="s">
        <v>610</v>
      </c>
      <c r="AG445" t="s">
        <v>2495</v>
      </c>
      <c r="AH445" t="s">
        <v>2496</v>
      </c>
    </row>
    <row r="446" spans="1:34" x14ac:dyDescent="0.25">
      <c r="A446">
        <v>3</v>
      </c>
      <c r="B446" t="s">
        <v>623</v>
      </c>
      <c r="C446" t="s">
        <v>627</v>
      </c>
      <c r="D446" t="s">
        <v>624</v>
      </c>
      <c r="E446" t="s">
        <v>625</v>
      </c>
      <c r="F446" t="s">
        <v>629</v>
      </c>
      <c r="G446" t="s">
        <v>11040</v>
      </c>
      <c r="H446" t="s">
        <v>916</v>
      </c>
      <c r="I446" t="s">
        <v>917</v>
      </c>
      <c r="J446">
        <v>2</v>
      </c>
      <c r="L446" t="s">
        <v>899</v>
      </c>
      <c r="M446" t="s">
        <v>918</v>
      </c>
      <c r="N446" t="s">
        <v>919</v>
      </c>
      <c r="O446" t="s">
        <v>2497</v>
      </c>
      <c r="P446" t="s">
        <v>217</v>
      </c>
      <c r="Q446" t="s">
        <v>8650</v>
      </c>
      <c r="R446" t="s">
        <v>8637</v>
      </c>
      <c r="S446" t="s">
        <v>8645</v>
      </c>
      <c r="T446" t="b">
        <v>1</v>
      </c>
      <c r="U446" t="b">
        <v>0</v>
      </c>
      <c r="V446">
        <v>2</v>
      </c>
      <c r="W446">
        <v>10</v>
      </c>
      <c r="X446">
        <v>12</v>
      </c>
      <c r="AB446">
        <v>1</v>
      </c>
      <c r="AC446">
        <v>1</v>
      </c>
      <c r="AD446">
        <v>3</v>
      </c>
      <c r="AE446" t="s">
        <v>610</v>
      </c>
      <c r="AG446" t="s">
        <v>2498</v>
      </c>
      <c r="AH446" t="s">
        <v>2499</v>
      </c>
    </row>
    <row r="447" spans="1:34" x14ac:dyDescent="0.25">
      <c r="A447">
        <v>3</v>
      </c>
      <c r="B447" t="s">
        <v>623</v>
      </c>
      <c r="C447" t="s">
        <v>627</v>
      </c>
      <c r="D447" t="s">
        <v>624</v>
      </c>
      <c r="E447" t="s">
        <v>625</v>
      </c>
      <c r="F447" t="s">
        <v>629</v>
      </c>
      <c r="G447" t="s">
        <v>11040</v>
      </c>
      <c r="H447" t="s">
        <v>916</v>
      </c>
      <c r="I447" t="s">
        <v>917</v>
      </c>
      <c r="J447">
        <v>2</v>
      </c>
      <c r="L447" t="s">
        <v>899</v>
      </c>
      <c r="M447" t="s">
        <v>918</v>
      </c>
      <c r="N447" t="s">
        <v>919</v>
      </c>
      <c r="O447" t="s">
        <v>2500</v>
      </c>
      <c r="P447" t="s">
        <v>217</v>
      </c>
      <c r="Q447" t="s">
        <v>8650</v>
      </c>
      <c r="R447" t="s">
        <v>8637</v>
      </c>
      <c r="S447" t="s">
        <v>8645</v>
      </c>
      <c r="T447" t="b">
        <v>1</v>
      </c>
      <c r="U447" t="b">
        <v>0</v>
      </c>
      <c r="V447">
        <v>3</v>
      </c>
      <c r="W447">
        <v>10</v>
      </c>
      <c r="X447">
        <v>12</v>
      </c>
      <c r="AB447">
        <v>1</v>
      </c>
      <c r="AC447">
        <v>1</v>
      </c>
      <c r="AD447">
        <v>3</v>
      </c>
      <c r="AE447" t="s">
        <v>610</v>
      </c>
      <c r="AG447" t="s">
        <v>2498</v>
      </c>
      <c r="AH447" t="s">
        <v>2501</v>
      </c>
    </row>
    <row r="448" spans="1:34" x14ac:dyDescent="0.25">
      <c r="A448">
        <v>3</v>
      </c>
      <c r="B448" t="s">
        <v>623</v>
      </c>
      <c r="C448" t="s">
        <v>627</v>
      </c>
      <c r="D448" t="s">
        <v>624</v>
      </c>
      <c r="E448" t="s">
        <v>625</v>
      </c>
      <c r="F448" t="s">
        <v>629</v>
      </c>
      <c r="G448" t="s">
        <v>11040</v>
      </c>
      <c r="H448" t="s">
        <v>916</v>
      </c>
      <c r="I448" t="s">
        <v>917</v>
      </c>
      <c r="J448">
        <v>2</v>
      </c>
      <c r="L448" t="s">
        <v>899</v>
      </c>
      <c r="M448" t="s">
        <v>918</v>
      </c>
      <c r="N448" t="s">
        <v>919</v>
      </c>
      <c r="O448" t="s">
        <v>2502</v>
      </c>
      <c r="P448" t="s">
        <v>303</v>
      </c>
      <c r="Q448" t="s">
        <v>148</v>
      </c>
      <c r="R448" t="s">
        <v>8661</v>
      </c>
      <c r="S448" t="s">
        <v>8645</v>
      </c>
      <c r="T448" t="b">
        <v>0</v>
      </c>
      <c r="U448" t="b">
        <v>0</v>
      </c>
      <c r="V448">
        <v>1</v>
      </c>
      <c r="W448">
        <v>10</v>
      </c>
      <c r="X448">
        <v>15</v>
      </c>
      <c r="AB448">
        <v>1</v>
      </c>
      <c r="AC448">
        <v>1</v>
      </c>
      <c r="AD448">
        <v>2</v>
      </c>
      <c r="AG448" t="s">
        <v>2503</v>
      </c>
      <c r="AH448" t="s">
        <v>2504</v>
      </c>
    </row>
    <row r="449" spans="1:34" x14ac:dyDescent="0.25">
      <c r="A449">
        <v>3</v>
      </c>
      <c r="B449" t="s">
        <v>623</v>
      </c>
      <c r="C449" t="s">
        <v>627</v>
      </c>
      <c r="D449" t="s">
        <v>624</v>
      </c>
      <c r="E449" t="s">
        <v>625</v>
      </c>
      <c r="F449" t="s">
        <v>629</v>
      </c>
      <c r="G449" t="s">
        <v>11040</v>
      </c>
      <c r="H449" t="s">
        <v>916</v>
      </c>
      <c r="I449" t="s">
        <v>917</v>
      </c>
      <c r="J449">
        <v>2</v>
      </c>
      <c r="L449" t="s">
        <v>899</v>
      </c>
      <c r="M449" t="s">
        <v>918</v>
      </c>
      <c r="N449" t="s">
        <v>919</v>
      </c>
      <c r="O449" t="s">
        <v>2505</v>
      </c>
      <c r="P449" t="s">
        <v>303</v>
      </c>
      <c r="Q449" t="s">
        <v>148</v>
      </c>
      <c r="R449" t="s">
        <v>8661</v>
      </c>
      <c r="S449" t="s">
        <v>8645</v>
      </c>
      <c r="T449" t="b">
        <v>0</v>
      </c>
      <c r="U449" t="b">
        <v>0</v>
      </c>
      <c r="V449">
        <v>2</v>
      </c>
      <c r="W449">
        <v>10</v>
      </c>
      <c r="X449">
        <v>15</v>
      </c>
      <c r="AB449">
        <v>2</v>
      </c>
      <c r="AC449">
        <v>1</v>
      </c>
      <c r="AD449">
        <v>2</v>
      </c>
      <c r="AG449" t="s">
        <v>2506</v>
      </c>
      <c r="AH449" t="s">
        <v>919</v>
      </c>
    </row>
    <row r="450" spans="1:34" x14ac:dyDescent="0.25">
      <c r="A450">
        <v>3</v>
      </c>
      <c r="B450" t="s">
        <v>623</v>
      </c>
      <c r="C450" t="s">
        <v>627</v>
      </c>
      <c r="D450" t="s">
        <v>624</v>
      </c>
      <c r="E450" t="s">
        <v>625</v>
      </c>
      <c r="F450" t="s">
        <v>629</v>
      </c>
      <c r="G450" t="s">
        <v>11040</v>
      </c>
      <c r="H450" t="s">
        <v>920</v>
      </c>
      <c r="I450" t="s">
        <v>921</v>
      </c>
      <c r="J450">
        <v>3</v>
      </c>
      <c r="L450" t="s">
        <v>904</v>
      </c>
      <c r="M450" t="s">
        <v>922</v>
      </c>
      <c r="N450" t="s">
        <v>923</v>
      </c>
      <c r="O450" t="s">
        <v>2507</v>
      </c>
      <c r="P450" t="s">
        <v>41</v>
      </c>
      <c r="Q450" t="s">
        <v>25</v>
      </c>
      <c r="R450" t="s">
        <v>25</v>
      </c>
      <c r="S450" t="s">
        <v>26</v>
      </c>
      <c r="T450" t="b">
        <v>0</v>
      </c>
      <c r="U450" t="b">
        <v>0</v>
      </c>
      <c r="V450">
        <v>1</v>
      </c>
      <c r="W450">
        <v>60</v>
      </c>
      <c r="X450">
        <v>10</v>
      </c>
      <c r="AB450">
        <v>2</v>
      </c>
      <c r="AC450">
        <v>1</v>
      </c>
      <c r="AD450">
        <v>2</v>
      </c>
      <c r="AE450" t="s">
        <v>2289</v>
      </c>
      <c r="AG450" t="s">
        <v>2508</v>
      </c>
      <c r="AH450" t="s">
        <v>922</v>
      </c>
    </row>
    <row r="451" spans="1:34" x14ac:dyDescent="0.25">
      <c r="A451">
        <v>3</v>
      </c>
      <c r="B451" t="s">
        <v>623</v>
      </c>
      <c r="C451" t="s">
        <v>627</v>
      </c>
      <c r="D451" t="s">
        <v>624</v>
      </c>
      <c r="E451" t="s">
        <v>625</v>
      </c>
      <c r="F451" t="s">
        <v>629</v>
      </c>
      <c r="G451" t="s">
        <v>11040</v>
      </c>
      <c r="H451" t="s">
        <v>920</v>
      </c>
      <c r="I451" t="s">
        <v>921</v>
      </c>
      <c r="J451">
        <v>3</v>
      </c>
      <c r="L451" t="s">
        <v>904</v>
      </c>
      <c r="M451" t="s">
        <v>922</v>
      </c>
      <c r="N451" t="s">
        <v>923</v>
      </c>
      <c r="O451" t="s">
        <v>2509</v>
      </c>
      <c r="P451" t="s">
        <v>41</v>
      </c>
      <c r="Q451" t="s">
        <v>25</v>
      </c>
      <c r="R451" t="s">
        <v>25</v>
      </c>
      <c r="S451" t="s">
        <v>26</v>
      </c>
      <c r="T451" t="b">
        <v>0</v>
      </c>
      <c r="U451" t="b">
        <v>0</v>
      </c>
      <c r="V451">
        <v>2</v>
      </c>
      <c r="W451">
        <v>65</v>
      </c>
      <c r="X451">
        <v>10</v>
      </c>
      <c r="AB451">
        <v>2</v>
      </c>
      <c r="AC451">
        <v>1</v>
      </c>
      <c r="AD451">
        <v>2</v>
      </c>
      <c r="AE451" t="s">
        <v>1745</v>
      </c>
      <c r="AG451" t="s">
        <v>2510</v>
      </c>
      <c r="AH451" t="s">
        <v>2511</v>
      </c>
    </row>
    <row r="452" spans="1:34" x14ac:dyDescent="0.25">
      <c r="A452">
        <v>3</v>
      </c>
      <c r="B452" t="s">
        <v>623</v>
      </c>
      <c r="C452" t="s">
        <v>627</v>
      </c>
      <c r="D452" t="s">
        <v>624</v>
      </c>
      <c r="E452" t="s">
        <v>625</v>
      </c>
      <c r="F452" t="s">
        <v>629</v>
      </c>
      <c r="G452" t="s">
        <v>11040</v>
      </c>
      <c r="H452" t="s">
        <v>920</v>
      </c>
      <c r="I452" t="s">
        <v>921</v>
      </c>
      <c r="J452">
        <v>3</v>
      </c>
      <c r="L452" t="s">
        <v>904</v>
      </c>
      <c r="M452" t="s">
        <v>922</v>
      </c>
      <c r="N452" t="s">
        <v>923</v>
      </c>
      <c r="O452" t="s">
        <v>2512</v>
      </c>
      <c r="P452" t="s">
        <v>41</v>
      </c>
      <c r="Q452" t="s">
        <v>25</v>
      </c>
      <c r="R452" t="s">
        <v>25</v>
      </c>
      <c r="S452" t="s">
        <v>26</v>
      </c>
      <c r="T452" t="b">
        <v>0</v>
      </c>
      <c r="U452" t="b">
        <v>0</v>
      </c>
      <c r="V452">
        <v>3</v>
      </c>
      <c r="W452">
        <v>65</v>
      </c>
      <c r="X452">
        <v>10</v>
      </c>
      <c r="AB452">
        <v>2</v>
      </c>
      <c r="AC452">
        <v>1</v>
      </c>
      <c r="AD452">
        <v>2</v>
      </c>
      <c r="AE452" t="s">
        <v>610</v>
      </c>
      <c r="AG452" t="s">
        <v>2513</v>
      </c>
      <c r="AH452" t="s">
        <v>2514</v>
      </c>
    </row>
    <row r="453" spans="1:34" x14ac:dyDescent="0.25">
      <c r="A453">
        <v>3</v>
      </c>
      <c r="B453" t="s">
        <v>623</v>
      </c>
      <c r="C453" t="s">
        <v>627</v>
      </c>
      <c r="D453" t="s">
        <v>624</v>
      </c>
      <c r="E453" t="s">
        <v>625</v>
      </c>
      <c r="F453" t="s">
        <v>629</v>
      </c>
      <c r="G453" t="s">
        <v>11040</v>
      </c>
      <c r="H453" t="s">
        <v>920</v>
      </c>
      <c r="I453" t="s">
        <v>921</v>
      </c>
      <c r="J453">
        <v>3</v>
      </c>
      <c r="L453" t="s">
        <v>904</v>
      </c>
      <c r="M453" t="s">
        <v>922</v>
      </c>
      <c r="N453" t="s">
        <v>923</v>
      </c>
      <c r="O453" t="s">
        <v>2515</v>
      </c>
      <c r="P453" t="s">
        <v>41</v>
      </c>
      <c r="Q453" t="s">
        <v>25</v>
      </c>
      <c r="R453" t="s">
        <v>25</v>
      </c>
      <c r="S453" t="s">
        <v>26</v>
      </c>
      <c r="T453" t="b">
        <v>0</v>
      </c>
      <c r="U453" t="b">
        <v>0</v>
      </c>
      <c r="V453">
        <v>4</v>
      </c>
      <c r="W453">
        <v>65</v>
      </c>
      <c r="X453">
        <v>10</v>
      </c>
      <c r="AB453">
        <v>2</v>
      </c>
      <c r="AC453">
        <v>1</v>
      </c>
      <c r="AD453">
        <v>2</v>
      </c>
      <c r="AE453" t="s">
        <v>610</v>
      </c>
      <c r="AG453" t="s">
        <v>2513</v>
      </c>
      <c r="AH453" t="s">
        <v>2516</v>
      </c>
    </row>
    <row r="454" spans="1:34" x14ac:dyDescent="0.25">
      <c r="A454">
        <v>3</v>
      </c>
      <c r="B454" t="s">
        <v>623</v>
      </c>
      <c r="C454" t="s">
        <v>627</v>
      </c>
      <c r="D454" t="s">
        <v>624</v>
      </c>
      <c r="E454" t="s">
        <v>625</v>
      </c>
      <c r="F454" t="s">
        <v>629</v>
      </c>
      <c r="G454" t="s">
        <v>11040</v>
      </c>
      <c r="H454" t="s">
        <v>920</v>
      </c>
      <c r="I454" t="s">
        <v>921</v>
      </c>
      <c r="J454">
        <v>3</v>
      </c>
      <c r="L454" t="s">
        <v>904</v>
      </c>
      <c r="M454" t="s">
        <v>922</v>
      </c>
      <c r="N454" t="s">
        <v>923</v>
      </c>
      <c r="O454" t="s">
        <v>2517</v>
      </c>
      <c r="P454" t="s">
        <v>45</v>
      </c>
      <c r="Q454" t="s">
        <v>25</v>
      </c>
      <c r="R454" t="s">
        <v>25</v>
      </c>
      <c r="S454" t="s">
        <v>26</v>
      </c>
      <c r="T454" t="b">
        <v>1</v>
      </c>
      <c r="U454" t="b">
        <v>0</v>
      </c>
      <c r="V454">
        <v>1</v>
      </c>
      <c r="W454">
        <v>160</v>
      </c>
      <c r="X454">
        <v>9</v>
      </c>
      <c r="AB454">
        <v>2</v>
      </c>
      <c r="AC454">
        <v>1</v>
      </c>
      <c r="AD454">
        <v>1</v>
      </c>
      <c r="AE454" t="s">
        <v>618</v>
      </c>
      <c r="AG454" t="s">
        <v>2518</v>
      </c>
      <c r="AH454" t="s">
        <v>2519</v>
      </c>
    </row>
    <row r="455" spans="1:34" x14ac:dyDescent="0.25">
      <c r="A455">
        <v>3</v>
      </c>
      <c r="B455" t="s">
        <v>623</v>
      </c>
      <c r="C455" t="s">
        <v>627</v>
      </c>
      <c r="D455" t="s">
        <v>624</v>
      </c>
      <c r="E455" t="s">
        <v>625</v>
      </c>
      <c r="F455" t="s">
        <v>629</v>
      </c>
      <c r="G455" t="s">
        <v>11040</v>
      </c>
      <c r="H455" t="s">
        <v>920</v>
      </c>
      <c r="I455" t="s">
        <v>921</v>
      </c>
      <c r="J455">
        <v>3</v>
      </c>
      <c r="L455" t="s">
        <v>904</v>
      </c>
      <c r="M455" t="s">
        <v>922</v>
      </c>
      <c r="N455" t="s">
        <v>923</v>
      </c>
      <c r="O455" t="s">
        <v>2520</v>
      </c>
      <c r="P455" t="s">
        <v>45</v>
      </c>
      <c r="Q455" t="s">
        <v>25</v>
      </c>
      <c r="R455" t="s">
        <v>25</v>
      </c>
      <c r="S455" t="s">
        <v>26</v>
      </c>
      <c r="T455" t="b">
        <v>1</v>
      </c>
      <c r="U455" t="b">
        <v>0</v>
      </c>
      <c r="V455">
        <v>2</v>
      </c>
      <c r="W455">
        <v>160</v>
      </c>
      <c r="X455">
        <v>9</v>
      </c>
      <c r="AB455">
        <v>2</v>
      </c>
      <c r="AC455">
        <v>1</v>
      </c>
      <c r="AD455">
        <v>1</v>
      </c>
      <c r="AE455" t="s">
        <v>618</v>
      </c>
      <c r="AG455" t="s">
        <v>2521</v>
      </c>
      <c r="AH455" t="s">
        <v>2522</v>
      </c>
    </row>
    <row r="456" spans="1:34" x14ac:dyDescent="0.25">
      <c r="A456">
        <v>3</v>
      </c>
      <c r="B456" t="s">
        <v>623</v>
      </c>
      <c r="C456" t="s">
        <v>627</v>
      </c>
      <c r="D456" t="s">
        <v>624</v>
      </c>
      <c r="E456" t="s">
        <v>625</v>
      </c>
      <c r="F456" t="s">
        <v>629</v>
      </c>
      <c r="G456" t="s">
        <v>11040</v>
      </c>
      <c r="H456" t="s">
        <v>920</v>
      </c>
      <c r="I456" t="s">
        <v>921</v>
      </c>
      <c r="J456">
        <v>3</v>
      </c>
      <c r="L456" t="s">
        <v>904</v>
      </c>
      <c r="M456" t="s">
        <v>922</v>
      </c>
      <c r="N456" t="s">
        <v>923</v>
      </c>
      <c r="O456" t="s">
        <v>2523</v>
      </c>
      <c r="P456" t="s">
        <v>45</v>
      </c>
      <c r="Q456" t="s">
        <v>25</v>
      </c>
      <c r="R456" t="s">
        <v>25</v>
      </c>
      <c r="S456" t="s">
        <v>26</v>
      </c>
      <c r="T456" t="b">
        <v>1</v>
      </c>
      <c r="U456" t="b">
        <v>0</v>
      </c>
      <c r="V456">
        <v>3</v>
      </c>
      <c r="W456">
        <v>160</v>
      </c>
      <c r="X456">
        <v>8</v>
      </c>
      <c r="AB456">
        <v>2</v>
      </c>
      <c r="AC456">
        <v>1</v>
      </c>
      <c r="AD456">
        <v>1</v>
      </c>
      <c r="AE456" t="s">
        <v>610</v>
      </c>
      <c r="AG456" t="s">
        <v>2524</v>
      </c>
      <c r="AH456" t="s">
        <v>2525</v>
      </c>
    </row>
    <row r="457" spans="1:34" x14ac:dyDescent="0.25">
      <c r="A457">
        <v>3</v>
      </c>
      <c r="B457" t="s">
        <v>623</v>
      </c>
      <c r="C457" t="s">
        <v>627</v>
      </c>
      <c r="D457" t="s">
        <v>624</v>
      </c>
      <c r="E457" t="s">
        <v>625</v>
      </c>
      <c r="F457" t="s">
        <v>629</v>
      </c>
      <c r="G457" t="s">
        <v>11040</v>
      </c>
      <c r="H457" t="s">
        <v>920</v>
      </c>
      <c r="I457" t="s">
        <v>921</v>
      </c>
      <c r="J457">
        <v>3</v>
      </c>
      <c r="L457" t="s">
        <v>904</v>
      </c>
      <c r="M457" t="s">
        <v>922</v>
      </c>
      <c r="N457" t="s">
        <v>923</v>
      </c>
      <c r="O457" t="s">
        <v>2526</v>
      </c>
      <c r="P457" t="s">
        <v>66</v>
      </c>
      <c r="Q457" t="s">
        <v>25</v>
      </c>
      <c r="R457" t="s">
        <v>25</v>
      </c>
      <c r="S457" t="s">
        <v>8645</v>
      </c>
      <c r="T457" t="b">
        <v>0</v>
      </c>
      <c r="U457" t="b">
        <v>0</v>
      </c>
      <c r="V457">
        <v>1</v>
      </c>
      <c r="W457">
        <v>100</v>
      </c>
      <c r="X457">
        <v>10</v>
      </c>
      <c r="AB457">
        <v>2</v>
      </c>
      <c r="AC457">
        <v>1</v>
      </c>
      <c r="AD457">
        <v>2</v>
      </c>
      <c r="AE457" t="s">
        <v>2289</v>
      </c>
      <c r="AG457" t="s">
        <v>2527</v>
      </c>
      <c r="AH457" t="s">
        <v>2528</v>
      </c>
    </row>
    <row r="458" spans="1:34" x14ac:dyDescent="0.25">
      <c r="A458">
        <v>3</v>
      </c>
      <c r="B458" t="s">
        <v>623</v>
      </c>
      <c r="C458" t="s">
        <v>627</v>
      </c>
      <c r="D458" t="s">
        <v>624</v>
      </c>
      <c r="E458" t="s">
        <v>625</v>
      </c>
      <c r="F458" t="s">
        <v>629</v>
      </c>
      <c r="G458" t="s">
        <v>11040</v>
      </c>
      <c r="H458" t="s">
        <v>920</v>
      </c>
      <c r="I458" t="s">
        <v>921</v>
      </c>
      <c r="J458">
        <v>3</v>
      </c>
      <c r="L458" t="s">
        <v>904</v>
      </c>
      <c r="M458" t="s">
        <v>922</v>
      </c>
      <c r="N458" t="s">
        <v>923</v>
      </c>
      <c r="O458" t="s">
        <v>2529</v>
      </c>
      <c r="P458" t="s">
        <v>66</v>
      </c>
      <c r="Q458" t="s">
        <v>25</v>
      </c>
      <c r="R458" t="s">
        <v>25</v>
      </c>
      <c r="S458" t="s">
        <v>8645</v>
      </c>
      <c r="T458" t="b">
        <v>0</v>
      </c>
      <c r="U458" t="b">
        <v>0</v>
      </c>
      <c r="V458">
        <v>2</v>
      </c>
      <c r="W458">
        <v>120</v>
      </c>
      <c r="X458">
        <v>10</v>
      </c>
      <c r="AB458">
        <v>2</v>
      </c>
      <c r="AC458">
        <v>1</v>
      </c>
      <c r="AD458">
        <v>2</v>
      </c>
      <c r="AE458" t="s">
        <v>618</v>
      </c>
      <c r="AG458" t="s">
        <v>2154</v>
      </c>
      <c r="AH458" t="s">
        <v>2530</v>
      </c>
    </row>
    <row r="459" spans="1:34" x14ac:dyDescent="0.25">
      <c r="A459">
        <v>3</v>
      </c>
      <c r="B459" t="s">
        <v>623</v>
      </c>
      <c r="C459" t="s">
        <v>627</v>
      </c>
      <c r="D459" t="s">
        <v>624</v>
      </c>
      <c r="E459" t="s">
        <v>625</v>
      </c>
      <c r="F459" t="s">
        <v>629</v>
      </c>
      <c r="G459" t="s">
        <v>11040</v>
      </c>
      <c r="H459" t="s">
        <v>920</v>
      </c>
      <c r="I459" t="s">
        <v>921</v>
      </c>
      <c r="J459">
        <v>3</v>
      </c>
      <c r="L459" t="s">
        <v>904</v>
      </c>
      <c r="M459" t="s">
        <v>922</v>
      </c>
      <c r="N459" t="s">
        <v>923</v>
      </c>
      <c r="O459" t="s">
        <v>2531</v>
      </c>
      <c r="P459" t="s">
        <v>66</v>
      </c>
      <c r="Q459" t="s">
        <v>25</v>
      </c>
      <c r="R459" t="s">
        <v>25</v>
      </c>
      <c r="S459" t="s">
        <v>8645</v>
      </c>
      <c r="T459" t="b">
        <v>0</v>
      </c>
      <c r="U459" t="b">
        <v>0</v>
      </c>
      <c r="V459">
        <v>3</v>
      </c>
      <c r="W459">
        <v>120</v>
      </c>
      <c r="X459">
        <v>9</v>
      </c>
      <c r="AB459">
        <v>2</v>
      </c>
      <c r="AC459">
        <v>1</v>
      </c>
      <c r="AD459">
        <v>2</v>
      </c>
      <c r="AE459" t="s">
        <v>610</v>
      </c>
      <c r="AG459" t="s">
        <v>1937</v>
      </c>
      <c r="AH459" t="s">
        <v>2532</v>
      </c>
    </row>
    <row r="460" spans="1:34" x14ac:dyDescent="0.25">
      <c r="A460">
        <v>3</v>
      </c>
      <c r="B460" t="s">
        <v>623</v>
      </c>
      <c r="C460" t="s">
        <v>627</v>
      </c>
      <c r="D460" t="s">
        <v>624</v>
      </c>
      <c r="E460" t="s">
        <v>625</v>
      </c>
      <c r="F460" t="s">
        <v>629</v>
      </c>
      <c r="G460" t="s">
        <v>11040</v>
      </c>
      <c r="H460" t="s">
        <v>920</v>
      </c>
      <c r="I460" t="s">
        <v>921</v>
      </c>
      <c r="J460">
        <v>3</v>
      </c>
      <c r="L460" t="s">
        <v>904</v>
      </c>
      <c r="M460" t="s">
        <v>922</v>
      </c>
      <c r="N460" t="s">
        <v>923</v>
      </c>
      <c r="O460" t="s">
        <v>2533</v>
      </c>
      <c r="P460" t="s">
        <v>108</v>
      </c>
      <c r="Q460" t="s">
        <v>8644</v>
      </c>
      <c r="R460" t="s">
        <v>8488</v>
      </c>
      <c r="S460" t="s">
        <v>8643</v>
      </c>
      <c r="T460" t="b">
        <v>0</v>
      </c>
      <c r="U460" t="b">
        <v>0</v>
      </c>
      <c r="V460">
        <v>1</v>
      </c>
      <c r="W460">
        <v>20</v>
      </c>
      <c r="X460">
        <v>13</v>
      </c>
      <c r="AB460">
        <v>3</v>
      </c>
      <c r="AC460">
        <v>1</v>
      </c>
      <c r="AD460">
        <v>3</v>
      </c>
      <c r="AE460" t="s">
        <v>618</v>
      </c>
      <c r="AG460" t="s">
        <v>2534</v>
      </c>
      <c r="AH460" t="s">
        <v>2535</v>
      </c>
    </row>
    <row r="461" spans="1:34" x14ac:dyDescent="0.25">
      <c r="A461">
        <v>3</v>
      </c>
      <c r="B461" t="s">
        <v>623</v>
      </c>
      <c r="C461" t="s">
        <v>627</v>
      </c>
      <c r="D461" t="s">
        <v>624</v>
      </c>
      <c r="E461" t="s">
        <v>625</v>
      </c>
      <c r="F461" t="s">
        <v>629</v>
      </c>
      <c r="G461" t="s">
        <v>11040</v>
      </c>
      <c r="H461" t="s">
        <v>920</v>
      </c>
      <c r="I461" t="s">
        <v>921</v>
      </c>
      <c r="J461">
        <v>3</v>
      </c>
      <c r="L461" t="s">
        <v>904</v>
      </c>
      <c r="M461" t="s">
        <v>922</v>
      </c>
      <c r="N461" t="s">
        <v>923</v>
      </c>
      <c r="O461" t="s">
        <v>2536</v>
      </c>
      <c r="P461" t="s">
        <v>108</v>
      </c>
      <c r="Q461" t="s">
        <v>8644</v>
      </c>
      <c r="R461" t="s">
        <v>8488</v>
      </c>
      <c r="S461" t="s">
        <v>8643</v>
      </c>
      <c r="T461" t="b">
        <v>0</v>
      </c>
      <c r="U461" t="b">
        <v>0</v>
      </c>
      <c r="V461">
        <v>2</v>
      </c>
      <c r="W461">
        <v>20</v>
      </c>
      <c r="X461">
        <v>12</v>
      </c>
      <c r="AB461">
        <v>3</v>
      </c>
      <c r="AC461">
        <v>1</v>
      </c>
      <c r="AD461">
        <v>3</v>
      </c>
      <c r="AE461" t="s">
        <v>618</v>
      </c>
      <c r="AG461" t="s">
        <v>2534</v>
      </c>
      <c r="AH461" t="s">
        <v>2537</v>
      </c>
    </row>
    <row r="462" spans="1:34" x14ac:dyDescent="0.25">
      <c r="A462">
        <v>3</v>
      </c>
      <c r="B462" t="s">
        <v>623</v>
      </c>
      <c r="C462" t="s">
        <v>627</v>
      </c>
      <c r="D462" t="s">
        <v>624</v>
      </c>
      <c r="E462" t="s">
        <v>625</v>
      </c>
      <c r="F462" t="s">
        <v>629</v>
      </c>
      <c r="G462" t="s">
        <v>11040</v>
      </c>
      <c r="H462" t="s">
        <v>920</v>
      </c>
      <c r="I462" t="s">
        <v>921</v>
      </c>
      <c r="J462">
        <v>3</v>
      </c>
      <c r="L462" t="s">
        <v>904</v>
      </c>
      <c r="M462" t="s">
        <v>922</v>
      </c>
      <c r="N462" t="s">
        <v>923</v>
      </c>
      <c r="O462" t="s">
        <v>2538</v>
      </c>
      <c r="P462" t="s">
        <v>108</v>
      </c>
      <c r="Q462" t="s">
        <v>8644</v>
      </c>
      <c r="R462" t="s">
        <v>8488</v>
      </c>
      <c r="S462" t="s">
        <v>8643</v>
      </c>
      <c r="T462" t="b">
        <v>0</v>
      </c>
      <c r="U462" t="b">
        <v>0</v>
      </c>
      <c r="V462">
        <v>3</v>
      </c>
      <c r="W462">
        <v>20</v>
      </c>
      <c r="X462">
        <v>11</v>
      </c>
      <c r="AB462">
        <v>3</v>
      </c>
      <c r="AC462">
        <v>1</v>
      </c>
      <c r="AD462">
        <v>3</v>
      </c>
      <c r="AE462" t="s">
        <v>610</v>
      </c>
      <c r="AG462" t="s">
        <v>2199</v>
      </c>
      <c r="AH462" t="s">
        <v>2539</v>
      </c>
    </row>
    <row r="463" spans="1:34" x14ac:dyDescent="0.25">
      <c r="A463">
        <v>3</v>
      </c>
      <c r="B463" t="s">
        <v>623</v>
      </c>
      <c r="C463" t="s">
        <v>627</v>
      </c>
      <c r="D463" t="s">
        <v>624</v>
      </c>
      <c r="E463" t="s">
        <v>625</v>
      </c>
      <c r="F463" t="s">
        <v>629</v>
      </c>
      <c r="G463" t="s">
        <v>11040</v>
      </c>
      <c r="H463" t="s">
        <v>920</v>
      </c>
      <c r="I463" t="s">
        <v>921</v>
      </c>
      <c r="J463">
        <v>3</v>
      </c>
      <c r="L463" t="s">
        <v>904</v>
      </c>
      <c r="M463" t="s">
        <v>922</v>
      </c>
      <c r="N463" t="s">
        <v>923</v>
      </c>
      <c r="O463" t="s">
        <v>2540</v>
      </c>
      <c r="P463" t="s">
        <v>84</v>
      </c>
      <c r="Q463" t="s">
        <v>25</v>
      </c>
      <c r="R463" t="s">
        <v>25</v>
      </c>
      <c r="S463" t="s">
        <v>8645</v>
      </c>
      <c r="T463" t="b">
        <v>0</v>
      </c>
      <c r="U463" t="b">
        <v>0</v>
      </c>
      <c r="V463">
        <v>1</v>
      </c>
      <c r="W463">
        <v>15</v>
      </c>
      <c r="X463">
        <v>12</v>
      </c>
      <c r="AB463">
        <v>2</v>
      </c>
      <c r="AC463">
        <v>1</v>
      </c>
      <c r="AD463">
        <v>2</v>
      </c>
      <c r="AE463" t="s">
        <v>1745</v>
      </c>
      <c r="AG463" t="s">
        <v>2541</v>
      </c>
      <c r="AH463" t="s">
        <v>2542</v>
      </c>
    </row>
    <row r="464" spans="1:34" x14ac:dyDescent="0.25">
      <c r="A464">
        <v>3</v>
      </c>
      <c r="B464" t="s">
        <v>623</v>
      </c>
      <c r="C464" t="s">
        <v>627</v>
      </c>
      <c r="D464" t="s">
        <v>624</v>
      </c>
      <c r="E464" t="s">
        <v>625</v>
      </c>
      <c r="F464" t="s">
        <v>629</v>
      </c>
      <c r="G464" t="s">
        <v>11040</v>
      </c>
      <c r="H464" t="s">
        <v>920</v>
      </c>
      <c r="I464" t="s">
        <v>921</v>
      </c>
      <c r="J464">
        <v>3</v>
      </c>
      <c r="L464" t="s">
        <v>904</v>
      </c>
      <c r="M464" t="s">
        <v>922</v>
      </c>
      <c r="N464" t="s">
        <v>923</v>
      </c>
      <c r="O464" t="s">
        <v>2543</v>
      </c>
      <c r="P464" t="s">
        <v>84</v>
      </c>
      <c r="Q464" t="s">
        <v>25</v>
      </c>
      <c r="R464" t="s">
        <v>25</v>
      </c>
      <c r="S464" t="s">
        <v>8645</v>
      </c>
      <c r="T464" t="b">
        <v>0</v>
      </c>
      <c r="U464" t="b">
        <v>0</v>
      </c>
      <c r="V464">
        <v>2</v>
      </c>
      <c r="W464">
        <v>20</v>
      </c>
      <c r="X464">
        <v>12</v>
      </c>
      <c r="AB464">
        <v>2</v>
      </c>
      <c r="AC464">
        <v>1</v>
      </c>
      <c r="AD464">
        <v>2</v>
      </c>
      <c r="AE464" t="s">
        <v>610</v>
      </c>
      <c r="AG464" t="s">
        <v>1937</v>
      </c>
      <c r="AH464" t="s">
        <v>2544</v>
      </c>
    </row>
    <row r="465" spans="1:34" x14ac:dyDescent="0.25">
      <c r="A465">
        <v>3</v>
      </c>
      <c r="B465" t="s">
        <v>623</v>
      </c>
      <c r="C465" t="s">
        <v>627</v>
      </c>
      <c r="D465" t="s">
        <v>624</v>
      </c>
      <c r="E465" t="s">
        <v>625</v>
      </c>
      <c r="F465" t="s">
        <v>629</v>
      </c>
      <c r="G465" t="s">
        <v>11040</v>
      </c>
      <c r="H465" t="s">
        <v>920</v>
      </c>
      <c r="I465" t="s">
        <v>921</v>
      </c>
      <c r="J465">
        <v>3</v>
      </c>
      <c r="L465" t="s">
        <v>904</v>
      </c>
      <c r="M465" t="s">
        <v>922</v>
      </c>
      <c r="N465" t="s">
        <v>923</v>
      </c>
      <c r="O465" t="s">
        <v>2545</v>
      </c>
      <c r="P465" t="s">
        <v>84</v>
      </c>
      <c r="Q465" t="s">
        <v>25</v>
      </c>
      <c r="R465" t="s">
        <v>25</v>
      </c>
      <c r="S465" t="s">
        <v>8645</v>
      </c>
      <c r="T465" t="b">
        <v>0</v>
      </c>
      <c r="U465" t="b">
        <v>0</v>
      </c>
      <c r="V465">
        <v>3</v>
      </c>
      <c r="W465">
        <v>20</v>
      </c>
      <c r="X465">
        <v>11</v>
      </c>
      <c r="AB465">
        <v>2</v>
      </c>
      <c r="AC465">
        <v>1</v>
      </c>
      <c r="AD465">
        <v>2</v>
      </c>
      <c r="AE465" t="s">
        <v>610</v>
      </c>
      <c r="AG465" t="s">
        <v>2546</v>
      </c>
      <c r="AH465" t="s">
        <v>2547</v>
      </c>
    </row>
    <row r="466" spans="1:34" x14ac:dyDescent="0.25">
      <c r="A466">
        <v>3</v>
      </c>
      <c r="B466" t="s">
        <v>623</v>
      </c>
      <c r="C466" t="s">
        <v>627</v>
      </c>
      <c r="D466" t="s">
        <v>624</v>
      </c>
      <c r="E466" t="s">
        <v>625</v>
      </c>
      <c r="F466" t="s">
        <v>629</v>
      </c>
      <c r="G466" t="s">
        <v>11040</v>
      </c>
      <c r="H466" t="s">
        <v>920</v>
      </c>
      <c r="I466" t="s">
        <v>921</v>
      </c>
      <c r="J466">
        <v>3</v>
      </c>
      <c r="L466" t="s">
        <v>904</v>
      </c>
      <c r="M466" t="s">
        <v>922</v>
      </c>
      <c r="N466" t="s">
        <v>923</v>
      </c>
      <c r="O466" t="s">
        <v>2548</v>
      </c>
      <c r="P466" t="s">
        <v>1534</v>
      </c>
      <c r="Q466" t="s">
        <v>2</v>
      </c>
      <c r="R466" t="s">
        <v>2</v>
      </c>
      <c r="S466" t="s">
        <v>8646</v>
      </c>
      <c r="T466" t="b">
        <v>0</v>
      </c>
      <c r="U466" t="b">
        <v>1</v>
      </c>
      <c r="V466">
        <v>1</v>
      </c>
      <c r="W466">
        <v>75</v>
      </c>
      <c r="Y466">
        <v>70.199999999999989</v>
      </c>
      <c r="AG466" t="s">
        <v>2549</v>
      </c>
      <c r="AH466" t="s">
        <v>2550</v>
      </c>
    </row>
    <row r="467" spans="1:34" x14ac:dyDescent="0.25">
      <c r="A467">
        <v>3</v>
      </c>
      <c r="B467" t="s">
        <v>623</v>
      </c>
      <c r="C467" t="s">
        <v>627</v>
      </c>
      <c r="D467" t="s">
        <v>624</v>
      </c>
      <c r="E467" t="s">
        <v>625</v>
      </c>
      <c r="F467" t="s">
        <v>629</v>
      </c>
      <c r="G467" t="s">
        <v>11040</v>
      </c>
      <c r="H467" t="s">
        <v>920</v>
      </c>
      <c r="I467" t="s">
        <v>921</v>
      </c>
      <c r="J467">
        <v>3</v>
      </c>
      <c r="L467" t="s">
        <v>904</v>
      </c>
      <c r="M467" t="s">
        <v>922</v>
      </c>
      <c r="N467" t="s">
        <v>923</v>
      </c>
      <c r="O467" t="s">
        <v>2551</v>
      </c>
      <c r="P467" t="s">
        <v>1534</v>
      </c>
      <c r="Q467" t="s">
        <v>2</v>
      </c>
      <c r="R467" t="s">
        <v>2</v>
      </c>
      <c r="S467" t="s">
        <v>8646</v>
      </c>
      <c r="T467" t="b">
        <v>0</v>
      </c>
      <c r="U467" t="b">
        <v>1</v>
      </c>
      <c r="V467">
        <v>2</v>
      </c>
      <c r="W467">
        <v>75</v>
      </c>
      <c r="Y467">
        <v>60</v>
      </c>
      <c r="AG467" t="s">
        <v>2549</v>
      </c>
      <c r="AH467" t="s">
        <v>2552</v>
      </c>
    </row>
    <row r="468" spans="1:34" x14ac:dyDescent="0.25">
      <c r="A468">
        <v>3</v>
      </c>
      <c r="B468" t="s">
        <v>623</v>
      </c>
      <c r="C468" t="s">
        <v>627</v>
      </c>
      <c r="D468" t="s">
        <v>624</v>
      </c>
      <c r="E468" t="s">
        <v>625</v>
      </c>
      <c r="F468" t="s">
        <v>629</v>
      </c>
      <c r="G468" t="s">
        <v>11040</v>
      </c>
      <c r="H468" t="s">
        <v>920</v>
      </c>
      <c r="I468" t="s">
        <v>921</v>
      </c>
      <c r="J468">
        <v>3</v>
      </c>
      <c r="L468" t="s">
        <v>904</v>
      </c>
      <c r="M468" t="s">
        <v>922</v>
      </c>
      <c r="N468" t="s">
        <v>923</v>
      </c>
      <c r="O468" t="s">
        <v>2553</v>
      </c>
      <c r="P468" t="s">
        <v>1534</v>
      </c>
      <c r="Q468" t="s">
        <v>2</v>
      </c>
      <c r="R468" t="s">
        <v>2</v>
      </c>
      <c r="S468" t="s">
        <v>8646</v>
      </c>
      <c r="T468" t="b">
        <v>0</v>
      </c>
      <c r="U468" t="b">
        <v>1</v>
      </c>
      <c r="V468">
        <v>3</v>
      </c>
      <c r="W468">
        <v>75</v>
      </c>
      <c r="Y468">
        <v>49.8</v>
      </c>
      <c r="AG468" t="s">
        <v>2549</v>
      </c>
      <c r="AH468" t="s">
        <v>923</v>
      </c>
    </row>
    <row r="469" spans="1:34" x14ac:dyDescent="0.25">
      <c r="A469">
        <v>3</v>
      </c>
      <c r="B469" t="s">
        <v>623</v>
      </c>
      <c r="C469" t="s">
        <v>627</v>
      </c>
      <c r="D469" t="s">
        <v>624</v>
      </c>
      <c r="E469" t="s">
        <v>625</v>
      </c>
      <c r="F469" t="s">
        <v>629</v>
      </c>
      <c r="G469" t="s">
        <v>11040</v>
      </c>
      <c r="H469" t="s">
        <v>924</v>
      </c>
      <c r="I469" t="s">
        <v>925</v>
      </c>
      <c r="J469">
        <v>4</v>
      </c>
      <c r="L469" t="s">
        <v>909</v>
      </c>
      <c r="M469" t="s">
        <v>926</v>
      </c>
      <c r="N469" t="s">
        <v>927</v>
      </c>
      <c r="O469" t="s">
        <v>2554</v>
      </c>
      <c r="P469" t="s">
        <v>112</v>
      </c>
      <c r="Q469" t="s">
        <v>8644</v>
      </c>
      <c r="R469" t="s">
        <v>8488</v>
      </c>
      <c r="S469" t="s">
        <v>8643</v>
      </c>
      <c r="T469" t="b">
        <v>0</v>
      </c>
      <c r="U469" t="b">
        <v>0</v>
      </c>
      <c r="V469">
        <v>1</v>
      </c>
      <c r="W469">
        <v>40</v>
      </c>
      <c r="X469">
        <v>10</v>
      </c>
      <c r="AB469">
        <v>3</v>
      </c>
      <c r="AC469">
        <v>1</v>
      </c>
      <c r="AD469">
        <v>2</v>
      </c>
      <c r="AE469" t="s">
        <v>610</v>
      </c>
      <c r="AG469" t="s">
        <v>2555</v>
      </c>
      <c r="AH469" t="s">
        <v>926</v>
      </c>
    </row>
    <row r="470" spans="1:34" x14ac:dyDescent="0.25">
      <c r="A470">
        <v>3</v>
      </c>
      <c r="B470" t="s">
        <v>623</v>
      </c>
      <c r="C470" t="s">
        <v>627</v>
      </c>
      <c r="D470" t="s">
        <v>624</v>
      </c>
      <c r="E470" t="s">
        <v>625</v>
      </c>
      <c r="F470" t="s">
        <v>629</v>
      </c>
      <c r="G470" t="s">
        <v>11040</v>
      </c>
      <c r="H470" t="s">
        <v>924</v>
      </c>
      <c r="I470" t="s">
        <v>925</v>
      </c>
      <c r="J470">
        <v>4</v>
      </c>
      <c r="L470" t="s">
        <v>909</v>
      </c>
      <c r="M470" t="s">
        <v>926</v>
      </c>
      <c r="N470" t="s">
        <v>927</v>
      </c>
      <c r="O470" t="s">
        <v>2556</v>
      </c>
      <c r="P470" t="s">
        <v>112</v>
      </c>
      <c r="Q470" t="s">
        <v>8644</v>
      </c>
      <c r="R470" t="s">
        <v>8488</v>
      </c>
      <c r="S470" t="s">
        <v>8643</v>
      </c>
      <c r="T470" t="b">
        <v>0</v>
      </c>
      <c r="U470" t="b">
        <v>0</v>
      </c>
      <c r="V470">
        <v>2</v>
      </c>
      <c r="W470">
        <v>40</v>
      </c>
      <c r="X470">
        <v>8</v>
      </c>
      <c r="AB470">
        <v>3</v>
      </c>
      <c r="AC470">
        <v>1</v>
      </c>
      <c r="AD470">
        <v>2</v>
      </c>
      <c r="AE470" t="s">
        <v>610</v>
      </c>
      <c r="AG470" t="s">
        <v>2555</v>
      </c>
      <c r="AH470" t="s">
        <v>2557</v>
      </c>
    </row>
    <row r="471" spans="1:34" x14ac:dyDescent="0.25">
      <c r="A471">
        <v>3</v>
      </c>
      <c r="B471" t="s">
        <v>623</v>
      </c>
      <c r="C471" t="s">
        <v>627</v>
      </c>
      <c r="D471" t="s">
        <v>624</v>
      </c>
      <c r="E471" t="s">
        <v>625</v>
      </c>
      <c r="F471" t="s">
        <v>629</v>
      </c>
      <c r="G471" t="s">
        <v>11040</v>
      </c>
      <c r="H471" t="s">
        <v>924</v>
      </c>
      <c r="I471" t="s">
        <v>925</v>
      </c>
      <c r="J471">
        <v>4</v>
      </c>
      <c r="L471" t="s">
        <v>909</v>
      </c>
      <c r="M471" t="s">
        <v>926</v>
      </c>
      <c r="N471" t="s">
        <v>927</v>
      </c>
      <c r="O471" t="s">
        <v>2558</v>
      </c>
      <c r="P471" t="s">
        <v>112</v>
      </c>
      <c r="Q471" t="s">
        <v>8644</v>
      </c>
      <c r="R471" t="s">
        <v>8488</v>
      </c>
      <c r="S471" t="s">
        <v>8643</v>
      </c>
      <c r="T471" t="b">
        <v>0</v>
      </c>
      <c r="U471" t="b">
        <v>0</v>
      </c>
      <c r="V471">
        <v>3</v>
      </c>
      <c r="W471">
        <v>40</v>
      </c>
      <c r="X471">
        <v>8</v>
      </c>
      <c r="AB471">
        <v>3</v>
      </c>
      <c r="AC471">
        <v>1</v>
      </c>
      <c r="AD471">
        <v>2</v>
      </c>
      <c r="AE471" t="s">
        <v>1646</v>
      </c>
      <c r="AG471" t="s">
        <v>2559</v>
      </c>
      <c r="AH471" t="s">
        <v>2560</v>
      </c>
    </row>
    <row r="472" spans="1:34" x14ac:dyDescent="0.25">
      <c r="A472">
        <v>3</v>
      </c>
      <c r="B472" t="s">
        <v>623</v>
      </c>
      <c r="C472" t="s">
        <v>627</v>
      </c>
      <c r="D472" t="s">
        <v>624</v>
      </c>
      <c r="E472" t="s">
        <v>625</v>
      </c>
      <c r="F472" t="s">
        <v>629</v>
      </c>
      <c r="G472" t="s">
        <v>11040</v>
      </c>
      <c r="H472" t="s">
        <v>924</v>
      </c>
      <c r="I472" t="s">
        <v>925</v>
      </c>
      <c r="J472">
        <v>4</v>
      </c>
      <c r="L472" t="s">
        <v>909</v>
      </c>
      <c r="M472" t="s">
        <v>926</v>
      </c>
      <c r="N472" t="s">
        <v>927</v>
      </c>
      <c r="O472" t="s">
        <v>2561</v>
      </c>
      <c r="P472" t="s">
        <v>112</v>
      </c>
      <c r="Q472" t="s">
        <v>8644</v>
      </c>
      <c r="R472" t="s">
        <v>8488</v>
      </c>
      <c r="S472" t="s">
        <v>8643</v>
      </c>
      <c r="T472" t="b">
        <v>0</v>
      </c>
      <c r="U472" t="b">
        <v>0</v>
      </c>
      <c r="V472">
        <v>4</v>
      </c>
      <c r="W472">
        <v>40</v>
      </c>
      <c r="X472">
        <v>7</v>
      </c>
      <c r="AB472">
        <v>3</v>
      </c>
      <c r="AC472">
        <v>1</v>
      </c>
      <c r="AD472">
        <v>2</v>
      </c>
      <c r="AE472" t="s">
        <v>1646</v>
      </c>
      <c r="AG472" t="s">
        <v>2562</v>
      </c>
      <c r="AH472" t="s">
        <v>2563</v>
      </c>
    </row>
    <row r="473" spans="1:34" x14ac:dyDescent="0.25">
      <c r="A473">
        <v>3</v>
      </c>
      <c r="B473" t="s">
        <v>623</v>
      </c>
      <c r="C473" t="s">
        <v>627</v>
      </c>
      <c r="D473" t="s">
        <v>624</v>
      </c>
      <c r="E473" t="s">
        <v>625</v>
      </c>
      <c r="F473" t="s">
        <v>629</v>
      </c>
      <c r="G473" t="s">
        <v>11040</v>
      </c>
      <c r="H473" t="s">
        <v>924</v>
      </c>
      <c r="I473" t="s">
        <v>925</v>
      </c>
      <c r="J473">
        <v>4</v>
      </c>
      <c r="L473" t="s">
        <v>909</v>
      </c>
      <c r="M473" t="s">
        <v>926</v>
      </c>
      <c r="N473" t="s">
        <v>927</v>
      </c>
      <c r="O473" t="s">
        <v>2564</v>
      </c>
      <c r="P473" t="s">
        <v>126</v>
      </c>
      <c r="Q473" t="s">
        <v>8644</v>
      </c>
      <c r="R473" t="s">
        <v>8488</v>
      </c>
      <c r="S473" t="s">
        <v>8645</v>
      </c>
      <c r="T473" t="b">
        <v>1</v>
      </c>
      <c r="U473" t="b">
        <v>0</v>
      </c>
      <c r="V473">
        <v>1</v>
      </c>
      <c r="W473">
        <v>10</v>
      </c>
      <c r="X473">
        <v>10</v>
      </c>
      <c r="AB473">
        <v>2</v>
      </c>
      <c r="AC473">
        <v>1</v>
      </c>
      <c r="AD473">
        <v>2</v>
      </c>
      <c r="AE473" t="s">
        <v>2289</v>
      </c>
      <c r="AG473" t="s">
        <v>2527</v>
      </c>
      <c r="AH473" t="s">
        <v>2565</v>
      </c>
    </row>
    <row r="474" spans="1:34" x14ac:dyDescent="0.25">
      <c r="A474">
        <v>3</v>
      </c>
      <c r="B474" t="s">
        <v>623</v>
      </c>
      <c r="C474" t="s">
        <v>627</v>
      </c>
      <c r="D474" t="s">
        <v>624</v>
      </c>
      <c r="E474" t="s">
        <v>625</v>
      </c>
      <c r="F474" t="s">
        <v>629</v>
      </c>
      <c r="G474" t="s">
        <v>11040</v>
      </c>
      <c r="H474" t="s">
        <v>924</v>
      </c>
      <c r="I474" t="s">
        <v>925</v>
      </c>
      <c r="J474">
        <v>4</v>
      </c>
      <c r="L474" t="s">
        <v>909</v>
      </c>
      <c r="M474" t="s">
        <v>926</v>
      </c>
      <c r="N474" t="s">
        <v>927</v>
      </c>
      <c r="O474" t="s">
        <v>2566</v>
      </c>
      <c r="P474" t="s">
        <v>126</v>
      </c>
      <c r="Q474" t="s">
        <v>8644</v>
      </c>
      <c r="R474" t="s">
        <v>8488</v>
      </c>
      <c r="S474" t="s">
        <v>8645</v>
      </c>
      <c r="T474" t="b">
        <v>1</v>
      </c>
      <c r="U474" t="b">
        <v>0</v>
      </c>
      <c r="V474">
        <v>2</v>
      </c>
      <c r="W474">
        <v>10</v>
      </c>
      <c r="X474">
        <v>13</v>
      </c>
      <c r="AB474">
        <v>2</v>
      </c>
      <c r="AC474">
        <v>1</v>
      </c>
      <c r="AD474">
        <v>2</v>
      </c>
      <c r="AE474" t="s">
        <v>1745</v>
      </c>
      <c r="AG474" t="s">
        <v>1932</v>
      </c>
      <c r="AH474" t="s">
        <v>2567</v>
      </c>
    </row>
    <row r="475" spans="1:34" x14ac:dyDescent="0.25">
      <c r="A475">
        <v>3</v>
      </c>
      <c r="B475" t="s">
        <v>623</v>
      </c>
      <c r="C475" t="s">
        <v>627</v>
      </c>
      <c r="D475" t="s">
        <v>624</v>
      </c>
      <c r="E475" t="s">
        <v>625</v>
      </c>
      <c r="F475" t="s">
        <v>629</v>
      </c>
      <c r="G475" t="s">
        <v>11040</v>
      </c>
      <c r="H475" t="s">
        <v>924</v>
      </c>
      <c r="I475" t="s">
        <v>925</v>
      </c>
      <c r="J475">
        <v>4</v>
      </c>
      <c r="L475" t="s">
        <v>909</v>
      </c>
      <c r="M475" t="s">
        <v>926</v>
      </c>
      <c r="N475" t="s">
        <v>927</v>
      </c>
      <c r="O475" t="s">
        <v>2568</v>
      </c>
      <c r="P475" t="s">
        <v>126</v>
      </c>
      <c r="Q475" t="s">
        <v>8644</v>
      </c>
      <c r="R475" t="s">
        <v>8488</v>
      </c>
      <c r="S475" t="s">
        <v>8645</v>
      </c>
      <c r="T475" t="b">
        <v>1</v>
      </c>
      <c r="U475" t="b">
        <v>0</v>
      </c>
      <c r="V475">
        <v>3</v>
      </c>
      <c r="W475">
        <v>15</v>
      </c>
      <c r="X475">
        <v>12</v>
      </c>
      <c r="AB475">
        <v>2</v>
      </c>
      <c r="AC475">
        <v>1</v>
      </c>
      <c r="AD475">
        <v>2</v>
      </c>
      <c r="AE475" t="s">
        <v>1745</v>
      </c>
      <c r="AG475" t="s">
        <v>1932</v>
      </c>
      <c r="AH475" t="s">
        <v>2569</v>
      </c>
    </row>
    <row r="476" spans="1:34" x14ac:dyDescent="0.25">
      <c r="A476">
        <v>3</v>
      </c>
      <c r="B476" t="s">
        <v>623</v>
      </c>
      <c r="C476" t="s">
        <v>627</v>
      </c>
      <c r="D476" t="s">
        <v>624</v>
      </c>
      <c r="E476" t="s">
        <v>625</v>
      </c>
      <c r="F476" t="s">
        <v>629</v>
      </c>
      <c r="G476" t="s">
        <v>11040</v>
      </c>
      <c r="H476" t="s">
        <v>924</v>
      </c>
      <c r="I476" t="s">
        <v>925</v>
      </c>
      <c r="J476">
        <v>4</v>
      </c>
      <c r="L476" t="s">
        <v>909</v>
      </c>
      <c r="M476" t="s">
        <v>926</v>
      </c>
      <c r="N476" t="s">
        <v>927</v>
      </c>
      <c r="O476" t="s">
        <v>2570</v>
      </c>
      <c r="P476" t="s">
        <v>214</v>
      </c>
      <c r="Q476" t="s">
        <v>8650</v>
      </c>
      <c r="R476" t="s">
        <v>8637</v>
      </c>
      <c r="S476" t="s">
        <v>8643</v>
      </c>
      <c r="T476" t="b">
        <v>0</v>
      </c>
      <c r="U476" t="b">
        <v>0</v>
      </c>
      <c r="V476">
        <v>1</v>
      </c>
      <c r="W476">
        <v>42.5</v>
      </c>
      <c r="X476">
        <v>12</v>
      </c>
      <c r="AB476">
        <v>2</v>
      </c>
      <c r="AC476">
        <v>1</v>
      </c>
      <c r="AD476">
        <v>2</v>
      </c>
      <c r="AE476" t="s">
        <v>1745</v>
      </c>
      <c r="AG476" t="s">
        <v>1932</v>
      </c>
      <c r="AH476" t="s">
        <v>2571</v>
      </c>
    </row>
    <row r="477" spans="1:34" x14ac:dyDescent="0.25">
      <c r="A477">
        <v>3</v>
      </c>
      <c r="B477" t="s">
        <v>623</v>
      </c>
      <c r="C477" t="s">
        <v>627</v>
      </c>
      <c r="D477" t="s">
        <v>624</v>
      </c>
      <c r="E477" t="s">
        <v>625</v>
      </c>
      <c r="F477" t="s">
        <v>629</v>
      </c>
      <c r="G477" t="s">
        <v>11040</v>
      </c>
      <c r="H477" t="s">
        <v>924</v>
      </c>
      <c r="I477" t="s">
        <v>925</v>
      </c>
      <c r="J477">
        <v>4</v>
      </c>
      <c r="L477" t="s">
        <v>909</v>
      </c>
      <c r="M477" t="s">
        <v>926</v>
      </c>
      <c r="N477" t="s">
        <v>927</v>
      </c>
      <c r="O477" t="s">
        <v>2572</v>
      </c>
      <c r="P477" t="s">
        <v>214</v>
      </c>
      <c r="Q477" t="s">
        <v>8650</v>
      </c>
      <c r="R477" t="s">
        <v>8637</v>
      </c>
      <c r="S477" t="s">
        <v>8643</v>
      </c>
      <c r="T477" t="b">
        <v>0</v>
      </c>
      <c r="U477" t="b">
        <v>0</v>
      </c>
      <c r="V477">
        <v>2</v>
      </c>
      <c r="W477">
        <v>42.5</v>
      </c>
      <c r="X477">
        <v>12</v>
      </c>
      <c r="AB477">
        <v>2</v>
      </c>
      <c r="AC477">
        <v>1</v>
      </c>
      <c r="AD477">
        <v>2</v>
      </c>
      <c r="AE477" t="s">
        <v>1888</v>
      </c>
      <c r="AG477" t="s">
        <v>2487</v>
      </c>
      <c r="AH477" t="s">
        <v>2573</v>
      </c>
    </row>
    <row r="478" spans="1:34" x14ac:dyDescent="0.25">
      <c r="A478">
        <v>3</v>
      </c>
      <c r="B478" t="s">
        <v>623</v>
      </c>
      <c r="C478" t="s">
        <v>627</v>
      </c>
      <c r="D478" t="s">
        <v>624</v>
      </c>
      <c r="E478" t="s">
        <v>625</v>
      </c>
      <c r="F478" t="s">
        <v>629</v>
      </c>
      <c r="G478" t="s">
        <v>11040</v>
      </c>
      <c r="H478" t="s">
        <v>924</v>
      </c>
      <c r="I478" t="s">
        <v>925</v>
      </c>
      <c r="J478">
        <v>4</v>
      </c>
      <c r="L478" t="s">
        <v>909</v>
      </c>
      <c r="M478" t="s">
        <v>926</v>
      </c>
      <c r="N478" t="s">
        <v>927</v>
      </c>
      <c r="O478" t="s">
        <v>2574</v>
      </c>
      <c r="P478" t="s">
        <v>214</v>
      </c>
      <c r="Q478" t="s">
        <v>8650</v>
      </c>
      <c r="R478" t="s">
        <v>8637</v>
      </c>
      <c r="S478" t="s">
        <v>8643</v>
      </c>
      <c r="T478" t="b">
        <v>0</v>
      </c>
      <c r="U478" t="b">
        <v>0</v>
      </c>
      <c r="V478">
        <v>3</v>
      </c>
      <c r="W478">
        <v>42.5</v>
      </c>
      <c r="X478">
        <v>10</v>
      </c>
      <c r="AB478">
        <v>2</v>
      </c>
      <c r="AC478">
        <v>1</v>
      </c>
      <c r="AD478">
        <v>2</v>
      </c>
      <c r="AE478" t="s">
        <v>1888</v>
      </c>
      <c r="AG478" t="s">
        <v>2487</v>
      </c>
      <c r="AH478" t="s">
        <v>2575</v>
      </c>
    </row>
    <row r="479" spans="1:34" x14ac:dyDescent="0.25">
      <c r="A479">
        <v>3</v>
      </c>
      <c r="B479" t="s">
        <v>623</v>
      </c>
      <c r="C479" t="s">
        <v>627</v>
      </c>
      <c r="D479" t="s">
        <v>624</v>
      </c>
      <c r="E479" t="s">
        <v>625</v>
      </c>
      <c r="F479" t="s">
        <v>629</v>
      </c>
      <c r="G479" t="s">
        <v>11040</v>
      </c>
      <c r="H479" t="s">
        <v>924</v>
      </c>
      <c r="I479" t="s">
        <v>925</v>
      </c>
      <c r="J479">
        <v>4</v>
      </c>
      <c r="L479" t="s">
        <v>909</v>
      </c>
      <c r="M479" t="s">
        <v>926</v>
      </c>
      <c r="N479" t="s">
        <v>927</v>
      </c>
      <c r="O479" t="s">
        <v>2576</v>
      </c>
      <c r="P479" t="s">
        <v>214</v>
      </c>
      <c r="Q479" t="s">
        <v>8650</v>
      </c>
      <c r="R479" t="s">
        <v>8637</v>
      </c>
      <c r="S479" t="s">
        <v>8643</v>
      </c>
      <c r="T479" t="b">
        <v>0</v>
      </c>
      <c r="U479" t="b">
        <v>0</v>
      </c>
      <c r="V479">
        <v>4</v>
      </c>
      <c r="W479">
        <v>42.5</v>
      </c>
      <c r="X479">
        <v>8</v>
      </c>
      <c r="AB479">
        <v>2</v>
      </c>
      <c r="AC479">
        <v>1</v>
      </c>
      <c r="AD479">
        <v>2</v>
      </c>
      <c r="AE479" t="s">
        <v>1646</v>
      </c>
      <c r="AG479" t="s">
        <v>2577</v>
      </c>
      <c r="AH479" t="s">
        <v>2578</v>
      </c>
    </row>
    <row r="480" spans="1:34" x14ac:dyDescent="0.25">
      <c r="A480">
        <v>3</v>
      </c>
      <c r="B480" t="s">
        <v>623</v>
      </c>
      <c r="C480" t="s">
        <v>627</v>
      </c>
      <c r="D480" t="s">
        <v>624</v>
      </c>
      <c r="E480" t="s">
        <v>625</v>
      </c>
      <c r="F480" t="s">
        <v>629</v>
      </c>
      <c r="G480" t="s">
        <v>11040</v>
      </c>
      <c r="H480" t="s">
        <v>924</v>
      </c>
      <c r="I480" t="s">
        <v>925</v>
      </c>
      <c r="J480">
        <v>4</v>
      </c>
      <c r="L480" t="s">
        <v>909</v>
      </c>
      <c r="M480" t="s">
        <v>926</v>
      </c>
      <c r="N480" t="s">
        <v>927</v>
      </c>
      <c r="O480" t="s">
        <v>2579</v>
      </c>
      <c r="P480" t="s">
        <v>235</v>
      </c>
      <c r="Q480" t="s">
        <v>8650</v>
      </c>
      <c r="R480" t="s">
        <v>8637</v>
      </c>
      <c r="S480" t="s">
        <v>8643</v>
      </c>
      <c r="T480" t="b">
        <v>1</v>
      </c>
      <c r="U480" t="b">
        <v>0</v>
      </c>
      <c r="V480">
        <v>1</v>
      </c>
      <c r="W480">
        <v>10</v>
      </c>
      <c r="X480">
        <v>11</v>
      </c>
      <c r="AB480">
        <v>1</v>
      </c>
      <c r="AC480">
        <v>1</v>
      </c>
      <c r="AD480">
        <v>3</v>
      </c>
      <c r="AE480" t="s">
        <v>610</v>
      </c>
      <c r="AG480" t="s">
        <v>2406</v>
      </c>
      <c r="AH480" t="s">
        <v>2580</v>
      </c>
    </row>
    <row r="481" spans="1:34" x14ac:dyDescent="0.25">
      <c r="A481">
        <v>3</v>
      </c>
      <c r="B481" t="s">
        <v>623</v>
      </c>
      <c r="C481" t="s">
        <v>627</v>
      </c>
      <c r="D481" t="s">
        <v>624</v>
      </c>
      <c r="E481" t="s">
        <v>625</v>
      </c>
      <c r="F481" t="s">
        <v>629</v>
      </c>
      <c r="G481" t="s">
        <v>11040</v>
      </c>
      <c r="H481" t="s">
        <v>924</v>
      </c>
      <c r="I481" t="s">
        <v>925</v>
      </c>
      <c r="J481">
        <v>4</v>
      </c>
      <c r="L481" t="s">
        <v>909</v>
      </c>
      <c r="M481" t="s">
        <v>926</v>
      </c>
      <c r="N481" t="s">
        <v>927</v>
      </c>
      <c r="O481" t="s">
        <v>2581</v>
      </c>
      <c r="P481" t="s">
        <v>235</v>
      </c>
      <c r="Q481" t="s">
        <v>8650</v>
      </c>
      <c r="R481" t="s">
        <v>8637</v>
      </c>
      <c r="S481" t="s">
        <v>8643</v>
      </c>
      <c r="T481" t="b">
        <v>1</v>
      </c>
      <c r="U481" t="b">
        <v>0</v>
      </c>
      <c r="V481">
        <v>2</v>
      </c>
      <c r="W481">
        <v>10</v>
      </c>
      <c r="X481">
        <v>11</v>
      </c>
      <c r="AB481">
        <v>1</v>
      </c>
      <c r="AC481">
        <v>1</v>
      </c>
      <c r="AD481">
        <v>3</v>
      </c>
      <c r="AE481" t="s">
        <v>610</v>
      </c>
      <c r="AG481" t="s">
        <v>2406</v>
      </c>
      <c r="AH481" t="s">
        <v>2582</v>
      </c>
    </row>
    <row r="482" spans="1:34" x14ac:dyDescent="0.25">
      <c r="A482">
        <v>3</v>
      </c>
      <c r="B482" t="s">
        <v>623</v>
      </c>
      <c r="C482" t="s">
        <v>627</v>
      </c>
      <c r="D482" t="s">
        <v>624</v>
      </c>
      <c r="E482" t="s">
        <v>625</v>
      </c>
      <c r="F482" t="s">
        <v>629</v>
      </c>
      <c r="G482" t="s">
        <v>11040</v>
      </c>
      <c r="H482" t="s">
        <v>924</v>
      </c>
      <c r="I482" t="s">
        <v>925</v>
      </c>
      <c r="J482">
        <v>4</v>
      </c>
      <c r="L482" t="s">
        <v>909</v>
      </c>
      <c r="M482" t="s">
        <v>926</v>
      </c>
      <c r="N482" t="s">
        <v>927</v>
      </c>
      <c r="O482" t="s">
        <v>2583</v>
      </c>
      <c r="P482" t="s">
        <v>235</v>
      </c>
      <c r="Q482" t="s">
        <v>8650</v>
      </c>
      <c r="R482" t="s">
        <v>8637</v>
      </c>
      <c r="S482" t="s">
        <v>8643</v>
      </c>
      <c r="T482" t="b">
        <v>1</v>
      </c>
      <c r="U482" t="b">
        <v>0</v>
      </c>
      <c r="V482">
        <v>3</v>
      </c>
      <c r="W482">
        <v>12.5</v>
      </c>
      <c r="X482">
        <v>10</v>
      </c>
      <c r="AB482">
        <v>1</v>
      </c>
      <c r="AC482">
        <v>1</v>
      </c>
      <c r="AD482">
        <v>3</v>
      </c>
      <c r="AE482" t="s">
        <v>610</v>
      </c>
      <c r="AG482" t="s">
        <v>2406</v>
      </c>
      <c r="AH482" t="s">
        <v>2584</v>
      </c>
    </row>
    <row r="483" spans="1:34" x14ac:dyDescent="0.25">
      <c r="A483">
        <v>3</v>
      </c>
      <c r="B483" t="s">
        <v>623</v>
      </c>
      <c r="C483" t="s">
        <v>627</v>
      </c>
      <c r="D483" t="s">
        <v>624</v>
      </c>
      <c r="E483" t="s">
        <v>625</v>
      </c>
      <c r="F483" t="s">
        <v>629</v>
      </c>
      <c r="G483" t="s">
        <v>11040</v>
      </c>
      <c r="H483" t="s">
        <v>924</v>
      </c>
      <c r="I483" t="s">
        <v>925</v>
      </c>
      <c r="J483">
        <v>4</v>
      </c>
      <c r="L483" t="s">
        <v>909</v>
      </c>
      <c r="M483" t="s">
        <v>926</v>
      </c>
      <c r="N483" t="s">
        <v>927</v>
      </c>
      <c r="O483" t="s">
        <v>2585</v>
      </c>
      <c r="P483" t="s">
        <v>303</v>
      </c>
      <c r="Q483" t="s">
        <v>148</v>
      </c>
      <c r="R483" t="s">
        <v>8661</v>
      </c>
      <c r="S483" t="s">
        <v>8645</v>
      </c>
      <c r="T483" t="b">
        <v>0</v>
      </c>
      <c r="U483" t="b">
        <v>0</v>
      </c>
      <c r="V483">
        <v>1</v>
      </c>
      <c r="W483">
        <v>6</v>
      </c>
      <c r="X483">
        <v>15</v>
      </c>
      <c r="AB483">
        <v>2</v>
      </c>
      <c r="AC483">
        <v>1</v>
      </c>
      <c r="AD483">
        <v>2</v>
      </c>
      <c r="AE483" t="s">
        <v>1745</v>
      </c>
      <c r="AG483" t="s">
        <v>1932</v>
      </c>
      <c r="AH483" t="s">
        <v>2586</v>
      </c>
    </row>
    <row r="484" spans="1:34" x14ac:dyDescent="0.25">
      <c r="A484">
        <v>3</v>
      </c>
      <c r="B484" t="s">
        <v>623</v>
      </c>
      <c r="C484" t="s">
        <v>627</v>
      </c>
      <c r="D484" t="s">
        <v>624</v>
      </c>
      <c r="E484" t="s">
        <v>625</v>
      </c>
      <c r="F484" t="s">
        <v>629</v>
      </c>
      <c r="G484" t="s">
        <v>11040</v>
      </c>
      <c r="H484" t="s">
        <v>924</v>
      </c>
      <c r="I484" t="s">
        <v>925</v>
      </c>
      <c r="J484">
        <v>4</v>
      </c>
      <c r="L484" t="s">
        <v>909</v>
      </c>
      <c r="M484" t="s">
        <v>926</v>
      </c>
      <c r="N484" t="s">
        <v>927</v>
      </c>
      <c r="O484" t="s">
        <v>2587</v>
      </c>
      <c r="P484" t="s">
        <v>303</v>
      </c>
      <c r="Q484" t="s">
        <v>148</v>
      </c>
      <c r="R484" t="s">
        <v>8661</v>
      </c>
      <c r="S484" t="s">
        <v>8645</v>
      </c>
      <c r="T484" t="b">
        <v>0</v>
      </c>
      <c r="U484" t="b">
        <v>0</v>
      </c>
      <c r="V484">
        <v>2</v>
      </c>
      <c r="W484">
        <v>10</v>
      </c>
      <c r="X484">
        <v>14</v>
      </c>
      <c r="AB484">
        <v>2</v>
      </c>
      <c r="AC484">
        <v>1</v>
      </c>
      <c r="AD484">
        <v>2</v>
      </c>
      <c r="AE484" t="s">
        <v>610</v>
      </c>
      <c r="AG484" t="s">
        <v>2588</v>
      </c>
      <c r="AH484" t="s">
        <v>2589</v>
      </c>
    </row>
    <row r="485" spans="1:34" x14ac:dyDescent="0.25">
      <c r="A485">
        <v>3</v>
      </c>
      <c r="B485" t="s">
        <v>623</v>
      </c>
      <c r="C485" t="s">
        <v>627</v>
      </c>
      <c r="D485" t="s">
        <v>624</v>
      </c>
      <c r="E485" t="s">
        <v>625</v>
      </c>
      <c r="F485" t="s">
        <v>629</v>
      </c>
      <c r="G485" t="s">
        <v>11040</v>
      </c>
      <c r="H485" t="s">
        <v>924</v>
      </c>
      <c r="I485" t="s">
        <v>925</v>
      </c>
      <c r="J485">
        <v>4</v>
      </c>
      <c r="L485" t="s">
        <v>909</v>
      </c>
      <c r="M485" t="s">
        <v>926</v>
      </c>
      <c r="N485" t="s">
        <v>927</v>
      </c>
      <c r="O485" t="s">
        <v>2590</v>
      </c>
      <c r="P485" t="s">
        <v>303</v>
      </c>
      <c r="Q485" t="s">
        <v>148</v>
      </c>
      <c r="R485" t="s">
        <v>8661</v>
      </c>
      <c r="S485" t="s">
        <v>8645</v>
      </c>
      <c r="T485" t="b">
        <v>0</v>
      </c>
      <c r="U485" t="b">
        <v>0</v>
      </c>
      <c r="V485">
        <v>3</v>
      </c>
      <c r="W485">
        <v>10</v>
      </c>
      <c r="X485">
        <v>10</v>
      </c>
      <c r="AB485">
        <v>2</v>
      </c>
      <c r="AC485">
        <v>1</v>
      </c>
      <c r="AD485">
        <v>2</v>
      </c>
      <c r="AE485" t="s">
        <v>610</v>
      </c>
      <c r="AG485" t="s">
        <v>2591</v>
      </c>
      <c r="AH485" t="s">
        <v>927</v>
      </c>
    </row>
    <row r="486" spans="1:34" x14ac:dyDescent="0.25">
      <c r="A486">
        <v>3</v>
      </c>
      <c r="B486" t="s">
        <v>623</v>
      </c>
      <c r="C486" t="s">
        <v>627</v>
      </c>
      <c r="D486" t="s">
        <v>624</v>
      </c>
      <c r="E486" t="s">
        <v>625</v>
      </c>
      <c r="F486" t="s">
        <v>629</v>
      </c>
      <c r="G486" t="s">
        <v>11040</v>
      </c>
      <c r="H486" t="s">
        <v>928</v>
      </c>
      <c r="I486" t="s">
        <v>929</v>
      </c>
      <c r="J486">
        <v>1</v>
      </c>
      <c r="L486" t="s">
        <v>894</v>
      </c>
      <c r="M486" t="s">
        <v>930</v>
      </c>
      <c r="N486" t="s">
        <v>931</v>
      </c>
      <c r="O486" t="s">
        <v>2592</v>
      </c>
      <c r="P486" t="s">
        <v>262</v>
      </c>
      <c r="Q486" t="s">
        <v>369</v>
      </c>
      <c r="R486" t="s">
        <v>8654</v>
      </c>
      <c r="S486" t="s">
        <v>8645</v>
      </c>
      <c r="T486" t="b">
        <v>1</v>
      </c>
      <c r="U486" t="b">
        <v>0</v>
      </c>
      <c r="V486">
        <v>1</v>
      </c>
      <c r="W486">
        <v>0</v>
      </c>
      <c r="X486">
        <v>8</v>
      </c>
      <c r="AB486">
        <v>3</v>
      </c>
      <c r="AC486">
        <v>2</v>
      </c>
      <c r="AD486">
        <v>1</v>
      </c>
      <c r="AG486" t="s">
        <v>2593</v>
      </c>
      <c r="AH486" t="s">
        <v>930</v>
      </c>
    </row>
    <row r="487" spans="1:34" x14ac:dyDescent="0.25">
      <c r="A487">
        <v>3</v>
      </c>
      <c r="B487" t="s">
        <v>623</v>
      </c>
      <c r="C487" t="s">
        <v>627</v>
      </c>
      <c r="D487" t="s">
        <v>624</v>
      </c>
      <c r="E487" t="s">
        <v>625</v>
      </c>
      <c r="F487" t="s">
        <v>629</v>
      </c>
      <c r="G487" t="s">
        <v>11040</v>
      </c>
      <c r="H487" t="s">
        <v>928</v>
      </c>
      <c r="I487" t="s">
        <v>929</v>
      </c>
      <c r="J487">
        <v>1</v>
      </c>
      <c r="L487" t="s">
        <v>894</v>
      </c>
      <c r="M487" t="s">
        <v>930</v>
      </c>
      <c r="N487" t="s">
        <v>931</v>
      </c>
      <c r="O487" t="s">
        <v>2594</v>
      </c>
      <c r="P487" t="s">
        <v>262</v>
      </c>
      <c r="Q487" t="s">
        <v>369</v>
      </c>
      <c r="R487" t="s">
        <v>8654</v>
      </c>
      <c r="S487" t="s">
        <v>8645</v>
      </c>
      <c r="T487" t="b">
        <v>1</v>
      </c>
      <c r="U487" t="b">
        <v>0</v>
      </c>
      <c r="V487">
        <v>2</v>
      </c>
      <c r="W487">
        <v>0</v>
      </c>
      <c r="X487">
        <v>8</v>
      </c>
      <c r="AB487">
        <v>3</v>
      </c>
      <c r="AC487">
        <v>2</v>
      </c>
      <c r="AD487">
        <v>1</v>
      </c>
      <c r="AG487" t="s">
        <v>2595</v>
      </c>
      <c r="AH487" t="s">
        <v>2596</v>
      </c>
    </row>
    <row r="488" spans="1:34" x14ac:dyDescent="0.25">
      <c r="A488">
        <v>3</v>
      </c>
      <c r="B488" t="s">
        <v>623</v>
      </c>
      <c r="C488" t="s">
        <v>627</v>
      </c>
      <c r="D488" t="s">
        <v>624</v>
      </c>
      <c r="E488" t="s">
        <v>625</v>
      </c>
      <c r="F488" t="s">
        <v>629</v>
      </c>
      <c r="G488" t="s">
        <v>11040</v>
      </c>
      <c r="H488" t="s">
        <v>928</v>
      </c>
      <c r="I488" t="s">
        <v>929</v>
      </c>
      <c r="J488">
        <v>1</v>
      </c>
      <c r="L488" t="s">
        <v>894</v>
      </c>
      <c r="M488" t="s">
        <v>930</v>
      </c>
      <c r="N488" t="s">
        <v>931</v>
      </c>
      <c r="O488" t="s">
        <v>2597</v>
      </c>
      <c r="P488" t="s">
        <v>249</v>
      </c>
      <c r="Q488" t="s">
        <v>369</v>
      </c>
      <c r="R488" t="s">
        <v>423</v>
      </c>
      <c r="S488" t="s">
        <v>8645</v>
      </c>
      <c r="T488" t="b">
        <v>0</v>
      </c>
      <c r="U488" t="b">
        <v>0</v>
      </c>
      <c r="V488">
        <v>1</v>
      </c>
      <c r="W488">
        <v>110</v>
      </c>
      <c r="X488">
        <v>8</v>
      </c>
      <c r="AB488">
        <v>3</v>
      </c>
      <c r="AC488">
        <v>1</v>
      </c>
      <c r="AD488">
        <v>1</v>
      </c>
      <c r="AE488" t="s">
        <v>618</v>
      </c>
      <c r="AG488" t="s">
        <v>2598</v>
      </c>
      <c r="AH488" t="s">
        <v>2599</v>
      </c>
    </row>
    <row r="489" spans="1:34" x14ac:dyDescent="0.25">
      <c r="A489">
        <v>3</v>
      </c>
      <c r="B489" t="s">
        <v>623</v>
      </c>
      <c r="C489" t="s">
        <v>627</v>
      </c>
      <c r="D489" t="s">
        <v>624</v>
      </c>
      <c r="E489" t="s">
        <v>625</v>
      </c>
      <c r="F489" t="s">
        <v>629</v>
      </c>
      <c r="G489" t="s">
        <v>11040</v>
      </c>
      <c r="H489" t="s">
        <v>928</v>
      </c>
      <c r="I489" t="s">
        <v>929</v>
      </c>
      <c r="J489">
        <v>1</v>
      </c>
      <c r="L489" t="s">
        <v>894</v>
      </c>
      <c r="M489" t="s">
        <v>930</v>
      </c>
      <c r="N489" t="s">
        <v>931</v>
      </c>
      <c r="O489" t="s">
        <v>2600</v>
      </c>
      <c r="P489" t="s">
        <v>249</v>
      </c>
      <c r="Q489" t="s">
        <v>369</v>
      </c>
      <c r="R489" t="s">
        <v>423</v>
      </c>
      <c r="S489" t="s">
        <v>8645</v>
      </c>
      <c r="T489" t="b">
        <v>0</v>
      </c>
      <c r="U489" t="b">
        <v>0</v>
      </c>
      <c r="V489">
        <v>2</v>
      </c>
      <c r="W489">
        <v>110</v>
      </c>
      <c r="X489">
        <v>8</v>
      </c>
      <c r="AB489">
        <v>3</v>
      </c>
      <c r="AC489">
        <v>1</v>
      </c>
      <c r="AD489">
        <v>1</v>
      </c>
      <c r="AE489" t="s">
        <v>618</v>
      </c>
      <c r="AG489" t="s">
        <v>2601</v>
      </c>
      <c r="AH489" t="s">
        <v>2602</v>
      </c>
    </row>
    <row r="490" spans="1:34" x14ac:dyDescent="0.25">
      <c r="A490">
        <v>3</v>
      </c>
      <c r="B490" t="s">
        <v>623</v>
      </c>
      <c r="C490" t="s">
        <v>627</v>
      </c>
      <c r="D490" t="s">
        <v>624</v>
      </c>
      <c r="E490" t="s">
        <v>625</v>
      </c>
      <c r="F490" t="s">
        <v>629</v>
      </c>
      <c r="G490" t="s">
        <v>11040</v>
      </c>
      <c r="H490" t="s">
        <v>928</v>
      </c>
      <c r="I490" t="s">
        <v>929</v>
      </c>
      <c r="J490">
        <v>1</v>
      </c>
      <c r="L490" t="s">
        <v>894</v>
      </c>
      <c r="M490" t="s">
        <v>930</v>
      </c>
      <c r="N490" t="s">
        <v>931</v>
      </c>
      <c r="O490" t="s">
        <v>2603</v>
      </c>
      <c r="P490" t="s">
        <v>249</v>
      </c>
      <c r="Q490" t="s">
        <v>369</v>
      </c>
      <c r="R490" t="s">
        <v>423</v>
      </c>
      <c r="S490" t="s">
        <v>8645</v>
      </c>
      <c r="T490" t="b">
        <v>0</v>
      </c>
      <c r="U490" t="b">
        <v>0</v>
      </c>
      <c r="V490">
        <v>3</v>
      </c>
      <c r="W490">
        <v>110</v>
      </c>
      <c r="X490">
        <v>8</v>
      </c>
      <c r="AB490">
        <v>3</v>
      </c>
      <c r="AC490">
        <v>1</v>
      </c>
      <c r="AD490">
        <v>1</v>
      </c>
      <c r="AE490" t="s">
        <v>618</v>
      </c>
      <c r="AG490" t="s">
        <v>2601</v>
      </c>
      <c r="AH490" t="s">
        <v>2604</v>
      </c>
    </row>
    <row r="491" spans="1:34" x14ac:dyDescent="0.25">
      <c r="A491">
        <v>3</v>
      </c>
      <c r="B491" t="s">
        <v>623</v>
      </c>
      <c r="C491" t="s">
        <v>627</v>
      </c>
      <c r="D491" t="s">
        <v>624</v>
      </c>
      <c r="E491" t="s">
        <v>625</v>
      </c>
      <c r="F491" t="s">
        <v>629</v>
      </c>
      <c r="G491" t="s">
        <v>11040</v>
      </c>
      <c r="H491" t="s">
        <v>928</v>
      </c>
      <c r="I491" t="s">
        <v>929</v>
      </c>
      <c r="J491">
        <v>1</v>
      </c>
      <c r="L491" t="s">
        <v>894</v>
      </c>
      <c r="M491" t="s">
        <v>930</v>
      </c>
      <c r="N491" t="s">
        <v>931</v>
      </c>
      <c r="O491" t="s">
        <v>2605</v>
      </c>
      <c r="P491" t="s">
        <v>256</v>
      </c>
      <c r="Q491" t="s">
        <v>369</v>
      </c>
      <c r="R491" t="s">
        <v>8654</v>
      </c>
      <c r="S491" t="s">
        <v>8645</v>
      </c>
      <c r="T491" t="b">
        <v>1</v>
      </c>
      <c r="U491" t="b">
        <v>0</v>
      </c>
      <c r="V491">
        <v>1</v>
      </c>
      <c r="W491">
        <v>0</v>
      </c>
      <c r="X491">
        <v>8</v>
      </c>
      <c r="AB491">
        <v>2</v>
      </c>
      <c r="AC491">
        <v>1</v>
      </c>
      <c r="AD491">
        <v>1</v>
      </c>
      <c r="AE491" t="s">
        <v>1745</v>
      </c>
      <c r="AG491" t="s">
        <v>2606</v>
      </c>
      <c r="AH491" t="s">
        <v>2607</v>
      </c>
    </row>
    <row r="492" spans="1:34" x14ac:dyDescent="0.25">
      <c r="A492">
        <v>3</v>
      </c>
      <c r="B492" t="s">
        <v>623</v>
      </c>
      <c r="C492" t="s">
        <v>627</v>
      </c>
      <c r="D492" t="s">
        <v>624</v>
      </c>
      <c r="E492" t="s">
        <v>625</v>
      </c>
      <c r="F492" t="s">
        <v>629</v>
      </c>
      <c r="G492" t="s">
        <v>11040</v>
      </c>
      <c r="H492" t="s">
        <v>928</v>
      </c>
      <c r="I492" t="s">
        <v>929</v>
      </c>
      <c r="J492">
        <v>1</v>
      </c>
      <c r="L492" t="s">
        <v>894</v>
      </c>
      <c r="M492" t="s">
        <v>930</v>
      </c>
      <c r="N492" t="s">
        <v>931</v>
      </c>
      <c r="O492" t="s">
        <v>2608</v>
      </c>
      <c r="P492" t="s">
        <v>256</v>
      </c>
      <c r="Q492" t="s">
        <v>369</v>
      </c>
      <c r="R492" t="s">
        <v>8654</v>
      </c>
      <c r="S492" t="s">
        <v>8645</v>
      </c>
      <c r="T492" t="b">
        <v>1</v>
      </c>
      <c r="U492" t="b">
        <v>0</v>
      </c>
      <c r="V492">
        <v>2</v>
      </c>
      <c r="W492">
        <v>10</v>
      </c>
      <c r="X492">
        <v>8</v>
      </c>
      <c r="AB492">
        <v>2</v>
      </c>
      <c r="AC492">
        <v>1</v>
      </c>
      <c r="AD492">
        <v>2</v>
      </c>
      <c r="AE492" t="s">
        <v>1745</v>
      </c>
      <c r="AG492" t="s">
        <v>2609</v>
      </c>
      <c r="AH492" t="s">
        <v>2610</v>
      </c>
    </row>
    <row r="493" spans="1:34" x14ac:dyDescent="0.25">
      <c r="A493">
        <v>3</v>
      </c>
      <c r="B493" t="s">
        <v>623</v>
      </c>
      <c r="C493" t="s">
        <v>627</v>
      </c>
      <c r="D493" t="s">
        <v>624</v>
      </c>
      <c r="E493" t="s">
        <v>625</v>
      </c>
      <c r="F493" t="s">
        <v>629</v>
      </c>
      <c r="G493" t="s">
        <v>11040</v>
      </c>
      <c r="H493" t="s">
        <v>928</v>
      </c>
      <c r="I493" t="s">
        <v>929</v>
      </c>
      <c r="J493">
        <v>1</v>
      </c>
      <c r="L493" t="s">
        <v>894</v>
      </c>
      <c r="M493" t="s">
        <v>930</v>
      </c>
      <c r="N493" t="s">
        <v>931</v>
      </c>
      <c r="O493" t="s">
        <v>2611</v>
      </c>
      <c r="P493" t="s">
        <v>256</v>
      </c>
      <c r="Q493" t="s">
        <v>369</v>
      </c>
      <c r="R493" t="s">
        <v>8654</v>
      </c>
      <c r="S493" t="s">
        <v>8645</v>
      </c>
      <c r="T493" t="b">
        <v>1</v>
      </c>
      <c r="U493" t="b">
        <v>0</v>
      </c>
      <c r="V493">
        <v>3</v>
      </c>
      <c r="W493">
        <v>15</v>
      </c>
      <c r="X493">
        <v>8</v>
      </c>
      <c r="AB493">
        <v>2</v>
      </c>
      <c r="AC493">
        <v>1</v>
      </c>
      <c r="AD493">
        <v>2</v>
      </c>
      <c r="AE493" t="s">
        <v>1745</v>
      </c>
      <c r="AG493" t="s">
        <v>2612</v>
      </c>
      <c r="AH493" t="s">
        <v>2613</v>
      </c>
    </row>
    <row r="494" spans="1:34" x14ac:dyDescent="0.25">
      <c r="A494">
        <v>3</v>
      </c>
      <c r="B494" t="s">
        <v>623</v>
      </c>
      <c r="C494" t="s">
        <v>627</v>
      </c>
      <c r="D494" t="s">
        <v>624</v>
      </c>
      <c r="E494" t="s">
        <v>625</v>
      </c>
      <c r="F494" t="s">
        <v>629</v>
      </c>
      <c r="G494" t="s">
        <v>11040</v>
      </c>
      <c r="H494" t="s">
        <v>928</v>
      </c>
      <c r="I494" t="s">
        <v>929</v>
      </c>
      <c r="J494">
        <v>1</v>
      </c>
      <c r="L494" t="s">
        <v>894</v>
      </c>
      <c r="M494" t="s">
        <v>930</v>
      </c>
      <c r="N494" t="s">
        <v>931</v>
      </c>
      <c r="O494" t="s">
        <v>2614</v>
      </c>
      <c r="P494" t="s">
        <v>275</v>
      </c>
      <c r="Q494" t="s">
        <v>369</v>
      </c>
      <c r="R494" t="s">
        <v>8654</v>
      </c>
      <c r="S494" t="s">
        <v>8645</v>
      </c>
      <c r="T494" t="b">
        <v>1</v>
      </c>
      <c r="U494" t="b">
        <v>0</v>
      </c>
      <c r="V494">
        <v>1</v>
      </c>
      <c r="W494">
        <v>20</v>
      </c>
      <c r="Y494">
        <v>10</v>
      </c>
      <c r="AH494" t="s">
        <v>2615</v>
      </c>
    </row>
    <row r="495" spans="1:34" x14ac:dyDescent="0.25">
      <c r="A495">
        <v>3</v>
      </c>
      <c r="B495" t="s">
        <v>623</v>
      </c>
      <c r="C495" t="s">
        <v>627</v>
      </c>
      <c r="D495" t="s">
        <v>624</v>
      </c>
      <c r="E495" t="s">
        <v>625</v>
      </c>
      <c r="F495" t="s">
        <v>629</v>
      </c>
      <c r="G495" t="s">
        <v>11040</v>
      </c>
      <c r="H495" t="s">
        <v>928</v>
      </c>
      <c r="I495" t="s">
        <v>929</v>
      </c>
      <c r="J495">
        <v>1</v>
      </c>
      <c r="L495" t="s">
        <v>894</v>
      </c>
      <c r="M495" t="s">
        <v>930</v>
      </c>
      <c r="N495" t="s">
        <v>931</v>
      </c>
      <c r="O495" t="s">
        <v>2616</v>
      </c>
      <c r="P495" t="s">
        <v>275</v>
      </c>
      <c r="Q495" t="s">
        <v>369</v>
      </c>
      <c r="R495" t="s">
        <v>8654</v>
      </c>
      <c r="S495" t="s">
        <v>8645</v>
      </c>
      <c r="T495" t="b">
        <v>1</v>
      </c>
      <c r="U495" t="b">
        <v>0</v>
      </c>
      <c r="V495">
        <v>2</v>
      </c>
      <c r="W495">
        <v>20</v>
      </c>
      <c r="Y495">
        <v>10</v>
      </c>
      <c r="AH495" t="s">
        <v>2617</v>
      </c>
    </row>
    <row r="496" spans="1:34" x14ac:dyDescent="0.25">
      <c r="A496">
        <v>3</v>
      </c>
      <c r="B496" t="s">
        <v>623</v>
      </c>
      <c r="C496" t="s">
        <v>627</v>
      </c>
      <c r="D496" t="s">
        <v>624</v>
      </c>
      <c r="E496" t="s">
        <v>625</v>
      </c>
      <c r="F496" t="s">
        <v>629</v>
      </c>
      <c r="G496" t="s">
        <v>11040</v>
      </c>
      <c r="H496" t="s">
        <v>928</v>
      </c>
      <c r="I496" t="s">
        <v>929</v>
      </c>
      <c r="J496">
        <v>1</v>
      </c>
      <c r="L496" t="s">
        <v>894</v>
      </c>
      <c r="M496" t="s">
        <v>930</v>
      </c>
      <c r="N496" t="s">
        <v>931</v>
      </c>
      <c r="O496" t="s">
        <v>2618</v>
      </c>
      <c r="P496" t="s">
        <v>286</v>
      </c>
      <c r="Q496" t="s">
        <v>369</v>
      </c>
      <c r="R496" t="s">
        <v>8489</v>
      </c>
      <c r="S496" t="s">
        <v>8645</v>
      </c>
      <c r="T496" t="b">
        <v>0</v>
      </c>
      <c r="U496" t="b">
        <v>0</v>
      </c>
      <c r="V496">
        <v>1</v>
      </c>
      <c r="W496">
        <v>25</v>
      </c>
      <c r="X496">
        <v>12</v>
      </c>
      <c r="AB496">
        <v>2</v>
      </c>
      <c r="AC496">
        <v>1</v>
      </c>
      <c r="AD496">
        <v>2</v>
      </c>
      <c r="AE496" t="s">
        <v>618</v>
      </c>
      <c r="AG496" t="s">
        <v>2619</v>
      </c>
      <c r="AH496" t="s">
        <v>2620</v>
      </c>
    </row>
    <row r="497" spans="1:34" x14ac:dyDescent="0.25">
      <c r="A497">
        <v>3</v>
      </c>
      <c r="B497" t="s">
        <v>623</v>
      </c>
      <c r="C497" t="s">
        <v>627</v>
      </c>
      <c r="D497" t="s">
        <v>624</v>
      </c>
      <c r="E497" t="s">
        <v>625</v>
      </c>
      <c r="F497" t="s">
        <v>629</v>
      </c>
      <c r="G497" t="s">
        <v>11040</v>
      </c>
      <c r="H497" t="s">
        <v>928</v>
      </c>
      <c r="I497" t="s">
        <v>929</v>
      </c>
      <c r="J497">
        <v>1</v>
      </c>
      <c r="L497" t="s">
        <v>894</v>
      </c>
      <c r="M497" t="s">
        <v>930</v>
      </c>
      <c r="N497" t="s">
        <v>931</v>
      </c>
      <c r="O497" t="s">
        <v>2621</v>
      </c>
      <c r="P497" t="s">
        <v>286</v>
      </c>
      <c r="Q497" t="s">
        <v>369</v>
      </c>
      <c r="R497" t="s">
        <v>8489</v>
      </c>
      <c r="S497" t="s">
        <v>8645</v>
      </c>
      <c r="T497" t="b">
        <v>0</v>
      </c>
      <c r="U497" t="b">
        <v>0</v>
      </c>
      <c r="V497">
        <v>2</v>
      </c>
      <c r="W497">
        <v>75</v>
      </c>
      <c r="X497">
        <v>12</v>
      </c>
      <c r="AB497">
        <v>2</v>
      </c>
      <c r="AC497">
        <v>1</v>
      </c>
      <c r="AD497">
        <v>2</v>
      </c>
      <c r="AE497" t="s">
        <v>618</v>
      </c>
      <c r="AG497" t="s">
        <v>2619</v>
      </c>
      <c r="AH497" t="s">
        <v>2622</v>
      </c>
    </row>
    <row r="498" spans="1:34" x14ac:dyDescent="0.25">
      <c r="A498">
        <v>3</v>
      </c>
      <c r="B498" t="s">
        <v>623</v>
      </c>
      <c r="C498" t="s">
        <v>627</v>
      </c>
      <c r="D498" t="s">
        <v>624</v>
      </c>
      <c r="E498" t="s">
        <v>625</v>
      </c>
      <c r="F498" t="s">
        <v>629</v>
      </c>
      <c r="G498" t="s">
        <v>11040</v>
      </c>
      <c r="H498" t="s">
        <v>928</v>
      </c>
      <c r="I498" t="s">
        <v>929</v>
      </c>
      <c r="J498">
        <v>1</v>
      </c>
      <c r="L498" t="s">
        <v>894</v>
      </c>
      <c r="M498" t="s">
        <v>930</v>
      </c>
      <c r="N498" t="s">
        <v>931</v>
      </c>
      <c r="O498" t="s">
        <v>2623</v>
      </c>
      <c r="P498" t="s">
        <v>286</v>
      </c>
      <c r="Q498" t="s">
        <v>369</v>
      </c>
      <c r="R498" t="s">
        <v>8489</v>
      </c>
      <c r="S498" t="s">
        <v>8645</v>
      </c>
      <c r="T498" t="b">
        <v>0</v>
      </c>
      <c r="U498" t="b">
        <v>0</v>
      </c>
      <c r="V498">
        <v>3</v>
      </c>
      <c r="W498">
        <v>95</v>
      </c>
      <c r="X498">
        <v>12</v>
      </c>
      <c r="AB498">
        <v>2</v>
      </c>
      <c r="AC498">
        <v>1</v>
      </c>
      <c r="AD498">
        <v>2</v>
      </c>
      <c r="AE498" t="s">
        <v>618</v>
      </c>
      <c r="AG498" t="s">
        <v>2619</v>
      </c>
      <c r="AH498" t="s">
        <v>2624</v>
      </c>
    </row>
    <row r="499" spans="1:34" x14ac:dyDescent="0.25">
      <c r="A499">
        <v>3</v>
      </c>
      <c r="B499" t="s">
        <v>623</v>
      </c>
      <c r="C499" t="s">
        <v>627</v>
      </c>
      <c r="D499" t="s">
        <v>624</v>
      </c>
      <c r="E499" t="s">
        <v>625</v>
      </c>
      <c r="F499" t="s">
        <v>629</v>
      </c>
      <c r="G499" t="s">
        <v>11040</v>
      </c>
      <c r="H499" t="s">
        <v>928</v>
      </c>
      <c r="I499" t="s">
        <v>929</v>
      </c>
      <c r="J499">
        <v>1</v>
      </c>
      <c r="L499" t="s">
        <v>894</v>
      </c>
      <c r="M499" t="s">
        <v>930</v>
      </c>
      <c r="N499" t="s">
        <v>931</v>
      </c>
      <c r="O499" t="s">
        <v>2625</v>
      </c>
      <c r="P499" t="s">
        <v>352</v>
      </c>
      <c r="Q499" t="s">
        <v>369</v>
      </c>
      <c r="R499" t="s">
        <v>8489</v>
      </c>
      <c r="S499" t="s">
        <v>8645</v>
      </c>
      <c r="T499" t="b">
        <v>0</v>
      </c>
      <c r="U499" t="b">
        <v>0</v>
      </c>
      <c r="V499">
        <v>1</v>
      </c>
      <c r="W499">
        <v>45</v>
      </c>
      <c r="X499">
        <v>12</v>
      </c>
      <c r="AG499" t="s">
        <v>2626</v>
      </c>
      <c r="AH499" t="s">
        <v>2627</v>
      </c>
    </row>
    <row r="500" spans="1:34" x14ac:dyDescent="0.25">
      <c r="A500">
        <v>3</v>
      </c>
      <c r="B500" t="s">
        <v>623</v>
      </c>
      <c r="C500" t="s">
        <v>627</v>
      </c>
      <c r="D500" t="s">
        <v>624</v>
      </c>
      <c r="E500" t="s">
        <v>625</v>
      </c>
      <c r="F500" t="s">
        <v>629</v>
      </c>
      <c r="G500" t="s">
        <v>11040</v>
      </c>
      <c r="H500" t="s">
        <v>928</v>
      </c>
      <c r="I500" t="s">
        <v>929</v>
      </c>
      <c r="J500">
        <v>1</v>
      </c>
      <c r="L500" t="s">
        <v>894</v>
      </c>
      <c r="M500" t="s">
        <v>930</v>
      </c>
      <c r="N500" t="s">
        <v>931</v>
      </c>
      <c r="O500" t="s">
        <v>2628</v>
      </c>
      <c r="P500" t="s">
        <v>352</v>
      </c>
      <c r="Q500" t="s">
        <v>369</v>
      </c>
      <c r="R500" t="s">
        <v>8489</v>
      </c>
      <c r="S500" t="s">
        <v>8645</v>
      </c>
      <c r="T500" t="b">
        <v>0</v>
      </c>
      <c r="U500" t="b">
        <v>0</v>
      </c>
      <c r="V500">
        <v>2</v>
      </c>
      <c r="W500">
        <v>45</v>
      </c>
      <c r="X500">
        <v>12</v>
      </c>
      <c r="AG500" t="s">
        <v>2626</v>
      </c>
      <c r="AH500" t="s">
        <v>2629</v>
      </c>
    </row>
    <row r="501" spans="1:34" x14ac:dyDescent="0.25">
      <c r="A501">
        <v>3</v>
      </c>
      <c r="B501" t="s">
        <v>623</v>
      </c>
      <c r="C501" t="s">
        <v>627</v>
      </c>
      <c r="D501" t="s">
        <v>624</v>
      </c>
      <c r="E501" t="s">
        <v>625</v>
      </c>
      <c r="F501" t="s">
        <v>629</v>
      </c>
      <c r="G501" t="s">
        <v>11040</v>
      </c>
      <c r="H501" t="s">
        <v>928</v>
      </c>
      <c r="I501" t="s">
        <v>929</v>
      </c>
      <c r="J501">
        <v>1</v>
      </c>
      <c r="L501" t="s">
        <v>894</v>
      </c>
      <c r="M501" t="s">
        <v>930</v>
      </c>
      <c r="N501" t="s">
        <v>931</v>
      </c>
      <c r="O501" t="s">
        <v>2630</v>
      </c>
      <c r="P501" t="s">
        <v>329</v>
      </c>
      <c r="Q501" t="s">
        <v>324</v>
      </c>
      <c r="R501" t="s">
        <v>324</v>
      </c>
      <c r="S501" t="s">
        <v>8645</v>
      </c>
      <c r="T501" t="b">
        <v>0</v>
      </c>
      <c r="U501" t="b">
        <v>1</v>
      </c>
      <c r="V501">
        <v>1</v>
      </c>
      <c r="W501">
        <v>0</v>
      </c>
      <c r="Y501">
        <v>30</v>
      </c>
      <c r="AG501" t="s">
        <v>2631</v>
      </c>
      <c r="AH501" t="s">
        <v>2632</v>
      </c>
    </row>
    <row r="502" spans="1:34" x14ac:dyDescent="0.25">
      <c r="A502">
        <v>3</v>
      </c>
      <c r="B502" t="s">
        <v>623</v>
      </c>
      <c r="C502" t="s">
        <v>627</v>
      </c>
      <c r="D502" t="s">
        <v>624</v>
      </c>
      <c r="E502" t="s">
        <v>625</v>
      </c>
      <c r="F502" t="s">
        <v>629</v>
      </c>
      <c r="G502" t="s">
        <v>11040</v>
      </c>
      <c r="H502" t="s">
        <v>928</v>
      </c>
      <c r="I502" t="s">
        <v>929</v>
      </c>
      <c r="J502">
        <v>1</v>
      </c>
      <c r="L502" t="s">
        <v>894</v>
      </c>
      <c r="M502" t="s">
        <v>930</v>
      </c>
      <c r="N502" t="s">
        <v>931</v>
      </c>
      <c r="O502" t="s">
        <v>2633</v>
      </c>
      <c r="P502" t="s">
        <v>329</v>
      </c>
      <c r="Q502" t="s">
        <v>324</v>
      </c>
      <c r="R502" t="s">
        <v>324</v>
      </c>
      <c r="S502" t="s">
        <v>8645</v>
      </c>
      <c r="T502" t="b">
        <v>0</v>
      </c>
      <c r="U502" t="b">
        <v>1</v>
      </c>
      <c r="V502">
        <v>2</v>
      </c>
      <c r="W502">
        <v>0</v>
      </c>
      <c r="Y502">
        <v>30</v>
      </c>
      <c r="AG502" t="s">
        <v>2634</v>
      </c>
      <c r="AH502" t="s">
        <v>931</v>
      </c>
    </row>
    <row r="503" spans="1:34" x14ac:dyDescent="0.25">
      <c r="A503">
        <v>3</v>
      </c>
      <c r="B503" t="s">
        <v>623</v>
      </c>
      <c r="C503" t="s">
        <v>627</v>
      </c>
      <c r="D503" t="s">
        <v>624</v>
      </c>
      <c r="E503" t="s">
        <v>625</v>
      </c>
      <c r="F503" t="s">
        <v>629</v>
      </c>
      <c r="G503" t="s">
        <v>11040</v>
      </c>
      <c r="H503" t="s">
        <v>932</v>
      </c>
      <c r="I503" t="s">
        <v>933</v>
      </c>
      <c r="J503">
        <v>2</v>
      </c>
      <c r="L503" t="s">
        <v>899</v>
      </c>
      <c r="M503" t="s">
        <v>934</v>
      </c>
      <c r="N503" t="s">
        <v>935</v>
      </c>
      <c r="O503" t="s">
        <v>2635</v>
      </c>
      <c r="P503" t="s">
        <v>389</v>
      </c>
      <c r="Q503" t="s">
        <v>148</v>
      </c>
      <c r="R503" t="s">
        <v>8659</v>
      </c>
      <c r="S503" t="s">
        <v>8662</v>
      </c>
      <c r="T503" t="b">
        <v>0</v>
      </c>
      <c r="U503" t="b">
        <v>0</v>
      </c>
      <c r="V503">
        <v>1</v>
      </c>
      <c r="W503">
        <v>0</v>
      </c>
      <c r="X503">
        <v>12</v>
      </c>
      <c r="AH503" t="s">
        <v>934</v>
      </c>
    </row>
    <row r="504" spans="1:34" x14ac:dyDescent="0.25">
      <c r="A504">
        <v>3</v>
      </c>
      <c r="B504" t="s">
        <v>623</v>
      </c>
      <c r="C504" t="s">
        <v>627</v>
      </c>
      <c r="D504" t="s">
        <v>624</v>
      </c>
      <c r="E504" t="s">
        <v>625</v>
      </c>
      <c r="F504" t="s">
        <v>629</v>
      </c>
      <c r="G504" t="s">
        <v>11040</v>
      </c>
      <c r="H504" t="s">
        <v>932</v>
      </c>
      <c r="I504" t="s">
        <v>933</v>
      </c>
      <c r="J504">
        <v>2</v>
      </c>
      <c r="L504" t="s">
        <v>899</v>
      </c>
      <c r="M504" t="s">
        <v>934</v>
      </c>
      <c r="N504" t="s">
        <v>935</v>
      </c>
      <c r="O504" t="s">
        <v>2636</v>
      </c>
      <c r="P504" t="s">
        <v>389</v>
      </c>
      <c r="Q504" t="s">
        <v>148</v>
      </c>
      <c r="R504" t="s">
        <v>8659</v>
      </c>
      <c r="S504" t="s">
        <v>8662</v>
      </c>
      <c r="T504" t="b">
        <v>0</v>
      </c>
      <c r="U504" t="b">
        <v>0</v>
      </c>
      <c r="V504">
        <v>2</v>
      </c>
      <c r="W504">
        <v>0</v>
      </c>
      <c r="X504">
        <v>12</v>
      </c>
      <c r="AH504" t="s">
        <v>2637</v>
      </c>
    </row>
    <row r="505" spans="1:34" x14ac:dyDescent="0.25">
      <c r="A505">
        <v>3</v>
      </c>
      <c r="B505" t="s">
        <v>623</v>
      </c>
      <c r="C505" t="s">
        <v>627</v>
      </c>
      <c r="D505" t="s">
        <v>624</v>
      </c>
      <c r="E505" t="s">
        <v>625</v>
      </c>
      <c r="F505" t="s">
        <v>629</v>
      </c>
      <c r="G505" t="s">
        <v>11040</v>
      </c>
      <c r="H505" t="s">
        <v>932</v>
      </c>
      <c r="I505" t="s">
        <v>933</v>
      </c>
      <c r="J505">
        <v>2</v>
      </c>
      <c r="L505" t="s">
        <v>899</v>
      </c>
      <c r="M505" t="s">
        <v>934</v>
      </c>
      <c r="N505" t="s">
        <v>935</v>
      </c>
      <c r="O505" t="s">
        <v>2638</v>
      </c>
      <c r="P505" t="s">
        <v>411</v>
      </c>
      <c r="Q505" t="s">
        <v>272</v>
      </c>
      <c r="R505" t="s">
        <v>8666</v>
      </c>
      <c r="S505" t="s">
        <v>8645</v>
      </c>
      <c r="T505" t="b">
        <v>0</v>
      </c>
      <c r="U505" t="b">
        <v>0</v>
      </c>
      <c r="V505">
        <v>1</v>
      </c>
      <c r="W505">
        <v>5</v>
      </c>
      <c r="X505">
        <v>10</v>
      </c>
      <c r="AG505" t="s">
        <v>2639</v>
      </c>
      <c r="AH505" t="s">
        <v>2640</v>
      </c>
    </row>
    <row r="506" spans="1:34" x14ac:dyDescent="0.25">
      <c r="A506">
        <v>3</v>
      </c>
      <c r="B506" t="s">
        <v>623</v>
      </c>
      <c r="C506" t="s">
        <v>627</v>
      </c>
      <c r="D506" t="s">
        <v>624</v>
      </c>
      <c r="E506" t="s">
        <v>625</v>
      </c>
      <c r="F506" t="s">
        <v>629</v>
      </c>
      <c r="G506" t="s">
        <v>11040</v>
      </c>
      <c r="H506" t="s">
        <v>932</v>
      </c>
      <c r="I506" t="s">
        <v>933</v>
      </c>
      <c r="J506">
        <v>2</v>
      </c>
      <c r="L506" t="s">
        <v>899</v>
      </c>
      <c r="M506" t="s">
        <v>934</v>
      </c>
      <c r="N506" t="s">
        <v>935</v>
      </c>
      <c r="O506" t="s">
        <v>2641</v>
      </c>
      <c r="P506" t="s">
        <v>411</v>
      </c>
      <c r="Q506" t="s">
        <v>272</v>
      </c>
      <c r="R506" t="s">
        <v>8666</v>
      </c>
      <c r="S506" t="s">
        <v>8645</v>
      </c>
      <c r="T506" t="b">
        <v>0</v>
      </c>
      <c r="U506" t="b">
        <v>0</v>
      </c>
      <c r="V506">
        <v>2</v>
      </c>
      <c r="W506">
        <v>5</v>
      </c>
      <c r="X506">
        <v>12</v>
      </c>
      <c r="AG506" t="s">
        <v>2639</v>
      </c>
      <c r="AH506" t="s">
        <v>2642</v>
      </c>
    </row>
    <row r="507" spans="1:34" x14ac:dyDescent="0.25">
      <c r="A507">
        <v>3</v>
      </c>
      <c r="B507" t="s">
        <v>623</v>
      </c>
      <c r="C507" t="s">
        <v>627</v>
      </c>
      <c r="D507" t="s">
        <v>624</v>
      </c>
      <c r="E507" t="s">
        <v>625</v>
      </c>
      <c r="F507" t="s">
        <v>629</v>
      </c>
      <c r="G507" t="s">
        <v>11040</v>
      </c>
      <c r="H507" t="s">
        <v>932</v>
      </c>
      <c r="I507" t="s">
        <v>933</v>
      </c>
      <c r="J507">
        <v>2</v>
      </c>
      <c r="L507" t="s">
        <v>899</v>
      </c>
      <c r="M507" t="s">
        <v>934</v>
      </c>
      <c r="N507" t="s">
        <v>935</v>
      </c>
      <c r="O507" t="s">
        <v>2643</v>
      </c>
      <c r="P507" t="s">
        <v>403</v>
      </c>
      <c r="Q507" t="s">
        <v>272</v>
      </c>
      <c r="R507" t="s">
        <v>8666</v>
      </c>
      <c r="S507" t="s">
        <v>8645</v>
      </c>
      <c r="T507" t="b">
        <v>0</v>
      </c>
      <c r="U507" t="b">
        <v>0</v>
      </c>
      <c r="V507">
        <v>1</v>
      </c>
      <c r="W507">
        <v>0</v>
      </c>
      <c r="X507">
        <v>8</v>
      </c>
      <c r="AG507" t="s">
        <v>2644</v>
      </c>
      <c r="AH507" t="s">
        <v>2645</v>
      </c>
    </row>
    <row r="508" spans="1:34" x14ac:dyDescent="0.25">
      <c r="A508">
        <v>3</v>
      </c>
      <c r="B508" t="s">
        <v>623</v>
      </c>
      <c r="C508" t="s">
        <v>627</v>
      </c>
      <c r="D508" t="s">
        <v>624</v>
      </c>
      <c r="E508" t="s">
        <v>625</v>
      </c>
      <c r="F508" t="s">
        <v>629</v>
      </c>
      <c r="G508" t="s">
        <v>11040</v>
      </c>
      <c r="H508" t="s">
        <v>932</v>
      </c>
      <c r="I508" t="s">
        <v>933</v>
      </c>
      <c r="J508">
        <v>2</v>
      </c>
      <c r="L508" t="s">
        <v>899</v>
      </c>
      <c r="M508" t="s">
        <v>934</v>
      </c>
      <c r="N508" t="s">
        <v>935</v>
      </c>
      <c r="O508" t="s">
        <v>2646</v>
      </c>
      <c r="P508" t="s">
        <v>154</v>
      </c>
      <c r="Q508" t="s">
        <v>148</v>
      </c>
      <c r="R508" t="s">
        <v>8659</v>
      </c>
      <c r="S508" t="s">
        <v>8664</v>
      </c>
      <c r="T508" t="b">
        <v>0</v>
      </c>
      <c r="U508" t="b">
        <v>0</v>
      </c>
      <c r="V508">
        <v>1</v>
      </c>
      <c r="W508">
        <v>115</v>
      </c>
      <c r="X508">
        <v>8</v>
      </c>
      <c r="AB508">
        <v>3</v>
      </c>
      <c r="AC508">
        <v>1</v>
      </c>
      <c r="AD508">
        <v>1</v>
      </c>
      <c r="AE508" t="s">
        <v>1745</v>
      </c>
      <c r="AG508" t="s">
        <v>2647</v>
      </c>
      <c r="AH508" t="s">
        <v>2648</v>
      </c>
    </row>
    <row r="509" spans="1:34" x14ac:dyDescent="0.25">
      <c r="A509">
        <v>3</v>
      </c>
      <c r="B509" t="s">
        <v>623</v>
      </c>
      <c r="C509" t="s">
        <v>627</v>
      </c>
      <c r="D509" t="s">
        <v>624</v>
      </c>
      <c r="E509" t="s">
        <v>625</v>
      </c>
      <c r="F509" t="s">
        <v>629</v>
      </c>
      <c r="G509" t="s">
        <v>11040</v>
      </c>
      <c r="H509" t="s">
        <v>932</v>
      </c>
      <c r="I509" t="s">
        <v>933</v>
      </c>
      <c r="J509">
        <v>2</v>
      </c>
      <c r="L509" t="s">
        <v>899</v>
      </c>
      <c r="M509" t="s">
        <v>934</v>
      </c>
      <c r="N509" t="s">
        <v>935</v>
      </c>
      <c r="O509" t="s">
        <v>2649</v>
      </c>
      <c r="P509" t="s">
        <v>154</v>
      </c>
      <c r="Q509" t="s">
        <v>148</v>
      </c>
      <c r="R509" t="s">
        <v>8659</v>
      </c>
      <c r="S509" t="s">
        <v>8664</v>
      </c>
      <c r="T509" t="b">
        <v>0</v>
      </c>
      <c r="U509" t="b">
        <v>0</v>
      </c>
      <c r="V509">
        <v>2</v>
      </c>
      <c r="W509">
        <v>115</v>
      </c>
      <c r="X509">
        <v>6</v>
      </c>
      <c r="AB509">
        <v>3</v>
      </c>
      <c r="AC509">
        <v>1</v>
      </c>
      <c r="AD509">
        <v>1</v>
      </c>
      <c r="AE509" t="s">
        <v>610</v>
      </c>
      <c r="AG509" t="s">
        <v>2650</v>
      </c>
      <c r="AH509" t="s">
        <v>2651</v>
      </c>
    </row>
    <row r="510" spans="1:34" x14ac:dyDescent="0.25">
      <c r="A510">
        <v>3</v>
      </c>
      <c r="B510" t="s">
        <v>623</v>
      </c>
      <c r="C510" t="s">
        <v>627</v>
      </c>
      <c r="D510" t="s">
        <v>624</v>
      </c>
      <c r="E510" t="s">
        <v>625</v>
      </c>
      <c r="F510" t="s">
        <v>629</v>
      </c>
      <c r="G510" t="s">
        <v>11040</v>
      </c>
      <c r="H510" t="s">
        <v>932</v>
      </c>
      <c r="I510" t="s">
        <v>933</v>
      </c>
      <c r="J510">
        <v>2</v>
      </c>
      <c r="L510" t="s">
        <v>899</v>
      </c>
      <c r="M510" t="s">
        <v>934</v>
      </c>
      <c r="N510" t="s">
        <v>935</v>
      </c>
      <c r="O510" t="s">
        <v>2652</v>
      </c>
      <c r="P510" t="s">
        <v>154</v>
      </c>
      <c r="Q510" t="s">
        <v>148</v>
      </c>
      <c r="R510" t="s">
        <v>8659</v>
      </c>
      <c r="S510" t="s">
        <v>8664</v>
      </c>
      <c r="T510" t="b">
        <v>0</v>
      </c>
      <c r="U510" t="b">
        <v>0</v>
      </c>
      <c r="V510">
        <v>3</v>
      </c>
      <c r="W510">
        <v>115</v>
      </c>
      <c r="X510">
        <v>7</v>
      </c>
      <c r="AB510">
        <v>3</v>
      </c>
      <c r="AC510">
        <v>1</v>
      </c>
      <c r="AD510">
        <v>1</v>
      </c>
      <c r="AE510" t="s">
        <v>610</v>
      </c>
      <c r="AG510" t="s">
        <v>2650</v>
      </c>
      <c r="AH510" t="s">
        <v>2653</v>
      </c>
    </row>
    <row r="511" spans="1:34" x14ac:dyDescent="0.25">
      <c r="A511">
        <v>3</v>
      </c>
      <c r="B511" t="s">
        <v>623</v>
      </c>
      <c r="C511" t="s">
        <v>627</v>
      </c>
      <c r="D511" t="s">
        <v>624</v>
      </c>
      <c r="E511" t="s">
        <v>625</v>
      </c>
      <c r="F511" t="s">
        <v>629</v>
      </c>
      <c r="G511" t="s">
        <v>11040</v>
      </c>
      <c r="H511" t="s">
        <v>932</v>
      </c>
      <c r="I511" t="s">
        <v>933</v>
      </c>
      <c r="J511">
        <v>2</v>
      </c>
      <c r="L511" t="s">
        <v>899</v>
      </c>
      <c r="M511" t="s">
        <v>934</v>
      </c>
      <c r="N511" t="s">
        <v>935</v>
      </c>
      <c r="O511" t="s">
        <v>2654</v>
      </c>
      <c r="P511" t="s">
        <v>154</v>
      </c>
      <c r="Q511" t="s">
        <v>148</v>
      </c>
      <c r="R511" t="s">
        <v>8659</v>
      </c>
      <c r="S511" t="s">
        <v>8664</v>
      </c>
      <c r="T511" t="b">
        <v>0</v>
      </c>
      <c r="U511" t="b">
        <v>0</v>
      </c>
      <c r="V511">
        <v>4</v>
      </c>
      <c r="W511">
        <v>115</v>
      </c>
      <c r="X511">
        <v>7</v>
      </c>
      <c r="AB511">
        <v>3</v>
      </c>
      <c r="AC511">
        <v>1</v>
      </c>
      <c r="AD511">
        <v>1</v>
      </c>
      <c r="AE511" t="s">
        <v>610</v>
      </c>
      <c r="AG511" t="s">
        <v>2650</v>
      </c>
      <c r="AH511" t="s">
        <v>2655</v>
      </c>
    </row>
    <row r="512" spans="1:34" x14ac:dyDescent="0.25">
      <c r="A512">
        <v>3</v>
      </c>
      <c r="B512" t="s">
        <v>623</v>
      </c>
      <c r="C512" t="s">
        <v>627</v>
      </c>
      <c r="D512" t="s">
        <v>624</v>
      </c>
      <c r="E512" t="s">
        <v>625</v>
      </c>
      <c r="F512" t="s">
        <v>629</v>
      </c>
      <c r="G512" t="s">
        <v>11040</v>
      </c>
      <c r="H512" t="s">
        <v>932</v>
      </c>
      <c r="I512" t="s">
        <v>933</v>
      </c>
      <c r="J512">
        <v>2</v>
      </c>
      <c r="L512" t="s">
        <v>899</v>
      </c>
      <c r="M512" t="s">
        <v>934</v>
      </c>
      <c r="N512" t="s">
        <v>935</v>
      </c>
      <c r="O512" t="s">
        <v>2656</v>
      </c>
      <c r="P512" t="s">
        <v>2295</v>
      </c>
      <c r="Q512" t="s">
        <v>148</v>
      </c>
      <c r="R512" t="s">
        <v>8659</v>
      </c>
      <c r="S512" t="s">
        <v>8645</v>
      </c>
      <c r="T512" t="b">
        <v>0</v>
      </c>
      <c r="U512" t="b">
        <v>0</v>
      </c>
      <c r="V512">
        <v>1</v>
      </c>
      <c r="W512">
        <v>90</v>
      </c>
      <c r="X512">
        <v>8</v>
      </c>
      <c r="AB512">
        <v>2</v>
      </c>
      <c r="AC512">
        <v>1</v>
      </c>
      <c r="AD512">
        <v>2</v>
      </c>
      <c r="AE512" t="s">
        <v>1745</v>
      </c>
      <c r="AG512" t="s">
        <v>2657</v>
      </c>
      <c r="AH512" t="s">
        <v>2658</v>
      </c>
    </row>
    <row r="513" spans="1:34" x14ac:dyDescent="0.25">
      <c r="A513">
        <v>3</v>
      </c>
      <c r="B513" t="s">
        <v>623</v>
      </c>
      <c r="C513" t="s">
        <v>627</v>
      </c>
      <c r="D513" t="s">
        <v>624</v>
      </c>
      <c r="E513" t="s">
        <v>625</v>
      </c>
      <c r="F513" t="s">
        <v>629</v>
      </c>
      <c r="G513" t="s">
        <v>11040</v>
      </c>
      <c r="H513" t="s">
        <v>932</v>
      </c>
      <c r="I513" t="s">
        <v>933</v>
      </c>
      <c r="J513">
        <v>2</v>
      </c>
      <c r="L513" t="s">
        <v>899</v>
      </c>
      <c r="M513" t="s">
        <v>934</v>
      </c>
      <c r="N513" t="s">
        <v>935</v>
      </c>
      <c r="O513" t="s">
        <v>2659</v>
      </c>
      <c r="P513" t="s">
        <v>2295</v>
      </c>
      <c r="Q513" t="s">
        <v>148</v>
      </c>
      <c r="R513" t="s">
        <v>8659</v>
      </c>
      <c r="S513" t="s">
        <v>8645</v>
      </c>
      <c r="T513" t="b">
        <v>0</v>
      </c>
      <c r="U513" t="b">
        <v>0</v>
      </c>
      <c r="V513">
        <v>2</v>
      </c>
      <c r="W513">
        <v>90</v>
      </c>
      <c r="X513">
        <v>8.5</v>
      </c>
      <c r="AB513">
        <v>2</v>
      </c>
      <c r="AC513">
        <v>1</v>
      </c>
      <c r="AD513">
        <v>2</v>
      </c>
      <c r="AE513" t="s">
        <v>1745</v>
      </c>
      <c r="AG513" t="s">
        <v>2657</v>
      </c>
      <c r="AH513" t="s">
        <v>2660</v>
      </c>
    </row>
    <row r="514" spans="1:34" x14ac:dyDescent="0.25">
      <c r="A514">
        <v>3</v>
      </c>
      <c r="B514" t="s">
        <v>623</v>
      </c>
      <c r="C514" t="s">
        <v>627</v>
      </c>
      <c r="D514" t="s">
        <v>624</v>
      </c>
      <c r="E514" t="s">
        <v>625</v>
      </c>
      <c r="F514" t="s">
        <v>629</v>
      </c>
      <c r="G514" t="s">
        <v>11040</v>
      </c>
      <c r="H514" t="s">
        <v>932</v>
      </c>
      <c r="I514" t="s">
        <v>933</v>
      </c>
      <c r="J514">
        <v>2</v>
      </c>
      <c r="L514" t="s">
        <v>899</v>
      </c>
      <c r="M514" t="s">
        <v>934</v>
      </c>
      <c r="N514" t="s">
        <v>935</v>
      </c>
      <c r="O514" t="s">
        <v>2661</v>
      </c>
      <c r="P514" t="s">
        <v>2295</v>
      </c>
      <c r="Q514" t="s">
        <v>148</v>
      </c>
      <c r="R514" t="s">
        <v>8659</v>
      </c>
      <c r="S514" t="s">
        <v>8645</v>
      </c>
      <c r="T514" t="b">
        <v>0</v>
      </c>
      <c r="U514" t="b">
        <v>0</v>
      </c>
      <c r="V514">
        <v>3</v>
      </c>
      <c r="W514">
        <v>90</v>
      </c>
      <c r="X514">
        <v>7</v>
      </c>
      <c r="AB514">
        <v>2</v>
      </c>
      <c r="AC514">
        <v>1</v>
      </c>
      <c r="AD514">
        <v>2</v>
      </c>
      <c r="AE514" t="s">
        <v>1745</v>
      </c>
      <c r="AG514" t="s">
        <v>2657</v>
      </c>
      <c r="AH514" t="s">
        <v>2662</v>
      </c>
    </row>
    <row r="515" spans="1:34" x14ac:dyDescent="0.25">
      <c r="A515">
        <v>3</v>
      </c>
      <c r="B515" t="s">
        <v>623</v>
      </c>
      <c r="C515" t="s">
        <v>627</v>
      </c>
      <c r="D515" t="s">
        <v>624</v>
      </c>
      <c r="E515" t="s">
        <v>625</v>
      </c>
      <c r="F515" t="s">
        <v>629</v>
      </c>
      <c r="G515" t="s">
        <v>11040</v>
      </c>
      <c r="H515" t="s">
        <v>932</v>
      </c>
      <c r="I515" t="s">
        <v>933</v>
      </c>
      <c r="J515">
        <v>2</v>
      </c>
      <c r="L515" t="s">
        <v>899</v>
      </c>
      <c r="M515" t="s">
        <v>934</v>
      </c>
      <c r="N515" t="s">
        <v>935</v>
      </c>
      <c r="O515" t="s">
        <v>2663</v>
      </c>
      <c r="P515" t="s">
        <v>204</v>
      </c>
      <c r="Q515" t="s">
        <v>148</v>
      </c>
      <c r="R515" t="s">
        <v>8490</v>
      </c>
      <c r="S515" t="s">
        <v>8645</v>
      </c>
      <c r="T515" t="b">
        <v>0</v>
      </c>
      <c r="U515" t="b">
        <v>0</v>
      </c>
      <c r="V515">
        <v>1</v>
      </c>
      <c r="W515">
        <v>70</v>
      </c>
      <c r="X515">
        <v>12</v>
      </c>
      <c r="AB515">
        <v>2</v>
      </c>
      <c r="AC515">
        <v>2</v>
      </c>
      <c r="AD515">
        <v>2</v>
      </c>
      <c r="AE515" t="s">
        <v>1745</v>
      </c>
      <c r="AG515" t="s">
        <v>2664</v>
      </c>
      <c r="AH515" t="s">
        <v>2665</v>
      </c>
    </row>
    <row r="516" spans="1:34" x14ac:dyDescent="0.25">
      <c r="A516">
        <v>3</v>
      </c>
      <c r="B516" t="s">
        <v>623</v>
      </c>
      <c r="C516" t="s">
        <v>627</v>
      </c>
      <c r="D516" t="s">
        <v>624</v>
      </c>
      <c r="E516" t="s">
        <v>625</v>
      </c>
      <c r="F516" t="s">
        <v>629</v>
      </c>
      <c r="G516" t="s">
        <v>11040</v>
      </c>
      <c r="H516" t="s">
        <v>932</v>
      </c>
      <c r="I516" t="s">
        <v>933</v>
      </c>
      <c r="J516">
        <v>2</v>
      </c>
      <c r="L516" t="s">
        <v>899</v>
      </c>
      <c r="M516" t="s">
        <v>934</v>
      </c>
      <c r="N516" t="s">
        <v>935</v>
      </c>
      <c r="O516" t="s">
        <v>2666</v>
      </c>
      <c r="P516" t="s">
        <v>204</v>
      </c>
      <c r="Q516" t="s">
        <v>148</v>
      </c>
      <c r="R516" t="s">
        <v>8490</v>
      </c>
      <c r="S516" t="s">
        <v>8645</v>
      </c>
      <c r="T516" t="b">
        <v>0</v>
      </c>
      <c r="U516" t="b">
        <v>0</v>
      </c>
      <c r="V516">
        <v>2</v>
      </c>
      <c r="W516">
        <v>70</v>
      </c>
      <c r="X516">
        <v>12</v>
      </c>
      <c r="AB516">
        <v>2</v>
      </c>
      <c r="AC516">
        <v>2</v>
      </c>
      <c r="AD516">
        <v>2</v>
      </c>
      <c r="AE516" t="s">
        <v>1745</v>
      </c>
      <c r="AG516" t="s">
        <v>2664</v>
      </c>
      <c r="AH516" t="s">
        <v>2667</v>
      </c>
    </row>
    <row r="517" spans="1:34" x14ac:dyDescent="0.25">
      <c r="A517">
        <v>3</v>
      </c>
      <c r="B517" t="s">
        <v>623</v>
      </c>
      <c r="C517" t="s">
        <v>627</v>
      </c>
      <c r="D517" t="s">
        <v>624</v>
      </c>
      <c r="E517" t="s">
        <v>625</v>
      </c>
      <c r="F517" t="s">
        <v>629</v>
      </c>
      <c r="G517" t="s">
        <v>11040</v>
      </c>
      <c r="H517" t="s">
        <v>932</v>
      </c>
      <c r="I517" t="s">
        <v>933</v>
      </c>
      <c r="J517">
        <v>2</v>
      </c>
      <c r="L517" t="s">
        <v>899</v>
      </c>
      <c r="M517" t="s">
        <v>934</v>
      </c>
      <c r="N517" t="s">
        <v>935</v>
      </c>
      <c r="O517" t="s">
        <v>2668</v>
      </c>
      <c r="P517" t="s">
        <v>204</v>
      </c>
      <c r="Q517" t="s">
        <v>148</v>
      </c>
      <c r="R517" t="s">
        <v>8490</v>
      </c>
      <c r="S517" t="s">
        <v>8645</v>
      </c>
      <c r="T517" t="b">
        <v>0</v>
      </c>
      <c r="U517" t="b">
        <v>0</v>
      </c>
      <c r="V517">
        <v>3</v>
      </c>
      <c r="W517">
        <v>70</v>
      </c>
      <c r="X517">
        <v>12</v>
      </c>
      <c r="AB517">
        <v>2</v>
      </c>
      <c r="AC517">
        <v>2</v>
      </c>
      <c r="AD517">
        <v>2</v>
      </c>
      <c r="AE517" t="s">
        <v>1745</v>
      </c>
      <c r="AG517" t="s">
        <v>2664</v>
      </c>
      <c r="AH517" t="s">
        <v>2669</v>
      </c>
    </row>
    <row r="518" spans="1:34" x14ac:dyDescent="0.25">
      <c r="A518">
        <v>3</v>
      </c>
      <c r="B518" t="s">
        <v>623</v>
      </c>
      <c r="C518" t="s">
        <v>627</v>
      </c>
      <c r="D518" t="s">
        <v>624</v>
      </c>
      <c r="E518" t="s">
        <v>625</v>
      </c>
      <c r="F518" t="s">
        <v>629</v>
      </c>
      <c r="G518" t="s">
        <v>11040</v>
      </c>
      <c r="H518" t="s">
        <v>932</v>
      </c>
      <c r="I518" t="s">
        <v>933</v>
      </c>
      <c r="J518">
        <v>2</v>
      </c>
      <c r="L518" t="s">
        <v>899</v>
      </c>
      <c r="M518" t="s">
        <v>934</v>
      </c>
      <c r="N518" t="s">
        <v>935</v>
      </c>
      <c r="O518" t="s">
        <v>2670</v>
      </c>
      <c r="P518" t="s">
        <v>303</v>
      </c>
      <c r="Q518" t="s">
        <v>148</v>
      </c>
      <c r="R518" t="s">
        <v>8661</v>
      </c>
      <c r="S518" t="s">
        <v>8645</v>
      </c>
      <c r="T518" t="b">
        <v>0</v>
      </c>
      <c r="U518" t="b">
        <v>0</v>
      </c>
      <c r="V518">
        <v>1</v>
      </c>
      <c r="W518">
        <v>6</v>
      </c>
      <c r="X518">
        <v>15</v>
      </c>
      <c r="AB518">
        <v>2</v>
      </c>
      <c r="AC518">
        <v>1</v>
      </c>
      <c r="AD518">
        <v>2</v>
      </c>
      <c r="AE518" t="s">
        <v>1745</v>
      </c>
      <c r="AG518" t="s">
        <v>2671</v>
      </c>
      <c r="AH518" t="s">
        <v>2672</v>
      </c>
    </row>
    <row r="519" spans="1:34" x14ac:dyDescent="0.25">
      <c r="A519">
        <v>3</v>
      </c>
      <c r="B519" t="s">
        <v>623</v>
      </c>
      <c r="C519" t="s">
        <v>627</v>
      </c>
      <c r="D519" t="s">
        <v>624</v>
      </c>
      <c r="E519" t="s">
        <v>625</v>
      </c>
      <c r="F519" t="s">
        <v>629</v>
      </c>
      <c r="G519" t="s">
        <v>11040</v>
      </c>
      <c r="H519" t="s">
        <v>932</v>
      </c>
      <c r="I519" t="s">
        <v>933</v>
      </c>
      <c r="J519">
        <v>2</v>
      </c>
      <c r="L519" t="s">
        <v>899</v>
      </c>
      <c r="M519" t="s">
        <v>934</v>
      </c>
      <c r="N519" t="s">
        <v>935</v>
      </c>
      <c r="O519" t="s">
        <v>2673</v>
      </c>
      <c r="P519" t="s">
        <v>303</v>
      </c>
      <c r="Q519" t="s">
        <v>148</v>
      </c>
      <c r="R519" t="s">
        <v>8661</v>
      </c>
      <c r="S519" t="s">
        <v>8645</v>
      </c>
      <c r="T519" t="b">
        <v>0</v>
      </c>
      <c r="U519" t="b">
        <v>0</v>
      </c>
      <c r="V519">
        <v>2</v>
      </c>
      <c r="W519">
        <v>6</v>
      </c>
      <c r="X519">
        <v>15</v>
      </c>
      <c r="AB519">
        <v>2</v>
      </c>
      <c r="AC519">
        <v>1</v>
      </c>
      <c r="AD519">
        <v>2</v>
      </c>
      <c r="AE519" t="s">
        <v>1745</v>
      </c>
      <c r="AG519" t="s">
        <v>2674</v>
      </c>
      <c r="AH519" t="s">
        <v>2675</v>
      </c>
    </row>
    <row r="520" spans="1:34" x14ac:dyDescent="0.25">
      <c r="A520">
        <v>3</v>
      </c>
      <c r="B520" t="s">
        <v>623</v>
      </c>
      <c r="C520" t="s">
        <v>627</v>
      </c>
      <c r="D520" t="s">
        <v>624</v>
      </c>
      <c r="E520" t="s">
        <v>625</v>
      </c>
      <c r="F520" t="s">
        <v>629</v>
      </c>
      <c r="G520" t="s">
        <v>11040</v>
      </c>
      <c r="H520" t="s">
        <v>932</v>
      </c>
      <c r="I520" t="s">
        <v>933</v>
      </c>
      <c r="J520">
        <v>2</v>
      </c>
      <c r="L520" t="s">
        <v>899</v>
      </c>
      <c r="M520" t="s">
        <v>934</v>
      </c>
      <c r="N520" t="s">
        <v>935</v>
      </c>
      <c r="O520" t="s">
        <v>2676</v>
      </c>
      <c r="P520" t="s">
        <v>303</v>
      </c>
      <c r="Q520" t="s">
        <v>148</v>
      </c>
      <c r="R520" t="s">
        <v>8661</v>
      </c>
      <c r="S520" t="s">
        <v>8645</v>
      </c>
      <c r="T520" t="b">
        <v>0</v>
      </c>
      <c r="U520" t="b">
        <v>0</v>
      </c>
      <c r="V520">
        <v>3</v>
      </c>
      <c r="W520">
        <v>6</v>
      </c>
      <c r="X520">
        <v>15</v>
      </c>
      <c r="AB520">
        <v>2</v>
      </c>
      <c r="AC520">
        <v>1</v>
      </c>
      <c r="AD520">
        <v>2</v>
      </c>
      <c r="AE520" t="s">
        <v>1745</v>
      </c>
      <c r="AG520" t="s">
        <v>2677</v>
      </c>
      <c r="AH520" t="s">
        <v>2678</v>
      </c>
    </row>
    <row r="521" spans="1:34" x14ac:dyDescent="0.25">
      <c r="A521">
        <v>3</v>
      </c>
      <c r="B521" t="s">
        <v>623</v>
      </c>
      <c r="C521" t="s">
        <v>627</v>
      </c>
      <c r="D521" t="s">
        <v>624</v>
      </c>
      <c r="E521" t="s">
        <v>625</v>
      </c>
      <c r="F521" t="s">
        <v>629</v>
      </c>
      <c r="G521" t="s">
        <v>11040</v>
      </c>
      <c r="H521" t="s">
        <v>932</v>
      </c>
      <c r="I521" t="s">
        <v>933</v>
      </c>
      <c r="J521">
        <v>2</v>
      </c>
      <c r="L521" t="s">
        <v>899</v>
      </c>
      <c r="M521" t="s">
        <v>934</v>
      </c>
      <c r="N521" t="s">
        <v>935</v>
      </c>
      <c r="O521" t="s">
        <v>2679</v>
      </c>
      <c r="P521" t="s">
        <v>383</v>
      </c>
      <c r="Q521" t="s">
        <v>148</v>
      </c>
      <c r="R521" t="s">
        <v>8659</v>
      </c>
      <c r="S521" t="s">
        <v>149</v>
      </c>
      <c r="T521" t="b">
        <v>0</v>
      </c>
      <c r="U521" t="b">
        <v>0</v>
      </c>
      <c r="V521">
        <v>1</v>
      </c>
      <c r="W521">
        <v>0</v>
      </c>
      <c r="X521">
        <v>8</v>
      </c>
      <c r="AB521">
        <v>1</v>
      </c>
      <c r="AC521">
        <v>1</v>
      </c>
      <c r="AD521">
        <v>1</v>
      </c>
      <c r="AE521" t="s">
        <v>1745</v>
      </c>
      <c r="AF521" t="s">
        <v>2680</v>
      </c>
      <c r="AG521" t="s">
        <v>2681</v>
      </c>
      <c r="AH521" t="s">
        <v>2682</v>
      </c>
    </row>
    <row r="522" spans="1:34" x14ac:dyDescent="0.25">
      <c r="A522">
        <v>3</v>
      </c>
      <c r="B522" t="s">
        <v>623</v>
      </c>
      <c r="C522" t="s">
        <v>627</v>
      </c>
      <c r="D522" t="s">
        <v>624</v>
      </c>
      <c r="E522" t="s">
        <v>625</v>
      </c>
      <c r="F522" t="s">
        <v>629</v>
      </c>
      <c r="G522" t="s">
        <v>11040</v>
      </c>
      <c r="H522" t="s">
        <v>932</v>
      </c>
      <c r="I522" t="s">
        <v>933</v>
      </c>
      <c r="J522">
        <v>2</v>
      </c>
      <c r="L522" t="s">
        <v>899</v>
      </c>
      <c r="M522" t="s">
        <v>934</v>
      </c>
      <c r="N522" t="s">
        <v>935</v>
      </c>
      <c r="O522" t="s">
        <v>2683</v>
      </c>
      <c r="P522" t="s">
        <v>379</v>
      </c>
      <c r="Q522" t="s">
        <v>148</v>
      </c>
      <c r="R522" t="s">
        <v>8659</v>
      </c>
      <c r="S522" t="s">
        <v>149</v>
      </c>
      <c r="T522" t="b">
        <v>0</v>
      </c>
      <c r="U522" t="b">
        <v>0</v>
      </c>
      <c r="V522">
        <v>1</v>
      </c>
      <c r="W522">
        <v>0</v>
      </c>
      <c r="X522">
        <v>7</v>
      </c>
      <c r="AF522" t="s">
        <v>2684</v>
      </c>
      <c r="AG522" t="s">
        <v>2685</v>
      </c>
      <c r="AH522" t="s">
        <v>2686</v>
      </c>
    </row>
    <row r="523" spans="1:34" x14ac:dyDescent="0.25">
      <c r="A523">
        <v>3</v>
      </c>
      <c r="B523" t="s">
        <v>623</v>
      </c>
      <c r="C523" t="s">
        <v>627</v>
      </c>
      <c r="D523" t="s">
        <v>624</v>
      </c>
      <c r="E523" t="s">
        <v>625</v>
      </c>
      <c r="F523" t="s">
        <v>629</v>
      </c>
      <c r="G523" t="s">
        <v>11040</v>
      </c>
      <c r="H523" t="s">
        <v>932</v>
      </c>
      <c r="I523" t="s">
        <v>933</v>
      </c>
      <c r="J523">
        <v>2</v>
      </c>
      <c r="L523" t="s">
        <v>899</v>
      </c>
      <c r="M523" t="s">
        <v>934</v>
      </c>
      <c r="N523" t="s">
        <v>935</v>
      </c>
      <c r="O523" t="s">
        <v>2687</v>
      </c>
      <c r="P523" t="s">
        <v>383</v>
      </c>
      <c r="Q523" t="s">
        <v>148</v>
      </c>
      <c r="R523" t="s">
        <v>8659</v>
      </c>
      <c r="S523" t="s">
        <v>149</v>
      </c>
      <c r="T523" t="b">
        <v>0</v>
      </c>
      <c r="U523" t="b">
        <v>0</v>
      </c>
      <c r="V523">
        <v>2</v>
      </c>
      <c r="W523">
        <v>0</v>
      </c>
      <c r="X523">
        <v>6</v>
      </c>
      <c r="AB523">
        <v>1</v>
      </c>
      <c r="AC523">
        <v>1</v>
      </c>
      <c r="AD523">
        <v>1</v>
      </c>
      <c r="AE523" t="s">
        <v>1745</v>
      </c>
      <c r="AF523" t="s">
        <v>2684</v>
      </c>
      <c r="AG523" t="s">
        <v>2681</v>
      </c>
      <c r="AH523" t="s">
        <v>2688</v>
      </c>
    </row>
    <row r="524" spans="1:34" x14ac:dyDescent="0.25">
      <c r="A524">
        <v>3</v>
      </c>
      <c r="B524" t="s">
        <v>623</v>
      </c>
      <c r="C524" t="s">
        <v>627</v>
      </c>
      <c r="D524" t="s">
        <v>624</v>
      </c>
      <c r="E524" t="s">
        <v>625</v>
      </c>
      <c r="F524" t="s">
        <v>629</v>
      </c>
      <c r="G524" t="s">
        <v>11040</v>
      </c>
      <c r="H524" t="s">
        <v>932</v>
      </c>
      <c r="I524" t="s">
        <v>933</v>
      </c>
      <c r="J524">
        <v>2</v>
      </c>
      <c r="L524" t="s">
        <v>899</v>
      </c>
      <c r="M524" t="s">
        <v>934</v>
      </c>
      <c r="N524" t="s">
        <v>935</v>
      </c>
      <c r="O524" t="s">
        <v>2689</v>
      </c>
      <c r="P524" t="s">
        <v>356</v>
      </c>
      <c r="Q524" t="s">
        <v>25</v>
      </c>
      <c r="R524" t="s">
        <v>25</v>
      </c>
      <c r="S524" t="s">
        <v>357</v>
      </c>
      <c r="T524" t="b">
        <v>0</v>
      </c>
      <c r="U524" t="b">
        <v>1</v>
      </c>
      <c r="V524">
        <v>1</v>
      </c>
      <c r="Y524">
        <v>720</v>
      </c>
      <c r="Z524">
        <v>3000</v>
      </c>
      <c r="AA524" t="s">
        <v>2238</v>
      </c>
      <c r="AG524" t="s">
        <v>2690</v>
      </c>
      <c r="AH524" t="s">
        <v>935</v>
      </c>
    </row>
    <row r="525" spans="1:34" x14ac:dyDescent="0.25">
      <c r="A525">
        <v>3</v>
      </c>
      <c r="B525" t="s">
        <v>623</v>
      </c>
      <c r="C525" t="s">
        <v>627</v>
      </c>
      <c r="D525" t="s">
        <v>624</v>
      </c>
      <c r="E525" t="s">
        <v>625</v>
      </c>
      <c r="F525" t="s">
        <v>629</v>
      </c>
      <c r="G525" t="s">
        <v>11040</v>
      </c>
      <c r="H525" t="s">
        <v>936</v>
      </c>
      <c r="I525" t="s">
        <v>937</v>
      </c>
      <c r="J525">
        <v>3</v>
      </c>
      <c r="L525" t="s">
        <v>904</v>
      </c>
      <c r="M525" t="s">
        <v>938</v>
      </c>
      <c r="N525" t="s">
        <v>939</v>
      </c>
      <c r="O525" t="s">
        <v>2691</v>
      </c>
      <c r="P525" t="s">
        <v>41</v>
      </c>
      <c r="Q525" t="s">
        <v>25</v>
      </c>
      <c r="R525" t="s">
        <v>25</v>
      </c>
      <c r="S525" t="s">
        <v>26</v>
      </c>
      <c r="T525" t="b">
        <v>0</v>
      </c>
      <c r="U525" t="b">
        <v>0</v>
      </c>
      <c r="V525">
        <v>1</v>
      </c>
      <c r="W525">
        <v>70</v>
      </c>
      <c r="X525">
        <v>10</v>
      </c>
      <c r="AB525">
        <v>2</v>
      </c>
      <c r="AC525">
        <v>1</v>
      </c>
      <c r="AD525">
        <v>2</v>
      </c>
      <c r="AE525" t="s">
        <v>1745</v>
      </c>
      <c r="AG525" t="s">
        <v>1932</v>
      </c>
      <c r="AH525" t="s">
        <v>938</v>
      </c>
    </row>
    <row r="526" spans="1:34" x14ac:dyDescent="0.25">
      <c r="A526">
        <v>3</v>
      </c>
      <c r="B526" t="s">
        <v>623</v>
      </c>
      <c r="C526" t="s">
        <v>627</v>
      </c>
      <c r="D526" t="s">
        <v>624</v>
      </c>
      <c r="E526" t="s">
        <v>625</v>
      </c>
      <c r="F526" t="s">
        <v>629</v>
      </c>
      <c r="G526" t="s">
        <v>11040</v>
      </c>
      <c r="H526" t="s">
        <v>936</v>
      </c>
      <c r="I526" t="s">
        <v>937</v>
      </c>
      <c r="J526">
        <v>3</v>
      </c>
      <c r="L526" t="s">
        <v>904</v>
      </c>
      <c r="M526" t="s">
        <v>938</v>
      </c>
      <c r="N526" t="s">
        <v>939</v>
      </c>
      <c r="O526" t="s">
        <v>2692</v>
      </c>
      <c r="P526" t="s">
        <v>41</v>
      </c>
      <c r="Q526" t="s">
        <v>25</v>
      </c>
      <c r="R526" t="s">
        <v>25</v>
      </c>
      <c r="S526" t="s">
        <v>26</v>
      </c>
      <c r="T526" t="b">
        <v>0</v>
      </c>
      <c r="U526" t="b">
        <v>0</v>
      </c>
      <c r="V526">
        <v>2</v>
      </c>
      <c r="W526">
        <v>70</v>
      </c>
      <c r="X526">
        <v>9</v>
      </c>
      <c r="AB526">
        <v>2</v>
      </c>
      <c r="AC526">
        <v>1</v>
      </c>
      <c r="AD526">
        <v>2</v>
      </c>
      <c r="AE526" t="s">
        <v>610</v>
      </c>
      <c r="AG526" t="s">
        <v>1937</v>
      </c>
      <c r="AH526" t="s">
        <v>2693</v>
      </c>
    </row>
    <row r="527" spans="1:34" x14ac:dyDescent="0.25">
      <c r="A527">
        <v>3</v>
      </c>
      <c r="B527" t="s">
        <v>623</v>
      </c>
      <c r="C527" t="s">
        <v>627</v>
      </c>
      <c r="D527" t="s">
        <v>624</v>
      </c>
      <c r="E527" t="s">
        <v>625</v>
      </c>
      <c r="F527" t="s">
        <v>629</v>
      </c>
      <c r="G527" t="s">
        <v>11040</v>
      </c>
      <c r="H527" t="s">
        <v>936</v>
      </c>
      <c r="I527" t="s">
        <v>937</v>
      </c>
      <c r="J527">
        <v>3</v>
      </c>
      <c r="L527" t="s">
        <v>904</v>
      </c>
      <c r="M527" t="s">
        <v>938</v>
      </c>
      <c r="N527" t="s">
        <v>939</v>
      </c>
      <c r="O527" t="s">
        <v>2694</v>
      </c>
      <c r="P527" t="s">
        <v>41</v>
      </c>
      <c r="Q527" t="s">
        <v>25</v>
      </c>
      <c r="R527" t="s">
        <v>25</v>
      </c>
      <c r="S527" t="s">
        <v>26</v>
      </c>
      <c r="T527" t="b">
        <v>0</v>
      </c>
      <c r="U527" t="b">
        <v>0</v>
      </c>
      <c r="V527">
        <v>3</v>
      </c>
      <c r="W527">
        <v>70</v>
      </c>
      <c r="X527">
        <v>8</v>
      </c>
      <c r="AB527">
        <v>2</v>
      </c>
      <c r="AC527">
        <v>1</v>
      </c>
      <c r="AD527">
        <v>2</v>
      </c>
      <c r="AE527" t="s">
        <v>610</v>
      </c>
      <c r="AG527" t="s">
        <v>2695</v>
      </c>
      <c r="AH527" t="s">
        <v>2696</v>
      </c>
    </row>
    <row r="528" spans="1:34" x14ac:dyDescent="0.25">
      <c r="A528">
        <v>3</v>
      </c>
      <c r="B528" t="s">
        <v>623</v>
      </c>
      <c r="C528" t="s">
        <v>627</v>
      </c>
      <c r="D528" t="s">
        <v>624</v>
      </c>
      <c r="E528" t="s">
        <v>625</v>
      </c>
      <c r="F528" t="s">
        <v>629</v>
      </c>
      <c r="G528" t="s">
        <v>11040</v>
      </c>
      <c r="H528" t="s">
        <v>936</v>
      </c>
      <c r="I528" t="s">
        <v>937</v>
      </c>
      <c r="J528">
        <v>3</v>
      </c>
      <c r="L528" t="s">
        <v>904</v>
      </c>
      <c r="M528" t="s">
        <v>938</v>
      </c>
      <c r="N528" t="s">
        <v>939</v>
      </c>
      <c r="O528" t="s">
        <v>2697</v>
      </c>
      <c r="P528" t="s">
        <v>45</v>
      </c>
      <c r="Q528" t="s">
        <v>25</v>
      </c>
      <c r="R528" t="s">
        <v>25</v>
      </c>
      <c r="S528" t="s">
        <v>26</v>
      </c>
      <c r="T528" t="b">
        <v>1</v>
      </c>
      <c r="U528" t="b">
        <v>0</v>
      </c>
      <c r="V528">
        <v>1</v>
      </c>
      <c r="W528">
        <v>145</v>
      </c>
      <c r="X528">
        <v>10</v>
      </c>
      <c r="AB528">
        <v>2</v>
      </c>
      <c r="AC528">
        <v>1</v>
      </c>
      <c r="AD528">
        <v>2</v>
      </c>
      <c r="AE528" t="s">
        <v>1745</v>
      </c>
      <c r="AG528" t="s">
        <v>2698</v>
      </c>
      <c r="AH528" t="s">
        <v>2699</v>
      </c>
    </row>
    <row r="529" spans="1:34" x14ac:dyDescent="0.25">
      <c r="A529">
        <v>3</v>
      </c>
      <c r="B529" t="s">
        <v>623</v>
      </c>
      <c r="C529" t="s">
        <v>627</v>
      </c>
      <c r="D529" t="s">
        <v>624</v>
      </c>
      <c r="E529" t="s">
        <v>625</v>
      </c>
      <c r="F529" t="s">
        <v>629</v>
      </c>
      <c r="G529" t="s">
        <v>11040</v>
      </c>
      <c r="H529" t="s">
        <v>936</v>
      </c>
      <c r="I529" t="s">
        <v>937</v>
      </c>
      <c r="J529">
        <v>3</v>
      </c>
      <c r="L529" t="s">
        <v>904</v>
      </c>
      <c r="M529" t="s">
        <v>938</v>
      </c>
      <c r="N529" t="s">
        <v>939</v>
      </c>
      <c r="O529" t="s">
        <v>2700</v>
      </c>
      <c r="P529" t="s">
        <v>45</v>
      </c>
      <c r="Q529" t="s">
        <v>25</v>
      </c>
      <c r="R529" t="s">
        <v>25</v>
      </c>
      <c r="S529" t="s">
        <v>26</v>
      </c>
      <c r="T529" t="b">
        <v>1</v>
      </c>
      <c r="U529" t="b">
        <v>0</v>
      </c>
      <c r="V529">
        <v>2</v>
      </c>
      <c r="W529">
        <v>150</v>
      </c>
      <c r="X529">
        <v>10</v>
      </c>
      <c r="AB529">
        <v>2</v>
      </c>
      <c r="AC529">
        <v>1</v>
      </c>
      <c r="AD529">
        <v>2</v>
      </c>
      <c r="AE529" t="s">
        <v>1745</v>
      </c>
      <c r="AG529" t="s">
        <v>2701</v>
      </c>
      <c r="AH529" t="s">
        <v>2702</v>
      </c>
    </row>
    <row r="530" spans="1:34" x14ac:dyDescent="0.25">
      <c r="A530">
        <v>3</v>
      </c>
      <c r="B530" t="s">
        <v>623</v>
      </c>
      <c r="C530" t="s">
        <v>627</v>
      </c>
      <c r="D530" t="s">
        <v>624</v>
      </c>
      <c r="E530" t="s">
        <v>625</v>
      </c>
      <c r="F530" t="s">
        <v>629</v>
      </c>
      <c r="G530" t="s">
        <v>11040</v>
      </c>
      <c r="H530" t="s">
        <v>936</v>
      </c>
      <c r="I530" t="s">
        <v>937</v>
      </c>
      <c r="J530">
        <v>3</v>
      </c>
      <c r="L530" t="s">
        <v>904</v>
      </c>
      <c r="M530" t="s">
        <v>938</v>
      </c>
      <c r="N530" t="s">
        <v>939</v>
      </c>
      <c r="O530" t="s">
        <v>2703</v>
      </c>
      <c r="P530" t="s">
        <v>45</v>
      </c>
      <c r="Q530" t="s">
        <v>25</v>
      </c>
      <c r="R530" t="s">
        <v>25</v>
      </c>
      <c r="S530" t="s">
        <v>26</v>
      </c>
      <c r="T530" t="b">
        <v>1</v>
      </c>
      <c r="U530" t="b">
        <v>0</v>
      </c>
      <c r="V530">
        <v>3</v>
      </c>
      <c r="W530">
        <v>150</v>
      </c>
      <c r="X530">
        <v>10</v>
      </c>
      <c r="AB530">
        <v>2</v>
      </c>
      <c r="AC530">
        <v>1</v>
      </c>
      <c r="AD530">
        <v>2</v>
      </c>
      <c r="AE530" t="s">
        <v>610</v>
      </c>
      <c r="AG530" t="s">
        <v>1937</v>
      </c>
      <c r="AH530" t="s">
        <v>2704</v>
      </c>
    </row>
    <row r="531" spans="1:34" x14ac:dyDescent="0.25">
      <c r="A531">
        <v>3</v>
      </c>
      <c r="B531" t="s">
        <v>623</v>
      </c>
      <c r="C531" t="s">
        <v>627</v>
      </c>
      <c r="D531" t="s">
        <v>624</v>
      </c>
      <c r="E531" t="s">
        <v>625</v>
      </c>
      <c r="F531" t="s">
        <v>629</v>
      </c>
      <c r="G531" t="s">
        <v>11040</v>
      </c>
      <c r="H531" t="s">
        <v>936</v>
      </c>
      <c r="I531" t="s">
        <v>937</v>
      </c>
      <c r="J531">
        <v>3</v>
      </c>
      <c r="L531" t="s">
        <v>904</v>
      </c>
      <c r="M531" t="s">
        <v>938</v>
      </c>
      <c r="N531" t="s">
        <v>939</v>
      </c>
      <c r="O531" t="s">
        <v>2705</v>
      </c>
      <c r="P531" t="s">
        <v>66</v>
      </c>
      <c r="Q531" t="s">
        <v>25</v>
      </c>
      <c r="R531" t="s">
        <v>25</v>
      </c>
      <c r="S531" t="s">
        <v>8645</v>
      </c>
      <c r="T531" t="b">
        <v>0</v>
      </c>
      <c r="U531" t="b">
        <v>0</v>
      </c>
      <c r="V531">
        <v>1</v>
      </c>
      <c r="W531">
        <v>120</v>
      </c>
      <c r="X531">
        <v>10</v>
      </c>
      <c r="AB531">
        <v>2</v>
      </c>
      <c r="AC531">
        <v>1</v>
      </c>
      <c r="AD531">
        <v>2</v>
      </c>
      <c r="AE531" t="s">
        <v>618</v>
      </c>
      <c r="AG531" t="s">
        <v>2706</v>
      </c>
      <c r="AH531" t="s">
        <v>2707</v>
      </c>
    </row>
    <row r="532" spans="1:34" x14ac:dyDescent="0.25">
      <c r="A532">
        <v>3</v>
      </c>
      <c r="B532" t="s">
        <v>623</v>
      </c>
      <c r="C532" t="s">
        <v>627</v>
      </c>
      <c r="D532" t="s">
        <v>624</v>
      </c>
      <c r="E532" t="s">
        <v>625</v>
      </c>
      <c r="F532" t="s">
        <v>629</v>
      </c>
      <c r="G532" t="s">
        <v>11040</v>
      </c>
      <c r="H532" t="s">
        <v>936</v>
      </c>
      <c r="I532" t="s">
        <v>937</v>
      </c>
      <c r="J532">
        <v>3</v>
      </c>
      <c r="L532" t="s">
        <v>904</v>
      </c>
      <c r="M532" t="s">
        <v>938</v>
      </c>
      <c r="N532" t="s">
        <v>939</v>
      </c>
      <c r="O532" t="s">
        <v>2708</v>
      </c>
      <c r="P532" t="s">
        <v>66</v>
      </c>
      <c r="Q532" t="s">
        <v>25</v>
      </c>
      <c r="R532" t="s">
        <v>25</v>
      </c>
      <c r="S532" t="s">
        <v>8645</v>
      </c>
      <c r="T532" t="b">
        <v>0</v>
      </c>
      <c r="U532" t="b">
        <v>0</v>
      </c>
      <c r="V532">
        <v>2</v>
      </c>
      <c r="W532">
        <v>140</v>
      </c>
      <c r="X532">
        <v>10</v>
      </c>
      <c r="AB532">
        <v>2</v>
      </c>
      <c r="AC532">
        <v>1</v>
      </c>
      <c r="AD532">
        <v>2</v>
      </c>
      <c r="AE532" t="s">
        <v>610</v>
      </c>
      <c r="AG532" t="s">
        <v>2709</v>
      </c>
      <c r="AH532" t="s">
        <v>2710</v>
      </c>
    </row>
    <row r="533" spans="1:34" x14ac:dyDescent="0.25">
      <c r="A533">
        <v>3</v>
      </c>
      <c r="B533" t="s">
        <v>623</v>
      </c>
      <c r="C533" t="s">
        <v>627</v>
      </c>
      <c r="D533" t="s">
        <v>624</v>
      </c>
      <c r="E533" t="s">
        <v>625</v>
      </c>
      <c r="F533" t="s">
        <v>629</v>
      </c>
      <c r="G533" t="s">
        <v>11040</v>
      </c>
      <c r="H533" t="s">
        <v>936</v>
      </c>
      <c r="I533" t="s">
        <v>937</v>
      </c>
      <c r="J533">
        <v>3</v>
      </c>
      <c r="L533" t="s">
        <v>904</v>
      </c>
      <c r="M533" t="s">
        <v>938</v>
      </c>
      <c r="N533" t="s">
        <v>939</v>
      </c>
      <c r="O533" t="s">
        <v>2711</v>
      </c>
      <c r="P533" t="s">
        <v>66</v>
      </c>
      <c r="Q533" t="s">
        <v>25</v>
      </c>
      <c r="R533" t="s">
        <v>25</v>
      </c>
      <c r="S533" t="s">
        <v>8645</v>
      </c>
      <c r="T533" t="b">
        <v>0</v>
      </c>
      <c r="U533" t="b">
        <v>0</v>
      </c>
      <c r="V533">
        <v>3</v>
      </c>
      <c r="W533">
        <v>140</v>
      </c>
      <c r="X533">
        <v>8</v>
      </c>
      <c r="AB533">
        <v>2</v>
      </c>
      <c r="AC533">
        <v>1</v>
      </c>
      <c r="AD533">
        <v>2</v>
      </c>
      <c r="AE533" t="s">
        <v>610</v>
      </c>
      <c r="AG533" t="s">
        <v>2712</v>
      </c>
      <c r="AH533" t="s">
        <v>2713</v>
      </c>
    </row>
    <row r="534" spans="1:34" x14ac:dyDescent="0.25">
      <c r="A534">
        <v>3</v>
      </c>
      <c r="B534" t="s">
        <v>623</v>
      </c>
      <c r="C534" t="s">
        <v>627</v>
      </c>
      <c r="D534" t="s">
        <v>624</v>
      </c>
      <c r="E534" t="s">
        <v>625</v>
      </c>
      <c r="F534" t="s">
        <v>629</v>
      </c>
      <c r="G534" t="s">
        <v>11040</v>
      </c>
      <c r="H534" t="s">
        <v>936</v>
      </c>
      <c r="I534" t="s">
        <v>937</v>
      </c>
      <c r="J534">
        <v>3</v>
      </c>
      <c r="L534" t="s">
        <v>904</v>
      </c>
      <c r="M534" t="s">
        <v>938</v>
      </c>
      <c r="N534" t="s">
        <v>939</v>
      </c>
      <c r="O534" t="s">
        <v>2714</v>
      </c>
      <c r="P534" t="s">
        <v>84</v>
      </c>
      <c r="Q534" t="s">
        <v>25</v>
      </c>
      <c r="R534" t="s">
        <v>25</v>
      </c>
      <c r="S534" t="s">
        <v>8645</v>
      </c>
      <c r="T534" t="b">
        <v>0</v>
      </c>
      <c r="U534" t="b">
        <v>0</v>
      </c>
      <c r="V534">
        <v>1</v>
      </c>
      <c r="W534">
        <v>15</v>
      </c>
      <c r="X534">
        <v>15</v>
      </c>
      <c r="AB534">
        <v>2</v>
      </c>
      <c r="AC534">
        <v>1</v>
      </c>
      <c r="AD534">
        <v>2</v>
      </c>
      <c r="AE534" t="s">
        <v>1745</v>
      </c>
      <c r="AG534" t="s">
        <v>1932</v>
      </c>
      <c r="AH534" t="s">
        <v>2715</v>
      </c>
    </row>
    <row r="535" spans="1:34" x14ac:dyDescent="0.25">
      <c r="A535">
        <v>3</v>
      </c>
      <c r="B535" t="s">
        <v>623</v>
      </c>
      <c r="C535" t="s">
        <v>627</v>
      </c>
      <c r="D535" t="s">
        <v>624</v>
      </c>
      <c r="E535" t="s">
        <v>625</v>
      </c>
      <c r="F535" t="s">
        <v>629</v>
      </c>
      <c r="G535" t="s">
        <v>11040</v>
      </c>
      <c r="H535" t="s">
        <v>936</v>
      </c>
      <c r="I535" t="s">
        <v>937</v>
      </c>
      <c r="J535">
        <v>3</v>
      </c>
      <c r="L535" t="s">
        <v>904</v>
      </c>
      <c r="M535" t="s">
        <v>938</v>
      </c>
      <c r="N535" t="s">
        <v>939</v>
      </c>
      <c r="O535" t="s">
        <v>2716</v>
      </c>
      <c r="P535" t="s">
        <v>84</v>
      </c>
      <c r="Q535" t="s">
        <v>25</v>
      </c>
      <c r="R535" t="s">
        <v>25</v>
      </c>
      <c r="S535" t="s">
        <v>8645</v>
      </c>
      <c r="T535" t="b">
        <v>0</v>
      </c>
      <c r="U535" t="b">
        <v>0</v>
      </c>
      <c r="V535">
        <v>2</v>
      </c>
      <c r="W535">
        <v>15</v>
      </c>
      <c r="X535">
        <v>12</v>
      </c>
      <c r="AB535">
        <v>2</v>
      </c>
      <c r="AC535">
        <v>1</v>
      </c>
      <c r="AD535">
        <v>2</v>
      </c>
      <c r="AE535" t="s">
        <v>610</v>
      </c>
      <c r="AG535" t="s">
        <v>2717</v>
      </c>
      <c r="AH535" t="s">
        <v>2718</v>
      </c>
    </row>
    <row r="536" spans="1:34" x14ac:dyDescent="0.25">
      <c r="A536">
        <v>3</v>
      </c>
      <c r="B536" t="s">
        <v>623</v>
      </c>
      <c r="C536" t="s">
        <v>627</v>
      </c>
      <c r="D536" t="s">
        <v>624</v>
      </c>
      <c r="E536" t="s">
        <v>625</v>
      </c>
      <c r="F536" t="s">
        <v>629</v>
      </c>
      <c r="G536" t="s">
        <v>11040</v>
      </c>
      <c r="H536" t="s">
        <v>936</v>
      </c>
      <c r="I536" t="s">
        <v>937</v>
      </c>
      <c r="J536">
        <v>3</v>
      </c>
      <c r="L536" t="s">
        <v>904</v>
      </c>
      <c r="M536" t="s">
        <v>938</v>
      </c>
      <c r="N536" t="s">
        <v>939</v>
      </c>
      <c r="O536" t="s">
        <v>2719</v>
      </c>
      <c r="P536" t="s">
        <v>84</v>
      </c>
      <c r="Q536" t="s">
        <v>25</v>
      </c>
      <c r="R536" t="s">
        <v>25</v>
      </c>
      <c r="S536" t="s">
        <v>8645</v>
      </c>
      <c r="T536" t="b">
        <v>0</v>
      </c>
      <c r="U536" t="b">
        <v>0</v>
      </c>
      <c r="V536">
        <v>3</v>
      </c>
      <c r="W536">
        <v>15</v>
      </c>
      <c r="X536">
        <v>11</v>
      </c>
      <c r="AB536">
        <v>2</v>
      </c>
      <c r="AC536">
        <v>1</v>
      </c>
      <c r="AD536">
        <v>2</v>
      </c>
      <c r="AE536" t="s">
        <v>610</v>
      </c>
      <c r="AG536" t="s">
        <v>2717</v>
      </c>
      <c r="AH536" t="s">
        <v>2720</v>
      </c>
    </row>
    <row r="537" spans="1:34" x14ac:dyDescent="0.25">
      <c r="A537">
        <v>3</v>
      </c>
      <c r="B537" t="s">
        <v>623</v>
      </c>
      <c r="C537" t="s">
        <v>627</v>
      </c>
      <c r="D537" t="s">
        <v>624</v>
      </c>
      <c r="E537" t="s">
        <v>625</v>
      </c>
      <c r="F537" t="s">
        <v>629</v>
      </c>
      <c r="G537" t="s">
        <v>11040</v>
      </c>
      <c r="H537" t="s">
        <v>936</v>
      </c>
      <c r="I537" t="s">
        <v>937</v>
      </c>
      <c r="J537">
        <v>3</v>
      </c>
      <c r="L537" t="s">
        <v>904</v>
      </c>
      <c r="M537" t="s">
        <v>938</v>
      </c>
      <c r="N537" t="s">
        <v>939</v>
      </c>
      <c r="O537" t="s">
        <v>2721</v>
      </c>
      <c r="P537" t="s">
        <v>1534</v>
      </c>
      <c r="Q537" t="s">
        <v>2</v>
      </c>
      <c r="R537" t="s">
        <v>2</v>
      </c>
      <c r="S537" t="s">
        <v>8646</v>
      </c>
      <c r="T537" t="b">
        <v>0</v>
      </c>
      <c r="U537" t="b">
        <v>1</v>
      </c>
      <c r="V537">
        <v>1</v>
      </c>
      <c r="W537">
        <v>75</v>
      </c>
      <c r="Y537">
        <v>70.199999999999989</v>
      </c>
      <c r="AH537" t="s">
        <v>2722</v>
      </c>
    </row>
    <row r="538" spans="1:34" x14ac:dyDescent="0.25">
      <c r="A538">
        <v>3</v>
      </c>
      <c r="B538" t="s">
        <v>623</v>
      </c>
      <c r="C538" t="s">
        <v>627</v>
      </c>
      <c r="D538" t="s">
        <v>624</v>
      </c>
      <c r="E538" t="s">
        <v>625</v>
      </c>
      <c r="F538" t="s">
        <v>629</v>
      </c>
      <c r="G538" t="s">
        <v>11040</v>
      </c>
      <c r="H538" t="s">
        <v>936</v>
      </c>
      <c r="I538" t="s">
        <v>937</v>
      </c>
      <c r="J538">
        <v>3</v>
      </c>
      <c r="L538" t="s">
        <v>904</v>
      </c>
      <c r="M538" t="s">
        <v>938</v>
      </c>
      <c r="N538" t="s">
        <v>939</v>
      </c>
      <c r="O538" t="s">
        <v>2723</v>
      </c>
      <c r="P538" t="s">
        <v>1534</v>
      </c>
      <c r="Q538" t="s">
        <v>2</v>
      </c>
      <c r="R538" t="s">
        <v>2</v>
      </c>
      <c r="S538" t="s">
        <v>8646</v>
      </c>
      <c r="T538" t="b">
        <v>0</v>
      </c>
      <c r="U538" t="b">
        <v>1</v>
      </c>
      <c r="V538">
        <v>2</v>
      </c>
      <c r="W538">
        <v>75</v>
      </c>
      <c r="Y538">
        <v>49.8</v>
      </c>
      <c r="AH538" t="s">
        <v>2724</v>
      </c>
    </row>
    <row r="539" spans="1:34" x14ac:dyDescent="0.25">
      <c r="A539">
        <v>3</v>
      </c>
      <c r="B539" t="s">
        <v>623</v>
      </c>
      <c r="C539" t="s">
        <v>627</v>
      </c>
      <c r="D539" t="s">
        <v>624</v>
      </c>
      <c r="E539" t="s">
        <v>625</v>
      </c>
      <c r="F539" t="s">
        <v>629</v>
      </c>
      <c r="G539" t="s">
        <v>11040</v>
      </c>
      <c r="H539" t="s">
        <v>936</v>
      </c>
      <c r="I539" t="s">
        <v>937</v>
      </c>
      <c r="J539">
        <v>3</v>
      </c>
      <c r="L539" t="s">
        <v>904</v>
      </c>
      <c r="M539" t="s">
        <v>938</v>
      </c>
      <c r="N539" t="s">
        <v>939</v>
      </c>
      <c r="O539" t="s">
        <v>2725</v>
      </c>
      <c r="P539" t="s">
        <v>1534</v>
      </c>
      <c r="Q539" t="s">
        <v>2</v>
      </c>
      <c r="R539" t="s">
        <v>2</v>
      </c>
      <c r="S539" t="s">
        <v>8646</v>
      </c>
      <c r="T539" t="b">
        <v>0</v>
      </c>
      <c r="U539" t="b">
        <v>1</v>
      </c>
      <c r="V539">
        <v>3</v>
      </c>
      <c r="W539">
        <v>75</v>
      </c>
      <c r="Y539">
        <v>45</v>
      </c>
      <c r="AH539" t="s">
        <v>939</v>
      </c>
    </row>
    <row r="540" spans="1:34" x14ac:dyDescent="0.25">
      <c r="A540">
        <v>3</v>
      </c>
      <c r="B540" t="s">
        <v>623</v>
      </c>
      <c r="C540" t="s">
        <v>627</v>
      </c>
      <c r="D540" t="s">
        <v>624</v>
      </c>
      <c r="E540" t="s">
        <v>625</v>
      </c>
      <c r="F540" t="s">
        <v>629</v>
      </c>
      <c r="G540" t="s">
        <v>11040</v>
      </c>
      <c r="H540" t="s">
        <v>940</v>
      </c>
      <c r="I540" t="s">
        <v>941</v>
      </c>
      <c r="J540">
        <v>4</v>
      </c>
      <c r="L540" t="s">
        <v>909</v>
      </c>
      <c r="M540" t="s">
        <v>942</v>
      </c>
      <c r="N540" t="s">
        <v>943</v>
      </c>
      <c r="O540" t="s">
        <v>2726</v>
      </c>
      <c r="P540" t="s">
        <v>112</v>
      </c>
      <c r="Q540" t="s">
        <v>8644</v>
      </c>
      <c r="R540" t="s">
        <v>8488</v>
      </c>
      <c r="S540" t="s">
        <v>8643</v>
      </c>
      <c r="T540" t="b">
        <v>0</v>
      </c>
      <c r="U540" t="b">
        <v>0</v>
      </c>
      <c r="V540">
        <v>1</v>
      </c>
      <c r="W540">
        <v>40</v>
      </c>
      <c r="X540">
        <v>10</v>
      </c>
      <c r="AB540">
        <v>3</v>
      </c>
      <c r="AC540">
        <v>1</v>
      </c>
      <c r="AD540">
        <v>2</v>
      </c>
      <c r="AE540" t="s">
        <v>1745</v>
      </c>
      <c r="AG540" t="s">
        <v>2727</v>
      </c>
      <c r="AH540" t="s">
        <v>942</v>
      </c>
    </row>
    <row r="541" spans="1:34" x14ac:dyDescent="0.25">
      <c r="A541">
        <v>3</v>
      </c>
      <c r="B541" t="s">
        <v>623</v>
      </c>
      <c r="C541" t="s">
        <v>627</v>
      </c>
      <c r="D541" t="s">
        <v>624</v>
      </c>
      <c r="E541" t="s">
        <v>625</v>
      </c>
      <c r="F541" t="s">
        <v>629</v>
      </c>
      <c r="G541" t="s">
        <v>11040</v>
      </c>
      <c r="H541" t="s">
        <v>940</v>
      </c>
      <c r="I541" t="s">
        <v>941</v>
      </c>
      <c r="J541">
        <v>4</v>
      </c>
      <c r="L541" t="s">
        <v>909</v>
      </c>
      <c r="M541" t="s">
        <v>942</v>
      </c>
      <c r="N541" t="s">
        <v>943</v>
      </c>
      <c r="O541" t="s">
        <v>2728</v>
      </c>
      <c r="P541" t="s">
        <v>112</v>
      </c>
      <c r="Q541" t="s">
        <v>8644</v>
      </c>
      <c r="R541" t="s">
        <v>8488</v>
      </c>
      <c r="S541" t="s">
        <v>8643</v>
      </c>
      <c r="T541" t="b">
        <v>0</v>
      </c>
      <c r="U541" t="b">
        <v>0</v>
      </c>
      <c r="V541">
        <v>2</v>
      </c>
      <c r="W541">
        <v>40</v>
      </c>
      <c r="X541">
        <v>10</v>
      </c>
      <c r="AB541">
        <v>3</v>
      </c>
      <c r="AC541">
        <v>1</v>
      </c>
      <c r="AD541">
        <v>2</v>
      </c>
      <c r="AE541" t="s">
        <v>1745</v>
      </c>
      <c r="AG541" t="s">
        <v>2729</v>
      </c>
      <c r="AH541" t="s">
        <v>2730</v>
      </c>
    </row>
    <row r="542" spans="1:34" x14ac:dyDescent="0.25">
      <c r="A542">
        <v>3</v>
      </c>
      <c r="B542" t="s">
        <v>623</v>
      </c>
      <c r="C542" t="s">
        <v>627</v>
      </c>
      <c r="D542" t="s">
        <v>624</v>
      </c>
      <c r="E542" t="s">
        <v>625</v>
      </c>
      <c r="F542" t="s">
        <v>629</v>
      </c>
      <c r="G542" t="s">
        <v>11040</v>
      </c>
      <c r="H542" t="s">
        <v>940</v>
      </c>
      <c r="I542" t="s">
        <v>941</v>
      </c>
      <c r="J542">
        <v>4</v>
      </c>
      <c r="L542" t="s">
        <v>909</v>
      </c>
      <c r="M542" t="s">
        <v>942</v>
      </c>
      <c r="N542" t="s">
        <v>943</v>
      </c>
      <c r="O542" t="s">
        <v>2731</v>
      </c>
      <c r="P542" t="s">
        <v>112</v>
      </c>
      <c r="Q542" t="s">
        <v>8644</v>
      </c>
      <c r="R542" t="s">
        <v>8488</v>
      </c>
      <c r="S542" t="s">
        <v>8643</v>
      </c>
      <c r="T542" t="b">
        <v>0</v>
      </c>
      <c r="U542" t="b">
        <v>0</v>
      </c>
      <c r="V542">
        <v>3</v>
      </c>
      <c r="W542">
        <v>40</v>
      </c>
      <c r="X542">
        <v>8.5</v>
      </c>
      <c r="AB542">
        <v>3</v>
      </c>
      <c r="AC542">
        <v>1</v>
      </c>
      <c r="AD542">
        <v>2</v>
      </c>
      <c r="AE542" t="s">
        <v>1745</v>
      </c>
      <c r="AG542" t="s">
        <v>2729</v>
      </c>
      <c r="AH542" t="s">
        <v>2732</v>
      </c>
    </row>
    <row r="543" spans="1:34" x14ac:dyDescent="0.25">
      <c r="A543">
        <v>3</v>
      </c>
      <c r="B543" t="s">
        <v>623</v>
      </c>
      <c r="C543" t="s">
        <v>627</v>
      </c>
      <c r="D543" t="s">
        <v>624</v>
      </c>
      <c r="E543" t="s">
        <v>625</v>
      </c>
      <c r="F543" t="s">
        <v>629</v>
      </c>
      <c r="G543" t="s">
        <v>11040</v>
      </c>
      <c r="H543" t="s">
        <v>940</v>
      </c>
      <c r="I543" t="s">
        <v>941</v>
      </c>
      <c r="J543">
        <v>4</v>
      </c>
      <c r="L543" t="s">
        <v>909</v>
      </c>
      <c r="M543" t="s">
        <v>942</v>
      </c>
      <c r="N543" t="s">
        <v>943</v>
      </c>
      <c r="O543" t="s">
        <v>2733</v>
      </c>
      <c r="P543" t="s">
        <v>112</v>
      </c>
      <c r="Q543" t="s">
        <v>8644</v>
      </c>
      <c r="R543" t="s">
        <v>8488</v>
      </c>
      <c r="S543" t="s">
        <v>8643</v>
      </c>
      <c r="T543" t="b">
        <v>0</v>
      </c>
      <c r="U543" t="b">
        <v>0</v>
      </c>
      <c r="V543">
        <v>4</v>
      </c>
      <c r="W543">
        <v>40</v>
      </c>
      <c r="X543">
        <v>8</v>
      </c>
      <c r="AB543">
        <v>3</v>
      </c>
      <c r="AC543">
        <v>1</v>
      </c>
      <c r="AD543">
        <v>2</v>
      </c>
      <c r="AE543" t="s">
        <v>1888</v>
      </c>
      <c r="AG543" t="s">
        <v>2734</v>
      </c>
      <c r="AH543" t="s">
        <v>2735</v>
      </c>
    </row>
    <row r="544" spans="1:34" x14ac:dyDescent="0.25">
      <c r="A544">
        <v>3</v>
      </c>
      <c r="B544" t="s">
        <v>623</v>
      </c>
      <c r="C544" t="s">
        <v>627</v>
      </c>
      <c r="D544" t="s">
        <v>624</v>
      </c>
      <c r="E544" t="s">
        <v>625</v>
      </c>
      <c r="F544" t="s">
        <v>629</v>
      </c>
      <c r="G544" t="s">
        <v>11040</v>
      </c>
      <c r="H544" t="s">
        <v>940</v>
      </c>
      <c r="I544" t="s">
        <v>941</v>
      </c>
      <c r="J544">
        <v>4</v>
      </c>
      <c r="L544" t="s">
        <v>909</v>
      </c>
      <c r="M544" t="s">
        <v>942</v>
      </c>
      <c r="N544" t="s">
        <v>943</v>
      </c>
      <c r="O544" t="s">
        <v>2736</v>
      </c>
      <c r="P544" t="s">
        <v>126</v>
      </c>
      <c r="Q544" t="s">
        <v>8644</v>
      </c>
      <c r="R544" t="s">
        <v>8488</v>
      </c>
      <c r="S544" t="s">
        <v>8645</v>
      </c>
      <c r="T544" t="b">
        <v>1</v>
      </c>
      <c r="U544" t="b">
        <v>0</v>
      </c>
      <c r="V544">
        <v>1</v>
      </c>
      <c r="W544">
        <v>15</v>
      </c>
      <c r="X544">
        <v>15</v>
      </c>
      <c r="AB544">
        <v>2</v>
      </c>
      <c r="AC544">
        <v>1</v>
      </c>
      <c r="AD544">
        <v>2</v>
      </c>
      <c r="AE544" t="s">
        <v>1745</v>
      </c>
      <c r="AG544" t="s">
        <v>1932</v>
      </c>
      <c r="AH544" t="s">
        <v>2737</v>
      </c>
    </row>
    <row r="545" spans="1:34" x14ac:dyDescent="0.25">
      <c r="A545">
        <v>3</v>
      </c>
      <c r="B545" t="s">
        <v>623</v>
      </c>
      <c r="C545" t="s">
        <v>627</v>
      </c>
      <c r="D545" t="s">
        <v>624</v>
      </c>
      <c r="E545" t="s">
        <v>625</v>
      </c>
      <c r="F545" t="s">
        <v>629</v>
      </c>
      <c r="G545" t="s">
        <v>11040</v>
      </c>
      <c r="H545" t="s">
        <v>940</v>
      </c>
      <c r="I545" t="s">
        <v>941</v>
      </c>
      <c r="J545">
        <v>4</v>
      </c>
      <c r="L545" t="s">
        <v>909</v>
      </c>
      <c r="M545" t="s">
        <v>942</v>
      </c>
      <c r="N545" t="s">
        <v>943</v>
      </c>
      <c r="O545" t="s">
        <v>2738</v>
      </c>
      <c r="P545" t="s">
        <v>126</v>
      </c>
      <c r="Q545" t="s">
        <v>8644</v>
      </c>
      <c r="R545" t="s">
        <v>8488</v>
      </c>
      <c r="S545" t="s">
        <v>8645</v>
      </c>
      <c r="T545" t="b">
        <v>1</v>
      </c>
      <c r="U545" t="b">
        <v>0</v>
      </c>
      <c r="V545">
        <v>2</v>
      </c>
      <c r="W545">
        <v>15</v>
      </c>
      <c r="X545">
        <v>12</v>
      </c>
      <c r="AB545">
        <v>2</v>
      </c>
      <c r="AC545">
        <v>1</v>
      </c>
      <c r="AD545">
        <v>2</v>
      </c>
      <c r="AE545" t="s">
        <v>618</v>
      </c>
      <c r="AG545" t="s">
        <v>2154</v>
      </c>
      <c r="AH545" t="s">
        <v>2739</v>
      </c>
    </row>
    <row r="546" spans="1:34" x14ac:dyDescent="0.25">
      <c r="A546">
        <v>3</v>
      </c>
      <c r="B546" t="s">
        <v>623</v>
      </c>
      <c r="C546" t="s">
        <v>627</v>
      </c>
      <c r="D546" t="s">
        <v>624</v>
      </c>
      <c r="E546" t="s">
        <v>625</v>
      </c>
      <c r="F546" t="s">
        <v>629</v>
      </c>
      <c r="G546" t="s">
        <v>11040</v>
      </c>
      <c r="H546" t="s">
        <v>940</v>
      </c>
      <c r="I546" t="s">
        <v>941</v>
      </c>
      <c r="J546">
        <v>4</v>
      </c>
      <c r="L546" t="s">
        <v>909</v>
      </c>
      <c r="M546" t="s">
        <v>942</v>
      </c>
      <c r="N546" t="s">
        <v>943</v>
      </c>
      <c r="O546" t="s">
        <v>2740</v>
      </c>
      <c r="P546" t="s">
        <v>126</v>
      </c>
      <c r="Q546" t="s">
        <v>8644</v>
      </c>
      <c r="R546" t="s">
        <v>8488</v>
      </c>
      <c r="S546" t="s">
        <v>8645</v>
      </c>
      <c r="T546" t="b">
        <v>1</v>
      </c>
      <c r="U546" t="b">
        <v>0</v>
      </c>
      <c r="V546">
        <v>3</v>
      </c>
      <c r="W546">
        <v>15</v>
      </c>
      <c r="X546">
        <v>12</v>
      </c>
      <c r="AB546">
        <v>2</v>
      </c>
      <c r="AC546">
        <v>1</v>
      </c>
      <c r="AD546">
        <v>2</v>
      </c>
      <c r="AE546" t="s">
        <v>1888</v>
      </c>
      <c r="AG546" t="s">
        <v>2487</v>
      </c>
      <c r="AH546" t="s">
        <v>2741</v>
      </c>
    </row>
    <row r="547" spans="1:34" x14ac:dyDescent="0.25">
      <c r="A547">
        <v>3</v>
      </c>
      <c r="B547" t="s">
        <v>623</v>
      </c>
      <c r="C547" t="s">
        <v>627</v>
      </c>
      <c r="D547" t="s">
        <v>624</v>
      </c>
      <c r="E547" t="s">
        <v>625</v>
      </c>
      <c r="F547" t="s">
        <v>629</v>
      </c>
      <c r="G547" t="s">
        <v>11040</v>
      </c>
      <c r="H547" t="s">
        <v>940</v>
      </c>
      <c r="I547" t="s">
        <v>941</v>
      </c>
      <c r="J547">
        <v>4</v>
      </c>
      <c r="L547" t="s">
        <v>909</v>
      </c>
      <c r="M547" t="s">
        <v>942</v>
      </c>
      <c r="N547" t="s">
        <v>943</v>
      </c>
      <c r="O547" t="s">
        <v>2742</v>
      </c>
      <c r="P547" t="s">
        <v>214</v>
      </c>
      <c r="Q547" t="s">
        <v>8650</v>
      </c>
      <c r="R547" t="s">
        <v>8637</v>
      </c>
      <c r="S547" t="s">
        <v>8643</v>
      </c>
      <c r="T547" t="b">
        <v>0</v>
      </c>
      <c r="U547" t="b">
        <v>0</v>
      </c>
      <c r="V547">
        <v>1</v>
      </c>
      <c r="W547">
        <v>42.5</v>
      </c>
      <c r="X547">
        <v>12</v>
      </c>
      <c r="AB547">
        <v>2</v>
      </c>
      <c r="AC547">
        <v>1</v>
      </c>
      <c r="AD547">
        <v>2</v>
      </c>
      <c r="AE547" t="s">
        <v>610</v>
      </c>
      <c r="AG547" t="s">
        <v>2743</v>
      </c>
      <c r="AH547" t="s">
        <v>2744</v>
      </c>
    </row>
    <row r="548" spans="1:34" x14ac:dyDescent="0.25">
      <c r="A548">
        <v>3</v>
      </c>
      <c r="B548" t="s">
        <v>623</v>
      </c>
      <c r="C548" t="s">
        <v>627</v>
      </c>
      <c r="D548" t="s">
        <v>624</v>
      </c>
      <c r="E548" t="s">
        <v>625</v>
      </c>
      <c r="F548" t="s">
        <v>629</v>
      </c>
      <c r="G548" t="s">
        <v>11040</v>
      </c>
      <c r="H548" t="s">
        <v>940</v>
      </c>
      <c r="I548" t="s">
        <v>941</v>
      </c>
      <c r="J548">
        <v>4</v>
      </c>
      <c r="L548" t="s">
        <v>909</v>
      </c>
      <c r="M548" t="s">
        <v>942</v>
      </c>
      <c r="N548" t="s">
        <v>943</v>
      </c>
      <c r="O548" t="s">
        <v>2745</v>
      </c>
      <c r="P548" t="s">
        <v>214</v>
      </c>
      <c r="Q548" t="s">
        <v>8650</v>
      </c>
      <c r="R548" t="s">
        <v>8637</v>
      </c>
      <c r="S548" t="s">
        <v>8643</v>
      </c>
      <c r="T548" t="b">
        <v>0</v>
      </c>
      <c r="U548" t="b">
        <v>0</v>
      </c>
      <c r="V548">
        <v>2</v>
      </c>
      <c r="W548">
        <v>42.5</v>
      </c>
      <c r="X548">
        <v>12</v>
      </c>
      <c r="AB548">
        <v>2</v>
      </c>
      <c r="AC548">
        <v>1</v>
      </c>
      <c r="AD548">
        <v>2</v>
      </c>
      <c r="AE548" t="s">
        <v>1646</v>
      </c>
      <c r="AG548" t="s">
        <v>2746</v>
      </c>
      <c r="AH548" t="s">
        <v>2747</v>
      </c>
    </row>
    <row r="549" spans="1:34" x14ac:dyDescent="0.25">
      <c r="A549">
        <v>3</v>
      </c>
      <c r="B549" t="s">
        <v>623</v>
      </c>
      <c r="C549" t="s">
        <v>627</v>
      </c>
      <c r="D549" t="s">
        <v>624</v>
      </c>
      <c r="E549" t="s">
        <v>625</v>
      </c>
      <c r="F549" t="s">
        <v>629</v>
      </c>
      <c r="G549" t="s">
        <v>11040</v>
      </c>
      <c r="H549" t="s">
        <v>940</v>
      </c>
      <c r="I549" t="s">
        <v>941</v>
      </c>
      <c r="J549">
        <v>4</v>
      </c>
      <c r="L549" t="s">
        <v>909</v>
      </c>
      <c r="M549" t="s">
        <v>942</v>
      </c>
      <c r="N549" t="s">
        <v>943</v>
      </c>
      <c r="O549" t="s">
        <v>2748</v>
      </c>
      <c r="P549" t="s">
        <v>214</v>
      </c>
      <c r="Q549" t="s">
        <v>8650</v>
      </c>
      <c r="R549" t="s">
        <v>8637</v>
      </c>
      <c r="S549" t="s">
        <v>8643</v>
      </c>
      <c r="T549" t="b">
        <v>0</v>
      </c>
      <c r="U549" t="b">
        <v>0</v>
      </c>
      <c r="V549">
        <v>3</v>
      </c>
      <c r="W549">
        <v>42.5</v>
      </c>
      <c r="X549">
        <v>12</v>
      </c>
      <c r="AB549">
        <v>2</v>
      </c>
      <c r="AC549">
        <v>1</v>
      </c>
      <c r="AD549">
        <v>2</v>
      </c>
      <c r="AE549" t="s">
        <v>610</v>
      </c>
      <c r="AG549" t="s">
        <v>2749</v>
      </c>
      <c r="AH549" t="s">
        <v>2750</v>
      </c>
    </row>
    <row r="550" spans="1:34" x14ac:dyDescent="0.25">
      <c r="A550">
        <v>3</v>
      </c>
      <c r="B550" t="s">
        <v>623</v>
      </c>
      <c r="C550" t="s">
        <v>627</v>
      </c>
      <c r="D550" t="s">
        <v>624</v>
      </c>
      <c r="E550" t="s">
        <v>625</v>
      </c>
      <c r="F550" t="s">
        <v>629</v>
      </c>
      <c r="G550" t="s">
        <v>11040</v>
      </c>
      <c r="H550" t="s">
        <v>940</v>
      </c>
      <c r="I550" t="s">
        <v>941</v>
      </c>
      <c r="J550">
        <v>4</v>
      </c>
      <c r="L550" t="s">
        <v>909</v>
      </c>
      <c r="M550" t="s">
        <v>942</v>
      </c>
      <c r="N550" t="s">
        <v>943</v>
      </c>
      <c r="O550" t="s">
        <v>2751</v>
      </c>
      <c r="P550" t="s">
        <v>214</v>
      </c>
      <c r="Q550" t="s">
        <v>8650</v>
      </c>
      <c r="R550" t="s">
        <v>8637</v>
      </c>
      <c r="S550" t="s">
        <v>8643</v>
      </c>
      <c r="T550" t="b">
        <v>0</v>
      </c>
      <c r="U550" t="b">
        <v>0</v>
      </c>
      <c r="V550">
        <v>4</v>
      </c>
      <c r="W550">
        <v>42.5</v>
      </c>
      <c r="X550">
        <v>9</v>
      </c>
      <c r="AB550">
        <v>2</v>
      </c>
      <c r="AC550">
        <v>1</v>
      </c>
      <c r="AD550">
        <v>2</v>
      </c>
      <c r="AE550" t="s">
        <v>610</v>
      </c>
      <c r="AG550" t="s">
        <v>2749</v>
      </c>
      <c r="AH550" t="s">
        <v>2752</v>
      </c>
    </row>
    <row r="551" spans="1:34" x14ac:dyDescent="0.25">
      <c r="A551">
        <v>3</v>
      </c>
      <c r="B551" t="s">
        <v>623</v>
      </c>
      <c r="C551" t="s">
        <v>627</v>
      </c>
      <c r="D551" t="s">
        <v>624</v>
      </c>
      <c r="E551" t="s">
        <v>625</v>
      </c>
      <c r="F551" t="s">
        <v>629</v>
      </c>
      <c r="G551" t="s">
        <v>11040</v>
      </c>
      <c r="H551" t="s">
        <v>940</v>
      </c>
      <c r="I551" t="s">
        <v>941</v>
      </c>
      <c r="J551">
        <v>4</v>
      </c>
      <c r="L551" t="s">
        <v>909</v>
      </c>
      <c r="M551" t="s">
        <v>942</v>
      </c>
      <c r="N551" t="s">
        <v>943</v>
      </c>
      <c r="O551" t="s">
        <v>2753</v>
      </c>
      <c r="P551" t="s">
        <v>235</v>
      </c>
      <c r="Q551" t="s">
        <v>8650</v>
      </c>
      <c r="R551" t="s">
        <v>8637</v>
      </c>
      <c r="S551" t="s">
        <v>8643</v>
      </c>
      <c r="T551" t="b">
        <v>1</v>
      </c>
      <c r="U551" t="b">
        <v>0</v>
      </c>
      <c r="V551">
        <v>1</v>
      </c>
      <c r="W551">
        <v>12.5</v>
      </c>
      <c r="X551">
        <v>12</v>
      </c>
      <c r="AB551">
        <v>1</v>
      </c>
      <c r="AC551">
        <v>1</v>
      </c>
      <c r="AD551">
        <v>3</v>
      </c>
      <c r="AE551" t="s">
        <v>1745</v>
      </c>
      <c r="AG551" t="s">
        <v>2403</v>
      </c>
      <c r="AH551" t="s">
        <v>2754</v>
      </c>
    </row>
    <row r="552" spans="1:34" x14ac:dyDescent="0.25">
      <c r="A552">
        <v>3</v>
      </c>
      <c r="B552" t="s">
        <v>623</v>
      </c>
      <c r="C552" t="s">
        <v>627</v>
      </c>
      <c r="D552" t="s">
        <v>624</v>
      </c>
      <c r="E552" t="s">
        <v>625</v>
      </c>
      <c r="F552" t="s">
        <v>629</v>
      </c>
      <c r="G552" t="s">
        <v>11040</v>
      </c>
      <c r="H552" t="s">
        <v>940</v>
      </c>
      <c r="I552" t="s">
        <v>941</v>
      </c>
      <c r="J552">
        <v>4</v>
      </c>
      <c r="L552" t="s">
        <v>909</v>
      </c>
      <c r="M552" t="s">
        <v>942</v>
      </c>
      <c r="N552" t="s">
        <v>943</v>
      </c>
      <c r="O552" t="s">
        <v>2755</v>
      </c>
      <c r="P552" t="s">
        <v>235</v>
      </c>
      <c r="Q552" t="s">
        <v>8650</v>
      </c>
      <c r="R552" t="s">
        <v>8637</v>
      </c>
      <c r="S552" t="s">
        <v>8643</v>
      </c>
      <c r="T552" t="b">
        <v>1</v>
      </c>
      <c r="U552" t="b">
        <v>0</v>
      </c>
      <c r="V552">
        <v>2</v>
      </c>
      <c r="W552">
        <v>12.5</v>
      </c>
      <c r="X552">
        <v>12</v>
      </c>
      <c r="AB552">
        <v>1</v>
      </c>
      <c r="AC552">
        <v>1</v>
      </c>
      <c r="AD552">
        <v>3</v>
      </c>
      <c r="AE552" t="s">
        <v>1745</v>
      </c>
      <c r="AG552" t="s">
        <v>2403</v>
      </c>
      <c r="AH552" t="s">
        <v>2756</v>
      </c>
    </row>
    <row r="553" spans="1:34" x14ac:dyDescent="0.25">
      <c r="A553">
        <v>3</v>
      </c>
      <c r="B553" t="s">
        <v>623</v>
      </c>
      <c r="C553" t="s">
        <v>627</v>
      </c>
      <c r="D553" t="s">
        <v>624</v>
      </c>
      <c r="E553" t="s">
        <v>625</v>
      </c>
      <c r="F553" t="s">
        <v>629</v>
      </c>
      <c r="G553" t="s">
        <v>11040</v>
      </c>
      <c r="H553" t="s">
        <v>940</v>
      </c>
      <c r="I553" t="s">
        <v>941</v>
      </c>
      <c r="J553">
        <v>4</v>
      </c>
      <c r="L553" t="s">
        <v>909</v>
      </c>
      <c r="M553" t="s">
        <v>942</v>
      </c>
      <c r="N553" t="s">
        <v>943</v>
      </c>
      <c r="O553" t="s">
        <v>2757</v>
      </c>
      <c r="P553" t="s">
        <v>235</v>
      </c>
      <c r="Q553" t="s">
        <v>8650</v>
      </c>
      <c r="R553" t="s">
        <v>8637</v>
      </c>
      <c r="S553" t="s">
        <v>8643</v>
      </c>
      <c r="T553" t="b">
        <v>1</v>
      </c>
      <c r="U553" t="b">
        <v>0</v>
      </c>
      <c r="V553">
        <v>3</v>
      </c>
      <c r="W553">
        <v>12.5</v>
      </c>
      <c r="X553">
        <v>10</v>
      </c>
      <c r="AB553">
        <v>1</v>
      </c>
      <c r="AC553">
        <v>1</v>
      </c>
      <c r="AD553">
        <v>3</v>
      </c>
      <c r="AE553" t="s">
        <v>610</v>
      </c>
      <c r="AG553" t="s">
        <v>2406</v>
      </c>
      <c r="AH553" t="s">
        <v>2758</v>
      </c>
    </row>
    <row r="554" spans="1:34" x14ac:dyDescent="0.25">
      <c r="A554">
        <v>3</v>
      </c>
      <c r="B554" t="s">
        <v>623</v>
      </c>
      <c r="C554" t="s">
        <v>627</v>
      </c>
      <c r="D554" t="s">
        <v>624</v>
      </c>
      <c r="E554" t="s">
        <v>625</v>
      </c>
      <c r="F554" t="s">
        <v>629</v>
      </c>
      <c r="G554" t="s">
        <v>11040</v>
      </c>
      <c r="H554" t="s">
        <v>940</v>
      </c>
      <c r="I554" t="s">
        <v>941</v>
      </c>
      <c r="J554">
        <v>4</v>
      </c>
      <c r="L554" t="s">
        <v>909</v>
      </c>
      <c r="M554" t="s">
        <v>942</v>
      </c>
      <c r="N554" t="s">
        <v>943</v>
      </c>
      <c r="O554" t="s">
        <v>2759</v>
      </c>
      <c r="P554" t="s">
        <v>303</v>
      </c>
      <c r="Q554" t="s">
        <v>148</v>
      </c>
      <c r="R554" t="s">
        <v>8661</v>
      </c>
      <c r="S554" t="s">
        <v>8645</v>
      </c>
      <c r="T554" t="b">
        <v>0</v>
      </c>
      <c r="U554" t="b">
        <v>0</v>
      </c>
      <c r="V554">
        <v>1</v>
      </c>
      <c r="W554">
        <v>6</v>
      </c>
      <c r="X554">
        <v>15</v>
      </c>
      <c r="AB554">
        <v>2</v>
      </c>
      <c r="AC554">
        <v>1</v>
      </c>
      <c r="AD554">
        <v>2</v>
      </c>
      <c r="AE554" t="s">
        <v>618</v>
      </c>
      <c r="AG554" t="s">
        <v>2154</v>
      </c>
      <c r="AH554" t="s">
        <v>2760</v>
      </c>
    </row>
    <row r="555" spans="1:34" x14ac:dyDescent="0.25">
      <c r="A555">
        <v>3</v>
      </c>
      <c r="B555" t="s">
        <v>623</v>
      </c>
      <c r="C555" t="s">
        <v>627</v>
      </c>
      <c r="D555" t="s">
        <v>624</v>
      </c>
      <c r="E555" t="s">
        <v>625</v>
      </c>
      <c r="F555" t="s">
        <v>629</v>
      </c>
      <c r="G555" t="s">
        <v>11040</v>
      </c>
      <c r="H555" t="s">
        <v>940</v>
      </c>
      <c r="I555" t="s">
        <v>941</v>
      </c>
      <c r="J555">
        <v>4</v>
      </c>
      <c r="L555" t="s">
        <v>909</v>
      </c>
      <c r="M555" t="s">
        <v>942</v>
      </c>
      <c r="N555" t="s">
        <v>943</v>
      </c>
      <c r="O555" t="s">
        <v>2761</v>
      </c>
      <c r="P555" t="s">
        <v>303</v>
      </c>
      <c r="Q555" t="s">
        <v>148</v>
      </c>
      <c r="R555" t="s">
        <v>8661</v>
      </c>
      <c r="S555" t="s">
        <v>8645</v>
      </c>
      <c r="T555" t="b">
        <v>0</v>
      </c>
      <c r="U555" t="b">
        <v>0</v>
      </c>
      <c r="V555">
        <v>2</v>
      </c>
      <c r="W555">
        <v>6</v>
      </c>
      <c r="X555">
        <v>15</v>
      </c>
      <c r="AB555">
        <v>2</v>
      </c>
      <c r="AC555">
        <v>2</v>
      </c>
      <c r="AD555">
        <v>2</v>
      </c>
      <c r="AE555" t="s">
        <v>1745</v>
      </c>
      <c r="AG555" t="s">
        <v>2762</v>
      </c>
      <c r="AH555" t="s">
        <v>2763</v>
      </c>
    </row>
    <row r="556" spans="1:34" x14ac:dyDescent="0.25">
      <c r="A556">
        <v>3</v>
      </c>
      <c r="B556" t="s">
        <v>623</v>
      </c>
      <c r="C556" t="s">
        <v>627</v>
      </c>
      <c r="D556" t="s">
        <v>624</v>
      </c>
      <c r="E556" t="s">
        <v>625</v>
      </c>
      <c r="F556" t="s">
        <v>629</v>
      </c>
      <c r="G556" t="s">
        <v>11040</v>
      </c>
      <c r="H556" t="s">
        <v>940</v>
      </c>
      <c r="I556" t="s">
        <v>941</v>
      </c>
      <c r="J556">
        <v>4</v>
      </c>
      <c r="L556" t="s">
        <v>909</v>
      </c>
      <c r="M556" t="s">
        <v>942</v>
      </c>
      <c r="N556" t="s">
        <v>943</v>
      </c>
      <c r="O556" t="s">
        <v>2764</v>
      </c>
      <c r="P556" t="s">
        <v>303</v>
      </c>
      <c r="Q556" t="s">
        <v>148</v>
      </c>
      <c r="R556" t="s">
        <v>8661</v>
      </c>
      <c r="S556" t="s">
        <v>8645</v>
      </c>
      <c r="T556" t="b">
        <v>0</v>
      </c>
      <c r="U556" t="b">
        <v>0</v>
      </c>
      <c r="V556">
        <v>3</v>
      </c>
      <c r="W556">
        <v>6</v>
      </c>
      <c r="X556">
        <v>15</v>
      </c>
      <c r="AB556">
        <v>2</v>
      </c>
      <c r="AC556">
        <v>2</v>
      </c>
      <c r="AD556">
        <v>2</v>
      </c>
      <c r="AE556" t="s">
        <v>1745</v>
      </c>
      <c r="AG556" t="s">
        <v>2762</v>
      </c>
      <c r="AH556" t="s">
        <v>2765</v>
      </c>
    </row>
    <row r="557" spans="1:34" x14ac:dyDescent="0.25">
      <c r="A557">
        <v>3</v>
      </c>
      <c r="B557" t="s">
        <v>623</v>
      </c>
      <c r="C557" t="s">
        <v>627</v>
      </c>
      <c r="D557" t="s">
        <v>624</v>
      </c>
      <c r="E557" t="s">
        <v>625</v>
      </c>
      <c r="F557" t="s">
        <v>629</v>
      </c>
      <c r="G557" t="s">
        <v>11040</v>
      </c>
      <c r="H557" t="s">
        <v>940</v>
      </c>
      <c r="I557" t="s">
        <v>941</v>
      </c>
      <c r="J557">
        <v>4</v>
      </c>
      <c r="L557" t="s">
        <v>909</v>
      </c>
      <c r="M557" t="s">
        <v>942</v>
      </c>
      <c r="N557" t="s">
        <v>943</v>
      </c>
      <c r="O557" t="s">
        <v>2766</v>
      </c>
      <c r="P557" t="s">
        <v>368</v>
      </c>
      <c r="Q557" t="s">
        <v>357</v>
      </c>
      <c r="R557" t="s">
        <v>357</v>
      </c>
      <c r="S557" t="s">
        <v>8645</v>
      </c>
      <c r="T557" t="b">
        <v>0</v>
      </c>
      <c r="U557" t="b">
        <v>1</v>
      </c>
      <c r="V557">
        <v>1</v>
      </c>
      <c r="Y557">
        <v>600</v>
      </c>
      <c r="Z557">
        <v>3.25</v>
      </c>
      <c r="AA557" t="s">
        <v>2238</v>
      </c>
      <c r="AH557" t="s">
        <v>943</v>
      </c>
    </row>
    <row r="558" spans="1:34" x14ac:dyDescent="0.25">
      <c r="A558">
        <v>3</v>
      </c>
      <c r="B558" t="s">
        <v>623</v>
      </c>
      <c r="C558" t="s">
        <v>627</v>
      </c>
      <c r="D558" t="s">
        <v>624</v>
      </c>
      <c r="E558" t="s">
        <v>625</v>
      </c>
      <c r="F558" t="s">
        <v>629</v>
      </c>
      <c r="G558" t="s">
        <v>11040</v>
      </c>
      <c r="H558" t="s">
        <v>944</v>
      </c>
      <c r="I558" t="s">
        <v>945</v>
      </c>
      <c r="J558">
        <v>1</v>
      </c>
      <c r="L558" t="s">
        <v>894</v>
      </c>
      <c r="M558" t="s">
        <v>946</v>
      </c>
      <c r="N558" t="s">
        <v>947</v>
      </c>
      <c r="O558" t="s">
        <v>2767</v>
      </c>
      <c r="P558" t="s">
        <v>262</v>
      </c>
      <c r="Q558" t="s">
        <v>369</v>
      </c>
      <c r="R558" t="s">
        <v>8654</v>
      </c>
      <c r="S558" t="s">
        <v>8645</v>
      </c>
      <c r="T558" t="b">
        <v>1</v>
      </c>
      <c r="U558" t="b">
        <v>0</v>
      </c>
      <c r="V558">
        <v>1</v>
      </c>
      <c r="W558">
        <v>0</v>
      </c>
      <c r="X558">
        <v>8</v>
      </c>
      <c r="AB558">
        <v>3</v>
      </c>
      <c r="AC558">
        <v>2</v>
      </c>
      <c r="AD558">
        <v>1</v>
      </c>
      <c r="AG558" t="s">
        <v>2768</v>
      </c>
      <c r="AH558" t="s">
        <v>946</v>
      </c>
    </row>
    <row r="559" spans="1:34" x14ac:dyDescent="0.25">
      <c r="A559">
        <v>3</v>
      </c>
      <c r="B559" t="s">
        <v>623</v>
      </c>
      <c r="C559" t="s">
        <v>627</v>
      </c>
      <c r="D559" t="s">
        <v>624</v>
      </c>
      <c r="E559" t="s">
        <v>625</v>
      </c>
      <c r="F559" t="s">
        <v>629</v>
      </c>
      <c r="G559" t="s">
        <v>11040</v>
      </c>
      <c r="H559" t="s">
        <v>944</v>
      </c>
      <c r="I559" t="s">
        <v>945</v>
      </c>
      <c r="J559">
        <v>1</v>
      </c>
      <c r="L559" t="s">
        <v>894</v>
      </c>
      <c r="M559" t="s">
        <v>946</v>
      </c>
      <c r="N559" t="s">
        <v>947</v>
      </c>
      <c r="O559" t="s">
        <v>2769</v>
      </c>
      <c r="P559" t="s">
        <v>262</v>
      </c>
      <c r="Q559" t="s">
        <v>369</v>
      </c>
      <c r="R559" t="s">
        <v>8654</v>
      </c>
      <c r="S559" t="s">
        <v>8645</v>
      </c>
      <c r="T559" t="b">
        <v>1</v>
      </c>
      <c r="U559" t="b">
        <v>0</v>
      </c>
      <c r="V559">
        <v>2</v>
      </c>
      <c r="W559">
        <v>0</v>
      </c>
      <c r="X559">
        <v>8</v>
      </c>
      <c r="AB559">
        <v>3</v>
      </c>
      <c r="AC559">
        <v>2</v>
      </c>
      <c r="AD559">
        <v>1</v>
      </c>
      <c r="AG559" t="s">
        <v>2768</v>
      </c>
      <c r="AH559" t="s">
        <v>2770</v>
      </c>
    </row>
    <row r="560" spans="1:34" x14ac:dyDescent="0.25">
      <c r="A560">
        <v>3</v>
      </c>
      <c r="B560" t="s">
        <v>623</v>
      </c>
      <c r="C560" t="s">
        <v>627</v>
      </c>
      <c r="D560" t="s">
        <v>624</v>
      </c>
      <c r="E560" t="s">
        <v>625</v>
      </c>
      <c r="F560" t="s">
        <v>629</v>
      </c>
      <c r="G560" t="s">
        <v>11040</v>
      </c>
      <c r="H560" t="s">
        <v>944</v>
      </c>
      <c r="I560" t="s">
        <v>945</v>
      </c>
      <c r="J560">
        <v>1</v>
      </c>
      <c r="L560" t="s">
        <v>894</v>
      </c>
      <c r="M560" t="s">
        <v>946</v>
      </c>
      <c r="N560" t="s">
        <v>947</v>
      </c>
      <c r="O560" t="s">
        <v>2771</v>
      </c>
      <c r="P560" t="s">
        <v>352</v>
      </c>
      <c r="Q560" t="s">
        <v>369</v>
      </c>
      <c r="R560" t="s">
        <v>8489</v>
      </c>
      <c r="S560" t="s">
        <v>8645</v>
      </c>
      <c r="T560" t="b">
        <v>0</v>
      </c>
      <c r="U560" t="b">
        <v>0</v>
      </c>
      <c r="V560">
        <v>1</v>
      </c>
      <c r="W560">
        <v>45</v>
      </c>
      <c r="X560">
        <v>15</v>
      </c>
      <c r="AG560" t="s">
        <v>2772</v>
      </c>
      <c r="AH560" t="s">
        <v>2773</v>
      </c>
    </row>
    <row r="561" spans="1:34" x14ac:dyDescent="0.25">
      <c r="A561">
        <v>3</v>
      </c>
      <c r="B561" t="s">
        <v>623</v>
      </c>
      <c r="C561" t="s">
        <v>627</v>
      </c>
      <c r="D561" t="s">
        <v>624</v>
      </c>
      <c r="E561" t="s">
        <v>625</v>
      </c>
      <c r="F561" t="s">
        <v>629</v>
      </c>
      <c r="G561" t="s">
        <v>11040</v>
      </c>
      <c r="H561" t="s">
        <v>944</v>
      </c>
      <c r="I561" t="s">
        <v>945</v>
      </c>
      <c r="J561">
        <v>1</v>
      </c>
      <c r="L561" t="s">
        <v>894</v>
      </c>
      <c r="M561" t="s">
        <v>946</v>
      </c>
      <c r="N561" t="s">
        <v>947</v>
      </c>
      <c r="O561" t="s">
        <v>2774</v>
      </c>
      <c r="P561" t="s">
        <v>352</v>
      </c>
      <c r="Q561" t="s">
        <v>369</v>
      </c>
      <c r="R561" t="s">
        <v>8489</v>
      </c>
      <c r="S561" t="s">
        <v>8645</v>
      </c>
      <c r="T561" t="b">
        <v>0</v>
      </c>
      <c r="U561" t="b">
        <v>0</v>
      </c>
      <c r="V561">
        <v>2</v>
      </c>
      <c r="W561">
        <v>45</v>
      </c>
      <c r="X561">
        <v>15</v>
      </c>
      <c r="AG561" t="s">
        <v>2772</v>
      </c>
      <c r="AH561" t="s">
        <v>2775</v>
      </c>
    </row>
    <row r="562" spans="1:34" x14ac:dyDescent="0.25">
      <c r="A562">
        <v>3</v>
      </c>
      <c r="B562" t="s">
        <v>623</v>
      </c>
      <c r="C562" t="s">
        <v>627</v>
      </c>
      <c r="D562" t="s">
        <v>624</v>
      </c>
      <c r="E562" t="s">
        <v>625</v>
      </c>
      <c r="F562" t="s">
        <v>629</v>
      </c>
      <c r="G562" t="s">
        <v>11040</v>
      </c>
      <c r="H562" t="s">
        <v>944</v>
      </c>
      <c r="I562" t="s">
        <v>945</v>
      </c>
      <c r="J562">
        <v>1</v>
      </c>
      <c r="L562" t="s">
        <v>894</v>
      </c>
      <c r="M562" t="s">
        <v>946</v>
      </c>
      <c r="N562" t="s">
        <v>947</v>
      </c>
      <c r="O562" t="s">
        <v>2776</v>
      </c>
      <c r="P562" t="s">
        <v>249</v>
      </c>
      <c r="Q562" t="s">
        <v>369</v>
      </c>
      <c r="R562" t="s">
        <v>423</v>
      </c>
      <c r="S562" t="s">
        <v>8645</v>
      </c>
      <c r="T562" t="b">
        <v>0</v>
      </c>
      <c r="U562" t="b">
        <v>0</v>
      </c>
      <c r="V562">
        <v>1</v>
      </c>
      <c r="W562">
        <v>120</v>
      </c>
      <c r="X562">
        <v>8</v>
      </c>
      <c r="AB562">
        <v>3</v>
      </c>
      <c r="AC562">
        <v>1</v>
      </c>
      <c r="AD562">
        <v>1</v>
      </c>
      <c r="AE562" t="s">
        <v>1745</v>
      </c>
      <c r="AG562" t="s">
        <v>2777</v>
      </c>
      <c r="AH562" t="s">
        <v>2778</v>
      </c>
    </row>
    <row r="563" spans="1:34" x14ac:dyDescent="0.25">
      <c r="A563">
        <v>3</v>
      </c>
      <c r="B563" t="s">
        <v>623</v>
      </c>
      <c r="C563" t="s">
        <v>627</v>
      </c>
      <c r="D563" t="s">
        <v>624</v>
      </c>
      <c r="E563" t="s">
        <v>625</v>
      </c>
      <c r="F563" t="s">
        <v>629</v>
      </c>
      <c r="G563" t="s">
        <v>11040</v>
      </c>
      <c r="H563" t="s">
        <v>944</v>
      </c>
      <c r="I563" t="s">
        <v>945</v>
      </c>
      <c r="J563">
        <v>1</v>
      </c>
      <c r="L563" t="s">
        <v>894</v>
      </c>
      <c r="M563" t="s">
        <v>946</v>
      </c>
      <c r="N563" t="s">
        <v>947</v>
      </c>
      <c r="O563" t="s">
        <v>2779</v>
      </c>
      <c r="P563" t="s">
        <v>249</v>
      </c>
      <c r="Q563" t="s">
        <v>369</v>
      </c>
      <c r="R563" t="s">
        <v>423</v>
      </c>
      <c r="S563" t="s">
        <v>8645</v>
      </c>
      <c r="T563" t="b">
        <v>0</v>
      </c>
      <c r="U563" t="b">
        <v>0</v>
      </c>
      <c r="V563">
        <v>2</v>
      </c>
      <c r="W563">
        <v>120</v>
      </c>
      <c r="X563">
        <v>8</v>
      </c>
      <c r="AB563">
        <v>3</v>
      </c>
      <c r="AC563">
        <v>1</v>
      </c>
      <c r="AD563">
        <v>1</v>
      </c>
      <c r="AE563" t="s">
        <v>1745</v>
      </c>
      <c r="AG563" t="s">
        <v>2777</v>
      </c>
      <c r="AH563" t="s">
        <v>2780</v>
      </c>
    </row>
    <row r="564" spans="1:34" x14ac:dyDescent="0.25">
      <c r="A564">
        <v>3</v>
      </c>
      <c r="B564" t="s">
        <v>623</v>
      </c>
      <c r="C564" t="s">
        <v>627</v>
      </c>
      <c r="D564" t="s">
        <v>624</v>
      </c>
      <c r="E564" t="s">
        <v>625</v>
      </c>
      <c r="F564" t="s">
        <v>629</v>
      </c>
      <c r="G564" t="s">
        <v>11040</v>
      </c>
      <c r="H564" t="s">
        <v>944</v>
      </c>
      <c r="I564" t="s">
        <v>945</v>
      </c>
      <c r="J564">
        <v>1</v>
      </c>
      <c r="L564" t="s">
        <v>894</v>
      </c>
      <c r="M564" t="s">
        <v>946</v>
      </c>
      <c r="N564" t="s">
        <v>947</v>
      </c>
      <c r="O564" t="s">
        <v>2781</v>
      </c>
      <c r="P564" t="s">
        <v>249</v>
      </c>
      <c r="Q564" t="s">
        <v>369</v>
      </c>
      <c r="R564" t="s">
        <v>423</v>
      </c>
      <c r="S564" t="s">
        <v>8645</v>
      </c>
      <c r="T564" t="b">
        <v>0</v>
      </c>
      <c r="U564" t="b">
        <v>0</v>
      </c>
      <c r="V564">
        <v>3</v>
      </c>
      <c r="W564">
        <v>120</v>
      </c>
      <c r="X564">
        <v>8</v>
      </c>
      <c r="AB564">
        <v>3</v>
      </c>
      <c r="AC564">
        <v>1</v>
      </c>
      <c r="AD564">
        <v>1</v>
      </c>
      <c r="AE564" t="s">
        <v>1745</v>
      </c>
      <c r="AG564" t="s">
        <v>2777</v>
      </c>
      <c r="AH564" t="s">
        <v>2782</v>
      </c>
    </row>
    <row r="565" spans="1:34" x14ac:dyDescent="0.25">
      <c r="A565">
        <v>3</v>
      </c>
      <c r="B565" t="s">
        <v>623</v>
      </c>
      <c r="C565" t="s">
        <v>627</v>
      </c>
      <c r="D565" t="s">
        <v>624</v>
      </c>
      <c r="E565" t="s">
        <v>625</v>
      </c>
      <c r="F565" t="s">
        <v>629</v>
      </c>
      <c r="G565" t="s">
        <v>11040</v>
      </c>
      <c r="H565" t="s">
        <v>944</v>
      </c>
      <c r="I565" t="s">
        <v>945</v>
      </c>
      <c r="J565">
        <v>1</v>
      </c>
      <c r="L565" t="s">
        <v>894</v>
      </c>
      <c r="M565" t="s">
        <v>946</v>
      </c>
      <c r="N565" t="s">
        <v>947</v>
      </c>
      <c r="O565" t="s">
        <v>2783</v>
      </c>
      <c r="P565" t="s">
        <v>256</v>
      </c>
      <c r="Q565" t="s">
        <v>369</v>
      </c>
      <c r="R565" t="s">
        <v>8654</v>
      </c>
      <c r="S565" t="s">
        <v>8645</v>
      </c>
      <c r="T565" t="b">
        <v>1</v>
      </c>
      <c r="U565" t="b">
        <v>0</v>
      </c>
      <c r="V565">
        <v>1</v>
      </c>
      <c r="W565">
        <v>15</v>
      </c>
      <c r="X565">
        <v>8</v>
      </c>
      <c r="AB565">
        <v>2</v>
      </c>
      <c r="AC565">
        <v>1</v>
      </c>
      <c r="AD565">
        <v>2</v>
      </c>
      <c r="AE565" t="s">
        <v>610</v>
      </c>
      <c r="AG565" t="s">
        <v>2784</v>
      </c>
      <c r="AH565" t="s">
        <v>2785</v>
      </c>
    </row>
    <row r="566" spans="1:34" x14ac:dyDescent="0.25">
      <c r="A566">
        <v>3</v>
      </c>
      <c r="B566" t="s">
        <v>623</v>
      </c>
      <c r="C566" t="s">
        <v>627</v>
      </c>
      <c r="D566" t="s">
        <v>624</v>
      </c>
      <c r="E566" t="s">
        <v>625</v>
      </c>
      <c r="F566" t="s">
        <v>629</v>
      </c>
      <c r="G566" t="s">
        <v>11040</v>
      </c>
      <c r="H566" t="s">
        <v>944</v>
      </c>
      <c r="I566" t="s">
        <v>945</v>
      </c>
      <c r="J566">
        <v>1</v>
      </c>
      <c r="L566" t="s">
        <v>894</v>
      </c>
      <c r="M566" t="s">
        <v>946</v>
      </c>
      <c r="N566" t="s">
        <v>947</v>
      </c>
      <c r="O566" t="s">
        <v>2786</v>
      </c>
      <c r="P566" t="s">
        <v>256</v>
      </c>
      <c r="Q566" t="s">
        <v>369</v>
      </c>
      <c r="R566" t="s">
        <v>8654</v>
      </c>
      <c r="S566" t="s">
        <v>8645</v>
      </c>
      <c r="T566" t="b">
        <v>1</v>
      </c>
      <c r="U566" t="b">
        <v>0</v>
      </c>
      <c r="V566">
        <v>2</v>
      </c>
      <c r="W566">
        <v>15</v>
      </c>
      <c r="X566">
        <v>8</v>
      </c>
      <c r="AB566">
        <v>2</v>
      </c>
      <c r="AC566">
        <v>1</v>
      </c>
      <c r="AD566">
        <v>2</v>
      </c>
      <c r="AE566" t="s">
        <v>610</v>
      </c>
      <c r="AG566" t="s">
        <v>2784</v>
      </c>
      <c r="AH566" t="s">
        <v>2787</v>
      </c>
    </row>
    <row r="567" spans="1:34" x14ac:dyDescent="0.25">
      <c r="A567">
        <v>3</v>
      </c>
      <c r="B567" t="s">
        <v>623</v>
      </c>
      <c r="C567" t="s">
        <v>627</v>
      </c>
      <c r="D567" t="s">
        <v>624</v>
      </c>
      <c r="E567" t="s">
        <v>625</v>
      </c>
      <c r="F567" t="s">
        <v>629</v>
      </c>
      <c r="G567" t="s">
        <v>11040</v>
      </c>
      <c r="H567" t="s">
        <v>944</v>
      </c>
      <c r="I567" t="s">
        <v>945</v>
      </c>
      <c r="J567">
        <v>1</v>
      </c>
      <c r="L567" t="s">
        <v>894</v>
      </c>
      <c r="M567" t="s">
        <v>946</v>
      </c>
      <c r="N567" t="s">
        <v>947</v>
      </c>
      <c r="O567" t="s">
        <v>2788</v>
      </c>
      <c r="P567" t="s">
        <v>256</v>
      </c>
      <c r="Q567" t="s">
        <v>369</v>
      </c>
      <c r="R567" t="s">
        <v>8654</v>
      </c>
      <c r="S567" t="s">
        <v>8645</v>
      </c>
      <c r="T567" t="b">
        <v>1</v>
      </c>
      <c r="U567" t="b">
        <v>0</v>
      </c>
      <c r="V567">
        <v>3</v>
      </c>
      <c r="W567">
        <v>20</v>
      </c>
      <c r="X567">
        <v>8</v>
      </c>
      <c r="AB567">
        <v>2</v>
      </c>
      <c r="AC567">
        <v>1</v>
      </c>
      <c r="AD567">
        <v>2</v>
      </c>
      <c r="AE567" t="s">
        <v>584</v>
      </c>
      <c r="AG567" t="s">
        <v>2789</v>
      </c>
      <c r="AH567" t="s">
        <v>2790</v>
      </c>
    </row>
    <row r="568" spans="1:34" x14ac:dyDescent="0.25">
      <c r="A568">
        <v>3</v>
      </c>
      <c r="B568" t="s">
        <v>623</v>
      </c>
      <c r="C568" t="s">
        <v>627</v>
      </c>
      <c r="D568" t="s">
        <v>624</v>
      </c>
      <c r="E568" t="s">
        <v>625</v>
      </c>
      <c r="F568" t="s">
        <v>629</v>
      </c>
      <c r="G568" t="s">
        <v>11040</v>
      </c>
      <c r="H568" t="s">
        <v>944</v>
      </c>
      <c r="I568" t="s">
        <v>945</v>
      </c>
      <c r="J568">
        <v>1</v>
      </c>
      <c r="L568" t="s">
        <v>894</v>
      </c>
      <c r="M568" t="s">
        <v>946</v>
      </c>
      <c r="N568" t="s">
        <v>947</v>
      </c>
      <c r="O568" t="s">
        <v>2791</v>
      </c>
      <c r="P568" t="s">
        <v>275</v>
      </c>
      <c r="Q568" t="s">
        <v>369</v>
      </c>
      <c r="R568" t="s">
        <v>8654</v>
      </c>
      <c r="S568" t="s">
        <v>8645</v>
      </c>
      <c r="T568" t="b">
        <v>1</v>
      </c>
      <c r="U568" t="b">
        <v>0</v>
      </c>
      <c r="V568">
        <v>1</v>
      </c>
      <c r="W568">
        <v>20</v>
      </c>
      <c r="Y568">
        <v>10</v>
      </c>
      <c r="AB568">
        <v>2</v>
      </c>
      <c r="AC568">
        <v>1</v>
      </c>
      <c r="AD568">
        <v>1</v>
      </c>
      <c r="AG568" t="s">
        <v>2792</v>
      </c>
      <c r="AH568" t="s">
        <v>2793</v>
      </c>
    </row>
    <row r="569" spans="1:34" x14ac:dyDescent="0.25">
      <c r="A569">
        <v>3</v>
      </c>
      <c r="B569" t="s">
        <v>623</v>
      </c>
      <c r="C569" t="s">
        <v>627</v>
      </c>
      <c r="D569" t="s">
        <v>624</v>
      </c>
      <c r="E569" t="s">
        <v>625</v>
      </c>
      <c r="F569" t="s">
        <v>629</v>
      </c>
      <c r="G569" t="s">
        <v>11040</v>
      </c>
      <c r="H569" t="s">
        <v>944</v>
      </c>
      <c r="I569" t="s">
        <v>945</v>
      </c>
      <c r="J569">
        <v>1</v>
      </c>
      <c r="L569" t="s">
        <v>894</v>
      </c>
      <c r="M569" t="s">
        <v>946</v>
      </c>
      <c r="N569" t="s">
        <v>947</v>
      </c>
      <c r="O569" t="s">
        <v>2794</v>
      </c>
      <c r="P569" t="s">
        <v>275</v>
      </c>
      <c r="Q569" t="s">
        <v>369</v>
      </c>
      <c r="R569" t="s">
        <v>8654</v>
      </c>
      <c r="S569" t="s">
        <v>8645</v>
      </c>
      <c r="T569" t="b">
        <v>1</v>
      </c>
      <c r="U569" t="b">
        <v>0</v>
      </c>
      <c r="V569">
        <v>2</v>
      </c>
      <c r="W569">
        <v>20</v>
      </c>
      <c r="Y569">
        <v>10</v>
      </c>
      <c r="AB569">
        <v>2</v>
      </c>
      <c r="AC569">
        <v>1</v>
      </c>
      <c r="AD569">
        <v>1</v>
      </c>
      <c r="AG569" t="s">
        <v>2792</v>
      </c>
      <c r="AH569" t="s">
        <v>2795</v>
      </c>
    </row>
    <row r="570" spans="1:34" x14ac:dyDescent="0.25">
      <c r="A570">
        <v>3</v>
      </c>
      <c r="B570" t="s">
        <v>623</v>
      </c>
      <c r="C570" t="s">
        <v>627</v>
      </c>
      <c r="D570" t="s">
        <v>624</v>
      </c>
      <c r="E570" t="s">
        <v>625</v>
      </c>
      <c r="F570" t="s">
        <v>629</v>
      </c>
      <c r="G570" t="s">
        <v>11040</v>
      </c>
      <c r="H570" t="s">
        <v>944</v>
      </c>
      <c r="I570" t="s">
        <v>945</v>
      </c>
      <c r="J570">
        <v>1</v>
      </c>
      <c r="L570" t="s">
        <v>894</v>
      </c>
      <c r="M570" t="s">
        <v>946</v>
      </c>
      <c r="N570" t="s">
        <v>947</v>
      </c>
      <c r="O570" t="s">
        <v>2796</v>
      </c>
      <c r="P570" t="s">
        <v>286</v>
      </c>
      <c r="Q570" t="s">
        <v>369</v>
      </c>
      <c r="R570" t="s">
        <v>8489</v>
      </c>
      <c r="S570" t="s">
        <v>8645</v>
      </c>
      <c r="T570" t="b">
        <v>0</v>
      </c>
      <c r="U570" t="b">
        <v>0</v>
      </c>
      <c r="V570">
        <v>1</v>
      </c>
      <c r="W570">
        <v>75</v>
      </c>
      <c r="X570">
        <v>12</v>
      </c>
      <c r="AB570">
        <v>2</v>
      </c>
      <c r="AC570">
        <v>1</v>
      </c>
      <c r="AD570">
        <v>2</v>
      </c>
      <c r="AE570" t="s">
        <v>618</v>
      </c>
      <c r="AG570" t="s">
        <v>2154</v>
      </c>
      <c r="AH570" t="s">
        <v>2797</v>
      </c>
    </row>
    <row r="571" spans="1:34" x14ac:dyDescent="0.25">
      <c r="A571">
        <v>3</v>
      </c>
      <c r="B571" t="s">
        <v>623</v>
      </c>
      <c r="C571" t="s">
        <v>627</v>
      </c>
      <c r="D571" t="s">
        <v>624</v>
      </c>
      <c r="E571" t="s">
        <v>625</v>
      </c>
      <c r="F571" t="s">
        <v>629</v>
      </c>
      <c r="G571" t="s">
        <v>11040</v>
      </c>
      <c r="H571" t="s">
        <v>944</v>
      </c>
      <c r="I571" t="s">
        <v>945</v>
      </c>
      <c r="J571">
        <v>1</v>
      </c>
      <c r="L571" t="s">
        <v>894</v>
      </c>
      <c r="M571" t="s">
        <v>946</v>
      </c>
      <c r="N571" t="s">
        <v>947</v>
      </c>
      <c r="O571" t="s">
        <v>2798</v>
      </c>
      <c r="P571" t="s">
        <v>286</v>
      </c>
      <c r="Q571" t="s">
        <v>369</v>
      </c>
      <c r="R571" t="s">
        <v>8489</v>
      </c>
      <c r="S571" t="s">
        <v>8645</v>
      </c>
      <c r="T571" t="b">
        <v>0</v>
      </c>
      <c r="U571" t="b">
        <v>0</v>
      </c>
      <c r="V571">
        <v>2</v>
      </c>
      <c r="W571">
        <v>95</v>
      </c>
      <c r="X571">
        <v>12</v>
      </c>
      <c r="AB571">
        <v>2</v>
      </c>
      <c r="AC571">
        <v>1</v>
      </c>
      <c r="AD571">
        <v>2</v>
      </c>
      <c r="AE571" t="s">
        <v>1745</v>
      </c>
      <c r="AG571" t="s">
        <v>1932</v>
      </c>
      <c r="AH571" t="s">
        <v>2799</v>
      </c>
    </row>
    <row r="572" spans="1:34" x14ac:dyDescent="0.25">
      <c r="A572">
        <v>3</v>
      </c>
      <c r="B572" t="s">
        <v>623</v>
      </c>
      <c r="C572" t="s">
        <v>627</v>
      </c>
      <c r="D572" t="s">
        <v>624</v>
      </c>
      <c r="E572" t="s">
        <v>625</v>
      </c>
      <c r="F572" t="s">
        <v>629</v>
      </c>
      <c r="G572" t="s">
        <v>11040</v>
      </c>
      <c r="H572" t="s">
        <v>944</v>
      </c>
      <c r="I572" t="s">
        <v>945</v>
      </c>
      <c r="J572">
        <v>1</v>
      </c>
      <c r="L572" t="s">
        <v>894</v>
      </c>
      <c r="M572" t="s">
        <v>946</v>
      </c>
      <c r="N572" t="s">
        <v>947</v>
      </c>
      <c r="O572" t="s">
        <v>2800</v>
      </c>
      <c r="P572" t="s">
        <v>286</v>
      </c>
      <c r="Q572" t="s">
        <v>369</v>
      </c>
      <c r="R572" t="s">
        <v>8489</v>
      </c>
      <c r="S572" t="s">
        <v>8645</v>
      </c>
      <c r="T572" t="b">
        <v>0</v>
      </c>
      <c r="U572" t="b">
        <v>0</v>
      </c>
      <c r="V572">
        <v>3</v>
      </c>
      <c r="W572">
        <v>95</v>
      </c>
      <c r="X572">
        <v>12</v>
      </c>
      <c r="AB572">
        <v>2</v>
      </c>
      <c r="AC572">
        <v>1</v>
      </c>
      <c r="AD572">
        <v>2</v>
      </c>
      <c r="AE572" t="s">
        <v>1888</v>
      </c>
      <c r="AG572" t="s">
        <v>2487</v>
      </c>
      <c r="AH572" t="s">
        <v>2801</v>
      </c>
    </row>
    <row r="573" spans="1:34" x14ac:dyDescent="0.25">
      <c r="A573">
        <v>3</v>
      </c>
      <c r="B573" t="s">
        <v>623</v>
      </c>
      <c r="C573" t="s">
        <v>627</v>
      </c>
      <c r="D573" t="s">
        <v>624</v>
      </c>
      <c r="E573" t="s">
        <v>625</v>
      </c>
      <c r="F573" t="s">
        <v>629</v>
      </c>
      <c r="G573" t="s">
        <v>11040</v>
      </c>
      <c r="H573" t="s">
        <v>944</v>
      </c>
      <c r="I573" t="s">
        <v>945</v>
      </c>
      <c r="J573">
        <v>1</v>
      </c>
      <c r="L573" t="s">
        <v>894</v>
      </c>
      <c r="M573" t="s">
        <v>946</v>
      </c>
      <c r="N573" t="s">
        <v>947</v>
      </c>
      <c r="O573" t="s">
        <v>2802</v>
      </c>
      <c r="P573" t="s">
        <v>329</v>
      </c>
      <c r="Q573" t="s">
        <v>324</v>
      </c>
      <c r="R573" t="s">
        <v>324</v>
      </c>
      <c r="S573" t="s">
        <v>8645</v>
      </c>
      <c r="T573" t="b">
        <v>0</v>
      </c>
      <c r="U573" t="b">
        <v>1</v>
      </c>
      <c r="V573">
        <v>1</v>
      </c>
      <c r="W573">
        <v>0</v>
      </c>
      <c r="Y573">
        <v>30</v>
      </c>
      <c r="AG573" t="s">
        <v>2803</v>
      </c>
      <c r="AH573" t="s">
        <v>2804</v>
      </c>
    </row>
    <row r="574" spans="1:34" x14ac:dyDescent="0.25">
      <c r="A574">
        <v>3</v>
      </c>
      <c r="B574" t="s">
        <v>623</v>
      </c>
      <c r="C574" t="s">
        <v>627</v>
      </c>
      <c r="D574" t="s">
        <v>624</v>
      </c>
      <c r="E574" t="s">
        <v>625</v>
      </c>
      <c r="F574" t="s">
        <v>629</v>
      </c>
      <c r="G574" t="s">
        <v>11040</v>
      </c>
      <c r="H574" t="s">
        <v>944</v>
      </c>
      <c r="I574" t="s">
        <v>945</v>
      </c>
      <c r="J574">
        <v>1</v>
      </c>
      <c r="L574" t="s">
        <v>894</v>
      </c>
      <c r="M574" t="s">
        <v>946</v>
      </c>
      <c r="N574" t="s">
        <v>947</v>
      </c>
      <c r="O574" t="s">
        <v>2805</v>
      </c>
      <c r="P574" t="s">
        <v>329</v>
      </c>
      <c r="Q574" t="s">
        <v>324</v>
      </c>
      <c r="R574" t="s">
        <v>324</v>
      </c>
      <c r="S574" t="s">
        <v>8645</v>
      </c>
      <c r="T574" t="b">
        <v>0</v>
      </c>
      <c r="U574" t="b">
        <v>1</v>
      </c>
      <c r="V574">
        <v>2</v>
      </c>
      <c r="W574">
        <v>0</v>
      </c>
      <c r="Y574">
        <v>36</v>
      </c>
      <c r="AG574" t="s">
        <v>2806</v>
      </c>
      <c r="AH574" t="s">
        <v>2807</v>
      </c>
    </row>
    <row r="575" spans="1:34" x14ac:dyDescent="0.25">
      <c r="A575">
        <v>3</v>
      </c>
      <c r="B575" t="s">
        <v>623</v>
      </c>
      <c r="C575" t="s">
        <v>627</v>
      </c>
      <c r="D575" t="s">
        <v>624</v>
      </c>
      <c r="E575" t="s">
        <v>625</v>
      </c>
      <c r="F575" t="s">
        <v>629</v>
      </c>
      <c r="G575" t="s">
        <v>11040</v>
      </c>
      <c r="H575" t="s">
        <v>944</v>
      </c>
      <c r="I575" t="s">
        <v>945</v>
      </c>
      <c r="J575">
        <v>1</v>
      </c>
      <c r="L575" t="s">
        <v>894</v>
      </c>
      <c r="M575" t="s">
        <v>946</v>
      </c>
      <c r="N575" t="s">
        <v>947</v>
      </c>
      <c r="O575" t="s">
        <v>2808</v>
      </c>
      <c r="P575" t="s">
        <v>356</v>
      </c>
      <c r="Q575" t="s">
        <v>25</v>
      </c>
      <c r="R575" t="s">
        <v>25</v>
      </c>
      <c r="S575" t="s">
        <v>357</v>
      </c>
      <c r="T575" t="b">
        <v>0</v>
      </c>
      <c r="U575" t="b">
        <v>1</v>
      </c>
      <c r="V575">
        <v>1</v>
      </c>
      <c r="Y575">
        <v>300</v>
      </c>
      <c r="Z575">
        <v>0.78</v>
      </c>
      <c r="AA575" t="s">
        <v>2238</v>
      </c>
      <c r="AF575" t="s">
        <v>2809</v>
      </c>
      <c r="AG575" t="s">
        <v>2810</v>
      </c>
      <c r="AH575" t="s">
        <v>2811</v>
      </c>
    </row>
    <row r="576" spans="1:34" x14ac:dyDescent="0.25">
      <c r="A576">
        <v>3</v>
      </c>
      <c r="B576" t="s">
        <v>623</v>
      </c>
      <c r="C576" t="s">
        <v>627</v>
      </c>
      <c r="D576" t="s">
        <v>624</v>
      </c>
      <c r="E576" t="s">
        <v>625</v>
      </c>
      <c r="F576" t="s">
        <v>629</v>
      </c>
      <c r="G576" t="s">
        <v>11040</v>
      </c>
      <c r="H576" t="s">
        <v>944</v>
      </c>
      <c r="I576" t="s">
        <v>945</v>
      </c>
      <c r="J576">
        <v>1</v>
      </c>
      <c r="L576" t="s">
        <v>894</v>
      </c>
      <c r="M576" t="s">
        <v>946</v>
      </c>
      <c r="N576" t="s">
        <v>947</v>
      </c>
      <c r="O576" t="s">
        <v>2812</v>
      </c>
      <c r="P576" t="s">
        <v>356</v>
      </c>
      <c r="Q576" t="s">
        <v>25</v>
      </c>
      <c r="R576" t="s">
        <v>25</v>
      </c>
      <c r="S576" t="s">
        <v>357</v>
      </c>
      <c r="T576" t="b">
        <v>0</v>
      </c>
      <c r="U576" t="b">
        <v>1</v>
      </c>
      <c r="V576">
        <v>2</v>
      </c>
      <c r="Y576">
        <v>240</v>
      </c>
      <c r="Z576">
        <v>0.62</v>
      </c>
      <c r="AA576" t="s">
        <v>2238</v>
      </c>
      <c r="AF576" t="s">
        <v>2809</v>
      </c>
      <c r="AG576" t="s">
        <v>2810</v>
      </c>
      <c r="AH576" t="s">
        <v>2813</v>
      </c>
    </row>
    <row r="577" spans="1:34" x14ac:dyDescent="0.25">
      <c r="A577">
        <v>3</v>
      </c>
      <c r="B577" t="s">
        <v>623</v>
      </c>
      <c r="C577" t="s">
        <v>627</v>
      </c>
      <c r="D577" t="s">
        <v>624</v>
      </c>
      <c r="E577" t="s">
        <v>625</v>
      </c>
      <c r="F577" t="s">
        <v>629</v>
      </c>
      <c r="G577" t="s">
        <v>11040</v>
      </c>
      <c r="H577" t="s">
        <v>944</v>
      </c>
      <c r="I577" t="s">
        <v>945</v>
      </c>
      <c r="J577">
        <v>1</v>
      </c>
      <c r="L577" t="s">
        <v>894</v>
      </c>
      <c r="M577" t="s">
        <v>946</v>
      </c>
      <c r="N577" t="s">
        <v>947</v>
      </c>
      <c r="O577" t="s">
        <v>2814</v>
      </c>
      <c r="P577" t="s">
        <v>356</v>
      </c>
      <c r="Q577" t="s">
        <v>25</v>
      </c>
      <c r="R577" t="s">
        <v>25</v>
      </c>
      <c r="S577" t="s">
        <v>357</v>
      </c>
      <c r="T577" t="b">
        <v>0</v>
      </c>
      <c r="U577" t="b">
        <v>1</v>
      </c>
      <c r="V577">
        <v>3</v>
      </c>
      <c r="Y577">
        <v>60</v>
      </c>
      <c r="Z577">
        <v>0.16</v>
      </c>
      <c r="AA577" t="s">
        <v>2238</v>
      </c>
      <c r="AF577" t="s">
        <v>2809</v>
      </c>
      <c r="AG577" t="s">
        <v>2810</v>
      </c>
      <c r="AH577" t="s">
        <v>947</v>
      </c>
    </row>
    <row r="578" spans="1:34" x14ac:dyDescent="0.25">
      <c r="A578">
        <v>3</v>
      </c>
      <c r="B578" t="s">
        <v>623</v>
      </c>
      <c r="C578" t="s">
        <v>627</v>
      </c>
      <c r="D578" t="s">
        <v>624</v>
      </c>
      <c r="E578" t="s">
        <v>625</v>
      </c>
      <c r="F578" t="s">
        <v>629</v>
      </c>
      <c r="G578" t="s">
        <v>11040</v>
      </c>
      <c r="H578" t="s">
        <v>948</v>
      </c>
      <c r="I578" t="s">
        <v>949</v>
      </c>
      <c r="J578">
        <v>2</v>
      </c>
      <c r="L578" t="s">
        <v>899</v>
      </c>
      <c r="M578" t="s">
        <v>950</v>
      </c>
      <c r="N578" t="s">
        <v>951</v>
      </c>
      <c r="O578" t="s">
        <v>2815</v>
      </c>
      <c r="P578" t="s">
        <v>356</v>
      </c>
      <c r="Q578" t="s">
        <v>25</v>
      </c>
      <c r="R578" t="s">
        <v>25</v>
      </c>
      <c r="S578" t="s">
        <v>357</v>
      </c>
      <c r="T578" t="b">
        <v>0</v>
      </c>
      <c r="U578" t="b">
        <v>1</v>
      </c>
      <c r="V578">
        <v>1</v>
      </c>
      <c r="Y578">
        <v>300</v>
      </c>
      <c r="Z578">
        <v>0.81</v>
      </c>
      <c r="AA578" t="s">
        <v>2238</v>
      </c>
      <c r="AG578" t="s">
        <v>2816</v>
      </c>
      <c r="AH578" t="s">
        <v>950</v>
      </c>
    </row>
    <row r="579" spans="1:34" x14ac:dyDescent="0.25">
      <c r="A579">
        <v>3</v>
      </c>
      <c r="B579" t="s">
        <v>623</v>
      </c>
      <c r="C579" t="s">
        <v>627</v>
      </c>
      <c r="D579" t="s">
        <v>624</v>
      </c>
      <c r="E579" t="s">
        <v>625</v>
      </c>
      <c r="F579" t="s">
        <v>629</v>
      </c>
      <c r="G579" t="s">
        <v>11040</v>
      </c>
      <c r="H579" t="s">
        <v>948</v>
      </c>
      <c r="I579" t="s">
        <v>949</v>
      </c>
      <c r="J579">
        <v>2</v>
      </c>
      <c r="L579" t="s">
        <v>899</v>
      </c>
      <c r="M579" t="s">
        <v>950</v>
      </c>
      <c r="N579" t="s">
        <v>951</v>
      </c>
      <c r="O579" t="s">
        <v>2817</v>
      </c>
      <c r="P579" t="s">
        <v>398</v>
      </c>
      <c r="Q579" t="s">
        <v>272</v>
      </c>
      <c r="R579" t="s">
        <v>8666</v>
      </c>
      <c r="S579" t="s">
        <v>8645</v>
      </c>
      <c r="T579" t="b">
        <v>0</v>
      </c>
      <c r="U579" t="b">
        <v>0</v>
      </c>
      <c r="V579">
        <v>1</v>
      </c>
      <c r="W579">
        <v>0</v>
      </c>
      <c r="X579">
        <v>15</v>
      </c>
      <c r="AG579" t="s">
        <v>2818</v>
      </c>
      <c r="AH579" t="s">
        <v>2819</v>
      </c>
    </row>
    <row r="580" spans="1:34" x14ac:dyDescent="0.25">
      <c r="A580">
        <v>3</v>
      </c>
      <c r="B580" t="s">
        <v>623</v>
      </c>
      <c r="C580" t="s">
        <v>627</v>
      </c>
      <c r="D580" t="s">
        <v>624</v>
      </c>
      <c r="E580" t="s">
        <v>625</v>
      </c>
      <c r="F580" t="s">
        <v>629</v>
      </c>
      <c r="G580" t="s">
        <v>11040</v>
      </c>
      <c r="H580" t="s">
        <v>948</v>
      </c>
      <c r="I580" t="s">
        <v>949</v>
      </c>
      <c r="J580">
        <v>2</v>
      </c>
      <c r="L580" t="s">
        <v>899</v>
      </c>
      <c r="M580" t="s">
        <v>950</v>
      </c>
      <c r="N580" t="s">
        <v>951</v>
      </c>
      <c r="O580" t="s">
        <v>2820</v>
      </c>
      <c r="P580" t="s">
        <v>398</v>
      </c>
      <c r="Q580" t="s">
        <v>272</v>
      </c>
      <c r="R580" t="s">
        <v>8666</v>
      </c>
      <c r="S580" t="s">
        <v>8645</v>
      </c>
      <c r="T580" t="b">
        <v>0</v>
      </c>
      <c r="U580" t="b">
        <v>0</v>
      </c>
      <c r="V580">
        <v>2</v>
      </c>
      <c r="W580">
        <v>0</v>
      </c>
      <c r="X580">
        <v>15</v>
      </c>
      <c r="AG580" t="s">
        <v>2818</v>
      </c>
      <c r="AH580" t="s">
        <v>2821</v>
      </c>
    </row>
    <row r="581" spans="1:34" x14ac:dyDescent="0.25">
      <c r="A581">
        <v>3</v>
      </c>
      <c r="B581" t="s">
        <v>623</v>
      </c>
      <c r="C581" t="s">
        <v>627</v>
      </c>
      <c r="D581" t="s">
        <v>624</v>
      </c>
      <c r="E581" t="s">
        <v>625</v>
      </c>
      <c r="F581" t="s">
        <v>629</v>
      </c>
      <c r="G581" t="s">
        <v>11040</v>
      </c>
      <c r="H581" t="s">
        <v>948</v>
      </c>
      <c r="I581" t="s">
        <v>949</v>
      </c>
      <c r="J581">
        <v>2</v>
      </c>
      <c r="L581" t="s">
        <v>899</v>
      </c>
      <c r="M581" t="s">
        <v>950</v>
      </c>
      <c r="N581" t="s">
        <v>951</v>
      </c>
      <c r="O581" t="s">
        <v>2822</v>
      </c>
      <c r="P581" t="s">
        <v>403</v>
      </c>
      <c r="Q581" t="s">
        <v>272</v>
      </c>
      <c r="R581" t="s">
        <v>8666</v>
      </c>
      <c r="S581" t="s">
        <v>8645</v>
      </c>
      <c r="T581" t="b">
        <v>0</v>
      </c>
      <c r="U581" t="b">
        <v>0</v>
      </c>
      <c r="V581">
        <v>1</v>
      </c>
      <c r="W581">
        <v>0</v>
      </c>
      <c r="X581">
        <v>12</v>
      </c>
      <c r="AG581" t="s">
        <v>2823</v>
      </c>
      <c r="AH581" t="s">
        <v>2824</v>
      </c>
    </row>
    <row r="582" spans="1:34" x14ac:dyDescent="0.25">
      <c r="A582">
        <v>3</v>
      </c>
      <c r="B582" t="s">
        <v>623</v>
      </c>
      <c r="C582" t="s">
        <v>627</v>
      </c>
      <c r="D582" t="s">
        <v>624</v>
      </c>
      <c r="E582" t="s">
        <v>625</v>
      </c>
      <c r="F582" t="s">
        <v>629</v>
      </c>
      <c r="G582" t="s">
        <v>11040</v>
      </c>
      <c r="H582" t="s">
        <v>948</v>
      </c>
      <c r="I582" t="s">
        <v>949</v>
      </c>
      <c r="J582">
        <v>2</v>
      </c>
      <c r="L582" t="s">
        <v>899</v>
      </c>
      <c r="M582" t="s">
        <v>950</v>
      </c>
      <c r="N582" t="s">
        <v>951</v>
      </c>
      <c r="O582" t="s">
        <v>2825</v>
      </c>
      <c r="P582" t="s">
        <v>403</v>
      </c>
      <c r="Q582" t="s">
        <v>272</v>
      </c>
      <c r="R582" t="s">
        <v>8666</v>
      </c>
      <c r="S582" t="s">
        <v>8645</v>
      </c>
      <c r="T582" t="b">
        <v>0</v>
      </c>
      <c r="U582" t="b">
        <v>0</v>
      </c>
      <c r="V582">
        <v>2</v>
      </c>
      <c r="W582">
        <v>0</v>
      </c>
      <c r="X582">
        <v>12</v>
      </c>
      <c r="AG582" t="s">
        <v>2823</v>
      </c>
      <c r="AH582" t="s">
        <v>2826</v>
      </c>
    </row>
    <row r="583" spans="1:34" x14ac:dyDescent="0.25">
      <c r="A583">
        <v>3</v>
      </c>
      <c r="B583" t="s">
        <v>623</v>
      </c>
      <c r="C583" t="s">
        <v>627</v>
      </c>
      <c r="D583" t="s">
        <v>624</v>
      </c>
      <c r="E583" t="s">
        <v>625</v>
      </c>
      <c r="F583" t="s">
        <v>629</v>
      </c>
      <c r="G583" t="s">
        <v>11040</v>
      </c>
      <c r="H583" t="s">
        <v>948</v>
      </c>
      <c r="I583" t="s">
        <v>949</v>
      </c>
      <c r="J583">
        <v>2</v>
      </c>
      <c r="L583" t="s">
        <v>899</v>
      </c>
      <c r="M583" t="s">
        <v>950</v>
      </c>
      <c r="N583" t="s">
        <v>951</v>
      </c>
      <c r="O583" t="s">
        <v>2827</v>
      </c>
      <c r="P583" t="s">
        <v>386</v>
      </c>
      <c r="Q583" t="s">
        <v>148</v>
      </c>
      <c r="R583" t="s">
        <v>8659</v>
      </c>
      <c r="S583" t="s">
        <v>8645</v>
      </c>
      <c r="T583" t="b">
        <v>0</v>
      </c>
      <c r="U583" t="b">
        <v>0</v>
      </c>
      <c r="V583">
        <v>1</v>
      </c>
      <c r="W583">
        <v>0</v>
      </c>
      <c r="X583">
        <v>10</v>
      </c>
      <c r="AB583">
        <v>4</v>
      </c>
      <c r="AC583">
        <v>1</v>
      </c>
      <c r="AD583">
        <v>1</v>
      </c>
      <c r="AG583" t="s">
        <v>2828</v>
      </c>
      <c r="AH583" t="s">
        <v>2829</v>
      </c>
    </row>
    <row r="584" spans="1:34" x14ac:dyDescent="0.25">
      <c r="A584">
        <v>3</v>
      </c>
      <c r="B584" t="s">
        <v>623</v>
      </c>
      <c r="C584" t="s">
        <v>627</v>
      </c>
      <c r="D584" t="s">
        <v>624</v>
      </c>
      <c r="E584" t="s">
        <v>625</v>
      </c>
      <c r="F584" t="s">
        <v>629</v>
      </c>
      <c r="G584" t="s">
        <v>11040</v>
      </c>
      <c r="H584" t="s">
        <v>948</v>
      </c>
      <c r="I584" t="s">
        <v>949</v>
      </c>
      <c r="J584">
        <v>2</v>
      </c>
      <c r="L584" t="s">
        <v>899</v>
      </c>
      <c r="M584" t="s">
        <v>950</v>
      </c>
      <c r="N584" t="s">
        <v>951</v>
      </c>
      <c r="O584" t="s">
        <v>2830</v>
      </c>
      <c r="P584" t="s">
        <v>386</v>
      </c>
      <c r="Q584" t="s">
        <v>148</v>
      </c>
      <c r="R584" t="s">
        <v>8659</v>
      </c>
      <c r="S584" t="s">
        <v>8645</v>
      </c>
      <c r="T584" t="b">
        <v>0</v>
      </c>
      <c r="U584" t="b">
        <v>0</v>
      </c>
      <c r="V584">
        <v>2</v>
      </c>
      <c r="W584">
        <v>0</v>
      </c>
      <c r="X584">
        <v>6</v>
      </c>
      <c r="AB584">
        <v>4</v>
      </c>
      <c r="AC584">
        <v>1</v>
      </c>
      <c r="AD584">
        <v>1</v>
      </c>
      <c r="AG584" t="s">
        <v>2831</v>
      </c>
      <c r="AH584" t="s">
        <v>2832</v>
      </c>
    </row>
    <row r="585" spans="1:34" x14ac:dyDescent="0.25">
      <c r="A585">
        <v>3</v>
      </c>
      <c r="B585" t="s">
        <v>623</v>
      </c>
      <c r="C585" t="s">
        <v>627</v>
      </c>
      <c r="D585" t="s">
        <v>624</v>
      </c>
      <c r="E585" t="s">
        <v>625</v>
      </c>
      <c r="F585" t="s">
        <v>629</v>
      </c>
      <c r="G585" t="s">
        <v>11040</v>
      </c>
      <c r="H585" t="s">
        <v>948</v>
      </c>
      <c r="I585" t="s">
        <v>949</v>
      </c>
      <c r="J585">
        <v>2</v>
      </c>
      <c r="L585" t="s">
        <v>899</v>
      </c>
      <c r="M585" t="s">
        <v>950</v>
      </c>
      <c r="N585" t="s">
        <v>951</v>
      </c>
      <c r="O585" t="s">
        <v>2833</v>
      </c>
      <c r="P585" t="s">
        <v>154</v>
      </c>
      <c r="Q585" t="s">
        <v>148</v>
      </c>
      <c r="R585" t="s">
        <v>8659</v>
      </c>
      <c r="S585" t="s">
        <v>8664</v>
      </c>
      <c r="T585" t="b">
        <v>0</v>
      </c>
      <c r="U585" t="b">
        <v>0</v>
      </c>
      <c r="V585">
        <v>1</v>
      </c>
      <c r="W585">
        <v>25</v>
      </c>
      <c r="X585">
        <v>10</v>
      </c>
      <c r="AG585" t="s">
        <v>2816</v>
      </c>
      <c r="AH585" t="s">
        <v>2834</v>
      </c>
    </row>
    <row r="586" spans="1:34" x14ac:dyDescent="0.25">
      <c r="A586">
        <v>3</v>
      </c>
      <c r="B586" t="s">
        <v>623</v>
      </c>
      <c r="C586" t="s">
        <v>627</v>
      </c>
      <c r="D586" t="s">
        <v>624</v>
      </c>
      <c r="E586" t="s">
        <v>625</v>
      </c>
      <c r="F586" t="s">
        <v>629</v>
      </c>
      <c r="G586" t="s">
        <v>11040</v>
      </c>
      <c r="H586" t="s">
        <v>948</v>
      </c>
      <c r="I586" t="s">
        <v>949</v>
      </c>
      <c r="J586">
        <v>2</v>
      </c>
      <c r="L586" t="s">
        <v>899</v>
      </c>
      <c r="M586" t="s">
        <v>950</v>
      </c>
      <c r="N586" t="s">
        <v>951</v>
      </c>
      <c r="O586" t="s">
        <v>2835</v>
      </c>
      <c r="P586" t="s">
        <v>154</v>
      </c>
      <c r="Q586" t="s">
        <v>148</v>
      </c>
      <c r="R586" t="s">
        <v>8659</v>
      </c>
      <c r="S586" t="s">
        <v>8664</v>
      </c>
      <c r="T586" t="b">
        <v>0</v>
      </c>
      <c r="U586" t="b">
        <v>0</v>
      </c>
      <c r="V586">
        <v>2</v>
      </c>
      <c r="W586">
        <v>115</v>
      </c>
      <c r="X586">
        <v>8</v>
      </c>
      <c r="AB586">
        <v>3</v>
      </c>
      <c r="AC586">
        <v>1</v>
      </c>
      <c r="AD586">
        <v>1</v>
      </c>
      <c r="AE586" t="s">
        <v>618</v>
      </c>
      <c r="AG586" t="s">
        <v>2836</v>
      </c>
      <c r="AH586" t="s">
        <v>2837</v>
      </c>
    </row>
    <row r="587" spans="1:34" x14ac:dyDescent="0.25">
      <c r="A587">
        <v>3</v>
      </c>
      <c r="B587" t="s">
        <v>623</v>
      </c>
      <c r="C587" t="s">
        <v>627</v>
      </c>
      <c r="D587" t="s">
        <v>624</v>
      </c>
      <c r="E587" t="s">
        <v>625</v>
      </c>
      <c r="F587" t="s">
        <v>629</v>
      </c>
      <c r="G587" t="s">
        <v>11040</v>
      </c>
      <c r="H587" t="s">
        <v>948</v>
      </c>
      <c r="I587" t="s">
        <v>949</v>
      </c>
      <c r="J587">
        <v>2</v>
      </c>
      <c r="L587" t="s">
        <v>899</v>
      </c>
      <c r="M587" t="s">
        <v>950</v>
      </c>
      <c r="N587" t="s">
        <v>951</v>
      </c>
      <c r="O587" t="s">
        <v>2838</v>
      </c>
      <c r="P587" t="s">
        <v>154</v>
      </c>
      <c r="Q587" t="s">
        <v>148</v>
      </c>
      <c r="R587" t="s">
        <v>8659</v>
      </c>
      <c r="S587" t="s">
        <v>8664</v>
      </c>
      <c r="T587" t="b">
        <v>0</v>
      </c>
      <c r="U587" t="b">
        <v>0</v>
      </c>
      <c r="V587">
        <v>3</v>
      </c>
      <c r="W587">
        <v>115</v>
      </c>
      <c r="X587">
        <v>8</v>
      </c>
      <c r="AB587">
        <v>3</v>
      </c>
      <c r="AC587">
        <v>1</v>
      </c>
      <c r="AD587">
        <v>1</v>
      </c>
      <c r="AE587" t="s">
        <v>618</v>
      </c>
      <c r="AG587" t="s">
        <v>2836</v>
      </c>
      <c r="AH587" t="s">
        <v>2839</v>
      </c>
    </row>
    <row r="588" spans="1:34" x14ac:dyDescent="0.25">
      <c r="A588">
        <v>3</v>
      </c>
      <c r="B588" t="s">
        <v>623</v>
      </c>
      <c r="C588" t="s">
        <v>627</v>
      </c>
      <c r="D588" t="s">
        <v>624</v>
      </c>
      <c r="E588" t="s">
        <v>625</v>
      </c>
      <c r="F588" t="s">
        <v>629</v>
      </c>
      <c r="G588" t="s">
        <v>11040</v>
      </c>
      <c r="H588" t="s">
        <v>948</v>
      </c>
      <c r="I588" t="s">
        <v>949</v>
      </c>
      <c r="J588">
        <v>2</v>
      </c>
      <c r="L588" t="s">
        <v>899</v>
      </c>
      <c r="M588" t="s">
        <v>950</v>
      </c>
      <c r="N588" t="s">
        <v>951</v>
      </c>
      <c r="O588" t="s">
        <v>2840</v>
      </c>
      <c r="P588" t="s">
        <v>154</v>
      </c>
      <c r="Q588" t="s">
        <v>148</v>
      </c>
      <c r="R588" t="s">
        <v>8659</v>
      </c>
      <c r="S588" t="s">
        <v>8664</v>
      </c>
      <c r="T588" t="b">
        <v>0</v>
      </c>
      <c r="U588" t="b">
        <v>0</v>
      </c>
      <c r="V588">
        <v>4</v>
      </c>
      <c r="W588">
        <v>115</v>
      </c>
      <c r="X588">
        <v>8</v>
      </c>
      <c r="AB588">
        <v>3</v>
      </c>
      <c r="AC588">
        <v>1</v>
      </c>
      <c r="AD588">
        <v>1</v>
      </c>
      <c r="AE588" t="s">
        <v>1745</v>
      </c>
      <c r="AG588" t="s">
        <v>2841</v>
      </c>
      <c r="AH588" t="s">
        <v>2842</v>
      </c>
    </row>
    <row r="589" spans="1:34" x14ac:dyDescent="0.25">
      <c r="A589">
        <v>3</v>
      </c>
      <c r="B589" t="s">
        <v>623</v>
      </c>
      <c r="C589" t="s">
        <v>627</v>
      </c>
      <c r="D589" t="s">
        <v>624</v>
      </c>
      <c r="E589" t="s">
        <v>625</v>
      </c>
      <c r="F589" t="s">
        <v>629</v>
      </c>
      <c r="G589" t="s">
        <v>11040</v>
      </c>
      <c r="H589" t="s">
        <v>948</v>
      </c>
      <c r="I589" t="s">
        <v>949</v>
      </c>
      <c r="J589">
        <v>2</v>
      </c>
      <c r="L589" t="s">
        <v>899</v>
      </c>
      <c r="M589" t="s">
        <v>950</v>
      </c>
      <c r="N589" t="s">
        <v>951</v>
      </c>
      <c r="O589" t="s">
        <v>2843</v>
      </c>
      <c r="P589" t="s">
        <v>154</v>
      </c>
      <c r="Q589" t="s">
        <v>148</v>
      </c>
      <c r="R589" t="s">
        <v>8659</v>
      </c>
      <c r="S589" t="s">
        <v>8664</v>
      </c>
      <c r="T589" t="b">
        <v>0</v>
      </c>
      <c r="U589" t="b">
        <v>0</v>
      </c>
      <c r="V589">
        <v>5</v>
      </c>
      <c r="W589">
        <v>120</v>
      </c>
      <c r="X589">
        <v>7</v>
      </c>
      <c r="AB589">
        <v>3</v>
      </c>
      <c r="AC589">
        <v>1</v>
      </c>
      <c r="AD589">
        <v>1</v>
      </c>
      <c r="AE589" t="s">
        <v>610</v>
      </c>
      <c r="AG589" t="s">
        <v>2844</v>
      </c>
      <c r="AH589" t="s">
        <v>2845</v>
      </c>
    </row>
    <row r="590" spans="1:34" x14ac:dyDescent="0.25">
      <c r="A590">
        <v>3</v>
      </c>
      <c r="B590" t="s">
        <v>623</v>
      </c>
      <c r="C590" t="s">
        <v>627</v>
      </c>
      <c r="D590" t="s">
        <v>624</v>
      </c>
      <c r="E590" t="s">
        <v>625</v>
      </c>
      <c r="F590" t="s">
        <v>629</v>
      </c>
      <c r="G590" t="s">
        <v>11040</v>
      </c>
      <c r="H590" t="s">
        <v>948</v>
      </c>
      <c r="I590" t="s">
        <v>949</v>
      </c>
      <c r="J590">
        <v>2</v>
      </c>
      <c r="L590" t="s">
        <v>899</v>
      </c>
      <c r="M590" t="s">
        <v>950</v>
      </c>
      <c r="N590" t="s">
        <v>951</v>
      </c>
      <c r="O590" t="s">
        <v>2846</v>
      </c>
      <c r="P590" t="s">
        <v>1404</v>
      </c>
      <c r="Q590" t="s">
        <v>148</v>
      </c>
      <c r="R590" t="s">
        <v>8659</v>
      </c>
      <c r="S590" t="s">
        <v>149</v>
      </c>
      <c r="T590" t="b">
        <v>0</v>
      </c>
      <c r="U590" t="b">
        <v>0</v>
      </c>
      <c r="V590">
        <v>1</v>
      </c>
      <c r="W590">
        <v>50</v>
      </c>
      <c r="X590">
        <v>7</v>
      </c>
      <c r="AB590">
        <v>2</v>
      </c>
      <c r="AC590">
        <v>1</v>
      </c>
      <c r="AD590">
        <v>1</v>
      </c>
      <c r="AE590" t="s">
        <v>610</v>
      </c>
      <c r="AG590" t="s">
        <v>2847</v>
      </c>
      <c r="AH590" t="s">
        <v>2848</v>
      </c>
    </row>
    <row r="591" spans="1:34" x14ac:dyDescent="0.25">
      <c r="A591">
        <v>3</v>
      </c>
      <c r="B591" t="s">
        <v>623</v>
      </c>
      <c r="C591" t="s">
        <v>627</v>
      </c>
      <c r="D591" t="s">
        <v>624</v>
      </c>
      <c r="E591" t="s">
        <v>625</v>
      </c>
      <c r="F591" t="s">
        <v>629</v>
      </c>
      <c r="G591" t="s">
        <v>11040</v>
      </c>
      <c r="H591" t="s">
        <v>948</v>
      </c>
      <c r="I591" t="s">
        <v>949</v>
      </c>
      <c r="J591">
        <v>2</v>
      </c>
      <c r="L591" t="s">
        <v>899</v>
      </c>
      <c r="M591" t="s">
        <v>950</v>
      </c>
      <c r="N591" t="s">
        <v>951</v>
      </c>
      <c r="O591" t="s">
        <v>2849</v>
      </c>
      <c r="P591" t="s">
        <v>1404</v>
      </c>
      <c r="Q591" t="s">
        <v>148</v>
      </c>
      <c r="R591" t="s">
        <v>8659</v>
      </c>
      <c r="S591" t="s">
        <v>149</v>
      </c>
      <c r="T591" t="b">
        <v>0</v>
      </c>
      <c r="U591" t="b">
        <v>0</v>
      </c>
      <c r="V591">
        <v>2</v>
      </c>
      <c r="W591">
        <v>50</v>
      </c>
      <c r="X591">
        <v>5</v>
      </c>
      <c r="AB591">
        <v>2</v>
      </c>
      <c r="AC591">
        <v>1</v>
      </c>
      <c r="AD591">
        <v>1</v>
      </c>
      <c r="AE591" t="s">
        <v>610</v>
      </c>
      <c r="AG591" t="s">
        <v>2850</v>
      </c>
      <c r="AH591" t="s">
        <v>2851</v>
      </c>
    </row>
    <row r="592" spans="1:34" x14ac:dyDescent="0.25">
      <c r="A592">
        <v>3</v>
      </c>
      <c r="B592" t="s">
        <v>623</v>
      </c>
      <c r="C592" t="s">
        <v>627</v>
      </c>
      <c r="D592" t="s">
        <v>624</v>
      </c>
      <c r="E592" t="s">
        <v>625</v>
      </c>
      <c r="F592" t="s">
        <v>629</v>
      </c>
      <c r="G592" t="s">
        <v>11040</v>
      </c>
      <c r="H592" t="s">
        <v>948</v>
      </c>
      <c r="I592" t="s">
        <v>949</v>
      </c>
      <c r="J592">
        <v>2</v>
      </c>
      <c r="L592" t="s">
        <v>899</v>
      </c>
      <c r="M592" t="s">
        <v>950</v>
      </c>
      <c r="N592" t="s">
        <v>951</v>
      </c>
      <c r="O592" t="s">
        <v>2852</v>
      </c>
      <c r="P592" t="s">
        <v>1404</v>
      </c>
      <c r="Q592" t="s">
        <v>148</v>
      </c>
      <c r="R592" t="s">
        <v>8659</v>
      </c>
      <c r="S592" t="s">
        <v>149</v>
      </c>
      <c r="T592" t="b">
        <v>0</v>
      </c>
      <c r="U592" t="b">
        <v>0</v>
      </c>
      <c r="V592">
        <v>3</v>
      </c>
      <c r="W592">
        <v>45</v>
      </c>
      <c r="X592">
        <v>6</v>
      </c>
      <c r="AB592">
        <v>2</v>
      </c>
      <c r="AC592">
        <v>1</v>
      </c>
      <c r="AD592">
        <v>2</v>
      </c>
      <c r="AE592" t="s">
        <v>1745</v>
      </c>
      <c r="AG592" t="s">
        <v>2853</v>
      </c>
      <c r="AH592" t="s">
        <v>2854</v>
      </c>
    </row>
    <row r="593" spans="1:34" x14ac:dyDescent="0.25">
      <c r="A593">
        <v>3</v>
      </c>
      <c r="B593" t="s">
        <v>623</v>
      </c>
      <c r="C593" t="s">
        <v>627</v>
      </c>
      <c r="D593" t="s">
        <v>624</v>
      </c>
      <c r="E593" t="s">
        <v>625</v>
      </c>
      <c r="F593" t="s">
        <v>629</v>
      </c>
      <c r="G593" t="s">
        <v>11040</v>
      </c>
      <c r="H593" t="s">
        <v>948</v>
      </c>
      <c r="I593" t="s">
        <v>949</v>
      </c>
      <c r="J593">
        <v>2</v>
      </c>
      <c r="L593" t="s">
        <v>899</v>
      </c>
      <c r="M593" t="s">
        <v>950</v>
      </c>
      <c r="N593" t="s">
        <v>951</v>
      </c>
      <c r="O593" t="s">
        <v>2855</v>
      </c>
      <c r="P593" t="s">
        <v>172</v>
      </c>
      <c r="Q593" t="s">
        <v>148</v>
      </c>
      <c r="R593" t="s">
        <v>8659</v>
      </c>
      <c r="S593" t="s">
        <v>8645</v>
      </c>
      <c r="T593" t="b">
        <v>1</v>
      </c>
      <c r="U593" t="b">
        <v>0</v>
      </c>
      <c r="V593">
        <v>1</v>
      </c>
      <c r="W593">
        <v>15</v>
      </c>
      <c r="X593">
        <v>10</v>
      </c>
      <c r="AB593">
        <v>2</v>
      </c>
      <c r="AC593">
        <v>2</v>
      </c>
      <c r="AD593">
        <v>1</v>
      </c>
      <c r="AE593" t="s">
        <v>1745</v>
      </c>
      <c r="AG593" t="s">
        <v>2856</v>
      </c>
      <c r="AH593" t="s">
        <v>2857</v>
      </c>
    </row>
    <row r="594" spans="1:34" x14ac:dyDescent="0.25">
      <c r="A594">
        <v>3</v>
      </c>
      <c r="B594" t="s">
        <v>623</v>
      </c>
      <c r="C594" t="s">
        <v>627</v>
      </c>
      <c r="D594" t="s">
        <v>624</v>
      </c>
      <c r="E594" t="s">
        <v>625</v>
      </c>
      <c r="F594" t="s">
        <v>629</v>
      </c>
      <c r="G594" t="s">
        <v>11040</v>
      </c>
      <c r="H594" t="s">
        <v>948</v>
      </c>
      <c r="I594" t="s">
        <v>949</v>
      </c>
      <c r="J594">
        <v>2</v>
      </c>
      <c r="L594" t="s">
        <v>899</v>
      </c>
      <c r="M594" t="s">
        <v>950</v>
      </c>
      <c r="N594" t="s">
        <v>951</v>
      </c>
      <c r="O594" t="s">
        <v>2858</v>
      </c>
      <c r="P594" t="s">
        <v>172</v>
      </c>
      <c r="Q594" t="s">
        <v>148</v>
      </c>
      <c r="R594" t="s">
        <v>8659</v>
      </c>
      <c r="S594" t="s">
        <v>8645</v>
      </c>
      <c r="T594" t="b">
        <v>1</v>
      </c>
      <c r="U594" t="b">
        <v>0</v>
      </c>
      <c r="V594">
        <v>2</v>
      </c>
      <c r="W594">
        <v>15</v>
      </c>
      <c r="X594">
        <v>10</v>
      </c>
      <c r="AB594">
        <v>2</v>
      </c>
      <c r="AC594">
        <v>2</v>
      </c>
      <c r="AD594">
        <v>1</v>
      </c>
      <c r="AE594" t="s">
        <v>1745</v>
      </c>
      <c r="AG594" t="s">
        <v>2856</v>
      </c>
      <c r="AH594" t="s">
        <v>2859</v>
      </c>
    </row>
    <row r="595" spans="1:34" x14ac:dyDescent="0.25">
      <c r="A595">
        <v>3</v>
      </c>
      <c r="B595" t="s">
        <v>623</v>
      </c>
      <c r="C595" t="s">
        <v>627</v>
      </c>
      <c r="D595" t="s">
        <v>624</v>
      </c>
      <c r="E595" t="s">
        <v>625</v>
      </c>
      <c r="F595" t="s">
        <v>629</v>
      </c>
      <c r="G595" t="s">
        <v>11040</v>
      </c>
      <c r="H595" t="s">
        <v>948</v>
      </c>
      <c r="I595" t="s">
        <v>949</v>
      </c>
      <c r="J595">
        <v>2</v>
      </c>
      <c r="L595" t="s">
        <v>899</v>
      </c>
      <c r="M595" t="s">
        <v>950</v>
      </c>
      <c r="N595" t="s">
        <v>951</v>
      </c>
      <c r="O595" t="s">
        <v>2860</v>
      </c>
      <c r="P595" t="s">
        <v>172</v>
      </c>
      <c r="Q595" t="s">
        <v>148</v>
      </c>
      <c r="R595" t="s">
        <v>8659</v>
      </c>
      <c r="S595" t="s">
        <v>8645</v>
      </c>
      <c r="T595" t="b">
        <v>1</v>
      </c>
      <c r="U595" t="b">
        <v>0</v>
      </c>
      <c r="V595">
        <v>3</v>
      </c>
      <c r="W595">
        <v>15</v>
      </c>
      <c r="X595">
        <v>10</v>
      </c>
      <c r="AB595">
        <v>2</v>
      </c>
      <c r="AC595">
        <v>2</v>
      </c>
      <c r="AD595">
        <v>1</v>
      </c>
      <c r="AE595" t="s">
        <v>1888</v>
      </c>
      <c r="AG595" t="s">
        <v>2861</v>
      </c>
      <c r="AH595" t="s">
        <v>2862</v>
      </c>
    </row>
    <row r="596" spans="1:34" x14ac:dyDescent="0.25">
      <c r="A596">
        <v>3</v>
      </c>
      <c r="B596" t="s">
        <v>623</v>
      </c>
      <c r="C596" t="s">
        <v>627</v>
      </c>
      <c r="D596" t="s">
        <v>624</v>
      </c>
      <c r="E596" t="s">
        <v>625</v>
      </c>
      <c r="F596" t="s">
        <v>629</v>
      </c>
      <c r="G596" t="s">
        <v>11040</v>
      </c>
      <c r="H596" t="s">
        <v>948</v>
      </c>
      <c r="I596" t="s">
        <v>949</v>
      </c>
      <c r="J596">
        <v>2</v>
      </c>
      <c r="L596" t="s">
        <v>899</v>
      </c>
      <c r="M596" t="s">
        <v>950</v>
      </c>
      <c r="N596" t="s">
        <v>951</v>
      </c>
      <c r="O596" t="s">
        <v>2863</v>
      </c>
      <c r="P596" t="s">
        <v>195</v>
      </c>
      <c r="Q596" t="s">
        <v>148</v>
      </c>
      <c r="R596" t="s">
        <v>8490</v>
      </c>
      <c r="S596" t="s">
        <v>8645</v>
      </c>
      <c r="T596" t="b">
        <v>0</v>
      </c>
      <c r="U596" t="b">
        <v>0</v>
      </c>
      <c r="V596">
        <v>1</v>
      </c>
      <c r="W596">
        <v>20</v>
      </c>
      <c r="X596">
        <v>10</v>
      </c>
      <c r="AB596">
        <v>2</v>
      </c>
      <c r="AD596">
        <v>2</v>
      </c>
      <c r="AE596" t="s">
        <v>1745</v>
      </c>
      <c r="AG596" t="s">
        <v>2864</v>
      </c>
      <c r="AH596" t="s">
        <v>2865</v>
      </c>
    </row>
    <row r="597" spans="1:34" x14ac:dyDescent="0.25">
      <c r="A597">
        <v>3</v>
      </c>
      <c r="B597" t="s">
        <v>623</v>
      </c>
      <c r="C597" t="s">
        <v>627</v>
      </c>
      <c r="D597" t="s">
        <v>624</v>
      </c>
      <c r="E597" t="s">
        <v>625</v>
      </c>
      <c r="F597" t="s">
        <v>629</v>
      </c>
      <c r="G597" t="s">
        <v>11040</v>
      </c>
      <c r="H597" t="s">
        <v>948</v>
      </c>
      <c r="I597" t="s">
        <v>949</v>
      </c>
      <c r="J597">
        <v>2</v>
      </c>
      <c r="L597" t="s">
        <v>899</v>
      </c>
      <c r="M597" t="s">
        <v>950</v>
      </c>
      <c r="N597" t="s">
        <v>951</v>
      </c>
      <c r="O597" t="s">
        <v>2866</v>
      </c>
      <c r="P597" t="s">
        <v>195</v>
      </c>
      <c r="Q597" t="s">
        <v>148</v>
      </c>
      <c r="R597" t="s">
        <v>8490</v>
      </c>
      <c r="S597" t="s">
        <v>8645</v>
      </c>
      <c r="T597" t="b">
        <v>0</v>
      </c>
      <c r="U597" t="b">
        <v>0</v>
      </c>
      <c r="V597">
        <v>2</v>
      </c>
      <c r="W597">
        <v>20</v>
      </c>
      <c r="X597">
        <v>12</v>
      </c>
      <c r="AB597">
        <v>2</v>
      </c>
      <c r="AC597">
        <v>2</v>
      </c>
      <c r="AD597">
        <v>2</v>
      </c>
      <c r="AE597" t="s">
        <v>1745</v>
      </c>
      <c r="AG597" t="s">
        <v>2664</v>
      </c>
      <c r="AH597" t="s">
        <v>2867</v>
      </c>
    </row>
    <row r="598" spans="1:34" x14ac:dyDescent="0.25">
      <c r="A598">
        <v>3</v>
      </c>
      <c r="B598" t="s">
        <v>623</v>
      </c>
      <c r="C598" t="s">
        <v>627</v>
      </c>
      <c r="D598" t="s">
        <v>624</v>
      </c>
      <c r="E598" t="s">
        <v>625</v>
      </c>
      <c r="F598" t="s">
        <v>629</v>
      </c>
      <c r="G598" t="s">
        <v>11040</v>
      </c>
      <c r="H598" t="s">
        <v>948</v>
      </c>
      <c r="I598" t="s">
        <v>949</v>
      </c>
      <c r="J598">
        <v>2</v>
      </c>
      <c r="L598" t="s">
        <v>899</v>
      </c>
      <c r="M598" t="s">
        <v>950</v>
      </c>
      <c r="N598" t="s">
        <v>951</v>
      </c>
      <c r="O598" t="s">
        <v>2868</v>
      </c>
      <c r="P598" t="s">
        <v>195</v>
      </c>
      <c r="Q598" t="s">
        <v>148</v>
      </c>
      <c r="R598" t="s">
        <v>8490</v>
      </c>
      <c r="S598" t="s">
        <v>8645</v>
      </c>
      <c r="T598" t="b">
        <v>0</v>
      </c>
      <c r="U598" t="b">
        <v>0</v>
      </c>
      <c r="V598">
        <v>3</v>
      </c>
      <c r="W598">
        <v>20</v>
      </c>
      <c r="X598">
        <v>12</v>
      </c>
      <c r="AB598">
        <v>2</v>
      </c>
      <c r="AC598">
        <v>2</v>
      </c>
      <c r="AD598">
        <v>2</v>
      </c>
      <c r="AE598" t="s">
        <v>1745</v>
      </c>
      <c r="AG598" t="s">
        <v>2664</v>
      </c>
      <c r="AH598" t="s">
        <v>2869</v>
      </c>
    </row>
    <row r="599" spans="1:34" x14ac:dyDescent="0.25">
      <c r="A599">
        <v>3</v>
      </c>
      <c r="B599" t="s">
        <v>623</v>
      </c>
      <c r="C599" t="s">
        <v>627</v>
      </c>
      <c r="D599" t="s">
        <v>624</v>
      </c>
      <c r="E599" t="s">
        <v>625</v>
      </c>
      <c r="F599" t="s">
        <v>629</v>
      </c>
      <c r="G599" t="s">
        <v>11040</v>
      </c>
      <c r="H599" t="s">
        <v>948</v>
      </c>
      <c r="I599" t="s">
        <v>949</v>
      </c>
      <c r="J599">
        <v>2</v>
      </c>
      <c r="L599" t="s">
        <v>899</v>
      </c>
      <c r="M599" t="s">
        <v>950</v>
      </c>
      <c r="N599" t="s">
        <v>951</v>
      </c>
      <c r="O599" t="s">
        <v>2870</v>
      </c>
      <c r="P599" t="s">
        <v>214</v>
      </c>
      <c r="Q599" t="s">
        <v>8650</v>
      </c>
      <c r="R599" t="s">
        <v>8637</v>
      </c>
      <c r="S599" t="s">
        <v>8643</v>
      </c>
      <c r="T599" t="b">
        <v>0</v>
      </c>
      <c r="U599" t="b">
        <v>0</v>
      </c>
      <c r="V599">
        <v>1</v>
      </c>
      <c r="W599">
        <v>42.5</v>
      </c>
      <c r="X599">
        <v>12</v>
      </c>
      <c r="AB599">
        <v>2</v>
      </c>
      <c r="AC599">
        <v>1</v>
      </c>
      <c r="AD599">
        <v>2</v>
      </c>
      <c r="AE599" t="s">
        <v>1745</v>
      </c>
      <c r="AG599" t="s">
        <v>2871</v>
      </c>
      <c r="AH599" t="s">
        <v>2872</v>
      </c>
    </row>
    <row r="600" spans="1:34" x14ac:dyDescent="0.25">
      <c r="A600">
        <v>3</v>
      </c>
      <c r="B600" t="s">
        <v>623</v>
      </c>
      <c r="C600" t="s">
        <v>627</v>
      </c>
      <c r="D600" t="s">
        <v>624</v>
      </c>
      <c r="E600" t="s">
        <v>625</v>
      </c>
      <c r="F600" t="s">
        <v>629</v>
      </c>
      <c r="G600" t="s">
        <v>11040</v>
      </c>
      <c r="H600" t="s">
        <v>948</v>
      </c>
      <c r="I600" t="s">
        <v>949</v>
      </c>
      <c r="J600">
        <v>2</v>
      </c>
      <c r="L600" t="s">
        <v>899</v>
      </c>
      <c r="M600" t="s">
        <v>950</v>
      </c>
      <c r="N600" t="s">
        <v>951</v>
      </c>
      <c r="O600" t="s">
        <v>2873</v>
      </c>
      <c r="P600" t="s">
        <v>214</v>
      </c>
      <c r="Q600" t="s">
        <v>8650</v>
      </c>
      <c r="R600" t="s">
        <v>8637</v>
      </c>
      <c r="S600" t="s">
        <v>8643</v>
      </c>
      <c r="T600" t="b">
        <v>0</v>
      </c>
      <c r="U600" t="b">
        <v>0</v>
      </c>
      <c r="V600">
        <v>2</v>
      </c>
      <c r="W600">
        <v>42.5</v>
      </c>
      <c r="X600">
        <v>9</v>
      </c>
      <c r="AB600">
        <v>2</v>
      </c>
      <c r="AC600">
        <v>1</v>
      </c>
      <c r="AD600">
        <v>2</v>
      </c>
      <c r="AE600" t="s">
        <v>610</v>
      </c>
      <c r="AG600" t="s">
        <v>2874</v>
      </c>
      <c r="AH600" t="s">
        <v>2875</v>
      </c>
    </row>
    <row r="601" spans="1:34" x14ac:dyDescent="0.25">
      <c r="A601">
        <v>3</v>
      </c>
      <c r="B601" t="s">
        <v>623</v>
      </c>
      <c r="C601" t="s">
        <v>627</v>
      </c>
      <c r="D601" t="s">
        <v>624</v>
      </c>
      <c r="E601" t="s">
        <v>625</v>
      </c>
      <c r="F601" t="s">
        <v>629</v>
      </c>
      <c r="G601" t="s">
        <v>11040</v>
      </c>
      <c r="H601" t="s">
        <v>948</v>
      </c>
      <c r="I601" t="s">
        <v>949</v>
      </c>
      <c r="J601">
        <v>2</v>
      </c>
      <c r="L601" t="s">
        <v>899</v>
      </c>
      <c r="M601" t="s">
        <v>950</v>
      </c>
      <c r="N601" t="s">
        <v>951</v>
      </c>
      <c r="O601" t="s">
        <v>2876</v>
      </c>
      <c r="P601" t="s">
        <v>214</v>
      </c>
      <c r="Q601" t="s">
        <v>8650</v>
      </c>
      <c r="R601" t="s">
        <v>8637</v>
      </c>
      <c r="S601" t="s">
        <v>8643</v>
      </c>
      <c r="T601" t="b">
        <v>0</v>
      </c>
      <c r="U601" t="b">
        <v>0</v>
      </c>
      <c r="V601">
        <v>3</v>
      </c>
      <c r="W601">
        <v>42.5</v>
      </c>
      <c r="X601">
        <v>9</v>
      </c>
      <c r="AB601">
        <v>2</v>
      </c>
      <c r="AC601">
        <v>1</v>
      </c>
      <c r="AD601">
        <v>2</v>
      </c>
      <c r="AE601" t="s">
        <v>1646</v>
      </c>
      <c r="AG601" t="s">
        <v>2877</v>
      </c>
      <c r="AH601" t="s">
        <v>2878</v>
      </c>
    </row>
    <row r="602" spans="1:34" x14ac:dyDescent="0.25">
      <c r="A602">
        <v>3</v>
      </c>
      <c r="B602" t="s">
        <v>623</v>
      </c>
      <c r="C602" t="s">
        <v>627</v>
      </c>
      <c r="D602" t="s">
        <v>624</v>
      </c>
      <c r="E602" t="s">
        <v>625</v>
      </c>
      <c r="F602" t="s">
        <v>629</v>
      </c>
      <c r="G602" t="s">
        <v>11040</v>
      </c>
      <c r="H602" t="s">
        <v>948</v>
      </c>
      <c r="I602" t="s">
        <v>949</v>
      </c>
      <c r="J602">
        <v>2</v>
      </c>
      <c r="L602" t="s">
        <v>899</v>
      </c>
      <c r="M602" t="s">
        <v>950</v>
      </c>
      <c r="N602" t="s">
        <v>951</v>
      </c>
      <c r="O602" t="s">
        <v>2879</v>
      </c>
      <c r="P602" t="s">
        <v>217</v>
      </c>
      <c r="Q602" t="s">
        <v>8650</v>
      </c>
      <c r="R602" t="s">
        <v>8637</v>
      </c>
      <c r="S602" t="s">
        <v>8645</v>
      </c>
      <c r="T602" t="b">
        <v>1</v>
      </c>
      <c r="U602" t="b">
        <v>0</v>
      </c>
      <c r="V602">
        <v>1</v>
      </c>
      <c r="W602">
        <v>12.5</v>
      </c>
      <c r="X602">
        <v>9</v>
      </c>
      <c r="AB602">
        <v>3</v>
      </c>
      <c r="AC602">
        <v>1</v>
      </c>
      <c r="AD602">
        <v>2</v>
      </c>
      <c r="AE602" t="s">
        <v>1745</v>
      </c>
      <c r="AF602" t="s">
        <v>2880</v>
      </c>
      <c r="AG602" t="s">
        <v>2881</v>
      </c>
      <c r="AH602" t="s">
        <v>2882</v>
      </c>
    </row>
    <row r="603" spans="1:34" x14ac:dyDescent="0.25">
      <c r="A603">
        <v>3</v>
      </c>
      <c r="B603" t="s">
        <v>623</v>
      </c>
      <c r="C603" t="s">
        <v>627</v>
      </c>
      <c r="D603" t="s">
        <v>624</v>
      </c>
      <c r="E603" t="s">
        <v>625</v>
      </c>
      <c r="F603" t="s">
        <v>629</v>
      </c>
      <c r="G603" t="s">
        <v>11040</v>
      </c>
      <c r="H603" t="s">
        <v>948</v>
      </c>
      <c r="I603" t="s">
        <v>949</v>
      </c>
      <c r="J603">
        <v>2</v>
      </c>
      <c r="L603" t="s">
        <v>899</v>
      </c>
      <c r="M603" t="s">
        <v>950</v>
      </c>
      <c r="N603" t="s">
        <v>951</v>
      </c>
      <c r="O603" t="s">
        <v>2883</v>
      </c>
      <c r="P603" t="s">
        <v>217</v>
      </c>
      <c r="Q603" t="s">
        <v>8650</v>
      </c>
      <c r="R603" t="s">
        <v>8637</v>
      </c>
      <c r="S603" t="s">
        <v>8645</v>
      </c>
      <c r="T603" t="b">
        <v>1</v>
      </c>
      <c r="U603" t="b">
        <v>0</v>
      </c>
      <c r="V603">
        <v>2</v>
      </c>
      <c r="W603">
        <v>12.5</v>
      </c>
      <c r="X603">
        <v>5</v>
      </c>
      <c r="AB603">
        <v>3</v>
      </c>
      <c r="AC603">
        <v>1</v>
      </c>
      <c r="AD603">
        <v>2</v>
      </c>
      <c r="AE603" t="s">
        <v>1745</v>
      </c>
      <c r="AF603" t="s">
        <v>2880</v>
      </c>
      <c r="AG603" t="s">
        <v>2881</v>
      </c>
      <c r="AH603" t="s">
        <v>2884</v>
      </c>
    </row>
    <row r="604" spans="1:34" x14ac:dyDescent="0.25">
      <c r="A604">
        <v>3</v>
      </c>
      <c r="B604" t="s">
        <v>623</v>
      </c>
      <c r="C604" t="s">
        <v>627</v>
      </c>
      <c r="D604" t="s">
        <v>624</v>
      </c>
      <c r="E604" t="s">
        <v>625</v>
      </c>
      <c r="F604" t="s">
        <v>629</v>
      </c>
      <c r="G604" t="s">
        <v>11040</v>
      </c>
      <c r="H604" t="s">
        <v>948</v>
      </c>
      <c r="I604" t="s">
        <v>949</v>
      </c>
      <c r="J604">
        <v>2</v>
      </c>
      <c r="L604" t="s">
        <v>899</v>
      </c>
      <c r="M604" t="s">
        <v>950</v>
      </c>
      <c r="N604" t="s">
        <v>951</v>
      </c>
      <c r="O604" t="s">
        <v>2885</v>
      </c>
      <c r="P604" t="s">
        <v>217</v>
      </c>
      <c r="Q604" t="s">
        <v>8650</v>
      </c>
      <c r="R604" t="s">
        <v>8637</v>
      </c>
      <c r="S604" t="s">
        <v>8645</v>
      </c>
      <c r="T604" t="b">
        <v>1</v>
      </c>
      <c r="U604" t="b">
        <v>0</v>
      </c>
      <c r="V604">
        <v>3</v>
      </c>
      <c r="W604">
        <v>12.5</v>
      </c>
      <c r="X604">
        <v>9</v>
      </c>
      <c r="AB604">
        <v>3</v>
      </c>
      <c r="AC604">
        <v>1</v>
      </c>
      <c r="AD604">
        <v>2</v>
      </c>
      <c r="AE604" t="s">
        <v>1745</v>
      </c>
      <c r="AF604" t="s">
        <v>2886</v>
      </c>
      <c r="AG604" t="s">
        <v>2881</v>
      </c>
      <c r="AH604" t="s">
        <v>2887</v>
      </c>
    </row>
    <row r="605" spans="1:34" x14ac:dyDescent="0.25">
      <c r="A605">
        <v>3</v>
      </c>
      <c r="B605" t="s">
        <v>623</v>
      </c>
      <c r="C605" t="s">
        <v>627</v>
      </c>
      <c r="D605" t="s">
        <v>624</v>
      </c>
      <c r="E605" t="s">
        <v>625</v>
      </c>
      <c r="F605" t="s">
        <v>629</v>
      </c>
      <c r="G605" t="s">
        <v>11040</v>
      </c>
      <c r="H605" t="s">
        <v>948</v>
      </c>
      <c r="I605" t="s">
        <v>949</v>
      </c>
      <c r="J605">
        <v>2</v>
      </c>
      <c r="L605" t="s">
        <v>899</v>
      </c>
      <c r="M605" t="s">
        <v>950</v>
      </c>
      <c r="N605" t="s">
        <v>951</v>
      </c>
      <c r="O605" t="s">
        <v>2888</v>
      </c>
      <c r="P605" t="s">
        <v>217</v>
      </c>
      <c r="Q605" t="s">
        <v>8650</v>
      </c>
      <c r="R605" t="s">
        <v>8637</v>
      </c>
      <c r="S605" t="s">
        <v>8645</v>
      </c>
      <c r="T605" t="b">
        <v>1</v>
      </c>
      <c r="U605" t="b">
        <v>0</v>
      </c>
      <c r="V605">
        <v>4</v>
      </c>
      <c r="W605">
        <v>12.5</v>
      </c>
      <c r="X605">
        <v>3</v>
      </c>
      <c r="AB605">
        <v>3</v>
      </c>
      <c r="AC605">
        <v>1</v>
      </c>
      <c r="AD605">
        <v>2</v>
      </c>
      <c r="AE605" t="s">
        <v>1745</v>
      </c>
      <c r="AF605" t="s">
        <v>2886</v>
      </c>
      <c r="AG605" t="s">
        <v>2881</v>
      </c>
      <c r="AH605" t="s">
        <v>2889</v>
      </c>
    </row>
    <row r="606" spans="1:34" x14ac:dyDescent="0.25">
      <c r="A606">
        <v>3</v>
      </c>
      <c r="B606" t="s">
        <v>623</v>
      </c>
      <c r="C606" t="s">
        <v>627</v>
      </c>
      <c r="D606" t="s">
        <v>624</v>
      </c>
      <c r="E606" t="s">
        <v>625</v>
      </c>
      <c r="F606" t="s">
        <v>629</v>
      </c>
      <c r="G606" t="s">
        <v>11040</v>
      </c>
      <c r="H606" t="s">
        <v>948</v>
      </c>
      <c r="I606" t="s">
        <v>949</v>
      </c>
      <c r="J606">
        <v>2</v>
      </c>
      <c r="L606" t="s">
        <v>899</v>
      </c>
      <c r="M606" t="s">
        <v>950</v>
      </c>
      <c r="N606" t="s">
        <v>951</v>
      </c>
      <c r="O606" t="s">
        <v>2890</v>
      </c>
      <c r="P606" t="s">
        <v>217</v>
      </c>
      <c r="Q606" t="s">
        <v>8650</v>
      </c>
      <c r="R606" t="s">
        <v>8637</v>
      </c>
      <c r="S606" t="s">
        <v>8645</v>
      </c>
      <c r="T606" t="b">
        <v>1</v>
      </c>
      <c r="U606" t="b">
        <v>0</v>
      </c>
      <c r="V606">
        <v>5</v>
      </c>
      <c r="W606">
        <v>12.5</v>
      </c>
      <c r="X606">
        <v>6</v>
      </c>
      <c r="AB606">
        <v>3</v>
      </c>
      <c r="AC606">
        <v>1</v>
      </c>
      <c r="AD606">
        <v>2</v>
      </c>
      <c r="AE606" t="s">
        <v>1888</v>
      </c>
      <c r="AF606" t="s">
        <v>2891</v>
      </c>
      <c r="AG606" t="s">
        <v>2892</v>
      </c>
      <c r="AH606" t="s">
        <v>2893</v>
      </c>
    </row>
    <row r="607" spans="1:34" x14ac:dyDescent="0.25">
      <c r="A607">
        <v>3</v>
      </c>
      <c r="B607" t="s">
        <v>623</v>
      </c>
      <c r="C607" t="s">
        <v>627</v>
      </c>
      <c r="D607" t="s">
        <v>624</v>
      </c>
      <c r="E607" t="s">
        <v>625</v>
      </c>
      <c r="F607" t="s">
        <v>629</v>
      </c>
      <c r="G607" t="s">
        <v>11040</v>
      </c>
      <c r="H607" t="s">
        <v>948</v>
      </c>
      <c r="I607" t="s">
        <v>949</v>
      </c>
      <c r="J607">
        <v>2</v>
      </c>
      <c r="L607" t="s">
        <v>899</v>
      </c>
      <c r="M607" t="s">
        <v>950</v>
      </c>
      <c r="N607" t="s">
        <v>951</v>
      </c>
      <c r="O607" t="s">
        <v>2894</v>
      </c>
      <c r="P607" t="s">
        <v>217</v>
      </c>
      <c r="Q607" t="s">
        <v>8650</v>
      </c>
      <c r="R607" t="s">
        <v>8637</v>
      </c>
      <c r="S607" t="s">
        <v>8645</v>
      </c>
      <c r="T607" t="b">
        <v>1</v>
      </c>
      <c r="U607" t="b">
        <v>0</v>
      </c>
      <c r="V607">
        <v>6</v>
      </c>
      <c r="W607">
        <v>12.5</v>
      </c>
      <c r="X607">
        <v>4</v>
      </c>
      <c r="AB607">
        <v>3</v>
      </c>
      <c r="AC607">
        <v>1</v>
      </c>
      <c r="AD607">
        <v>2</v>
      </c>
      <c r="AE607" t="s">
        <v>1888</v>
      </c>
      <c r="AF607" t="s">
        <v>2891</v>
      </c>
      <c r="AG607" t="s">
        <v>2892</v>
      </c>
      <c r="AH607" t="s">
        <v>2895</v>
      </c>
    </row>
    <row r="608" spans="1:34" x14ac:dyDescent="0.25">
      <c r="A608">
        <v>3</v>
      </c>
      <c r="B608" t="s">
        <v>623</v>
      </c>
      <c r="C608" t="s">
        <v>627</v>
      </c>
      <c r="D608" t="s">
        <v>624</v>
      </c>
      <c r="E608" t="s">
        <v>625</v>
      </c>
      <c r="F608" t="s">
        <v>629</v>
      </c>
      <c r="G608" t="s">
        <v>11040</v>
      </c>
      <c r="H608" t="s">
        <v>948</v>
      </c>
      <c r="I608" t="s">
        <v>949</v>
      </c>
      <c r="J608">
        <v>2</v>
      </c>
      <c r="L608" t="s">
        <v>899</v>
      </c>
      <c r="M608" t="s">
        <v>950</v>
      </c>
      <c r="N608" t="s">
        <v>951</v>
      </c>
      <c r="O608" t="s">
        <v>2896</v>
      </c>
      <c r="P608" t="s">
        <v>1534</v>
      </c>
      <c r="Q608" t="s">
        <v>2</v>
      </c>
      <c r="R608" t="s">
        <v>2</v>
      </c>
      <c r="S608" t="s">
        <v>8646</v>
      </c>
      <c r="T608" t="b">
        <v>0</v>
      </c>
      <c r="U608" t="b">
        <v>1</v>
      </c>
      <c r="V608">
        <v>1</v>
      </c>
      <c r="W608">
        <v>150</v>
      </c>
      <c r="Y608">
        <v>75</v>
      </c>
      <c r="AH608" t="s">
        <v>2897</v>
      </c>
    </row>
    <row r="609" spans="1:34" x14ac:dyDescent="0.25">
      <c r="A609">
        <v>3</v>
      </c>
      <c r="B609" t="s">
        <v>623</v>
      </c>
      <c r="C609" t="s">
        <v>627</v>
      </c>
      <c r="D609" t="s">
        <v>624</v>
      </c>
      <c r="E609" t="s">
        <v>625</v>
      </c>
      <c r="F609" t="s">
        <v>629</v>
      </c>
      <c r="G609" t="s">
        <v>11040</v>
      </c>
      <c r="H609" t="s">
        <v>948</v>
      </c>
      <c r="I609" t="s">
        <v>949</v>
      </c>
      <c r="J609">
        <v>2</v>
      </c>
      <c r="L609" t="s">
        <v>899</v>
      </c>
      <c r="M609" t="s">
        <v>950</v>
      </c>
      <c r="N609" t="s">
        <v>951</v>
      </c>
      <c r="O609" t="s">
        <v>2898</v>
      </c>
      <c r="P609" t="s">
        <v>1534</v>
      </c>
      <c r="Q609" t="s">
        <v>2</v>
      </c>
      <c r="R609" t="s">
        <v>2</v>
      </c>
      <c r="S609" t="s">
        <v>8646</v>
      </c>
      <c r="T609" t="b">
        <v>0</v>
      </c>
      <c r="U609" t="b">
        <v>1</v>
      </c>
      <c r="V609">
        <v>2</v>
      </c>
      <c r="W609">
        <v>150</v>
      </c>
      <c r="Y609">
        <v>70.199999999999989</v>
      </c>
      <c r="AG609" t="s">
        <v>2899</v>
      </c>
      <c r="AH609" t="s">
        <v>951</v>
      </c>
    </row>
    <row r="610" spans="1:34" x14ac:dyDescent="0.25">
      <c r="A610">
        <v>3</v>
      </c>
      <c r="B610" t="s">
        <v>623</v>
      </c>
      <c r="C610" t="s">
        <v>627</v>
      </c>
      <c r="D610" t="s">
        <v>624</v>
      </c>
      <c r="E610" t="s">
        <v>625</v>
      </c>
      <c r="F610" t="s">
        <v>629</v>
      </c>
      <c r="G610" t="s">
        <v>11040</v>
      </c>
      <c r="H610" t="s">
        <v>952</v>
      </c>
      <c r="I610" t="s">
        <v>953</v>
      </c>
      <c r="J610">
        <v>3</v>
      </c>
      <c r="L610" t="s">
        <v>904</v>
      </c>
      <c r="M610" t="s">
        <v>954</v>
      </c>
      <c r="N610" t="s">
        <v>955</v>
      </c>
      <c r="O610" t="s">
        <v>2900</v>
      </c>
      <c r="P610" t="s">
        <v>368</v>
      </c>
      <c r="Q610" t="s">
        <v>357</v>
      </c>
      <c r="R610" t="s">
        <v>357</v>
      </c>
      <c r="S610" t="s">
        <v>8645</v>
      </c>
      <c r="T610" t="b">
        <v>0</v>
      </c>
      <c r="U610" t="b">
        <v>1</v>
      </c>
      <c r="V610">
        <v>1</v>
      </c>
      <c r="Y610">
        <v>300</v>
      </c>
      <c r="Z610">
        <v>1.1000000000000001</v>
      </c>
      <c r="AA610" t="s">
        <v>2238</v>
      </c>
      <c r="AG610" t="s">
        <v>2901</v>
      </c>
      <c r="AH610" t="s">
        <v>954</v>
      </c>
    </row>
    <row r="611" spans="1:34" x14ac:dyDescent="0.25">
      <c r="A611">
        <v>3</v>
      </c>
      <c r="B611" t="s">
        <v>623</v>
      </c>
      <c r="C611" t="s">
        <v>627</v>
      </c>
      <c r="D611" t="s">
        <v>624</v>
      </c>
      <c r="E611" t="s">
        <v>625</v>
      </c>
      <c r="F611" t="s">
        <v>629</v>
      </c>
      <c r="G611" t="s">
        <v>11040</v>
      </c>
      <c r="H611" t="s">
        <v>952</v>
      </c>
      <c r="I611" t="s">
        <v>953</v>
      </c>
      <c r="J611">
        <v>3</v>
      </c>
      <c r="L611" t="s">
        <v>904</v>
      </c>
      <c r="M611" t="s">
        <v>954</v>
      </c>
      <c r="N611" t="s">
        <v>955</v>
      </c>
      <c r="O611" t="s">
        <v>2902</v>
      </c>
      <c r="P611" t="s">
        <v>73</v>
      </c>
      <c r="Q611" t="s">
        <v>25</v>
      </c>
      <c r="R611" t="s">
        <v>25</v>
      </c>
      <c r="S611" t="s">
        <v>8646</v>
      </c>
      <c r="T611" t="b">
        <v>0</v>
      </c>
      <c r="U611" t="b">
        <v>0</v>
      </c>
      <c r="V611">
        <v>1</v>
      </c>
      <c r="W611">
        <v>15</v>
      </c>
      <c r="X611">
        <v>12</v>
      </c>
      <c r="AG611" t="s">
        <v>2816</v>
      </c>
      <c r="AH611" t="s">
        <v>2903</v>
      </c>
    </row>
    <row r="612" spans="1:34" x14ac:dyDescent="0.25">
      <c r="A612">
        <v>3</v>
      </c>
      <c r="B612" t="s">
        <v>623</v>
      </c>
      <c r="C612" t="s">
        <v>627</v>
      </c>
      <c r="D612" t="s">
        <v>624</v>
      </c>
      <c r="E612" t="s">
        <v>625</v>
      </c>
      <c r="F612" t="s">
        <v>629</v>
      </c>
      <c r="G612" t="s">
        <v>11040</v>
      </c>
      <c r="H612" t="s">
        <v>952</v>
      </c>
      <c r="I612" t="s">
        <v>953</v>
      </c>
      <c r="J612">
        <v>3</v>
      </c>
      <c r="L612" t="s">
        <v>904</v>
      </c>
      <c r="M612" t="s">
        <v>954</v>
      </c>
      <c r="N612" t="s">
        <v>955</v>
      </c>
      <c r="O612" t="s">
        <v>2904</v>
      </c>
      <c r="P612" t="s">
        <v>411</v>
      </c>
      <c r="Q612" t="s">
        <v>272</v>
      </c>
      <c r="R612" t="s">
        <v>8666</v>
      </c>
      <c r="S612" t="s">
        <v>8645</v>
      </c>
      <c r="T612" t="b">
        <v>0</v>
      </c>
      <c r="U612" t="b">
        <v>0</v>
      </c>
      <c r="V612">
        <v>1</v>
      </c>
      <c r="W612">
        <v>15</v>
      </c>
      <c r="X612">
        <v>12</v>
      </c>
      <c r="AG612" t="s">
        <v>2905</v>
      </c>
      <c r="AH612" t="s">
        <v>2906</v>
      </c>
    </row>
    <row r="613" spans="1:34" x14ac:dyDescent="0.25">
      <c r="A613">
        <v>3</v>
      </c>
      <c r="B613" t="s">
        <v>623</v>
      </c>
      <c r="C613" t="s">
        <v>627</v>
      </c>
      <c r="D613" t="s">
        <v>624</v>
      </c>
      <c r="E613" t="s">
        <v>625</v>
      </c>
      <c r="F613" t="s">
        <v>629</v>
      </c>
      <c r="G613" t="s">
        <v>11040</v>
      </c>
      <c r="H613" t="s">
        <v>952</v>
      </c>
      <c r="I613" t="s">
        <v>953</v>
      </c>
      <c r="J613">
        <v>3</v>
      </c>
      <c r="L613" t="s">
        <v>904</v>
      </c>
      <c r="M613" t="s">
        <v>954</v>
      </c>
      <c r="N613" t="s">
        <v>955</v>
      </c>
      <c r="O613" t="s">
        <v>2907</v>
      </c>
      <c r="P613" t="s">
        <v>411</v>
      </c>
      <c r="Q613" t="s">
        <v>272</v>
      </c>
      <c r="R613" t="s">
        <v>8666</v>
      </c>
      <c r="S613" t="s">
        <v>8645</v>
      </c>
      <c r="T613" t="b">
        <v>0</v>
      </c>
      <c r="U613" t="b">
        <v>0</v>
      </c>
      <c r="V613">
        <v>2</v>
      </c>
      <c r="W613">
        <v>15</v>
      </c>
      <c r="X613">
        <v>12</v>
      </c>
      <c r="AG613" t="s">
        <v>2905</v>
      </c>
      <c r="AH613" t="s">
        <v>2908</v>
      </c>
    </row>
    <row r="614" spans="1:34" x14ac:dyDescent="0.25">
      <c r="A614">
        <v>3</v>
      </c>
      <c r="B614" t="s">
        <v>623</v>
      </c>
      <c r="C614" t="s">
        <v>627</v>
      </c>
      <c r="D614" t="s">
        <v>624</v>
      </c>
      <c r="E614" t="s">
        <v>625</v>
      </c>
      <c r="F614" t="s">
        <v>629</v>
      </c>
      <c r="G614" t="s">
        <v>11040</v>
      </c>
      <c r="H614" t="s">
        <v>952</v>
      </c>
      <c r="I614" t="s">
        <v>953</v>
      </c>
      <c r="J614">
        <v>3</v>
      </c>
      <c r="L614" t="s">
        <v>904</v>
      </c>
      <c r="M614" t="s">
        <v>954</v>
      </c>
      <c r="N614" t="s">
        <v>955</v>
      </c>
      <c r="O614" t="s">
        <v>2909</v>
      </c>
      <c r="P614" t="s">
        <v>73</v>
      </c>
      <c r="Q614" t="s">
        <v>25</v>
      </c>
      <c r="R614" t="s">
        <v>25</v>
      </c>
      <c r="S614" t="s">
        <v>8646</v>
      </c>
      <c r="T614" t="b">
        <v>0</v>
      </c>
      <c r="U614" t="b">
        <v>0</v>
      </c>
      <c r="V614">
        <v>2</v>
      </c>
      <c r="W614">
        <v>15</v>
      </c>
      <c r="X614">
        <v>12</v>
      </c>
      <c r="AH614" t="s">
        <v>2910</v>
      </c>
    </row>
    <row r="615" spans="1:34" x14ac:dyDescent="0.25">
      <c r="A615">
        <v>3</v>
      </c>
      <c r="B615" t="s">
        <v>623</v>
      </c>
      <c r="C615" t="s">
        <v>627</v>
      </c>
      <c r="D615" t="s">
        <v>624</v>
      </c>
      <c r="E615" t="s">
        <v>625</v>
      </c>
      <c r="F615" t="s">
        <v>629</v>
      </c>
      <c r="G615" t="s">
        <v>11040</v>
      </c>
      <c r="H615" t="s">
        <v>952</v>
      </c>
      <c r="I615" t="s">
        <v>953</v>
      </c>
      <c r="J615">
        <v>3</v>
      </c>
      <c r="L615" t="s">
        <v>904</v>
      </c>
      <c r="M615" t="s">
        <v>954</v>
      </c>
      <c r="N615" t="s">
        <v>955</v>
      </c>
      <c r="O615" t="s">
        <v>2911</v>
      </c>
      <c r="P615" t="s">
        <v>15</v>
      </c>
      <c r="Q615" t="s">
        <v>2</v>
      </c>
      <c r="R615" t="s">
        <v>2</v>
      </c>
      <c r="S615" t="s">
        <v>8646</v>
      </c>
      <c r="T615" t="b">
        <v>1</v>
      </c>
      <c r="U615" t="b">
        <v>1</v>
      </c>
      <c r="V615">
        <v>1</v>
      </c>
      <c r="W615">
        <v>60</v>
      </c>
      <c r="Y615">
        <v>60</v>
      </c>
      <c r="AF615" t="s">
        <v>2912</v>
      </c>
      <c r="AG615" t="s">
        <v>2913</v>
      </c>
      <c r="AH615" t="s">
        <v>2914</v>
      </c>
    </row>
    <row r="616" spans="1:34" x14ac:dyDescent="0.25">
      <c r="A616">
        <v>3</v>
      </c>
      <c r="B616" t="s">
        <v>623</v>
      </c>
      <c r="C616" t="s">
        <v>627</v>
      </c>
      <c r="D616" t="s">
        <v>624</v>
      </c>
      <c r="E616" t="s">
        <v>625</v>
      </c>
      <c r="F616" t="s">
        <v>629</v>
      </c>
      <c r="G616" t="s">
        <v>11040</v>
      </c>
      <c r="H616" t="s">
        <v>952</v>
      </c>
      <c r="I616" t="s">
        <v>953</v>
      </c>
      <c r="J616">
        <v>3</v>
      </c>
      <c r="L616" t="s">
        <v>904</v>
      </c>
      <c r="M616" t="s">
        <v>954</v>
      </c>
      <c r="N616" t="s">
        <v>955</v>
      </c>
      <c r="O616" t="s">
        <v>2915</v>
      </c>
      <c r="P616" t="s">
        <v>15</v>
      </c>
      <c r="Q616" t="s">
        <v>2</v>
      </c>
      <c r="R616" t="s">
        <v>2</v>
      </c>
      <c r="S616" t="s">
        <v>8646</v>
      </c>
      <c r="T616" t="b">
        <v>1</v>
      </c>
      <c r="U616" t="b">
        <v>1</v>
      </c>
      <c r="V616">
        <v>2</v>
      </c>
      <c r="W616">
        <v>60</v>
      </c>
      <c r="Y616">
        <v>60</v>
      </c>
      <c r="AF616" t="s">
        <v>2912</v>
      </c>
      <c r="AG616" t="s">
        <v>2913</v>
      </c>
      <c r="AH616" t="s">
        <v>2916</v>
      </c>
    </row>
    <row r="617" spans="1:34" x14ac:dyDescent="0.25">
      <c r="A617">
        <v>3</v>
      </c>
      <c r="B617" t="s">
        <v>623</v>
      </c>
      <c r="C617" t="s">
        <v>627</v>
      </c>
      <c r="D617" t="s">
        <v>624</v>
      </c>
      <c r="E617" t="s">
        <v>625</v>
      </c>
      <c r="F617" t="s">
        <v>629</v>
      </c>
      <c r="G617" t="s">
        <v>11040</v>
      </c>
      <c r="H617" t="s">
        <v>952</v>
      </c>
      <c r="I617" t="s">
        <v>953</v>
      </c>
      <c r="J617">
        <v>3</v>
      </c>
      <c r="L617" t="s">
        <v>904</v>
      </c>
      <c r="M617" t="s">
        <v>954</v>
      </c>
      <c r="N617" t="s">
        <v>955</v>
      </c>
      <c r="O617" t="s">
        <v>2917</v>
      </c>
      <c r="P617" t="s">
        <v>15</v>
      </c>
      <c r="Q617" t="s">
        <v>2</v>
      </c>
      <c r="R617" t="s">
        <v>2</v>
      </c>
      <c r="S617" t="s">
        <v>8646</v>
      </c>
      <c r="T617" t="b">
        <v>1</v>
      </c>
      <c r="U617" t="b">
        <v>1</v>
      </c>
      <c r="V617">
        <v>3</v>
      </c>
      <c r="W617">
        <v>60</v>
      </c>
      <c r="Y617">
        <v>60</v>
      </c>
      <c r="AF617" t="s">
        <v>2918</v>
      </c>
      <c r="AG617" t="s">
        <v>2913</v>
      </c>
      <c r="AH617" t="s">
        <v>2919</v>
      </c>
    </row>
    <row r="618" spans="1:34" x14ac:dyDescent="0.25">
      <c r="A618">
        <v>3</v>
      </c>
      <c r="B618" t="s">
        <v>623</v>
      </c>
      <c r="C618" t="s">
        <v>627</v>
      </c>
      <c r="D618" t="s">
        <v>624</v>
      </c>
      <c r="E618" t="s">
        <v>625</v>
      </c>
      <c r="F618" t="s">
        <v>629</v>
      </c>
      <c r="G618" t="s">
        <v>11040</v>
      </c>
      <c r="H618" t="s">
        <v>952</v>
      </c>
      <c r="I618" t="s">
        <v>953</v>
      </c>
      <c r="J618">
        <v>3</v>
      </c>
      <c r="L618" t="s">
        <v>904</v>
      </c>
      <c r="M618" t="s">
        <v>954</v>
      </c>
      <c r="N618" t="s">
        <v>955</v>
      </c>
      <c r="O618" t="s">
        <v>2920</v>
      </c>
      <c r="P618" t="s">
        <v>15</v>
      </c>
      <c r="Q618" t="s">
        <v>2</v>
      </c>
      <c r="R618" t="s">
        <v>2</v>
      </c>
      <c r="S618" t="s">
        <v>8646</v>
      </c>
      <c r="T618" t="b">
        <v>1</v>
      </c>
      <c r="U618" t="b">
        <v>1</v>
      </c>
      <c r="V618">
        <v>4</v>
      </c>
      <c r="W618">
        <v>60</v>
      </c>
      <c r="Y618">
        <v>60</v>
      </c>
      <c r="AF618" t="s">
        <v>2918</v>
      </c>
      <c r="AG618" t="s">
        <v>2913</v>
      </c>
      <c r="AH618" t="s">
        <v>2921</v>
      </c>
    </row>
    <row r="619" spans="1:34" x14ac:dyDescent="0.25">
      <c r="A619">
        <v>3</v>
      </c>
      <c r="B619" t="s">
        <v>623</v>
      </c>
      <c r="C619" t="s">
        <v>627</v>
      </c>
      <c r="D619" t="s">
        <v>624</v>
      </c>
      <c r="E619" t="s">
        <v>625</v>
      </c>
      <c r="F619" t="s">
        <v>629</v>
      </c>
      <c r="G619" t="s">
        <v>11040</v>
      </c>
      <c r="H619" t="s">
        <v>952</v>
      </c>
      <c r="I619" t="s">
        <v>953</v>
      </c>
      <c r="J619">
        <v>3</v>
      </c>
      <c r="L619" t="s">
        <v>904</v>
      </c>
      <c r="M619" t="s">
        <v>954</v>
      </c>
      <c r="N619" t="s">
        <v>955</v>
      </c>
      <c r="O619" t="s">
        <v>2922</v>
      </c>
      <c r="P619" t="s">
        <v>15</v>
      </c>
      <c r="Q619" t="s">
        <v>2</v>
      </c>
      <c r="R619" t="s">
        <v>2</v>
      </c>
      <c r="S619" t="s">
        <v>8646</v>
      </c>
      <c r="T619" t="b">
        <v>1</v>
      </c>
      <c r="U619" t="b">
        <v>1</v>
      </c>
      <c r="V619">
        <v>5</v>
      </c>
      <c r="W619">
        <v>60</v>
      </c>
      <c r="Y619">
        <v>60</v>
      </c>
      <c r="AF619" t="s">
        <v>2923</v>
      </c>
      <c r="AG619" t="s">
        <v>2913</v>
      </c>
      <c r="AH619" t="s">
        <v>2924</v>
      </c>
    </row>
    <row r="620" spans="1:34" x14ac:dyDescent="0.25">
      <c r="A620">
        <v>3</v>
      </c>
      <c r="B620" t="s">
        <v>623</v>
      </c>
      <c r="C620" t="s">
        <v>627</v>
      </c>
      <c r="D620" t="s">
        <v>624</v>
      </c>
      <c r="E620" t="s">
        <v>625</v>
      </c>
      <c r="F620" t="s">
        <v>629</v>
      </c>
      <c r="G620" t="s">
        <v>11040</v>
      </c>
      <c r="H620" t="s">
        <v>952</v>
      </c>
      <c r="I620" t="s">
        <v>953</v>
      </c>
      <c r="J620">
        <v>3</v>
      </c>
      <c r="L620" t="s">
        <v>904</v>
      </c>
      <c r="M620" t="s">
        <v>954</v>
      </c>
      <c r="N620" t="s">
        <v>955</v>
      </c>
      <c r="O620" t="s">
        <v>2925</v>
      </c>
      <c r="P620" t="s">
        <v>15</v>
      </c>
      <c r="Q620" t="s">
        <v>2</v>
      </c>
      <c r="R620" t="s">
        <v>2</v>
      </c>
      <c r="S620" t="s">
        <v>8646</v>
      </c>
      <c r="T620" t="b">
        <v>1</v>
      </c>
      <c r="U620" t="b">
        <v>1</v>
      </c>
      <c r="V620">
        <v>6</v>
      </c>
      <c r="W620">
        <v>60</v>
      </c>
      <c r="Y620">
        <v>60</v>
      </c>
      <c r="AF620" t="s">
        <v>2923</v>
      </c>
      <c r="AG620" t="s">
        <v>2913</v>
      </c>
      <c r="AH620" t="s">
        <v>2926</v>
      </c>
    </row>
    <row r="621" spans="1:34" x14ac:dyDescent="0.25">
      <c r="A621">
        <v>3</v>
      </c>
      <c r="B621" t="s">
        <v>623</v>
      </c>
      <c r="C621" t="s">
        <v>627</v>
      </c>
      <c r="D621" t="s">
        <v>624</v>
      </c>
      <c r="E621" t="s">
        <v>625</v>
      </c>
      <c r="F621" t="s">
        <v>629</v>
      </c>
      <c r="G621" t="s">
        <v>11040</v>
      </c>
      <c r="H621" t="s">
        <v>952</v>
      </c>
      <c r="I621" t="s">
        <v>953</v>
      </c>
      <c r="J621">
        <v>3</v>
      </c>
      <c r="L621" t="s">
        <v>904</v>
      </c>
      <c r="M621" t="s">
        <v>954</v>
      </c>
      <c r="N621" t="s">
        <v>955</v>
      </c>
      <c r="O621" t="s">
        <v>2927</v>
      </c>
      <c r="P621" t="s">
        <v>15</v>
      </c>
      <c r="Q621" t="s">
        <v>2</v>
      </c>
      <c r="R621" t="s">
        <v>2</v>
      </c>
      <c r="S621" t="s">
        <v>8646</v>
      </c>
      <c r="T621" t="b">
        <v>1</v>
      </c>
      <c r="U621" t="b">
        <v>1</v>
      </c>
      <c r="V621">
        <v>7</v>
      </c>
      <c r="W621">
        <v>60</v>
      </c>
      <c r="Y621">
        <v>30</v>
      </c>
      <c r="AF621" t="s">
        <v>2928</v>
      </c>
      <c r="AG621" t="s">
        <v>2913</v>
      </c>
      <c r="AH621" t="s">
        <v>2929</v>
      </c>
    </row>
    <row r="622" spans="1:34" x14ac:dyDescent="0.25">
      <c r="A622">
        <v>3</v>
      </c>
      <c r="B622" t="s">
        <v>623</v>
      </c>
      <c r="C622" t="s">
        <v>627</v>
      </c>
      <c r="D622" t="s">
        <v>624</v>
      </c>
      <c r="E622" t="s">
        <v>625</v>
      </c>
      <c r="F622" t="s">
        <v>629</v>
      </c>
      <c r="G622" t="s">
        <v>11040</v>
      </c>
      <c r="H622" t="s">
        <v>952</v>
      </c>
      <c r="I622" t="s">
        <v>953</v>
      </c>
      <c r="J622">
        <v>3</v>
      </c>
      <c r="L622" t="s">
        <v>904</v>
      </c>
      <c r="M622" t="s">
        <v>954</v>
      </c>
      <c r="N622" t="s">
        <v>955</v>
      </c>
      <c r="O622" t="s">
        <v>2930</v>
      </c>
      <c r="P622" t="s">
        <v>15</v>
      </c>
      <c r="Q622" t="s">
        <v>2</v>
      </c>
      <c r="R622" t="s">
        <v>2</v>
      </c>
      <c r="S622" t="s">
        <v>8646</v>
      </c>
      <c r="T622" t="b">
        <v>1</v>
      </c>
      <c r="U622" t="b">
        <v>1</v>
      </c>
      <c r="V622">
        <v>8</v>
      </c>
      <c r="W622">
        <v>60</v>
      </c>
      <c r="Y622">
        <v>30</v>
      </c>
      <c r="AF622" t="s">
        <v>2928</v>
      </c>
      <c r="AG622" t="s">
        <v>2913</v>
      </c>
      <c r="AH622" t="s">
        <v>2931</v>
      </c>
    </row>
    <row r="623" spans="1:34" x14ac:dyDescent="0.25">
      <c r="A623">
        <v>3</v>
      </c>
      <c r="B623" t="s">
        <v>623</v>
      </c>
      <c r="C623" t="s">
        <v>627</v>
      </c>
      <c r="D623" t="s">
        <v>624</v>
      </c>
      <c r="E623" t="s">
        <v>625</v>
      </c>
      <c r="F623" t="s">
        <v>629</v>
      </c>
      <c r="G623" t="s">
        <v>11040</v>
      </c>
      <c r="H623" t="s">
        <v>952</v>
      </c>
      <c r="I623" t="s">
        <v>953</v>
      </c>
      <c r="J623">
        <v>3</v>
      </c>
      <c r="L623" t="s">
        <v>904</v>
      </c>
      <c r="M623" t="s">
        <v>954</v>
      </c>
      <c r="N623" t="s">
        <v>955</v>
      </c>
      <c r="O623" t="s">
        <v>2932</v>
      </c>
      <c r="P623" t="s">
        <v>15</v>
      </c>
      <c r="Q623" t="s">
        <v>2</v>
      </c>
      <c r="R623" t="s">
        <v>2</v>
      </c>
      <c r="S623" t="s">
        <v>8646</v>
      </c>
      <c r="T623" t="b">
        <v>1</v>
      </c>
      <c r="U623" t="b">
        <v>1</v>
      </c>
      <c r="V623">
        <v>9</v>
      </c>
      <c r="W623">
        <v>60</v>
      </c>
      <c r="Y623">
        <v>30</v>
      </c>
      <c r="AF623" t="s">
        <v>2928</v>
      </c>
      <c r="AG623" t="s">
        <v>2913</v>
      </c>
      <c r="AH623" t="s">
        <v>2933</v>
      </c>
    </row>
    <row r="624" spans="1:34" x14ac:dyDescent="0.25">
      <c r="A624">
        <v>3</v>
      </c>
      <c r="B624" t="s">
        <v>623</v>
      </c>
      <c r="C624" t="s">
        <v>627</v>
      </c>
      <c r="D624" t="s">
        <v>624</v>
      </c>
      <c r="E624" t="s">
        <v>625</v>
      </c>
      <c r="F624" t="s">
        <v>629</v>
      </c>
      <c r="G624" t="s">
        <v>11040</v>
      </c>
      <c r="H624" t="s">
        <v>952</v>
      </c>
      <c r="I624" t="s">
        <v>953</v>
      </c>
      <c r="J624">
        <v>3</v>
      </c>
      <c r="L624" t="s">
        <v>904</v>
      </c>
      <c r="M624" t="s">
        <v>954</v>
      </c>
      <c r="N624" t="s">
        <v>955</v>
      </c>
      <c r="O624" t="s">
        <v>2934</v>
      </c>
      <c r="P624" t="s">
        <v>15</v>
      </c>
      <c r="Q624" t="s">
        <v>2</v>
      </c>
      <c r="R624" t="s">
        <v>2</v>
      </c>
      <c r="S624" t="s">
        <v>8646</v>
      </c>
      <c r="T624" t="b">
        <v>1</v>
      </c>
      <c r="U624" t="b">
        <v>1</v>
      </c>
      <c r="V624">
        <v>10</v>
      </c>
      <c r="W624">
        <v>60</v>
      </c>
      <c r="Y624">
        <v>30</v>
      </c>
      <c r="AF624" t="s">
        <v>2928</v>
      </c>
      <c r="AG624" t="s">
        <v>2913</v>
      </c>
      <c r="AH624" t="s">
        <v>2935</v>
      </c>
    </row>
    <row r="625" spans="1:34" x14ac:dyDescent="0.25">
      <c r="A625">
        <v>3</v>
      </c>
      <c r="B625" t="s">
        <v>623</v>
      </c>
      <c r="C625" t="s">
        <v>627</v>
      </c>
      <c r="D625" t="s">
        <v>624</v>
      </c>
      <c r="E625" t="s">
        <v>625</v>
      </c>
      <c r="F625" t="s">
        <v>629</v>
      </c>
      <c r="G625" t="s">
        <v>11040</v>
      </c>
      <c r="H625" t="s">
        <v>952</v>
      </c>
      <c r="I625" t="s">
        <v>953</v>
      </c>
      <c r="J625">
        <v>3</v>
      </c>
      <c r="L625" t="s">
        <v>904</v>
      </c>
      <c r="M625" t="s">
        <v>954</v>
      </c>
      <c r="N625" t="s">
        <v>955</v>
      </c>
      <c r="O625" t="s">
        <v>2936</v>
      </c>
      <c r="P625" t="s">
        <v>51</v>
      </c>
      <c r="Q625" t="s">
        <v>25</v>
      </c>
      <c r="R625" t="s">
        <v>25</v>
      </c>
      <c r="S625" t="s">
        <v>26</v>
      </c>
      <c r="T625" t="b">
        <v>0</v>
      </c>
      <c r="U625" t="b">
        <v>0</v>
      </c>
      <c r="V625">
        <v>1</v>
      </c>
      <c r="W625">
        <v>150</v>
      </c>
      <c r="X625">
        <v>11</v>
      </c>
      <c r="AB625">
        <v>2</v>
      </c>
      <c r="AC625">
        <v>1</v>
      </c>
      <c r="AD625">
        <v>2</v>
      </c>
      <c r="AE625" t="s">
        <v>1745</v>
      </c>
      <c r="AG625" t="s">
        <v>2937</v>
      </c>
      <c r="AH625" t="s">
        <v>2938</v>
      </c>
    </row>
    <row r="626" spans="1:34" x14ac:dyDescent="0.25">
      <c r="A626">
        <v>3</v>
      </c>
      <c r="B626" t="s">
        <v>623</v>
      </c>
      <c r="C626" t="s">
        <v>627</v>
      </c>
      <c r="D626" t="s">
        <v>624</v>
      </c>
      <c r="E626" t="s">
        <v>625</v>
      </c>
      <c r="F626" t="s">
        <v>629</v>
      </c>
      <c r="G626" t="s">
        <v>11040</v>
      </c>
      <c r="H626" t="s">
        <v>952</v>
      </c>
      <c r="I626" t="s">
        <v>953</v>
      </c>
      <c r="J626">
        <v>3</v>
      </c>
      <c r="L626" t="s">
        <v>904</v>
      </c>
      <c r="M626" t="s">
        <v>954</v>
      </c>
      <c r="N626" t="s">
        <v>955</v>
      </c>
      <c r="O626" t="s">
        <v>2939</v>
      </c>
      <c r="P626" t="s">
        <v>51</v>
      </c>
      <c r="Q626" t="s">
        <v>25</v>
      </c>
      <c r="R626" t="s">
        <v>25</v>
      </c>
      <c r="S626" t="s">
        <v>26</v>
      </c>
      <c r="T626" t="b">
        <v>0</v>
      </c>
      <c r="U626" t="b">
        <v>0</v>
      </c>
      <c r="V626">
        <v>2</v>
      </c>
      <c r="W626">
        <v>150</v>
      </c>
      <c r="X626">
        <v>9</v>
      </c>
      <c r="AB626">
        <v>2</v>
      </c>
      <c r="AC626">
        <v>1</v>
      </c>
      <c r="AD626">
        <v>2</v>
      </c>
      <c r="AE626" t="s">
        <v>610</v>
      </c>
      <c r="AG626" t="s">
        <v>2940</v>
      </c>
      <c r="AH626" t="s">
        <v>2941</v>
      </c>
    </row>
    <row r="627" spans="1:34" x14ac:dyDescent="0.25">
      <c r="A627">
        <v>3</v>
      </c>
      <c r="B627" t="s">
        <v>623</v>
      </c>
      <c r="C627" t="s">
        <v>627</v>
      </c>
      <c r="D627" t="s">
        <v>624</v>
      </c>
      <c r="E627" t="s">
        <v>625</v>
      </c>
      <c r="F627" t="s">
        <v>629</v>
      </c>
      <c r="G627" t="s">
        <v>11040</v>
      </c>
      <c r="H627" t="s">
        <v>952</v>
      </c>
      <c r="I627" t="s">
        <v>953</v>
      </c>
      <c r="J627">
        <v>3</v>
      </c>
      <c r="L627" t="s">
        <v>904</v>
      </c>
      <c r="M627" t="s">
        <v>954</v>
      </c>
      <c r="N627" t="s">
        <v>955</v>
      </c>
      <c r="O627" t="s">
        <v>2942</v>
      </c>
      <c r="P627" t="s">
        <v>51</v>
      </c>
      <c r="Q627" t="s">
        <v>25</v>
      </c>
      <c r="R627" t="s">
        <v>25</v>
      </c>
      <c r="S627" t="s">
        <v>26</v>
      </c>
      <c r="T627" t="b">
        <v>0</v>
      </c>
      <c r="U627" t="b">
        <v>0</v>
      </c>
      <c r="V627">
        <v>3</v>
      </c>
      <c r="W627">
        <v>150</v>
      </c>
      <c r="X627">
        <v>9</v>
      </c>
      <c r="AB627">
        <v>2</v>
      </c>
      <c r="AC627">
        <v>1</v>
      </c>
      <c r="AD627">
        <v>2</v>
      </c>
      <c r="AE627" t="s">
        <v>610</v>
      </c>
      <c r="AG627" t="s">
        <v>2940</v>
      </c>
      <c r="AH627" t="s">
        <v>2943</v>
      </c>
    </row>
    <row r="628" spans="1:34" x14ac:dyDescent="0.25">
      <c r="A628">
        <v>3</v>
      </c>
      <c r="B628" t="s">
        <v>623</v>
      </c>
      <c r="C628" t="s">
        <v>627</v>
      </c>
      <c r="D628" t="s">
        <v>624</v>
      </c>
      <c r="E628" t="s">
        <v>625</v>
      </c>
      <c r="F628" t="s">
        <v>629</v>
      </c>
      <c r="G628" t="s">
        <v>11040</v>
      </c>
      <c r="H628" t="s">
        <v>952</v>
      </c>
      <c r="I628" t="s">
        <v>953</v>
      </c>
      <c r="J628">
        <v>3</v>
      </c>
      <c r="L628" t="s">
        <v>904</v>
      </c>
      <c r="M628" t="s">
        <v>954</v>
      </c>
      <c r="N628" t="s">
        <v>955</v>
      </c>
      <c r="O628" t="s">
        <v>2944</v>
      </c>
      <c r="P628" t="s">
        <v>51</v>
      </c>
      <c r="Q628" t="s">
        <v>25</v>
      </c>
      <c r="R628" t="s">
        <v>25</v>
      </c>
      <c r="S628" t="s">
        <v>26</v>
      </c>
      <c r="T628" t="b">
        <v>0</v>
      </c>
      <c r="U628" t="b">
        <v>0</v>
      </c>
      <c r="V628">
        <v>4</v>
      </c>
      <c r="W628">
        <v>150</v>
      </c>
      <c r="X628">
        <v>9</v>
      </c>
      <c r="AB628">
        <v>2</v>
      </c>
      <c r="AC628">
        <v>1</v>
      </c>
      <c r="AD628">
        <v>2</v>
      </c>
      <c r="AE628" t="s">
        <v>610</v>
      </c>
      <c r="AG628" t="s">
        <v>2940</v>
      </c>
      <c r="AH628" t="s">
        <v>2945</v>
      </c>
    </row>
    <row r="629" spans="1:34" x14ac:dyDescent="0.25">
      <c r="A629">
        <v>3</v>
      </c>
      <c r="B629" t="s">
        <v>623</v>
      </c>
      <c r="C629" t="s">
        <v>627</v>
      </c>
      <c r="D629" t="s">
        <v>624</v>
      </c>
      <c r="E629" t="s">
        <v>625</v>
      </c>
      <c r="F629" t="s">
        <v>629</v>
      </c>
      <c r="G629" t="s">
        <v>11040</v>
      </c>
      <c r="H629" t="s">
        <v>952</v>
      </c>
      <c r="I629" t="s">
        <v>953</v>
      </c>
      <c r="J629">
        <v>3</v>
      </c>
      <c r="L629" t="s">
        <v>904</v>
      </c>
      <c r="M629" t="s">
        <v>954</v>
      </c>
      <c r="N629" t="s">
        <v>955</v>
      </c>
      <c r="O629" t="s">
        <v>2946</v>
      </c>
      <c r="P629" t="s">
        <v>41</v>
      </c>
      <c r="Q629" t="s">
        <v>25</v>
      </c>
      <c r="R629" t="s">
        <v>25</v>
      </c>
      <c r="S629" t="s">
        <v>26</v>
      </c>
      <c r="T629" t="b">
        <v>0</v>
      </c>
      <c r="U629" t="b">
        <v>0</v>
      </c>
      <c r="V629">
        <v>1</v>
      </c>
      <c r="W629">
        <v>60</v>
      </c>
      <c r="X629">
        <v>11</v>
      </c>
      <c r="AE629" t="s">
        <v>1745</v>
      </c>
      <c r="AG629" t="s">
        <v>2947</v>
      </c>
      <c r="AH629" t="s">
        <v>2948</v>
      </c>
    </row>
    <row r="630" spans="1:34" x14ac:dyDescent="0.25">
      <c r="A630">
        <v>3</v>
      </c>
      <c r="B630" t="s">
        <v>623</v>
      </c>
      <c r="C630" t="s">
        <v>627</v>
      </c>
      <c r="D630" t="s">
        <v>624</v>
      </c>
      <c r="E630" t="s">
        <v>625</v>
      </c>
      <c r="F630" t="s">
        <v>629</v>
      </c>
      <c r="G630" t="s">
        <v>11040</v>
      </c>
      <c r="H630" t="s">
        <v>952</v>
      </c>
      <c r="I630" t="s">
        <v>953</v>
      </c>
      <c r="J630">
        <v>3</v>
      </c>
      <c r="L630" t="s">
        <v>904</v>
      </c>
      <c r="M630" t="s">
        <v>954</v>
      </c>
      <c r="N630" t="s">
        <v>955</v>
      </c>
      <c r="O630" t="s">
        <v>2949</v>
      </c>
      <c r="P630" t="s">
        <v>41</v>
      </c>
      <c r="Q630" t="s">
        <v>25</v>
      </c>
      <c r="R630" t="s">
        <v>25</v>
      </c>
      <c r="S630" t="s">
        <v>26</v>
      </c>
      <c r="T630" t="b">
        <v>0</v>
      </c>
      <c r="U630" t="b">
        <v>0</v>
      </c>
      <c r="V630">
        <v>2</v>
      </c>
      <c r="W630">
        <v>60</v>
      </c>
      <c r="X630">
        <v>10</v>
      </c>
      <c r="AE630" t="s">
        <v>610</v>
      </c>
      <c r="AG630" t="s">
        <v>2950</v>
      </c>
      <c r="AH630" t="s">
        <v>2951</v>
      </c>
    </row>
    <row r="631" spans="1:34" x14ac:dyDescent="0.25">
      <c r="A631">
        <v>3</v>
      </c>
      <c r="B631" t="s">
        <v>623</v>
      </c>
      <c r="C631" t="s">
        <v>627</v>
      </c>
      <c r="D631" t="s">
        <v>624</v>
      </c>
      <c r="E631" t="s">
        <v>625</v>
      </c>
      <c r="F631" t="s">
        <v>629</v>
      </c>
      <c r="G631" t="s">
        <v>11040</v>
      </c>
      <c r="H631" t="s">
        <v>952</v>
      </c>
      <c r="I631" t="s">
        <v>953</v>
      </c>
      <c r="J631">
        <v>3</v>
      </c>
      <c r="L631" t="s">
        <v>904</v>
      </c>
      <c r="M631" t="s">
        <v>954</v>
      </c>
      <c r="N631" t="s">
        <v>955</v>
      </c>
      <c r="O631" t="s">
        <v>2952</v>
      </c>
      <c r="P631" t="s">
        <v>41</v>
      </c>
      <c r="Q631" t="s">
        <v>25</v>
      </c>
      <c r="R631" t="s">
        <v>25</v>
      </c>
      <c r="S631" t="s">
        <v>26</v>
      </c>
      <c r="T631" t="b">
        <v>0</v>
      </c>
      <c r="U631" t="b">
        <v>0</v>
      </c>
      <c r="V631">
        <v>3</v>
      </c>
      <c r="W631">
        <v>60</v>
      </c>
      <c r="X631">
        <v>8.5</v>
      </c>
      <c r="AB631">
        <v>2</v>
      </c>
      <c r="AC631">
        <v>1</v>
      </c>
      <c r="AD631">
        <v>2</v>
      </c>
      <c r="AE631" t="s">
        <v>610</v>
      </c>
      <c r="AG631" t="s">
        <v>2953</v>
      </c>
      <c r="AH631" t="s">
        <v>2954</v>
      </c>
    </row>
    <row r="632" spans="1:34" x14ac:dyDescent="0.25">
      <c r="A632">
        <v>3</v>
      </c>
      <c r="B632" t="s">
        <v>623</v>
      </c>
      <c r="C632" t="s">
        <v>627</v>
      </c>
      <c r="D632" t="s">
        <v>624</v>
      </c>
      <c r="E632" t="s">
        <v>625</v>
      </c>
      <c r="F632" t="s">
        <v>629</v>
      </c>
      <c r="G632" t="s">
        <v>11040</v>
      </c>
      <c r="H632" t="s">
        <v>952</v>
      </c>
      <c r="I632" t="s">
        <v>953</v>
      </c>
      <c r="J632">
        <v>3</v>
      </c>
      <c r="L632" t="s">
        <v>904</v>
      </c>
      <c r="M632" t="s">
        <v>954</v>
      </c>
      <c r="N632" t="s">
        <v>955</v>
      </c>
      <c r="O632" t="s">
        <v>2955</v>
      </c>
      <c r="P632" t="s">
        <v>73</v>
      </c>
      <c r="Q632" t="s">
        <v>25</v>
      </c>
      <c r="R632" t="s">
        <v>25</v>
      </c>
      <c r="S632" t="s">
        <v>8646</v>
      </c>
      <c r="T632" t="b">
        <v>0</v>
      </c>
      <c r="U632" t="b">
        <v>0</v>
      </c>
      <c r="V632">
        <v>3</v>
      </c>
      <c r="W632">
        <v>30</v>
      </c>
      <c r="X632">
        <v>15</v>
      </c>
      <c r="AG632" t="s">
        <v>2956</v>
      </c>
      <c r="AH632" t="s">
        <v>2957</v>
      </c>
    </row>
    <row r="633" spans="1:34" x14ac:dyDescent="0.25">
      <c r="A633">
        <v>3</v>
      </c>
      <c r="B633" t="s">
        <v>623</v>
      </c>
      <c r="C633" t="s">
        <v>627</v>
      </c>
      <c r="D633" t="s">
        <v>624</v>
      </c>
      <c r="E633" t="s">
        <v>625</v>
      </c>
      <c r="F633" t="s">
        <v>629</v>
      </c>
      <c r="G633" t="s">
        <v>11040</v>
      </c>
      <c r="H633" t="s">
        <v>952</v>
      </c>
      <c r="I633" t="s">
        <v>953</v>
      </c>
      <c r="J633">
        <v>3</v>
      </c>
      <c r="L633" t="s">
        <v>904</v>
      </c>
      <c r="M633" t="s">
        <v>954</v>
      </c>
      <c r="N633" t="s">
        <v>955</v>
      </c>
      <c r="O633" t="s">
        <v>2958</v>
      </c>
      <c r="P633" t="s">
        <v>73</v>
      </c>
      <c r="Q633" t="s">
        <v>25</v>
      </c>
      <c r="R633" t="s">
        <v>25</v>
      </c>
      <c r="S633" t="s">
        <v>8646</v>
      </c>
      <c r="T633" t="b">
        <v>0</v>
      </c>
      <c r="U633" t="b">
        <v>0</v>
      </c>
      <c r="V633">
        <v>4</v>
      </c>
      <c r="W633">
        <v>35</v>
      </c>
      <c r="X633">
        <v>15</v>
      </c>
      <c r="AG633" t="s">
        <v>2956</v>
      </c>
      <c r="AH633" t="s">
        <v>2959</v>
      </c>
    </row>
    <row r="634" spans="1:34" x14ac:dyDescent="0.25">
      <c r="A634">
        <v>3</v>
      </c>
      <c r="B634" t="s">
        <v>623</v>
      </c>
      <c r="C634" t="s">
        <v>627</v>
      </c>
      <c r="D634" t="s">
        <v>624</v>
      </c>
      <c r="E634" t="s">
        <v>625</v>
      </c>
      <c r="F634" t="s">
        <v>629</v>
      </c>
      <c r="G634" t="s">
        <v>11040</v>
      </c>
      <c r="H634" t="s">
        <v>952</v>
      </c>
      <c r="I634" t="s">
        <v>953</v>
      </c>
      <c r="J634">
        <v>3</v>
      </c>
      <c r="L634" t="s">
        <v>904</v>
      </c>
      <c r="M634" t="s">
        <v>954</v>
      </c>
      <c r="N634" t="s">
        <v>955</v>
      </c>
      <c r="O634" t="s">
        <v>2960</v>
      </c>
      <c r="P634" t="s">
        <v>73</v>
      </c>
      <c r="Q634" t="s">
        <v>25</v>
      </c>
      <c r="R634" t="s">
        <v>25</v>
      </c>
      <c r="S634" t="s">
        <v>8646</v>
      </c>
      <c r="T634" t="b">
        <v>0</v>
      </c>
      <c r="U634" t="b">
        <v>0</v>
      </c>
      <c r="V634">
        <v>5</v>
      </c>
      <c r="W634">
        <v>35</v>
      </c>
      <c r="X634">
        <v>20</v>
      </c>
      <c r="AE634" t="s">
        <v>1745</v>
      </c>
      <c r="AG634" t="s">
        <v>2961</v>
      </c>
      <c r="AH634" t="s">
        <v>2962</v>
      </c>
    </row>
    <row r="635" spans="1:34" x14ac:dyDescent="0.25">
      <c r="A635">
        <v>3</v>
      </c>
      <c r="B635" t="s">
        <v>623</v>
      </c>
      <c r="C635" t="s">
        <v>627</v>
      </c>
      <c r="D635" t="s">
        <v>624</v>
      </c>
      <c r="E635" t="s">
        <v>625</v>
      </c>
      <c r="F635" t="s">
        <v>629</v>
      </c>
      <c r="G635" t="s">
        <v>11040</v>
      </c>
      <c r="H635" t="s">
        <v>952</v>
      </c>
      <c r="I635" t="s">
        <v>953</v>
      </c>
      <c r="J635">
        <v>3</v>
      </c>
      <c r="L635" t="s">
        <v>904</v>
      </c>
      <c r="M635" t="s">
        <v>954</v>
      </c>
      <c r="N635" t="s">
        <v>955</v>
      </c>
      <c r="O635" t="s">
        <v>2963</v>
      </c>
      <c r="P635" t="s">
        <v>102</v>
      </c>
      <c r="Q635" t="s">
        <v>8644</v>
      </c>
      <c r="R635" t="s">
        <v>8488</v>
      </c>
      <c r="S635" t="s">
        <v>8794</v>
      </c>
      <c r="T635" t="b">
        <v>1</v>
      </c>
      <c r="U635" t="b">
        <v>0</v>
      </c>
      <c r="V635">
        <v>1</v>
      </c>
      <c r="W635">
        <v>20</v>
      </c>
      <c r="X635">
        <v>15</v>
      </c>
      <c r="AB635">
        <v>2</v>
      </c>
      <c r="AC635">
        <v>1</v>
      </c>
      <c r="AD635">
        <v>2</v>
      </c>
      <c r="AE635" t="s">
        <v>2289</v>
      </c>
      <c r="AG635" t="s">
        <v>2527</v>
      </c>
      <c r="AH635" t="s">
        <v>2964</v>
      </c>
    </row>
    <row r="636" spans="1:34" x14ac:dyDescent="0.25">
      <c r="A636">
        <v>3</v>
      </c>
      <c r="B636" t="s">
        <v>623</v>
      </c>
      <c r="C636" t="s">
        <v>627</v>
      </c>
      <c r="D636" t="s">
        <v>624</v>
      </c>
      <c r="E636" t="s">
        <v>625</v>
      </c>
      <c r="F636" t="s">
        <v>629</v>
      </c>
      <c r="G636" t="s">
        <v>11040</v>
      </c>
      <c r="H636" t="s">
        <v>952</v>
      </c>
      <c r="I636" t="s">
        <v>953</v>
      </c>
      <c r="J636">
        <v>3</v>
      </c>
      <c r="L636" t="s">
        <v>904</v>
      </c>
      <c r="M636" t="s">
        <v>954</v>
      </c>
      <c r="N636" t="s">
        <v>955</v>
      </c>
      <c r="O636" t="s">
        <v>2965</v>
      </c>
      <c r="P636" t="s">
        <v>102</v>
      </c>
      <c r="Q636" t="s">
        <v>8644</v>
      </c>
      <c r="R636" t="s">
        <v>8488</v>
      </c>
      <c r="S636" t="s">
        <v>8794</v>
      </c>
      <c r="T636" t="b">
        <v>1</v>
      </c>
      <c r="U636" t="b">
        <v>0</v>
      </c>
      <c r="V636">
        <v>2</v>
      </c>
      <c r="W636">
        <v>25</v>
      </c>
      <c r="X636">
        <v>15</v>
      </c>
      <c r="AB636">
        <v>2</v>
      </c>
      <c r="AC636">
        <v>2</v>
      </c>
      <c r="AD636">
        <v>2</v>
      </c>
      <c r="AE636" t="s">
        <v>618</v>
      </c>
      <c r="AG636" t="s">
        <v>2966</v>
      </c>
      <c r="AH636" t="s">
        <v>2967</v>
      </c>
    </row>
    <row r="637" spans="1:34" x14ac:dyDescent="0.25">
      <c r="A637">
        <v>3</v>
      </c>
      <c r="B637" t="s">
        <v>623</v>
      </c>
      <c r="C637" t="s">
        <v>627</v>
      </c>
      <c r="D637" t="s">
        <v>624</v>
      </c>
      <c r="E637" t="s">
        <v>625</v>
      </c>
      <c r="F637" t="s">
        <v>629</v>
      </c>
      <c r="G637" t="s">
        <v>11040</v>
      </c>
      <c r="H637" t="s">
        <v>952</v>
      </c>
      <c r="I637" t="s">
        <v>953</v>
      </c>
      <c r="J637">
        <v>3</v>
      </c>
      <c r="L637" t="s">
        <v>904</v>
      </c>
      <c r="M637" t="s">
        <v>954</v>
      </c>
      <c r="N637" t="s">
        <v>955</v>
      </c>
      <c r="O637" t="s">
        <v>2968</v>
      </c>
      <c r="P637" t="s">
        <v>102</v>
      </c>
      <c r="Q637" t="s">
        <v>8644</v>
      </c>
      <c r="R637" t="s">
        <v>8488</v>
      </c>
      <c r="S637" t="s">
        <v>8794</v>
      </c>
      <c r="T637" t="b">
        <v>1</v>
      </c>
      <c r="U637" t="b">
        <v>0</v>
      </c>
      <c r="V637">
        <v>3</v>
      </c>
      <c r="W637">
        <v>25</v>
      </c>
      <c r="X637">
        <v>12</v>
      </c>
      <c r="AB637">
        <v>2</v>
      </c>
      <c r="AC637">
        <v>2</v>
      </c>
      <c r="AD637">
        <v>2</v>
      </c>
      <c r="AE637" t="s">
        <v>618</v>
      </c>
      <c r="AG637" t="s">
        <v>2966</v>
      </c>
      <c r="AH637" t="s">
        <v>2969</v>
      </c>
    </row>
    <row r="638" spans="1:34" x14ac:dyDescent="0.25">
      <c r="A638">
        <v>3</v>
      </c>
      <c r="B638" t="s">
        <v>623</v>
      </c>
      <c r="C638" t="s">
        <v>627</v>
      </c>
      <c r="D638" t="s">
        <v>624</v>
      </c>
      <c r="E638" t="s">
        <v>625</v>
      </c>
      <c r="F638" t="s">
        <v>629</v>
      </c>
      <c r="G638" t="s">
        <v>11040</v>
      </c>
      <c r="H638" t="s">
        <v>952</v>
      </c>
      <c r="I638" t="s">
        <v>953</v>
      </c>
      <c r="J638">
        <v>3</v>
      </c>
      <c r="L638" t="s">
        <v>904</v>
      </c>
      <c r="M638" t="s">
        <v>954</v>
      </c>
      <c r="N638" t="s">
        <v>955</v>
      </c>
      <c r="O638" t="s">
        <v>2970</v>
      </c>
      <c r="P638" t="s">
        <v>323</v>
      </c>
      <c r="Q638" t="s">
        <v>324</v>
      </c>
      <c r="R638" t="s">
        <v>324</v>
      </c>
      <c r="S638" t="s">
        <v>8646</v>
      </c>
      <c r="T638" t="b">
        <v>0</v>
      </c>
      <c r="U638" t="b">
        <v>0</v>
      </c>
      <c r="V638">
        <v>1</v>
      </c>
      <c r="W638">
        <v>30</v>
      </c>
      <c r="X638">
        <v>10</v>
      </c>
      <c r="AB638">
        <v>2</v>
      </c>
      <c r="AC638">
        <v>1</v>
      </c>
      <c r="AD638">
        <v>2</v>
      </c>
      <c r="AE638" t="s">
        <v>1745</v>
      </c>
      <c r="AG638" t="s">
        <v>2971</v>
      </c>
      <c r="AH638" t="s">
        <v>2972</v>
      </c>
    </row>
    <row r="639" spans="1:34" x14ac:dyDescent="0.25">
      <c r="A639">
        <v>3</v>
      </c>
      <c r="B639" t="s">
        <v>623</v>
      </c>
      <c r="C639" t="s">
        <v>627</v>
      </c>
      <c r="D639" t="s">
        <v>624</v>
      </c>
      <c r="E639" t="s">
        <v>625</v>
      </c>
      <c r="F639" t="s">
        <v>629</v>
      </c>
      <c r="G639" t="s">
        <v>11040</v>
      </c>
      <c r="H639" t="s">
        <v>952</v>
      </c>
      <c r="I639" t="s">
        <v>953</v>
      </c>
      <c r="J639">
        <v>3</v>
      </c>
      <c r="L639" t="s">
        <v>904</v>
      </c>
      <c r="M639" t="s">
        <v>954</v>
      </c>
      <c r="N639" t="s">
        <v>955</v>
      </c>
      <c r="O639" t="s">
        <v>2973</v>
      </c>
      <c r="P639" t="s">
        <v>323</v>
      </c>
      <c r="Q639" t="s">
        <v>324</v>
      </c>
      <c r="R639" t="s">
        <v>324</v>
      </c>
      <c r="S639" t="s">
        <v>8646</v>
      </c>
      <c r="T639" t="b">
        <v>0</v>
      </c>
      <c r="U639" t="b">
        <v>0</v>
      </c>
      <c r="V639">
        <v>2</v>
      </c>
      <c r="W639">
        <v>30</v>
      </c>
      <c r="X639">
        <v>10</v>
      </c>
      <c r="AB639">
        <v>2</v>
      </c>
      <c r="AC639">
        <v>1</v>
      </c>
      <c r="AD639">
        <v>2</v>
      </c>
      <c r="AE639" t="s">
        <v>1745</v>
      </c>
      <c r="AG639" t="s">
        <v>2974</v>
      </c>
      <c r="AH639" t="s">
        <v>2975</v>
      </c>
    </row>
    <row r="640" spans="1:34" x14ac:dyDescent="0.25">
      <c r="A640">
        <v>3</v>
      </c>
      <c r="B640" t="s">
        <v>623</v>
      </c>
      <c r="C640" t="s">
        <v>627</v>
      </c>
      <c r="D640" t="s">
        <v>624</v>
      </c>
      <c r="E640" t="s">
        <v>625</v>
      </c>
      <c r="F640" t="s">
        <v>629</v>
      </c>
      <c r="G640" t="s">
        <v>11040</v>
      </c>
      <c r="H640" t="s">
        <v>952</v>
      </c>
      <c r="I640" t="s">
        <v>953</v>
      </c>
      <c r="J640">
        <v>3</v>
      </c>
      <c r="L640" t="s">
        <v>904</v>
      </c>
      <c r="M640" t="s">
        <v>954</v>
      </c>
      <c r="N640" t="s">
        <v>955</v>
      </c>
      <c r="O640" t="s">
        <v>2976</v>
      </c>
      <c r="P640" t="s">
        <v>323</v>
      </c>
      <c r="Q640" t="s">
        <v>324</v>
      </c>
      <c r="R640" t="s">
        <v>324</v>
      </c>
      <c r="S640" t="s">
        <v>8646</v>
      </c>
      <c r="T640" t="b">
        <v>0</v>
      </c>
      <c r="U640" t="b">
        <v>0</v>
      </c>
      <c r="V640">
        <v>3</v>
      </c>
      <c r="W640">
        <v>40</v>
      </c>
      <c r="X640">
        <v>10</v>
      </c>
      <c r="AB640">
        <v>2</v>
      </c>
      <c r="AC640">
        <v>1</v>
      </c>
      <c r="AD640">
        <v>2</v>
      </c>
      <c r="AE640" t="s">
        <v>1745</v>
      </c>
      <c r="AG640" t="s">
        <v>2974</v>
      </c>
      <c r="AH640" t="s">
        <v>2977</v>
      </c>
    </row>
    <row r="641" spans="1:34" x14ac:dyDescent="0.25">
      <c r="A641">
        <v>3</v>
      </c>
      <c r="B641" t="s">
        <v>623</v>
      </c>
      <c r="C641" t="s">
        <v>627</v>
      </c>
      <c r="D641" t="s">
        <v>624</v>
      </c>
      <c r="E641" t="s">
        <v>625</v>
      </c>
      <c r="F641" t="s">
        <v>629</v>
      </c>
      <c r="G641" t="s">
        <v>11040</v>
      </c>
      <c r="H641" t="s">
        <v>952</v>
      </c>
      <c r="I641" t="s">
        <v>953</v>
      </c>
      <c r="J641">
        <v>3</v>
      </c>
      <c r="L641" t="s">
        <v>904</v>
      </c>
      <c r="M641" t="s">
        <v>954</v>
      </c>
      <c r="N641" t="s">
        <v>955</v>
      </c>
      <c r="O641" t="s">
        <v>2978</v>
      </c>
      <c r="P641" t="s">
        <v>1</v>
      </c>
      <c r="Q641" t="s">
        <v>2</v>
      </c>
      <c r="R641" t="s">
        <v>2</v>
      </c>
      <c r="S641" t="s">
        <v>8646</v>
      </c>
      <c r="T641" t="b">
        <v>0</v>
      </c>
      <c r="U641" t="b">
        <v>1</v>
      </c>
      <c r="V641">
        <v>1</v>
      </c>
      <c r="W641">
        <v>150</v>
      </c>
      <c r="Y641">
        <v>45</v>
      </c>
      <c r="AH641" t="s">
        <v>2979</v>
      </c>
    </row>
    <row r="642" spans="1:34" x14ac:dyDescent="0.25">
      <c r="A642">
        <v>3</v>
      </c>
      <c r="B642" t="s">
        <v>623</v>
      </c>
      <c r="C642" t="s">
        <v>627</v>
      </c>
      <c r="D642" t="s">
        <v>624</v>
      </c>
      <c r="E642" t="s">
        <v>625</v>
      </c>
      <c r="F642" t="s">
        <v>629</v>
      </c>
      <c r="G642" t="s">
        <v>11040</v>
      </c>
      <c r="H642" t="s">
        <v>952</v>
      </c>
      <c r="I642" t="s">
        <v>953</v>
      </c>
      <c r="J642">
        <v>3</v>
      </c>
      <c r="L642" t="s">
        <v>904</v>
      </c>
      <c r="M642" t="s">
        <v>954</v>
      </c>
      <c r="N642" t="s">
        <v>955</v>
      </c>
      <c r="O642" t="s">
        <v>2980</v>
      </c>
      <c r="P642" t="s">
        <v>1</v>
      </c>
      <c r="Q642" t="s">
        <v>2</v>
      </c>
      <c r="R642" t="s">
        <v>2</v>
      </c>
      <c r="S642" t="s">
        <v>8646</v>
      </c>
      <c r="T642" t="b">
        <v>0</v>
      </c>
      <c r="U642" t="b">
        <v>1</v>
      </c>
      <c r="V642">
        <v>2</v>
      </c>
      <c r="W642">
        <v>150</v>
      </c>
      <c r="Y642">
        <v>39.6</v>
      </c>
      <c r="AH642" t="s">
        <v>955</v>
      </c>
    </row>
    <row r="643" spans="1:34" x14ac:dyDescent="0.25">
      <c r="A643">
        <v>3</v>
      </c>
      <c r="B643" t="s">
        <v>623</v>
      </c>
      <c r="C643" t="s">
        <v>627</v>
      </c>
      <c r="D643" t="s">
        <v>624</v>
      </c>
      <c r="E643" t="s">
        <v>625</v>
      </c>
      <c r="F643" t="s">
        <v>629</v>
      </c>
      <c r="G643" t="s">
        <v>11040</v>
      </c>
      <c r="H643" t="s">
        <v>956</v>
      </c>
      <c r="I643" t="s">
        <v>957</v>
      </c>
      <c r="J643">
        <v>4</v>
      </c>
      <c r="L643" t="s">
        <v>909</v>
      </c>
      <c r="M643" t="s">
        <v>958</v>
      </c>
      <c r="N643" t="s">
        <v>959</v>
      </c>
      <c r="O643" t="s">
        <v>2981</v>
      </c>
      <c r="P643" t="s">
        <v>112</v>
      </c>
      <c r="Q643" t="s">
        <v>8644</v>
      </c>
      <c r="R643" t="s">
        <v>8488</v>
      </c>
      <c r="S643" t="s">
        <v>8643</v>
      </c>
      <c r="T643" t="b">
        <v>0</v>
      </c>
      <c r="U643" t="b">
        <v>0</v>
      </c>
      <c r="V643">
        <v>1</v>
      </c>
      <c r="W643">
        <v>40</v>
      </c>
      <c r="X643">
        <v>12</v>
      </c>
      <c r="AB643">
        <v>3</v>
      </c>
      <c r="AC643">
        <v>1</v>
      </c>
      <c r="AD643">
        <v>2</v>
      </c>
      <c r="AE643" t="s">
        <v>1745</v>
      </c>
      <c r="AG643" t="s">
        <v>2982</v>
      </c>
      <c r="AH643" t="s">
        <v>958</v>
      </c>
    </row>
    <row r="644" spans="1:34" x14ac:dyDescent="0.25">
      <c r="A644">
        <v>3</v>
      </c>
      <c r="B644" t="s">
        <v>623</v>
      </c>
      <c r="C644" t="s">
        <v>627</v>
      </c>
      <c r="D644" t="s">
        <v>624</v>
      </c>
      <c r="E644" t="s">
        <v>625</v>
      </c>
      <c r="F644" t="s">
        <v>629</v>
      </c>
      <c r="G644" t="s">
        <v>11040</v>
      </c>
      <c r="H644" t="s">
        <v>956</v>
      </c>
      <c r="I644" t="s">
        <v>957</v>
      </c>
      <c r="J644">
        <v>4</v>
      </c>
      <c r="L644" t="s">
        <v>909</v>
      </c>
      <c r="M644" t="s">
        <v>958</v>
      </c>
      <c r="N644" t="s">
        <v>959</v>
      </c>
      <c r="O644" t="s">
        <v>2983</v>
      </c>
      <c r="P644" t="s">
        <v>112</v>
      </c>
      <c r="Q644" t="s">
        <v>8644</v>
      </c>
      <c r="R644" t="s">
        <v>8488</v>
      </c>
      <c r="S644" t="s">
        <v>8643</v>
      </c>
      <c r="T644" t="b">
        <v>0</v>
      </c>
      <c r="U644" t="b">
        <v>0</v>
      </c>
      <c r="V644">
        <v>2</v>
      </c>
      <c r="W644">
        <v>40</v>
      </c>
      <c r="X644">
        <v>12</v>
      </c>
      <c r="AB644">
        <v>3</v>
      </c>
      <c r="AC644">
        <v>1</v>
      </c>
      <c r="AD644">
        <v>2</v>
      </c>
      <c r="AE644" t="s">
        <v>1745</v>
      </c>
      <c r="AG644" t="s">
        <v>2982</v>
      </c>
      <c r="AH644" t="s">
        <v>2984</v>
      </c>
    </row>
    <row r="645" spans="1:34" x14ac:dyDescent="0.25">
      <c r="A645">
        <v>3</v>
      </c>
      <c r="B645" t="s">
        <v>623</v>
      </c>
      <c r="C645" t="s">
        <v>627</v>
      </c>
      <c r="D645" t="s">
        <v>624</v>
      </c>
      <c r="E645" t="s">
        <v>625</v>
      </c>
      <c r="F645" t="s">
        <v>629</v>
      </c>
      <c r="G645" t="s">
        <v>11040</v>
      </c>
      <c r="H645" t="s">
        <v>956</v>
      </c>
      <c r="I645" t="s">
        <v>957</v>
      </c>
      <c r="J645">
        <v>4</v>
      </c>
      <c r="L645" t="s">
        <v>909</v>
      </c>
      <c r="M645" t="s">
        <v>958</v>
      </c>
      <c r="N645" t="s">
        <v>959</v>
      </c>
      <c r="O645" t="s">
        <v>2985</v>
      </c>
      <c r="P645" t="s">
        <v>112</v>
      </c>
      <c r="Q645" t="s">
        <v>8644</v>
      </c>
      <c r="R645" t="s">
        <v>8488</v>
      </c>
      <c r="S645" t="s">
        <v>8643</v>
      </c>
      <c r="T645" t="b">
        <v>0</v>
      </c>
      <c r="U645" t="b">
        <v>0</v>
      </c>
      <c r="V645">
        <v>3</v>
      </c>
      <c r="W645">
        <v>40</v>
      </c>
      <c r="X645">
        <v>9</v>
      </c>
      <c r="AB645">
        <v>3</v>
      </c>
      <c r="AC645">
        <v>1</v>
      </c>
      <c r="AD645">
        <v>2</v>
      </c>
      <c r="AE645" t="s">
        <v>610</v>
      </c>
      <c r="AG645" t="s">
        <v>2986</v>
      </c>
      <c r="AH645" t="s">
        <v>2987</v>
      </c>
    </row>
    <row r="646" spans="1:34" x14ac:dyDescent="0.25">
      <c r="A646">
        <v>3</v>
      </c>
      <c r="B646" t="s">
        <v>623</v>
      </c>
      <c r="C646" t="s">
        <v>627</v>
      </c>
      <c r="D646" t="s">
        <v>624</v>
      </c>
      <c r="E646" t="s">
        <v>625</v>
      </c>
      <c r="F646" t="s">
        <v>629</v>
      </c>
      <c r="G646" t="s">
        <v>11040</v>
      </c>
      <c r="H646" t="s">
        <v>956</v>
      </c>
      <c r="I646" t="s">
        <v>957</v>
      </c>
      <c r="J646">
        <v>4</v>
      </c>
      <c r="L646" t="s">
        <v>909</v>
      </c>
      <c r="M646" t="s">
        <v>958</v>
      </c>
      <c r="N646" t="s">
        <v>959</v>
      </c>
      <c r="O646" t="s">
        <v>2988</v>
      </c>
      <c r="P646" t="s">
        <v>112</v>
      </c>
      <c r="Q646" t="s">
        <v>8644</v>
      </c>
      <c r="R646" t="s">
        <v>8488</v>
      </c>
      <c r="S646" t="s">
        <v>8643</v>
      </c>
      <c r="T646" t="b">
        <v>0</v>
      </c>
      <c r="U646" t="b">
        <v>0</v>
      </c>
      <c r="V646">
        <v>4</v>
      </c>
      <c r="W646">
        <v>40</v>
      </c>
      <c r="X646">
        <v>9</v>
      </c>
      <c r="AB646">
        <v>3</v>
      </c>
      <c r="AC646">
        <v>1</v>
      </c>
      <c r="AD646">
        <v>2</v>
      </c>
      <c r="AE646" t="s">
        <v>610</v>
      </c>
      <c r="AG646" t="s">
        <v>2986</v>
      </c>
      <c r="AH646" t="s">
        <v>2989</v>
      </c>
    </row>
    <row r="647" spans="1:34" x14ac:dyDescent="0.25">
      <c r="A647">
        <v>3</v>
      </c>
      <c r="B647" t="s">
        <v>623</v>
      </c>
      <c r="C647" t="s">
        <v>627</v>
      </c>
      <c r="D647" t="s">
        <v>624</v>
      </c>
      <c r="E647" t="s">
        <v>625</v>
      </c>
      <c r="F647" t="s">
        <v>629</v>
      </c>
      <c r="G647" t="s">
        <v>11040</v>
      </c>
      <c r="H647" t="s">
        <v>956</v>
      </c>
      <c r="I647" t="s">
        <v>957</v>
      </c>
      <c r="J647">
        <v>4</v>
      </c>
      <c r="L647" t="s">
        <v>909</v>
      </c>
      <c r="M647" t="s">
        <v>958</v>
      </c>
      <c r="N647" t="s">
        <v>959</v>
      </c>
      <c r="O647" t="s">
        <v>2990</v>
      </c>
      <c r="P647" t="s">
        <v>126</v>
      </c>
      <c r="Q647" t="s">
        <v>8644</v>
      </c>
      <c r="R647" t="s">
        <v>8488</v>
      </c>
      <c r="S647" t="s">
        <v>8645</v>
      </c>
      <c r="T647" t="b">
        <v>1</v>
      </c>
      <c r="U647" t="b">
        <v>0</v>
      </c>
      <c r="V647">
        <v>1</v>
      </c>
      <c r="W647">
        <v>20</v>
      </c>
      <c r="X647">
        <v>15</v>
      </c>
      <c r="AB647">
        <v>2</v>
      </c>
      <c r="AC647">
        <v>3</v>
      </c>
      <c r="AD647">
        <v>2</v>
      </c>
      <c r="AE647" t="s">
        <v>1745</v>
      </c>
      <c r="AG647" t="s">
        <v>2991</v>
      </c>
      <c r="AH647" t="s">
        <v>2992</v>
      </c>
    </row>
    <row r="648" spans="1:34" x14ac:dyDescent="0.25">
      <c r="A648">
        <v>3</v>
      </c>
      <c r="B648" t="s">
        <v>623</v>
      </c>
      <c r="C648" t="s">
        <v>627</v>
      </c>
      <c r="D648" t="s">
        <v>624</v>
      </c>
      <c r="E648" t="s">
        <v>625</v>
      </c>
      <c r="F648" t="s">
        <v>629</v>
      </c>
      <c r="G648" t="s">
        <v>11040</v>
      </c>
      <c r="H648" t="s">
        <v>956</v>
      </c>
      <c r="I648" t="s">
        <v>957</v>
      </c>
      <c r="J648">
        <v>4</v>
      </c>
      <c r="L648" t="s">
        <v>909</v>
      </c>
      <c r="M648" t="s">
        <v>958</v>
      </c>
      <c r="N648" t="s">
        <v>959</v>
      </c>
      <c r="O648" t="s">
        <v>2993</v>
      </c>
      <c r="P648" t="s">
        <v>126</v>
      </c>
      <c r="Q648" t="s">
        <v>8644</v>
      </c>
      <c r="R648" t="s">
        <v>8488</v>
      </c>
      <c r="S648" t="s">
        <v>8645</v>
      </c>
      <c r="T648" t="b">
        <v>1</v>
      </c>
      <c r="U648" t="b">
        <v>0</v>
      </c>
      <c r="V648">
        <v>2</v>
      </c>
      <c r="W648">
        <v>20</v>
      </c>
      <c r="X648">
        <v>15</v>
      </c>
      <c r="AB648">
        <v>2</v>
      </c>
      <c r="AC648">
        <v>1</v>
      </c>
      <c r="AD648">
        <v>2</v>
      </c>
      <c r="AE648" t="s">
        <v>2994</v>
      </c>
      <c r="AG648" t="s">
        <v>2995</v>
      </c>
      <c r="AH648" t="s">
        <v>2996</v>
      </c>
    </row>
    <row r="649" spans="1:34" x14ac:dyDescent="0.25">
      <c r="A649">
        <v>3</v>
      </c>
      <c r="B649" t="s">
        <v>623</v>
      </c>
      <c r="C649" t="s">
        <v>627</v>
      </c>
      <c r="D649" t="s">
        <v>624</v>
      </c>
      <c r="E649" t="s">
        <v>625</v>
      </c>
      <c r="F649" t="s">
        <v>629</v>
      </c>
      <c r="G649" t="s">
        <v>11040</v>
      </c>
      <c r="H649" t="s">
        <v>956</v>
      </c>
      <c r="I649" t="s">
        <v>957</v>
      </c>
      <c r="J649">
        <v>4</v>
      </c>
      <c r="L649" t="s">
        <v>909</v>
      </c>
      <c r="M649" t="s">
        <v>958</v>
      </c>
      <c r="N649" t="s">
        <v>959</v>
      </c>
      <c r="O649" t="s">
        <v>2997</v>
      </c>
      <c r="P649" t="s">
        <v>126</v>
      </c>
      <c r="Q649" t="s">
        <v>8644</v>
      </c>
      <c r="R649" t="s">
        <v>8488</v>
      </c>
      <c r="S649" t="s">
        <v>8645</v>
      </c>
      <c r="T649" t="b">
        <v>1</v>
      </c>
      <c r="U649" t="b">
        <v>0</v>
      </c>
      <c r="V649">
        <v>3</v>
      </c>
      <c r="W649">
        <v>20</v>
      </c>
      <c r="X649">
        <v>15</v>
      </c>
      <c r="AB649">
        <v>2</v>
      </c>
      <c r="AC649">
        <v>1</v>
      </c>
      <c r="AD649">
        <v>2</v>
      </c>
      <c r="AE649" t="s">
        <v>2994</v>
      </c>
      <c r="AG649" t="s">
        <v>2995</v>
      </c>
      <c r="AH649" t="s">
        <v>2998</v>
      </c>
    </row>
    <row r="650" spans="1:34" x14ac:dyDescent="0.25">
      <c r="A650">
        <v>3</v>
      </c>
      <c r="B650" t="s">
        <v>623</v>
      </c>
      <c r="C650" t="s">
        <v>627</v>
      </c>
      <c r="D650" t="s">
        <v>624</v>
      </c>
      <c r="E650" t="s">
        <v>625</v>
      </c>
      <c r="F650" t="s">
        <v>629</v>
      </c>
      <c r="G650" t="s">
        <v>11040</v>
      </c>
      <c r="H650" t="s">
        <v>956</v>
      </c>
      <c r="I650" t="s">
        <v>957</v>
      </c>
      <c r="J650">
        <v>4</v>
      </c>
      <c r="L650" t="s">
        <v>909</v>
      </c>
      <c r="M650" t="s">
        <v>958</v>
      </c>
      <c r="N650" t="s">
        <v>959</v>
      </c>
      <c r="O650" t="s">
        <v>2999</v>
      </c>
      <c r="P650" t="s">
        <v>214</v>
      </c>
      <c r="Q650" t="s">
        <v>8650</v>
      </c>
      <c r="R650" t="s">
        <v>8637</v>
      </c>
      <c r="S650" t="s">
        <v>8643</v>
      </c>
      <c r="T650" t="b">
        <v>0</v>
      </c>
      <c r="U650" t="b">
        <v>0</v>
      </c>
      <c r="V650">
        <v>1</v>
      </c>
      <c r="W650">
        <v>47.5</v>
      </c>
      <c r="X650">
        <v>12</v>
      </c>
      <c r="AB650">
        <v>2</v>
      </c>
      <c r="AC650">
        <v>1</v>
      </c>
      <c r="AD650">
        <v>2</v>
      </c>
      <c r="AE650" t="s">
        <v>1745</v>
      </c>
      <c r="AG650" t="s">
        <v>3000</v>
      </c>
      <c r="AH650" t="s">
        <v>3001</v>
      </c>
    </row>
    <row r="651" spans="1:34" x14ac:dyDescent="0.25">
      <c r="A651">
        <v>3</v>
      </c>
      <c r="B651" t="s">
        <v>623</v>
      </c>
      <c r="C651" t="s">
        <v>627</v>
      </c>
      <c r="D651" t="s">
        <v>624</v>
      </c>
      <c r="E651" t="s">
        <v>625</v>
      </c>
      <c r="F651" t="s">
        <v>629</v>
      </c>
      <c r="G651" t="s">
        <v>11040</v>
      </c>
      <c r="H651" t="s">
        <v>956</v>
      </c>
      <c r="I651" t="s">
        <v>957</v>
      </c>
      <c r="J651">
        <v>4</v>
      </c>
      <c r="L651" t="s">
        <v>909</v>
      </c>
      <c r="M651" t="s">
        <v>958</v>
      </c>
      <c r="N651" t="s">
        <v>959</v>
      </c>
      <c r="O651" t="s">
        <v>3002</v>
      </c>
      <c r="P651" t="s">
        <v>214</v>
      </c>
      <c r="Q651" t="s">
        <v>8650</v>
      </c>
      <c r="R651" t="s">
        <v>8637</v>
      </c>
      <c r="S651" t="s">
        <v>8643</v>
      </c>
      <c r="T651" t="b">
        <v>0</v>
      </c>
      <c r="U651" t="b">
        <v>0</v>
      </c>
      <c r="V651">
        <v>2</v>
      </c>
      <c r="W651">
        <v>47.5</v>
      </c>
      <c r="X651">
        <v>10</v>
      </c>
      <c r="AB651">
        <v>2</v>
      </c>
      <c r="AC651">
        <v>1</v>
      </c>
      <c r="AD651">
        <v>2</v>
      </c>
      <c r="AE651" t="s">
        <v>610</v>
      </c>
      <c r="AG651" t="s">
        <v>3003</v>
      </c>
      <c r="AH651" t="s">
        <v>3004</v>
      </c>
    </row>
    <row r="652" spans="1:34" x14ac:dyDescent="0.25">
      <c r="A652">
        <v>3</v>
      </c>
      <c r="B652" t="s">
        <v>623</v>
      </c>
      <c r="C652" t="s">
        <v>627</v>
      </c>
      <c r="D652" t="s">
        <v>624</v>
      </c>
      <c r="E652" t="s">
        <v>625</v>
      </c>
      <c r="F652" t="s">
        <v>629</v>
      </c>
      <c r="G652" t="s">
        <v>11040</v>
      </c>
      <c r="H652" t="s">
        <v>956</v>
      </c>
      <c r="I652" t="s">
        <v>957</v>
      </c>
      <c r="J652">
        <v>4</v>
      </c>
      <c r="L652" t="s">
        <v>909</v>
      </c>
      <c r="M652" t="s">
        <v>958</v>
      </c>
      <c r="N652" t="s">
        <v>959</v>
      </c>
      <c r="O652" t="s">
        <v>3005</v>
      </c>
      <c r="P652" t="s">
        <v>214</v>
      </c>
      <c r="Q652" t="s">
        <v>8650</v>
      </c>
      <c r="R652" t="s">
        <v>8637</v>
      </c>
      <c r="S652" t="s">
        <v>8643</v>
      </c>
      <c r="T652" t="b">
        <v>0</v>
      </c>
      <c r="U652" t="b">
        <v>0</v>
      </c>
      <c r="V652">
        <v>3</v>
      </c>
      <c r="W652">
        <v>47.5</v>
      </c>
      <c r="X652">
        <v>8</v>
      </c>
      <c r="AB652">
        <v>2</v>
      </c>
      <c r="AC652">
        <v>1</v>
      </c>
      <c r="AD652">
        <v>2</v>
      </c>
      <c r="AE652" t="s">
        <v>610</v>
      </c>
      <c r="AG652" t="s">
        <v>3003</v>
      </c>
      <c r="AH652" t="s">
        <v>3006</v>
      </c>
    </row>
    <row r="653" spans="1:34" x14ac:dyDescent="0.25">
      <c r="A653">
        <v>3</v>
      </c>
      <c r="B653" t="s">
        <v>623</v>
      </c>
      <c r="C653" t="s">
        <v>627</v>
      </c>
      <c r="D653" t="s">
        <v>624</v>
      </c>
      <c r="E653" t="s">
        <v>625</v>
      </c>
      <c r="F653" t="s">
        <v>629</v>
      </c>
      <c r="G653" t="s">
        <v>11040</v>
      </c>
      <c r="H653" t="s">
        <v>956</v>
      </c>
      <c r="I653" t="s">
        <v>957</v>
      </c>
      <c r="J653">
        <v>4</v>
      </c>
      <c r="L653" t="s">
        <v>909</v>
      </c>
      <c r="M653" t="s">
        <v>958</v>
      </c>
      <c r="N653" t="s">
        <v>959</v>
      </c>
      <c r="O653" t="s">
        <v>3007</v>
      </c>
      <c r="P653" t="s">
        <v>214</v>
      </c>
      <c r="Q653" t="s">
        <v>8650</v>
      </c>
      <c r="R653" t="s">
        <v>8637</v>
      </c>
      <c r="S653" t="s">
        <v>8643</v>
      </c>
      <c r="T653" t="b">
        <v>0</v>
      </c>
      <c r="U653" t="b">
        <v>0</v>
      </c>
      <c r="V653">
        <v>4</v>
      </c>
      <c r="W653">
        <v>47.5</v>
      </c>
      <c r="X653">
        <v>8</v>
      </c>
      <c r="AB653">
        <v>2</v>
      </c>
      <c r="AC653">
        <v>1</v>
      </c>
      <c r="AD653">
        <v>2</v>
      </c>
      <c r="AE653" t="s">
        <v>610</v>
      </c>
      <c r="AG653" t="s">
        <v>3003</v>
      </c>
      <c r="AH653" t="s">
        <v>3008</v>
      </c>
    </row>
    <row r="654" spans="1:34" x14ac:dyDescent="0.25">
      <c r="A654">
        <v>3</v>
      </c>
      <c r="B654" t="s">
        <v>623</v>
      </c>
      <c r="C654" t="s">
        <v>627</v>
      </c>
      <c r="D654" t="s">
        <v>624</v>
      </c>
      <c r="E654" t="s">
        <v>625</v>
      </c>
      <c r="F654" t="s">
        <v>629</v>
      </c>
      <c r="G654" t="s">
        <v>11040</v>
      </c>
      <c r="H654" t="s">
        <v>956</v>
      </c>
      <c r="I654" t="s">
        <v>957</v>
      </c>
      <c r="J654">
        <v>4</v>
      </c>
      <c r="L654" t="s">
        <v>909</v>
      </c>
      <c r="M654" t="s">
        <v>958</v>
      </c>
      <c r="N654" t="s">
        <v>959</v>
      </c>
      <c r="O654" t="s">
        <v>3009</v>
      </c>
      <c r="P654" t="s">
        <v>235</v>
      </c>
      <c r="Q654" t="s">
        <v>8650</v>
      </c>
      <c r="R654" t="s">
        <v>8637</v>
      </c>
      <c r="S654" t="s">
        <v>8643</v>
      </c>
      <c r="T654" t="b">
        <v>1</v>
      </c>
      <c r="U654" t="b">
        <v>0</v>
      </c>
      <c r="V654">
        <v>1</v>
      </c>
      <c r="W654">
        <v>12.5</v>
      </c>
      <c r="X654">
        <v>12</v>
      </c>
      <c r="AB654">
        <v>1</v>
      </c>
      <c r="AC654">
        <v>1</v>
      </c>
      <c r="AD654">
        <v>3</v>
      </c>
      <c r="AG654" t="s">
        <v>3010</v>
      </c>
      <c r="AH654" t="s">
        <v>3011</v>
      </c>
    </row>
    <row r="655" spans="1:34" x14ac:dyDescent="0.25">
      <c r="A655">
        <v>3</v>
      </c>
      <c r="B655" t="s">
        <v>623</v>
      </c>
      <c r="C655" t="s">
        <v>627</v>
      </c>
      <c r="D655" t="s">
        <v>624</v>
      </c>
      <c r="E655" t="s">
        <v>625</v>
      </c>
      <c r="F655" t="s">
        <v>629</v>
      </c>
      <c r="G655" t="s">
        <v>11040</v>
      </c>
      <c r="H655" t="s">
        <v>956</v>
      </c>
      <c r="I655" t="s">
        <v>957</v>
      </c>
      <c r="J655">
        <v>4</v>
      </c>
      <c r="L655" t="s">
        <v>909</v>
      </c>
      <c r="M655" t="s">
        <v>958</v>
      </c>
      <c r="N655" t="s">
        <v>959</v>
      </c>
      <c r="O655" t="s">
        <v>3012</v>
      </c>
      <c r="P655" t="s">
        <v>235</v>
      </c>
      <c r="Q655" t="s">
        <v>8650</v>
      </c>
      <c r="R655" t="s">
        <v>8637</v>
      </c>
      <c r="S655" t="s">
        <v>8643</v>
      </c>
      <c r="T655" t="b">
        <v>1</v>
      </c>
      <c r="U655" t="b">
        <v>0</v>
      </c>
      <c r="V655">
        <v>2</v>
      </c>
      <c r="W655">
        <v>12.5</v>
      </c>
      <c r="X655">
        <v>11</v>
      </c>
      <c r="AB655">
        <v>1</v>
      </c>
      <c r="AC655">
        <v>1</v>
      </c>
      <c r="AD655">
        <v>3</v>
      </c>
      <c r="AE655" t="s">
        <v>1745</v>
      </c>
      <c r="AG655" t="s">
        <v>2403</v>
      </c>
      <c r="AH655" t="s">
        <v>3013</v>
      </c>
    </row>
    <row r="656" spans="1:34" x14ac:dyDescent="0.25">
      <c r="A656">
        <v>3</v>
      </c>
      <c r="B656" t="s">
        <v>623</v>
      </c>
      <c r="C656" t="s">
        <v>627</v>
      </c>
      <c r="D656" t="s">
        <v>624</v>
      </c>
      <c r="E656" t="s">
        <v>625</v>
      </c>
      <c r="F656" t="s">
        <v>629</v>
      </c>
      <c r="G656" t="s">
        <v>11040</v>
      </c>
      <c r="H656" t="s">
        <v>956</v>
      </c>
      <c r="I656" t="s">
        <v>957</v>
      </c>
      <c r="J656">
        <v>4</v>
      </c>
      <c r="L656" t="s">
        <v>909</v>
      </c>
      <c r="M656" t="s">
        <v>958</v>
      </c>
      <c r="N656" t="s">
        <v>959</v>
      </c>
      <c r="O656" t="s">
        <v>3014</v>
      </c>
      <c r="P656" t="s">
        <v>235</v>
      </c>
      <c r="Q656" t="s">
        <v>8650</v>
      </c>
      <c r="R656" t="s">
        <v>8637</v>
      </c>
      <c r="S656" t="s">
        <v>8643</v>
      </c>
      <c r="T656" t="b">
        <v>1</v>
      </c>
      <c r="U656" t="b">
        <v>0</v>
      </c>
      <c r="V656">
        <v>3</v>
      </c>
      <c r="W656">
        <v>12.5</v>
      </c>
      <c r="X656">
        <v>12</v>
      </c>
      <c r="AB656">
        <v>1</v>
      </c>
      <c r="AC656">
        <v>1</v>
      </c>
      <c r="AD656">
        <v>3</v>
      </c>
      <c r="AE656" t="s">
        <v>610</v>
      </c>
      <c r="AG656" t="s">
        <v>2406</v>
      </c>
      <c r="AH656" t="s">
        <v>3015</v>
      </c>
    </row>
    <row r="657" spans="1:34" x14ac:dyDescent="0.25">
      <c r="A657">
        <v>3</v>
      </c>
      <c r="B657" t="s">
        <v>623</v>
      </c>
      <c r="C657" t="s">
        <v>627</v>
      </c>
      <c r="D657" t="s">
        <v>624</v>
      </c>
      <c r="E657" t="s">
        <v>625</v>
      </c>
      <c r="F657" t="s">
        <v>629</v>
      </c>
      <c r="G657" t="s">
        <v>11040</v>
      </c>
      <c r="H657" t="s">
        <v>956</v>
      </c>
      <c r="I657" t="s">
        <v>957</v>
      </c>
      <c r="J657">
        <v>4</v>
      </c>
      <c r="L657" t="s">
        <v>909</v>
      </c>
      <c r="M657" t="s">
        <v>958</v>
      </c>
      <c r="N657" t="s">
        <v>959</v>
      </c>
      <c r="O657" t="s">
        <v>3016</v>
      </c>
      <c r="P657" t="s">
        <v>303</v>
      </c>
      <c r="Q657" t="s">
        <v>148</v>
      </c>
      <c r="R657" t="s">
        <v>8661</v>
      </c>
      <c r="S657" t="s">
        <v>8645</v>
      </c>
      <c r="T657" t="b">
        <v>0</v>
      </c>
      <c r="U657" t="b">
        <v>0</v>
      </c>
      <c r="V657">
        <v>1</v>
      </c>
      <c r="W657">
        <v>6</v>
      </c>
      <c r="X657">
        <v>12</v>
      </c>
      <c r="AB657">
        <v>2</v>
      </c>
      <c r="AC657">
        <v>2</v>
      </c>
      <c r="AD657">
        <v>2</v>
      </c>
      <c r="AE657" t="s">
        <v>1745</v>
      </c>
      <c r="AG657" t="s">
        <v>2664</v>
      </c>
      <c r="AH657" t="s">
        <v>3017</v>
      </c>
    </row>
    <row r="658" spans="1:34" x14ac:dyDescent="0.25">
      <c r="A658">
        <v>3</v>
      </c>
      <c r="B658" t="s">
        <v>623</v>
      </c>
      <c r="C658" t="s">
        <v>627</v>
      </c>
      <c r="D658" t="s">
        <v>624</v>
      </c>
      <c r="E658" t="s">
        <v>625</v>
      </c>
      <c r="F658" t="s">
        <v>629</v>
      </c>
      <c r="G658" t="s">
        <v>11040</v>
      </c>
      <c r="H658" t="s">
        <v>956</v>
      </c>
      <c r="I658" t="s">
        <v>957</v>
      </c>
      <c r="J658">
        <v>4</v>
      </c>
      <c r="L658" t="s">
        <v>909</v>
      </c>
      <c r="M658" t="s">
        <v>958</v>
      </c>
      <c r="N658" t="s">
        <v>959</v>
      </c>
      <c r="O658" t="s">
        <v>3018</v>
      </c>
      <c r="P658" t="s">
        <v>303</v>
      </c>
      <c r="Q658" t="s">
        <v>148</v>
      </c>
      <c r="R658" t="s">
        <v>8661</v>
      </c>
      <c r="S658" t="s">
        <v>8645</v>
      </c>
      <c r="T658" t="b">
        <v>0</v>
      </c>
      <c r="U658" t="b">
        <v>0</v>
      </c>
      <c r="V658">
        <v>2</v>
      </c>
      <c r="W658">
        <v>6</v>
      </c>
      <c r="X658">
        <v>15</v>
      </c>
      <c r="AB658">
        <v>2</v>
      </c>
      <c r="AC658">
        <v>2</v>
      </c>
      <c r="AD658">
        <v>2</v>
      </c>
      <c r="AE658" t="s">
        <v>1745</v>
      </c>
      <c r="AG658" t="s">
        <v>2664</v>
      </c>
      <c r="AH658" t="s">
        <v>3019</v>
      </c>
    </row>
    <row r="659" spans="1:34" x14ac:dyDescent="0.25">
      <c r="A659">
        <v>3</v>
      </c>
      <c r="B659" t="s">
        <v>623</v>
      </c>
      <c r="C659" t="s">
        <v>627</v>
      </c>
      <c r="D659" t="s">
        <v>624</v>
      </c>
      <c r="E659" t="s">
        <v>625</v>
      </c>
      <c r="F659" t="s">
        <v>629</v>
      </c>
      <c r="G659" t="s">
        <v>11040</v>
      </c>
      <c r="H659" t="s">
        <v>956</v>
      </c>
      <c r="I659" t="s">
        <v>957</v>
      </c>
      <c r="J659">
        <v>4</v>
      </c>
      <c r="L659" t="s">
        <v>909</v>
      </c>
      <c r="M659" t="s">
        <v>958</v>
      </c>
      <c r="N659" t="s">
        <v>959</v>
      </c>
      <c r="O659" t="s">
        <v>3020</v>
      </c>
      <c r="P659" t="s">
        <v>303</v>
      </c>
      <c r="Q659" t="s">
        <v>148</v>
      </c>
      <c r="R659" t="s">
        <v>8661</v>
      </c>
      <c r="S659" t="s">
        <v>8645</v>
      </c>
      <c r="T659" t="b">
        <v>0</v>
      </c>
      <c r="U659" t="b">
        <v>0</v>
      </c>
      <c r="V659">
        <v>3</v>
      </c>
      <c r="W659">
        <v>6</v>
      </c>
      <c r="X659">
        <v>15</v>
      </c>
      <c r="AB659">
        <v>2</v>
      </c>
      <c r="AC659">
        <v>2</v>
      </c>
      <c r="AD659">
        <v>2</v>
      </c>
      <c r="AE659" t="s">
        <v>1745</v>
      </c>
      <c r="AG659" t="s">
        <v>2664</v>
      </c>
      <c r="AH659" t="s">
        <v>959</v>
      </c>
    </row>
    <row r="660" spans="1:34" x14ac:dyDescent="0.25">
      <c r="A660">
        <v>3</v>
      </c>
      <c r="B660" t="s">
        <v>623</v>
      </c>
      <c r="C660" t="s">
        <v>627</v>
      </c>
      <c r="D660" t="s">
        <v>624</v>
      </c>
      <c r="E660" t="s">
        <v>625</v>
      </c>
      <c r="F660" t="s">
        <v>629</v>
      </c>
      <c r="G660" t="s">
        <v>11040</v>
      </c>
      <c r="H660" t="s">
        <v>960</v>
      </c>
      <c r="I660" t="s">
        <v>961</v>
      </c>
      <c r="J660">
        <v>1</v>
      </c>
      <c r="L660" t="s">
        <v>894</v>
      </c>
      <c r="M660" t="s">
        <v>962</v>
      </c>
      <c r="N660" t="s">
        <v>963</v>
      </c>
      <c r="O660" t="s">
        <v>3021</v>
      </c>
      <c r="P660" t="s">
        <v>356</v>
      </c>
      <c r="Q660" t="s">
        <v>25</v>
      </c>
      <c r="R660" t="s">
        <v>25</v>
      </c>
      <c r="S660" t="s">
        <v>357</v>
      </c>
      <c r="T660" t="b">
        <v>0</v>
      </c>
      <c r="U660" t="b">
        <v>1</v>
      </c>
      <c r="V660">
        <v>1</v>
      </c>
      <c r="Y660">
        <v>300</v>
      </c>
      <c r="Z660">
        <v>0.81</v>
      </c>
      <c r="AA660" t="s">
        <v>2238</v>
      </c>
      <c r="AG660" t="s">
        <v>2905</v>
      </c>
      <c r="AH660" t="s">
        <v>962</v>
      </c>
    </row>
    <row r="661" spans="1:34" x14ac:dyDescent="0.25">
      <c r="A661">
        <v>3</v>
      </c>
      <c r="B661" t="s">
        <v>623</v>
      </c>
      <c r="C661" t="s">
        <v>627</v>
      </c>
      <c r="D661" t="s">
        <v>624</v>
      </c>
      <c r="E661" t="s">
        <v>625</v>
      </c>
      <c r="F661" t="s">
        <v>629</v>
      </c>
      <c r="G661" t="s">
        <v>11040</v>
      </c>
      <c r="H661" t="s">
        <v>960</v>
      </c>
      <c r="I661" t="s">
        <v>961</v>
      </c>
      <c r="J661">
        <v>1</v>
      </c>
      <c r="L661" t="s">
        <v>894</v>
      </c>
      <c r="M661" t="s">
        <v>962</v>
      </c>
      <c r="N661" t="s">
        <v>963</v>
      </c>
      <c r="O661" t="s">
        <v>3022</v>
      </c>
      <c r="P661" t="s">
        <v>249</v>
      </c>
      <c r="Q661" t="s">
        <v>369</v>
      </c>
      <c r="R661" t="s">
        <v>423</v>
      </c>
      <c r="S661" t="s">
        <v>8645</v>
      </c>
      <c r="T661" t="b">
        <v>0</v>
      </c>
      <c r="U661" t="b">
        <v>0</v>
      </c>
      <c r="V661">
        <v>1</v>
      </c>
      <c r="W661">
        <v>130</v>
      </c>
      <c r="X661">
        <v>8</v>
      </c>
      <c r="AB661">
        <v>3</v>
      </c>
      <c r="AC661">
        <v>1</v>
      </c>
      <c r="AD661">
        <v>1</v>
      </c>
      <c r="AE661" t="s">
        <v>618</v>
      </c>
      <c r="AG661" t="s">
        <v>2598</v>
      </c>
      <c r="AH661" t="s">
        <v>3023</v>
      </c>
    </row>
    <row r="662" spans="1:34" x14ac:dyDescent="0.25">
      <c r="A662">
        <v>3</v>
      </c>
      <c r="B662" t="s">
        <v>623</v>
      </c>
      <c r="C662" t="s">
        <v>627</v>
      </c>
      <c r="D662" t="s">
        <v>624</v>
      </c>
      <c r="E662" t="s">
        <v>625</v>
      </c>
      <c r="F662" t="s">
        <v>629</v>
      </c>
      <c r="G662" t="s">
        <v>11040</v>
      </c>
      <c r="H662" t="s">
        <v>960</v>
      </c>
      <c r="I662" t="s">
        <v>961</v>
      </c>
      <c r="J662">
        <v>1</v>
      </c>
      <c r="L662" t="s">
        <v>894</v>
      </c>
      <c r="M662" t="s">
        <v>962</v>
      </c>
      <c r="N662" t="s">
        <v>963</v>
      </c>
      <c r="O662" t="s">
        <v>3024</v>
      </c>
      <c r="P662" t="s">
        <v>249</v>
      </c>
      <c r="Q662" t="s">
        <v>369</v>
      </c>
      <c r="R662" t="s">
        <v>423</v>
      </c>
      <c r="S662" t="s">
        <v>8645</v>
      </c>
      <c r="T662" t="b">
        <v>0</v>
      </c>
      <c r="U662" t="b">
        <v>0</v>
      </c>
      <c r="V662">
        <v>2</v>
      </c>
      <c r="W662">
        <v>130</v>
      </c>
      <c r="X662">
        <v>8</v>
      </c>
      <c r="AB662">
        <v>3</v>
      </c>
      <c r="AC662">
        <v>1</v>
      </c>
      <c r="AD662">
        <v>1</v>
      </c>
      <c r="AE662" t="s">
        <v>618</v>
      </c>
      <c r="AG662" t="s">
        <v>2598</v>
      </c>
      <c r="AH662" t="s">
        <v>3025</v>
      </c>
    </row>
    <row r="663" spans="1:34" x14ac:dyDescent="0.25">
      <c r="A663">
        <v>3</v>
      </c>
      <c r="B663" t="s">
        <v>623</v>
      </c>
      <c r="C663" t="s">
        <v>627</v>
      </c>
      <c r="D663" t="s">
        <v>624</v>
      </c>
      <c r="E663" t="s">
        <v>625</v>
      </c>
      <c r="F663" t="s">
        <v>629</v>
      </c>
      <c r="G663" t="s">
        <v>11040</v>
      </c>
      <c r="H663" t="s">
        <v>960</v>
      </c>
      <c r="I663" t="s">
        <v>961</v>
      </c>
      <c r="J663">
        <v>1</v>
      </c>
      <c r="L663" t="s">
        <v>894</v>
      </c>
      <c r="M663" t="s">
        <v>962</v>
      </c>
      <c r="N663" t="s">
        <v>963</v>
      </c>
      <c r="O663" t="s">
        <v>3026</v>
      </c>
      <c r="P663" t="s">
        <v>249</v>
      </c>
      <c r="Q663" t="s">
        <v>369</v>
      </c>
      <c r="R663" t="s">
        <v>423</v>
      </c>
      <c r="S663" t="s">
        <v>8645</v>
      </c>
      <c r="T663" t="b">
        <v>0</v>
      </c>
      <c r="U663" t="b">
        <v>0</v>
      </c>
      <c r="V663">
        <v>3</v>
      </c>
      <c r="W663">
        <v>130</v>
      </c>
      <c r="X663">
        <v>8</v>
      </c>
      <c r="AB663">
        <v>3</v>
      </c>
      <c r="AC663">
        <v>1</v>
      </c>
      <c r="AD663">
        <v>1</v>
      </c>
      <c r="AE663" t="s">
        <v>618</v>
      </c>
      <c r="AG663" t="s">
        <v>3027</v>
      </c>
      <c r="AH663" t="s">
        <v>3028</v>
      </c>
    </row>
    <row r="664" spans="1:34" x14ac:dyDescent="0.25">
      <c r="A664">
        <v>3</v>
      </c>
      <c r="B664" t="s">
        <v>623</v>
      </c>
      <c r="C664" t="s">
        <v>627</v>
      </c>
      <c r="D664" t="s">
        <v>624</v>
      </c>
      <c r="E664" t="s">
        <v>625</v>
      </c>
      <c r="F664" t="s">
        <v>629</v>
      </c>
      <c r="G664" t="s">
        <v>11040</v>
      </c>
      <c r="H664" t="s">
        <v>960</v>
      </c>
      <c r="I664" t="s">
        <v>961</v>
      </c>
      <c r="J664">
        <v>1</v>
      </c>
      <c r="L664" t="s">
        <v>894</v>
      </c>
      <c r="M664" t="s">
        <v>962</v>
      </c>
      <c r="N664" t="s">
        <v>963</v>
      </c>
      <c r="O664" t="s">
        <v>3029</v>
      </c>
      <c r="P664" t="s">
        <v>249</v>
      </c>
      <c r="Q664" t="s">
        <v>369</v>
      </c>
      <c r="R664" t="s">
        <v>423</v>
      </c>
      <c r="S664" t="s">
        <v>8645</v>
      </c>
      <c r="T664" t="b">
        <v>0</v>
      </c>
      <c r="U664" t="b">
        <v>0</v>
      </c>
      <c r="V664">
        <v>4</v>
      </c>
      <c r="W664">
        <v>130</v>
      </c>
      <c r="X664">
        <v>8</v>
      </c>
      <c r="AB664">
        <v>3</v>
      </c>
      <c r="AC664">
        <v>1</v>
      </c>
      <c r="AD664">
        <v>1</v>
      </c>
      <c r="AE664" t="s">
        <v>1745</v>
      </c>
      <c r="AG664" t="s">
        <v>3030</v>
      </c>
      <c r="AH664" t="s">
        <v>3031</v>
      </c>
    </row>
    <row r="665" spans="1:34" x14ac:dyDescent="0.25">
      <c r="A665">
        <v>3</v>
      </c>
      <c r="B665" t="s">
        <v>623</v>
      </c>
      <c r="C665" t="s">
        <v>627</v>
      </c>
      <c r="D665" t="s">
        <v>624</v>
      </c>
      <c r="E665" t="s">
        <v>625</v>
      </c>
      <c r="F665" t="s">
        <v>629</v>
      </c>
      <c r="G665" t="s">
        <v>11040</v>
      </c>
      <c r="H665" t="s">
        <v>960</v>
      </c>
      <c r="I665" t="s">
        <v>961</v>
      </c>
      <c r="J665">
        <v>1</v>
      </c>
      <c r="L665" t="s">
        <v>894</v>
      </c>
      <c r="M665" t="s">
        <v>962</v>
      </c>
      <c r="N665" t="s">
        <v>963</v>
      </c>
      <c r="O665" t="s">
        <v>3032</v>
      </c>
      <c r="P665" t="s">
        <v>256</v>
      </c>
      <c r="Q665" t="s">
        <v>369</v>
      </c>
      <c r="R665" t="s">
        <v>8654</v>
      </c>
      <c r="S665" t="s">
        <v>8645</v>
      </c>
      <c r="T665" t="b">
        <v>1</v>
      </c>
      <c r="U665" t="b">
        <v>0</v>
      </c>
      <c r="V665">
        <v>1</v>
      </c>
      <c r="W665">
        <v>30</v>
      </c>
      <c r="X665">
        <v>8</v>
      </c>
      <c r="AB665">
        <v>2</v>
      </c>
      <c r="AC665">
        <v>1</v>
      </c>
      <c r="AD665">
        <v>2</v>
      </c>
      <c r="AE665" t="s">
        <v>1745</v>
      </c>
      <c r="AG665" t="s">
        <v>1932</v>
      </c>
      <c r="AH665" t="s">
        <v>3033</v>
      </c>
    </row>
    <row r="666" spans="1:34" x14ac:dyDescent="0.25">
      <c r="A666">
        <v>3</v>
      </c>
      <c r="B666" t="s">
        <v>623</v>
      </c>
      <c r="C666" t="s">
        <v>627</v>
      </c>
      <c r="D666" t="s">
        <v>624</v>
      </c>
      <c r="E666" t="s">
        <v>625</v>
      </c>
      <c r="F666" t="s">
        <v>629</v>
      </c>
      <c r="G666" t="s">
        <v>11040</v>
      </c>
      <c r="H666" t="s">
        <v>960</v>
      </c>
      <c r="I666" t="s">
        <v>961</v>
      </c>
      <c r="J666">
        <v>1</v>
      </c>
      <c r="L666" t="s">
        <v>894</v>
      </c>
      <c r="M666" t="s">
        <v>962</v>
      </c>
      <c r="N666" t="s">
        <v>963</v>
      </c>
      <c r="O666" t="s">
        <v>3034</v>
      </c>
      <c r="P666" t="s">
        <v>256</v>
      </c>
      <c r="Q666" t="s">
        <v>369</v>
      </c>
      <c r="R666" t="s">
        <v>8654</v>
      </c>
      <c r="S666" t="s">
        <v>8645</v>
      </c>
      <c r="T666" t="b">
        <v>1</v>
      </c>
      <c r="U666" t="b">
        <v>0</v>
      </c>
      <c r="V666">
        <v>2</v>
      </c>
      <c r="W666">
        <v>30</v>
      </c>
      <c r="X666">
        <v>8</v>
      </c>
      <c r="AB666">
        <v>2</v>
      </c>
      <c r="AC666">
        <v>1</v>
      </c>
      <c r="AD666">
        <v>2</v>
      </c>
      <c r="AE666" t="s">
        <v>1745</v>
      </c>
      <c r="AG666" t="s">
        <v>1932</v>
      </c>
      <c r="AH666" t="s">
        <v>3035</v>
      </c>
    </row>
    <row r="667" spans="1:34" x14ac:dyDescent="0.25">
      <c r="A667">
        <v>3</v>
      </c>
      <c r="B667" t="s">
        <v>623</v>
      </c>
      <c r="C667" t="s">
        <v>627</v>
      </c>
      <c r="D667" t="s">
        <v>624</v>
      </c>
      <c r="E667" t="s">
        <v>625</v>
      </c>
      <c r="F667" t="s">
        <v>629</v>
      </c>
      <c r="G667" t="s">
        <v>11040</v>
      </c>
      <c r="H667" t="s">
        <v>960</v>
      </c>
      <c r="I667" t="s">
        <v>961</v>
      </c>
      <c r="J667">
        <v>1</v>
      </c>
      <c r="L667" t="s">
        <v>894</v>
      </c>
      <c r="M667" t="s">
        <v>962</v>
      </c>
      <c r="N667" t="s">
        <v>963</v>
      </c>
      <c r="O667" t="s">
        <v>3036</v>
      </c>
      <c r="P667" t="s">
        <v>256</v>
      </c>
      <c r="Q667" t="s">
        <v>369</v>
      </c>
      <c r="R667" t="s">
        <v>8654</v>
      </c>
      <c r="S667" t="s">
        <v>8645</v>
      </c>
      <c r="T667" t="b">
        <v>1</v>
      </c>
      <c r="U667" t="b">
        <v>0</v>
      </c>
      <c r="V667">
        <v>3</v>
      </c>
      <c r="W667">
        <v>40</v>
      </c>
      <c r="X667">
        <v>9</v>
      </c>
      <c r="AB667">
        <v>2</v>
      </c>
      <c r="AC667">
        <v>1</v>
      </c>
      <c r="AD667">
        <v>2</v>
      </c>
      <c r="AE667" t="s">
        <v>1745</v>
      </c>
      <c r="AG667" t="s">
        <v>3037</v>
      </c>
      <c r="AH667" t="s">
        <v>3038</v>
      </c>
    </row>
    <row r="668" spans="1:34" x14ac:dyDescent="0.25">
      <c r="A668">
        <v>3</v>
      </c>
      <c r="B668" t="s">
        <v>623</v>
      </c>
      <c r="C668" t="s">
        <v>627</v>
      </c>
      <c r="D668" t="s">
        <v>624</v>
      </c>
      <c r="E668" t="s">
        <v>625</v>
      </c>
      <c r="F668" t="s">
        <v>629</v>
      </c>
      <c r="G668" t="s">
        <v>11040</v>
      </c>
      <c r="H668" t="s">
        <v>960</v>
      </c>
      <c r="I668" t="s">
        <v>961</v>
      </c>
      <c r="J668">
        <v>1</v>
      </c>
      <c r="L668" t="s">
        <v>894</v>
      </c>
      <c r="M668" t="s">
        <v>962</v>
      </c>
      <c r="N668" t="s">
        <v>963</v>
      </c>
      <c r="O668" t="s">
        <v>3039</v>
      </c>
      <c r="P668" t="s">
        <v>286</v>
      </c>
      <c r="Q668" t="s">
        <v>369</v>
      </c>
      <c r="R668" t="s">
        <v>8489</v>
      </c>
      <c r="S668" t="s">
        <v>8645</v>
      </c>
      <c r="T668" t="b">
        <v>0</v>
      </c>
      <c r="U668" t="b">
        <v>0</v>
      </c>
      <c r="V668">
        <v>1</v>
      </c>
      <c r="W668">
        <v>95</v>
      </c>
      <c r="X668">
        <v>12</v>
      </c>
      <c r="AB668">
        <v>2</v>
      </c>
      <c r="AC668">
        <v>1</v>
      </c>
      <c r="AD668">
        <v>2</v>
      </c>
      <c r="AE668" t="s">
        <v>618</v>
      </c>
      <c r="AG668" t="s">
        <v>3040</v>
      </c>
      <c r="AH668" t="s">
        <v>3041</v>
      </c>
    </row>
    <row r="669" spans="1:34" x14ac:dyDescent="0.25">
      <c r="A669">
        <v>3</v>
      </c>
      <c r="B669" t="s">
        <v>623</v>
      </c>
      <c r="C669" t="s">
        <v>627</v>
      </c>
      <c r="D669" t="s">
        <v>624</v>
      </c>
      <c r="E669" t="s">
        <v>625</v>
      </c>
      <c r="F669" t="s">
        <v>629</v>
      </c>
      <c r="G669" t="s">
        <v>11040</v>
      </c>
      <c r="H669" t="s">
        <v>960</v>
      </c>
      <c r="I669" t="s">
        <v>961</v>
      </c>
      <c r="J669">
        <v>1</v>
      </c>
      <c r="L669" t="s">
        <v>894</v>
      </c>
      <c r="M669" t="s">
        <v>962</v>
      </c>
      <c r="N669" t="s">
        <v>963</v>
      </c>
      <c r="O669" t="s">
        <v>3042</v>
      </c>
      <c r="P669" t="s">
        <v>286</v>
      </c>
      <c r="Q669" t="s">
        <v>369</v>
      </c>
      <c r="R669" t="s">
        <v>8489</v>
      </c>
      <c r="S669" t="s">
        <v>8645</v>
      </c>
      <c r="T669" t="b">
        <v>0</v>
      </c>
      <c r="U669" t="b">
        <v>0</v>
      </c>
      <c r="V669">
        <v>2</v>
      </c>
      <c r="W669">
        <v>95</v>
      </c>
      <c r="X669">
        <v>12</v>
      </c>
      <c r="AB669">
        <v>2</v>
      </c>
      <c r="AC669">
        <v>1</v>
      </c>
      <c r="AD669">
        <v>2</v>
      </c>
      <c r="AE669" t="s">
        <v>610</v>
      </c>
      <c r="AG669" t="s">
        <v>3043</v>
      </c>
      <c r="AH669" t="s">
        <v>3044</v>
      </c>
    </row>
    <row r="670" spans="1:34" x14ac:dyDescent="0.25">
      <c r="A670">
        <v>3</v>
      </c>
      <c r="B670" t="s">
        <v>623</v>
      </c>
      <c r="C670" t="s">
        <v>627</v>
      </c>
      <c r="D670" t="s">
        <v>624</v>
      </c>
      <c r="E670" t="s">
        <v>625</v>
      </c>
      <c r="F670" t="s">
        <v>629</v>
      </c>
      <c r="G670" t="s">
        <v>11040</v>
      </c>
      <c r="H670" t="s">
        <v>960</v>
      </c>
      <c r="I670" t="s">
        <v>961</v>
      </c>
      <c r="J670">
        <v>1</v>
      </c>
      <c r="L670" t="s">
        <v>894</v>
      </c>
      <c r="M670" t="s">
        <v>962</v>
      </c>
      <c r="N670" t="s">
        <v>963</v>
      </c>
      <c r="O670" t="s">
        <v>3045</v>
      </c>
      <c r="P670" t="s">
        <v>286</v>
      </c>
      <c r="Q670" t="s">
        <v>369</v>
      </c>
      <c r="R670" t="s">
        <v>8489</v>
      </c>
      <c r="S670" t="s">
        <v>8645</v>
      </c>
      <c r="T670" t="b">
        <v>0</v>
      </c>
      <c r="U670" t="b">
        <v>0</v>
      </c>
      <c r="V670">
        <v>3</v>
      </c>
      <c r="W670">
        <v>95</v>
      </c>
      <c r="X670">
        <v>12</v>
      </c>
      <c r="AB670">
        <v>2</v>
      </c>
      <c r="AC670">
        <v>1</v>
      </c>
      <c r="AD670">
        <v>2</v>
      </c>
      <c r="AE670" t="s">
        <v>610</v>
      </c>
      <c r="AG670" t="s">
        <v>3043</v>
      </c>
      <c r="AH670" t="s">
        <v>3046</v>
      </c>
    </row>
    <row r="671" spans="1:34" x14ac:dyDescent="0.25">
      <c r="A671">
        <v>3</v>
      </c>
      <c r="B671" t="s">
        <v>623</v>
      </c>
      <c r="C671" t="s">
        <v>627</v>
      </c>
      <c r="D671" t="s">
        <v>624</v>
      </c>
      <c r="E671" t="s">
        <v>625</v>
      </c>
      <c r="F671" t="s">
        <v>629</v>
      </c>
      <c r="G671" t="s">
        <v>11040</v>
      </c>
      <c r="H671" t="s">
        <v>960</v>
      </c>
      <c r="I671" t="s">
        <v>961</v>
      </c>
      <c r="J671">
        <v>1</v>
      </c>
      <c r="L671" t="s">
        <v>894</v>
      </c>
      <c r="M671" t="s">
        <v>962</v>
      </c>
      <c r="N671" t="s">
        <v>963</v>
      </c>
      <c r="O671" t="s">
        <v>3047</v>
      </c>
      <c r="P671" t="s">
        <v>299</v>
      </c>
      <c r="Q671" t="s">
        <v>369</v>
      </c>
      <c r="R671" t="s">
        <v>8795</v>
      </c>
      <c r="S671" t="s">
        <v>8651</v>
      </c>
      <c r="T671" t="b">
        <v>0</v>
      </c>
      <c r="U671" t="b">
        <v>0</v>
      </c>
      <c r="V671">
        <v>1</v>
      </c>
      <c r="W671">
        <v>40</v>
      </c>
      <c r="X671">
        <v>12</v>
      </c>
      <c r="AB671">
        <v>2</v>
      </c>
      <c r="AC671">
        <v>1</v>
      </c>
      <c r="AD671">
        <v>2</v>
      </c>
      <c r="AE671" t="s">
        <v>618</v>
      </c>
      <c r="AG671" t="s">
        <v>2154</v>
      </c>
      <c r="AH671" t="s">
        <v>3048</v>
      </c>
    </row>
    <row r="672" spans="1:34" x14ac:dyDescent="0.25">
      <c r="A672">
        <v>3</v>
      </c>
      <c r="B672" t="s">
        <v>623</v>
      </c>
      <c r="C672" t="s">
        <v>627</v>
      </c>
      <c r="D672" t="s">
        <v>624</v>
      </c>
      <c r="E672" t="s">
        <v>625</v>
      </c>
      <c r="F672" t="s">
        <v>629</v>
      </c>
      <c r="G672" t="s">
        <v>11040</v>
      </c>
      <c r="H672" t="s">
        <v>960</v>
      </c>
      <c r="I672" t="s">
        <v>961</v>
      </c>
      <c r="J672">
        <v>1</v>
      </c>
      <c r="L672" t="s">
        <v>894</v>
      </c>
      <c r="M672" t="s">
        <v>962</v>
      </c>
      <c r="N672" t="s">
        <v>963</v>
      </c>
      <c r="O672" t="s">
        <v>3049</v>
      </c>
      <c r="P672" t="s">
        <v>299</v>
      </c>
      <c r="Q672" t="s">
        <v>369</v>
      </c>
      <c r="R672" t="s">
        <v>8795</v>
      </c>
      <c r="S672" t="s">
        <v>8651</v>
      </c>
      <c r="T672" t="b">
        <v>0</v>
      </c>
      <c r="U672" t="b">
        <v>0</v>
      </c>
      <c r="V672">
        <v>2</v>
      </c>
      <c r="W672">
        <v>55</v>
      </c>
      <c r="X672">
        <v>10</v>
      </c>
      <c r="AB672">
        <v>2</v>
      </c>
      <c r="AC672">
        <v>1</v>
      </c>
      <c r="AD672">
        <v>2</v>
      </c>
      <c r="AE672" t="s">
        <v>618</v>
      </c>
      <c r="AG672" t="s">
        <v>2154</v>
      </c>
      <c r="AH672" t="s">
        <v>3050</v>
      </c>
    </row>
    <row r="673" spans="1:34" x14ac:dyDescent="0.25">
      <c r="A673">
        <v>3</v>
      </c>
      <c r="B673" t="s">
        <v>623</v>
      </c>
      <c r="C673" t="s">
        <v>627</v>
      </c>
      <c r="D673" t="s">
        <v>624</v>
      </c>
      <c r="E673" t="s">
        <v>625</v>
      </c>
      <c r="F673" t="s">
        <v>629</v>
      </c>
      <c r="G673" t="s">
        <v>11040</v>
      </c>
      <c r="H673" t="s">
        <v>960</v>
      </c>
      <c r="I673" t="s">
        <v>961</v>
      </c>
      <c r="J673">
        <v>1</v>
      </c>
      <c r="L673" t="s">
        <v>894</v>
      </c>
      <c r="M673" t="s">
        <v>962</v>
      </c>
      <c r="N673" t="s">
        <v>963</v>
      </c>
      <c r="O673" t="s">
        <v>3051</v>
      </c>
      <c r="P673" t="s">
        <v>299</v>
      </c>
      <c r="Q673" t="s">
        <v>369</v>
      </c>
      <c r="R673" t="s">
        <v>8795</v>
      </c>
      <c r="S673" t="s">
        <v>8651</v>
      </c>
      <c r="T673" t="b">
        <v>0</v>
      </c>
      <c r="U673" t="b">
        <v>0</v>
      </c>
      <c r="V673">
        <v>3</v>
      </c>
      <c r="W673">
        <v>70</v>
      </c>
      <c r="X673">
        <v>10</v>
      </c>
      <c r="AB673">
        <v>2</v>
      </c>
      <c r="AC673">
        <v>1</v>
      </c>
      <c r="AD673">
        <v>2</v>
      </c>
      <c r="AE673" t="s">
        <v>618</v>
      </c>
      <c r="AG673" t="s">
        <v>2154</v>
      </c>
      <c r="AH673" t="s">
        <v>3052</v>
      </c>
    </row>
    <row r="674" spans="1:34" x14ac:dyDescent="0.25">
      <c r="A674">
        <v>3</v>
      </c>
      <c r="B674" t="s">
        <v>623</v>
      </c>
      <c r="C674" t="s">
        <v>627</v>
      </c>
      <c r="D674" t="s">
        <v>624</v>
      </c>
      <c r="E674" t="s">
        <v>625</v>
      </c>
      <c r="F674" t="s">
        <v>629</v>
      </c>
      <c r="G674" t="s">
        <v>11040</v>
      </c>
      <c r="H674" t="s">
        <v>960</v>
      </c>
      <c r="I674" t="s">
        <v>961</v>
      </c>
      <c r="J674">
        <v>1</v>
      </c>
      <c r="L674" t="s">
        <v>894</v>
      </c>
      <c r="M674" t="s">
        <v>962</v>
      </c>
      <c r="N674" t="s">
        <v>963</v>
      </c>
      <c r="O674" t="s">
        <v>3053</v>
      </c>
      <c r="P674" t="s">
        <v>323</v>
      </c>
      <c r="Q674" t="s">
        <v>324</v>
      </c>
      <c r="R674" t="s">
        <v>324</v>
      </c>
      <c r="S674" t="s">
        <v>8646</v>
      </c>
      <c r="T674" t="b">
        <v>0</v>
      </c>
      <c r="U674" t="b">
        <v>0</v>
      </c>
      <c r="V674">
        <v>1</v>
      </c>
      <c r="W674">
        <v>15</v>
      </c>
      <c r="X674">
        <v>10</v>
      </c>
      <c r="AB674">
        <v>2</v>
      </c>
      <c r="AC674">
        <v>2</v>
      </c>
      <c r="AD674">
        <v>1</v>
      </c>
      <c r="AE674" t="s">
        <v>1745</v>
      </c>
      <c r="AG674" t="s">
        <v>3054</v>
      </c>
      <c r="AH674" t="s">
        <v>3055</v>
      </c>
    </row>
    <row r="675" spans="1:34" x14ac:dyDescent="0.25">
      <c r="A675">
        <v>3</v>
      </c>
      <c r="B675" t="s">
        <v>623</v>
      </c>
      <c r="C675" t="s">
        <v>627</v>
      </c>
      <c r="D675" t="s">
        <v>624</v>
      </c>
      <c r="E675" t="s">
        <v>625</v>
      </c>
      <c r="F675" t="s">
        <v>629</v>
      </c>
      <c r="G675" t="s">
        <v>11040</v>
      </c>
      <c r="H675" t="s">
        <v>960</v>
      </c>
      <c r="I675" t="s">
        <v>961</v>
      </c>
      <c r="J675">
        <v>1</v>
      </c>
      <c r="L675" t="s">
        <v>894</v>
      </c>
      <c r="M675" t="s">
        <v>962</v>
      </c>
      <c r="N675" t="s">
        <v>963</v>
      </c>
      <c r="O675" t="s">
        <v>3056</v>
      </c>
      <c r="P675" t="s">
        <v>323</v>
      </c>
      <c r="Q675" t="s">
        <v>324</v>
      </c>
      <c r="R675" t="s">
        <v>324</v>
      </c>
      <c r="S675" t="s">
        <v>8646</v>
      </c>
      <c r="T675" t="b">
        <v>0</v>
      </c>
      <c r="U675" t="b">
        <v>0</v>
      </c>
      <c r="V675">
        <v>2</v>
      </c>
      <c r="W675">
        <v>20</v>
      </c>
      <c r="X675">
        <v>10</v>
      </c>
      <c r="AB675">
        <v>2</v>
      </c>
      <c r="AC675">
        <v>2</v>
      </c>
      <c r="AD675">
        <v>1</v>
      </c>
      <c r="AE675" t="s">
        <v>1745</v>
      </c>
      <c r="AG675" t="s">
        <v>3054</v>
      </c>
      <c r="AH675" t="s">
        <v>3057</v>
      </c>
    </row>
    <row r="676" spans="1:34" x14ac:dyDescent="0.25">
      <c r="A676">
        <v>3</v>
      </c>
      <c r="B676" t="s">
        <v>623</v>
      </c>
      <c r="C676" t="s">
        <v>627</v>
      </c>
      <c r="D676" t="s">
        <v>624</v>
      </c>
      <c r="E676" t="s">
        <v>625</v>
      </c>
      <c r="F676" t="s">
        <v>629</v>
      </c>
      <c r="G676" t="s">
        <v>11040</v>
      </c>
      <c r="H676" t="s">
        <v>960</v>
      </c>
      <c r="I676" t="s">
        <v>961</v>
      </c>
      <c r="J676">
        <v>1</v>
      </c>
      <c r="L676" t="s">
        <v>894</v>
      </c>
      <c r="M676" t="s">
        <v>962</v>
      </c>
      <c r="N676" t="s">
        <v>963</v>
      </c>
      <c r="O676" t="s">
        <v>3058</v>
      </c>
      <c r="P676" t="s">
        <v>323</v>
      </c>
      <c r="Q676" t="s">
        <v>324</v>
      </c>
      <c r="R676" t="s">
        <v>324</v>
      </c>
      <c r="S676" t="s">
        <v>8646</v>
      </c>
      <c r="T676" t="b">
        <v>0</v>
      </c>
      <c r="U676" t="b">
        <v>0</v>
      </c>
      <c r="V676">
        <v>3</v>
      </c>
      <c r="W676">
        <v>20</v>
      </c>
      <c r="X676">
        <v>10</v>
      </c>
      <c r="AB676">
        <v>2</v>
      </c>
      <c r="AC676">
        <v>2</v>
      </c>
      <c r="AD676">
        <v>1</v>
      </c>
      <c r="AE676" t="s">
        <v>1745</v>
      </c>
      <c r="AG676" t="s">
        <v>3059</v>
      </c>
      <c r="AH676" t="s">
        <v>3060</v>
      </c>
    </row>
    <row r="677" spans="1:34" x14ac:dyDescent="0.25">
      <c r="A677">
        <v>3</v>
      </c>
      <c r="B677" t="s">
        <v>623</v>
      </c>
      <c r="C677" t="s">
        <v>627</v>
      </c>
      <c r="D677" t="s">
        <v>624</v>
      </c>
      <c r="E677" t="s">
        <v>625</v>
      </c>
      <c r="F677" t="s">
        <v>629</v>
      </c>
      <c r="G677" t="s">
        <v>11040</v>
      </c>
      <c r="H677" t="s">
        <v>960</v>
      </c>
      <c r="I677" t="s">
        <v>961</v>
      </c>
      <c r="J677">
        <v>1</v>
      </c>
      <c r="L677" t="s">
        <v>894</v>
      </c>
      <c r="M677" t="s">
        <v>962</v>
      </c>
      <c r="N677" t="s">
        <v>963</v>
      </c>
      <c r="O677" t="s">
        <v>3061</v>
      </c>
      <c r="P677" t="s">
        <v>15</v>
      </c>
      <c r="Q677" t="s">
        <v>2</v>
      </c>
      <c r="R677" t="s">
        <v>2</v>
      </c>
      <c r="S677" t="s">
        <v>8646</v>
      </c>
      <c r="T677" t="b">
        <v>1</v>
      </c>
      <c r="U677" t="b">
        <v>1</v>
      </c>
      <c r="V677">
        <v>1</v>
      </c>
      <c r="W677">
        <v>65</v>
      </c>
      <c r="Y677">
        <v>60</v>
      </c>
      <c r="AG677" t="s">
        <v>3062</v>
      </c>
      <c r="AH677" t="s">
        <v>3063</v>
      </c>
    </row>
    <row r="678" spans="1:34" x14ac:dyDescent="0.25">
      <c r="A678">
        <v>3</v>
      </c>
      <c r="B678" t="s">
        <v>623</v>
      </c>
      <c r="C678" t="s">
        <v>627</v>
      </c>
      <c r="D678" t="s">
        <v>624</v>
      </c>
      <c r="E678" t="s">
        <v>625</v>
      </c>
      <c r="F678" t="s">
        <v>629</v>
      </c>
      <c r="G678" t="s">
        <v>11040</v>
      </c>
      <c r="H678" t="s">
        <v>960</v>
      </c>
      <c r="I678" t="s">
        <v>961</v>
      </c>
      <c r="J678">
        <v>1</v>
      </c>
      <c r="L678" t="s">
        <v>894</v>
      </c>
      <c r="M678" t="s">
        <v>962</v>
      </c>
      <c r="N678" t="s">
        <v>963</v>
      </c>
      <c r="O678" t="s">
        <v>3064</v>
      </c>
      <c r="P678" t="s">
        <v>15</v>
      </c>
      <c r="Q678" t="s">
        <v>2</v>
      </c>
      <c r="R678" t="s">
        <v>2</v>
      </c>
      <c r="S678" t="s">
        <v>8646</v>
      </c>
      <c r="T678" t="b">
        <v>1</v>
      </c>
      <c r="U678" t="b">
        <v>1</v>
      </c>
      <c r="V678">
        <v>2</v>
      </c>
      <c r="W678">
        <v>65</v>
      </c>
      <c r="Y678">
        <v>60</v>
      </c>
      <c r="AG678" t="s">
        <v>3062</v>
      </c>
      <c r="AH678" t="s">
        <v>3065</v>
      </c>
    </row>
    <row r="679" spans="1:34" x14ac:dyDescent="0.25">
      <c r="A679">
        <v>3</v>
      </c>
      <c r="B679" t="s">
        <v>623</v>
      </c>
      <c r="C679" t="s">
        <v>627</v>
      </c>
      <c r="D679" t="s">
        <v>624</v>
      </c>
      <c r="E679" t="s">
        <v>625</v>
      </c>
      <c r="F679" t="s">
        <v>629</v>
      </c>
      <c r="G679" t="s">
        <v>11040</v>
      </c>
      <c r="H679" t="s">
        <v>960</v>
      </c>
      <c r="I679" t="s">
        <v>961</v>
      </c>
      <c r="J679">
        <v>1</v>
      </c>
      <c r="L679" t="s">
        <v>894</v>
      </c>
      <c r="M679" t="s">
        <v>962</v>
      </c>
      <c r="N679" t="s">
        <v>963</v>
      </c>
      <c r="O679" t="s">
        <v>3066</v>
      </c>
      <c r="P679" t="s">
        <v>15</v>
      </c>
      <c r="Q679" t="s">
        <v>2</v>
      </c>
      <c r="R679" t="s">
        <v>2</v>
      </c>
      <c r="S679" t="s">
        <v>8646</v>
      </c>
      <c r="T679" t="b">
        <v>1</v>
      </c>
      <c r="U679" t="b">
        <v>1</v>
      </c>
      <c r="V679">
        <v>3</v>
      </c>
      <c r="W679">
        <v>65</v>
      </c>
      <c r="Y679">
        <v>60</v>
      </c>
      <c r="AG679" t="s">
        <v>3062</v>
      </c>
      <c r="AH679" t="s">
        <v>963</v>
      </c>
    </row>
    <row r="680" spans="1:34" x14ac:dyDescent="0.25">
      <c r="A680">
        <v>3</v>
      </c>
      <c r="B680" t="s">
        <v>623</v>
      </c>
      <c r="C680" t="s">
        <v>627</v>
      </c>
      <c r="D680" t="s">
        <v>624</v>
      </c>
      <c r="E680" t="s">
        <v>625</v>
      </c>
      <c r="F680" t="s">
        <v>629</v>
      </c>
      <c r="G680" t="s">
        <v>11040</v>
      </c>
      <c r="H680" t="s">
        <v>964</v>
      </c>
      <c r="I680" t="s">
        <v>965</v>
      </c>
      <c r="J680">
        <v>2</v>
      </c>
      <c r="L680" t="s">
        <v>899</v>
      </c>
      <c r="M680" t="s">
        <v>966</v>
      </c>
      <c r="N680" t="s">
        <v>967</v>
      </c>
      <c r="O680" t="s">
        <v>3067</v>
      </c>
      <c r="P680" t="s">
        <v>356</v>
      </c>
      <c r="Q680" t="s">
        <v>25</v>
      </c>
      <c r="R680" t="s">
        <v>25</v>
      </c>
      <c r="S680" t="s">
        <v>357</v>
      </c>
      <c r="T680" t="b">
        <v>0</v>
      </c>
      <c r="U680" t="b">
        <v>1</v>
      </c>
      <c r="V680">
        <v>1</v>
      </c>
      <c r="Y680">
        <v>300</v>
      </c>
      <c r="Z680">
        <v>0.83</v>
      </c>
      <c r="AA680" t="s">
        <v>2238</v>
      </c>
      <c r="AG680" t="s">
        <v>272</v>
      </c>
      <c r="AH680" t="s">
        <v>966</v>
      </c>
    </row>
    <row r="681" spans="1:34" x14ac:dyDescent="0.25">
      <c r="A681">
        <v>3</v>
      </c>
      <c r="B681" t="s">
        <v>623</v>
      </c>
      <c r="C681" t="s">
        <v>627</v>
      </c>
      <c r="D681" t="s">
        <v>624</v>
      </c>
      <c r="E681" t="s">
        <v>625</v>
      </c>
      <c r="F681" t="s">
        <v>629</v>
      </c>
      <c r="G681" t="s">
        <v>11040</v>
      </c>
      <c r="H681" t="s">
        <v>964</v>
      </c>
      <c r="I681" t="s">
        <v>965</v>
      </c>
      <c r="J681">
        <v>2</v>
      </c>
      <c r="L681" t="s">
        <v>899</v>
      </c>
      <c r="M681" t="s">
        <v>966</v>
      </c>
      <c r="N681" t="s">
        <v>967</v>
      </c>
      <c r="O681" t="s">
        <v>3068</v>
      </c>
      <c r="P681" t="s">
        <v>398</v>
      </c>
      <c r="Q681" t="s">
        <v>272</v>
      </c>
      <c r="R681" t="s">
        <v>8666</v>
      </c>
      <c r="S681" t="s">
        <v>8645</v>
      </c>
      <c r="T681" t="b">
        <v>0</v>
      </c>
      <c r="U681" t="b">
        <v>0</v>
      </c>
      <c r="V681">
        <v>1</v>
      </c>
      <c r="W681">
        <v>0</v>
      </c>
      <c r="X681">
        <v>12</v>
      </c>
      <c r="AG681" t="s">
        <v>2818</v>
      </c>
      <c r="AH681" t="s">
        <v>3069</v>
      </c>
    </row>
    <row r="682" spans="1:34" x14ac:dyDescent="0.25">
      <c r="A682">
        <v>3</v>
      </c>
      <c r="B682" t="s">
        <v>623</v>
      </c>
      <c r="C682" t="s">
        <v>627</v>
      </c>
      <c r="D682" t="s">
        <v>624</v>
      </c>
      <c r="E682" t="s">
        <v>625</v>
      </c>
      <c r="F682" t="s">
        <v>629</v>
      </c>
      <c r="G682" t="s">
        <v>11040</v>
      </c>
      <c r="H682" t="s">
        <v>964</v>
      </c>
      <c r="I682" t="s">
        <v>965</v>
      </c>
      <c r="J682">
        <v>2</v>
      </c>
      <c r="L682" t="s">
        <v>899</v>
      </c>
      <c r="M682" t="s">
        <v>966</v>
      </c>
      <c r="N682" t="s">
        <v>967</v>
      </c>
      <c r="O682" t="s">
        <v>3070</v>
      </c>
      <c r="P682" t="s">
        <v>398</v>
      </c>
      <c r="Q682" t="s">
        <v>272</v>
      </c>
      <c r="R682" t="s">
        <v>8666</v>
      </c>
      <c r="S682" t="s">
        <v>8645</v>
      </c>
      <c r="T682" t="b">
        <v>0</v>
      </c>
      <c r="U682" t="b">
        <v>0</v>
      </c>
      <c r="V682">
        <v>2</v>
      </c>
      <c r="W682">
        <v>0</v>
      </c>
      <c r="X682">
        <v>12</v>
      </c>
      <c r="AG682" t="s">
        <v>2818</v>
      </c>
      <c r="AH682" t="s">
        <v>3071</v>
      </c>
    </row>
    <row r="683" spans="1:34" x14ac:dyDescent="0.25">
      <c r="A683">
        <v>3</v>
      </c>
      <c r="B683" t="s">
        <v>623</v>
      </c>
      <c r="C683" t="s">
        <v>627</v>
      </c>
      <c r="D683" t="s">
        <v>624</v>
      </c>
      <c r="E683" t="s">
        <v>625</v>
      </c>
      <c r="F683" t="s">
        <v>629</v>
      </c>
      <c r="G683" t="s">
        <v>11040</v>
      </c>
      <c r="H683" t="s">
        <v>964</v>
      </c>
      <c r="I683" t="s">
        <v>965</v>
      </c>
      <c r="J683">
        <v>2</v>
      </c>
      <c r="L683" t="s">
        <v>899</v>
      </c>
      <c r="M683" t="s">
        <v>966</v>
      </c>
      <c r="N683" t="s">
        <v>967</v>
      </c>
      <c r="O683" t="s">
        <v>3072</v>
      </c>
      <c r="P683" t="s">
        <v>403</v>
      </c>
      <c r="Q683" t="s">
        <v>272</v>
      </c>
      <c r="R683" t="s">
        <v>8666</v>
      </c>
      <c r="S683" t="s">
        <v>8645</v>
      </c>
      <c r="T683" t="b">
        <v>0</v>
      </c>
      <c r="U683" t="b">
        <v>0</v>
      </c>
      <c r="V683">
        <v>1</v>
      </c>
      <c r="W683">
        <v>0</v>
      </c>
      <c r="X683">
        <v>12</v>
      </c>
      <c r="AG683" t="s">
        <v>3073</v>
      </c>
      <c r="AH683" t="s">
        <v>3074</v>
      </c>
    </row>
    <row r="684" spans="1:34" x14ac:dyDescent="0.25">
      <c r="A684">
        <v>3</v>
      </c>
      <c r="B684" t="s">
        <v>623</v>
      </c>
      <c r="C684" t="s">
        <v>627</v>
      </c>
      <c r="D684" t="s">
        <v>624</v>
      </c>
      <c r="E684" t="s">
        <v>625</v>
      </c>
      <c r="F684" t="s">
        <v>629</v>
      </c>
      <c r="G684" t="s">
        <v>11040</v>
      </c>
      <c r="H684" t="s">
        <v>964</v>
      </c>
      <c r="I684" t="s">
        <v>965</v>
      </c>
      <c r="J684">
        <v>2</v>
      </c>
      <c r="L684" t="s">
        <v>899</v>
      </c>
      <c r="M684" t="s">
        <v>966</v>
      </c>
      <c r="N684" t="s">
        <v>967</v>
      </c>
      <c r="O684" t="s">
        <v>3075</v>
      </c>
      <c r="P684" t="s">
        <v>403</v>
      </c>
      <c r="Q684" t="s">
        <v>272</v>
      </c>
      <c r="R684" t="s">
        <v>8666</v>
      </c>
      <c r="S684" t="s">
        <v>8645</v>
      </c>
      <c r="T684" t="b">
        <v>0</v>
      </c>
      <c r="U684" t="b">
        <v>0</v>
      </c>
      <c r="V684">
        <v>2</v>
      </c>
      <c r="W684">
        <v>0</v>
      </c>
      <c r="X684">
        <v>12</v>
      </c>
      <c r="AG684" t="s">
        <v>3073</v>
      </c>
      <c r="AH684" t="s">
        <v>3076</v>
      </c>
    </row>
    <row r="685" spans="1:34" x14ac:dyDescent="0.25">
      <c r="A685">
        <v>3</v>
      </c>
      <c r="B685" t="s">
        <v>623</v>
      </c>
      <c r="C685" t="s">
        <v>627</v>
      </c>
      <c r="D685" t="s">
        <v>624</v>
      </c>
      <c r="E685" t="s">
        <v>625</v>
      </c>
      <c r="F685" t="s">
        <v>629</v>
      </c>
      <c r="G685" t="s">
        <v>11040</v>
      </c>
      <c r="H685" t="s">
        <v>964</v>
      </c>
      <c r="I685" t="s">
        <v>965</v>
      </c>
      <c r="J685">
        <v>2</v>
      </c>
      <c r="L685" t="s">
        <v>899</v>
      </c>
      <c r="M685" t="s">
        <v>966</v>
      </c>
      <c r="N685" t="s">
        <v>967</v>
      </c>
      <c r="O685" t="s">
        <v>3077</v>
      </c>
      <c r="P685" t="s">
        <v>386</v>
      </c>
      <c r="Q685" t="s">
        <v>148</v>
      </c>
      <c r="R685" t="s">
        <v>8659</v>
      </c>
      <c r="S685" t="s">
        <v>8645</v>
      </c>
      <c r="T685" t="b">
        <v>0</v>
      </c>
      <c r="U685" t="b">
        <v>0</v>
      </c>
      <c r="V685">
        <v>1</v>
      </c>
      <c r="W685">
        <v>0</v>
      </c>
      <c r="X685">
        <v>10</v>
      </c>
      <c r="AB685">
        <v>4</v>
      </c>
      <c r="AC685">
        <v>1</v>
      </c>
      <c r="AD685">
        <v>1</v>
      </c>
      <c r="AG685" t="s">
        <v>3078</v>
      </c>
      <c r="AH685" t="s">
        <v>3079</v>
      </c>
    </row>
    <row r="686" spans="1:34" x14ac:dyDescent="0.25">
      <c r="A686">
        <v>3</v>
      </c>
      <c r="B686" t="s">
        <v>623</v>
      </c>
      <c r="C686" t="s">
        <v>627</v>
      </c>
      <c r="D686" t="s">
        <v>624</v>
      </c>
      <c r="E686" t="s">
        <v>625</v>
      </c>
      <c r="F686" t="s">
        <v>629</v>
      </c>
      <c r="G686" t="s">
        <v>11040</v>
      </c>
      <c r="H686" t="s">
        <v>964</v>
      </c>
      <c r="I686" t="s">
        <v>965</v>
      </c>
      <c r="J686">
        <v>2</v>
      </c>
      <c r="L686" t="s">
        <v>899</v>
      </c>
      <c r="M686" t="s">
        <v>966</v>
      </c>
      <c r="N686" t="s">
        <v>967</v>
      </c>
      <c r="O686" t="s">
        <v>3080</v>
      </c>
      <c r="P686" t="s">
        <v>386</v>
      </c>
      <c r="Q686" t="s">
        <v>148</v>
      </c>
      <c r="R686" t="s">
        <v>8659</v>
      </c>
      <c r="S686" t="s">
        <v>8645</v>
      </c>
      <c r="T686" t="b">
        <v>0</v>
      </c>
      <c r="U686" t="b">
        <v>0</v>
      </c>
      <c r="V686">
        <v>2</v>
      </c>
      <c r="W686">
        <v>0</v>
      </c>
      <c r="X686">
        <v>9</v>
      </c>
      <c r="AB686">
        <v>4</v>
      </c>
      <c r="AC686">
        <v>1</v>
      </c>
      <c r="AD686">
        <v>1</v>
      </c>
      <c r="AG686" t="s">
        <v>3078</v>
      </c>
      <c r="AH686" t="s">
        <v>3081</v>
      </c>
    </row>
    <row r="687" spans="1:34" x14ac:dyDescent="0.25">
      <c r="A687">
        <v>3</v>
      </c>
      <c r="B687" t="s">
        <v>623</v>
      </c>
      <c r="C687" t="s">
        <v>627</v>
      </c>
      <c r="D687" t="s">
        <v>624</v>
      </c>
      <c r="E687" t="s">
        <v>625</v>
      </c>
      <c r="F687" t="s">
        <v>629</v>
      </c>
      <c r="G687" t="s">
        <v>11040</v>
      </c>
      <c r="H687" t="s">
        <v>964</v>
      </c>
      <c r="I687" t="s">
        <v>965</v>
      </c>
      <c r="J687">
        <v>2</v>
      </c>
      <c r="L687" t="s">
        <v>899</v>
      </c>
      <c r="M687" t="s">
        <v>966</v>
      </c>
      <c r="N687" t="s">
        <v>967</v>
      </c>
      <c r="O687" t="s">
        <v>3082</v>
      </c>
      <c r="P687" t="s">
        <v>154</v>
      </c>
      <c r="Q687" t="s">
        <v>148</v>
      </c>
      <c r="R687" t="s">
        <v>8659</v>
      </c>
      <c r="S687" t="s">
        <v>8664</v>
      </c>
      <c r="T687" t="b">
        <v>0</v>
      </c>
      <c r="U687" t="b">
        <v>0</v>
      </c>
      <c r="V687">
        <v>1</v>
      </c>
      <c r="W687">
        <v>115</v>
      </c>
      <c r="X687">
        <v>8</v>
      </c>
      <c r="AB687">
        <v>3</v>
      </c>
      <c r="AC687">
        <v>1</v>
      </c>
      <c r="AD687">
        <v>1</v>
      </c>
      <c r="AE687" t="s">
        <v>1745</v>
      </c>
      <c r="AG687" t="s">
        <v>3083</v>
      </c>
      <c r="AH687" t="s">
        <v>3084</v>
      </c>
    </row>
    <row r="688" spans="1:34" x14ac:dyDescent="0.25">
      <c r="A688">
        <v>3</v>
      </c>
      <c r="B688" t="s">
        <v>623</v>
      </c>
      <c r="C688" t="s">
        <v>627</v>
      </c>
      <c r="D688" t="s">
        <v>624</v>
      </c>
      <c r="E688" t="s">
        <v>625</v>
      </c>
      <c r="F688" t="s">
        <v>629</v>
      </c>
      <c r="G688" t="s">
        <v>11040</v>
      </c>
      <c r="H688" t="s">
        <v>964</v>
      </c>
      <c r="I688" t="s">
        <v>965</v>
      </c>
      <c r="J688">
        <v>2</v>
      </c>
      <c r="L688" t="s">
        <v>899</v>
      </c>
      <c r="M688" t="s">
        <v>966</v>
      </c>
      <c r="N688" t="s">
        <v>967</v>
      </c>
      <c r="O688" t="s">
        <v>3085</v>
      </c>
      <c r="P688" t="s">
        <v>154</v>
      </c>
      <c r="Q688" t="s">
        <v>148</v>
      </c>
      <c r="R688" t="s">
        <v>8659</v>
      </c>
      <c r="S688" t="s">
        <v>8664</v>
      </c>
      <c r="T688" t="b">
        <v>0</v>
      </c>
      <c r="U688" t="b">
        <v>0</v>
      </c>
      <c r="V688">
        <v>2</v>
      </c>
      <c r="W688">
        <v>115</v>
      </c>
      <c r="X688">
        <v>8</v>
      </c>
      <c r="AB688">
        <v>3</v>
      </c>
      <c r="AC688">
        <v>1</v>
      </c>
      <c r="AD688">
        <v>1</v>
      </c>
      <c r="AE688" t="s">
        <v>1745</v>
      </c>
      <c r="AG688" t="s">
        <v>3083</v>
      </c>
      <c r="AH688" t="s">
        <v>3086</v>
      </c>
    </row>
    <row r="689" spans="1:34" x14ac:dyDescent="0.25">
      <c r="A689">
        <v>3</v>
      </c>
      <c r="B689" t="s">
        <v>623</v>
      </c>
      <c r="C689" t="s">
        <v>627</v>
      </c>
      <c r="D689" t="s">
        <v>624</v>
      </c>
      <c r="E689" t="s">
        <v>625</v>
      </c>
      <c r="F689" t="s">
        <v>629</v>
      </c>
      <c r="G689" t="s">
        <v>11040</v>
      </c>
      <c r="H689" t="s">
        <v>964</v>
      </c>
      <c r="I689" t="s">
        <v>965</v>
      </c>
      <c r="J689">
        <v>2</v>
      </c>
      <c r="L689" t="s">
        <v>899</v>
      </c>
      <c r="M689" t="s">
        <v>966</v>
      </c>
      <c r="N689" t="s">
        <v>967</v>
      </c>
      <c r="O689" t="s">
        <v>3087</v>
      </c>
      <c r="P689" t="s">
        <v>154</v>
      </c>
      <c r="Q689" t="s">
        <v>148</v>
      </c>
      <c r="R689" t="s">
        <v>8659</v>
      </c>
      <c r="S689" t="s">
        <v>8664</v>
      </c>
      <c r="T689" t="b">
        <v>0</v>
      </c>
      <c r="U689" t="b">
        <v>0</v>
      </c>
      <c r="V689">
        <v>3</v>
      </c>
      <c r="W689">
        <v>115</v>
      </c>
      <c r="X689">
        <v>8</v>
      </c>
      <c r="AB689">
        <v>3</v>
      </c>
      <c r="AC689">
        <v>1</v>
      </c>
      <c r="AD689">
        <v>1</v>
      </c>
      <c r="AE689" t="s">
        <v>1745</v>
      </c>
      <c r="AG689" t="s">
        <v>3083</v>
      </c>
      <c r="AH689" t="s">
        <v>3088</v>
      </c>
    </row>
    <row r="690" spans="1:34" x14ac:dyDescent="0.25">
      <c r="A690">
        <v>3</v>
      </c>
      <c r="B690" t="s">
        <v>623</v>
      </c>
      <c r="C690" t="s">
        <v>627</v>
      </c>
      <c r="D690" t="s">
        <v>624</v>
      </c>
      <c r="E690" t="s">
        <v>625</v>
      </c>
      <c r="F690" t="s">
        <v>629</v>
      </c>
      <c r="G690" t="s">
        <v>11040</v>
      </c>
      <c r="H690" t="s">
        <v>964</v>
      </c>
      <c r="I690" t="s">
        <v>965</v>
      </c>
      <c r="J690">
        <v>2</v>
      </c>
      <c r="L690" t="s">
        <v>899</v>
      </c>
      <c r="M690" t="s">
        <v>966</v>
      </c>
      <c r="N690" t="s">
        <v>967</v>
      </c>
      <c r="O690" t="s">
        <v>3089</v>
      </c>
      <c r="P690" t="s">
        <v>154</v>
      </c>
      <c r="Q690" t="s">
        <v>148</v>
      </c>
      <c r="R690" t="s">
        <v>8659</v>
      </c>
      <c r="S690" t="s">
        <v>8664</v>
      </c>
      <c r="T690" t="b">
        <v>0</v>
      </c>
      <c r="U690" t="b">
        <v>0</v>
      </c>
      <c r="V690">
        <v>4</v>
      </c>
      <c r="W690">
        <v>125</v>
      </c>
      <c r="X690">
        <v>6</v>
      </c>
      <c r="AB690">
        <v>3</v>
      </c>
      <c r="AC690">
        <v>1</v>
      </c>
      <c r="AD690">
        <v>1</v>
      </c>
      <c r="AE690" t="s">
        <v>610</v>
      </c>
      <c r="AG690" t="s">
        <v>3090</v>
      </c>
      <c r="AH690" t="s">
        <v>3091</v>
      </c>
    </row>
    <row r="691" spans="1:34" x14ac:dyDescent="0.25">
      <c r="A691">
        <v>3</v>
      </c>
      <c r="B691" t="s">
        <v>623</v>
      </c>
      <c r="C691" t="s">
        <v>627</v>
      </c>
      <c r="D691" t="s">
        <v>624</v>
      </c>
      <c r="E691" t="s">
        <v>625</v>
      </c>
      <c r="F691" t="s">
        <v>629</v>
      </c>
      <c r="G691" t="s">
        <v>11040</v>
      </c>
      <c r="H691" t="s">
        <v>964</v>
      </c>
      <c r="I691" t="s">
        <v>965</v>
      </c>
      <c r="J691">
        <v>2</v>
      </c>
      <c r="L691" t="s">
        <v>899</v>
      </c>
      <c r="M691" t="s">
        <v>966</v>
      </c>
      <c r="N691" t="s">
        <v>967</v>
      </c>
      <c r="O691" t="s">
        <v>3092</v>
      </c>
      <c r="P691" t="s">
        <v>2295</v>
      </c>
      <c r="Q691" t="s">
        <v>148</v>
      </c>
      <c r="R691" t="s">
        <v>8659</v>
      </c>
      <c r="S691" t="s">
        <v>8645</v>
      </c>
      <c r="T691" t="b">
        <v>0</v>
      </c>
      <c r="U691" t="b">
        <v>0</v>
      </c>
      <c r="V691">
        <v>1</v>
      </c>
      <c r="W691">
        <v>90</v>
      </c>
      <c r="X691">
        <v>8</v>
      </c>
      <c r="AB691">
        <v>2</v>
      </c>
      <c r="AC691">
        <v>1</v>
      </c>
      <c r="AD691">
        <v>2</v>
      </c>
      <c r="AE691" t="s">
        <v>618</v>
      </c>
      <c r="AG691" t="s">
        <v>3093</v>
      </c>
      <c r="AH691" t="s">
        <v>3094</v>
      </c>
    </row>
    <row r="692" spans="1:34" x14ac:dyDescent="0.25">
      <c r="A692">
        <v>3</v>
      </c>
      <c r="B692" t="s">
        <v>623</v>
      </c>
      <c r="C692" t="s">
        <v>627</v>
      </c>
      <c r="D692" t="s">
        <v>624</v>
      </c>
      <c r="E692" t="s">
        <v>625</v>
      </c>
      <c r="F692" t="s">
        <v>629</v>
      </c>
      <c r="G692" t="s">
        <v>11040</v>
      </c>
      <c r="H692" t="s">
        <v>964</v>
      </c>
      <c r="I692" t="s">
        <v>965</v>
      </c>
      <c r="J692">
        <v>2</v>
      </c>
      <c r="L692" t="s">
        <v>899</v>
      </c>
      <c r="M692" t="s">
        <v>966</v>
      </c>
      <c r="N692" t="s">
        <v>967</v>
      </c>
      <c r="O692" t="s">
        <v>3095</v>
      </c>
      <c r="P692" t="s">
        <v>2295</v>
      </c>
      <c r="Q692" t="s">
        <v>148</v>
      </c>
      <c r="R692" t="s">
        <v>8659</v>
      </c>
      <c r="S692" t="s">
        <v>8645</v>
      </c>
      <c r="T692" t="b">
        <v>0</v>
      </c>
      <c r="U692" t="b">
        <v>0</v>
      </c>
      <c r="V692">
        <v>2</v>
      </c>
      <c r="W692">
        <v>90</v>
      </c>
      <c r="X692">
        <v>8</v>
      </c>
      <c r="AB692">
        <v>2</v>
      </c>
      <c r="AC692">
        <v>1</v>
      </c>
      <c r="AD692">
        <v>2</v>
      </c>
      <c r="AE692" t="s">
        <v>618</v>
      </c>
      <c r="AG692" t="s">
        <v>3093</v>
      </c>
      <c r="AH692" t="s">
        <v>3096</v>
      </c>
    </row>
    <row r="693" spans="1:34" x14ac:dyDescent="0.25">
      <c r="A693">
        <v>3</v>
      </c>
      <c r="B693" t="s">
        <v>623</v>
      </c>
      <c r="C693" t="s">
        <v>627</v>
      </c>
      <c r="D693" t="s">
        <v>624</v>
      </c>
      <c r="E693" t="s">
        <v>625</v>
      </c>
      <c r="F693" t="s">
        <v>629</v>
      </c>
      <c r="G693" t="s">
        <v>11040</v>
      </c>
      <c r="H693" t="s">
        <v>964</v>
      </c>
      <c r="I693" t="s">
        <v>965</v>
      </c>
      <c r="J693">
        <v>2</v>
      </c>
      <c r="L693" t="s">
        <v>899</v>
      </c>
      <c r="M693" t="s">
        <v>966</v>
      </c>
      <c r="N693" t="s">
        <v>967</v>
      </c>
      <c r="O693" t="s">
        <v>3097</v>
      </c>
      <c r="P693" t="s">
        <v>2295</v>
      </c>
      <c r="Q693" t="s">
        <v>148</v>
      </c>
      <c r="R693" t="s">
        <v>8659</v>
      </c>
      <c r="S693" t="s">
        <v>8645</v>
      </c>
      <c r="T693" t="b">
        <v>0</v>
      </c>
      <c r="U693" t="b">
        <v>0</v>
      </c>
      <c r="V693">
        <v>3</v>
      </c>
      <c r="W693">
        <v>90</v>
      </c>
      <c r="X693">
        <v>7</v>
      </c>
      <c r="AB693">
        <v>2</v>
      </c>
      <c r="AC693">
        <v>1</v>
      </c>
      <c r="AD693">
        <v>2</v>
      </c>
      <c r="AE693" t="s">
        <v>610</v>
      </c>
      <c r="AG693" t="s">
        <v>3098</v>
      </c>
      <c r="AH693" t="s">
        <v>3099</v>
      </c>
    </row>
    <row r="694" spans="1:34" x14ac:dyDescent="0.25">
      <c r="A694">
        <v>3</v>
      </c>
      <c r="B694" t="s">
        <v>623</v>
      </c>
      <c r="C694" t="s">
        <v>627</v>
      </c>
      <c r="D694" t="s">
        <v>624</v>
      </c>
      <c r="E694" t="s">
        <v>625</v>
      </c>
      <c r="F694" t="s">
        <v>629</v>
      </c>
      <c r="G694" t="s">
        <v>11040</v>
      </c>
      <c r="H694" t="s">
        <v>964</v>
      </c>
      <c r="I694" t="s">
        <v>965</v>
      </c>
      <c r="J694">
        <v>2</v>
      </c>
      <c r="L694" t="s">
        <v>899</v>
      </c>
      <c r="M694" t="s">
        <v>966</v>
      </c>
      <c r="N694" t="s">
        <v>967</v>
      </c>
      <c r="O694" t="s">
        <v>3100</v>
      </c>
      <c r="P694" t="s">
        <v>172</v>
      </c>
      <c r="Q694" t="s">
        <v>148</v>
      </c>
      <c r="R694" t="s">
        <v>8659</v>
      </c>
      <c r="S694" t="s">
        <v>8645</v>
      </c>
      <c r="T694" t="b">
        <v>1</v>
      </c>
      <c r="U694" t="b">
        <v>0</v>
      </c>
      <c r="V694">
        <v>1</v>
      </c>
      <c r="W694">
        <v>15</v>
      </c>
      <c r="X694">
        <v>10</v>
      </c>
      <c r="AB694">
        <v>2</v>
      </c>
      <c r="AC694">
        <v>2</v>
      </c>
      <c r="AD694">
        <v>1</v>
      </c>
      <c r="AE694" t="s">
        <v>1745</v>
      </c>
      <c r="AG694" t="s">
        <v>3101</v>
      </c>
      <c r="AH694" t="s">
        <v>3102</v>
      </c>
    </row>
    <row r="695" spans="1:34" x14ac:dyDescent="0.25">
      <c r="A695">
        <v>3</v>
      </c>
      <c r="B695" t="s">
        <v>623</v>
      </c>
      <c r="C695" t="s">
        <v>627</v>
      </c>
      <c r="D695" t="s">
        <v>624</v>
      </c>
      <c r="E695" t="s">
        <v>625</v>
      </c>
      <c r="F695" t="s">
        <v>629</v>
      </c>
      <c r="G695" t="s">
        <v>11040</v>
      </c>
      <c r="H695" t="s">
        <v>964</v>
      </c>
      <c r="I695" t="s">
        <v>965</v>
      </c>
      <c r="J695">
        <v>2</v>
      </c>
      <c r="L695" t="s">
        <v>899</v>
      </c>
      <c r="M695" t="s">
        <v>966</v>
      </c>
      <c r="N695" t="s">
        <v>967</v>
      </c>
      <c r="O695" t="s">
        <v>3103</v>
      </c>
      <c r="P695" t="s">
        <v>172</v>
      </c>
      <c r="Q695" t="s">
        <v>148</v>
      </c>
      <c r="R695" t="s">
        <v>8659</v>
      </c>
      <c r="S695" t="s">
        <v>8645</v>
      </c>
      <c r="T695" t="b">
        <v>1</v>
      </c>
      <c r="U695" t="b">
        <v>0</v>
      </c>
      <c r="V695">
        <v>2</v>
      </c>
      <c r="W695">
        <v>15</v>
      </c>
      <c r="X695">
        <v>10</v>
      </c>
      <c r="AB695">
        <v>2</v>
      </c>
      <c r="AC695">
        <v>2</v>
      </c>
      <c r="AD695">
        <v>1</v>
      </c>
      <c r="AE695" t="s">
        <v>1745</v>
      </c>
      <c r="AG695" t="s">
        <v>3104</v>
      </c>
      <c r="AH695" t="s">
        <v>3105</v>
      </c>
    </row>
    <row r="696" spans="1:34" x14ac:dyDescent="0.25">
      <c r="A696">
        <v>3</v>
      </c>
      <c r="B696" t="s">
        <v>623</v>
      </c>
      <c r="C696" t="s">
        <v>627</v>
      </c>
      <c r="D696" t="s">
        <v>624</v>
      </c>
      <c r="E696" t="s">
        <v>625</v>
      </c>
      <c r="F696" t="s">
        <v>629</v>
      </c>
      <c r="G696" t="s">
        <v>11040</v>
      </c>
      <c r="H696" t="s">
        <v>964</v>
      </c>
      <c r="I696" t="s">
        <v>965</v>
      </c>
      <c r="J696">
        <v>2</v>
      </c>
      <c r="L696" t="s">
        <v>899</v>
      </c>
      <c r="M696" t="s">
        <v>966</v>
      </c>
      <c r="N696" t="s">
        <v>967</v>
      </c>
      <c r="O696" t="s">
        <v>3106</v>
      </c>
      <c r="P696" t="s">
        <v>172</v>
      </c>
      <c r="Q696" t="s">
        <v>148</v>
      </c>
      <c r="R696" t="s">
        <v>8659</v>
      </c>
      <c r="S696" t="s">
        <v>8645</v>
      </c>
      <c r="T696" t="b">
        <v>1</v>
      </c>
      <c r="U696" t="b">
        <v>0</v>
      </c>
      <c r="V696">
        <v>3</v>
      </c>
      <c r="W696">
        <v>15</v>
      </c>
      <c r="X696">
        <v>10</v>
      </c>
      <c r="AB696">
        <v>2</v>
      </c>
      <c r="AC696">
        <v>2</v>
      </c>
      <c r="AD696">
        <v>1</v>
      </c>
      <c r="AE696" t="s">
        <v>618</v>
      </c>
      <c r="AG696" t="s">
        <v>3107</v>
      </c>
      <c r="AH696" t="s">
        <v>3108</v>
      </c>
    </row>
    <row r="697" spans="1:34" x14ac:dyDescent="0.25">
      <c r="A697">
        <v>3</v>
      </c>
      <c r="B697" t="s">
        <v>623</v>
      </c>
      <c r="C697" t="s">
        <v>627</v>
      </c>
      <c r="D697" t="s">
        <v>624</v>
      </c>
      <c r="E697" t="s">
        <v>625</v>
      </c>
      <c r="F697" t="s">
        <v>629</v>
      </c>
      <c r="G697" t="s">
        <v>11040</v>
      </c>
      <c r="H697" t="s">
        <v>964</v>
      </c>
      <c r="I697" t="s">
        <v>965</v>
      </c>
      <c r="J697">
        <v>2</v>
      </c>
      <c r="L697" t="s">
        <v>899</v>
      </c>
      <c r="M697" t="s">
        <v>966</v>
      </c>
      <c r="N697" t="s">
        <v>967</v>
      </c>
      <c r="O697" t="s">
        <v>3109</v>
      </c>
      <c r="P697" t="s">
        <v>195</v>
      </c>
      <c r="Q697" t="s">
        <v>148</v>
      </c>
      <c r="R697" t="s">
        <v>8490</v>
      </c>
      <c r="S697" t="s">
        <v>8645</v>
      </c>
      <c r="T697" t="b">
        <v>0</v>
      </c>
      <c r="U697" t="b">
        <v>0</v>
      </c>
      <c r="V697">
        <v>1</v>
      </c>
      <c r="W697">
        <v>25</v>
      </c>
      <c r="X697">
        <v>10</v>
      </c>
      <c r="AB697">
        <v>2</v>
      </c>
      <c r="AC697">
        <v>2</v>
      </c>
      <c r="AD697">
        <v>2</v>
      </c>
      <c r="AE697" t="s">
        <v>1745</v>
      </c>
      <c r="AG697" t="s">
        <v>2664</v>
      </c>
      <c r="AH697" t="s">
        <v>3110</v>
      </c>
    </row>
    <row r="698" spans="1:34" x14ac:dyDescent="0.25">
      <c r="A698">
        <v>3</v>
      </c>
      <c r="B698" t="s">
        <v>623</v>
      </c>
      <c r="C698" t="s">
        <v>627</v>
      </c>
      <c r="D698" t="s">
        <v>624</v>
      </c>
      <c r="E698" t="s">
        <v>625</v>
      </c>
      <c r="F698" t="s">
        <v>629</v>
      </c>
      <c r="G698" t="s">
        <v>11040</v>
      </c>
      <c r="H698" t="s">
        <v>964</v>
      </c>
      <c r="I698" t="s">
        <v>965</v>
      </c>
      <c r="J698">
        <v>2</v>
      </c>
      <c r="L698" t="s">
        <v>899</v>
      </c>
      <c r="M698" t="s">
        <v>966</v>
      </c>
      <c r="N698" t="s">
        <v>967</v>
      </c>
      <c r="O698" t="s">
        <v>3111</v>
      </c>
      <c r="P698" t="s">
        <v>195</v>
      </c>
      <c r="Q698" t="s">
        <v>148</v>
      </c>
      <c r="R698" t="s">
        <v>8490</v>
      </c>
      <c r="S698" t="s">
        <v>8645</v>
      </c>
      <c r="T698" t="b">
        <v>0</v>
      </c>
      <c r="U698" t="b">
        <v>0</v>
      </c>
      <c r="V698">
        <v>2</v>
      </c>
      <c r="W698">
        <v>25</v>
      </c>
      <c r="X698">
        <v>10</v>
      </c>
      <c r="AB698">
        <v>2</v>
      </c>
      <c r="AC698">
        <v>2</v>
      </c>
      <c r="AD698">
        <v>2</v>
      </c>
      <c r="AE698" t="s">
        <v>1745</v>
      </c>
      <c r="AG698" t="s">
        <v>2664</v>
      </c>
      <c r="AH698" t="s">
        <v>3112</v>
      </c>
    </row>
    <row r="699" spans="1:34" x14ac:dyDescent="0.25">
      <c r="A699">
        <v>3</v>
      </c>
      <c r="B699" t="s">
        <v>623</v>
      </c>
      <c r="C699" t="s">
        <v>627</v>
      </c>
      <c r="D699" t="s">
        <v>624</v>
      </c>
      <c r="E699" t="s">
        <v>625</v>
      </c>
      <c r="F699" t="s">
        <v>629</v>
      </c>
      <c r="G699" t="s">
        <v>11040</v>
      </c>
      <c r="H699" t="s">
        <v>964</v>
      </c>
      <c r="I699" t="s">
        <v>965</v>
      </c>
      <c r="J699">
        <v>2</v>
      </c>
      <c r="L699" t="s">
        <v>899</v>
      </c>
      <c r="M699" t="s">
        <v>966</v>
      </c>
      <c r="N699" t="s">
        <v>967</v>
      </c>
      <c r="O699" t="s">
        <v>3113</v>
      </c>
      <c r="P699" t="s">
        <v>195</v>
      </c>
      <c r="Q699" t="s">
        <v>148</v>
      </c>
      <c r="R699" t="s">
        <v>8490</v>
      </c>
      <c r="S699" t="s">
        <v>8645</v>
      </c>
      <c r="T699" t="b">
        <v>0</v>
      </c>
      <c r="U699" t="b">
        <v>0</v>
      </c>
      <c r="V699">
        <v>3</v>
      </c>
      <c r="W699">
        <v>25</v>
      </c>
      <c r="X699">
        <v>12</v>
      </c>
      <c r="AB699">
        <v>2</v>
      </c>
      <c r="AC699">
        <v>2</v>
      </c>
      <c r="AD699">
        <v>2</v>
      </c>
      <c r="AE699" t="s">
        <v>1745</v>
      </c>
      <c r="AG699" t="s">
        <v>2664</v>
      </c>
      <c r="AH699" t="s">
        <v>3114</v>
      </c>
    </row>
    <row r="700" spans="1:34" x14ac:dyDescent="0.25">
      <c r="A700">
        <v>3</v>
      </c>
      <c r="B700" t="s">
        <v>623</v>
      </c>
      <c r="C700" t="s">
        <v>627</v>
      </c>
      <c r="D700" t="s">
        <v>624</v>
      </c>
      <c r="E700" t="s">
        <v>625</v>
      </c>
      <c r="F700" t="s">
        <v>629</v>
      </c>
      <c r="G700" t="s">
        <v>11040</v>
      </c>
      <c r="H700" t="s">
        <v>964</v>
      </c>
      <c r="I700" t="s">
        <v>965</v>
      </c>
      <c r="J700">
        <v>2</v>
      </c>
      <c r="L700" t="s">
        <v>899</v>
      </c>
      <c r="M700" t="s">
        <v>966</v>
      </c>
      <c r="N700" t="s">
        <v>967</v>
      </c>
      <c r="O700" t="s">
        <v>3115</v>
      </c>
      <c r="P700" t="s">
        <v>214</v>
      </c>
      <c r="Q700" t="s">
        <v>8650</v>
      </c>
      <c r="R700" t="s">
        <v>8637</v>
      </c>
      <c r="S700" t="s">
        <v>8643</v>
      </c>
      <c r="T700" t="b">
        <v>0</v>
      </c>
      <c r="U700" t="b">
        <v>0</v>
      </c>
      <c r="V700">
        <v>1</v>
      </c>
      <c r="W700">
        <v>42.5</v>
      </c>
      <c r="X700">
        <v>12</v>
      </c>
      <c r="AB700">
        <v>2</v>
      </c>
      <c r="AC700">
        <v>1</v>
      </c>
      <c r="AD700">
        <v>2</v>
      </c>
      <c r="AE700" t="s">
        <v>1745</v>
      </c>
      <c r="AG700" t="s">
        <v>3116</v>
      </c>
      <c r="AH700" t="s">
        <v>3117</v>
      </c>
    </row>
    <row r="701" spans="1:34" x14ac:dyDescent="0.25">
      <c r="A701">
        <v>3</v>
      </c>
      <c r="B701" t="s">
        <v>623</v>
      </c>
      <c r="C701" t="s">
        <v>627</v>
      </c>
      <c r="D701" t="s">
        <v>624</v>
      </c>
      <c r="E701" t="s">
        <v>625</v>
      </c>
      <c r="F701" t="s">
        <v>629</v>
      </c>
      <c r="G701" t="s">
        <v>11040</v>
      </c>
      <c r="H701" t="s">
        <v>964</v>
      </c>
      <c r="I701" t="s">
        <v>965</v>
      </c>
      <c r="J701">
        <v>2</v>
      </c>
      <c r="L701" t="s">
        <v>899</v>
      </c>
      <c r="M701" t="s">
        <v>966</v>
      </c>
      <c r="N701" t="s">
        <v>967</v>
      </c>
      <c r="O701" t="s">
        <v>3118</v>
      </c>
      <c r="P701" t="s">
        <v>214</v>
      </c>
      <c r="Q701" t="s">
        <v>8650</v>
      </c>
      <c r="R701" t="s">
        <v>8637</v>
      </c>
      <c r="S701" t="s">
        <v>8643</v>
      </c>
      <c r="T701" t="b">
        <v>0</v>
      </c>
      <c r="U701" t="b">
        <v>0</v>
      </c>
      <c r="V701">
        <v>2</v>
      </c>
      <c r="W701">
        <v>42.5</v>
      </c>
      <c r="X701">
        <v>12</v>
      </c>
      <c r="AB701">
        <v>2</v>
      </c>
      <c r="AC701">
        <v>1</v>
      </c>
      <c r="AD701">
        <v>2</v>
      </c>
      <c r="AE701" t="s">
        <v>610</v>
      </c>
      <c r="AG701" t="s">
        <v>3119</v>
      </c>
      <c r="AH701" t="s">
        <v>3120</v>
      </c>
    </row>
    <row r="702" spans="1:34" x14ac:dyDescent="0.25">
      <c r="A702">
        <v>3</v>
      </c>
      <c r="B702" t="s">
        <v>623</v>
      </c>
      <c r="C702" t="s">
        <v>627</v>
      </c>
      <c r="D702" t="s">
        <v>624</v>
      </c>
      <c r="E702" t="s">
        <v>625</v>
      </c>
      <c r="F702" t="s">
        <v>629</v>
      </c>
      <c r="G702" t="s">
        <v>11040</v>
      </c>
      <c r="H702" t="s">
        <v>964</v>
      </c>
      <c r="I702" t="s">
        <v>965</v>
      </c>
      <c r="J702">
        <v>2</v>
      </c>
      <c r="L702" t="s">
        <v>899</v>
      </c>
      <c r="M702" t="s">
        <v>966</v>
      </c>
      <c r="N702" t="s">
        <v>967</v>
      </c>
      <c r="O702" t="s">
        <v>3121</v>
      </c>
      <c r="P702" t="s">
        <v>214</v>
      </c>
      <c r="Q702" t="s">
        <v>8650</v>
      </c>
      <c r="R702" t="s">
        <v>8637</v>
      </c>
      <c r="S702" t="s">
        <v>8643</v>
      </c>
      <c r="T702" t="b">
        <v>0</v>
      </c>
      <c r="U702" t="b">
        <v>0</v>
      </c>
      <c r="V702">
        <v>3</v>
      </c>
      <c r="W702">
        <v>42.5</v>
      </c>
      <c r="X702">
        <v>9</v>
      </c>
      <c r="AB702">
        <v>2</v>
      </c>
      <c r="AC702">
        <v>1</v>
      </c>
      <c r="AD702">
        <v>2</v>
      </c>
      <c r="AE702" t="s">
        <v>610</v>
      </c>
      <c r="AG702" t="s">
        <v>3122</v>
      </c>
      <c r="AH702" t="s">
        <v>3123</v>
      </c>
    </row>
    <row r="703" spans="1:34" x14ac:dyDescent="0.25">
      <c r="A703">
        <v>3</v>
      </c>
      <c r="B703" t="s">
        <v>623</v>
      </c>
      <c r="C703" t="s">
        <v>627</v>
      </c>
      <c r="D703" t="s">
        <v>624</v>
      </c>
      <c r="E703" t="s">
        <v>625</v>
      </c>
      <c r="F703" t="s">
        <v>629</v>
      </c>
      <c r="G703" t="s">
        <v>11040</v>
      </c>
      <c r="H703" t="s">
        <v>964</v>
      </c>
      <c r="I703" t="s">
        <v>965</v>
      </c>
      <c r="J703">
        <v>2</v>
      </c>
      <c r="L703" t="s">
        <v>899</v>
      </c>
      <c r="M703" t="s">
        <v>966</v>
      </c>
      <c r="N703" t="s">
        <v>967</v>
      </c>
      <c r="O703" t="s">
        <v>3124</v>
      </c>
      <c r="P703" t="s">
        <v>217</v>
      </c>
      <c r="Q703" t="s">
        <v>8650</v>
      </c>
      <c r="R703" t="s">
        <v>8637</v>
      </c>
      <c r="S703" t="s">
        <v>8645</v>
      </c>
      <c r="T703" t="b">
        <v>1</v>
      </c>
      <c r="U703" t="b">
        <v>0</v>
      </c>
      <c r="V703">
        <v>1</v>
      </c>
      <c r="W703">
        <v>15</v>
      </c>
      <c r="X703">
        <v>8</v>
      </c>
      <c r="AB703">
        <v>3</v>
      </c>
      <c r="AC703">
        <v>1</v>
      </c>
      <c r="AD703">
        <v>2</v>
      </c>
      <c r="AE703" t="s">
        <v>610</v>
      </c>
      <c r="AG703" t="s">
        <v>3125</v>
      </c>
      <c r="AH703" t="s">
        <v>3126</v>
      </c>
    </row>
    <row r="704" spans="1:34" x14ac:dyDescent="0.25">
      <c r="A704">
        <v>3</v>
      </c>
      <c r="B704" t="s">
        <v>623</v>
      </c>
      <c r="C704" t="s">
        <v>627</v>
      </c>
      <c r="D704" t="s">
        <v>624</v>
      </c>
      <c r="E704" t="s">
        <v>625</v>
      </c>
      <c r="F704" t="s">
        <v>629</v>
      </c>
      <c r="G704" t="s">
        <v>11040</v>
      </c>
      <c r="H704" t="s">
        <v>964</v>
      </c>
      <c r="I704" t="s">
        <v>965</v>
      </c>
      <c r="J704">
        <v>2</v>
      </c>
      <c r="L704" t="s">
        <v>899</v>
      </c>
      <c r="M704" t="s">
        <v>966</v>
      </c>
      <c r="N704" t="s">
        <v>967</v>
      </c>
      <c r="O704" t="s">
        <v>3127</v>
      </c>
      <c r="P704" t="s">
        <v>217</v>
      </c>
      <c r="Q704" t="s">
        <v>8650</v>
      </c>
      <c r="R704" t="s">
        <v>8637</v>
      </c>
      <c r="S704" t="s">
        <v>8645</v>
      </c>
      <c r="T704" t="b">
        <v>1</v>
      </c>
      <c r="U704" t="b">
        <v>0</v>
      </c>
      <c r="V704">
        <v>2</v>
      </c>
      <c r="W704">
        <v>15</v>
      </c>
      <c r="X704">
        <v>8</v>
      </c>
      <c r="AB704">
        <v>3</v>
      </c>
      <c r="AC704">
        <v>1</v>
      </c>
      <c r="AD704">
        <v>2</v>
      </c>
      <c r="AE704" t="s">
        <v>610</v>
      </c>
      <c r="AG704" t="s">
        <v>3128</v>
      </c>
      <c r="AH704" t="s">
        <v>3129</v>
      </c>
    </row>
    <row r="705" spans="1:34" x14ac:dyDescent="0.25">
      <c r="A705">
        <v>3</v>
      </c>
      <c r="B705" t="s">
        <v>623</v>
      </c>
      <c r="C705" t="s">
        <v>627</v>
      </c>
      <c r="D705" t="s">
        <v>624</v>
      </c>
      <c r="E705" t="s">
        <v>625</v>
      </c>
      <c r="F705" t="s">
        <v>629</v>
      </c>
      <c r="G705" t="s">
        <v>11040</v>
      </c>
      <c r="H705" t="s">
        <v>964</v>
      </c>
      <c r="I705" t="s">
        <v>965</v>
      </c>
      <c r="J705">
        <v>2</v>
      </c>
      <c r="L705" t="s">
        <v>899</v>
      </c>
      <c r="M705" t="s">
        <v>966</v>
      </c>
      <c r="N705" t="s">
        <v>967</v>
      </c>
      <c r="O705" t="s">
        <v>3130</v>
      </c>
      <c r="P705" t="s">
        <v>217</v>
      </c>
      <c r="Q705" t="s">
        <v>8650</v>
      </c>
      <c r="R705" t="s">
        <v>8637</v>
      </c>
      <c r="S705" t="s">
        <v>8645</v>
      </c>
      <c r="T705" t="b">
        <v>1</v>
      </c>
      <c r="U705" t="b">
        <v>0</v>
      </c>
      <c r="V705">
        <v>3</v>
      </c>
      <c r="W705">
        <v>15</v>
      </c>
      <c r="X705">
        <v>8</v>
      </c>
      <c r="AB705">
        <v>3</v>
      </c>
      <c r="AC705">
        <v>1</v>
      </c>
      <c r="AD705">
        <v>2</v>
      </c>
      <c r="AE705" t="s">
        <v>610</v>
      </c>
      <c r="AG705" t="s">
        <v>3128</v>
      </c>
      <c r="AH705" t="s">
        <v>3131</v>
      </c>
    </row>
    <row r="706" spans="1:34" x14ac:dyDescent="0.25">
      <c r="A706">
        <v>3</v>
      </c>
      <c r="B706" t="s">
        <v>623</v>
      </c>
      <c r="C706" t="s">
        <v>627</v>
      </c>
      <c r="D706" t="s">
        <v>624</v>
      </c>
      <c r="E706" t="s">
        <v>625</v>
      </c>
      <c r="F706" t="s">
        <v>629</v>
      </c>
      <c r="G706" t="s">
        <v>11040</v>
      </c>
      <c r="H706" t="s">
        <v>964</v>
      </c>
      <c r="I706" t="s">
        <v>965</v>
      </c>
      <c r="J706">
        <v>2</v>
      </c>
      <c r="L706" t="s">
        <v>899</v>
      </c>
      <c r="M706" t="s">
        <v>966</v>
      </c>
      <c r="N706" t="s">
        <v>967</v>
      </c>
      <c r="O706" t="s">
        <v>3132</v>
      </c>
      <c r="P706" t="s">
        <v>1534</v>
      </c>
      <c r="Q706" t="s">
        <v>2</v>
      </c>
      <c r="R706" t="s">
        <v>2</v>
      </c>
      <c r="S706" t="s">
        <v>8646</v>
      </c>
      <c r="T706" t="b">
        <v>0</v>
      </c>
      <c r="U706" t="b">
        <v>1</v>
      </c>
      <c r="V706">
        <v>1</v>
      </c>
      <c r="W706">
        <v>150</v>
      </c>
      <c r="Y706">
        <v>85.199999999999989</v>
      </c>
      <c r="AH706" t="s">
        <v>3133</v>
      </c>
    </row>
    <row r="707" spans="1:34" x14ac:dyDescent="0.25">
      <c r="A707">
        <v>3</v>
      </c>
      <c r="B707" t="s">
        <v>623</v>
      </c>
      <c r="C707" t="s">
        <v>627</v>
      </c>
      <c r="D707" t="s">
        <v>624</v>
      </c>
      <c r="E707" t="s">
        <v>625</v>
      </c>
      <c r="F707" t="s">
        <v>629</v>
      </c>
      <c r="G707" t="s">
        <v>11040</v>
      </c>
      <c r="H707" t="s">
        <v>964</v>
      </c>
      <c r="I707" t="s">
        <v>965</v>
      </c>
      <c r="J707">
        <v>2</v>
      </c>
      <c r="L707" t="s">
        <v>899</v>
      </c>
      <c r="M707" t="s">
        <v>966</v>
      </c>
      <c r="N707" t="s">
        <v>967</v>
      </c>
      <c r="O707" t="s">
        <v>3134</v>
      </c>
      <c r="P707" t="s">
        <v>1534</v>
      </c>
      <c r="Q707" t="s">
        <v>2</v>
      </c>
      <c r="R707" t="s">
        <v>2</v>
      </c>
      <c r="S707" t="s">
        <v>8646</v>
      </c>
      <c r="T707" t="b">
        <v>0</v>
      </c>
      <c r="U707" t="b">
        <v>1</v>
      </c>
      <c r="V707">
        <v>2</v>
      </c>
      <c r="W707">
        <v>150</v>
      </c>
      <c r="Y707">
        <v>70.199999999999989</v>
      </c>
      <c r="AH707" t="s">
        <v>967</v>
      </c>
    </row>
    <row r="708" spans="1:34" x14ac:dyDescent="0.25">
      <c r="A708">
        <v>3</v>
      </c>
      <c r="B708" t="s">
        <v>623</v>
      </c>
      <c r="C708" t="s">
        <v>627</v>
      </c>
      <c r="D708" t="s">
        <v>624</v>
      </c>
      <c r="E708" t="s">
        <v>625</v>
      </c>
      <c r="F708" t="s">
        <v>629</v>
      </c>
      <c r="G708" t="s">
        <v>11040</v>
      </c>
      <c r="H708" t="s">
        <v>968</v>
      </c>
      <c r="I708" t="s">
        <v>969</v>
      </c>
      <c r="J708">
        <v>3</v>
      </c>
      <c r="L708" t="s">
        <v>904</v>
      </c>
      <c r="M708" t="s">
        <v>970</v>
      </c>
      <c r="N708" t="s">
        <v>971</v>
      </c>
      <c r="O708" t="s">
        <v>3135</v>
      </c>
      <c r="P708" t="s">
        <v>368</v>
      </c>
      <c r="Q708" t="s">
        <v>357</v>
      </c>
      <c r="R708" t="s">
        <v>357</v>
      </c>
      <c r="S708" t="s">
        <v>8645</v>
      </c>
      <c r="T708" t="b">
        <v>0</v>
      </c>
      <c r="U708" t="b">
        <v>1</v>
      </c>
      <c r="V708">
        <v>1</v>
      </c>
      <c r="Y708">
        <v>420</v>
      </c>
      <c r="Z708">
        <v>1.7</v>
      </c>
      <c r="AA708" t="s">
        <v>2238</v>
      </c>
      <c r="AG708" t="s">
        <v>3136</v>
      </c>
      <c r="AH708" t="s">
        <v>970</v>
      </c>
    </row>
    <row r="709" spans="1:34" x14ac:dyDescent="0.25">
      <c r="A709">
        <v>3</v>
      </c>
      <c r="B709" t="s">
        <v>623</v>
      </c>
      <c r="C709" t="s">
        <v>627</v>
      </c>
      <c r="D709" t="s">
        <v>624</v>
      </c>
      <c r="E709" t="s">
        <v>625</v>
      </c>
      <c r="F709" t="s">
        <v>629</v>
      </c>
      <c r="G709" t="s">
        <v>11040</v>
      </c>
      <c r="H709" t="s">
        <v>968</v>
      </c>
      <c r="I709" t="s">
        <v>969</v>
      </c>
      <c r="J709">
        <v>3</v>
      </c>
      <c r="L709" t="s">
        <v>904</v>
      </c>
      <c r="M709" t="s">
        <v>970</v>
      </c>
      <c r="N709" t="s">
        <v>971</v>
      </c>
      <c r="O709" t="s">
        <v>3137</v>
      </c>
      <c r="P709" t="s">
        <v>41</v>
      </c>
      <c r="Q709" t="s">
        <v>25</v>
      </c>
      <c r="R709" t="s">
        <v>25</v>
      </c>
      <c r="S709" t="s">
        <v>26</v>
      </c>
      <c r="T709" t="b">
        <v>0</v>
      </c>
      <c r="U709" t="b">
        <v>0</v>
      </c>
      <c r="V709">
        <v>1</v>
      </c>
      <c r="W709">
        <v>65</v>
      </c>
      <c r="X709">
        <v>10</v>
      </c>
      <c r="AB709">
        <v>3</v>
      </c>
      <c r="AC709">
        <v>1</v>
      </c>
      <c r="AD709">
        <v>1</v>
      </c>
      <c r="AE709" t="s">
        <v>618</v>
      </c>
      <c r="AG709" t="s">
        <v>3138</v>
      </c>
      <c r="AH709" t="s">
        <v>3139</v>
      </c>
    </row>
    <row r="710" spans="1:34" x14ac:dyDescent="0.25">
      <c r="A710">
        <v>3</v>
      </c>
      <c r="B710" t="s">
        <v>623</v>
      </c>
      <c r="C710" t="s">
        <v>627</v>
      </c>
      <c r="D710" t="s">
        <v>624</v>
      </c>
      <c r="E710" t="s">
        <v>625</v>
      </c>
      <c r="F710" t="s">
        <v>629</v>
      </c>
      <c r="G710" t="s">
        <v>11040</v>
      </c>
      <c r="H710" t="s">
        <v>968</v>
      </c>
      <c r="I710" t="s">
        <v>969</v>
      </c>
      <c r="J710">
        <v>3</v>
      </c>
      <c r="L710" t="s">
        <v>904</v>
      </c>
      <c r="M710" t="s">
        <v>970</v>
      </c>
      <c r="N710" t="s">
        <v>971</v>
      </c>
      <c r="O710" t="s">
        <v>3140</v>
      </c>
      <c r="P710" t="s">
        <v>41</v>
      </c>
      <c r="Q710" t="s">
        <v>25</v>
      </c>
      <c r="R710" t="s">
        <v>25</v>
      </c>
      <c r="S710" t="s">
        <v>26</v>
      </c>
      <c r="T710" t="b">
        <v>0</v>
      </c>
      <c r="U710" t="b">
        <v>0</v>
      </c>
      <c r="V710">
        <v>2</v>
      </c>
      <c r="W710">
        <v>65</v>
      </c>
      <c r="X710">
        <v>10</v>
      </c>
      <c r="AB710">
        <v>3</v>
      </c>
      <c r="AC710">
        <v>1</v>
      </c>
      <c r="AD710">
        <v>1</v>
      </c>
      <c r="AE710" t="s">
        <v>618</v>
      </c>
      <c r="AG710" t="s">
        <v>3138</v>
      </c>
      <c r="AH710" t="s">
        <v>3141</v>
      </c>
    </row>
    <row r="711" spans="1:34" x14ac:dyDescent="0.25">
      <c r="A711">
        <v>3</v>
      </c>
      <c r="B711" t="s">
        <v>623</v>
      </c>
      <c r="C711" t="s">
        <v>627</v>
      </c>
      <c r="D711" t="s">
        <v>624</v>
      </c>
      <c r="E711" t="s">
        <v>625</v>
      </c>
      <c r="F711" t="s">
        <v>629</v>
      </c>
      <c r="G711" t="s">
        <v>11040</v>
      </c>
      <c r="H711" t="s">
        <v>968</v>
      </c>
      <c r="I711" t="s">
        <v>969</v>
      </c>
      <c r="J711">
        <v>3</v>
      </c>
      <c r="L711" t="s">
        <v>904</v>
      </c>
      <c r="M711" t="s">
        <v>970</v>
      </c>
      <c r="N711" t="s">
        <v>971</v>
      </c>
      <c r="O711" t="s">
        <v>3142</v>
      </c>
      <c r="P711" t="s">
        <v>41</v>
      </c>
      <c r="Q711" t="s">
        <v>25</v>
      </c>
      <c r="R711" t="s">
        <v>25</v>
      </c>
      <c r="S711" t="s">
        <v>26</v>
      </c>
      <c r="T711" t="b">
        <v>0</v>
      </c>
      <c r="U711" t="b">
        <v>0</v>
      </c>
      <c r="V711">
        <v>3</v>
      </c>
      <c r="W711">
        <v>65</v>
      </c>
      <c r="X711">
        <v>9</v>
      </c>
      <c r="AB711">
        <v>3</v>
      </c>
      <c r="AC711">
        <v>1</v>
      </c>
      <c r="AD711">
        <v>1</v>
      </c>
      <c r="AE711" t="s">
        <v>610</v>
      </c>
      <c r="AG711" t="s">
        <v>3143</v>
      </c>
      <c r="AH711" t="s">
        <v>3144</v>
      </c>
    </row>
    <row r="712" spans="1:34" x14ac:dyDescent="0.25">
      <c r="A712">
        <v>3</v>
      </c>
      <c r="B712" t="s">
        <v>623</v>
      </c>
      <c r="C712" t="s">
        <v>627</v>
      </c>
      <c r="D712" t="s">
        <v>624</v>
      </c>
      <c r="E712" t="s">
        <v>625</v>
      </c>
      <c r="F712" t="s">
        <v>629</v>
      </c>
      <c r="G712" t="s">
        <v>11040</v>
      </c>
      <c r="H712" t="s">
        <v>968</v>
      </c>
      <c r="I712" t="s">
        <v>969</v>
      </c>
      <c r="J712">
        <v>3</v>
      </c>
      <c r="L712" t="s">
        <v>904</v>
      </c>
      <c r="M712" t="s">
        <v>970</v>
      </c>
      <c r="N712" t="s">
        <v>971</v>
      </c>
      <c r="O712" t="s">
        <v>3145</v>
      </c>
      <c r="P712" t="s">
        <v>41</v>
      </c>
      <c r="Q712" t="s">
        <v>25</v>
      </c>
      <c r="R712" t="s">
        <v>25</v>
      </c>
      <c r="S712" t="s">
        <v>26</v>
      </c>
      <c r="T712" t="b">
        <v>0</v>
      </c>
      <c r="U712" t="b">
        <v>0</v>
      </c>
      <c r="V712">
        <v>4</v>
      </c>
      <c r="W712">
        <v>65</v>
      </c>
      <c r="X712">
        <v>9</v>
      </c>
      <c r="AB712">
        <v>3</v>
      </c>
      <c r="AC712">
        <v>1</v>
      </c>
      <c r="AD712">
        <v>1</v>
      </c>
      <c r="AE712" t="s">
        <v>610</v>
      </c>
      <c r="AG712" t="s">
        <v>3143</v>
      </c>
      <c r="AH712" t="s">
        <v>3146</v>
      </c>
    </row>
    <row r="713" spans="1:34" x14ac:dyDescent="0.25">
      <c r="A713">
        <v>3</v>
      </c>
      <c r="B713" t="s">
        <v>623</v>
      </c>
      <c r="C713" t="s">
        <v>627</v>
      </c>
      <c r="D713" t="s">
        <v>624</v>
      </c>
      <c r="E713" t="s">
        <v>625</v>
      </c>
      <c r="F713" t="s">
        <v>629</v>
      </c>
      <c r="G713" t="s">
        <v>11040</v>
      </c>
      <c r="H713" t="s">
        <v>968</v>
      </c>
      <c r="I713" t="s">
        <v>969</v>
      </c>
      <c r="J713">
        <v>3</v>
      </c>
      <c r="L713" t="s">
        <v>904</v>
      </c>
      <c r="M713" t="s">
        <v>970</v>
      </c>
      <c r="N713" t="s">
        <v>971</v>
      </c>
      <c r="O713" t="s">
        <v>3147</v>
      </c>
      <c r="P713" t="s">
        <v>45</v>
      </c>
      <c r="Q713" t="s">
        <v>25</v>
      </c>
      <c r="R713" t="s">
        <v>25</v>
      </c>
      <c r="S713" t="s">
        <v>26</v>
      </c>
      <c r="T713" t="b">
        <v>1</v>
      </c>
      <c r="U713" t="b">
        <v>0</v>
      </c>
      <c r="V713">
        <v>1</v>
      </c>
      <c r="W713">
        <v>160</v>
      </c>
      <c r="X713">
        <v>10</v>
      </c>
      <c r="AB713">
        <v>3</v>
      </c>
      <c r="AC713">
        <v>1</v>
      </c>
      <c r="AD713">
        <v>1</v>
      </c>
      <c r="AE713" t="s">
        <v>1745</v>
      </c>
      <c r="AG713" t="s">
        <v>3083</v>
      </c>
      <c r="AH713" t="s">
        <v>3148</v>
      </c>
    </row>
    <row r="714" spans="1:34" x14ac:dyDescent="0.25">
      <c r="A714">
        <v>3</v>
      </c>
      <c r="B714" t="s">
        <v>623</v>
      </c>
      <c r="C714" t="s">
        <v>627</v>
      </c>
      <c r="D714" t="s">
        <v>624</v>
      </c>
      <c r="E714" t="s">
        <v>625</v>
      </c>
      <c r="F714" t="s">
        <v>629</v>
      </c>
      <c r="G714" t="s">
        <v>11040</v>
      </c>
      <c r="H714" t="s">
        <v>968</v>
      </c>
      <c r="I714" t="s">
        <v>969</v>
      </c>
      <c r="J714">
        <v>3</v>
      </c>
      <c r="L714" t="s">
        <v>904</v>
      </c>
      <c r="M714" t="s">
        <v>970</v>
      </c>
      <c r="N714" t="s">
        <v>971</v>
      </c>
      <c r="O714" t="s">
        <v>3149</v>
      </c>
      <c r="P714" t="s">
        <v>45</v>
      </c>
      <c r="Q714" t="s">
        <v>25</v>
      </c>
      <c r="R714" t="s">
        <v>25</v>
      </c>
      <c r="S714" t="s">
        <v>26</v>
      </c>
      <c r="T714" t="b">
        <v>1</v>
      </c>
      <c r="U714" t="b">
        <v>0</v>
      </c>
      <c r="V714">
        <v>2</v>
      </c>
      <c r="W714">
        <v>160</v>
      </c>
      <c r="X714">
        <v>10</v>
      </c>
      <c r="AB714">
        <v>3</v>
      </c>
      <c r="AC714">
        <v>1</v>
      </c>
      <c r="AD714">
        <v>1</v>
      </c>
      <c r="AE714" t="s">
        <v>1745</v>
      </c>
      <c r="AG714" t="s">
        <v>3083</v>
      </c>
      <c r="AH714" t="s">
        <v>3150</v>
      </c>
    </row>
    <row r="715" spans="1:34" x14ac:dyDescent="0.25">
      <c r="A715">
        <v>3</v>
      </c>
      <c r="B715" t="s">
        <v>623</v>
      </c>
      <c r="C715" t="s">
        <v>627</v>
      </c>
      <c r="D715" t="s">
        <v>624</v>
      </c>
      <c r="E715" t="s">
        <v>625</v>
      </c>
      <c r="F715" t="s">
        <v>629</v>
      </c>
      <c r="G715" t="s">
        <v>11040</v>
      </c>
      <c r="H715" t="s">
        <v>968</v>
      </c>
      <c r="I715" t="s">
        <v>969</v>
      </c>
      <c r="J715">
        <v>3</v>
      </c>
      <c r="L715" t="s">
        <v>904</v>
      </c>
      <c r="M715" t="s">
        <v>970</v>
      </c>
      <c r="N715" t="s">
        <v>971</v>
      </c>
      <c r="O715" t="s">
        <v>3151</v>
      </c>
      <c r="P715" t="s">
        <v>45</v>
      </c>
      <c r="Q715" t="s">
        <v>25</v>
      </c>
      <c r="R715" t="s">
        <v>25</v>
      </c>
      <c r="S715" t="s">
        <v>26</v>
      </c>
      <c r="T715" t="b">
        <v>1</v>
      </c>
      <c r="U715" t="b">
        <v>0</v>
      </c>
      <c r="V715">
        <v>3</v>
      </c>
      <c r="W715">
        <v>160</v>
      </c>
      <c r="X715">
        <v>8</v>
      </c>
      <c r="AB715">
        <v>3</v>
      </c>
      <c r="AC715">
        <v>1</v>
      </c>
      <c r="AD715">
        <v>1</v>
      </c>
      <c r="AE715" t="s">
        <v>610</v>
      </c>
      <c r="AG715" t="s">
        <v>3090</v>
      </c>
      <c r="AH715" t="s">
        <v>3152</v>
      </c>
    </row>
    <row r="716" spans="1:34" x14ac:dyDescent="0.25">
      <c r="A716">
        <v>3</v>
      </c>
      <c r="B716" t="s">
        <v>623</v>
      </c>
      <c r="C716" t="s">
        <v>627</v>
      </c>
      <c r="D716" t="s">
        <v>624</v>
      </c>
      <c r="E716" t="s">
        <v>625</v>
      </c>
      <c r="F716" t="s">
        <v>629</v>
      </c>
      <c r="G716" t="s">
        <v>11040</v>
      </c>
      <c r="H716" t="s">
        <v>968</v>
      </c>
      <c r="I716" t="s">
        <v>969</v>
      </c>
      <c r="J716">
        <v>3</v>
      </c>
      <c r="L716" t="s">
        <v>904</v>
      </c>
      <c r="M716" t="s">
        <v>970</v>
      </c>
      <c r="N716" t="s">
        <v>971</v>
      </c>
      <c r="O716" t="s">
        <v>3153</v>
      </c>
      <c r="P716" t="s">
        <v>45</v>
      </c>
      <c r="Q716" t="s">
        <v>25</v>
      </c>
      <c r="R716" t="s">
        <v>25</v>
      </c>
      <c r="S716" t="s">
        <v>26</v>
      </c>
      <c r="T716" t="b">
        <v>1</v>
      </c>
      <c r="U716" t="b">
        <v>0</v>
      </c>
      <c r="V716">
        <v>4</v>
      </c>
      <c r="W716">
        <v>160</v>
      </c>
      <c r="X716">
        <v>8</v>
      </c>
      <c r="AB716">
        <v>3</v>
      </c>
      <c r="AC716">
        <v>1</v>
      </c>
      <c r="AD716">
        <v>1</v>
      </c>
      <c r="AE716" t="s">
        <v>610</v>
      </c>
      <c r="AG716" t="s">
        <v>3090</v>
      </c>
      <c r="AH716" t="s">
        <v>3154</v>
      </c>
    </row>
    <row r="717" spans="1:34" x14ac:dyDescent="0.25">
      <c r="A717">
        <v>3</v>
      </c>
      <c r="B717" t="s">
        <v>623</v>
      </c>
      <c r="C717" t="s">
        <v>627</v>
      </c>
      <c r="D717" t="s">
        <v>624</v>
      </c>
      <c r="E717" t="s">
        <v>625</v>
      </c>
      <c r="F717" t="s">
        <v>629</v>
      </c>
      <c r="G717" t="s">
        <v>11040</v>
      </c>
      <c r="H717" t="s">
        <v>968</v>
      </c>
      <c r="I717" t="s">
        <v>969</v>
      </c>
      <c r="J717">
        <v>3</v>
      </c>
      <c r="L717" t="s">
        <v>904</v>
      </c>
      <c r="M717" t="s">
        <v>970</v>
      </c>
      <c r="N717" t="s">
        <v>971</v>
      </c>
      <c r="O717" t="s">
        <v>3155</v>
      </c>
      <c r="P717" t="s">
        <v>63</v>
      </c>
      <c r="Q717" t="s">
        <v>25</v>
      </c>
      <c r="R717" t="s">
        <v>25</v>
      </c>
      <c r="S717" t="s">
        <v>26</v>
      </c>
      <c r="T717" t="b">
        <v>1</v>
      </c>
      <c r="U717" t="b">
        <v>0</v>
      </c>
      <c r="V717">
        <v>1</v>
      </c>
      <c r="W717">
        <v>80</v>
      </c>
      <c r="X717">
        <v>10</v>
      </c>
      <c r="AB717">
        <v>2</v>
      </c>
      <c r="AC717">
        <v>1</v>
      </c>
      <c r="AD717">
        <v>2</v>
      </c>
      <c r="AE717" t="s">
        <v>618</v>
      </c>
      <c r="AG717" t="s">
        <v>3156</v>
      </c>
      <c r="AH717" t="s">
        <v>3157</v>
      </c>
    </row>
    <row r="718" spans="1:34" x14ac:dyDescent="0.25">
      <c r="A718">
        <v>3</v>
      </c>
      <c r="B718" t="s">
        <v>623</v>
      </c>
      <c r="C718" t="s">
        <v>627</v>
      </c>
      <c r="D718" t="s">
        <v>624</v>
      </c>
      <c r="E718" t="s">
        <v>625</v>
      </c>
      <c r="F718" t="s">
        <v>629</v>
      </c>
      <c r="G718" t="s">
        <v>11040</v>
      </c>
      <c r="H718" t="s">
        <v>968</v>
      </c>
      <c r="I718" t="s">
        <v>969</v>
      </c>
      <c r="J718">
        <v>3</v>
      </c>
      <c r="L718" t="s">
        <v>904</v>
      </c>
      <c r="M718" t="s">
        <v>970</v>
      </c>
      <c r="N718" t="s">
        <v>971</v>
      </c>
      <c r="O718" t="s">
        <v>3158</v>
      </c>
      <c r="P718" t="s">
        <v>63</v>
      </c>
      <c r="Q718" t="s">
        <v>25</v>
      </c>
      <c r="R718" t="s">
        <v>25</v>
      </c>
      <c r="S718" t="s">
        <v>26</v>
      </c>
      <c r="T718" t="b">
        <v>1</v>
      </c>
      <c r="U718" t="b">
        <v>0</v>
      </c>
      <c r="V718">
        <v>2</v>
      </c>
      <c r="W718">
        <v>90</v>
      </c>
      <c r="X718">
        <v>10</v>
      </c>
      <c r="AB718">
        <v>2</v>
      </c>
      <c r="AC718">
        <v>1</v>
      </c>
      <c r="AD718">
        <v>2</v>
      </c>
      <c r="AE718" t="s">
        <v>618</v>
      </c>
      <c r="AG718" t="s">
        <v>3156</v>
      </c>
      <c r="AH718" t="s">
        <v>3159</v>
      </c>
    </row>
    <row r="719" spans="1:34" x14ac:dyDescent="0.25">
      <c r="A719">
        <v>3</v>
      </c>
      <c r="B719" t="s">
        <v>623</v>
      </c>
      <c r="C719" t="s">
        <v>627</v>
      </c>
      <c r="D719" t="s">
        <v>624</v>
      </c>
      <c r="E719" t="s">
        <v>625</v>
      </c>
      <c r="F719" t="s">
        <v>629</v>
      </c>
      <c r="G719" t="s">
        <v>11040</v>
      </c>
      <c r="H719" t="s">
        <v>968</v>
      </c>
      <c r="I719" t="s">
        <v>969</v>
      </c>
      <c r="J719">
        <v>3</v>
      </c>
      <c r="L719" t="s">
        <v>904</v>
      </c>
      <c r="M719" t="s">
        <v>970</v>
      </c>
      <c r="N719" t="s">
        <v>971</v>
      </c>
      <c r="O719" t="s">
        <v>3160</v>
      </c>
      <c r="P719" t="s">
        <v>63</v>
      </c>
      <c r="Q719" t="s">
        <v>25</v>
      </c>
      <c r="R719" t="s">
        <v>25</v>
      </c>
      <c r="S719" t="s">
        <v>26</v>
      </c>
      <c r="T719" t="b">
        <v>1</v>
      </c>
      <c r="U719" t="b">
        <v>0</v>
      </c>
      <c r="V719">
        <v>3</v>
      </c>
      <c r="W719">
        <v>100</v>
      </c>
      <c r="X719">
        <v>8</v>
      </c>
      <c r="AB719">
        <v>2</v>
      </c>
      <c r="AC719">
        <v>1</v>
      </c>
      <c r="AD719">
        <v>2</v>
      </c>
      <c r="AE719" t="s">
        <v>618</v>
      </c>
      <c r="AG719" t="s">
        <v>3156</v>
      </c>
      <c r="AH719" t="s">
        <v>3161</v>
      </c>
    </row>
    <row r="720" spans="1:34" x14ac:dyDescent="0.25">
      <c r="A720">
        <v>3</v>
      </c>
      <c r="B720" t="s">
        <v>623</v>
      </c>
      <c r="C720" t="s">
        <v>627</v>
      </c>
      <c r="D720" t="s">
        <v>624</v>
      </c>
      <c r="E720" t="s">
        <v>625</v>
      </c>
      <c r="F720" t="s">
        <v>629</v>
      </c>
      <c r="G720" t="s">
        <v>11040</v>
      </c>
      <c r="H720" t="s">
        <v>968</v>
      </c>
      <c r="I720" t="s">
        <v>969</v>
      </c>
      <c r="J720">
        <v>3</v>
      </c>
      <c r="L720" t="s">
        <v>904</v>
      </c>
      <c r="M720" t="s">
        <v>970</v>
      </c>
      <c r="N720" t="s">
        <v>971</v>
      </c>
      <c r="O720" t="s">
        <v>3162</v>
      </c>
      <c r="P720" t="s">
        <v>84</v>
      </c>
      <c r="Q720" t="s">
        <v>25</v>
      </c>
      <c r="R720" t="s">
        <v>25</v>
      </c>
      <c r="S720" t="s">
        <v>8645</v>
      </c>
      <c r="T720" t="b">
        <v>0</v>
      </c>
      <c r="U720" t="b">
        <v>0</v>
      </c>
      <c r="V720">
        <v>1</v>
      </c>
      <c r="W720">
        <v>30</v>
      </c>
      <c r="X720">
        <v>12</v>
      </c>
      <c r="AB720">
        <v>2</v>
      </c>
      <c r="AC720">
        <v>2</v>
      </c>
      <c r="AD720">
        <v>2</v>
      </c>
      <c r="AE720" t="s">
        <v>1745</v>
      </c>
      <c r="AG720" t="s">
        <v>3163</v>
      </c>
      <c r="AH720" t="s">
        <v>3164</v>
      </c>
    </row>
    <row r="721" spans="1:34" x14ac:dyDescent="0.25">
      <c r="A721">
        <v>3</v>
      </c>
      <c r="B721" t="s">
        <v>623</v>
      </c>
      <c r="C721" t="s">
        <v>627</v>
      </c>
      <c r="D721" t="s">
        <v>624</v>
      </c>
      <c r="E721" t="s">
        <v>625</v>
      </c>
      <c r="F721" t="s">
        <v>629</v>
      </c>
      <c r="G721" t="s">
        <v>11040</v>
      </c>
      <c r="H721" t="s">
        <v>968</v>
      </c>
      <c r="I721" t="s">
        <v>969</v>
      </c>
      <c r="J721">
        <v>3</v>
      </c>
      <c r="L721" t="s">
        <v>904</v>
      </c>
      <c r="M721" t="s">
        <v>970</v>
      </c>
      <c r="N721" t="s">
        <v>971</v>
      </c>
      <c r="O721" t="s">
        <v>3165</v>
      </c>
      <c r="P721" t="s">
        <v>84</v>
      </c>
      <c r="Q721" t="s">
        <v>25</v>
      </c>
      <c r="R721" t="s">
        <v>25</v>
      </c>
      <c r="S721" t="s">
        <v>8645</v>
      </c>
      <c r="T721" t="b">
        <v>0</v>
      </c>
      <c r="U721" t="b">
        <v>0</v>
      </c>
      <c r="V721">
        <v>2</v>
      </c>
      <c r="W721">
        <v>40</v>
      </c>
      <c r="X721">
        <v>12</v>
      </c>
      <c r="AB721">
        <v>2</v>
      </c>
      <c r="AC721">
        <v>2</v>
      </c>
      <c r="AD721">
        <v>2</v>
      </c>
      <c r="AE721" t="s">
        <v>1745</v>
      </c>
      <c r="AG721" t="s">
        <v>3166</v>
      </c>
      <c r="AH721" t="s">
        <v>3167</v>
      </c>
    </row>
    <row r="722" spans="1:34" x14ac:dyDescent="0.25">
      <c r="A722">
        <v>3</v>
      </c>
      <c r="B722" t="s">
        <v>623</v>
      </c>
      <c r="C722" t="s">
        <v>627</v>
      </c>
      <c r="D722" t="s">
        <v>624</v>
      </c>
      <c r="E722" t="s">
        <v>625</v>
      </c>
      <c r="F722" t="s">
        <v>629</v>
      </c>
      <c r="G722" t="s">
        <v>11040</v>
      </c>
      <c r="H722" t="s">
        <v>968</v>
      </c>
      <c r="I722" t="s">
        <v>969</v>
      </c>
      <c r="J722">
        <v>3</v>
      </c>
      <c r="L722" t="s">
        <v>904</v>
      </c>
      <c r="M722" t="s">
        <v>970</v>
      </c>
      <c r="N722" t="s">
        <v>971</v>
      </c>
      <c r="O722" t="s">
        <v>3168</v>
      </c>
      <c r="P722" t="s">
        <v>84</v>
      </c>
      <c r="Q722" t="s">
        <v>25</v>
      </c>
      <c r="R722" t="s">
        <v>25</v>
      </c>
      <c r="S722" t="s">
        <v>8645</v>
      </c>
      <c r="T722" t="b">
        <v>0</v>
      </c>
      <c r="U722" t="b">
        <v>0</v>
      </c>
      <c r="V722">
        <v>3</v>
      </c>
      <c r="W722">
        <v>50</v>
      </c>
      <c r="X722">
        <v>10</v>
      </c>
      <c r="AB722">
        <v>2</v>
      </c>
      <c r="AC722">
        <v>2</v>
      </c>
      <c r="AD722">
        <v>2</v>
      </c>
      <c r="AE722" t="s">
        <v>1745</v>
      </c>
      <c r="AG722" t="s">
        <v>3169</v>
      </c>
      <c r="AH722" t="s">
        <v>3170</v>
      </c>
    </row>
    <row r="723" spans="1:34" x14ac:dyDescent="0.25">
      <c r="A723">
        <v>3</v>
      </c>
      <c r="B723" t="s">
        <v>623</v>
      </c>
      <c r="C723" t="s">
        <v>627</v>
      </c>
      <c r="D723" t="s">
        <v>624</v>
      </c>
      <c r="E723" t="s">
        <v>625</v>
      </c>
      <c r="F723" t="s">
        <v>629</v>
      </c>
      <c r="G723" t="s">
        <v>11040</v>
      </c>
      <c r="H723" t="s">
        <v>968</v>
      </c>
      <c r="I723" t="s">
        <v>969</v>
      </c>
      <c r="J723">
        <v>3</v>
      </c>
      <c r="L723" t="s">
        <v>904</v>
      </c>
      <c r="M723" t="s">
        <v>970</v>
      </c>
      <c r="N723" t="s">
        <v>971</v>
      </c>
      <c r="O723" t="s">
        <v>3171</v>
      </c>
      <c r="P723" t="s">
        <v>108</v>
      </c>
      <c r="Q723" t="s">
        <v>8644</v>
      </c>
      <c r="R723" t="s">
        <v>8488</v>
      </c>
      <c r="S723" t="s">
        <v>8643</v>
      </c>
      <c r="T723" t="b">
        <v>0</v>
      </c>
      <c r="U723" t="b">
        <v>0</v>
      </c>
      <c r="V723">
        <v>1</v>
      </c>
      <c r="W723">
        <v>25</v>
      </c>
      <c r="X723">
        <v>10</v>
      </c>
      <c r="AB723">
        <v>3</v>
      </c>
      <c r="AC723">
        <v>1</v>
      </c>
      <c r="AD723">
        <v>3</v>
      </c>
      <c r="AE723" t="s">
        <v>618</v>
      </c>
      <c r="AG723" t="s">
        <v>3172</v>
      </c>
      <c r="AH723" t="s">
        <v>3173</v>
      </c>
    </row>
    <row r="724" spans="1:34" x14ac:dyDescent="0.25">
      <c r="A724">
        <v>3</v>
      </c>
      <c r="B724" t="s">
        <v>623</v>
      </c>
      <c r="C724" t="s">
        <v>627</v>
      </c>
      <c r="D724" t="s">
        <v>624</v>
      </c>
      <c r="E724" t="s">
        <v>625</v>
      </c>
      <c r="F724" t="s">
        <v>629</v>
      </c>
      <c r="G724" t="s">
        <v>11040</v>
      </c>
      <c r="H724" t="s">
        <v>968</v>
      </c>
      <c r="I724" t="s">
        <v>969</v>
      </c>
      <c r="J724">
        <v>3</v>
      </c>
      <c r="L724" t="s">
        <v>904</v>
      </c>
      <c r="M724" t="s">
        <v>970</v>
      </c>
      <c r="N724" t="s">
        <v>971</v>
      </c>
      <c r="O724" t="s">
        <v>3174</v>
      </c>
      <c r="P724" t="s">
        <v>108</v>
      </c>
      <c r="Q724" t="s">
        <v>8644</v>
      </c>
      <c r="R724" t="s">
        <v>8488</v>
      </c>
      <c r="S724" t="s">
        <v>8643</v>
      </c>
      <c r="T724" t="b">
        <v>0</v>
      </c>
      <c r="U724" t="b">
        <v>0</v>
      </c>
      <c r="V724">
        <v>2</v>
      </c>
      <c r="W724">
        <v>25</v>
      </c>
      <c r="X724">
        <v>10</v>
      </c>
      <c r="AB724">
        <v>3</v>
      </c>
      <c r="AC724">
        <v>1</v>
      </c>
      <c r="AD724">
        <v>3</v>
      </c>
      <c r="AE724" t="s">
        <v>618</v>
      </c>
      <c r="AG724" t="s">
        <v>3172</v>
      </c>
      <c r="AH724" t="s">
        <v>3175</v>
      </c>
    </row>
    <row r="725" spans="1:34" x14ac:dyDescent="0.25">
      <c r="A725">
        <v>3</v>
      </c>
      <c r="B725" t="s">
        <v>623</v>
      </c>
      <c r="C725" t="s">
        <v>627</v>
      </c>
      <c r="D725" t="s">
        <v>624</v>
      </c>
      <c r="E725" t="s">
        <v>625</v>
      </c>
      <c r="F725" t="s">
        <v>629</v>
      </c>
      <c r="G725" t="s">
        <v>11040</v>
      </c>
      <c r="H725" t="s">
        <v>968</v>
      </c>
      <c r="I725" t="s">
        <v>969</v>
      </c>
      <c r="J725">
        <v>3</v>
      </c>
      <c r="L725" t="s">
        <v>904</v>
      </c>
      <c r="M725" t="s">
        <v>970</v>
      </c>
      <c r="N725" t="s">
        <v>971</v>
      </c>
      <c r="O725" t="s">
        <v>3176</v>
      </c>
      <c r="P725" t="s">
        <v>108</v>
      </c>
      <c r="Q725" t="s">
        <v>8644</v>
      </c>
      <c r="R725" t="s">
        <v>8488</v>
      </c>
      <c r="S725" t="s">
        <v>8643</v>
      </c>
      <c r="T725" t="b">
        <v>0</v>
      </c>
      <c r="U725" t="b">
        <v>0</v>
      </c>
      <c r="V725">
        <v>3</v>
      </c>
      <c r="W725">
        <v>25</v>
      </c>
      <c r="X725">
        <v>9</v>
      </c>
      <c r="AB725">
        <v>3</v>
      </c>
      <c r="AC725">
        <v>1</v>
      </c>
      <c r="AD725">
        <v>3</v>
      </c>
      <c r="AE725" t="s">
        <v>618</v>
      </c>
      <c r="AG725" t="s">
        <v>3172</v>
      </c>
      <c r="AH725" t="s">
        <v>3177</v>
      </c>
    </row>
    <row r="726" spans="1:34" x14ac:dyDescent="0.25">
      <c r="A726">
        <v>3</v>
      </c>
      <c r="B726" t="s">
        <v>623</v>
      </c>
      <c r="C726" t="s">
        <v>627</v>
      </c>
      <c r="D726" t="s">
        <v>624</v>
      </c>
      <c r="E726" t="s">
        <v>625</v>
      </c>
      <c r="F726" t="s">
        <v>629</v>
      </c>
      <c r="G726" t="s">
        <v>11040</v>
      </c>
      <c r="H726" t="s">
        <v>968</v>
      </c>
      <c r="I726" t="s">
        <v>969</v>
      </c>
      <c r="J726">
        <v>3</v>
      </c>
      <c r="L726" t="s">
        <v>904</v>
      </c>
      <c r="M726" t="s">
        <v>970</v>
      </c>
      <c r="N726" t="s">
        <v>971</v>
      </c>
      <c r="O726" t="s">
        <v>3178</v>
      </c>
      <c r="P726" t="s">
        <v>1534</v>
      </c>
      <c r="Q726" t="s">
        <v>2</v>
      </c>
      <c r="R726" t="s">
        <v>2</v>
      </c>
      <c r="S726" t="s">
        <v>8646</v>
      </c>
      <c r="T726" t="b">
        <v>0</v>
      </c>
      <c r="U726" t="b">
        <v>1</v>
      </c>
      <c r="V726">
        <v>1</v>
      </c>
      <c r="W726">
        <v>75</v>
      </c>
      <c r="Y726">
        <v>54</v>
      </c>
      <c r="AG726" t="s">
        <v>3179</v>
      </c>
      <c r="AH726" t="s">
        <v>3180</v>
      </c>
    </row>
    <row r="727" spans="1:34" x14ac:dyDescent="0.25">
      <c r="A727">
        <v>3</v>
      </c>
      <c r="B727" t="s">
        <v>623</v>
      </c>
      <c r="C727" t="s">
        <v>627</v>
      </c>
      <c r="D727" t="s">
        <v>624</v>
      </c>
      <c r="E727" t="s">
        <v>625</v>
      </c>
      <c r="F727" t="s">
        <v>629</v>
      </c>
      <c r="G727" t="s">
        <v>11040</v>
      </c>
      <c r="H727" t="s">
        <v>968</v>
      </c>
      <c r="I727" t="s">
        <v>969</v>
      </c>
      <c r="J727">
        <v>3</v>
      </c>
      <c r="L727" t="s">
        <v>904</v>
      </c>
      <c r="M727" t="s">
        <v>970</v>
      </c>
      <c r="N727" t="s">
        <v>971</v>
      </c>
      <c r="O727" t="s">
        <v>3181</v>
      </c>
      <c r="P727" t="s">
        <v>1534</v>
      </c>
      <c r="Q727" t="s">
        <v>2</v>
      </c>
      <c r="R727" t="s">
        <v>2</v>
      </c>
      <c r="S727" t="s">
        <v>8646</v>
      </c>
      <c r="T727" t="b">
        <v>0</v>
      </c>
      <c r="U727" t="b">
        <v>1</v>
      </c>
      <c r="V727">
        <v>2</v>
      </c>
      <c r="W727">
        <v>75</v>
      </c>
      <c r="Y727">
        <v>60</v>
      </c>
      <c r="AG727" t="s">
        <v>3179</v>
      </c>
      <c r="AH727" t="s">
        <v>3182</v>
      </c>
    </row>
    <row r="728" spans="1:34" x14ac:dyDescent="0.25">
      <c r="A728">
        <v>3</v>
      </c>
      <c r="B728" t="s">
        <v>623</v>
      </c>
      <c r="C728" t="s">
        <v>627</v>
      </c>
      <c r="D728" t="s">
        <v>624</v>
      </c>
      <c r="E728" t="s">
        <v>625</v>
      </c>
      <c r="F728" t="s">
        <v>629</v>
      </c>
      <c r="G728" t="s">
        <v>11040</v>
      </c>
      <c r="H728" t="s">
        <v>968</v>
      </c>
      <c r="I728" t="s">
        <v>969</v>
      </c>
      <c r="J728">
        <v>3</v>
      </c>
      <c r="L728" t="s">
        <v>904</v>
      </c>
      <c r="M728" t="s">
        <v>970</v>
      </c>
      <c r="N728" t="s">
        <v>971</v>
      </c>
      <c r="O728" t="s">
        <v>3183</v>
      </c>
      <c r="P728" t="s">
        <v>334</v>
      </c>
      <c r="Q728" t="s">
        <v>2</v>
      </c>
      <c r="R728" t="s">
        <v>8652</v>
      </c>
      <c r="S728" t="s">
        <v>8646</v>
      </c>
      <c r="T728" t="b">
        <v>0</v>
      </c>
      <c r="U728" t="b">
        <v>1</v>
      </c>
      <c r="V728">
        <v>1</v>
      </c>
      <c r="W728">
        <v>0</v>
      </c>
      <c r="Y728">
        <v>30</v>
      </c>
      <c r="AG728" t="s">
        <v>3184</v>
      </c>
      <c r="AH728" t="s">
        <v>971</v>
      </c>
    </row>
    <row r="729" spans="1:34" x14ac:dyDescent="0.25">
      <c r="A729">
        <v>3</v>
      </c>
      <c r="B729" t="s">
        <v>623</v>
      </c>
      <c r="C729" t="s">
        <v>627</v>
      </c>
      <c r="D729" t="s">
        <v>624</v>
      </c>
      <c r="E729" t="s">
        <v>625</v>
      </c>
      <c r="F729" t="s">
        <v>629</v>
      </c>
      <c r="G729" t="s">
        <v>11040</v>
      </c>
      <c r="H729" t="s">
        <v>972</v>
      </c>
      <c r="I729" t="s">
        <v>625</v>
      </c>
      <c r="J729">
        <v>4</v>
      </c>
      <c r="L729" t="s">
        <v>909</v>
      </c>
      <c r="M729" t="s">
        <v>973</v>
      </c>
      <c r="N729" t="s">
        <v>974</v>
      </c>
      <c r="O729" t="s">
        <v>3185</v>
      </c>
      <c r="P729" t="s">
        <v>8734</v>
      </c>
      <c r="Q729" t="s">
        <v>8644</v>
      </c>
      <c r="R729" t="s">
        <v>8488</v>
      </c>
      <c r="S729" t="s">
        <v>8643</v>
      </c>
      <c r="T729" t="b">
        <v>0</v>
      </c>
      <c r="U729" t="b">
        <v>0</v>
      </c>
      <c r="V729">
        <v>1</v>
      </c>
      <c r="W729">
        <v>25</v>
      </c>
      <c r="X729">
        <v>12</v>
      </c>
      <c r="AB729">
        <v>3</v>
      </c>
      <c r="AC729">
        <v>1</v>
      </c>
      <c r="AD729">
        <v>3</v>
      </c>
      <c r="AE729" t="s">
        <v>618</v>
      </c>
      <c r="AG729" t="s">
        <v>2196</v>
      </c>
      <c r="AH729" t="s">
        <v>973</v>
      </c>
    </row>
    <row r="730" spans="1:34" x14ac:dyDescent="0.25">
      <c r="A730">
        <v>3</v>
      </c>
      <c r="B730" t="s">
        <v>623</v>
      </c>
      <c r="C730" t="s">
        <v>627</v>
      </c>
      <c r="D730" t="s">
        <v>624</v>
      </c>
      <c r="E730" t="s">
        <v>625</v>
      </c>
      <c r="F730" t="s">
        <v>629</v>
      </c>
      <c r="G730" t="s">
        <v>11040</v>
      </c>
      <c r="H730" t="s">
        <v>972</v>
      </c>
      <c r="I730" t="s">
        <v>625</v>
      </c>
      <c r="J730">
        <v>4</v>
      </c>
      <c r="L730" t="s">
        <v>909</v>
      </c>
      <c r="M730" t="s">
        <v>973</v>
      </c>
      <c r="N730" t="s">
        <v>974</v>
      </c>
      <c r="O730" t="s">
        <v>3186</v>
      </c>
      <c r="P730" t="s">
        <v>8734</v>
      </c>
      <c r="Q730" t="s">
        <v>8644</v>
      </c>
      <c r="R730" t="s">
        <v>8488</v>
      </c>
      <c r="S730" t="s">
        <v>8643</v>
      </c>
      <c r="T730" t="b">
        <v>0</v>
      </c>
      <c r="U730" t="b">
        <v>0</v>
      </c>
      <c r="V730">
        <v>2</v>
      </c>
      <c r="W730">
        <v>25</v>
      </c>
      <c r="X730">
        <v>10</v>
      </c>
      <c r="AB730">
        <v>3</v>
      </c>
      <c r="AC730">
        <v>1</v>
      </c>
      <c r="AD730">
        <v>3</v>
      </c>
      <c r="AE730" t="s">
        <v>618</v>
      </c>
      <c r="AG730" t="s">
        <v>2196</v>
      </c>
      <c r="AH730" t="s">
        <v>3187</v>
      </c>
    </row>
    <row r="731" spans="1:34" x14ac:dyDescent="0.25">
      <c r="A731">
        <v>3</v>
      </c>
      <c r="B731" t="s">
        <v>623</v>
      </c>
      <c r="C731" t="s">
        <v>627</v>
      </c>
      <c r="D731" t="s">
        <v>624</v>
      </c>
      <c r="E731" t="s">
        <v>625</v>
      </c>
      <c r="F731" t="s">
        <v>629</v>
      </c>
      <c r="G731" t="s">
        <v>11040</v>
      </c>
      <c r="H731" t="s">
        <v>972</v>
      </c>
      <c r="I731" t="s">
        <v>625</v>
      </c>
      <c r="J731">
        <v>4</v>
      </c>
      <c r="L731" t="s">
        <v>909</v>
      </c>
      <c r="M731" t="s">
        <v>973</v>
      </c>
      <c r="N731" t="s">
        <v>974</v>
      </c>
      <c r="O731" t="s">
        <v>3188</v>
      </c>
      <c r="P731" t="s">
        <v>8734</v>
      </c>
      <c r="Q731" t="s">
        <v>8644</v>
      </c>
      <c r="R731" t="s">
        <v>8488</v>
      </c>
      <c r="S731" t="s">
        <v>8643</v>
      </c>
      <c r="T731" t="b">
        <v>0</v>
      </c>
      <c r="U731" t="b">
        <v>0</v>
      </c>
      <c r="V731">
        <v>3</v>
      </c>
      <c r="W731">
        <v>25</v>
      </c>
      <c r="X731">
        <v>8</v>
      </c>
      <c r="AB731">
        <v>2</v>
      </c>
      <c r="AC731">
        <v>1</v>
      </c>
      <c r="AD731">
        <v>3</v>
      </c>
      <c r="AE731" t="s">
        <v>618</v>
      </c>
      <c r="AG731" t="s">
        <v>3189</v>
      </c>
      <c r="AH731" t="s">
        <v>3190</v>
      </c>
    </row>
    <row r="732" spans="1:34" x14ac:dyDescent="0.25">
      <c r="A732">
        <v>3</v>
      </c>
      <c r="B732" t="s">
        <v>623</v>
      </c>
      <c r="C732" t="s">
        <v>627</v>
      </c>
      <c r="D732" t="s">
        <v>624</v>
      </c>
      <c r="E732" t="s">
        <v>625</v>
      </c>
      <c r="F732" t="s">
        <v>629</v>
      </c>
      <c r="G732" t="s">
        <v>11040</v>
      </c>
      <c r="H732" t="s">
        <v>972</v>
      </c>
      <c r="I732" t="s">
        <v>625</v>
      </c>
      <c r="J732">
        <v>4</v>
      </c>
      <c r="L732" t="s">
        <v>909</v>
      </c>
      <c r="M732" t="s">
        <v>973</v>
      </c>
      <c r="N732" t="s">
        <v>974</v>
      </c>
      <c r="O732" t="s">
        <v>3191</v>
      </c>
      <c r="P732" t="s">
        <v>214</v>
      </c>
      <c r="Q732" t="s">
        <v>8650</v>
      </c>
      <c r="R732" t="s">
        <v>8637</v>
      </c>
      <c r="S732" t="s">
        <v>8643</v>
      </c>
      <c r="T732" t="b">
        <v>0</v>
      </c>
      <c r="U732" t="b">
        <v>0</v>
      </c>
      <c r="V732">
        <v>1</v>
      </c>
      <c r="W732">
        <v>22.5</v>
      </c>
      <c r="X732">
        <v>10</v>
      </c>
      <c r="AB732">
        <v>2</v>
      </c>
      <c r="AC732">
        <v>1</v>
      </c>
      <c r="AD732">
        <v>3</v>
      </c>
      <c r="AE732" t="s">
        <v>2289</v>
      </c>
      <c r="AG732" t="s">
        <v>3192</v>
      </c>
      <c r="AH732" t="s">
        <v>3193</v>
      </c>
    </row>
    <row r="733" spans="1:34" x14ac:dyDescent="0.25">
      <c r="A733">
        <v>3</v>
      </c>
      <c r="B733" t="s">
        <v>623</v>
      </c>
      <c r="C733" t="s">
        <v>627</v>
      </c>
      <c r="D733" t="s">
        <v>624</v>
      </c>
      <c r="E733" t="s">
        <v>625</v>
      </c>
      <c r="F733" t="s">
        <v>629</v>
      </c>
      <c r="G733" t="s">
        <v>11040</v>
      </c>
      <c r="H733" t="s">
        <v>972</v>
      </c>
      <c r="I733" t="s">
        <v>625</v>
      </c>
      <c r="J733">
        <v>4</v>
      </c>
      <c r="L733" t="s">
        <v>909</v>
      </c>
      <c r="M733" t="s">
        <v>973</v>
      </c>
      <c r="N733" t="s">
        <v>974</v>
      </c>
      <c r="O733" t="s">
        <v>3194</v>
      </c>
      <c r="P733" t="s">
        <v>214</v>
      </c>
      <c r="Q733" t="s">
        <v>8650</v>
      </c>
      <c r="R733" t="s">
        <v>8637</v>
      </c>
      <c r="S733" t="s">
        <v>8643</v>
      </c>
      <c r="T733" t="b">
        <v>0</v>
      </c>
      <c r="U733" t="b">
        <v>0</v>
      </c>
      <c r="V733">
        <v>2</v>
      </c>
      <c r="W733">
        <v>40</v>
      </c>
      <c r="X733">
        <v>12</v>
      </c>
      <c r="AB733">
        <v>2</v>
      </c>
      <c r="AC733">
        <v>1</v>
      </c>
      <c r="AD733">
        <v>2</v>
      </c>
      <c r="AE733" t="s">
        <v>2289</v>
      </c>
      <c r="AG733" t="s">
        <v>3195</v>
      </c>
      <c r="AH733" t="s">
        <v>3196</v>
      </c>
    </row>
    <row r="734" spans="1:34" x14ac:dyDescent="0.25">
      <c r="A734">
        <v>3</v>
      </c>
      <c r="B734" t="s">
        <v>623</v>
      </c>
      <c r="C734" t="s">
        <v>627</v>
      </c>
      <c r="D734" t="s">
        <v>624</v>
      </c>
      <c r="E734" t="s">
        <v>625</v>
      </c>
      <c r="F734" t="s">
        <v>629</v>
      </c>
      <c r="G734" t="s">
        <v>11040</v>
      </c>
      <c r="H734" t="s">
        <v>972</v>
      </c>
      <c r="I734" t="s">
        <v>625</v>
      </c>
      <c r="J734">
        <v>4</v>
      </c>
      <c r="L734" t="s">
        <v>909</v>
      </c>
      <c r="M734" t="s">
        <v>973</v>
      </c>
      <c r="N734" t="s">
        <v>974</v>
      </c>
      <c r="O734" t="s">
        <v>3197</v>
      </c>
      <c r="P734" t="s">
        <v>214</v>
      </c>
      <c r="Q734" t="s">
        <v>8650</v>
      </c>
      <c r="R734" t="s">
        <v>8637</v>
      </c>
      <c r="S734" t="s">
        <v>8643</v>
      </c>
      <c r="T734" t="b">
        <v>0</v>
      </c>
      <c r="U734" t="b">
        <v>0</v>
      </c>
      <c r="V734">
        <v>3</v>
      </c>
      <c r="W734">
        <v>45</v>
      </c>
      <c r="X734">
        <v>12</v>
      </c>
      <c r="AB734">
        <v>2</v>
      </c>
      <c r="AC734">
        <v>1</v>
      </c>
      <c r="AD734">
        <v>2</v>
      </c>
      <c r="AE734" t="s">
        <v>618</v>
      </c>
      <c r="AG734" t="s">
        <v>3198</v>
      </c>
      <c r="AH734" t="s">
        <v>3199</v>
      </c>
    </row>
    <row r="735" spans="1:34" x14ac:dyDescent="0.25">
      <c r="A735">
        <v>3</v>
      </c>
      <c r="B735" t="s">
        <v>623</v>
      </c>
      <c r="C735" t="s">
        <v>627</v>
      </c>
      <c r="D735" t="s">
        <v>624</v>
      </c>
      <c r="E735" t="s">
        <v>625</v>
      </c>
      <c r="F735" t="s">
        <v>629</v>
      </c>
      <c r="G735" t="s">
        <v>11040</v>
      </c>
      <c r="H735" t="s">
        <v>972</v>
      </c>
      <c r="I735" t="s">
        <v>625</v>
      </c>
      <c r="J735">
        <v>4</v>
      </c>
      <c r="L735" t="s">
        <v>909</v>
      </c>
      <c r="M735" t="s">
        <v>973</v>
      </c>
      <c r="N735" t="s">
        <v>974</v>
      </c>
      <c r="O735" t="s">
        <v>3200</v>
      </c>
      <c r="P735" t="s">
        <v>214</v>
      </c>
      <c r="Q735" t="s">
        <v>8650</v>
      </c>
      <c r="R735" t="s">
        <v>8637</v>
      </c>
      <c r="S735" t="s">
        <v>8643</v>
      </c>
      <c r="T735" t="b">
        <v>0</v>
      </c>
      <c r="U735" t="b">
        <v>0</v>
      </c>
      <c r="V735">
        <v>4</v>
      </c>
      <c r="W735">
        <v>50</v>
      </c>
      <c r="X735">
        <v>9</v>
      </c>
      <c r="AB735">
        <v>2</v>
      </c>
      <c r="AC735">
        <v>1</v>
      </c>
      <c r="AD735">
        <v>2</v>
      </c>
      <c r="AE735" t="s">
        <v>1888</v>
      </c>
      <c r="AG735" t="s">
        <v>3201</v>
      </c>
      <c r="AH735" t="s">
        <v>3202</v>
      </c>
    </row>
    <row r="736" spans="1:34" x14ac:dyDescent="0.25">
      <c r="A736">
        <v>3</v>
      </c>
      <c r="B736" t="s">
        <v>623</v>
      </c>
      <c r="C736" t="s">
        <v>627</v>
      </c>
      <c r="D736" t="s">
        <v>624</v>
      </c>
      <c r="E736" t="s">
        <v>625</v>
      </c>
      <c r="F736" t="s">
        <v>629</v>
      </c>
      <c r="G736" t="s">
        <v>11040</v>
      </c>
      <c r="H736" t="s">
        <v>972</v>
      </c>
      <c r="I736" t="s">
        <v>625</v>
      </c>
      <c r="J736">
        <v>4</v>
      </c>
      <c r="L736" t="s">
        <v>909</v>
      </c>
      <c r="M736" t="s">
        <v>973</v>
      </c>
      <c r="N736" t="s">
        <v>974</v>
      </c>
      <c r="O736" t="s">
        <v>3203</v>
      </c>
      <c r="P736" t="s">
        <v>144</v>
      </c>
      <c r="Q736" t="s">
        <v>8644</v>
      </c>
      <c r="R736" t="s">
        <v>8488</v>
      </c>
      <c r="S736" t="s">
        <v>8646</v>
      </c>
      <c r="T736" t="b">
        <v>1</v>
      </c>
      <c r="U736" t="b">
        <v>0</v>
      </c>
      <c r="V736">
        <v>1</v>
      </c>
      <c r="W736">
        <v>20</v>
      </c>
      <c r="X736">
        <v>10</v>
      </c>
      <c r="AB736">
        <v>2</v>
      </c>
      <c r="AC736">
        <v>1</v>
      </c>
      <c r="AD736">
        <v>2</v>
      </c>
      <c r="AE736" t="s">
        <v>618</v>
      </c>
      <c r="AG736" t="s">
        <v>2154</v>
      </c>
      <c r="AH736" t="s">
        <v>3204</v>
      </c>
    </row>
    <row r="737" spans="1:34" x14ac:dyDescent="0.25">
      <c r="A737">
        <v>3</v>
      </c>
      <c r="B737" t="s">
        <v>623</v>
      </c>
      <c r="C737" t="s">
        <v>627</v>
      </c>
      <c r="D737" t="s">
        <v>624</v>
      </c>
      <c r="E737" t="s">
        <v>625</v>
      </c>
      <c r="F737" t="s">
        <v>629</v>
      </c>
      <c r="G737" t="s">
        <v>11040</v>
      </c>
      <c r="H737" t="s">
        <v>972</v>
      </c>
      <c r="I737" t="s">
        <v>625</v>
      </c>
      <c r="J737">
        <v>4</v>
      </c>
      <c r="L737" t="s">
        <v>909</v>
      </c>
      <c r="M737" t="s">
        <v>973</v>
      </c>
      <c r="N737" t="s">
        <v>974</v>
      </c>
      <c r="O737" t="s">
        <v>3205</v>
      </c>
      <c r="P737" t="s">
        <v>144</v>
      </c>
      <c r="Q737" t="s">
        <v>8644</v>
      </c>
      <c r="R737" t="s">
        <v>8488</v>
      </c>
      <c r="S737" t="s">
        <v>8646</v>
      </c>
      <c r="T737" t="b">
        <v>1</v>
      </c>
      <c r="U737" t="b">
        <v>0</v>
      </c>
      <c r="V737">
        <v>2</v>
      </c>
      <c r="W737">
        <v>25</v>
      </c>
      <c r="X737">
        <v>10</v>
      </c>
      <c r="AB737">
        <v>2</v>
      </c>
      <c r="AC737">
        <v>1</v>
      </c>
      <c r="AD737">
        <v>2</v>
      </c>
      <c r="AE737" t="s">
        <v>1745</v>
      </c>
      <c r="AG737" t="s">
        <v>1932</v>
      </c>
      <c r="AH737" t="s">
        <v>3206</v>
      </c>
    </row>
    <row r="738" spans="1:34" x14ac:dyDescent="0.25">
      <c r="A738">
        <v>3</v>
      </c>
      <c r="B738" t="s">
        <v>623</v>
      </c>
      <c r="C738" t="s">
        <v>627</v>
      </c>
      <c r="D738" t="s">
        <v>624</v>
      </c>
      <c r="E738" t="s">
        <v>625</v>
      </c>
      <c r="F738" t="s">
        <v>629</v>
      </c>
      <c r="G738" t="s">
        <v>11040</v>
      </c>
      <c r="H738" t="s">
        <v>972</v>
      </c>
      <c r="I738" t="s">
        <v>625</v>
      </c>
      <c r="J738">
        <v>4</v>
      </c>
      <c r="L738" t="s">
        <v>909</v>
      </c>
      <c r="M738" t="s">
        <v>973</v>
      </c>
      <c r="N738" t="s">
        <v>974</v>
      </c>
      <c r="O738" t="s">
        <v>3207</v>
      </c>
      <c r="P738" t="s">
        <v>144</v>
      </c>
      <c r="Q738" t="s">
        <v>8644</v>
      </c>
      <c r="R738" t="s">
        <v>8488</v>
      </c>
      <c r="S738" t="s">
        <v>8646</v>
      </c>
      <c r="T738" t="b">
        <v>1</v>
      </c>
      <c r="U738" t="b">
        <v>0</v>
      </c>
      <c r="V738">
        <v>3</v>
      </c>
      <c r="W738">
        <v>30</v>
      </c>
      <c r="X738">
        <v>10</v>
      </c>
      <c r="AB738">
        <v>2</v>
      </c>
      <c r="AC738">
        <v>1</v>
      </c>
      <c r="AD738">
        <v>2</v>
      </c>
      <c r="AE738" t="s">
        <v>610</v>
      </c>
      <c r="AG738" t="s">
        <v>1937</v>
      </c>
      <c r="AH738" t="s">
        <v>3208</v>
      </c>
    </row>
    <row r="739" spans="1:34" x14ac:dyDescent="0.25">
      <c r="A739">
        <v>3</v>
      </c>
      <c r="B739" t="s">
        <v>623</v>
      </c>
      <c r="C739" t="s">
        <v>627</v>
      </c>
      <c r="D739" t="s">
        <v>624</v>
      </c>
      <c r="E739" t="s">
        <v>625</v>
      </c>
      <c r="F739" t="s">
        <v>629</v>
      </c>
      <c r="G739" t="s">
        <v>11040</v>
      </c>
      <c r="H739" t="s">
        <v>972</v>
      </c>
      <c r="I739" t="s">
        <v>625</v>
      </c>
      <c r="J739">
        <v>4</v>
      </c>
      <c r="L739" t="s">
        <v>909</v>
      </c>
      <c r="M739" t="s">
        <v>973</v>
      </c>
      <c r="N739" t="s">
        <v>974</v>
      </c>
      <c r="O739" t="s">
        <v>3209</v>
      </c>
      <c r="P739" t="s">
        <v>222</v>
      </c>
      <c r="Q739" t="s">
        <v>8650</v>
      </c>
      <c r="R739" t="s">
        <v>8637</v>
      </c>
      <c r="S739" t="s">
        <v>8643</v>
      </c>
      <c r="T739" t="b">
        <v>1</v>
      </c>
      <c r="U739" t="b">
        <v>0</v>
      </c>
      <c r="V739">
        <v>1</v>
      </c>
      <c r="W739">
        <v>15</v>
      </c>
      <c r="X739">
        <v>10</v>
      </c>
      <c r="AB739">
        <v>3</v>
      </c>
      <c r="AC739">
        <v>1</v>
      </c>
      <c r="AD739">
        <v>2</v>
      </c>
      <c r="AE739" t="s">
        <v>2289</v>
      </c>
      <c r="AG739" t="s">
        <v>3210</v>
      </c>
      <c r="AH739" t="s">
        <v>3211</v>
      </c>
    </row>
    <row r="740" spans="1:34" x14ac:dyDescent="0.25">
      <c r="A740">
        <v>3</v>
      </c>
      <c r="B740" t="s">
        <v>623</v>
      </c>
      <c r="C740" t="s">
        <v>627</v>
      </c>
      <c r="D740" t="s">
        <v>624</v>
      </c>
      <c r="E740" t="s">
        <v>625</v>
      </c>
      <c r="F740" t="s">
        <v>629</v>
      </c>
      <c r="G740" t="s">
        <v>11040</v>
      </c>
      <c r="H740" t="s">
        <v>972</v>
      </c>
      <c r="I740" t="s">
        <v>625</v>
      </c>
      <c r="J740">
        <v>4</v>
      </c>
      <c r="L740" t="s">
        <v>909</v>
      </c>
      <c r="M740" t="s">
        <v>973</v>
      </c>
      <c r="N740" t="s">
        <v>974</v>
      </c>
      <c r="O740" t="s">
        <v>3212</v>
      </c>
      <c r="P740" t="s">
        <v>222</v>
      </c>
      <c r="Q740" t="s">
        <v>8650</v>
      </c>
      <c r="R740" t="s">
        <v>8637</v>
      </c>
      <c r="S740" t="s">
        <v>8643</v>
      </c>
      <c r="T740" t="b">
        <v>1</v>
      </c>
      <c r="U740" t="b">
        <v>0</v>
      </c>
      <c r="V740">
        <v>2</v>
      </c>
      <c r="W740">
        <v>17.5</v>
      </c>
      <c r="X740">
        <v>10</v>
      </c>
      <c r="AB740">
        <v>3</v>
      </c>
      <c r="AC740">
        <v>1</v>
      </c>
      <c r="AD740">
        <v>2</v>
      </c>
      <c r="AE740" t="s">
        <v>618</v>
      </c>
      <c r="AG740" t="s">
        <v>3213</v>
      </c>
      <c r="AH740" t="s">
        <v>3214</v>
      </c>
    </row>
    <row r="741" spans="1:34" x14ac:dyDescent="0.25">
      <c r="A741">
        <v>3</v>
      </c>
      <c r="B741" t="s">
        <v>623</v>
      </c>
      <c r="C741" t="s">
        <v>627</v>
      </c>
      <c r="D741" t="s">
        <v>624</v>
      </c>
      <c r="E741" t="s">
        <v>625</v>
      </c>
      <c r="F741" t="s">
        <v>629</v>
      </c>
      <c r="G741" t="s">
        <v>11040</v>
      </c>
      <c r="H741" t="s">
        <v>972</v>
      </c>
      <c r="I741" t="s">
        <v>625</v>
      </c>
      <c r="J741">
        <v>4</v>
      </c>
      <c r="L741" t="s">
        <v>909</v>
      </c>
      <c r="M741" t="s">
        <v>973</v>
      </c>
      <c r="N741" t="s">
        <v>974</v>
      </c>
      <c r="O741" t="s">
        <v>3215</v>
      </c>
      <c r="P741" t="s">
        <v>222</v>
      </c>
      <c r="Q741" t="s">
        <v>8650</v>
      </c>
      <c r="R741" t="s">
        <v>8637</v>
      </c>
      <c r="S741" t="s">
        <v>8643</v>
      </c>
      <c r="T741" t="b">
        <v>1</v>
      </c>
      <c r="U741" t="b">
        <v>0</v>
      </c>
      <c r="V741">
        <v>3</v>
      </c>
      <c r="W741">
        <v>20</v>
      </c>
      <c r="X741">
        <v>10</v>
      </c>
      <c r="AB741">
        <v>3</v>
      </c>
      <c r="AC741">
        <v>1</v>
      </c>
      <c r="AD741">
        <v>2</v>
      </c>
      <c r="AE741" t="s">
        <v>610</v>
      </c>
      <c r="AG741" t="s">
        <v>2986</v>
      </c>
      <c r="AH741" t="s">
        <v>3216</v>
      </c>
    </row>
    <row r="742" spans="1:34" x14ac:dyDescent="0.25">
      <c r="A742">
        <v>3</v>
      </c>
      <c r="B742" t="s">
        <v>623</v>
      </c>
      <c r="C742" t="s">
        <v>627</v>
      </c>
      <c r="D742" t="s">
        <v>624</v>
      </c>
      <c r="E742" t="s">
        <v>625</v>
      </c>
      <c r="F742" t="s">
        <v>629</v>
      </c>
      <c r="G742" t="s">
        <v>11040</v>
      </c>
      <c r="H742" t="s">
        <v>972</v>
      </c>
      <c r="I742" t="s">
        <v>625</v>
      </c>
      <c r="J742">
        <v>4</v>
      </c>
      <c r="L742" t="s">
        <v>909</v>
      </c>
      <c r="M742" t="s">
        <v>973</v>
      </c>
      <c r="N742" t="s">
        <v>974</v>
      </c>
      <c r="O742" t="s">
        <v>3217</v>
      </c>
      <c r="P742" t="s">
        <v>73</v>
      </c>
      <c r="Q742" t="s">
        <v>25</v>
      </c>
      <c r="R742" t="s">
        <v>25</v>
      </c>
      <c r="S742" t="s">
        <v>8646</v>
      </c>
      <c r="T742" t="b">
        <v>0</v>
      </c>
      <c r="U742" t="b">
        <v>0</v>
      </c>
      <c r="V742">
        <v>1</v>
      </c>
      <c r="W742">
        <v>40</v>
      </c>
      <c r="X742">
        <v>12</v>
      </c>
      <c r="AB742">
        <v>2</v>
      </c>
      <c r="AC742">
        <v>2</v>
      </c>
      <c r="AD742">
        <v>2</v>
      </c>
      <c r="AE742" t="s">
        <v>618</v>
      </c>
      <c r="AG742" t="s">
        <v>3218</v>
      </c>
      <c r="AH742" t="s">
        <v>3219</v>
      </c>
    </row>
    <row r="743" spans="1:34" x14ac:dyDescent="0.25">
      <c r="A743">
        <v>3</v>
      </c>
      <c r="B743" t="s">
        <v>623</v>
      </c>
      <c r="C743" t="s">
        <v>627</v>
      </c>
      <c r="D743" t="s">
        <v>624</v>
      </c>
      <c r="E743" t="s">
        <v>625</v>
      </c>
      <c r="F743" t="s">
        <v>629</v>
      </c>
      <c r="G743" t="s">
        <v>11040</v>
      </c>
      <c r="H743" t="s">
        <v>972</v>
      </c>
      <c r="I743" t="s">
        <v>625</v>
      </c>
      <c r="J743">
        <v>4</v>
      </c>
      <c r="L743" t="s">
        <v>909</v>
      </c>
      <c r="M743" t="s">
        <v>973</v>
      </c>
      <c r="N743" t="s">
        <v>974</v>
      </c>
      <c r="O743" t="s">
        <v>3220</v>
      </c>
      <c r="P743" t="s">
        <v>73</v>
      </c>
      <c r="Q743" t="s">
        <v>25</v>
      </c>
      <c r="R743" t="s">
        <v>25</v>
      </c>
      <c r="S743" t="s">
        <v>8646</v>
      </c>
      <c r="T743" t="b">
        <v>0</v>
      </c>
      <c r="U743" t="b">
        <v>0</v>
      </c>
      <c r="V743">
        <v>2</v>
      </c>
      <c r="W743">
        <v>50</v>
      </c>
      <c r="X743">
        <v>12</v>
      </c>
      <c r="AB743">
        <v>2</v>
      </c>
      <c r="AC743">
        <v>2</v>
      </c>
      <c r="AD743">
        <v>2</v>
      </c>
      <c r="AE743" t="s">
        <v>1745</v>
      </c>
      <c r="AG743" t="s">
        <v>2664</v>
      </c>
      <c r="AH743" t="s">
        <v>3221</v>
      </c>
    </row>
    <row r="744" spans="1:34" x14ac:dyDescent="0.25">
      <c r="A744">
        <v>3</v>
      </c>
      <c r="B744" t="s">
        <v>623</v>
      </c>
      <c r="C744" t="s">
        <v>627</v>
      </c>
      <c r="D744" t="s">
        <v>624</v>
      </c>
      <c r="E744" t="s">
        <v>625</v>
      </c>
      <c r="F744" t="s">
        <v>629</v>
      </c>
      <c r="G744" t="s">
        <v>11040</v>
      </c>
      <c r="H744" t="s">
        <v>972</v>
      </c>
      <c r="I744" t="s">
        <v>625</v>
      </c>
      <c r="J744">
        <v>4</v>
      </c>
      <c r="L744" t="s">
        <v>909</v>
      </c>
      <c r="M744" t="s">
        <v>973</v>
      </c>
      <c r="N744" t="s">
        <v>974</v>
      </c>
      <c r="O744" t="s">
        <v>3222</v>
      </c>
      <c r="P744" t="s">
        <v>73</v>
      </c>
      <c r="Q744" t="s">
        <v>25</v>
      </c>
      <c r="R744" t="s">
        <v>25</v>
      </c>
      <c r="S744" t="s">
        <v>8646</v>
      </c>
      <c r="T744" t="b">
        <v>0</v>
      </c>
      <c r="U744" t="b">
        <v>0</v>
      </c>
      <c r="V744">
        <v>3</v>
      </c>
      <c r="W744">
        <v>50</v>
      </c>
      <c r="X744">
        <v>12</v>
      </c>
      <c r="AB744">
        <v>2</v>
      </c>
      <c r="AC744">
        <v>2</v>
      </c>
      <c r="AD744">
        <v>2</v>
      </c>
      <c r="AE744" t="s">
        <v>1745</v>
      </c>
      <c r="AG744" t="s">
        <v>2664</v>
      </c>
      <c r="AH744" t="s">
        <v>3223</v>
      </c>
    </row>
    <row r="745" spans="1:34" x14ac:dyDescent="0.25">
      <c r="A745">
        <v>3</v>
      </c>
      <c r="B745" t="s">
        <v>623</v>
      </c>
      <c r="C745" t="s">
        <v>627</v>
      </c>
      <c r="D745" t="s">
        <v>624</v>
      </c>
      <c r="E745" t="s">
        <v>625</v>
      </c>
      <c r="F745" t="s">
        <v>629</v>
      </c>
      <c r="G745" t="s">
        <v>11040</v>
      </c>
      <c r="H745" t="s">
        <v>972</v>
      </c>
      <c r="I745" t="s">
        <v>625</v>
      </c>
      <c r="J745">
        <v>4</v>
      </c>
      <c r="L745" t="s">
        <v>909</v>
      </c>
      <c r="M745" t="s">
        <v>973</v>
      </c>
      <c r="N745" t="s">
        <v>974</v>
      </c>
      <c r="O745" t="s">
        <v>3224</v>
      </c>
      <c r="P745" t="s">
        <v>15</v>
      </c>
      <c r="Q745" t="s">
        <v>2</v>
      </c>
      <c r="R745" t="s">
        <v>2</v>
      </c>
      <c r="S745" t="s">
        <v>8646</v>
      </c>
      <c r="T745" t="b">
        <v>1</v>
      </c>
      <c r="U745" t="b">
        <v>1</v>
      </c>
      <c r="V745">
        <v>1</v>
      </c>
      <c r="W745">
        <v>65</v>
      </c>
      <c r="Y745">
        <v>60</v>
      </c>
      <c r="AG745" t="s">
        <v>3225</v>
      </c>
      <c r="AH745" t="s">
        <v>3226</v>
      </c>
    </row>
    <row r="746" spans="1:34" x14ac:dyDescent="0.25">
      <c r="A746">
        <v>3</v>
      </c>
      <c r="B746" t="s">
        <v>623</v>
      </c>
      <c r="C746" t="s">
        <v>627</v>
      </c>
      <c r="D746" t="s">
        <v>624</v>
      </c>
      <c r="E746" t="s">
        <v>625</v>
      </c>
      <c r="F746" t="s">
        <v>629</v>
      </c>
      <c r="G746" t="s">
        <v>11040</v>
      </c>
      <c r="H746" t="s">
        <v>972</v>
      </c>
      <c r="I746" t="s">
        <v>625</v>
      </c>
      <c r="J746">
        <v>4</v>
      </c>
      <c r="L746" t="s">
        <v>909</v>
      </c>
      <c r="M746" t="s">
        <v>973</v>
      </c>
      <c r="N746" t="s">
        <v>974</v>
      </c>
      <c r="O746" t="s">
        <v>3227</v>
      </c>
      <c r="P746" t="s">
        <v>15</v>
      </c>
      <c r="Q746" t="s">
        <v>2</v>
      </c>
      <c r="R746" t="s">
        <v>2</v>
      </c>
      <c r="S746" t="s">
        <v>8646</v>
      </c>
      <c r="T746" t="b">
        <v>1</v>
      </c>
      <c r="U746" t="b">
        <v>1</v>
      </c>
      <c r="V746">
        <v>2</v>
      </c>
      <c r="W746">
        <v>65</v>
      </c>
      <c r="Y746">
        <v>60</v>
      </c>
      <c r="AG746" t="s">
        <v>3225</v>
      </c>
      <c r="AH746" t="s">
        <v>3228</v>
      </c>
    </row>
    <row r="747" spans="1:34" x14ac:dyDescent="0.25">
      <c r="A747">
        <v>3</v>
      </c>
      <c r="B747" t="s">
        <v>623</v>
      </c>
      <c r="C747" t="s">
        <v>627</v>
      </c>
      <c r="D747" t="s">
        <v>624</v>
      </c>
      <c r="E747" t="s">
        <v>625</v>
      </c>
      <c r="F747" t="s">
        <v>629</v>
      </c>
      <c r="G747" t="s">
        <v>11040</v>
      </c>
      <c r="H747" t="s">
        <v>972</v>
      </c>
      <c r="I747" t="s">
        <v>625</v>
      </c>
      <c r="J747">
        <v>4</v>
      </c>
      <c r="L747" t="s">
        <v>909</v>
      </c>
      <c r="M747" t="s">
        <v>973</v>
      </c>
      <c r="N747" t="s">
        <v>974</v>
      </c>
      <c r="O747" t="s">
        <v>3229</v>
      </c>
      <c r="P747" t="s">
        <v>15</v>
      </c>
      <c r="Q747" t="s">
        <v>2</v>
      </c>
      <c r="R747" t="s">
        <v>2</v>
      </c>
      <c r="S747" t="s">
        <v>8646</v>
      </c>
      <c r="T747" t="b">
        <v>1</v>
      </c>
      <c r="U747" t="b">
        <v>1</v>
      </c>
      <c r="V747">
        <v>3</v>
      </c>
      <c r="W747">
        <v>65</v>
      </c>
      <c r="Y747">
        <v>60</v>
      </c>
      <c r="AG747" t="s">
        <v>3230</v>
      </c>
      <c r="AH747" t="s">
        <v>3231</v>
      </c>
    </row>
    <row r="748" spans="1:34" x14ac:dyDescent="0.25">
      <c r="A748">
        <v>3</v>
      </c>
      <c r="B748" t="s">
        <v>623</v>
      </c>
      <c r="C748" t="s">
        <v>627</v>
      </c>
      <c r="D748" t="s">
        <v>624</v>
      </c>
      <c r="E748" t="s">
        <v>625</v>
      </c>
      <c r="F748" t="s">
        <v>629</v>
      </c>
      <c r="G748" t="s">
        <v>11040</v>
      </c>
      <c r="H748" t="s">
        <v>972</v>
      </c>
      <c r="I748" t="s">
        <v>625</v>
      </c>
      <c r="J748">
        <v>4</v>
      </c>
      <c r="L748" t="s">
        <v>909</v>
      </c>
      <c r="M748" t="s">
        <v>973</v>
      </c>
      <c r="N748" t="s">
        <v>974</v>
      </c>
      <c r="O748" t="s">
        <v>3232</v>
      </c>
      <c r="P748" t="s">
        <v>1534</v>
      </c>
      <c r="Q748" t="s">
        <v>2</v>
      </c>
      <c r="R748" t="s">
        <v>2</v>
      </c>
      <c r="S748" t="s">
        <v>8646</v>
      </c>
      <c r="T748" t="b">
        <v>0</v>
      </c>
      <c r="U748" t="b">
        <v>1</v>
      </c>
      <c r="V748">
        <v>1</v>
      </c>
      <c r="W748">
        <v>150</v>
      </c>
      <c r="Y748">
        <v>60</v>
      </c>
      <c r="AG748" t="s">
        <v>3233</v>
      </c>
      <c r="AH748" t="s">
        <v>3234</v>
      </c>
    </row>
    <row r="749" spans="1:34" x14ac:dyDescent="0.25">
      <c r="A749">
        <v>3</v>
      </c>
      <c r="B749" t="s">
        <v>623</v>
      </c>
      <c r="C749" t="s">
        <v>627</v>
      </c>
      <c r="D749" t="s">
        <v>624</v>
      </c>
      <c r="E749" t="s">
        <v>625</v>
      </c>
      <c r="F749" t="s">
        <v>629</v>
      </c>
      <c r="G749" t="s">
        <v>11040</v>
      </c>
      <c r="H749" t="s">
        <v>972</v>
      </c>
      <c r="I749" t="s">
        <v>625</v>
      </c>
      <c r="J749">
        <v>4</v>
      </c>
      <c r="L749" t="s">
        <v>909</v>
      </c>
      <c r="M749" t="s">
        <v>973</v>
      </c>
      <c r="N749" t="s">
        <v>974</v>
      </c>
      <c r="O749" t="s">
        <v>3235</v>
      </c>
      <c r="P749" t="s">
        <v>1534</v>
      </c>
      <c r="Q749" t="s">
        <v>2</v>
      </c>
      <c r="R749" t="s">
        <v>2</v>
      </c>
      <c r="S749" t="s">
        <v>8646</v>
      </c>
      <c r="T749" t="b">
        <v>0</v>
      </c>
      <c r="U749" t="b">
        <v>1</v>
      </c>
      <c r="V749">
        <v>2</v>
      </c>
      <c r="W749">
        <v>150</v>
      </c>
      <c r="Y749">
        <v>60</v>
      </c>
      <c r="AG749" t="s">
        <v>3236</v>
      </c>
      <c r="AH749" t="s">
        <v>3237</v>
      </c>
    </row>
    <row r="750" spans="1:34" x14ac:dyDescent="0.25">
      <c r="A750">
        <v>3</v>
      </c>
      <c r="B750" t="s">
        <v>623</v>
      </c>
      <c r="C750" t="s">
        <v>627</v>
      </c>
      <c r="D750" t="s">
        <v>624</v>
      </c>
      <c r="E750" t="s">
        <v>625</v>
      </c>
      <c r="F750" t="s">
        <v>629</v>
      </c>
      <c r="G750" t="s">
        <v>11040</v>
      </c>
      <c r="H750" t="s">
        <v>972</v>
      </c>
      <c r="I750" t="s">
        <v>625</v>
      </c>
      <c r="J750">
        <v>4</v>
      </c>
      <c r="L750" t="s">
        <v>909</v>
      </c>
      <c r="M750" t="s">
        <v>973</v>
      </c>
      <c r="N750" t="s">
        <v>974</v>
      </c>
      <c r="O750" t="s">
        <v>3238</v>
      </c>
      <c r="P750" t="s">
        <v>334</v>
      </c>
      <c r="Q750" t="s">
        <v>2</v>
      </c>
      <c r="R750" t="s">
        <v>8652</v>
      </c>
      <c r="S750" t="s">
        <v>8646</v>
      </c>
      <c r="T750" t="b">
        <v>0</v>
      </c>
      <c r="U750" t="b">
        <v>1</v>
      </c>
      <c r="V750">
        <v>1</v>
      </c>
      <c r="W750">
        <v>0</v>
      </c>
      <c r="Y750">
        <v>30</v>
      </c>
      <c r="AG750" t="s">
        <v>3239</v>
      </c>
      <c r="AH750" t="s">
        <v>974</v>
      </c>
    </row>
    <row r="751" spans="1:34" x14ac:dyDescent="0.25">
      <c r="A751">
        <v>4</v>
      </c>
      <c r="B751" t="s">
        <v>630</v>
      </c>
      <c r="C751" t="s">
        <v>633</v>
      </c>
      <c r="D751" t="s">
        <v>631</v>
      </c>
      <c r="E751" t="s">
        <v>632</v>
      </c>
      <c r="F751" t="s">
        <v>635</v>
      </c>
      <c r="G751" t="s">
        <v>11041</v>
      </c>
      <c r="H751" t="s">
        <v>975</v>
      </c>
      <c r="I751" t="s">
        <v>631</v>
      </c>
      <c r="J751">
        <v>1</v>
      </c>
      <c r="L751" t="s">
        <v>976</v>
      </c>
      <c r="M751" t="s">
        <v>977</v>
      </c>
      <c r="N751" t="s">
        <v>978</v>
      </c>
      <c r="O751" t="s">
        <v>3240</v>
      </c>
      <c r="P751" t="s">
        <v>356</v>
      </c>
      <c r="Q751" t="s">
        <v>25</v>
      </c>
      <c r="R751" t="s">
        <v>25</v>
      </c>
      <c r="S751" t="s">
        <v>357</v>
      </c>
      <c r="T751" t="b">
        <v>0</v>
      </c>
      <c r="U751" t="b">
        <v>1</v>
      </c>
      <c r="V751">
        <v>1</v>
      </c>
      <c r="Y751">
        <v>300</v>
      </c>
      <c r="Z751">
        <v>0.79</v>
      </c>
      <c r="AA751" t="s">
        <v>2238</v>
      </c>
      <c r="AG751" t="s">
        <v>3241</v>
      </c>
      <c r="AH751" t="s">
        <v>977</v>
      </c>
    </row>
    <row r="752" spans="1:34" x14ac:dyDescent="0.25">
      <c r="A752">
        <v>4</v>
      </c>
      <c r="B752" t="s">
        <v>630</v>
      </c>
      <c r="C752" t="s">
        <v>633</v>
      </c>
      <c r="D752" t="s">
        <v>631</v>
      </c>
      <c r="E752" t="s">
        <v>632</v>
      </c>
      <c r="F752" t="s">
        <v>635</v>
      </c>
      <c r="G752" t="s">
        <v>11041</v>
      </c>
      <c r="H752" t="s">
        <v>975</v>
      </c>
      <c r="I752" t="s">
        <v>631</v>
      </c>
      <c r="J752">
        <v>1</v>
      </c>
      <c r="L752" t="s">
        <v>976</v>
      </c>
      <c r="M752" t="s">
        <v>977</v>
      </c>
      <c r="N752" t="s">
        <v>978</v>
      </c>
      <c r="O752" t="s">
        <v>3242</v>
      </c>
      <c r="P752" t="s">
        <v>15</v>
      </c>
      <c r="Q752" t="s">
        <v>2</v>
      </c>
      <c r="R752" t="s">
        <v>2</v>
      </c>
      <c r="S752" t="s">
        <v>8646</v>
      </c>
      <c r="T752" t="b">
        <v>1</v>
      </c>
      <c r="U752" t="b">
        <v>1</v>
      </c>
      <c r="V752">
        <v>1</v>
      </c>
      <c r="W752">
        <v>70</v>
      </c>
      <c r="Y752">
        <v>60</v>
      </c>
      <c r="AG752" t="s">
        <v>3243</v>
      </c>
      <c r="AH752" t="s">
        <v>3244</v>
      </c>
    </row>
    <row r="753" spans="1:34" x14ac:dyDescent="0.25">
      <c r="A753">
        <v>4</v>
      </c>
      <c r="B753" t="s">
        <v>630</v>
      </c>
      <c r="C753" t="s">
        <v>633</v>
      </c>
      <c r="D753" t="s">
        <v>631</v>
      </c>
      <c r="E753" t="s">
        <v>632</v>
      </c>
      <c r="F753" t="s">
        <v>635</v>
      </c>
      <c r="G753" t="s">
        <v>11041</v>
      </c>
      <c r="H753" t="s">
        <v>975</v>
      </c>
      <c r="I753" t="s">
        <v>631</v>
      </c>
      <c r="J753">
        <v>1</v>
      </c>
      <c r="L753" t="s">
        <v>976</v>
      </c>
      <c r="M753" t="s">
        <v>977</v>
      </c>
      <c r="N753" t="s">
        <v>978</v>
      </c>
      <c r="O753" t="s">
        <v>3245</v>
      </c>
      <c r="P753" t="s">
        <v>15</v>
      </c>
      <c r="Q753" t="s">
        <v>2</v>
      </c>
      <c r="R753" t="s">
        <v>2</v>
      </c>
      <c r="S753" t="s">
        <v>8646</v>
      </c>
      <c r="T753" t="b">
        <v>1</v>
      </c>
      <c r="U753" t="b">
        <v>1</v>
      </c>
      <c r="V753">
        <v>2</v>
      </c>
      <c r="W753">
        <v>70</v>
      </c>
      <c r="Y753">
        <v>60</v>
      </c>
      <c r="AG753" t="s">
        <v>3243</v>
      </c>
      <c r="AH753" t="s">
        <v>3246</v>
      </c>
    </row>
    <row r="754" spans="1:34" x14ac:dyDescent="0.25">
      <c r="A754">
        <v>4</v>
      </c>
      <c r="B754" t="s">
        <v>630</v>
      </c>
      <c r="C754" t="s">
        <v>633</v>
      </c>
      <c r="D754" t="s">
        <v>631</v>
      </c>
      <c r="E754" t="s">
        <v>632</v>
      </c>
      <c r="F754" t="s">
        <v>635</v>
      </c>
      <c r="G754" t="s">
        <v>11041</v>
      </c>
      <c r="H754" t="s">
        <v>975</v>
      </c>
      <c r="I754" t="s">
        <v>631</v>
      </c>
      <c r="J754">
        <v>1</v>
      </c>
      <c r="L754" t="s">
        <v>976</v>
      </c>
      <c r="M754" t="s">
        <v>977</v>
      </c>
      <c r="N754" t="s">
        <v>978</v>
      </c>
      <c r="O754" t="s">
        <v>3247</v>
      </c>
      <c r="P754" t="s">
        <v>15</v>
      </c>
      <c r="Q754" t="s">
        <v>2</v>
      </c>
      <c r="R754" t="s">
        <v>2</v>
      </c>
      <c r="S754" t="s">
        <v>8646</v>
      </c>
      <c r="T754" t="b">
        <v>1</v>
      </c>
      <c r="U754" t="b">
        <v>1</v>
      </c>
      <c r="V754">
        <v>3</v>
      </c>
      <c r="W754">
        <v>70</v>
      </c>
      <c r="Y754">
        <v>60</v>
      </c>
      <c r="AG754" t="s">
        <v>3248</v>
      </c>
      <c r="AH754" t="s">
        <v>3249</v>
      </c>
    </row>
    <row r="755" spans="1:34" x14ac:dyDescent="0.25">
      <c r="A755">
        <v>4</v>
      </c>
      <c r="B755" t="s">
        <v>630</v>
      </c>
      <c r="C755" t="s">
        <v>633</v>
      </c>
      <c r="D755" t="s">
        <v>631</v>
      </c>
      <c r="E755" t="s">
        <v>632</v>
      </c>
      <c r="F755" t="s">
        <v>635</v>
      </c>
      <c r="G755" t="s">
        <v>11041</v>
      </c>
      <c r="H755" t="s">
        <v>975</v>
      </c>
      <c r="I755" t="s">
        <v>631</v>
      </c>
      <c r="J755">
        <v>1</v>
      </c>
      <c r="L755" t="s">
        <v>976</v>
      </c>
      <c r="M755" t="s">
        <v>977</v>
      </c>
      <c r="N755" t="s">
        <v>978</v>
      </c>
      <c r="O755" t="s">
        <v>3250</v>
      </c>
      <c r="P755" t="s">
        <v>249</v>
      </c>
      <c r="Q755" t="s">
        <v>369</v>
      </c>
      <c r="R755" t="s">
        <v>423</v>
      </c>
      <c r="S755" t="s">
        <v>8645</v>
      </c>
      <c r="T755" t="b">
        <v>0</v>
      </c>
      <c r="U755" t="b">
        <v>0</v>
      </c>
      <c r="V755">
        <v>1</v>
      </c>
      <c r="W755">
        <v>130</v>
      </c>
      <c r="X755">
        <v>8</v>
      </c>
      <c r="AB755">
        <v>3</v>
      </c>
      <c r="AC755">
        <v>1</v>
      </c>
      <c r="AD755">
        <v>1</v>
      </c>
      <c r="AE755" t="s">
        <v>618</v>
      </c>
      <c r="AG755" t="s">
        <v>3251</v>
      </c>
      <c r="AH755" t="s">
        <v>3252</v>
      </c>
    </row>
    <row r="756" spans="1:34" x14ac:dyDescent="0.25">
      <c r="A756">
        <v>4</v>
      </c>
      <c r="B756" t="s">
        <v>630</v>
      </c>
      <c r="C756" t="s">
        <v>633</v>
      </c>
      <c r="D756" t="s">
        <v>631</v>
      </c>
      <c r="E756" t="s">
        <v>632</v>
      </c>
      <c r="F756" t="s">
        <v>635</v>
      </c>
      <c r="G756" t="s">
        <v>11041</v>
      </c>
      <c r="H756" t="s">
        <v>975</v>
      </c>
      <c r="I756" t="s">
        <v>631</v>
      </c>
      <c r="J756">
        <v>1</v>
      </c>
      <c r="L756" t="s">
        <v>976</v>
      </c>
      <c r="M756" t="s">
        <v>977</v>
      </c>
      <c r="N756" t="s">
        <v>978</v>
      </c>
      <c r="O756" t="s">
        <v>3253</v>
      </c>
      <c r="P756" t="s">
        <v>249</v>
      </c>
      <c r="Q756" t="s">
        <v>369</v>
      </c>
      <c r="R756" t="s">
        <v>423</v>
      </c>
      <c r="S756" t="s">
        <v>8645</v>
      </c>
      <c r="T756" t="b">
        <v>0</v>
      </c>
      <c r="U756" t="b">
        <v>0</v>
      </c>
      <c r="V756">
        <v>2</v>
      </c>
      <c r="W756">
        <v>130</v>
      </c>
      <c r="X756">
        <v>8</v>
      </c>
      <c r="AB756">
        <v>3</v>
      </c>
      <c r="AC756">
        <v>1</v>
      </c>
      <c r="AD756">
        <v>1</v>
      </c>
      <c r="AE756" t="s">
        <v>618</v>
      </c>
      <c r="AG756" t="s">
        <v>3251</v>
      </c>
      <c r="AH756" t="s">
        <v>3254</v>
      </c>
    </row>
    <row r="757" spans="1:34" x14ac:dyDescent="0.25">
      <c r="A757">
        <v>4</v>
      </c>
      <c r="B757" t="s">
        <v>630</v>
      </c>
      <c r="C757" t="s">
        <v>633</v>
      </c>
      <c r="D757" t="s">
        <v>631</v>
      </c>
      <c r="E757" t="s">
        <v>632</v>
      </c>
      <c r="F757" t="s">
        <v>635</v>
      </c>
      <c r="G757" t="s">
        <v>11041</v>
      </c>
      <c r="H757" t="s">
        <v>975</v>
      </c>
      <c r="I757" t="s">
        <v>631</v>
      </c>
      <c r="J757">
        <v>1</v>
      </c>
      <c r="L757" t="s">
        <v>976</v>
      </c>
      <c r="M757" t="s">
        <v>977</v>
      </c>
      <c r="N757" t="s">
        <v>978</v>
      </c>
      <c r="O757" t="s">
        <v>3255</v>
      </c>
      <c r="P757" t="s">
        <v>249</v>
      </c>
      <c r="Q757" t="s">
        <v>369</v>
      </c>
      <c r="R757" t="s">
        <v>423</v>
      </c>
      <c r="S757" t="s">
        <v>8645</v>
      </c>
      <c r="T757" t="b">
        <v>0</v>
      </c>
      <c r="U757" t="b">
        <v>0</v>
      </c>
      <c r="V757">
        <v>3</v>
      </c>
      <c r="W757">
        <v>140</v>
      </c>
      <c r="X757">
        <v>6</v>
      </c>
      <c r="AB757">
        <v>3</v>
      </c>
      <c r="AC757">
        <v>1</v>
      </c>
      <c r="AD757">
        <v>1</v>
      </c>
      <c r="AE757" t="s">
        <v>1745</v>
      </c>
      <c r="AG757" t="s">
        <v>3256</v>
      </c>
      <c r="AH757" t="s">
        <v>3257</v>
      </c>
    </row>
    <row r="758" spans="1:34" x14ac:dyDescent="0.25">
      <c r="A758">
        <v>4</v>
      </c>
      <c r="B758" t="s">
        <v>630</v>
      </c>
      <c r="C758" t="s">
        <v>633</v>
      </c>
      <c r="D758" t="s">
        <v>631</v>
      </c>
      <c r="E758" t="s">
        <v>632</v>
      </c>
      <c r="F758" t="s">
        <v>635</v>
      </c>
      <c r="G758" t="s">
        <v>11041</v>
      </c>
      <c r="H758" t="s">
        <v>975</v>
      </c>
      <c r="I758" t="s">
        <v>631</v>
      </c>
      <c r="J758">
        <v>1</v>
      </c>
      <c r="L758" t="s">
        <v>976</v>
      </c>
      <c r="M758" t="s">
        <v>977</v>
      </c>
      <c r="N758" t="s">
        <v>978</v>
      </c>
      <c r="O758" t="s">
        <v>3258</v>
      </c>
      <c r="P758" t="s">
        <v>249</v>
      </c>
      <c r="Q758" t="s">
        <v>369</v>
      </c>
      <c r="R758" t="s">
        <v>423</v>
      </c>
      <c r="S758" t="s">
        <v>8645</v>
      </c>
      <c r="T758" t="b">
        <v>0</v>
      </c>
      <c r="U758" t="b">
        <v>0</v>
      </c>
      <c r="V758">
        <v>4</v>
      </c>
      <c r="W758">
        <v>140</v>
      </c>
      <c r="X758">
        <v>8</v>
      </c>
      <c r="AB758">
        <v>3</v>
      </c>
      <c r="AC758">
        <v>1</v>
      </c>
      <c r="AD758">
        <v>1</v>
      </c>
      <c r="AE758" t="s">
        <v>1745</v>
      </c>
      <c r="AG758" t="s">
        <v>3256</v>
      </c>
      <c r="AH758" t="s">
        <v>3259</v>
      </c>
    </row>
    <row r="759" spans="1:34" x14ac:dyDescent="0.25">
      <c r="A759">
        <v>4</v>
      </c>
      <c r="B759" t="s">
        <v>630</v>
      </c>
      <c r="C759" t="s">
        <v>633</v>
      </c>
      <c r="D759" t="s">
        <v>631</v>
      </c>
      <c r="E759" t="s">
        <v>632</v>
      </c>
      <c r="F759" t="s">
        <v>635</v>
      </c>
      <c r="G759" t="s">
        <v>11041</v>
      </c>
      <c r="H759" t="s">
        <v>975</v>
      </c>
      <c r="I759" t="s">
        <v>631</v>
      </c>
      <c r="J759">
        <v>1</v>
      </c>
      <c r="L759" t="s">
        <v>976</v>
      </c>
      <c r="M759" t="s">
        <v>977</v>
      </c>
      <c r="N759" t="s">
        <v>978</v>
      </c>
      <c r="O759" t="s">
        <v>3260</v>
      </c>
      <c r="P759" t="s">
        <v>41</v>
      </c>
      <c r="Q759" t="s">
        <v>25</v>
      </c>
      <c r="R759" t="s">
        <v>25</v>
      </c>
      <c r="S759" t="s">
        <v>26</v>
      </c>
      <c r="T759" t="b">
        <v>0</v>
      </c>
      <c r="U759" t="b">
        <v>0</v>
      </c>
      <c r="V759">
        <v>1</v>
      </c>
      <c r="W759">
        <v>60</v>
      </c>
      <c r="X759">
        <v>11</v>
      </c>
      <c r="AE759" t="s">
        <v>618</v>
      </c>
      <c r="AG759" t="s">
        <v>3261</v>
      </c>
      <c r="AH759" t="s">
        <v>3262</v>
      </c>
    </row>
    <row r="760" spans="1:34" x14ac:dyDescent="0.25">
      <c r="A760">
        <v>4</v>
      </c>
      <c r="B760" t="s">
        <v>630</v>
      </c>
      <c r="C760" t="s">
        <v>633</v>
      </c>
      <c r="D760" t="s">
        <v>631</v>
      </c>
      <c r="E760" t="s">
        <v>632</v>
      </c>
      <c r="F760" t="s">
        <v>635</v>
      </c>
      <c r="G760" t="s">
        <v>11041</v>
      </c>
      <c r="H760" t="s">
        <v>975</v>
      </c>
      <c r="I760" t="s">
        <v>631</v>
      </c>
      <c r="J760">
        <v>1</v>
      </c>
      <c r="L760" t="s">
        <v>976</v>
      </c>
      <c r="M760" t="s">
        <v>977</v>
      </c>
      <c r="N760" t="s">
        <v>978</v>
      </c>
      <c r="O760" t="s">
        <v>3263</v>
      </c>
      <c r="P760" t="s">
        <v>41</v>
      </c>
      <c r="Q760" t="s">
        <v>25</v>
      </c>
      <c r="R760" t="s">
        <v>25</v>
      </c>
      <c r="S760" t="s">
        <v>26</v>
      </c>
      <c r="T760" t="b">
        <v>0</v>
      </c>
      <c r="U760" t="b">
        <v>0</v>
      </c>
      <c r="V760">
        <v>2</v>
      </c>
      <c r="W760">
        <v>60</v>
      </c>
      <c r="X760">
        <v>10</v>
      </c>
      <c r="AE760" t="s">
        <v>618</v>
      </c>
      <c r="AG760" t="s">
        <v>3264</v>
      </c>
      <c r="AH760" t="s">
        <v>3265</v>
      </c>
    </row>
    <row r="761" spans="1:34" x14ac:dyDescent="0.25">
      <c r="A761">
        <v>4</v>
      </c>
      <c r="B761" t="s">
        <v>630</v>
      </c>
      <c r="C761" t="s">
        <v>633</v>
      </c>
      <c r="D761" t="s">
        <v>631</v>
      </c>
      <c r="E761" t="s">
        <v>632</v>
      </c>
      <c r="F761" t="s">
        <v>635</v>
      </c>
      <c r="G761" t="s">
        <v>11041</v>
      </c>
      <c r="H761" t="s">
        <v>975</v>
      </c>
      <c r="I761" t="s">
        <v>631</v>
      </c>
      <c r="J761">
        <v>1</v>
      </c>
      <c r="L761" t="s">
        <v>976</v>
      </c>
      <c r="M761" t="s">
        <v>977</v>
      </c>
      <c r="N761" t="s">
        <v>978</v>
      </c>
      <c r="O761" t="s">
        <v>3266</v>
      </c>
      <c r="P761" t="s">
        <v>41</v>
      </c>
      <c r="Q761" t="s">
        <v>25</v>
      </c>
      <c r="R761" t="s">
        <v>25</v>
      </c>
      <c r="S761" t="s">
        <v>26</v>
      </c>
      <c r="T761" t="b">
        <v>0</v>
      </c>
      <c r="U761" t="b">
        <v>0</v>
      </c>
      <c r="V761">
        <v>3</v>
      </c>
      <c r="W761">
        <v>60</v>
      </c>
      <c r="X761">
        <v>8</v>
      </c>
      <c r="AE761" t="s">
        <v>618</v>
      </c>
      <c r="AG761" t="s">
        <v>3264</v>
      </c>
      <c r="AH761" t="s">
        <v>3267</v>
      </c>
    </row>
    <row r="762" spans="1:34" x14ac:dyDescent="0.25">
      <c r="A762">
        <v>4</v>
      </c>
      <c r="B762" t="s">
        <v>630</v>
      </c>
      <c r="C762" t="s">
        <v>633</v>
      </c>
      <c r="D762" t="s">
        <v>631</v>
      </c>
      <c r="E762" t="s">
        <v>632</v>
      </c>
      <c r="F762" t="s">
        <v>635</v>
      </c>
      <c r="G762" t="s">
        <v>11041</v>
      </c>
      <c r="H762" t="s">
        <v>975</v>
      </c>
      <c r="I762" t="s">
        <v>631</v>
      </c>
      <c r="J762">
        <v>1</v>
      </c>
      <c r="L762" t="s">
        <v>976</v>
      </c>
      <c r="M762" t="s">
        <v>977</v>
      </c>
      <c r="N762" t="s">
        <v>978</v>
      </c>
      <c r="O762" t="s">
        <v>3268</v>
      </c>
      <c r="P762" t="s">
        <v>41</v>
      </c>
      <c r="Q762" t="s">
        <v>25</v>
      </c>
      <c r="R762" t="s">
        <v>25</v>
      </c>
      <c r="S762" t="s">
        <v>26</v>
      </c>
      <c r="T762" t="b">
        <v>0</v>
      </c>
      <c r="U762" t="b">
        <v>0</v>
      </c>
      <c r="V762">
        <v>4</v>
      </c>
      <c r="W762">
        <v>60</v>
      </c>
      <c r="X762">
        <v>8</v>
      </c>
      <c r="AE762" t="s">
        <v>618</v>
      </c>
      <c r="AG762" t="s">
        <v>3264</v>
      </c>
      <c r="AH762" t="s">
        <v>3269</v>
      </c>
    </row>
    <row r="763" spans="1:34" x14ac:dyDescent="0.25">
      <c r="A763">
        <v>4</v>
      </c>
      <c r="B763" t="s">
        <v>630</v>
      </c>
      <c r="C763" t="s">
        <v>633</v>
      </c>
      <c r="D763" t="s">
        <v>631</v>
      </c>
      <c r="E763" t="s">
        <v>632</v>
      </c>
      <c r="F763" t="s">
        <v>635</v>
      </c>
      <c r="G763" t="s">
        <v>11041</v>
      </c>
      <c r="H763" t="s">
        <v>975</v>
      </c>
      <c r="I763" t="s">
        <v>631</v>
      </c>
      <c r="J763">
        <v>1</v>
      </c>
      <c r="L763" t="s">
        <v>976</v>
      </c>
      <c r="M763" t="s">
        <v>977</v>
      </c>
      <c r="N763" t="s">
        <v>978</v>
      </c>
      <c r="O763" t="s">
        <v>3270</v>
      </c>
      <c r="P763" t="s">
        <v>73</v>
      </c>
      <c r="Q763" t="s">
        <v>25</v>
      </c>
      <c r="R763" t="s">
        <v>25</v>
      </c>
      <c r="S763" t="s">
        <v>8646</v>
      </c>
      <c r="T763" t="b">
        <v>0</v>
      </c>
      <c r="U763" t="b">
        <v>0</v>
      </c>
      <c r="V763">
        <v>1</v>
      </c>
      <c r="W763">
        <v>20</v>
      </c>
      <c r="X763">
        <v>20</v>
      </c>
      <c r="AB763">
        <v>2</v>
      </c>
      <c r="AC763">
        <v>2</v>
      </c>
      <c r="AD763">
        <v>2</v>
      </c>
      <c r="AE763" t="s">
        <v>618</v>
      </c>
      <c r="AG763" t="s">
        <v>3271</v>
      </c>
      <c r="AH763" t="s">
        <v>3272</v>
      </c>
    </row>
    <row r="764" spans="1:34" x14ac:dyDescent="0.25">
      <c r="A764">
        <v>4</v>
      </c>
      <c r="B764" t="s">
        <v>630</v>
      </c>
      <c r="C764" t="s">
        <v>633</v>
      </c>
      <c r="D764" t="s">
        <v>631</v>
      </c>
      <c r="E764" t="s">
        <v>632</v>
      </c>
      <c r="F764" t="s">
        <v>635</v>
      </c>
      <c r="G764" t="s">
        <v>11041</v>
      </c>
      <c r="H764" t="s">
        <v>975</v>
      </c>
      <c r="I764" t="s">
        <v>631</v>
      </c>
      <c r="J764">
        <v>1</v>
      </c>
      <c r="L764" t="s">
        <v>976</v>
      </c>
      <c r="M764" t="s">
        <v>977</v>
      </c>
      <c r="N764" t="s">
        <v>978</v>
      </c>
      <c r="O764" t="s">
        <v>3273</v>
      </c>
      <c r="P764" t="s">
        <v>73</v>
      </c>
      <c r="Q764" t="s">
        <v>25</v>
      </c>
      <c r="R764" t="s">
        <v>25</v>
      </c>
      <c r="S764" t="s">
        <v>8646</v>
      </c>
      <c r="T764" t="b">
        <v>0</v>
      </c>
      <c r="U764" t="b">
        <v>0</v>
      </c>
      <c r="V764">
        <v>2</v>
      </c>
      <c r="W764">
        <v>25</v>
      </c>
      <c r="X764">
        <v>20</v>
      </c>
      <c r="AB764">
        <v>2</v>
      </c>
      <c r="AC764">
        <v>2</v>
      </c>
      <c r="AD764">
        <v>2</v>
      </c>
      <c r="AE764" t="s">
        <v>618</v>
      </c>
      <c r="AG764" t="s">
        <v>3274</v>
      </c>
      <c r="AH764" t="s">
        <v>3275</v>
      </c>
    </row>
    <row r="765" spans="1:34" x14ac:dyDescent="0.25">
      <c r="A765">
        <v>4</v>
      </c>
      <c r="B765" t="s">
        <v>630</v>
      </c>
      <c r="C765" t="s">
        <v>633</v>
      </c>
      <c r="D765" t="s">
        <v>631</v>
      </c>
      <c r="E765" t="s">
        <v>632</v>
      </c>
      <c r="F765" t="s">
        <v>635</v>
      </c>
      <c r="G765" t="s">
        <v>11041</v>
      </c>
      <c r="H765" t="s">
        <v>975</v>
      </c>
      <c r="I765" t="s">
        <v>631</v>
      </c>
      <c r="J765">
        <v>1</v>
      </c>
      <c r="L765" t="s">
        <v>976</v>
      </c>
      <c r="M765" t="s">
        <v>977</v>
      </c>
      <c r="N765" t="s">
        <v>978</v>
      </c>
      <c r="O765" t="s">
        <v>3276</v>
      </c>
      <c r="P765" t="s">
        <v>73</v>
      </c>
      <c r="Q765" t="s">
        <v>25</v>
      </c>
      <c r="R765" t="s">
        <v>25</v>
      </c>
      <c r="S765" t="s">
        <v>8646</v>
      </c>
      <c r="T765" t="b">
        <v>0</v>
      </c>
      <c r="U765" t="b">
        <v>0</v>
      </c>
      <c r="V765">
        <v>3</v>
      </c>
      <c r="W765">
        <v>30</v>
      </c>
      <c r="X765">
        <v>20</v>
      </c>
      <c r="AB765">
        <v>2</v>
      </c>
      <c r="AC765">
        <v>2</v>
      </c>
      <c r="AD765">
        <v>2</v>
      </c>
      <c r="AE765" t="s">
        <v>618</v>
      </c>
      <c r="AG765" t="s">
        <v>3277</v>
      </c>
      <c r="AH765" t="s">
        <v>3278</v>
      </c>
    </row>
    <row r="766" spans="1:34" x14ac:dyDescent="0.25">
      <c r="A766">
        <v>4</v>
      </c>
      <c r="B766" t="s">
        <v>630</v>
      </c>
      <c r="C766" t="s">
        <v>633</v>
      </c>
      <c r="D766" t="s">
        <v>631</v>
      </c>
      <c r="E766" t="s">
        <v>632</v>
      </c>
      <c r="F766" t="s">
        <v>635</v>
      </c>
      <c r="G766" t="s">
        <v>11041</v>
      </c>
      <c r="H766" t="s">
        <v>975</v>
      </c>
      <c r="I766" t="s">
        <v>631</v>
      </c>
      <c r="J766">
        <v>1</v>
      </c>
      <c r="L766" t="s">
        <v>976</v>
      </c>
      <c r="M766" t="s">
        <v>977</v>
      </c>
      <c r="N766" t="s">
        <v>978</v>
      </c>
      <c r="O766" t="s">
        <v>3279</v>
      </c>
      <c r="P766" t="s">
        <v>8734</v>
      </c>
      <c r="Q766" t="s">
        <v>8644</v>
      </c>
      <c r="R766" t="s">
        <v>8488</v>
      </c>
      <c r="S766" t="s">
        <v>8643</v>
      </c>
      <c r="T766" t="b">
        <v>0</v>
      </c>
      <c r="U766" t="b">
        <v>0</v>
      </c>
      <c r="V766">
        <v>1</v>
      </c>
      <c r="W766">
        <v>30</v>
      </c>
      <c r="X766">
        <v>11</v>
      </c>
      <c r="AB766">
        <v>3</v>
      </c>
      <c r="AC766">
        <v>1</v>
      </c>
      <c r="AD766">
        <v>1</v>
      </c>
      <c r="AE766" t="s">
        <v>1745</v>
      </c>
      <c r="AG766" t="s">
        <v>3280</v>
      </c>
      <c r="AH766" t="s">
        <v>3281</v>
      </c>
    </row>
    <row r="767" spans="1:34" x14ac:dyDescent="0.25">
      <c r="A767">
        <v>4</v>
      </c>
      <c r="B767" t="s">
        <v>630</v>
      </c>
      <c r="C767" t="s">
        <v>633</v>
      </c>
      <c r="D767" t="s">
        <v>631</v>
      </c>
      <c r="E767" t="s">
        <v>632</v>
      </c>
      <c r="F767" t="s">
        <v>635</v>
      </c>
      <c r="G767" t="s">
        <v>11041</v>
      </c>
      <c r="H767" t="s">
        <v>975</v>
      </c>
      <c r="I767" t="s">
        <v>631</v>
      </c>
      <c r="J767">
        <v>1</v>
      </c>
      <c r="L767" t="s">
        <v>976</v>
      </c>
      <c r="M767" t="s">
        <v>977</v>
      </c>
      <c r="N767" t="s">
        <v>978</v>
      </c>
      <c r="O767" t="s">
        <v>3282</v>
      </c>
      <c r="P767" t="s">
        <v>8734</v>
      </c>
      <c r="Q767" t="s">
        <v>8644</v>
      </c>
      <c r="R767" t="s">
        <v>8488</v>
      </c>
      <c r="S767" t="s">
        <v>8643</v>
      </c>
      <c r="T767" t="b">
        <v>0</v>
      </c>
      <c r="U767" t="b">
        <v>0</v>
      </c>
      <c r="V767">
        <v>2</v>
      </c>
      <c r="W767">
        <v>30</v>
      </c>
      <c r="X767">
        <v>9</v>
      </c>
      <c r="AB767">
        <v>3</v>
      </c>
      <c r="AC767">
        <v>1</v>
      </c>
      <c r="AD767">
        <v>1</v>
      </c>
      <c r="AE767" t="s">
        <v>610</v>
      </c>
      <c r="AG767" t="s">
        <v>3283</v>
      </c>
      <c r="AH767" t="s">
        <v>3284</v>
      </c>
    </row>
    <row r="768" spans="1:34" x14ac:dyDescent="0.25">
      <c r="A768">
        <v>4</v>
      </c>
      <c r="B768" t="s">
        <v>630</v>
      </c>
      <c r="C768" t="s">
        <v>633</v>
      </c>
      <c r="D768" t="s">
        <v>631</v>
      </c>
      <c r="E768" t="s">
        <v>632</v>
      </c>
      <c r="F768" t="s">
        <v>635</v>
      </c>
      <c r="G768" t="s">
        <v>11041</v>
      </c>
      <c r="H768" t="s">
        <v>975</v>
      </c>
      <c r="I768" t="s">
        <v>631</v>
      </c>
      <c r="J768">
        <v>1</v>
      </c>
      <c r="L768" t="s">
        <v>976</v>
      </c>
      <c r="M768" t="s">
        <v>977</v>
      </c>
      <c r="N768" t="s">
        <v>978</v>
      </c>
      <c r="O768" t="s">
        <v>3285</v>
      </c>
      <c r="P768" t="s">
        <v>8734</v>
      </c>
      <c r="Q768" t="s">
        <v>8644</v>
      </c>
      <c r="R768" t="s">
        <v>8488</v>
      </c>
      <c r="S768" t="s">
        <v>8643</v>
      </c>
      <c r="T768" t="b">
        <v>0</v>
      </c>
      <c r="U768" t="b">
        <v>0</v>
      </c>
      <c r="V768">
        <v>3</v>
      </c>
      <c r="W768">
        <v>30</v>
      </c>
      <c r="X768">
        <v>7</v>
      </c>
      <c r="AB768">
        <v>3</v>
      </c>
      <c r="AC768">
        <v>1</v>
      </c>
      <c r="AD768">
        <v>1</v>
      </c>
      <c r="AE768" t="s">
        <v>610</v>
      </c>
      <c r="AG768" t="s">
        <v>3286</v>
      </c>
      <c r="AH768" t="s">
        <v>978</v>
      </c>
    </row>
    <row r="769" spans="1:34" x14ac:dyDescent="0.25">
      <c r="A769">
        <v>4</v>
      </c>
      <c r="B769" t="s">
        <v>630</v>
      </c>
      <c r="C769" t="s">
        <v>633</v>
      </c>
      <c r="D769" t="s">
        <v>631</v>
      </c>
      <c r="E769" t="s">
        <v>632</v>
      </c>
      <c r="F769" t="s">
        <v>635</v>
      </c>
      <c r="G769" t="s">
        <v>11041</v>
      </c>
      <c r="H769" t="s">
        <v>979</v>
      </c>
      <c r="I769" t="s">
        <v>980</v>
      </c>
      <c r="J769">
        <v>2</v>
      </c>
      <c r="L769" t="s">
        <v>981</v>
      </c>
      <c r="M769" t="s">
        <v>982</v>
      </c>
      <c r="N769" t="s">
        <v>983</v>
      </c>
      <c r="O769" t="s">
        <v>3287</v>
      </c>
      <c r="P769" t="s">
        <v>356</v>
      </c>
      <c r="Q769" t="s">
        <v>25</v>
      </c>
      <c r="R769" t="s">
        <v>25</v>
      </c>
      <c r="S769" t="s">
        <v>357</v>
      </c>
      <c r="T769" t="b">
        <v>0</v>
      </c>
      <c r="U769" t="b">
        <v>1</v>
      </c>
      <c r="V769">
        <v>1</v>
      </c>
      <c r="Y769">
        <v>300</v>
      </c>
      <c r="Z769">
        <v>0.82</v>
      </c>
      <c r="AA769" t="s">
        <v>2238</v>
      </c>
      <c r="AG769" t="s">
        <v>272</v>
      </c>
      <c r="AH769" t="s">
        <v>982</v>
      </c>
    </row>
    <row r="770" spans="1:34" x14ac:dyDescent="0.25">
      <c r="A770">
        <v>4</v>
      </c>
      <c r="B770" t="s">
        <v>630</v>
      </c>
      <c r="C770" t="s">
        <v>633</v>
      </c>
      <c r="D770" t="s">
        <v>631</v>
      </c>
      <c r="E770" t="s">
        <v>632</v>
      </c>
      <c r="F770" t="s">
        <v>635</v>
      </c>
      <c r="G770" t="s">
        <v>11041</v>
      </c>
      <c r="H770" t="s">
        <v>979</v>
      </c>
      <c r="I770" t="s">
        <v>980</v>
      </c>
      <c r="J770">
        <v>2</v>
      </c>
      <c r="L770" t="s">
        <v>981</v>
      </c>
      <c r="M770" t="s">
        <v>982</v>
      </c>
      <c r="N770" t="s">
        <v>983</v>
      </c>
      <c r="O770" t="s">
        <v>3288</v>
      </c>
      <c r="P770" t="s">
        <v>154</v>
      </c>
      <c r="Q770" t="s">
        <v>148</v>
      </c>
      <c r="R770" t="s">
        <v>8659</v>
      </c>
      <c r="S770" t="s">
        <v>8664</v>
      </c>
      <c r="T770" t="b">
        <v>0</v>
      </c>
      <c r="U770" t="b">
        <v>0</v>
      </c>
      <c r="V770">
        <v>1</v>
      </c>
      <c r="W770">
        <v>115</v>
      </c>
      <c r="X770">
        <v>8</v>
      </c>
      <c r="AB770">
        <v>3</v>
      </c>
      <c r="AC770">
        <v>1</v>
      </c>
      <c r="AD770">
        <v>1</v>
      </c>
      <c r="AE770" t="s">
        <v>2289</v>
      </c>
      <c r="AG770" t="s">
        <v>3289</v>
      </c>
      <c r="AH770" t="s">
        <v>3290</v>
      </c>
    </row>
    <row r="771" spans="1:34" x14ac:dyDescent="0.25">
      <c r="A771">
        <v>4</v>
      </c>
      <c r="B771" t="s">
        <v>630</v>
      </c>
      <c r="C771" t="s">
        <v>633</v>
      </c>
      <c r="D771" t="s">
        <v>631</v>
      </c>
      <c r="E771" t="s">
        <v>632</v>
      </c>
      <c r="F771" t="s">
        <v>635</v>
      </c>
      <c r="G771" t="s">
        <v>11041</v>
      </c>
      <c r="H771" t="s">
        <v>979</v>
      </c>
      <c r="I771" t="s">
        <v>980</v>
      </c>
      <c r="J771">
        <v>2</v>
      </c>
      <c r="L771" t="s">
        <v>981</v>
      </c>
      <c r="M771" t="s">
        <v>982</v>
      </c>
      <c r="N771" t="s">
        <v>983</v>
      </c>
      <c r="O771" t="s">
        <v>3291</v>
      </c>
      <c r="P771" t="s">
        <v>154</v>
      </c>
      <c r="Q771" t="s">
        <v>148</v>
      </c>
      <c r="R771" t="s">
        <v>8659</v>
      </c>
      <c r="S771" t="s">
        <v>8664</v>
      </c>
      <c r="T771" t="b">
        <v>0</v>
      </c>
      <c r="U771" t="b">
        <v>0</v>
      </c>
      <c r="V771">
        <v>2</v>
      </c>
      <c r="W771">
        <v>125</v>
      </c>
      <c r="X771">
        <v>8</v>
      </c>
      <c r="AB771">
        <v>3</v>
      </c>
      <c r="AC771">
        <v>1</v>
      </c>
      <c r="AD771">
        <v>1</v>
      </c>
      <c r="AE771" t="s">
        <v>618</v>
      </c>
      <c r="AG771" t="s">
        <v>3292</v>
      </c>
      <c r="AH771" t="s">
        <v>3293</v>
      </c>
    </row>
    <row r="772" spans="1:34" x14ac:dyDescent="0.25">
      <c r="A772">
        <v>4</v>
      </c>
      <c r="B772" t="s">
        <v>630</v>
      </c>
      <c r="C772" t="s">
        <v>633</v>
      </c>
      <c r="D772" t="s">
        <v>631</v>
      </c>
      <c r="E772" t="s">
        <v>632</v>
      </c>
      <c r="F772" t="s">
        <v>635</v>
      </c>
      <c r="G772" t="s">
        <v>11041</v>
      </c>
      <c r="H772" t="s">
        <v>979</v>
      </c>
      <c r="I772" t="s">
        <v>980</v>
      </c>
      <c r="J772">
        <v>2</v>
      </c>
      <c r="L772" t="s">
        <v>981</v>
      </c>
      <c r="M772" t="s">
        <v>982</v>
      </c>
      <c r="N772" t="s">
        <v>983</v>
      </c>
      <c r="O772" t="s">
        <v>3294</v>
      </c>
      <c r="P772" t="s">
        <v>154</v>
      </c>
      <c r="Q772" t="s">
        <v>148</v>
      </c>
      <c r="R772" t="s">
        <v>8659</v>
      </c>
      <c r="S772" t="s">
        <v>8664</v>
      </c>
      <c r="T772" t="b">
        <v>0</v>
      </c>
      <c r="U772" t="b">
        <v>0</v>
      </c>
      <c r="V772">
        <v>3</v>
      </c>
      <c r="W772">
        <v>125</v>
      </c>
      <c r="X772">
        <v>7</v>
      </c>
      <c r="AB772">
        <v>3</v>
      </c>
      <c r="AC772">
        <v>1</v>
      </c>
      <c r="AD772">
        <v>1</v>
      </c>
      <c r="AE772" t="s">
        <v>1745</v>
      </c>
      <c r="AG772" t="s">
        <v>3295</v>
      </c>
      <c r="AH772" t="s">
        <v>3296</v>
      </c>
    </row>
    <row r="773" spans="1:34" x14ac:dyDescent="0.25">
      <c r="A773">
        <v>4</v>
      </c>
      <c r="B773" t="s">
        <v>630</v>
      </c>
      <c r="C773" t="s">
        <v>633</v>
      </c>
      <c r="D773" t="s">
        <v>631</v>
      </c>
      <c r="E773" t="s">
        <v>632</v>
      </c>
      <c r="F773" t="s">
        <v>635</v>
      </c>
      <c r="G773" t="s">
        <v>11041</v>
      </c>
      <c r="H773" t="s">
        <v>979</v>
      </c>
      <c r="I773" t="s">
        <v>980</v>
      </c>
      <c r="J773">
        <v>2</v>
      </c>
      <c r="L773" t="s">
        <v>981</v>
      </c>
      <c r="M773" t="s">
        <v>982</v>
      </c>
      <c r="N773" t="s">
        <v>983</v>
      </c>
      <c r="O773" t="s">
        <v>3297</v>
      </c>
      <c r="P773" t="s">
        <v>172</v>
      </c>
      <c r="Q773" t="s">
        <v>148</v>
      </c>
      <c r="R773" t="s">
        <v>8659</v>
      </c>
      <c r="S773" t="s">
        <v>8645</v>
      </c>
      <c r="T773" t="b">
        <v>1</v>
      </c>
      <c r="U773" t="b">
        <v>0</v>
      </c>
      <c r="V773">
        <v>1</v>
      </c>
      <c r="W773">
        <v>20</v>
      </c>
      <c r="X773">
        <v>10</v>
      </c>
      <c r="AB773">
        <v>2</v>
      </c>
      <c r="AC773">
        <v>2</v>
      </c>
      <c r="AD773">
        <v>2</v>
      </c>
      <c r="AE773" t="s">
        <v>618</v>
      </c>
      <c r="AG773" t="s">
        <v>3298</v>
      </c>
      <c r="AH773" t="s">
        <v>3299</v>
      </c>
    </row>
    <row r="774" spans="1:34" x14ac:dyDescent="0.25">
      <c r="A774">
        <v>4</v>
      </c>
      <c r="B774" t="s">
        <v>630</v>
      </c>
      <c r="C774" t="s">
        <v>633</v>
      </c>
      <c r="D774" t="s">
        <v>631</v>
      </c>
      <c r="E774" t="s">
        <v>632</v>
      </c>
      <c r="F774" t="s">
        <v>635</v>
      </c>
      <c r="G774" t="s">
        <v>11041</v>
      </c>
      <c r="H774" t="s">
        <v>979</v>
      </c>
      <c r="I774" t="s">
        <v>980</v>
      </c>
      <c r="J774">
        <v>2</v>
      </c>
      <c r="L774" t="s">
        <v>981</v>
      </c>
      <c r="M774" t="s">
        <v>982</v>
      </c>
      <c r="N774" t="s">
        <v>983</v>
      </c>
      <c r="O774" t="s">
        <v>3300</v>
      </c>
      <c r="P774" t="s">
        <v>172</v>
      </c>
      <c r="Q774" t="s">
        <v>148</v>
      </c>
      <c r="R774" t="s">
        <v>8659</v>
      </c>
      <c r="S774" t="s">
        <v>8645</v>
      </c>
      <c r="T774" t="b">
        <v>1</v>
      </c>
      <c r="U774" t="b">
        <v>0</v>
      </c>
      <c r="V774">
        <v>2</v>
      </c>
      <c r="W774">
        <v>20</v>
      </c>
      <c r="X774">
        <v>12</v>
      </c>
      <c r="AB774">
        <v>2</v>
      </c>
      <c r="AC774">
        <v>2</v>
      </c>
      <c r="AD774">
        <v>2</v>
      </c>
      <c r="AE774" t="s">
        <v>618</v>
      </c>
      <c r="AG774" t="s">
        <v>3298</v>
      </c>
      <c r="AH774" t="s">
        <v>3301</v>
      </c>
    </row>
    <row r="775" spans="1:34" x14ac:dyDescent="0.25">
      <c r="A775">
        <v>4</v>
      </c>
      <c r="B775" t="s">
        <v>630</v>
      </c>
      <c r="C775" t="s">
        <v>633</v>
      </c>
      <c r="D775" t="s">
        <v>631</v>
      </c>
      <c r="E775" t="s">
        <v>632</v>
      </c>
      <c r="F775" t="s">
        <v>635</v>
      </c>
      <c r="G775" t="s">
        <v>11041</v>
      </c>
      <c r="H775" t="s">
        <v>979</v>
      </c>
      <c r="I775" t="s">
        <v>980</v>
      </c>
      <c r="J775">
        <v>2</v>
      </c>
      <c r="L775" t="s">
        <v>981</v>
      </c>
      <c r="M775" t="s">
        <v>982</v>
      </c>
      <c r="N775" t="s">
        <v>983</v>
      </c>
      <c r="O775" t="s">
        <v>3302</v>
      </c>
      <c r="P775" t="s">
        <v>172</v>
      </c>
      <c r="Q775" t="s">
        <v>148</v>
      </c>
      <c r="R775" t="s">
        <v>8659</v>
      </c>
      <c r="S775" t="s">
        <v>8645</v>
      </c>
      <c r="T775" t="b">
        <v>1</v>
      </c>
      <c r="U775" t="b">
        <v>0</v>
      </c>
      <c r="V775">
        <v>3</v>
      </c>
      <c r="W775">
        <v>20</v>
      </c>
      <c r="X775">
        <v>12</v>
      </c>
      <c r="AB775">
        <v>2</v>
      </c>
      <c r="AC775">
        <v>2</v>
      </c>
      <c r="AD775">
        <v>2</v>
      </c>
      <c r="AE775" t="s">
        <v>618</v>
      </c>
      <c r="AG775" t="s">
        <v>3303</v>
      </c>
      <c r="AH775" t="s">
        <v>3304</v>
      </c>
    </row>
    <row r="776" spans="1:34" x14ac:dyDescent="0.25">
      <c r="A776">
        <v>4</v>
      </c>
      <c r="B776" t="s">
        <v>630</v>
      </c>
      <c r="C776" t="s">
        <v>633</v>
      </c>
      <c r="D776" t="s">
        <v>631</v>
      </c>
      <c r="E776" t="s">
        <v>632</v>
      </c>
      <c r="F776" t="s">
        <v>635</v>
      </c>
      <c r="G776" t="s">
        <v>11041</v>
      </c>
      <c r="H776" t="s">
        <v>979</v>
      </c>
      <c r="I776" t="s">
        <v>980</v>
      </c>
      <c r="J776">
        <v>2</v>
      </c>
      <c r="L776" t="s">
        <v>981</v>
      </c>
      <c r="M776" t="s">
        <v>982</v>
      </c>
      <c r="N776" t="s">
        <v>983</v>
      </c>
      <c r="O776" t="s">
        <v>3305</v>
      </c>
      <c r="P776" t="s">
        <v>214</v>
      </c>
      <c r="Q776" t="s">
        <v>8650</v>
      </c>
      <c r="R776" t="s">
        <v>8637</v>
      </c>
      <c r="S776" t="s">
        <v>8643</v>
      </c>
      <c r="T776" t="b">
        <v>0</v>
      </c>
      <c r="U776" t="b">
        <v>0</v>
      </c>
      <c r="V776">
        <v>1</v>
      </c>
      <c r="W776">
        <v>42.5</v>
      </c>
      <c r="X776">
        <v>12</v>
      </c>
      <c r="AB776">
        <v>2</v>
      </c>
      <c r="AC776">
        <v>1</v>
      </c>
      <c r="AD776">
        <v>2</v>
      </c>
      <c r="AE776" t="s">
        <v>1745</v>
      </c>
      <c r="AG776" t="s">
        <v>1932</v>
      </c>
      <c r="AH776" t="s">
        <v>3306</v>
      </c>
    </row>
    <row r="777" spans="1:34" x14ac:dyDescent="0.25">
      <c r="A777">
        <v>4</v>
      </c>
      <c r="B777" t="s">
        <v>630</v>
      </c>
      <c r="C777" t="s">
        <v>633</v>
      </c>
      <c r="D777" t="s">
        <v>631</v>
      </c>
      <c r="E777" t="s">
        <v>632</v>
      </c>
      <c r="F777" t="s">
        <v>635</v>
      </c>
      <c r="G777" t="s">
        <v>11041</v>
      </c>
      <c r="H777" t="s">
        <v>979</v>
      </c>
      <c r="I777" t="s">
        <v>980</v>
      </c>
      <c r="J777">
        <v>2</v>
      </c>
      <c r="L777" t="s">
        <v>981</v>
      </c>
      <c r="M777" t="s">
        <v>982</v>
      </c>
      <c r="N777" t="s">
        <v>983</v>
      </c>
      <c r="O777" t="s">
        <v>3307</v>
      </c>
      <c r="P777" t="s">
        <v>214</v>
      </c>
      <c r="Q777" t="s">
        <v>8650</v>
      </c>
      <c r="R777" t="s">
        <v>8637</v>
      </c>
      <c r="S777" t="s">
        <v>8643</v>
      </c>
      <c r="T777" t="b">
        <v>0</v>
      </c>
      <c r="U777" t="b">
        <v>0</v>
      </c>
      <c r="V777">
        <v>2</v>
      </c>
      <c r="W777">
        <v>45</v>
      </c>
      <c r="X777">
        <v>11</v>
      </c>
      <c r="AB777">
        <v>2</v>
      </c>
      <c r="AC777">
        <v>1</v>
      </c>
      <c r="AD777">
        <v>2</v>
      </c>
      <c r="AE777" t="s">
        <v>610</v>
      </c>
      <c r="AG777" t="s">
        <v>1937</v>
      </c>
      <c r="AH777" t="s">
        <v>3308</v>
      </c>
    </row>
    <row r="778" spans="1:34" x14ac:dyDescent="0.25">
      <c r="A778">
        <v>4</v>
      </c>
      <c r="B778" t="s">
        <v>630</v>
      </c>
      <c r="C778" t="s">
        <v>633</v>
      </c>
      <c r="D778" t="s">
        <v>631</v>
      </c>
      <c r="E778" t="s">
        <v>632</v>
      </c>
      <c r="F778" t="s">
        <v>635</v>
      </c>
      <c r="G778" t="s">
        <v>11041</v>
      </c>
      <c r="H778" t="s">
        <v>979</v>
      </c>
      <c r="I778" t="s">
        <v>980</v>
      </c>
      <c r="J778">
        <v>2</v>
      </c>
      <c r="L778" t="s">
        <v>981</v>
      </c>
      <c r="M778" t="s">
        <v>982</v>
      </c>
      <c r="N778" t="s">
        <v>983</v>
      </c>
      <c r="O778" t="s">
        <v>3309</v>
      </c>
      <c r="P778" t="s">
        <v>214</v>
      </c>
      <c r="Q778" t="s">
        <v>8650</v>
      </c>
      <c r="R778" t="s">
        <v>8637</v>
      </c>
      <c r="S778" t="s">
        <v>8643</v>
      </c>
      <c r="T778" t="b">
        <v>0</v>
      </c>
      <c r="U778" t="b">
        <v>0</v>
      </c>
      <c r="V778">
        <v>3</v>
      </c>
      <c r="W778">
        <v>50</v>
      </c>
      <c r="X778">
        <v>8</v>
      </c>
      <c r="AB778">
        <v>2</v>
      </c>
      <c r="AC778">
        <v>1</v>
      </c>
      <c r="AD778">
        <v>2</v>
      </c>
      <c r="AE778" t="s">
        <v>610</v>
      </c>
      <c r="AG778" t="s">
        <v>3310</v>
      </c>
      <c r="AH778" t="s">
        <v>3311</v>
      </c>
    </row>
    <row r="779" spans="1:34" x14ac:dyDescent="0.25">
      <c r="A779">
        <v>4</v>
      </c>
      <c r="B779" t="s">
        <v>630</v>
      </c>
      <c r="C779" t="s">
        <v>633</v>
      </c>
      <c r="D779" t="s">
        <v>631</v>
      </c>
      <c r="E779" t="s">
        <v>632</v>
      </c>
      <c r="F779" t="s">
        <v>635</v>
      </c>
      <c r="G779" t="s">
        <v>11041</v>
      </c>
      <c r="H779" t="s">
        <v>979</v>
      </c>
      <c r="I779" t="s">
        <v>980</v>
      </c>
      <c r="J779">
        <v>2</v>
      </c>
      <c r="L779" t="s">
        <v>981</v>
      </c>
      <c r="M779" t="s">
        <v>982</v>
      </c>
      <c r="N779" t="s">
        <v>983</v>
      </c>
      <c r="O779" t="s">
        <v>3312</v>
      </c>
      <c r="P779" t="s">
        <v>214</v>
      </c>
      <c r="Q779" t="s">
        <v>8650</v>
      </c>
      <c r="R779" t="s">
        <v>8637</v>
      </c>
      <c r="S779" t="s">
        <v>8643</v>
      </c>
      <c r="T779" t="b">
        <v>0</v>
      </c>
      <c r="U779" t="b">
        <v>0</v>
      </c>
      <c r="V779">
        <v>4</v>
      </c>
      <c r="W779">
        <v>50</v>
      </c>
      <c r="X779">
        <v>8</v>
      </c>
      <c r="AB779">
        <v>2</v>
      </c>
      <c r="AC779">
        <v>1</v>
      </c>
      <c r="AD779">
        <v>2</v>
      </c>
      <c r="AE779" t="s">
        <v>610</v>
      </c>
      <c r="AG779" t="s">
        <v>3310</v>
      </c>
      <c r="AH779" t="s">
        <v>3313</v>
      </c>
    </row>
    <row r="780" spans="1:34" x14ac:dyDescent="0.25">
      <c r="A780">
        <v>4</v>
      </c>
      <c r="B780" t="s">
        <v>630</v>
      </c>
      <c r="C780" t="s">
        <v>633</v>
      </c>
      <c r="D780" t="s">
        <v>631</v>
      </c>
      <c r="E780" t="s">
        <v>632</v>
      </c>
      <c r="F780" t="s">
        <v>635</v>
      </c>
      <c r="G780" t="s">
        <v>11041</v>
      </c>
      <c r="H780" t="s">
        <v>979</v>
      </c>
      <c r="I780" t="s">
        <v>980</v>
      </c>
      <c r="J780">
        <v>2</v>
      </c>
      <c r="L780" t="s">
        <v>981</v>
      </c>
      <c r="M780" t="s">
        <v>982</v>
      </c>
      <c r="N780" t="s">
        <v>983</v>
      </c>
      <c r="O780" t="s">
        <v>3314</v>
      </c>
      <c r="P780" t="s">
        <v>217</v>
      </c>
      <c r="Q780" t="s">
        <v>8650</v>
      </c>
      <c r="R780" t="s">
        <v>8637</v>
      </c>
      <c r="S780" t="s">
        <v>8645</v>
      </c>
      <c r="T780" t="b">
        <v>1</v>
      </c>
      <c r="U780" t="b">
        <v>0</v>
      </c>
      <c r="V780">
        <v>1</v>
      </c>
      <c r="W780">
        <v>10</v>
      </c>
      <c r="X780">
        <v>10</v>
      </c>
      <c r="AB780">
        <v>3</v>
      </c>
      <c r="AC780">
        <v>1</v>
      </c>
      <c r="AD780">
        <v>2</v>
      </c>
      <c r="AE780" t="s">
        <v>618</v>
      </c>
      <c r="AG780" t="s">
        <v>3315</v>
      </c>
      <c r="AH780" t="s">
        <v>3316</v>
      </c>
    </row>
    <row r="781" spans="1:34" x14ac:dyDescent="0.25">
      <c r="A781">
        <v>4</v>
      </c>
      <c r="B781" t="s">
        <v>630</v>
      </c>
      <c r="C781" t="s">
        <v>633</v>
      </c>
      <c r="D781" t="s">
        <v>631</v>
      </c>
      <c r="E781" t="s">
        <v>632</v>
      </c>
      <c r="F781" t="s">
        <v>635</v>
      </c>
      <c r="G781" t="s">
        <v>11041</v>
      </c>
      <c r="H781" t="s">
        <v>979</v>
      </c>
      <c r="I781" t="s">
        <v>980</v>
      </c>
      <c r="J781">
        <v>2</v>
      </c>
      <c r="L781" t="s">
        <v>981</v>
      </c>
      <c r="M781" t="s">
        <v>982</v>
      </c>
      <c r="N781" t="s">
        <v>983</v>
      </c>
      <c r="O781" t="s">
        <v>3317</v>
      </c>
      <c r="P781" t="s">
        <v>217</v>
      </c>
      <c r="Q781" t="s">
        <v>8650</v>
      </c>
      <c r="R781" t="s">
        <v>8637</v>
      </c>
      <c r="S781" t="s">
        <v>8645</v>
      </c>
      <c r="T781" t="b">
        <v>1</v>
      </c>
      <c r="U781" t="b">
        <v>0</v>
      </c>
      <c r="V781">
        <v>2</v>
      </c>
      <c r="W781">
        <v>12.5</v>
      </c>
      <c r="X781">
        <v>11</v>
      </c>
      <c r="AB781">
        <v>3</v>
      </c>
      <c r="AC781">
        <v>1</v>
      </c>
      <c r="AD781">
        <v>2</v>
      </c>
      <c r="AE781" t="s">
        <v>1745</v>
      </c>
      <c r="AG781" t="s">
        <v>3318</v>
      </c>
      <c r="AH781" t="s">
        <v>3319</v>
      </c>
    </row>
    <row r="782" spans="1:34" x14ac:dyDescent="0.25">
      <c r="A782">
        <v>4</v>
      </c>
      <c r="B782" t="s">
        <v>630</v>
      </c>
      <c r="C782" t="s">
        <v>633</v>
      </c>
      <c r="D782" t="s">
        <v>631</v>
      </c>
      <c r="E782" t="s">
        <v>632</v>
      </c>
      <c r="F782" t="s">
        <v>635</v>
      </c>
      <c r="G782" t="s">
        <v>11041</v>
      </c>
      <c r="H782" t="s">
        <v>979</v>
      </c>
      <c r="I782" t="s">
        <v>980</v>
      </c>
      <c r="J782">
        <v>2</v>
      </c>
      <c r="L782" t="s">
        <v>981</v>
      </c>
      <c r="M782" t="s">
        <v>982</v>
      </c>
      <c r="N782" t="s">
        <v>983</v>
      </c>
      <c r="O782" t="s">
        <v>3320</v>
      </c>
      <c r="P782" t="s">
        <v>217</v>
      </c>
      <c r="Q782" t="s">
        <v>8650</v>
      </c>
      <c r="R782" t="s">
        <v>8637</v>
      </c>
      <c r="S782" t="s">
        <v>8645</v>
      </c>
      <c r="T782" t="b">
        <v>1</v>
      </c>
      <c r="U782" t="b">
        <v>0</v>
      </c>
      <c r="V782">
        <v>3</v>
      </c>
      <c r="W782">
        <v>12.5</v>
      </c>
      <c r="X782">
        <v>10</v>
      </c>
      <c r="AB782">
        <v>3</v>
      </c>
      <c r="AC782">
        <v>1</v>
      </c>
      <c r="AD782">
        <v>2</v>
      </c>
      <c r="AE782" t="s">
        <v>1745</v>
      </c>
      <c r="AG782" t="s">
        <v>3321</v>
      </c>
      <c r="AH782" t="s">
        <v>3322</v>
      </c>
    </row>
    <row r="783" spans="1:34" x14ac:dyDescent="0.25">
      <c r="A783">
        <v>4</v>
      </c>
      <c r="B783" t="s">
        <v>630</v>
      </c>
      <c r="C783" t="s">
        <v>633</v>
      </c>
      <c r="D783" t="s">
        <v>631</v>
      </c>
      <c r="E783" t="s">
        <v>632</v>
      </c>
      <c r="F783" t="s">
        <v>635</v>
      </c>
      <c r="G783" t="s">
        <v>11041</v>
      </c>
      <c r="H783" t="s">
        <v>979</v>
      </c>
      <c r="I783" t="s">
        <v>980</v>
      </c>
      <c r="J783">
        <v>2</v>
      </c>
      <c r="L783" t="s">
        <v>981</v>
      </c>
      <c r="M783" t="s">
        <v>982</v>
      </c>
      <c r="N783" t="s">
        <v>983</v>
      </c>
      <c r="O783" t="s">
        <v>3323</v>
      </c>
      <c r="P783" t="s">
        <v>303</v>
      </c>
      <c r="Q783" t="s">
        <v>148</v>
      </c>
      <c r="R783" t="s">
        <v>8661</v>
      </c>
      <c r="S783" t="s">
        <v>8645</v>
      </c>
      <c r="T783" t="b">
        <v>0</v>
      </c>
      <c r="U783" t="b">
        <v>0</v>
      </c>
      <c r="V783">
        <v>1</v>
      </c>
      <c r="W783">
        <v>6</v>
      </c>
      <c r="X783">
        <v>15</v>
      </c>
      <c r="AB783">
        <v>2</v>
      </c>
      <c r="AC783">
        <v>1</v>
      </c>
      <c r="AD783">
        <v>2</v>
      </c>
      <c r="AE783" t="s">
        <v>618</v>
      </c>
      <c r="AG783" t="s">
        <v>2154</v>
      </c>
      <c r="AH783" t="s">
        <v>3324</v>
      </c>
    </row>
    <row r="784" spans="1:34" x14ac:dyDescent="0.25">
      <c r="A784">
        <v>4</v>
      </c>
      <c r="B784" t="s">
        <v>630</v>
      </c>
      <c r="C784" t="s">
        <v>633</v>
      </c>
      <c r="D784" t="s">
        <v>631</v>
      </c>
      <c r="E784" t="s">
        <v>632</v>
      </c>
      <c r="F784" t="s">
        <v>635</v>
      </c>
      <c r="G784" t="s">
        <v>11041</v>
      </c>
      <c r="H784" t="s">
        <v>979</v>
      </c>
      <c r="I784" t="s">
        <v>980</v>
      </c>
      <c r="J784">
        <v>2</v>
      </c>
      <c r="L784" t="s">
        <v>981</v>
      </c>
      <c r="M784" t="s">
        <v>982</v>
      </c>
      <c r="N784" t="s">
        <v>983</v>
      </c>
      <c r="O784" t="s">
        <v>3325</v>
      </c>
      <c r="P784" t="s">
        <v>303</v>
      </c>
      <c r="Q784" t="s">
        <v>148</v>
      </c>
      <c r="R784" t="s">
        <v>8661</v>
      </c>
      <c r="S784" t="s">
        <v>8645</v>
      </c>
      <c r="T784" t="b">
        <v>0</v>
      </c>
      <c r="U784" t="b">
        <v>0</v>
      </c>
      <c r="V784">
        <v>2</v>
      </c>
      <c r="W784">
        <v>10</v>
      </c>
      <c r="X784">
        <v>10</v>
      </c>
      <c r="AB784">
        <v>2</v>
      </c>
      <c r="AC784">
        <v>1</v>
      </c>
      <c r="AD784">
        <v>2</v>
      </c>
      <c r="AE784" t="s">
        <v>1745</v>
      </c>
      <c r="AG784" t="s">
        <v>3326</v>
      </c>
      <c r="AH784" t="s">
        <v>3327</v>
      </c>
    </row>
    <row r="785" spans="1:34" x14ac:dyDescent="0.25">
      <c r="A785">
        <v>4</v>
      </c>
      <c r="B785" t="s">
        <v>630</v>
      </c>
      <c r="C785" t="s">
        <v>633</v>
      </c>
      <c r="D785" t="s">
        <v>631</v>
      </c>
      <c r="E785" t="s">
        <v>632</v>
      </c>
      <c r="F785" t="s">
        <v>635</v>
      </c>
      <c r="G785" t="s">
        <v>11041</v>
      </c>
      <c r="H785" t="s">
        <v>979</v>
      </c>
      <c r="I785" t="s">
        <v>980</v>
      </c>
      <c r="J785">
        <v>2</v>
      </c>
      <c r="L785" t="s">
        <v>981</v>
      </c>
      <c r="M785" t="s">
        <v>982</v>
      </c>
      <c r="N785" t="s">
        <v>983</v>
      </c>
      <c r="O785" t="s">
        <v>3328</v>
      </c>
      <c r="P785" t="s">
        <v>303</v>
      </c>
      <c r="Q785" t="s">
        <v>148</v>
      </c>
      <c r="R785" t="s">
        <v>8661</v>
      </c>
      <c r="S785" t="s">
        <v>8645</v>
      </c>
      <c r="T785" t="b">
        <v>0</v>
      </c>
      <c r="U785" t="b">
        <v>0</v>
      </c>
      <c r="V785">
        <v>3</v>
      </c>
      <c r="W785">
        <v>10</v>
      </c>
      <c r="X785">
        <v>12</v>
      </c>
      <c r="AB785">
        <v>2</v>
      </c>
      <c r="AC785">
        <v>1</v>
      </c>
      <c r="AD785">
        <v>2</v>
      </c>
      <c r="AE785" t="s">
        <v>610</v>
      </c>
      <c r="AG785" t="s">
        <v>3329</v>
      </c>
      <c r="AH785" t="s">
        <v>3330</v>
      </c>
    </row>
    <row r="786" spans="1:34" x14ac:dyDescent="0.25">
      <c r="A786">
        <v>4</v>
      </c>
      <c r="B786" t="s">
        <v>630</v>
      </c>
      <c r="C786" t="s">
        <v>633</v>
      </c>
      <c r="D786" t="s">
        <v>631</v>
      </c>
      <c r="E786" t="s">
        <v>632</v>
      </c>
      <c r="F786" t="s">
        <v>635</v>
      </c>
      <c r="G786" t="s">
        <v>11041</v>
      </c>
      <c r="H786" t="s">
        <v>979</v>
      </c>
      <c r="I786" t="s">
        <v>980</v>
      </c>
      <c r="J786">
        <v>2</v>
      </c>
      <c r="L786" t="s">
        <v>981</v>
      </c>
      <c r="M786" t="s">
        <v>982</v>
      </c>
      <c r="N786" t="s">
        <v>983</v>
      </c>
      <c r="O786" t="s">
        <v>3331</v>
      </c>
      <c r="P786" t="s">
        <v>356</v>
      </c>
      <c r="Q786" t="s">
        <v>25</v>
      </c>
      <c r="R786" t="s">
        <v>25</v>
      </c>
      <c r="S786" t="s">
        <v>357</v>
      </c>
      <c r="T786" t="b">
        <v>0</v>
      </c>
      <c r="U786" t="b">
        <v>1</v>
      </c>
      <c r="V786">
        <v>2</v>
      </c>
      <c r="Y786">
        <v>460</v>
      </c>
      <c r="Z786">
        <v>1.48</v>
      </c>
      <c r="AA786" t="s">
        <v>2238</v>
      </c>
      <c r="AG786" t="s">
        <v>3332</v>
      </c>
      <c r="AH786" t="s">
        <v>3333</v>
      </c>
    </row>
    <row r="787" spans="1:34" x14ac:dyDescent="0.25">
      <c r="A787">
        <v>4</v>
      </c>
      <c r="B787" t="s">
        <v>630</v>
      </c>
      <c r="C787" t="s">
        <v>633</v>
      </c>
      <c r="D787" t="s">
        <v>631</v>
      </c>
      <c r="E787" t="s">
        <v>632</v>
      </c>
      <c r="F787" t="s">
        <v>635</v>
      </c>
      <c r="G787" t="s">
        <v>11041</v>
      </c>
      <c r="H787" t="s">
        <v>979</v>
      </c>
      <c r="I787" t="s">
        <v>980</v>
      </c>
      <c r="J787">
        <v>2</v>
      </c>
      <c r="L787" t="s">
        <v>981</v>
      </c>
      <c r="M787" t="s">
        <v>982</v>
      </c>
      <c r="N787" t="s">
        <v>983</v>
      </c>
      <c r="O787" t="s">
        <v>3334</v>
      </c>
      <c r="P787" t="s">
        <v>154</v>
      </c>
      <c r="Q787" t="s">
        <v>148</v>
      </c>
      <c r="R787" t="s">
        <v>8659</v>
      </c>
      <c r="S787" t="s">
        <v>8664</v>
      </c>
      <c r="T787" t="b">
        <v>0</v>
      </c>
      <c r="U787" t="b">
        <v>0</v>
      </c>
      <c r="V787">
        <v>4</v>
      </c>
      <c r="W787">
        <v>125</v>
      </c>
      <c r="X787">
        <v>7</v>
      </c>
      <c r="AH787" t="s">
        <v>983</v>
      </c>
    </row>
    <row r="788" spans="1:34" x14ac:dyDescent="0.25">
      <c r="A788">
        <v>4</v>
      </c>
      <c r="B788" t="s">
        <v>630</v>
      </c>
      <c r="C788" t="s">
        <v>633</v>
      </c>
      <c r="D788" t="s">
        <v>631</v>
      </c>
      <c r="E788" t="s">
        <v>632</v>
      </c>
      <c r="F788" t="s">
        <v>635</v>
      </c>
      <c r="G788" t="s">
        <v>11041</v>
      </c>
      <c r="H788" t="s">
        <v>984</v>
      </c>
      <c r="I788" t="s">
        <v>985</v>
      </c>
      <c r="J788">
        <v>3</v>
      </c>
      <c r="L788" t="s">
        <v>986</v>
      </c>
      <c r="M788" t="s">
        <v>987</v>
      </c>
      <c r="N788" t="s">
        <v>988</v>
      </c>
      <c r="O788" t="s">
        <v>3335</v>
      </c>
      <c r="P788" t="s">
        <v>356</v>
      </c>
      <c r="Q788" t="s">
        <v>25</v>
      </c>
      <c r="R788" t="s">
        <v>25</v>
      </c>
      <c r="S788" t="s">
        <v>357</v>
      </c>
      <c r="T788" t="b">
        <v>0</v>
      </c>
      <c r="U788" t="b">
        <v>1</v>
      </c>
      <c r="V788">
        <v>1</v>
      </c>
      <c r="Y788">
        <v>300</v>
      </c>
      <c r="Z788">
        <v>0.75</v>
      </c>
      <c r="AA788" t="s">
        <v>2238</v>
      </c>
      <c r="AG788" t="s">
        <v>3336</v>
      </c>
      <c r="AH788" t="s">
        <v>987</v>
      </c>
    </row>
    <row r="789" spans="1:34" x14ac:dyDescent="0.25">
      <c r="A789">
        <v>4</v>
      </c>
      <c r="B789" t="s">
        <v>630</v>
      </c>
      <c r="C789" t="s">
        <v>633</v>
      </c>
      <c r="D789" t="s">
        <v>631</v>
      </c>
      <c r="E789" t="s">
        <v>632</v>
      </c>
      <c r="F789" t="s">
        <v>635</v>
      </c>
      <c r="G789" t="s">
        <v>11041</v>
      </c>
      <c r="H789" t="s">
        <v>984</v>
      </c>
      <c r="I789" t="s">
        <v>985</v>
      </c>
      <c r="J789">
        <v>3</v>
      </c>
      <c r="L789" t="s">
        <v>986</v>
      </c>
      <c r="M789" t="s">
        <v>987</v>
      </c>
      <c r="N789" t="s">
        <v>988</v>
      </c>
      <c r="O789" t="s">
        <v>3337</v>
      </c>
      <c r="P789" t="s">
        <v>41</v>
      </c>
      <c r="Q789" t="s">
        <v>25</v>
      </c>
      <c r="R789" t="s">
        <v>25</v>
      </c>
      <c r="S789" t="s">
        <v>26</v>
      </c>
      <c r="T789" t="b">
        <v>0</v>
      </c>
      <c r="U789" t="b">
        <v>0</v>
      </c>
      <c r="V789">
        <v>1</v>
      </c>
      <c r="W789">
        <v>70</v>
      </c>
      <c r="X789">
        <v>10</v>
      </c>
      <c r="AB789">
        <v>2</v>
      </c>
      <c r="AC789">
        <v>1</v>
      </c>
      <c r="AD789">
        <v>2</v>
      </c>
      <c r="AE789" t="s">
        <v>618</v>
      </c>
      <c r="AG789" t="s">
        <v>3338</v>
      </c>
      <c r="AH789" t="s">
        <v>3339</v>
      </c>
    </row>
    <row r="790" spans="1:34" x14ac:dyDescent="0.25">
      <c r="A790">
        <v>4</v>
      </c>
      <c r="B790" t="s">
        <v>630</v>
      </c>
      <c r="C790" t="s">
        <v>633</v>
      </c>
      <c r="D790" t="s">
        <v>631</v>
      </c>
      <c r="E790" t="s">
        <v>632</v>
      </c>
      <c r="F790" t="s">
        <v>635</v>
      </c>
      <c r="G790" t="s">
        <v>11041</v>
      </c>
      <c r="H790" t="s">
        <v>984</v>
      </c>
      <c r="I790" t="s">
        <v>985</v>
      </c>
      <c r="J790">
        <v>3</v>
      </c>
      <c r="L790" t="s">
        <v>986</v>
      </c>
      <c r="M790" t="s">
        <v>987</v>
      </c>
      <c r="N790" t="s">
        <v>988</v>
      </c>
      <c r="O790" t="s">
        <v>3340</v>
      </c>
      <c r="P790" t="s">
        <v>41</v>
      </c>
      <c r="Q790" t="s">
        <v>25</v>
      </c>
      <c r="R790" t="s">
        <v>25</v>
      </c>
      <c r="S790" t="s">
        <v>26</v>
      </c>
      <c r="T790" t="b">
        <v>0</v>
      </c>
      <c r="U790" t="b">
        <v>0</v>
      </c>
      <c r="V790">
        <v>2</v>
      </c>
      <c r="W790">
        <v>75</v>
      </c>
      <c r="X790">
        <v>9</v>
      </c>
      <c r="AB790">
        <v>2</v>
      </c>
      <c r="AC790">
        <v>1</v>
      </c>
      <c r="AD790">
        <v>1</v>
      </c>
      <c r="AE790" t="s">
        <v>610</v>
      </c>
      <c r="AG790" t="s">
        <v>3341</v>
      </c>
      <c r="AH790" t="s">
        <v>3342</v>
      </c>
    </row>
    <row r="791" spans="1:34" x14ac:dyDescent="0.25">
      <c r="A791">
        <v>4</v>
      </c>
      <c r="B791" t="s">
        <v>630</v>
      </c>
      <c r="C791" t="s">
        <v>633</v>
      </c>
      <c r="D791" t="s">
        <v>631</v>
      </c>
      <c r="E791" t="s">
        <v>632</v>
      </c>
      <c r="F791" t="s">
        <v>635</v>
      </c>
      <c r="G791" t="s">
        <v>11041</v>
      </c>
      <c r="H791" t="s">
        <v>984</v>
      </c>
      <c r="I791" t="s">
        <v>985</v>
      </c>
      <c r="J791">
        <v>3</v>
      </c>
      <c r="L791" t="s">
        <v>986</v>
      </c>
      <c r="M791" t="s">
        <v>987</v>
      </c>
      <c r="N791" t="s">
        <v>988</v>
      </c>
      <c r="O791" t="s">
        <v>3343</v>
      </c>
      <c r="P791" t="s">
        <v>41</v>
      </c>
      <c r="Q791" t="s">
        <v>25</v>
      </c>
      <c r="R791" t="s">
        <v>25</v>
      </c>
      <c r="S791" t="s">
        <v>26</v>
      </c>
      <c r="T791" t="b">
        <v>0</v>
      </c>
      <c r="U791" t="b">
        <v>0</v>
      </c>
      <c r="V791">
        <v>3</v>
      </c>
      <c r="W791">
        <v>75</v>
      </c>
      <c r="X791">
        <v>8</v>
      </c>
      <c r="AB791">
        <v>2</v>
      </c>
      <c r="AC791">
        <v>1</v>
      </c>
      <c r="AD791">
        <v>1</v>
      </c>
      <c r="AE791" t="s">
        <v>610</v>
      </c>
      <c r="AG791" t="s">
        <v>3341</v>
      </c>
      <c r="AH791" t="s">
        <v>3344</v>
      </c>
    </row>
    <row r="792" spans="1:34" x14ac:dyDescent="0.25">
      <c r="A792">
        <v>4</v>
      </c>
      <c r="B792" t="s">
        <v>630</v>
      </c>
      <c r="C792" t="s">
        <v>633</v>
      </c>
      <c r="D792" t="s">
        <v>631</v>
      </c>
      <c r="E792" t="s">
        <v>632</v>
      </c>
      <c r="F792" t="s">
        <v>635</v>
      </c>
      <c r="G792" t="s">
        <v>11041</v>
      </c>
      <c r="H792" t="s">
        <v>984</v>
      </c>
      <c r="I792" t="s">
        <v>985</v>
      </c>
      <c r="J792">
        <v>3</v>
      </c>
      <c r="L792" t="s">
        <v>986</v>
      </c>
      <c r="M792" t="s">
        <v>987</v>
      </c>
      <c r="N792" t="s">
        <v>988</v>
      </c>
      <c r="O792" t="s">
        <v>3345</v>
      </c>
      <c r="P792" t="s">
        <v>41</v>
      </c>
      <c r="Q792" t="s">
        <v>25</v>
      </c>
      <c r="R792" t="s">
        <v>25</v>
      </c>
      <c r="S792" t="s">
        <v>26</v>
      </c>
      <c r="T792" t="b">
        <v>0</v>
      </c>
      <c r="U792" t="b">
        <v>0</v>
      </c>
      <c r="V792">
        <v>4</v>
      </c>
      <c r="W792">
        <v>75</v>
      </c>
      <c r="X792">
        <v>6</v>
      </c>
      <c r="AB792">
        <v>2</v>
      </c>
      <c r="AC792">
        <v>1</v>
      </c>
      <c r="AD792">
        <v>1</v>
      </c>
      <c r="AE792" t="s">
        <v>1888</v>
      </c>
      <c r="AG792" t="s">
        <v>3346</v>
      </c>
      <c r="AH792" t="s">
        <v>3347</v>
      </c>
    </row>
    <row r="793" spans="1:34" x14ac:dyDescent="0.25">
      <c r="A793">
        <v>4</v>
      </c>
      <c r="B793" t="s">
        <v>630</v>
      </c>
      <c r="C793" t="s">
        <v>633</v>
      </c>
      <c r="D793" t="s">
        <v>631</v>
      </c>
      <c r="E793" t="s">
        <v>632</v>
      </c>
      <c r="F793" t="s">
        <v>635</v>
      </c>
      <c r="G793" t="s">
        <v>11041</v>
      </c>
      <c r="H793" t="s">
        <v>984</v>
      </c>
      <c r="I793" t="s">
        <v>985</v>
      </c>
      <c r="J793">
        <v>3</v>
      </c>
      <c r="L793" t="s">
        <v>986</v>
      </c>
      <c r="M793" t="s">
        <v>987</v>
      </c>
      <c r="N793" t="s">
        <v>988</v>
      </c>
      <c r="O793" t="s">
        <v>3348</v>
      </c>
      <c r="P793" t="s">
        <v>45</v>
      </c>
      <c r="Q793" t="s">
        <v>25</v>
      </c>
      <c r="R793" t="s">
        <v>25</v>
      </c>
      <c r="S793" t="s">
        <v>26</v>
      </c>
      <c r="T793" t="b">
        <v>1</v>
      </c>
      <c r="U793" t="b">
        <v>0</v>
      </c>
      <c r="V793">
        <v>1</v>
      </c>
      <c r="W793">
        <v>145</v>
      </c>
      <c r="X793">
        <v>10</v>
      </c>
      <c r="AB793">
        <v>2</v>
      </c>
      <c r="AC793">
        <v>1</v>
      </c>
      <c r="AD793">
        <v>2</v>
      </c>
      <c r="AE793" t="s">
        <v>1745</v>
      </c>
      <c r="AG793" t="s">
        <v>3349</v>
      </c>
      <c r="AH793" t="s">
        <v>3350</v>
      </c>
    </row>
    <row r="794" spans="1:34" x14ac:dyDescent="0.25">
      <c r="A794">
        <v>4</v>
      </c>
      <c r="B794" t="s">
        <v>630</v>
      </c>
      <c r="C794" t="s">
        <v>633</v>
      </c>
      <c r="D794" t="s">
        <v>631</v>
      </c>
      <c r="E794" t="s">
        <v>632</v>
      </c>
      <c r="F794" t="s">
        <v>635</v>
      </c>
      <c r="G794" t="s">
        <v>11041</v>
      </c>
      <c r="H794" t="s">
        <v>984</v>
      </c>
      <c r="I794" t="s">
        <v>985</v>
      </c>
      <c r="J794">
        <v>3</v>
      </c>
      <c r="L794" t="s">
        <v>986</v>
      </c>
      <c r="M794" t="s">
        <v>987</v>
      </c>
      <c r="N794" t="s">
        <v>988</v>
      </c>
      <c r="O794" t="s">
        <v>3351</v>
      </c>
      <c r="P794" t="s">
        <v>45</v>
      </c>
      <c r="Q794" t="s">
        <v>25</v>
      </c>
      <c r="R794" t="s">
        <v>25</v>
      </c>
      <c r="S794" t="s">
        <v>26</v>
      </c>
      <c r="T794" t="b">
        <v>1</v>
      </c>
      <c r="U794" t="b">
        <v>0</v>
      </c>
      <c r="V794">
        <v>2</v>
      </c>
      <c r="W794">
        <v>150</v>
      </c>
      <c r="X794">
        <v>10</v>
      </c>
      <c r="AB794">
        <v>2</v>
      </c>
      <c r="AC794">
        <v>1</v>
      </c>
      <c r="AD794">
        <v>2</v>
      </c>
      <c r="AE794" t="s">
        <v>1745</v>
      </c>
      <c r="AG794" t="s">
        <v>3349</v>
      </c>
      <c r="AH794" t="s">
        <v>3352</v>
      </c>
    </row>
    <row r="795" spans="1:34" x14ac:dyDescent="0.25">
      <c r="A795">
        <v>4</v>
      </c>
      <c r="B795" t="s">
        <v>630</v>
      </c>
      <c r="C795" t="s">
        <v>633</v>
      </c>
      <c r="D795" t="s">
        <v>631</v>
      </c>
      <c r="E795" t="s">
        <v>632</v>
      </c>
      <c r="F795" t="s">
        <v>635</v>
      </c>
      <c r="G795" t="s">
        <v>11041</v>
      </c>
      <c r="H795" t="s">
        <v>984</v>
      </c>
      <c r="I795" t="s">
        <v>985</v>
      </c>
      <c r="J795">
        <v>3</v>
      </c>
      <c r="L795" t="s">
        <v>986</v>
      </c>
      <c r="M795" t="s">
        <v>987</v>
      </c>
      <c r="N795" t="s">
        <v>988</v>
      </c>
      <c r="O795" t="s">
        <v>3353</v>
      </c>
      <c r="P795" t="s">
        <v>45</v>
      </c>
      <c r="Q795" t="s">
        <v>25</v>
      </c>
      <c r="R795" t="s">
        <v>25</v>
      </c>
      <c r="S795" t="s">
        <v>26</v>
      </c>
      <c r="T795" t="b">
        <v>1</v>
      </c>
      <c r="U795" t="b">
        <v>0</v>
      </c>
      <c r="V795">
        <v>3</v>
      </c>
      <c r="W795">
        <v>155</v>
      </c>
      <c r="X795">
        <v>8</v>
      </c>
      <c r="AB795">
        <v>2</v>
      </c>
      <c r="AC795">
        <v>1</v>
      </c>
      <c r="AD795">
        <v>2</v>
      </c>
      <c r="AE795" t="s">
        <v>1888</v>
      </c>
      <c r="AG795" t="s">
        <v>3354</v>
      </c>
      <c r="AH795" t="s">
        <v>3355</v>
      </c>
    </row>
    <row r="796" spans="1:34" x14ac:dyDescent="0.25">
      <c r="A796">
        <v>4</v>
      </c>
      <c r="B796" t="s">
        <v>630</v>
      </c>
      <c r="C796" t="s">
        <v>633</v>
      </c>
      <c r="D796" t="s">
        <v>631</v>
      </c>
      <c r="E796" t="s">
        <v>632</v>
      </c>
      <c r="F796" t="s">
        <v>635</v>
      </c>
      <c r="G796" t="s">
        <v>11041</v>
      </c>
      <c r="H796" t="s">
        <v>984</v>
      </c>
      <c r="I796" t="s">
        <v>985</v>
      </c>
      <c r="J796">
        <v>3</v>
      </c>
      <c r="L796" t="s">
        <v>986</v>
      </c>
      <c r="M796" t="s">
        <v>987</v>
      </c>
      <c r="N796" t="s">
        <v>988</v>
      </c>
      <c r="O796" t="s">
        <v>3356</v>
      </c>
      <c r="P796" t="s">
        <v>66</v>
      </c>
      <c r="Q796" t="s">
        <v>25</v>
      </c>
      <c r="R796" t="s">
        <v>25</v>
      </c>
      <c r="S796" t="s">
        <v>8645</v>
      </c>
      <c r="T796" t="b">
        <v>0</v>
      </c>
      <c r="U796" t="b">
        <v>0</v>
      </c>
      <c r="V796">
        <v>1</v>
      </c>
      <c r="W796">
        <v>120</v>
      </c>
      <c r="X796">
        <v>10</v>
      </c>
      <c r="AB796">
        <v>3</v>
      </c>
      <c r="AC796">
        <v>2</v>
      </c>
      <c r="AD796">
        <v>2</v>
      </c>
      <c r="AE796" t="s">
        <v>618</v>
      </c>
      <c r="AG796" t="s">
        <v>3357</v>
      </c>
      <c r="AH796" t="s">
        <v>3358</v>
      </c>
    </row>
    <row r="797" spans="1:34" x14ac:dyDescent="0.25">
      <c r="A797">
        <v>4</v>
      </c>
      <c r="B797" t="s">
        <v>630</v>
      </c>
      <c r="C797" t="s">
        <v>633</v>
      </c>
      <c r="D797" t="s">
        <v>631</v>
      </c>
      <c r="E797" t="s">
        <v>632</v>
      </c>
      <c r="F797" t="s">
        <v>635</v>
      </c>
      <c r="G797" t="s">
        <v>11041</v>
      </c>
      <c r="H797" t="s">
        <v>984</v>
      </c>
      <c r="I797" t="s">
        <v>985</v>
      </c>
      <c r="J797">
        <v>3</v>
      </c>
      <c r="L797" t="s">
        <v>986</v>
      </c>
      <c r="M797" t="s">
        <v>987</v>
      </c>
      <c r="N797" t="s">
        <v>988</v>
      </c>
      <c r="O797" t="s">
        <v>3359</v>
      </c>
      <c r="P797" t="s">
        <v>66</v>
      </c>
      <c r="Q797" t="s">
        <v>25</v>
      </c>
      <c r="R797" t="s">
        <v>25</v>
      </c>
      <c r="S797" t="s">
        <v>8645</v>
      </c>
      <c r="T797" t="b">
        <v>0</v>
      </c>
      <c r="U797" t="b">
        <v>0</v>
      </c>
      <c r="V797">
        <v>2</v>
      </c>
      <c r="W797">
        <v>130</v>
      </c>
      <c r="X797">
        <v>10</v>
      </c>
      <c r="AB797">
        <v>3</v>
      </c>
      <c r="AC797">
        <v>2</v>
      </c>
      <c r="AD797">
        <v>2</v>
      </c>
      <c r="AE797" t="s">
        <v>1745</v>
      </c>
      <c r="AG797" t="s">
        <v>3360</v>
      </c>
      <c r="AH797" t="s">
        <v>3361</v>
      </c>
    </row>
    <row r="798" spans="1:34" x14ac:dyDescent="0.25">
      <c r="A798">
        <v>4</v>
      </c>
      <c r="B798" t="s">
        <v>630</v>
      </c>
      <c r="C798" t="s">
        <v>633</v>
      </c>
      <c r="D798" t="s">
        <v>631</v>
      </c>
      <c r="E798" t="s">
        <v>632</v>
      </c>
      <c r="F798" t="s">
        <v>635</v>
      </c>
      <c r="G798" t="s">
        <v>11041</v>
      </c>
      <c r="H798" t="s">
        <v>984</v>
      </c>
      <c r="I798" t="s">
        <v>985</v>
      </c>
      <c r="J798">
        <v>3</v>
      </c>
      <c r="L798" t="s">
        <v>986</v>
      </c>
      <c r="M798" t="s">
        <v>987</v>
      </c>
      <c r="N798" t="s">
        <v>988</v>
      </c>
      <c r="O798" t="s">
        <v>3362</v>
      </c>
      <c r="P798" t="s">
        <v>66</v>
      </c>
      <c r="Q798" t="s">
        <v>25</v>
      </c>
      <c r="R798" t="s">
        <v>25</v>
      </c>
      <c r="S798" t="s">
        <v>8645</v>
      </c>
      <c r="T798" t="b">
        <v>0</v>
      </c>
      <c r="U798" t="b">
        <v>0</v>
      </c>
      <c r="V798">
        <v>3</v>
      </c>
      <c r="W798">
        <v>140</v>
      </c>
      <c r="X798">
        <v>9</v>
      </c>
      <c r="AB798">
        <v>3</v>
      </c>
      <c r="AC798">
        <v>2</v>
      </c>
      <c r="AD798">
        <v>1</v>
      </c>
      <c r="AE798" t="s">
        <v>1745</v>
      </c>
      <c r="AG798" t="s">
        <v>3363</v>
      </c>
      <c r="AH798" t="s">
        <v>3364</v>
      </c>
    </row>
    <row r="799" spans="1:34" x14ac:dyDescent="0.25">
      <c r="A799">
        <v>4</v>
      </c>
      <c r="B799" t="s">
        <v>630</v>
      </c>
      <c r="C799" t="s">
        <v>633</v>
      </c>
      <c r="D799" t="s">
        <v>631</v>
      </c>
      <c r="E799" t="s">
        <v>632</v>
      </c>
      <c r="F799" t="s">
        <v>635</v>
      </c>
      <c r="G799" t="s">
        <v>11041</v>
      </c>
      <c r="H799" t="s">
        <v>984</v>
      </c>
      <c r="I799" t="s">
        <v>985</v>
      </c>
      <c r="J799">
        <v>3</v>
      </c>
      <c r="L799" t="s">
        <v>986</v>
      </c>
      <c r="M799" t="s">
        <v>987</v>
      </c>
      <c r="N799" t="s">
        <v>988</v>
      </c>
      <c r="O799" t="s">
        <v>3365</v>
      </c>
      <c r="P799" t="s">
        <v>84</v>
      </c>
      <c r="Q799" t="s">
        <v>25</v>
      </c>
      <c r="R799" t="s">
        <v>25</v>
      </c>
      <c r="S799" t="s">
        <v>8645</v>
      </c>
      <c r="T799" t="b">
        <v>0</v>
      </c>
      <c r="U799" t="b">
        <v>0</v>
      </c>
      <c r="V799">
        <v>1</v>
      </c>
      <c r="W799">
        <v>5</v>
      </c>
      <c r="X799">
        <v>15</v>
      </c>
      <c r="AB799">
        <v>2</v>
      </c>
      <c r="AC799">
        <v>2</v>
      </c>
      <c r="AD799">
        <v>2</v>
      </c>
      <c r="AE799" t="s">
        <v>618</v>
      </c>
      <c r="AG799" t="s">
        <v>3366</v>
      </c>
      <c r="AH799" t="s">
        <v>3367</v>
      </c>
    </row>
    <row r="800" spans="1:34" x14ac:dyDescent="0.25">
      <c r="A800">
        <v>4</v>
      </c>
      <c r="B800" t="s">
        <v>630</v>
      </c>
      <c r="C800" t="s">
        <v>633</v>
      </c>
      <c r="D800" t="s">
        <v>631</v>
      </c>
      <c r="E800" t="s">
        <v>632</v>
      </c>
      <c r="F800" t="s">
        <v>635</v>
      </c>
      <c r="G800" t="s">
        <v>11041</v>
      </c>
      <c r="H800" t="s">
        <v>984</v>
      </c>
      <c r="I800" t="s">
        <v>985</v>
      </c>
      <c r="J800">
        <v>3</v>
      </c>
      <c r="L800" t="s">
        <v>986</v>
      </c>
      <c r="M800" t="s">
        <v>987</v>
      </c>
      <c r="N800" t="s">
        <v>988</v>
      </c>
      <c r="O800" t="s">
        <v>3368</v>
      </c>
      <c r="P800" t="s">
        <v>84</v>
      </c>
      <c r="Q800" t="s">
        <v>25</v>
      </c>
      <c r="R800" t="s">
        <v>25</v>
      </c>
      <c r="S800" t="s">
        <v>8645</v>
      </c>
      <c r="T800" t="b">
        <v>0</v>
      </c>
      <c r="U800" t="b">
        <v>0</v>
      </c>
      <c r="V800">
        <v>2</v>
      </c>
      <c r="W800">
        <v>5</v>
      </c>
      <c r="X800">
        <v>15</v>
      </c>
      <c r="AB800">
        <v>2</v>
      </c>
      <c r="AC800">
        <v>2</v>
      </c>
      <c r="AD800">
        <v>2</v>
      </c>
      <c r="AE800" t="s">
        <v>618</v>
      </c>
      <c r="AG800" t="s">
        <v>3369</v>
      </c>
      <c r="AH800" t="s">
        <v>3370</v>
      </c>
    </row>
    <row r="801" spans="1:34" x14ac:dyDescent="0.25">
      <c r="A801">
        <v>4</v>
      </c>
      <c r="B801" t="s">
        <v>630</v>
      </c>
      <c r="C801" t="s">
        <v>633</v>
      </c>
      <c r="D801" t="s">
        <v>631</v>
      </c>
      <c r="E801" t="s">
        <v>632</v>
      </c>
      <c r="F801" t="s">
        <v>635</v>
      </c>
      <c r="G801" t="s">
        <v>11041</v>
      </c>
      <c r="H801" t="s">
        <v>984</v>
      </c>
      <c r="I801" t="s">
        <v>985</v>
      </c>
      <c r="J801">
        <v>3</v>
      </c>
      <c r="L801" t="s">
        <v>986</v>
      </c>
      <c r="M801" t="s">
        <v>987</v>
      </c>
      <c r="N801" t="s">
        <v>988</v>
      </c>
      <c r="O801" t="s">
        <v>3371</v>
      </c>
      <c r="P801" t="s">
        <v>84</v>
      </c>
      <c r="Q801" t="s">
        <v>25</v>
      </c>
      <c r="R801" t="s">
        <v>25</v>
      </c>
      <c r="S801" t="s">
        <v>8645</v>
      </c>
      <c r="T801" t="b">
        <v>0</v>
      </c>
      <c r="U801" t="b">
        <v>0</v>
      </c>
      <c r="V801">
        <v>3</v>
      </c>
      <c r="W801">
        <v>5</v>
      </c>
      <c r="X801">
        <v>15</v>
      </c>
      <c r="AB801">
        <v>2</v>
      </c>
      <c r="AC801">
        <v>2</v>
      </c>
      <c r="AD801">
        <v>2</v>
      </c>
      <c r="AE801" t="s">
        <v>618</v>
      </c>
      <c r="AG801" t="s">
        <v>3369</v>
      </c>
      <c r="AH801" t="s">
        <v>3372</v>
      </c>
    </row>
    <row r="802" spans="1:34" x14ac:dyDescent="0.25">
      <c r="A802">
        <v>4</v>
      </c>
      <c r="B802" t="s">
        <v>630</v>
      </c>
      <c r="C802" t="s">
        <v>633</v>
      </c>
      <c r="D802" t="s">
        <v>631</v>
      </c>
      <c r="E802" t="s">
        <v>632</v>
      </c>
      <c r="F802" t="s">
        <v>635</v>
      </c>
      <c r="G802" t="s">
        <v>11041</v>
      </c>
      <c r="H802" t="s">
        <v>984</v>
      </c>
      <c r="I802" t="s">
        <v>985</v>
      </c>
      <c r="J802">
        <v>3</v>
      </c>
      <c r="L802" t="s">
        <v>986</v>
      </c>
      <c r="M802" t="s">
        <v>987</v>
      </c>
      <c r="N802" t="s">
        <v>988</v>
      </c>
      <c r="O802" t="s">
        <v>3373</v>
      </c>
      <c r="P802" t="s">
        <v>15</v>
      </c>
      <c r="Q802" t="s">
        <v>2</v>
      </c>
      <c r="R802" t="s">
        <v>2</v>
      </c>
      <c r="S802" t="s">
        <v>8646</v>
      </c>
      <c r="T802" t="b">
        <v>1</v>
      </c>
      <c r="U802" t="b">
        <v>1</v>
      </c>
      <c r="V802">
        <v>1</v>
      </c>
      <c r="W802">
        <v>65</v>
      </c>
      <c r="Y802">
        <v>60</v>
      </c>
      <c r="AG802" t="s">
        <v>3374</v>
      </c>
      <c r="AH802" t="s">
        <v>3375</v>
      </c>
    </row>
    <row r="803" spans="1:34" x14ac:dyDescent="0.25">
      <c r="A803">
        <v>4</v>
      </c>
      <c r="B803" t="s">
        <v>630</v>
      </c>
      <c r="C803" t="s">
        <v>633</v>
      </c>
      <c r="D803" t="s">
        <v>631</v>
      </c>
      <c r="E803" t="s">
        <v>632</v>
      </c>
      <c r="F803" t="s">
        <v>635</v>
      </c>
      <c r="G803" t="s">
        <v>11041</v>
      </c>
      <c r="H803" t="s">
        <v>984</v>
      </c>
      <c r="I803" t="s">
        <v>985</v>
      </c>
      <c r="J803">
        <v>3</v>
      </c>
      <c r="L803" t="s">
        <v>986</v>
      </c>
      <c r="M803" t="s">
        <v>987</v>
      </c>
      <c r="N803" t="s">
        <v>988</v>
      </c>
      <c r="O803" t="s">
        <v>3376</v>
      </c>
      <c r="P803" t="s">
        <v>15</v>
      </c>
      <c r="Q803" t="s">
        <v>2</v>
      </c>
      <c r="R803" t="s">
        <v>2</v>
      </c>
      <c r="S803" t="s">
        <v>8646</v>
      </c>
      <c r="T803" t="b">
        <v>1</v>
      </c>
      <c r="U803" t="b">
        <v>1</v>
      </c>
      <c r="V803">
        <v>2</v>
      </c>
      <c r="W803">
        <v>65</v>
      </c>
      <c r="Y803">
        <v>60</v>
      </c>
      <c r="AG803" t="s">
        <v>3377</v>
      </c>
      <c r="AH803" t="s">
        <v>3378</v>
      </c>
    </row>
    <row r="804" spans="1:34" x14ac:dyDescent="0.25">
      <c r="A804">
        <v>4</v>
      </c>
      <c r="B804" t="s">
        <v>630</v>
      </c>
      <c r="C804" t="s">
        <v>633</v>
      </c>
      <c r="D804" t="s">
        <v>631</v>
      </c>
      <c r="E804" t="s">
        <v>632</v>
      </c>
      <c r="F804" t="s">
        <v>635</v>
      </c>
      <c r="G804" t="s">
        <v>11041</v>
      </c>
      <c r="H804" t="s">
        <v>984</v>
      </c>
      <c r="I804" t="s">
        <v>985</v>
      </c>
      <c r="J804">
        <v>3</v>
      </c>
      <c r="L804" t="s">
        <v>986</v>
      </c>
      <c r="M804" t="s">
        <v>987</v>
      </c>
      <c r="N804" t="s">
        <v>988</v>
      </c>
      <c r="O804" t="s">
        <v>3379</v>
      </c>
      <c r="P804" t="s">
        <v>8734</v>
      </c>
      <c r="Q804" t="s">
        <v>8644</v>
      </c>
      <c r="R804" t="s">
        <v>8488</v>
      </c>
      <c r="S804" t="s">
        <v>8643</v>
      </c>
      <c r="T804" t="b">
        <v>0</v>
      </c>
      <c r="U804" t="b">
        <v>0</v>
      </c>
      <c r="V804">
        <v>1</v>
      </c>
      <c r="W804">
        <v>25</v>
      </c>
      <c r="X804">
        <v>10</v>
      </c>
      <c r="AB804">
        <v>3</v>
      </c>
      <c r="AC804">
        <v>1</v>
      </c>
      <c r="AD804">
        <v>2</v>
      </c>
      <c r="AE804" t="s">
        <v>618</v>
      </c>
      <c r="AG804" t="s">
        <v>3380</v>
      </c>
      <c r="AH804" t="s">
        <v>3381</v>
      </c>
    </row>
    <row r="805" spans="1:34" x14ac:dyDescent="0.25">
      <c r="A805">
        <v>4</v>
      </c>
      <c r="B805" t="s">
        <v>630</v>
      </c>
      <c r="C805" t="s">
        <v>633</v>
      </c>
      <c r="D805" t="s">
        <v>631</v>
      </c>
      <c r="E805" t="s">
        <v>632</v>
      </c>
      <c r="F805" t="s">
        <v>635</v>
      </c>
      <c r="G805" t="s">
        <v>11041</v>
      </c>
      <c r="H805" t="s">
        <v>984</v>
      </c>
      <c r="I805" t="s">
        <v>985</v>
      </c>
      <c r="J805">
        <v>3</v>
      </c>
      <c r="L805" t="s">
        <v>986</v>
      </c>
      <c r="M805" t="s">
        <v>987</v>
      </c>
      <c r="N805" t="s">
        <v>988</v>
      </c>
      <c r="O805" t="s">
        <v>3382</v>
      </c>
      <c r="P805" t="s">
        <v>8734</v>
      </c>
      <c r="Q805" t="s">
        <v>8644</v>
      </c>
      <c r="R805" t="s">
        <v>8488</v>
      </c>
      <c r="S805" t="s">
        <v>8643</v>
      </c>
      <c r="T805" t="b">
        <v>0</v>
      </c>
      <c r="U805" t="b">
        <v>0</v>
      </c>
      <c r="V805">
        <v>2</v>
      </c>
      <c r="W805">
        <v>25</v>
      </c>
      <c r="X805">
        <v>7</v>
      </c>
      <c r="AB805">
        <v>3</v>
      </c>
      <c r="AC805">
        <v>1</v>
      </c>
      <c r="AD805">
        <v>2</v>
      </c>
      <c r="AE805" t="s">
        <v>618</v>
      </c>
      <c r="AG805" t="s">
        <v>3380</v>
      </c>
      <c r="AH805" t="s">
        <v>3383</v>
      </c>
    </row>
    <row r="806" spans="1:34" x14ac:dyDescent="0.25">
      <c r="A806">
        <v>4</v>
      </c>
      <c r="B806" t="s">
        <v>630</v>
      </c>
      <c r="C806" t="s">
        <v>633</v>
      </c>
      <c r="D806" t="s">
        <v>631</v>
      </c>
      <c r="E806" t="s">
        <v>632</v>
      </c>
      <c r="F806" t="s">
        <v>635</v>
      </c>
      <c r="G806" t="s">
        <v>11041</v>
      </c>
      <c r="H806" t="s">
        <v>984</v>
      </c>
      <c r="I806" t="s">
        <v>985</v>
      </c>
      <c r="J806">
        <v>3</v>
      </c>
      <c r="L806" t="s">
        <v>986</v>
      </c>
      <c r="M806" t="s">
        <v>987</v>
      </c>
      <c r="N806" t="s">
        <v>988</v>
      </c>
      <c r="O806" t="s">
        <v>3384</v>
      </c>
      <c r="P806" t="s">
        <v>356</v>
      </c>
      <c r="Q806" t="s">
        <v>25</v>
      </c>
      <c r="R806" t="s">
        <v>25</v>
      </c>
      <c r="S806" t="s">
        <v>357</v>
      </c>
      <c r="T806" t="b">
        <v>0</v>
      </c>
      <c r="U806" t="b">
        <v>1</v>
      </c>
      <c r="V806">
        <v>2</v>
      </c>
      <c r="Y806">
        <v>470</v>
      </c>
      <c r="Z806">
        <v>1.24</v>
      </c>
      <c r="AA806" t="s">
        <v>2238</v>
      </c>
      <c r="AG806" t="s">
        <v>3385</v>
      </c>
      <c r="AH806" t="s">
        <v>988</v>
      </c>
    </row>
    <row r="807" spans="1:34" x14ac:dyDescent="0.25">
      <c r="A807">
        <v>4</v>
      </c>
      <c r="B807" t="s">
        <v>630</v>
      </c>
      <c r="C807" t="s">
        <v>633</v>
      </c>
      <c r="D807" t="s">
        <v>631</v>
      </c>
      <c r="E807" t="s">
        <v>632</v>
      </c>
      <c r="F807" t="s">
        <v>635</v>
      </c>
      <c r="G807" t="s">
        <v>11041</v>
      </c>
      <c r="H807" t="s">
        <v>989</v>
      </c>
      <c r="I807" t="s">
        <v>990</v>
      </c>
      <c r="J807">
        <v>4</v>
      </c>
      <c r="L807" t="s">
        <v>991</v>
      </c>
      <c r="M807" t="s">
        <v>992</v>
      </c>
      <c r="N807" t="s">
        <v>993</v>
      </c>
      <c r="O807" t="s">
        <v>3386</v>
      </c>
      <c r="P807" t="s">
        <v>356</v>
      </c>
      <c r="Q807" t="s">
        <v>25</v>
      </c>
      <c r="R807" t="s">
        <v>25</v>
      </c>
      <c r="S807" t="s">
        <v>357</v>
      </c>
      <c r="T807" t="b">
        <v>0</v>
      </c>
      <c r="U807" t="b">
        <v>1</v>
      </c>
      <c r="V807">
        <v>1</v>
      </c>
      <c r="Y807">
        <v>300</v>
      </c>
      <c r="Z807">
        <v>0.82</v>
      </c>
      <c r="AA807" t="s">
        <v>2238</v>
      </c>
      <c r="AH807" t="s">
        <v>992</v>
      </c>
    </row>
    <row r="808" spans="1:34" x14ac:dyDescent="0.25">
      <c r="A808">
        <v>4</v>
      </c>
      <c r="B808" t="s">
        <v>630</v>
      </c>
      <c r="C808" t="s">
        <v>633</v>
      </c>
      <c r="D808" t="s">
        <v>631</v>
      </c>
      <c r="E808" t="s">
        <v>632</v>
      </c>
      <c r="F808" t="s">
        <v>635</v>
      </c>
      <c r="G808" t="s">
        <v>11041</v>
      </c>
      <c r="H808" t="s">
        <v>989</v>
      </c>
      <c r="I808" t="s">
        <v>990</v>
      </c>
      <c r="J808">
        <v>4</v>
      </c>
      <c r="L808" t="s">
        <v>991</v>
      </c>
      <c r="M808" t="s">
        <v>992</v>
      </c>
      <c r="N808" t="s">
        <v>993</v>
      </c>
      <c r="O808" t="s">
        <v>3387</v>
      </c>
      <c r="P808" t="s">
        <v>8734</v>
      </c>
      <c r="Q808" t="s">
        <v>8644</v>
      </c>
      <c r="R808" t="s">
        <v>8488</v>
      </c>
      <c r="S808" t="s">
        <v>8643</v>
      </c>
      <c r="T808" t="b">
        <v>0</v>
      </c>
      <c r="U808" t="b">
        <v>0</v>
      </c>
      <c r="V808">
        <v>1</v>
      </c>
      <c r="W808">
        <v>25</v>
      </c>
      <c r="X808">
        <v>12</v>
      </c>
      <c r="AB808">
        <v>3</v>
      </c>
      <c r="AC808">
        <v>1</v>
      </c>
      <c r="AD808">
        <v>2</v>
      </c>
      <c r="AE808" t="s">
        <v>618</v>
      </c>
      <c r="AG808" t="s">
        <v>3388</v>
      </c>
      <c r="AH808" t="s">
        <v>3389</v>
      </c>
    </row>
    <row r="809" spans="1:34" x14ac:dyDescent="0.25">
      <c r="A809">
        <v>4</v>
      </c>
      <c r="B809" t="s">
        <v>630</v>
      </c>
      <c r="C809" t="s">
        <v>633</v>
      </c>
      <c r="D809" t="s">
        <v>631</v>
      </c>
      <c r="E809" t="s">
        <v>632</v>
      </c>
      <c r="F809" t="s">
        <v>635</v>
      </c>
      <c r="G809" t="s">
        <v>11041</v>
      </c>
      <c r="H809" t="s">
        <v>989</v>
      </c>
      <c r="I809" t="s">
        <v>990</v>
      </c>
      <c r="J809">
        <v>4</v>
      </c>
      <c r="L809" t="s">
        <v>991</v>
      </c>
      <c r="M809" t="s">
        <v>992</v>
      </c>
      <c r="N809" t="s">
        <v>993</v>
      </c>
      <c r="O809" t="s">
        <v>3390</v>
      </c>
      <c r="P809" t="s">
        <v>8734</v>
      </c>
      <c r="Q809" t="s">
        <v>8644</v>
      </c>
      <c r="R809" t="s">
        <v>8488</v>
      </c>
      <c r="S809" t="s">
        <v>8643</v>
      </c>
      <c r="T809" t="b">
        <v>0</v>
      </c>
      <c r="U809" t="b">
        <v>0</v>
      </c>
      <c r="V809">
        <v>2</v>
      </c>
      <c r="W809">
        <v>30</v>
      </c>
      <c r="X809">
        <v>9</v>
      </c>
      <c r="AB809">
        <v>3</v>
      </c>
      <c r="AC809">
        <v>1</v>
      </c>
      <c r="AD809">
        <v>2</v>
      </c>
      <c r="AE809" t="s">
        <v>1745</v>
      </c>
      <c r="AG809" t="s">
        <v>3391</v>
      </c>
      <c r="AH809" t="s">
        <v>3392</v>
      </c>
    </row>
    <row r="810" spans="1:34" x14ac:dyDescent="0.25">
      <c r="A810">
        <v>4</v>
      </c>
      <c r="B810" t="s">
        <v>630</v>
      </c>
      <c r="C810" t="s">
        <v>633</v>
      </c>
      <c r="D810" t="s">
        <v>631</v>
      </c>
      <c r="E810" t="s">
        <v>632</v>
      </c>
      <c r="F810" t="s">
        <v>635</v>
      </c>
      <c r="G810" t="s">
        <v>11041</v>
      </c>
      <c r="H810" t="s">
        <v>989</v>
      </c>
      <c r="I810" t="s">
        <v>990</v>
      </c>
      <c r="J810">
        <v>4</v>
      </c>
      <c r="L810" t="s">
        <v>991</v>
      </c>
      <c r="M810" t="s">
        <v>992</v>
      </c>
      <c r="N810" t="s">
        <v>993</v>
      </c>
      <c r="O810" t="s">
        <v>3393</v>
      </c>
      <c r="P810" t="s">
        <v>8734</v>
      </c>
      <c r="Q810" t="s">
        <v>8644</v>
      </c>
      <c r="R810" t="s">
        <v>8488</v>
      </c>
      <c r="S810" t="s">
        <v>8643</v>
      </c>
      <c r="T810" t="b">
        <v>0</v>
      </c>
      <c r="U810" t="b">
        <v>0</v>
      </c>
      <c r="V810">
        <v>3</v>
      </c>
      <c r="W810">
        <v>30</v>
      </c>
      <c r="X810">
        <v>7</v>
      </c>
      <c r="AB810">
        <v>3</v>
      </c>
      <c r="AC810">
        <v>1</v>
      </c>
      <c r="AD810">
        <v>2</v>
      </c>
      <c r="AE810" t="s">
        <v>1745</v>
      </c>
      <c r="AG810" t="s">
        <v>3391</v>
      </c>
      <c r="AH810" t="s">
        <v>3394</v>
      </c>
    </row>
    <row r="811" spans="1:34" x14ac:dyDescent="0.25">
      <c r="A811">
        <v>4</v>
      </c>
      <c r="B811" t="s">
        <v>630</v>
      </c>
      <c r="C811" t="s">
        <v>633</v>
      </c>
      <c r="D811" t="s">
        <v>631</v>
      </c>
      <c r="E811" t="s">
        <v>632</v>
      </c>
      <c r="F811" t="s">
        <v>635</v>
      </c>
      <c r="G811" t="s">
        <v>11041</v>
      </c>
      <c r="H811" t="s">
        <v>989</v>
      </c>
      <c r="I811" t="s">
        <v>990</v>
      </c>
      <c r="J811">
        <v>4</v>
      </c>
      <c r="L811" t="s">
        <v>991</v>
      </c>
      <c r="M811" t="s">
        <v>992</v>
      </c>
      <c r="N811" t="s">
        <v>993</v>
      </c>
      <c r="O811" t="s">
        <v>3395</v>
      </c>
      <c r="P811" t="s">
        <v>8734</v>
      </c>
      <c r="Q811" t="s">
        <v>8644</v>
      </c>
      <c r="R811" t="s">
        <v>8488</v>
      </c>
      <c r="S811" t="s">
        <v>8643</v>
      </c>
      <c r="T811" t="b">
        <v>0</v>
      </c>
      <c r="U811" t="b">
        <v>0</v>
      </c>
      <c r="V811">
        <v>4</v>
      </c>
      <c r="W811">
        <v>30</v>
      </c>
      <c r="X811">
        <v>6</v>
      </c>
      <c r="AB811">
        <v>3</v>
      </c>
      <c r="AC811">
        <v>1</v>
      </c>
      <c r="AD811">
        <v>2</v>
      </c>
      <c r="AE811" t="s">
        <v>1745</v>
      </c>
      <c r="AG811" t="s">
        <v>3391</v>
      </c>
      <c r="AH811" t="s">
        <v>3396</v>
      </c>
    </row>
    <row r="812" spans="1:34" x14ac:dyDescent="0.25">
      <c r="A812">
        <v>4</v>
      </c>
      <c r="B812" t="s">
        <v>630</v>
      </c>
      <c r="C812" t="s">
        <v>633</v>
      </c>
      <c r="D812" t="s">
        <v>631</v>
      </c>
      <c r="E812" t="s">
        <v>632</v>
      </c>
      <c r="F812" t="s">
        <v>635</v>
      </c>
      <c r="G812" t="s">
        <v>11041</v>
      </c>
      <c r="H812" t="s">
        <v>989</v>
      </c>
      <c r="I812" t="s">
        <v>990</v>
      </c>
      <c r="J812">
        <v>4</v>
      </c>
      <c r="L812" t="s">
        <v>991</v>
      </c>
      <c r="M812" t="s">
        <v>992</v>
      </c>
      <c r="N812" t="s">
        <v>993</v>
      </c>
      <c r="O812" t="s">
        <v>3397</v>
      </c>
      <c r="P812" t="s">
        <v>112</v>
      </c>
      <c r="Q812" t="s">
        <v>8644</v>
      </c>
      <c r="R812" t="s">
        <v>8488</v>
      </c>
      <c r="S812" t="s">
        <v>8643</v>
      </c>
      <c r="T812" t="b">
        <v>0</v>
      </c>
      <c r="U812" t="b">
        <v>0</v>
      </c>
      <c r="V812">
        <v>1</v>
      </c>
      <c r="W812">
        <v>35</v>
      </c>
      <c r="X812">
        <v>15</v>
      </c>
      <c r="AB812">
        <v>2</v>
      </c>
      <c r="AC812">
        <v>1</v>
      </c>
      <c r="AD812">
        <v>1</v>
      </c>
      <c r="AE812" t="s">
        <v>1745</v>
      </c>
      <c r="AG812" t="s">
        <v>3398</v>
      </c>
      <c r="AH812" t="s">
        <v>3399</v>
      </c>
    </row>
    <row r="813" spans="1:34" x14ac:dyDescent="0.25">
      <c r="A813">
        <v>4</v>
      </c>
      <c r="B813" t="s">
        <v>630</v>
      </c>
      <c r="C813" t="s">
        <v>633</v>
      </c>
      <c r="D813" t="s">
        <v>631</v>
      </c>
      <c r="E813" t="s">
        <v>632</v>
      </c>
      <c r="F813" t="s">
        <v>635</v>
      </c>
      <c r="G813" t="s">
        <v>11041</v>
      </c>
      <c r="H813" t="s">
        <v>989</v>
      </c>
      <c r="I813" t="s">
        <v>990</v>
      </c>
      <c r="J813">
        <v>4</v>
      </c>
      <c r="L813" t="s">
        <v>991</v>
      </c>
      <c r="M813" t="s">
        <v>992</v>
      </c>
      <c r="N813" t="s">
        <v>993</v>
      </c>
      <c r="O813" t="s">
        <v>3400</v>
      </c>
      <c r="P813" t="s">
        <v>112</v>
      </c>
      <c r="Q813" t="s">
        <v>8644</v>
      </c>
      <c r="R813" t="s">
        <v>8488</v>
      </c>
      <c r="S813" t="s">
        <v>8643</v>
      </c>
      <c r="T813" t="b">
        <v>0</v>
      </c>
      <c r="U813" t="b">
        <v>0</v>
      </c>
      <c r="V813">
        <v>2</v>
      </c>
      <c r="W813">
        <v>35</v>
      </c>
      <c r="X813">
        <v>14</v>
      </c>
      <c r="AB813">
        <v>2</v>
      </c>
      <c r="AC813">
        <v>1</v>
      </c>
      <c r="AD813">
        <v>1</v>
      </c>
      <c r="AE813" t="s">
        <v>1745</v>
      </c>
      <c r="AG813" t="s">
        <v>3401</v>
      </c>
      <c r="AH813" t="s">
        <v>3402</v>
      </c>
    </row>
    <row r="814" spans="1:34" x14ac:dyDescent="0.25">
      <c r="A814">
        <v>4</v>
      </c>
      <c r="B814" t="s">
        <v>630</v>
      </c>
      <c r="C814" t="s">
        <v>633</v>
      </c>
      <c r="D814" t="s">
        <v>631</v>
      </c>
      <c r="E814" t="s">
        <v>632</v>
      </c>
      <c r="F814" t="s">
        <v>635</v>
      </c>
      <c r="G814" t="s">
        <v>11041</v>
      </c>
      <c r="H814" t="s">
        <v>989</v>
      </c>
      <c r="I814" t="s">
        <v>990</v>
      </c>
      <c r="J814">
        <v>4</v>
      </c>
      <c r="L814" t="s">
        <v>991</v>
      </c>
      <c r="M814" t="s">
        <v>992</v>
      </c>
      <c r="N814" t="s">
        <v>993</v>
      </c>
      <c r="O814" t="s">
        <v>3403</v>
      </c>
      <c r="P814" t="s">
        <v>112</v>
      </c>
      <c r="Q814" t="s">
        <v>8644</v>
      </c>
      <c r="R814" t="s">
        <v>8488</v>
      </c>
      <c r="S814" t="s">
        <v>8643</v>
      </c>
      <c r="T814" t="b">
        <v>0</v>
      </c>
      <c r="U814" t="b">
        <v>0</v>
      </c>
      <c r="V814">
        <v>3</v>
      </c>
      <c r="W814">
        <v>35</v>
      </c>
      <c r="X814">
        <v>14</v>
      </c>
      <c r="AB814">
        <v>2</v>
      </c>
      <c r="AC814">
        <v>1</v>
      </c>
      <c r="AD814">
        <v>1</v>
      </c>
      <c r="AE814" t="s">
        <v>1745</v>
      </c>
      <c r="AG814" t="s">
        <v>3401</v>
      </c>
      <c r="AH814" t="s">
        <v>3404</v>
      </c>
    </row>
    <row r="815" spans="1:34" x14ac:dyDescent="0.25">
      <c r="A815">
        <v>4</v>
      </c>
      <c r="B815" t="s">
        <v>630</v>
      </c>
      <c r="C815" t="s">
        <v>633</v>
      </c>
      <c r="D815" t="s">
        <v>631</v>
      </c>
      <c r="E815" t="s">
        <v>632</v>
      </c>
      <c r="F815" t="s">
        <v>635</v>
      </c>
      <c r="G815" t="s">
        <v>11041</v>
      </c>
      <c r="H815" t="s">
        <v>989</v>
      </c>
      <c r="I815" t="s">
        <v>990</v>
      </c>
      <c r="J815">
        <v>4</v>
      </c>
      <c r="L815" t="s">
        <v>991</v>
      </c>
      <c r="M815" t="s">
        <v>992</v>
      </c>
      <c r="N815" t="s">
        <v>993</v>
      </c>
      <c r="O815" t="s">
        <v>3405</v>
      </c>
      <c r="P815" t="s">
        <v>214</v>
      </c>
      <c r="Q815" t="s">
        <v>8650</v>
      </c>
      <c r="R815" t="s">
        <v>8637</v>
      </c>
      <c r="S815" t="s">
        <v>8643</v>
      </c>
      <c r="T815" t="b">
        <v>0</v>
      </c>
      <c r="U815" t="b">
        <v>0</v>
      </c>
      <c r="V815">
        <v>1</v>
      </c>
      <c r="W815">
        <v>45</v>
      </c>
      <c r="X815">
        <v>12</v>
      </c>
      <c r="AB815">
        <v>2</v>
      </c>
      <c r="AC815">
        <v>1</v>
      </c>
      <c r="AD815">
        <v>2</v>
      </c>
      <c r="AE815" t="s">
        <v>618</v>
      </c>
      <c r="AG815" t="s">
        <v>2154</v>
      </c>
      <c r="AH815" t="s">
        <v>3406</v>
      </c>
    </row>
    <row r="816" spans="1:34" x14ac:dyDescent="0.25">
      <c r="A816">
        <v>4</v>
      </c>
      <c r="B816" t="s">
        <v>630</v>
      </c>
      <c r="C816" t="s">
        <v>633</v>
      </c>
      <c r="D816" t="s">
        <v>631</v>
      </c>
      <c r="E816" t="s">
        <v>632</v>
      </c>
      <c r="F816" t="s">
        <v>635</v>
      </c>
      <c r="G816" t="s">
        <v>11041</v>
      </c>
      <c r="H816" t="s">
        <v>989</v>
      </c>
      <c r="I816" t="s">
        <v>990</v>
      </c>
      <c r="J816">
        <v>4</v>
      </c>
      <c r="L816" t="s">
        <v>991</v>
      </c>
      <c r="M816" t="s">
        <v>992</v>
      </c>
      <c r="N816" t="s">
        <v>993</v>
      </c>
      <c r="O816" t="s">
        <v>3407</v>
      </c>
      <c r="P816" t="s">
        <v>214</v>
      </c>
      <c r="Q816" t="s">
        <v>8650</v>
      </c>
      <c r="R816" t="s">
        <v>8637</v>
      </c>
      <c r="S816" t="s">
        <v>8643</v>
      </c>
      <c r="T816" t="b">
        <v>0</v>
      </c>
      <c r="U816" t="b">
        <v>0</v>
      </c>
      <c r="V816">
        <v>2</v>
      </c>
      <c r="W816">
        <v>45</v>
      </c>
      <c r="X816">
        <v>11</v>
      </c>
      <c r="AB816">
        <v>2</v>
      </c>
      <c r="AC816">
        <v>1</v>
      </c>
      <c r="AD816">
        <v>2</v>
      </c>
      <c r="AE816" t="s">
        <v>618</v>
      </c>
      <c r="AG816" t="s">
        <v>2154</v>
      </c>
      <c r="AH816" t="s">
        <v>3408</v>
      </c>
    </row>
    <row r="817" spans="1:34" x14ac:dyDescent="0.25">
      <c r="A817">
        <v>4</v>
      </c>
      <c r="B817" t="s">
        <v>630</v>
      </c>
      <c r="C817" t="s">
        <v>633</v>
      </c>
      <c r="D817" t="s">
        <v>631</v>
      </c>
      <c r="E817" t="s">
        <v>632</v>
      </c>
      <c r="F817" t="s">
        <v>635</v>
      </c>
      <c r="G817" t="s">
        <v>11041</v>
      </c>
      <c r="H817" t="s">
        <v>989</v>
      </c>
      <c r="I817" t="s">
        <v>990</v>
      </c>
      <c r="J817">
        <v>4</v>
      </c>
      <c r="L817" t="s">
        <v>991</v>
      </c>
      <c r="M817" t="s">
        <v>992</v>
      </c>
      <c r="N817" t="s">
        <v>993</v>
      </c>
      <c r="O817" t="s">
        <v>3409</v>
      </c>
      <c r="P817" t="s">
        <v>214</v>
      </c>
      <c r="Q817" t="s">
        <v>8650</v>
      </c>
      <c r="R817" t="s">
        <v>8637</v>
      </c>
      <c r="S817" t="s">
        <v>8643</v>
      </c>
      <c r="T817" t="b">
        <v>0</v>
      </c>
      <c r="U817" t="b">
        <v>0</v>
      </c>
      <c r="V817">
        <v>3</v>
      </c>
      <c r="W817">
        <v>45</v>
      </c>
      <c r="X817">
        <v>10</v>
      </c>
      <c r="AB817">
        <v>2</v>
      </c>
      <c r="AC817">
        <v>1</v>
      </c>
      <c r="AD817">
        <v>2</v>
      </c>
      <c r="AE817" t="s">
        <v>610</v>
      </c>
      <c r="AG817" t="s">
        <v>1937</v>
      </c>
      <c r="AH817" t="s">
        <v>3410</v>
      </c>
    </row>
    <row r="818" spans="1:34" x14ac:dyDescent="0.25">
      <c r="A818">
        <v>4</v>
      </c>
      <c r="B818" t="s">
        <v>630</v>
      </c>
      <c r="C818" t="s">
        <v>633</v>
      </c>
      <c r="D818" t="s">
        <v>631</v>
      </c>
      <c r="E818" t="s">
        <v>632</v>
      </c>
      <c r="F818" t="s">
        <v>635</v>
      </c>
      <c r="G818" t="s">
        <v>11041</v>
      </c>
      <c r="H818" t="s">
        <v>989</v>
      </c>
      <c r="I818" t="s">
        <v>990</v>
      </c>
      <c r="J818">
        <v>4</v>
      </c>
      <c r="L818" t="s">
        <v>991</v>
      </c>
      <c r="M818" t="s">
        <v>992</v>
      </c>
      <c r="N818" t="s">
        <v>993</v>
      </c>
      <c r="O818" t="s">
        <v>3411</v>
      </c>
      <c r="P818" t="s">
        <v>214</v>
      </c>
      <c r="Q818" t="s">
        <v>8650</v>
      </c>
      <c r="R818" t="s">
        <v>8637</v>
      </c>
      <c r="S818" t="s">
        <v>8643</v>
      </c>
      <c r="T818" t="b">
        <v>0</v>
      </c>
      <c r="U818" t="b">
        <v>0</v>
      </c>
      <c r="V818">
        <v>4</v>
      </c>
      <c r="W818">
        <v>50</v>
      </c>
      <c r="X818">
        <v>9</v>
      </c>
      <c r="AB818">
        <v>2</v>
      </c>
      <c r="AC818">
        <v>1</v>
      </c>
      <c r="AD818">
        <v>2</v>
      </c>
      <c r="AE818" t="s">
        <v>610</v>
      </c>
      <c r="AG818" t="s">
        <v>3412</v>
      </c>
      <c r="AH818" t="s">
        <v>3413</v>
      </c>
    </row>
    <row r="819" spans="1:34" x14ac:dyDescent="0.25">
      <c r="A819">
        <v>4</v>
      </c>
      <c r="B819" t="s">
        <v>630</v>
      </c>
      <c r="C819" t="s">
        <v>633</v>
      </c>
      <c r="D819" t="s">
        <v>631</v>
      </c>
      <c r="E819" t="s">
        <v>632</v>
      </c>
      <c r="F819" t="s">
        <v>635</v>
      </c>
      <c r="G819" t="s">
        <v>11041</v>
      </c>
      <c r="H819" t="s">
        <v>989</v>
      </c>
      <c r="I819" t="s">
        <v>990</v>
      </c>
      <c r="J819">
        <v>4</v>
      </c>
      <c r="L819" t="s">
        <v>991</v>
      </c>
      <c r="M819" t="s">
        <v>992</v>
      </c>
      <c r="N819" t="s">
        <v>993</v>
      </c>
      <c r="O819" t="s">
        <v>3414</v>
      </c>
      <c r="P819" t="s">
        <v>356</v>
      </c>
      <c r="Q819" t="s">
        <v>25</v>
      </c>
      <c r="R819" t="s">
        <v>25</v>
      </c>
      <c r="S819" t="s">
        <v>357</v>
      </c>
      <c r="T819" t="b">
        <v>0</v>
      </c>
      <c r="U819" t="b">
        <v>1</v>
      </c>
      <c r="V819">
        <v>2</v>
      </c>
      <c r="Y819">
        <v>480</v>
      </c>
      <c r="Z819">
        <v>1.25</v>
      </c>
      <c r="AA819" t="s">
        <v>2238</v>
      </c>
      <c r="AG819" t="s">
        <v>3415</v>
      </c>
      <c r="AH819" t="s">
        <v>3416</v>
      </c>
    </row>
    <row r="820" spans="1:34" x14ac:dyDescent="0.25">
      <c r="A820">
        <v>4</v>
      </c>
      <c r="B820" t="s">
        <v>630</v>
      </c>
      <c r="C820" t="s">
        <v>633</v>
      </c>
      <c r="D820" t="s">
        <v>631</v>
      </c>
      <c r="E820" t="s">
        <v>632</v>
      </c>
      <c r="F820" t="s">
        <v>635</v>
      </c>
      <c r="G820" t="s">
        <v>11041</v>
      </c>
      <c r="H820" t="s">
        <v>989</v>
      </c>
      <c r="I820" t="s">
        <v>990</v>
      </c>
      <c r="J820">
        <v>4</v>
      </c>
      <c r="L820" t="s">
        <v>991</v>
      </c>
      <c r="M820" t="s">
        <v>992</v>
      </c>
      <c r="N820" t="s">
        <v>993</v>
      </c>
      <c r="O820" t="s">
        <v>3417</v>
      </c>
      <c r="P820" t="s">
        <v>222</v>
      </c>
      <c r="Q820" t="s">
        <v>8650</v>
      </c>
      <c r="R820" t="s">
        <v>8637</v>
      </c>
      <c r="S820" t="s">
        <v>8643</v>
      </c>
      <c r="T820" t="b">
        <v>1</v>
      </c>
      <c r="U820" t="b">
        <v>0</v>
      </c>
      <c r="V820">
        <v>1</v>
      </c>
      <c r="W820">
        <v>10</v>
      </c>
      <c r="X820">
        <v>10</v>
      </c>
      <c r="AB820">
        <v>3</v>
      </c>
      <c r="AC820">
        <v>1</v>
      </c>
      <c r="AD820">
        <v>2</v>
      </c>
      <c r="AE820" t="s">
        <v>618</v>
      </c>
      <c r="AG820" t="s">
        <v>3213</v>
      </c>
      <c r="AH820" t="s">
        <v>3418</v>
      </c>
    </row>
    <row r="821" spans="1:34" x14ac:dyDescent="0.25">
      <c r="A821">
        <v>4</v>
      </c>
      <c r="B821" t="s">
        <v>630</v>
      </c>
      <c r="C821" t="s">
        <v>633</v>
      </c>
      <c r="D821" t="s">
        <v>631</v>
      </c>
      <c r="E821" t="s">
        <v>632</v>
      </c>
      <c r="F821" t="s">
        <v>635</v>
      </c>
      <c r="G821" t="s">
        <v>11041</v>
      </c>
      <c r="H821" t="s">
        <v>989</v>
      </c>
      <c r="I821" t="s">
        <v>990</v>
      </c>
      <c r="J821">
        <v>4</v>
      </c>
      <c r="L821" t="s">
        <v>991</v>
      </c>
      <c r="M821" t="s">
        <v>992</v>
      </c>
      <c r="N821" t="s">
        <v>993</v>
      </c>
      <c r="O821" t="s">
        <v>3419</v>
      </c>
      <c r="P821" t="s">
        <v>222</v>
      </c>
      <c r="Q821" t="s">
        <v>8650</v>
      </c>
      <c r="R821" t="s">
        <v>8637</v>
      </c>
      <c r="S821" t="s">
        <v>8643</v>
      </c>
      <c r="T821" t="b">
        <v>1</v>
      </c>
      <c r="U821" t="b">
        <v>0</v>
      </c>
      <c r="V821">
        <v>2</v>
      </c>
      <c r="W821">
        <v>10</v>
      </c>
      <c r="X821">
        <v>11</v>
      </c>
      <c r="AB821">
        <v>3</v>
      </c>
      <c r="AC821">
        <v>1</v>
      </c>
      <c r="AD821">
        <v>2</v>
      </c>
      <c r="AE821" t="s">
        <v>618</v>
      </c>
      <c r="AG821" t="s">
        <v>3213</v>
      </c>
      <c r="AH821" t="s">
        <v>3420</v>
      </c>
    </row>
    <row r="822" spans="1:34" x14ac:dyDescent="0.25">
      <c r="A822">
        <v>4</v>
      </c>
      <c r="B822" t="s">
        <v>630</v>
      </c>
      <c r="C822" t="s">
        <v>633</v>
      </c>
      <c r="D822" t="s">
        <v>631</v>
      </c>
      <c r="E822" t="s">
        <v>632</v>
      </c>
      <c r="F822" t="s">
        <v>635</v>
      </c>
      <c r="G822" t="s">
        <v>11041</v>
      </c>
      <c r="H822" t="s">
        <v>989</v>
      </c>
      <c r="I822" t="s">
        <v>990</v>
      </c>
      <c r="J822">
        <v>4</v>
      </c>
      <c r="L822" t="s">
        <v>991</v>
      </c>
      <c r="M822" t="s">
        <v>992</v>
      </c>
      <c r="N822" t="s">
        <v>993</v>
      </c>
      <c r="O822" t="s">
        <v>3421</v>
      </c>
      <c r="P822" t="s">
        <v>222</v>
      </c>
      <c r="Q822" t="s">
        <v>8650</v>
      </c>
      <c r="R822" t="s">
        <v>8637</v>
      </c>
      <c r="S822" t="s">
        <v>8643</v>
      </c>
      <c r="T822" t="b">
        <v>1</v>
      </c>
      <c r="U822" t="b">
        <v>0</v>
      </c>
      <c r="V822">
        <v>3</v>
      </c>
      <c r="W822">
        <v>12.5</v>
      </c>
      <c r="X822">
        <v>10</v>
      </c>
      <c r="AB822">
        <v>3</v>
      </c>
      <c r="AC822">
        <v>1</v>
      </c>
      <c r="AD822">
        <v>2</v>
      </c>
      <c r="AE822" t="s">
        <v>618</v>
      </c>
      <c r="AG822" t="s">
        <v>3213</v>
      </c>
      <c r="AH822" t="s">
        <v>3422</v>
      </c>
    </row>
    <row r="823" spans="1:34" x14ac:dyDescent="0.25">
      <c r="A823">
        <v>4</v>
      </c>
      <c r="B823" t="s">
        <v>630</v>
      </c>
      <c r="C823" t="s">
        <v>633</v>
      </c>
      <c r="D823" t="s">
        <v>631</v>
      </c>
      <c r="E823" t="s">
        <v>632</v>
      </c>
      <c r="F823" t="s">
        <v>635</v>
      </c>
      <c r="G823" t="s">
        <v>11041</v>
      </c>
      <c r="H823" t="s">
        <v>989</v>
      </c>
      <c r="I823" t="s">
        <v>990</v>
      </c>
      <c r="J823">
        <v>4</v>
      </c>
      <c r="L823" t="s">
        <v>991</v>
      </c>
      <c r="M823" t="s">
        <v>992</v>
      </c>
      <c r="N823" t="s">
        <v>993</v>
      </c>
      <c r="O823" t="s">
        <v>3423</v>
      </c>
      <c r="P823" t="s">
        <v>1</v>
      </c>
      <c r="Q823" t="s">
        <v>2</v>
      </c>
      <c r="R823" t="s">
        <v>2</v>
      </c>
      <c r="S823" t="s">
        <v>8646</v>
      </c>
      <c r="T823" t="b">
        <v>0</v>
      </c>
      <c r="U823" t="b">
        <v>1</v>
      </c>
      <c r="V823">
        <v>1</v>
      </c>
      <c r="W823">
        <v>150</v>
      </c>
      <c r="Y823">
        <v>60</v>
      </c>
      <c r="AG823" t="s">
        <v>3424</v>
      </c>
      <c r="AH823" t="s">
        <v>3425</v>
      </c>
    </row>
    <row r="824" spans="1:34" x14ac:dyDescent="0.25">
      <c r="A824">
        <v>4</v>
      </c>
      <c r="B824" t="s">
        <v>630</v>
      </c>
      <c r="C824" t="s">
        <v>633</v>
      </c>
      <c r="D824" t="s">
        <v>631</v>
      </c>
      <c r="E824" t="s">
        <v>632</v>
      </c>
      <c r="F824" t="s">
        <v>635</v>
      </c>
      <c r="G824" t="s">
        <v>11041</v>
      </c>
      <c r="H824" t="s">
        <v>989</v>
      </c>
      <c r="I824" t="s">
        <v>990</v>
      </c>
      <c r="J824">
        <v>4</v>
      </c>
      <c r="L824" t="s">
        <v>991</v>
      </c>
      <c r="M824" t="s">
        <v>992</v>
      </c>
      <c r="N824" t="s">
        <v>993</v>
      </c>
      <c r="O824" t="s">
        <v>3426</v>
      </c>
      <c r="P824" t="s">
        <v>1</v>
      </c>
      <c r="Q824" t="s">
        <v>2</v>
      </c>
      <c r="R824" t="s">
        <v>2</v>
      </c>
      <c r="S824" t="s">
        <v>8646</v>
      </c>
      <c r="T824" t="b">
        <v>0</v>
      </c>
      <c r="U824" t="b">
        <v>1</v>
      </c>
      <c r="V824">
        <v>2</v>
      </c>
      <c r="W824">
        <v>150</v>
      </c>
      <c r="Y824">
        <v>51.6</v>
      </c>
      <c r="AG824" t="s">
        <v>3424</v>
      </c>
      <c r="AH824" t="s">
        <v>3427</v>
      </c>
    </row>
    <row r="825" spans="1:34" x14ac:dyDescent="0.25">
      <c r="A825">
        <v>4</v>
      </c>
      <c r="B825" t="s">
        <v>630</v>
      </c>
      <c r="C825" t="s">
        <v>633</v>
      </c>
      <c r="D825" t="s">
        <v>631</v>
      </c>
      <c r="E825" t="s">
        <v>632</v>
      </c>
      <c r="F825" t="s">
        <v>635</v>
      </c>
      <c r="G825" t="s">
        <v>11041</v>
      </c>
      <c r="H825" t="s">
        <v>989</v>
      </c>
      <c r="I825" t="s">
        <v>990</v>
      </c>
      <c r="J825">
        <v>4</v>
      </c>
      <c r="L825" t="s">
        <v>991</v>
      </c>
      <c r="M825" t="s">
        <v>992</v>
      </c>
      <c r="N825" t="s">
        <v>993</v>
      </c>
      <c r="O825" t="s">
        <v>3428</v>
      </c>
      <c r="P825" t="s">
        <v>1</v>
      </c>
      <c r="Q825" t="s">
        <v>2</v>
      </c>
      <c r="R825" t="s">
        <v>2</v>
      </c>
      <c r="S825" t="s">
        <v>8646</v>
      </c>
      <c r="T825" t="b">
        <v>0</v>
      </c>
      <c r="U825" t="b">
        <v>1</v>
      </c>
      <c r="V825">
        <v>3</v>
      </c>
      <c r="W825">
        <v>150</v>
      </c>
      <c r="Y825">
        <v>39.6</v>
      </c>
      <c r="AG825" t="s">
        <v>3424</v>
      </c>
      <c r="AH825" t="s">
        <v>3429</v>
      </c>
    </row>
    <row r="826" spans="1:34" x14ac:dyDescent="0.25">
      <c r="A826">
        <v>4</v>
      </c>
      <c r="B826" t="s">
        <v>630</v>
      </c>
      <c r="C826" t="s">
        <v>633</v>
      </c>
      <c r="D826" t="s">
        <v>631</v>
      </c>
      <c r="E826" t="s">
        <v>632</v>
      </c>
      <c r="F826" t="s">
        <v>635</v>
      </c>
      <c r="G826" t="s">
        <v>11041</v>
      </c>
      <c r="H826" t="s">
        <v>989</v>
      </c>
      <c r="I826" t="s">
        <v>990</v>
      </c>
      <c r="J826">
        <v>4</v>
      </c>
      <c r="L826" t="s">
        <v>991</v>
      </c>
      <c r="M826" t="s">
        <v>992</v>
      </c>
      <c r="N826" t="s">
        <v>993</v>
      </c>
      <c r="O826" t="s">
        <v>3430</v>
      </c>
      <c r="P826" t="s">
        <v>1</v>
      </c>
      <c r="Q826" t="s">
        <v>2</v>
      </c>
      <c r="R826" t="s">
        <v>2</v>
      </c>
      <c r="S826" t="s">
        <v>8646</v>
      </c>
      <c r="T826" t="b">
        <v>0</v>
      </c>
      <c r="U826" t="b">
        <v>1</v>
      </c>
      <c r="V826">
        <v>4</v>
      </c>
      <c r="W826">
        <v>150</v>
      </c>
      <c r="Y826">
        <v>30</v>
      </c>
      <c r="AG826" t="s">
        <v>3424</v>
      </c>
      <c r="AH826" t="s">
        <v>993</v>
      </c>
    </row>
    <row r="827" spans="1:34" x14ac:dyDescent="0.25">
      <c r="A827">
        <v>4</v>
      </c>
      <c r="B827" t="s">
        <v>630</v>
      </c>
      <c r="C827" t="s">
        <v>633</v>
      </c>
      <c r="D827" t="s">
        <v>631</v>
      </c>
      <c r="E827" t="s">
        <v>632</v>
      </c>
      <c r="F827" t="s">
        <v>635</v>
      </c>
      <c r="G827" t="s">
        <v>11041</v>
      </c>
      <c r="H827" t="s">
        <v>994</v>
      </c>
      <c r="I827" t="s">
        <v>995</v>
      </c>
      <c r="J827">
        <v>1</v>
      </c>
      <c r="L827" t="s">
        <v>976</v>
      </c>
      <c r="M827" t="s">
        <v>996</v>
      </c>
      <c r="N827" t="s">
        <v>997</v>
      </c>
      <c r="O827" t="s">
        <v>3431</v>
      </c>
      <c r="P827" t="s">
        <v>356</v>
      </c>
      <c r="Q827" t="s">
        <v>25</v>
      </c>
      <c r="R827" t="s">
        <v>25</v>
      </c>
      <c r="S827" t="s">
        <v>357</v>
      </c>
      <c r="T827" t="b">
        <v>0</v>
      </c>
      <c r="U827" t="b">
        <v>1</v>
      </c>
      <c r="V827">
        <v>1</v>
      </c>
      <c r="Y827">
        <v>300</v>
      </c>
      <c r="Z827">
        <v>0.83</v>
      </c>
      <c r="AA827" t="s">
        <v>2238</v>
      </c>
      <c r="AG827" t="s">
        <v>272</v>
      </c>
      <c r="AH827" t="s">
        <v>996</v>
      </c>
    </row>
    <row r="828" spans="1:34" x14ac:dyDescent="0.25">
      <c r="A828">
        <v>4</v>
      </c>
      <c r="B828" t="s">
        <v>630</v>
      </c>
      <c r="C828" t="s">
        <v>633</v>
      </c>
      <c r="D828" t="s">
        <v>631</v>
      </c>
      <c r="E828" t="s">
        <v>632</v>
      </c>
      <c r="F828" t="s">
        <v>635</v>
      </c>
      <c r="G828" t="s">
        <v>11041</v>
      </c>
      <c r="H828" t="s">
        <v>994</v>
      </c>
      <c r="I828" t="s">
        <v>995</v>
      </c>
      <c r="J828">
        <v>1</v>
      </c>
      <c r="L828" t="s">
        <v>976</v>
      </c>
      <c r="M828" t="s">
        <v>996</v>
      </c>
      <c r="N828" t="s">
        <v>997</v>
      </c>
      <c r="O828" t="s">
        <v>3432</v>
      </c>
      <c r="P828" t="s">
        <v>15</v>
      </c>
      <c r="Q828" t="s">
        <v>2</v>
      </c>
      <c r="R828" t="s">
        <v>2</v>
      </c>
      <c r="S828" t="s">
        <v>8646</v>
      </c>
      <c r="T828" t="b">
        <v>1</v>
      </c>
      <c r="U828" t="b">
        <v>1</v>
      </c>
      <c r="V828">
        <v>1</v>
      </c>
      <c r="W828">
        <v>70</v>
      </c>
      <c r="Y828">
        <v>64.800000000000011</v>
      </c>
      <c r="AG828" t="s">
        <v>3433</v>
      </c>
      <c r="AH828" t="s">
        <v>3434</v>
      </c>
    </row>
    <row r="829" spans="1:34" x14ac:dyDescent="0.25">
      <c r="A829">
        <v>4</v>
      </c>
      <c r="B829" t="s">
        <v>630</v>
      </c>
      <c r="C829" t="s">
        <v>633</v>
      </c>
      <c r="D829" t="s">
        <v>631</v>
      </c>
      <c r="E829" t="s">
        <v>632</v>
      </c>
      <c r="F829" t="s">
        <v>635</v>
      </c>
      <c r="G829" t="s">
        <v>11041</v>
      </c>
      <c r="H829" t="s">
        <v>994</v>
      </c>
      <c r="I829" t="s">
        <v>995</v>
      </c>
      <c r="J829">
        <v>1</v>
      </c>
      <c r="L829" t="s">
        <v>976</v>
      </c>
      <c r="M829" t="s">
        <v>996</v>
      </c>
      <c r="N829" t="s">
        <v>997</v>
      </c>
      <c r="O829" t="s">
        <v>3435</v>
      </c>
      <c r="P829" t="s">
        <v>15</v>
      </c>
      <c r="Q829" t="s">
        <v>2</v>
      </c>
      <c r="R829" t="s">
        <v>2</v>
      </c>
      <c r="S829" t="s">
        <v>8646</v>
      </c>
      <c r="T829" t="b">
        <v>1</v>
      </c>
      <c r="U829" t="b">
        <v>1</v>
      </c>
      <c r="V829">
        <v>2</v>
      </c>
      <c r="W829">
        <v>70</v>
      </c>
      <c r="Y829">
        <v>61.2</v>
      </c>
      <c r="AG829" t="s">
        <v>3433</v>
      </c>
      <c r="AH829" t="s">
        <v>3436</v>
      </c>
    </row>
    <row r="830" spans="1:34" x14ac:dyDescent="0.25">
      <c r="A830">
        <v>4</v>
      </c>
      <c r="B830" t="s">
        <v>630</v>
      </c>
      <c r="C830" t="s">
        <v>633</v>
      </c>
      <c r="D830" t="s">
        <v>631</v>
      </c>
      <c r="E830" t="s">
        <v>632</v>
      </c>
      <c r="F830" t="s">
        <v>635</v>
      </c>
      <c r="G830" t="s">
        <v>11041</v>
      </c>
      <c r="H830" t="s">
        <v>994</v>
      </c>
      <c r="I830" t="s">
        <v>995</v>
      </c>
      <c r="J830">
        <v>1</v>
      </c>
      <c r="L830" t="s">
        <v>976</v>
      </c>
      <c r="M830" t="s">
        <v>996</v>
      </c>
      <c r="N830" t="s">
        <v>997</v>
      </c>
      <c r="O830" t="s">
        <v>3437</v>
      </c>
      <c r="P830" t="s">
        <v>15</v>
      </c>
      <c r="Q830" t="s">
        <v>2</v>
      </c>
      <c r="R830" t="s">
        <v>2</v>
      </c>
      <c r="S830" t="s">
        <v>8646</v>
      </c>
      <c r="T830" t="b">
        <v>1</v>
      </c>
      <c r="U830" t="b">
        <v>1</v>
      </c>
      <c r="V830">
        <v>3</v>
      </c>
      <c r="W830">
        <v>70</v>
      </c>
      <c r="Y830">
        <v>60</v>
      </c>
      <c r="AG830" t="s">
        <v>3438</v>
      </c>
      <c r="AH830" t="s">
        <v>3439</v>
      </c>
    </row>
    <row r="831" spans="1:34" x14ac:dyDescent="0.25">
      <c r="A831">
        <v>4</v>
      </c>
      <c r="B831" t="s">
        <v>630</v>
      </c>
      <c r="C831" t="s">
        <v>633</v>
      </c>
      <c r="D831" t="s">
        <v>631</v>
      </c>
      <c r="E831" t="s">
        <v>632</v>
      </c>
      <c r="F831" t="s">
        <v>635</v>
      </c>
      <c r="G831" t="s">
        <v>11041</v>
      </c>
      <c r="H831" t="s">
        <v>994</v>
      </c>
      <c r="I831" t="s">
        <v>995</v>
      </c>
      <c r="J831">
        <v>1</v>
      </c>
      <c r="L831" t="s">
        <v>976</v>
      </c>
      <c r="M831" t="s">
        <v>996</v>
      </c>
      <c r="N831" t="s">
        <v>997</v>
      </c>
      <c r="O831" t="s">
        <v>3440</v>
      </c>
      <c r="P831" t="s">
        <v>249</v>
      </c>
      <c r="Q831" t="s">
        <v>369</v>
      </c>
      <c r="R831" t="s">
        <v>423</v>
      </c>
      <c r="S831" t="s">
        <v>8645</v>
      </c>
      <c r="T831" t="b">
        <v>0</v>
      </c>
      <c r="U831" t="b">
        <v>0</v>
      </c>
      <c r="V831">
        <v>1</v>
      </c>
      <c r="W831">
        <v>140</v>
      </c>
      <c r="X831">
        <v>8</v>
      </c>
      <c r="AB831">
        <v>3</v>
      </c>
      <c r="AC831">
        <v>1</v>
      </c>
      <c r="AD831">
        <v>1</v>
      </c>
      <c r="AE831" t="s">
        <v>618</v>
      </c>
      <c r="AG831" t="s">
        <v>2598</v>
      </c>
      <c r="AH831" t="s">
        <v>3441</v>
      </c>
    </row>
    <row r="832" spans="1:34" x14ac:dyDescent="0.25">
      <c r="A832">
        <v>4</v>
      </c>
      <c r="B832" t="s">
        <v>630</v>
      </c>
      <c r="C832" t="s">
        <v>633</v>
      </c>
      <c r="D832" t="s">
        <v>631</v>
      </c>
      <c r="E832" t="s">
        <v>632</v>
      </c>
      <c r="F832" t="s">
        <v>635</v>
      </c>
      <c r="G832" t="s">
        <v>11041</v>
      </c>
      <c r="H832" t="s">
        <v>994</v>
      </c>
      <c r="I832" t="s">
        <v>995</v>
      </c>
      <c r="J832">
        <v>1</v>
      </c>
      <c r="L832" t="s">
        <v>976</v>
      </c>
      <c r="M832" t="s">
        <v>996</v>
      </c>
      <c r="N832" t="s">
        <v>997</v>
      </c>
      <c r="O832" t="s">
        <v>3442</v>
      </c>
      <c r="P832" t="s">
        <v>249</v>
      </c>
      <c r="Q832" t="s">
        <v>369</v>
      </c>
      <c r="R832" t="s">
        <v>423</v>
      </c>
      <c r="S832" t="s">
        <v>8645</v>
      </c>
      <c r="T832" t="b">
        <v>0</v>
      </c>
      <c r="U832" t="b">
        <v>0</v>
      </c>
      <c r="V832">
        <v>2</v>
      </c>
      <c r="W832">
        <v>140</v>
      </c>
      <c r="X832">
        <v>8</v>
      </c>
      <c r="AB832">
        <v>3</v>
      </c>
      <c r="AC832">
        <v>1</v>
      </c>
      <c r="AD832">
        <v>1</v>
      </c>
      <c r="AE832" t="s">
        <v>618</v>
      </c>
      <c r="AG832" t="s">
        <v>2598</v>
      </c>
      <c r="AH832" t="s">
        <v>3443</v>
      </c>
    </row>
    <row r="833" spans="1:34" x14ac:dyDescent="0.25">
      <c r="A833">
        <v>4</v>
      </c>
      <c r="B833" t="s">
        <v>630</v>
      </c>
      <c r="C833" t="s">
        <v>633</v>
      </c>
      <c r="D833" t="s">
        <v>631</v>
      </c>
      <c r="E833" t="s">
        <v>632</v>
      </c>
      <c r="F833" t="s">
        <v>635</v>
      </c>
      <c r="G833" t="s">
        <v>11041</v>
      </c>
      <c r="H833" t="s">
        <v>994</v>
      </c>
      <c r="I833" t="s">
        <v>995</v>
      </c>
      <c r="J833">
        <v>1</v>
      </c>
      <c r="L833" t="s">
        <v>976</v>
      </c>
      <c r="M833" t="s">
        <v>996</v>
      </c>
      <c r="N833" t="s">
        <v>997</v>
      </c>
      <c r="O833" t="s">
        <v>3444</v>
      </c>
      <c r="P833" t="s">
        <v>249</v>
      </c>
      <c r="Q833" t="s">
        <v>369</v>
      </c>
      <c r="R833" t="s">
        <v>423</v>
      </c>
      <c r="S833" t="s">
        <v>8645</v>
      </c>
      <c r="T833" t="b">
        <v>0</v>
      </c>
      <c r="U833" t="b">
        <v>0</v>
      </c>
      <c r="V833">
        <v>3</v>
      </c>
      <c r="W833">
        <v>140</v>
      </c>
      <c r="X833">
        <v>7</v>
      </c>
      <c r="AB833">
        <v>3</v>
      </c>
      <c r="AC833">
        <v>1</v>
      </c>
      <c r="AD833">
        <v>1</v>
      </c>
      <c r="AE833" t="s">
        <v>618</v>
      </c>
      <c r="AG833" t="s">
        <v>3445</v>
      </c>
      <c r="AH833" t="s">
        <v>3446</v>
      </c>
    </row>
    <row r="834" spans="1:34" x14ac:dyDescent="0.25">
      <c r="A834">
        <v>4</v>
      </c>
      <c r="B834" t="s">
        <v>630</v>
      </c>
      <c r="C834" t="s">
        <v>633</v>
      </c>
      <c r="D834" t="s">
        <v>631</v>
      </c>
      <c r="E834" t="s">
        <v>632</v>
      </c>
      <c r="F834" t="s">
        <v>635</v>
      </c>
      <c r="G834" t="s">
        <v>11041</v>
      </c>
      <c r="H834" t="s">
        <v>994</v>
      </c>
      <c r="I834" t="s">
        <v>995</v>
      </c>
      <c r="J834">
        <v>1</v>
      </c>
      <c r="L834" t="s">
        <v>976</v>
      </c>
      <c r="M834" t="s">
        <v>996</v>
      </c>
      <c r="N834" t="s">
        <v>997</v>
      </c>
      <c r="O834" t="s">
        <v>3447</v>
      </c>
      <c r="P834" t="s">
        <v>249</v>
      </c>
      <c r="Q834" t="s">
        <v>369</v>
      </c>
      <c r="R834" t="s">
        <v>423</v>
      </c>
      <c r="S834" t="s">
        <v>8645</v>
      </c>
      <c r="T834" t="b">
        <v>0</v>
      </c>
      <c r="U834" t="b">
        <v>0</v>
      </c>
      <c r="V834">
        <v>4</v>
      </c>
      <c r="W834">
        <v>150</v>
      </c>
      <c r="X834">
        <v>6</v>
      </c>
      <c r="AB834">
        <v>3</v>
      </c>
      <c r="AC834">
        <v>1</v>
      </c>
      <c r="AD834">
        <v>1</v>
      </c>
      <c r="AE834" t="s">
        <v>618</v>
      </c>
      <c r="AG834" t="s">
        <v>3445</v>
      </c>
      <c r="AH834" t="s">
        <v>3448</v>
      </c>
    </row>
    <row r="835" spans="1:34" x14ac:dyDescent="0.25">
      <c r="A835">
        <v>4</v>
      </c>
      <c r="B835" t="s">
        <v>630</v>
      </c>
      <c r="C835" t="s">
        <v>633</v>
      </c>
      <c r="D835" t="s">
        <v>631</v>
      </c>
      <c r="E835" t="s">
        <v>632</v>
      </c>
      <c r="F835" t="s">
        <v>635</v>
      </c>
      <c r="G835" t="s">
        <v>11041</v>
      </c>
      <c r="H835" t="s">
        <v>994</v>
      </c>
      <c r="I835" t="s">
        <v>995</v>
      </c>
      <c r="J835">
        <v>1</v>
      </c>
      <c r="L835" t="s">
        <v>976</v>
      </c>
      <c r="M835" t="s">
        <v>996</v>
      </c>
      <c r="N835" t="s">
        <v>997</v>
      </c>
      <c r="O835" t="s">
        <v>3449</v>
      </c>
      <c r="P835" t="s">
        <v>41</v>
      </c>
      <c r="Q835" t="s">
        <v>25</v>
      </c>
      <c r="R835" t="s">
        <v>25</v>
      </c>
      <c r="S835" t="s">
        <v>26</v>
      </c>
      <c r="T835" t="b">
        <v>0</v>
      </c>
      <c r="U835" t="b">
        <v>0</v>
      </c>
      <c r="V835">
        <v>1</v>
      </c>
      <c r="W835">
        <v>70</v>
      </c>
      <c r="X835">
        <v>10</v>
      </c>
      <c r="AB835">
        <v>2</v>
      </c>
      <c r="AC835">
        <v>1</v>
      </c>
      <c r="AD835">
        <v>2</v>
      </c>
      <c r="AE835" t="s">
        <v>610</v>
      </c>
      <c r="AG835" t="s">
        <v>3450</v>
      </c>
      <c r="AH835" t="s">
        <v>3451</v>
      </c>
    </row>
    <row r="836" spans="1:34" x14ac:dyDescent="0.25">
      <c r="A836">
        <v>4</v>
      </c>
      <c r="B836" t="s">
        <v>630</v>
      </c>
      <c r="C836" t="s">
        <v>633</v>
      </c>
      <c r="D836" t="s">
        <v>631</v>
      </c>
      <c r="E836" t="s">
        <v>632</v>
      </c>
      <c r="F836" t="s">
        <v>635</v>
      </c>
      <c r="G836" t="s">
        <v>11041</v>
      </c>
      <c r="H836" t="s">
        <v>994</v>
      </c>
      <c r="I836" t="s">
        <v>995</v>
      </c>
      <c r="J836">
        <v>1</v>
      </c>
      <c r="L836" t="s">
        <v>976</v>
      </c>
      <c r="M836" t="s">
        <v>996</v>
      </c>
      <c r="N836" t="s">
        <v>997</v>
      </c>
      <c r="O836" t="s">
        <v>3452</v>
      </c>
      <c r="P836" t="s">
        <v>41</v>
      </c>
      <c r="Q836" t="s">
        <v>25</v>
      </c>
      <c r="R836" t="s">
        <v>25</v>
      </c>
      <c r="S836" t="s">
        <v>26</v>
      </c>
      <c r="T836" t="b">
        <v>0</v>
      </c>
      <c r="U836" t="b">
        <v>0</v>
      </c>
      <c r="V836">
        <v>2</v>
      </c>
      <c r="W836">
        <v>70</v>
      </c>
      <c r="X836">
        <v>8</v>
      </c>
      <c r="AB836">
        <v>2</v>
      </c>
      <c r="AC836">
        <v>1</v>
      </c>
      <c r="AD836">
        <v>2</v>
      </c>
      <c r="AE836" t="s">
        <v>1745</v>
      </c>
      <c r="AG836" t="s">
        <v>3453</v>
      </c>
      <c r="AH836" t="s">
        <v>3454</v>
      </c>
    </row>
    <row r="837" spans="1:34" x14ac:dyDescent="0.25">
      <c r="A837">
        <v>4</v>
      </c>
      <c r="B837" t="s">
        <v>630</v>
      </c>
      <c r="C837" t="s">
        <v>633</v>
      </c>
      <c r="D837" t="s">
        <v>631</v>
      </c>
      <c r="E837" t="s">
        <v>632</v>
      </c>
      <c r="F837" t="s">
        <v>635</v>
      </c>
      <c r="G837" t="s">
        <v>11041</v>
      </c>
      <c r="H837" t="s">
        <v>994</v>
      </c>
      <c r="I837" t="s">
        <v>995</v>
      </c>
      <c r="J837">
        <v>1</v>
      </c>
      <c r="L837" t="s">
        <v>976</v>
      </c>
      <c r="M837" t="s">
        <v>996</v>
      </c>
      <c r="N837" t="s">
        <v>997</v>
      </c>
      <c r="O837" t="s">
        <v>3455</v>
      </c>
      <c r="P837" t="s">
        <v>41</v>
      </c>
      <c r="Q837" t="s">
        <v>25</v>
      </c>
      <c r="R837" t="s">
        <v>25</v>
      </c>
      <c r="S837" t="s">
        <v>26</v>
      </c>
      <c r="T837" t="b">
        <v>0</v>
      </c>
      <c r="U837" t="b">
        <v>0</v>
      </c>
      <c r="V837">
        <v>3</v>
      </c>
      <c r="W837">
        <v>70</v>
      </c>
      <c r="X837">
        <v>7.5</v>
      </c>
      <c r="AB837">
        <v>2</v>
      </c>
      <c r="AC837">
        <v>1</v>
      </c>
      <c r="AD837">
        <v>2</v>
      </c>
      <c r="AE837" t="s">
        <v>610</v>
      </c>
      <c r="AG837" t="s">
        <v>3456</v>
      </c>
      <c r="AH837" t="s">
        <v>3457</v>
      </c>
    </row>
    <row r="838" spans="1:34" x14ac:dyDescent="0.25">
      <c r="A838">
        <v>4</v>
      </c>
      <c r="B838" t="s">
        <v>630</v>
      </c>
      <c r="C838" t="s">
        <v>633</v>
      </c>
      <c r="D838" t="s">
        <v>631</v>
      </c>
      <c r="E838" t="s">
        <v>632</v>
      </c>
      <c r="F838" t="s">
        <v>635</v>
      </c>
      <c r="G838" t="s">
        <v>11041</v>
      </c>
      <c r="H838" t="s">
        <v>994</v>
      </c>
      <c r="I838" t="s">
        <v>995</v>
      </c>
      <c r="J838">
        <v>1</v>
      </c>
      <c r="L838" t="s">
        <v>976</v>
      </c>
      <c r="M838" t="s">
        <v>996</v>
      </c>
      <c r="N838" t="s">
        <v>997</v>
      </c>
      <c r="O838" t="s">
        <v>3458</v>
      </c>
      <c r="P838" t="s">
        <v>41</v>
      </c>
      <c r="Q838" t="s">
        <v>25</v>
      </c>
      <c r="R838" t="s">
        <v>25</v>
      </c>
      <c r="S838" t="s">
        <v>26</v>
      </c>
      <c r="T838" t="b">
        <v>0</v>
      </c>
      <c r="U838" t="b">
        <v>0</v>
      </c>
      <c r="V838">
        <v>4</v>
      </c>
      <c r="W838">
        <v>70</v>
      </c>
      <c r="X838">
        <v>7.5</v>
      </c>
      <c r="AB838">
        <v>2</v>
      </c>
      <c r="AC838">
        <v>1</v>
      </c>
      <c r="AD838">
        <v>2</v>
      </c>
      <c r="AE838" t="s">
        <v>610</v>
      </c>
      <c r="AG838" t="s">
        <v>3456</v>
      </c>
      <c r="AH838" t="s">
        <v>3459</v>
      </c>
    </row>
    <row r="839" spans="1:34" x14ac:dyDescent="0.25">
      <c r="A839">
        <v>4</v>
      </c>
      <c r="B839" t="s">
        <v>630</v>
      </c>
      <c r="C839" t="s">
        <v>633</v>
      </c>
      <c r="D839" t="s">
        <v>631</v>
      </c>
      <c r="E839" t="s">
        <v>632</v>
      </c>
      <c r="F839" t="s">
        <v>635</v>
      </c>
      <c r="G839" t="s">
        <v>11041</v>
      </c>
      <c r="H839" t="s">
        <v>994</v>
      </c>
      <c r="I839" t="s">
        <v>995</v>
      </c>
      <c r="J839">
        <v>1</v>
      </c>
      <c r="L839" t="s">
        <v>976</v>
      </c>
      <c r="M839" t="s">
        <v>996</v>
      </c>
      <c r="N839" t="s">
        <v>997</v>
      </c>
      <c r="O839" t="s">
        <v>3460</v>
      </c>
      <c r="P839" t="s">
        <v>73</v>
      </c>
      <c r="Q839" t="s">
        <v>25</v>
      </c>
      <c r="R839" t="s">
        <v>25</v>
      </c>
      <c r="S839" t="s">
        <v>8646</v>
      </c>
      <c r="T839" t="b">
        <v>0</v>
      </c>
      <c r="U839" t="b">
        <v>0</v>
      </c>
      <c r="V839">
        <v>1</v>
      </c>
      <c r="W839">
        <v>25</v>
      </c>
      <c r="X839">
        <v>20</v>
      </c>
      <c r="AB839">
        <v>2</v>
      </c>
      <c r="AC839">
        <v>2</v>
      </c>
      <c r="AD839">
        <v>2</v>
      </c>
      <c r="AE839" t="s">
        <v>618</v>
      </c>
      <c r="AG839" t="s">
        <v>3461</v>
      </c>
      <c r="AH839" t="s">
        <v>3462</v>
      </c>
    </row>
    <row r="840" spans="1:34" x14ac:dyDescent="0.25">
      <c r="A840">
        <v>4</v>
      </c>
      <c r="B840" t="s">
        <v>630</v>
      </c>
      <c r="C840" t="s">
        <v>633</v>
      </c>
      <c r="D840" t="s">
        <v>631</v>
      </c>
      <c r="E840" t="s">
        <v>632</v>
      </c>
      <c r="F840" t="s">
        <v>635</v>
      </c>
      <c r="G840" t="s">
        <v>11041</v>
      </c>
      <c r="H840" t="s">
        <v>994</v>
      </c>
      <c r="I840" t="s">
        <v>995</v>
      </c>
      <c r="J840">
        <v>1</v>
      </c>
      <c r="L840" t="s">
        <v>976</v>
      </c>
      <c r="M840" t="s">
        <v>996</v>
      </c>
      <c r="N840" t="s">
        <v>997</v>
      </c>
      <c r="O840" t="s">
        <v>3463</v>
      </c>
      <c r="P840" t="s">
        <v>73</v>
      </c>
      <c r="Q840" t="s">
        <v>25</v>
      </c>
      <c r="R840" t="s">
        <v>25</v>
      </c>
      <c r="S840" t="s">
        <v>8646</v>
      </c>
      <c r="T840" t="b">
        <v>0</v>
      </c>
      <c r="U840" t="b">
        <v>0</v>
      </c>
      <c r="V840">
        <v>2</v>
      </c>
      <c r="W840">
        <v>27.5</v>
      </c>
      <c r="X840">
        <v>20</v>
      </c>
      <c r="AB840">
        <v>2</v>
      </c>
      <c r="AC840">
        <v>2</v>
      </c>
      <c r="AD840">
        <v>2</v>
      </c>
      <c r="AE840" t="s">
        <v>618</v>
      </c>
      <c r="AG840" t="s">
        <v>3461</v>
      </c>
      <c r="AH840" t="s">
        <v>3464</v>
      </c>
    </row>
    <row r="841" spans="1:34" x14ac:dyDescent="0.25">
      <c r="A841">
        <v>4</v>
      </c>
      <c r="B841" t="s">
        <v>630</v>
      </c>
      <c r="C841" t="s">
        <v>633</v>
      </c>
      <c r="D841" t="s">
        <v>631</v>
      </c>
      <c r="E841" t="s">
        <v>632</v>
      </c>
      <c r="F841" t="s">
        <v>635</v>
      </c>
      <c r="G841" t="s">
        <v>11041</v>
      </c>
      <c r="H841" t="s">
        <v>994</v>
      </c>
      <c r="I841" t="s">
        <v>995</v>
      </c>
      <c r="J841">
        <v>1</v>
      </c>
      <c r="L841" t="s">
        <v>976</v>
      </c>
      <c r="M841" t="s">
        <v>996</v>
      </c>
      <c r="N841" t="s">
        <v>997</v>
      </c>
      <c r="O841" t="s">
        <v>3465</v>
      </c>
      <c r="P841" t="s">
        <v>73</v>
      </c>
      <c r="Q841" t="s">
        <v>25</v>
      </c>
      <c r="R841" t="s">
        <v>25</v>
      </c>
      <c r="S841" t="s">
        <v>8646</v>
      </c>
      <c r="T841" t="b">
        <v>0</v>
      </c>
      <c r="U841" t="b">
        <v>0</v>
      </c>
      <c r="V841">
        <v>3</v>
      </c>
      <c r="W841">
        <v>30</v>
      </c>
      <c r="X841">
        <v>20</v>
      </c>
      <c r="AB841">
        <v>2</v>
      </c>
      <c r="AC841">
        <v>2</v>
      </c>
      <c r="AD841">
        <v>2</v>
      </c>
      <c r="AE841" t="s">
        <v>618</v>
      </c>
      <c r="AG841" t="s">
        <v>3461</v>
      </c>
      <c r="AH841" t="s">
        <v>3466</v>
      </c>
    </row>
    <row r="842" spans="1:34" x14ac:dyDescent="0.25">
      <c r="A842">
        <v>4</v>
      </c>
      <c r="B842" t="s">
        <v>630</v>
      </c>
      <c r="C842" t="s">
        <v>633</v>
      </c>
      <c r="D842" t="s">
        <v>631</v>
      </c>
      <c r="E842" t="s">
        <v>632</v>
      </c>
      <c r="F842" t="s">
        <v>635</v>
      </c>
      <c r="G842" t="s">
        <v>11041</v>
      </c>
      <c r="H842" t="s">
        <v>994</v>
      </c>
      <c r="I842" t="s">
        <v>995</v>
      </c>
      <c r="J842">
        <v>1</v>
      </c>
      <c r="L842" t="s">
        <v>976</v>
      </c>
      <c r="M842" t="s">
        <v>996</v>
      </c>
      <c r="N842" t="s">
        <v>997</v>
      </c>
      <c r="O842" t="s">
        <v>3467</v>
      </c>
      <c r="P842" t="s">
        <v>8734</v>
      </c>
      <c r="Q842" t="s">
        <v>8644</v>
      </c>
      <c r="R842" t="s">
        <v>8488</v>
      </c>
      <c r="S842" t="s">
        <v>8643</v>
      </c>
      <c r="T842" t="b">
        <v>0</v>
      </c>
      <c r="U842" t="b">
        <v>0</v>
      </c>
      <c r="V842">
        <v>1</v>
      </c>
      <c r="W842">
        <v>30</v>
      </c>
      <c r="X842">
        <v>11</v>
      </c>
      <c r="AB842">
        <v>3</v>
      </c>
      <c r="AC842">
        <v>1</v>
      </c>
      <c r="AD842">
        <v>2</v>
      </c>
      <c r="AE842" t="s">
        <v>610</v>
      </c>
      <c r="AG842" t="s">
        <v>3468</v>
      </c>
      <c r="AH842" t="s">
        <v>3469</v>
      </c>
    </row>
    <row r="843" spans="1:34" x14ac:dyDescent="0.25">
      <c r="A843">
        <v>4</v>
      </c>
      <c r="B843" t="s">
        <v>630</v>
      </c>
      <c r="C843" t="s">
        <v>633</v>
      </c>
      <c r="D843" t="s">
        <v>631</v>
      </c>
      <c r="E843" t="s">
        <v>632</v>
      </c>
      <c r="F843" t="s">
        <v>635</v>
      </c>
      <c r="G843" t="s">
        <v>11041</v>
      </c>
      <c r="H843" t="s">
        <v>994</v>
      </c>
      <c r="I843" t="s">
        <v>995</v>
      </c>
      <c r="J843">
        <v>1</v>
      </c>
      <c r="L843" t="s">
        <v>976</v>
      </c>
      <c r="M843" t="s">
        <v>996</v>
      </c>
      <c r="N843" t="s">
        <v>997</v>
      </c>
      <c r="O843" t="s">
        <v>3470</v>
      </c>
      <c r="P843" t="s">
        <v>8734</v>
      </c>
      <c r="Q843" t="s">
        <v>8644</v>
      </c>
      <c r="R843" t="s">
        <v>8488</v>
      </c>
      <c r="S843" t="s">
        <v>8643</v>
      </c>
      <c r="T843" t="b">
        <v>0</v>
      </c>
      <c r="U843" t="b">
        <v>0</v>
      </c>
      <c r="V843">
        <v>2</v>
      </c>
      <c r="W843">
        <v>30</v>
      </c>
      <c r="X843">
        <v>8</v>
      </c>
      <c r="AB843">
        <v>3</v>
      </c>
      <c r="AC843">
        <v>1</v>
      </c>
      <c r="AD843">
        <v>2</v>
      </c>
      <c r="AE843" t="s">
        <v>610</v>
      </c>
      <c r="AG843" t="s">
        <v>3468</v>
      </c>
      <c r="AH843" t="s">
        <v>3471</v>
      </c>
    </row>
    <row r="844" spans="1:34" x14ac:dyDescent="0.25">
      <c r="A844">
        <v>4</v>
      </c>
      <c r="B844" t="s">
        <v>630</v>
      </c>
      <c r="C844" t="s">
        <v>633</v>
      </c>
      <c r="D844" t="s">
        <v>631</v>
      </c>
      <c r="E844" t="s">
        <v>632</v>
      </c>
      <c r="F844" t="s">
        <v>635</v>
      </c>
      <c r="G844" t="s">
        <v>11041</v>
      </c>
      <c r="H844" t="s">
        <v>994</v>
      </c>
      <c r="I844" t="s">
        <v>995</v>
      </c>
      <c r="J844">
        <v>1</v>
      </c>
      <c r="L844" t="s">
        <v>976</v>
      </c>
      <c r="M844" t="s">
        <v>996</v>
      </c>
      <c r="N844" t="s">
        <v>997</v>
      </c>
      <c r="O844" t="s">
        <v>3472</v>
      </c>
      <c r="P844" t="s">
        <v>8734</v>
      </c>
      <c r="Q844" t="s">
        <v>8644</v>
      </c>
      <c r="R844" t="s">
        <v>8488</v>
      </c>
      <c r="S844" t="s">
        <v>8643</v>
      </c>
      <c r="T844" t="b">
        <v>0</v>
      </c>
      <c r="U844" t="b">
        <v>0</v>
      </c>
      <c r="V844">
        <v>3</v>
      </c>
      <c r="W844">
        <v>30</v>
      </c>
      <c r="X844">
        <v>7</v>
      </c>
      <c r="AB844">
        <v>3</v>
      </c>
      <c r="AC844">
        <v>1</v>
      </c>
      <c r="AD844">
        <v>2</v>
      </c>
      <c r="AE844" t="s">
        <v>610</v>
      </c>
      <c r="AG844" t="s">
        <v>3468</v>
      </c>
      <c r="AH844" t="s">
        <v>997</v>
      </c>
    </row>
    <row r="845" spans="1:34" x14ac:dyDescent="0.25">
      <c r="A845">
        <v>4</v>
      </c>
      <c r="B845" t="s">
        <v>630</v>
      </c>
      <c r="C845" t="s">
        <v>633</v>
      </c>
      <c r="D845" t="s">
        <v>631</v>
      </c>
      <c r="E845" t="s">
        <v>632</v>
      </c>
      <c r="F845" t="s">
        <v>635</v>
      </c>
      <c r="G845" t="s">
        <v>11041</v>
      </c>
      <c r="H845" t="s">
        <v>998</v>
      </c>
      <c r="I845" t="s">
        <v>999</v>
      </c>
      <c r="J845">
        <v>2</v>
      </c>
      <c r="L845" t="s">
        <v>981</v>
      </c>
      <c r="M845" t="s">
        <v>1000</v>
      </c>
      <c r="N845" t="s">
        <v>1001</v>
      </c>
      <c r="O845" t="s">
        <v>3473</v>
      </c>
      <c r="P845" t="s">
        <v>356</v>
      </c>
      <c r="Q845" t="s">
        <v>25</v>
      </c>
      <c r="R845" t="s">
        <v>25</v>
      </c>
      <c r="S845" t="s">
        <v>357</v>
      </c>
      <c r="T845" t="b">
        <v>0</v>
      </c>
      <c r="U845" t="b">
        <v>1</v>
      </c>
      <c r="V845">
        <v>1</v>
      </c>
      <c r="Y845">
        <v>300</v>
      </c>
      <c r="Z845">
        <v>0.81</v>
      </c>
      <c r="AA845" t="s">
        <v>2238</v>
      </c>
      <c r="AG845" t="s">
        <v>272</v>
      </c>
      <c r="AH845" t="s">
        <v>1000</v>
      </c>
    </row>
    <row r="846" spans="1:34" x14ac:dyDescent="0.25">
      <c r="A846">
        <v>4</v>
      </c>
      <c r="B846" t="s">
        <v>630</v>
      </c>
      <c r="C846" t="s">
        <v>633</v>
      </c>
      <c r="D846" t="s">
        <v>631</v>
      </c>
      <c r="E846" t="s">
        <v>632</v>
      </c>
      <c r="F846" t="s">
        <v>635</v>
      </c>
      <c r="G846" t="s">
        <v>11041</v>
      </c>
      <c r="H846" t="s">
        <v>998</v>
      </c>
      <c r="I846" t="s">
        <v>999</v>
      </c>
      <c r="J846">
        <v>2</v>
      </c>
      <c r="L846" t="s">
        <v>981</v>
      </c>
      <c r="M846" t="s">
        <v>1000</v>
      </c>
      <c r="N846" t="s">
        <v>1001</v>
      </c>
      <c r="O846" t="s">
        <v>3474</v>
      </c>
      <c r="P846" t="s">
        <v>389</v>
      </c>
      <c r="Q846" t="s">
        <v>148</v>
      </c>
      <c r="R846" t="s">
        <v>8659</v>
      </c>
      <c r="S846" t="s">
        <v>8662</v>
      </c>
      <c r="T846" t="b">
        <v>0</v>
      </c>
      <c r="U846" t="b">
        <v>0</v>
      </c>
      <c r="V846">
        <v>1</v>
      </c>
      <c r="W846">
        <v>0</v>
      </c>
      <c r="X846">
        <v>12</v>
      </c>
      <c r="AH846" t="s">
        <v>3475</v>
      </c>
    </row>
    <row r="847" spans="1:34" x14ac:dyDescent="0.25">
      <c r="A847">
        <v>4</v>
      </c>
      <c r="B847" t="s">
        <v>630</v>
      </c>
      <c r="C847" t="s">
        <v>633</v>
      </c>
      <c r="D847" t="s">
        <v>631</v>
      </c>
      <c r="E847" t="s">
        <v>632</v>
      </c>
      <c r="F847" t="s">
        <v>635</v>
      </c>
      <c r="G847" t="s">
        <v>11041</v>
      </c>
      <c r="H847" t="s">
        <v>998</v>
      </c>
      <c r="I847" t="s">
        <v>999</v>
      </c>
      <c r="J847">
        <v>2</v>
      </c>
      <c r="L847" t="s">
        <v>981</v>
      </c>
      <c r="M847" t="s">
        <v>1000</v>
      </c>
      <c r="N847" t="s">
        <v>1001</v>
      </c>
      <c r="O847" t="s">
        <v>3476</v>
      </c>
      <c r="P847" t="s">
        <v>154</v>
      </c>
      <c r="Q847" t="s">
        <v>148</v>
      </c>
      <c r="R847" t="s">
        <v>8659</v>
      </c>
      <c r="S847" t="s">
        <v>8664</v>
      </c>
      <c r="T847" t="b">
        <v>0</v>
      </c>
      <c r="U847" t="b">
        <v>0</v>
      </c>
      <c r="V847">
        <v>1</v>
      </c>
      <c r="W847">
        <v>125</v>
      </c>
      <c r="X847">
        <v>8</v>
      </c>
      <c r="AB847">
        <v>3</v>
      </c>
      <c r="AC847">
        <v>1</v>
      </c>
      <c r="AD847">
        <v>1</v>
      </c>
      <c r="AE847" t="s">
        <v>618</v>
      </c>
      <c r="AG847" t="s">
        <v>2598</v>
      </c>
      <c r="AH847" t="s">
        <v>3477</v>
      </c>
    </row>
    <row r="848" spans="1:34" x14ac:dyDescent="0.25">
      <c r="A848">
        <v>4</v>
      </c>
      <c r="B848" t="s">
        <v>630</v>
      </c>
      <c r="C848" t="s">
        <v>633</v>
      </c>
      <c r="D848" t="s">
        <v>631</v>
      </c>
      <c r="E848" t="s">
        <v>632</v>
      </c>
      <c r="F848" t="s">
        <v>635</v>
      </c>
      <c r="G848" t="s">
        <v>11041</v>
      </c>
      <c r="H848" t="s">
        <v>998</v>
      </c>
      <c r="I848" t="s">
        <v>999</v>
      </c>
      <c r="J848">
        <v>2</v>
      </c>
      <c r="L848" t="s">
        <v>981</v>
      </c>
      <c r="M848" t="s">
        <v>1000</v>
      </c>
      <c r="N848" t="s">
        <v>1001</v>
      </c>
      <c r="O848" t="s">
        <v>3478</v>
      </c>
      <c r="P848" t="s">
        <v>154</v>
      </c>
      <c r="Q848" t="s">
        <v>148</v>
      </c>
      <c r="R848" t="s">
        <v>8659</v>
      </c>
      <c r="S848" t="s">
        <v>8664</v>
      </c>
      <c r="T848" t="b">
        <v>0</v>
      </c>
      <c r="U848" t="b">
        <v>0</v>
      </c>
      <c r="V848">
        <v>2</v>
      </c>
      <c r="W848">
        <v>125</v>
      </c>
      <c r="X848">
        <v>7</v>
      </c>
      <c r="AB848">
        <v>3</v>
      </c>
      <c r="AC848">
        <v>1</v>
      </c>
      <c r="AD848">
        <v>1</v>
      </c>
      <c r="AE848" t="s">
        <v>1745</v>
      </c>
      <c r="AG848" t="s">
        <v>3083</v>
      </c>
      <c r="AH848" t="s">
        <v>3479</v>
      </c>
    </row>
    <row r="849" spans="1:34" x14ac:dyDescent="0.25">
      <c r="A849">
        <v>4</v>
      </c>
      <c r="B849" t="s">
        <v>630</v>
      </c>
      <c r="C849" t="s">
        <v>633</v>
      </c>
      <c r="D849" t="s">
        <v>631</v>
      </c>
      <c r="E849" t="s">
        <v>632</v>
      </c>
      <c r="F849" t="s">
        <v>635</v>
      </c>
      <c r="G849" t="s">
        <v>11041</v>
      </c>
      <c r="H849" t="s">
        <v>998</v>
      </c>
      <c r="I849" t="s">
        <v>999</v>
      </c>
      <c r="J849">
        <v>2</v>
      </c>
      <c r="L849" t="s">
        <v>981</v>
      </c>
      <c r="M849" t="s">
        <v>1000</v>
      </c>
      <c r="N849" t="s">
        <v>1001</v>
      </c>
      <c r="O849" t="s">
        <v>3480</v>
      </c>
      <c r="P849" t="s">
        <v>154</v>
      </c>
      <c r="Q849" t="s">
        <v>148</v>
      </c>
      <c r="R849" t="s">
        <v>8659</v>
      </c>
      <c r="S849" t="s">
        <v>8664</v>
      </c>
      <c r="T849" t="b">
        <v>0</v>
      </c>
      <c r="U849" t="b">
        <v>0</v>
      </c>
      <c r="V849">
        <v>3</v>
      </c>
      <c r="W849">
        <v>125</v>
      </c>
      <c r="X849">
        <v>6</v>
      </c>
      <c r="AB849">
        <v>3</v>
      </c>
      <c r="AC849">
        <v>1</v>
      </c>
      <c r="AD849">
        <v>1</v>
      </c>
      <c r="AE849" t="s">
        <v>1745</v>
      </c>
      <c r="AG849" t="s">
        <v>3083</v>
      </c>
      <c r="AH849" t="s">
        <v>3481</v>
      </c>
    </row>
    <row r="850" spans="1:34" x14ac:dyDescent="0.25">
      <c r="A850">
        <v>4</v>
      </c>
      <c r="B850" t="s">
        <v>630</v>
      </c>
      <c r="C850" t="s">
        <v>633</v>
      </c>
      <c r="D850" t="s">
        <v>631</v>
      </c>
      <c r="E850" t="s">
        <v>632</v>
      </c>
      <c r="F850" t="s">
        <v>635</v>
      </c>
      <c r="G850" t="s">
        <v>11041</v>
      </c>
      <c r="H850" t="s">
        <v>998</v>
      </c>
      <c r="I850" t="s">
        <v>999</v>
      </c>
      <c r="J850">
        <v>2</v>
      </c>
      <c r="L850" t="s">
        <v>981</v>
      </c>
      <c r="M850" t="s">
        <v>1000</v>
      </c>
      <c r="N850" t="s">
        <v>1001</v>
      </c>
      <c r="O850" t="s">
        <v>3482</v>
      </c>
      <c r="P850" t="s">
        <v>154</v>
      </c>
      <c r="Q850" t="s">
        <v>148</v>
      </c>
      <c r="R850" t="s">
        <v>8659</v>
      </c>
      <c r="S850" t="s">
        <v>8664</v>
      </c>
      <c r="T850" t="b">
        <v>0</v>
      </c>
      <c r="U850" t="b">
        <v>0</v>
      </c>
      <c r="V850">
        <v>4</v>
      </c>
      <c r="W850">
        <v>125</v>
      </c>
      <c r="X850">
        <v>5</v>
      </c>
      <c r="AB850">
        <v>3</v>
      </c>
      <c r="AC850">
        <v>1</v>
      </c>
      <c r="AD850">
        <v>1</v>
      </c>
      <c r="AE850" t="s">
        <v>1745</v>
      </c>
      <c r="AG850" t="s">
        <v>3083</v>
      </c>
      <c r="AH850" t="s">
        <v>3483</v>
      </c>
    </row>
    <row r="851" spans="1:34" x14ac:dyDescent="0.25">
      <c r="A851">
        <v>4</v>
      </c>
      <c r="B851" t="s">
        <v>630</v>
      </c>
      <c r="C851" t="s">
        <v>633</v>
      </c>
      <c r="D851" t="s">
        <v>631</v>
      </c>
      <c r="E851" t="s">
        <v>632</v>
      </c>
      <c r="F851" t="s">
        <v>635</v>
      </c>
      <c r="G851" t="s">
        <v>11041</v>
      </c>
      <c r="H851" t="s">
        <v>998</v>
      </c>
      <c r="I851" t="s">
        <v>999</v>
      </c>
      <c r="J851">
        <v>2</v>
      </c>
      <c r="L851" t="s">
        <v>981</v>
      </c>
      <c r="M851" t="s">
        <v>1000</v>
      </c>
      <c r="N851" t="s">
        <v>1001</v>
      </c>
      <c r="O851" t="s">
        <v>3484</v>
      </c>
      <c r="P851" t="s">
        <v>172</v>
      </c>
      <c r="Q851" t="s">
        <v>148</v>
      </c>
      <c r="R851" t="s">
        <v>8659</v>
      </c>
      <c r="S851" t="s">
        <v>8645</v>
      </c>
      <c r="T851" t="b">
        <v>1</v>
      </c>
      <c r="U851" t="b">
        <v>0</v>
      </c>
      <c r="V851">
        <v>1</v>
      </c>
      <c r="W851">
        <v>20</v>
      </c>
      <c r="X851">
        <v>12</v>
      </c>
      <c r="AB851">
        <v>2</v>
      </c>
      <c r="AC851">
        <v>1</v>
      </c>
      <c r="AD851">
        <v>2</v>
      </c>
      <c r="AE851" t="s">
        <v>618</v>
      </c>
      <c r="AG851" t="s">
        <v>2154</v>
      </c>
      <c r="AH851" t="s">
        <v>3485</v>
      </c>
    </row>
    <row r="852" spans="1:34" x14ac:dyDescent="0.25">
      <c r="A852">
        <v>4</v>
      </c>
      <c r="B852" t="s">
        <v>630</v>
      </c>
      <c r="C852" t="s">
        <v>633</v>
      </c>
      <c r="D852" t="s">
        <v>631</v>
      </c>
      <c r="E852" t="s">
        <v>632</v>
      </c>
      <c r="F852" t="s">
        <v>635</v>
      </c>
      <c r="G852" t="s">
        <v>11041</v>
      </c>
      <c r="H852" t="s">
        <v>998</v>
      </c>
      <c r="I852" t="s">
        <v>999</v>
      </c>
      <c r="J852">
        <v>2</v>
      </c>
      <c r="L852" t="s">
        <v>981</v>
      </c>
      <c r="M852" t="s">
        <v>1000</v>
      </c>
      <c r="N852" t="s">
        <v>1001</v>
      </c>
      <c r="O852" t="s">
        <v>3486</v>
      </c>
      <c r="P852" t="s">
        <v>172</v>
      </c>
      <c r="Q852" t="s">
        <v>148</v>
      </c>
      <c r="R852" t="s">
        <v>8659</v>
      </c>
      <c r="S852" t="s">
        <v>8645</v>
      </c>
      <c r="T852" t="b">
        <v>1</v>
      </c>
      <c r="U852" t="b">
        <v>0</v>
      </c>
      <c r="V852">
        <v>2</v>
      </c>
      <c r="W852">
        <v>20</v>
      </c>
      <c r="X852">
        <v>12</v>
      </c>
      <c r="AB852">
        <v>2</v>
      </c>
      <c r="AC852">
        <v>1</v>
      </c>
      <c r="AD852">
        <v>2</v>
      </c>
      <c r="AE852" t="s">
        <v>1745</v>
      </c>
      <c r="AG852" t="s">
        <v>1932</v>
      </c>
      <c r="AH852" t="s">
        <v>3487</v>
      </c>
    </row>
    <row r="853" spans="1:34" x14ac:dyDescent="0.25">
      <c r="A853">
        <v>4</v>
      </c>
      <c r="B853" t="s">
        <v>630</v>
      </c>
      <c r="C853" t="s">
        <v>633</v>
      </c>
      <c r="D853" t="s">
        <v>631</v>
      </c>
      <c r="E853" t="s">
        <v>632</v>
      </c>
      <c r="F853" t="s">
        <v>635</v>
      </c>
      <c r="G853" t="s">
        <v>11041</v>
      </c>
      <c r="H853" t="s">
        <v>998</v>
      </c>
      <c r="I853" t="s">
        <v>999</v>
      </c>
      <c r="J853">
        <v>2</v>
      </c>
      <c r="L853" t="s">
        <v>981</v>
      </c>
      <c r="M853" t="s">
        <v>1000</v>
      </c>
      <c r="N853" t="s">
        <v>1001</v>
      </c>
      <c r="O853" t="s">
        <v>3488</v>
      </c>
      <c r="P853" t="s">
        <v>172</v>
      </c>
      <c r="Q853" t="s">
        <v>148</v>
      </c>
      <c r="R853" t="s">
        <v>8659</v>
      </c>
      <c r="S853" t="s">
        <v>8645</v>
      </c>
      <c r="T853" t="b">
        <v>1</v>
      </c>
      <c r="U853" t="b">
        <v>0</v>
      </c>
      <c r="V853">
        <v>3</v>
      </c>
      <c r="W853">
        <v>22.5</v>
      </c>
      <c r="X853">
        <v>12</v>
      </c>
      <c r="AB853">
        <v>2</v>
      </c>
      <c r="AC853">
        <v>1</v>
      </c>
      <c r="AD853">
        <v>2</v>
      </c>
      <c r="AE853" t="s">
        <v>1745</v>
      </c>
      <c r="AG853" t="s">
        <v>1932</v>
      </c>
      <c r="AH853" t="s">
        <v>3489</v>
      </c>
    </row>
    <row r="854" spans="1:34" x14ac:dyDescent="0.25">
      <c r="A854">
        <v>4</v>
      </c>
      <c r="B854" t="s">
        <v>630</v>
      </c>
      <c r="C854" t="s">
        <v>633</v>
      </c>
      <c r="D854" t="s">
        <v>631</v>
      </c>
      <c r="E854" t="s">
        <v>632</v>
      </c>
      <c r="F854" t="s">
        <v>635</v>
      </c>
      <c r="G854" t="s">
        <v>11041</v>
      </c>
      <c r="H854" t="s">
        <v>998</v>
      </c>
      <c r="I854" t="s">
        <v>999</v>
      </c>
      <c r="J854">
        <v>2</v>
      </c>
      <c r="L854" t="s">
        <v>981</v>
      </c>
      <c r="M854" t="s">
        <v>1000</v>
      </c>
      <c r="N854" t="s">
        <v>1001</v>
      </c>
      <c r="O854" t="s">
        <v>3490</v>
      </c>
      <c r="P854" t="s">
        <v>214</v>
      </c>
      <c r="Q854" t="s">
        <v>8650</v>
      </c>
      <c r="R854" t="s">
        <v>8637</v>
      </c>
      <c r="S854" t="s">
        <v>8643</v>
      </c>
      <c r="T854" t="b">
        <v>0</v>
      </c>
      <c r="U854" t="b">
        <v>0</v>
      </c>
      <c r="V854">
        <v>1</v>
      </c>
      <c r="W854">
        <v>45</v>
      </c>
      <c r="X854">
        <v>12</v>
      </c>
      <c r="AB854">
        <v>2</v>
      </c>
      <c r="AC854">
        <v>1</v>
      </c>
      <c r="AD854">
        <v>2</v>
      </c>
      <c r="AE854" t="s">
        <v>1745</v>
      </c>
      <c r="AG854" t="s">
        <v>1932</v>
      </c>
      <c r="AH854" t="s">
        <v>3491</v>
      </c>
    </row>
    <row r="855" spans="1:34" x14ac:dyDescent="0.25">
      <c r="A855">
        <v>4</v>
      </c>
      <c r="B855" t="s">
        <v>630</v>
      </c>
      <c r="C855" t="s">
        <v>633</v>
      </c>
      <c r="D855" t="s">
        <v>631</v>
      </c>
      <c r="E855" t="s">
        <v>632</v>
      </c>
      <c r="F855" t="s">
        <v>635</v>
      </c>
      <c r="G855" t="s">
        <v>11041</v>
      </c>
      <c r="H855" t="s">
        <v>998</v>
      </c>
      <c r="I855" t="s">
        <v>999</v>
      </c>
      <c r="J855">
        <v>2</v>
      </c>
      <c r="L855" t="s">
        <v>981</v>
      </c>
      <c r="M855" t="s">
        <v>1000</v>
      </c>
      <c r="N855" t="s">
        <v>1001</v>
      </c>
      <c r="O855" t="s">
        <v>3492</v>
      </c>
      <c r="P855" t="s">
        <v>214</v>
      </c>
      <c r="Q855" t="s">
        <v>8650</v>
      </c>
      <c r="R855" t="s">
        <v>8637</v>
      </c>
      <c r="S855" t="s">
        <v>8643</v>
      </c>
      <c r="T855" t="b">
        <v>0</v>
      </c>
      <c r="U855" t="b">
        <v>0</v>
      </c>
      <c r="V855">
        <v>2</v>
      </c>
      <c r="W855">
        <v>45</v>
      </c>
      <c r="X855">
        <v>10</v>
      </c>
      <c r="AB855">
        <v>2</v>
      </c>
      <c r="AC855">
        <v>1</v>
      </c>
      <c r="AD855">
        <v>2</v>
      </c>
      <c r="AE855" t="s">
        <v>610</v>
      </c>
      <c r="AG855" t="s">
        <v>1937</v>
      </c>
      <c r="AH855" t="s">
        <v>3493</v>
      </c>
    </row>
    <row r="856" spans="1:34" x14ac:dyDescent="0.25">
      <c r="A856">
        <v>4</v>
      </c>
      <c r="B856" t="s">
        <v>630</v>
      </c>
      <c r="C856" t="s">
        <v>633</v>
      </c>
      <c r="D856" t="s">
        <v>631</v>
      </c>
      <c r="E856" t="s">
        <v>632</v>
      </c>
      <c r="F856" t="s">
        <v>635</v>
      </c>
      <c r="G856" t="s">
        <v>11041</v>
      </c>
      <c r="H856" t="s">
        <v>998</v>
      </c>
      <c r="I856" t="s">
        <v>999</v>
      </c>
      <c r="J856">
        <v>2</v>
      </c>
      <c r="L856" t="s">
        <v>981</v>
      </c>
      <c r="M856" t="s">
        <v>1000</v>
      </c>
      <c r="N856" t="s">
        <v>1001</v>
      </c>
      <c r="O856" t="s">
        <v>3494</v>
      </c>
      <c r="P856" t="s">
        <v>214</v>
      </c>
      <c r="Q856" t="s">
        <v>8650</v>
      </c>
      <c r="R856" t="s">
        <v>8637</v>
      </c>
      <c r="S856" t="s">
        <v>8643</v>
      </c>
      <c r="T856" t="b">
        <v>0</v>
      </c>
      <c r="U856" t="b">
        <v>0</v>
      </c>
      <c r="V856">
        <v>3</v>
      </c>
      <c r="W856">
        <v>50</v>
      </c>
      <c r="X856">
        <v>9</v>
      </c>
      <c r="AB856">
        <v>2</v>
      </c>
      <c r="AC856">
        <v>1</v>
      </c>
      <c r="AD856">
        <v>2</v>
      </c>
      <c r="AE856" t="s">
        <v>610</v>
      </c>
      <c r="AG856" t="s">
        <v>1937</v>
      </c>
      <c r="AH856" t="s">
        <v>3495</v>
      </c>
    </row>
    <row r="857" spans="1:34" x14ac:dyDescent="0.25">
      <c r="A857">
        <v>4</v>
      </c>
      <c r="B857" t="s">
        <v>630</v>
      </c>
      <c r="C857" t="s">
        <v>633</v>
      </c>
      <c r="D857" t="s">
        <v>631</v>
      </c>
      <c r="E857" t="s">
        <v>632</v>
      </c>
      <c r="F857" t="s">
        <v>635</v>
      </c>
      <c r="G857" t="s">
        <v>11041</v>
      </c>
      <c r="H857" t="s">
        <v>998</v>
      </c>
      <c r="I857" t="s">
        <v>999</v>
      </c>
      <c r="J857">
        <v>2</v>
      </c>
      <c r="L857" t="s">
        <v>981</v>
      </c>
      <c r="M857" t="s">
        <v>1000</v>
      </c>
      <c r="N857" t="s">
        <v>1001</v>
      </c>
      <c r="O857" t="s">
        <v>3496</v>
      </c>
      <c r="P857" t="s">
        <v>214</v>
      </c>
      <c r="Q857" t="s">
        <v>8650</v>
      </c>
      <c r="R857" t="s">
        <v>8637</v>
      </c>
      <c r="S857" t="s">
        <v>8643</v>
      </c>
      <c r="T857" t="b">
        <v>0</v>
      </c>
      <c r="U857" t="b">
        <v>0</v>
      </c>
      <c r="V857">
        <v>4</v>
      </c>
      <c r="W857">
        <v>50</v>
      </c>
      <c r="X857">
        <v>5.5</v>
      </c>
      <c r="AB857">
        <v>2</v>
      </c>
      <c r="AC857">
        <v>1</v>
      </c>
      <c r="AD857">
        <v>2</v>
      </c>
      <c r="AE857" t="s">
        <v>610</v>
      </c>
      <c r="AF857" t="s">
        <v>3497</v>
      </c>
      <c r="AG857" t="s">
        <v>1937</v>
      </c>
      <c r="AH857" t="s">
        <v>3498</v>
      </c>
    </row>
    <row r="858" spans="1:34" x14ac:dyDescent="0.25">
      <c r="A858">
        <v>4</v>
      </c>
      <c r="B858" t="s">
        <v>630</v>
      </c>
      <c r="C858" t="s">
        <v>633</v>
      </c>
      <c r="D858" t="s">
        <v>631</v>
      </c>
      <c r="E858" t="s">
        <v>632</v>
      </c>
      <c r="F858" t="s">
        <v>635</v>
      </c>
      <c r="G858" t="s">
        <v>11041</v>
      </c>
      <c r="H858" t="s">
        <v>998</v>
      </c>
      <c r="I858" t="s">
        <v>999</v>
      </c>
      <c r="J858">
        <v>2</v>
      </c>
      <c r="L858" t="s">
        <v>981</v>
      </c>
      <c r="M858" t="s">
        <v>1000</v>
      </c>
      <c r="N858" t="s">
        <v>1001</v>
      </c>
      <c r="O858" t="s">
        <v>3499</v>
      </c>
      <c r="P858" t="s">
        <v>214</v>
      </c>
      <c r="Q858" t="s">
        <v>8650</v>
      </c>
      <c r="R858" t="s">
        <v>8637</v>
      </c>
      <c r="S858" t="s">
        <v>8643</v>
      </c>
      <c r="T858" t="b">
        <v>0</v>
      </c>
      <c r="U858" t="b">
        <v>0</v>
      </c>
      <c r="V858">
        <v>5</v>
      </c>
      <c r="W858">
        <v>40</v>
      </c>
      <c r="X858">
        <v>3</v>
      </c>
      <c r="AB858">
        <v>2</v>
      </c>
      <c r="AC858">
        <v>1</v>
      </c>
      <c r="AD858">
        <v>2</v>
      </c>
      <c r="AE858" t="s">
        <v>610</v>
      </c>
      <c r="AF858" t="s">
        <v>3497</v>
      </c>
      <c r="AG858" t="s">
        <v>1937</v>
      </c>
      <c r="AH858" t="s">
        <v>3500</v>
      </c>
    </row>
    <row r="859" spans="1:34" x14ac:dyDescent="0.25">
      <c r="A859">
        <v>4</v>
      </c>
      <c r="B859" t="s">
        <v>630</v>
      </c>
      <c r="C859" t="s">
        <v>633</v>
      </c>
      <c r="D859" t="s">
        <v>631</v>
      </c>
      <c r="E859" t="s">
        <v>632</v>
      </c>
      <c r="F859" t="s">
        <v>635</v>
      </c>
      <c r="G859" t="s">
        <v>11041</v>
      </c>
      <c r="H859" t="s">
        <v>998</v>
      </c>
      <c r="I859" t="s">
        <v>999</v>
      </c>
      <c r="J859">
        <v>2</v>
      </c>
      <c r="L859" t="s">
        <v>981</v>
      </c>
      <c r="M859" t="s">
        <v>1000</v>
      </c>
      <c r="N859" t="s">
        <v>1001</v>
      </c>
      <c r="O859" t="s">
        <v>3501</v>
      </c>
      <c r="P859" t="s">
        <v>217</v>
      </c>
      <c r="Q859" t="s">
        <v>8650</v>
      </c>
      <c r="R859" t="s">
        <v>8637</v>
      </c>
      <c r="S859" t="s">
        <v>8645</v>
      </c>
      <c r="T859" t="b">
        <v>1</v>
      </c>
      <c r="U859" t="b">
        <v>0</v>
      </c>
      <c r="V859">
        <v>1</v>
      </c>
      <c r="W859">
        <v>10</v>
      </c>
      <c r="X859">
        <v>12</v>
      </c>
      <c r="AB859">
        <v>3</v>
      </c>
      <c r="AC859">
        <v>1</v>
      </c>
      <c r="AD859">
        <v>2</v>
      </c>
      <c r="AE859" t="s">
        <v>610</v>
      </c>
      <c r="AG859" t="s">
        <v>3502</v>
      </c>
      <c r="AH859" t="s">
        <v>3503</v>
      </c>
    </row>
    <row r="860" spans="1:34" x14ac:dyDescent="0.25">
      <c r="A860">
        <v>4</v>
      </c>
      <c r="B860" t="s">
        <v>630</v>
      </c>
      <c r="C860" t="s">
        <v>633</v>
      </c>
      <c r="D860" t="s">
        <v>631</v>
      </c>
      <c r="E860" t="s">
        <v>632</v>
      </c>
      <c r="F860" t="s">
        <v>635</v>
      </c>
      <c r="G860" t="s">
        <v>11041</v>
      </c>
      <c r="H860" t="s">
        <v>998</v>
      </c>
      <c r="I860" t="s">
        <v>999</v>
      </c>
      <c r="J860">
        <v>2</v>
      </c>
      <c r="L860" t="s">
        <v>981</v>
      </c>
      <c r="M860" t="s">
        <v>1000</v>
      </c>
      <c r="N860" t="s">
        <v>1001</v>
      </c>
      <c r="O860" t="s">
        <v>3504</v>
      </c>
      <c r="P860" t="s">
        <v>217</v>
      </c>
      <c r="Q860" t="s">
        <v>8650</v>
      </c>
      <c r="R860" t="s">
        <v>8637</v>
      </c>
      <c r="S860" t="s">
        <v>8645</v>
      </c>
      <c r="T860" t="b">
        <v>1</v>
      </c>
      <c r="U860" t="b">
        <v>0</v>
      </c>
      <c r="V860">
        <v>2</v>
      </c>
      <c r="W860">
        <v>10</v>
      </c>
      <c r="X860">
        <v>12</v>
      </c>
      <c r="AB860">
        <v>3</v>
      </c>
      <c r="AC860">
        <v>1</v>
      </c>
      <c r="AD860">
        <v>2</v>
      </c>
      <c r="AE860" t="s">
        <v>610</v>
      </c>
      <c r="AG860" t="s">
        <v>3502</v>
      </c>
      <c r="AH860" t="s">
        <v>3505</v>
      </c>
    </row>
    <row r="861" spans="1:34" x14ac:dyDescent="0.25">
      <c r="A861">
        <v>4</v>
      </c>
      <c r="B861" t="s">
        <v>630</v>
      </c>
      <c r="C861" t="s">
        <v>633</v>
      </c>
      <c r="D861" t="s">
        <v>631</v>
      </c>
      <c r="E861" t="s">
        <v>632</v>
      </c>
      <c r="F861" t="s">
        <v>635</v>
      </c>
      <c r="G861" t="s">
        <v>11041</v>
      </c>
      <c r="H861" t="s">
        <v>998</v>
      </c>
      <c r="I861" t="s">
        <v>999</v>
      </c>
      <c r="J861">
        <v>2</v>
      </c>
      <c r="L861" t="s">
        <v>981</v>
      </c>
      <c r="M861" t="s">
        <v>1000</v>
      </c>
      <c r="N861" t="s">
        <v>1001</v>
      </c>
      <c r="O861" t="s">
        <v>3506</v>
      </c>
      <c r="P861" t="s">
        <v>217</v>
      </c>
      <c r="Q861" t="s">
        <v>8650</v>
      </c>
      <c r="R861" t="s">
        <v>8637</v>
      </c>
      <c r="S861" t="s">
        <v>8645</v>
      </c>
      <c r="T861" t="b">
        <v>1</v>
      </c>
      <c r="U861" t="b">
        <v>0</v>
      </c>
      <c r="V861">
        <v>3</v>
      </c>
      <c r="W861">
        <v>10</v>
      </c>
      <c r="X861">
        <v>12</v>
      </c>
      <c r="AB861">
        <v>3</v>
      </c>
      <c r="AC861">
        <v>1</v>
      </c>
      <c r="AD861">
        <v>2</v>
      </c>
      <c r="AE861" t="s">
        <v>610</v>
      </c>
      <c r="AG861" t="s">
        <v>3507</v>
      </c>
      <c r="AH861" t="s">
        <v>3508</v>
      </c>
    </row>
    <row r="862" spans="1:34" x14ac:dyDescent="0.25">
      <c r="A862">
        <v>4</v>
      </c>
      <c r="B862" t="s">
        <v>630</v>
      </c>
      <c r="C862" t="s">
        <v>633</v>
      </c>
      <c r="D862" t="s">
        <v>631</v>
      </c>
      <c r="E862" t="s">
        <v>632</v>
      </c>
      <c r="F862" t="s">
        <v>635</v>
      </c>
      <c r="G862" t="s">
        <v>11041</v>
      </c>
      <c r="H862" t="s">
        <v>998</v>
      </c>
      <c r="I862" t="s">
        <v>999</v>
      </c>
      <c r="J862">
        <v>2</v>
      </c>
      <c r="L862" t="s">
        <v>981</v>
      </c>
      <c r="M862" t="s">
        <v>1000</v>
      </c>
      <c r="N862" t="s">
        <v>1001</v>
      </c>
      <c r="O862" t="s">
        <v>3509</v>
      </c>
      <c r="P862" t="s">
        <v>303</v>
      </c>
      <c r="Q862" t="s">
        <v>148</v>
      </c>
      <c r="R862" t="s">
        <v>8661</v>
      </c>
      <c r="S862" t="s">
        <v>8645</v>
      </c>
      <c r="T862" t="b">
        <v>0</v>
      </c>
      <c r="U862" t="b">
        <v>0</v>
      </c>
      <c r="V862">
        <v>1</v>
      </c>
      <c r="W862">
        <v>6</v>
      </c>
      <c r="X862">
        <v>15</v>
      </c>
      <c r="AB862">
        <v>2</v>
      </c>
      <c r="AC862">
        <v>2</v>
      </c>
      <c r="AD862">
        <v>2</v>
      </c>
      <c r="AE862" t="s">
        <v>1745</v>
      </c>
      <c r="AG862" t="s">
        <v>3510</v>
      </c>
      <c r="AH862" t="s">
        <v>3511</v>
      </c>
    </row>
    <row r="863" spans="1:34" x14ac:dyDescent="0.25">
      <c r="A863">
        <v>4</v>
      </c>
      <c r="B863" t="s">
        <v>630</v>
      </c>
      <c r="C863" t="s">
        <v>633</v>
      </c>
      <c r="D863" t="s">
        <v>631</v>
      </c>
      <c r="E863" t="s">
        <v>632</v>
      </c>
      <c r="F863" t="s">
        <v>635</v>
      </c>
      <c r="G863" t="s">
        <v>11041</v>
      </c>
      <c r="H863" t="s">
        <v>998</v>
      </c>
      <c r="I863" t="s">
        <v>999</v>
      </c>
      <c r="J863">
        <v>2</v>
      </c>
      <c r="L863" t="s">
        <v>981</v>
      </c>
      <c r="M863" t="s">
        <v>1000</v>
      </c>
      <c r="N863" t="s">
        <v>1001</v>
      </c>
      <c r="O863" t="s">
        <v>3512</v>
      </c>
      <c r="P863" t="s">
        <v>303</v>
      </c>
      <c r="Q863" t="s">
        <v>148</v>
      </c>
      <c r="R863" t="s">
        <v>8661</v>
      </c>
      <c r="S863" t="s">
        <v>8645</v>
      </c>
      <c r="T863" t="b">
        <v>0</v>
      </c>
      <c r="U863" t="b">
        <v>0</v>
      </c>
      <c r="V863">
        <v>2</v>
      </c>
      <c r="W863">
        <v>10</v>
      </c>
      <c r="X863">
        <v>13</v>
      </c>
      <c r="AB863">
        <v>2</v>
      </c>
      <c r="AC863">
        <v>2</v>
      </c>
      <c r="AD863">
        <v>2</v>
      </c>
      <c r="AE863" t="s">
        <v>1745</v>
      </c>
      <c r="AG863" t="s">
        <v>3510</v>
      </c>
      <c r="AH863" t="s">
        <v>3513</v>
      </c>
    </row>
    <row r="864" spans="1:34" x14ac:dyDescent="0.25">
      <c r="A864">
        <v>4</v>
      </c>
      <c r="B864" t="s">
        <v>630</v>
      </c>
      <c r="C864" t="s">
        <v>633</v>
      </c>
      <c r="D864" t="s">
        <v>631</v>
      </c>
      <c r="E864" t="s">
        <v>632</v>
      </c>
      <c r="F864" t="s">
        <v>635</v>
      </c>
      <c r="G864" t="s">
        <v>11041</v>
      </c>
      <c r="H864" t="s">
        <v>998</v>
      </c>
      <c r="I864" t="s">
        <v>999</v>
      </c>
      <c r="J864">
        <v>2</v>
      </c>
      <c r="L864" t="s">
        <v>981</v>
      </c>
      <c r="M864" t="s">
        <v>1000</v>
      </c>
      <c r="N864" t="s">
        <v>1001</v>
      </c>
      <c r="O864" t="s">
        <v>3514</v>
      </c>
      <c r="P864" t="s">
        <v>303</v>
      </c>
      <c r="Q864" t="s">
        <v>148</v>
      </c>
      <c r="R864" t="s">
        <v>8661</v>
      </c>
      <c r="S864" t="s">
        <v>8645</v>
      </c>
      <c r="T864" t="b">
        <v>0</v>
      </c>
      <c r="U864" t="b">
        <v>0</v>
      </c>
      <c r="V864">
        <v>3</v>
      </c>
      <c r="W864">
        <v>10</v>
      </c>
      <c r="X864">
        <v>10</v>
      </c>
      <c r="AB864">
        <v>2</v>
      </c>
      <c r="AC864">
        <v>2</v>
      </c>
      <c r="AD864">
        <v>2</v>
      </c>
      <c r="AE864" t="s">
        <v>1888</v>
      </c>
      <c r="AG864" t="s">
        <v>3515</v>
      </c>
      <c r="AH864" t="s">
        <v>1001</v>
      </c>
    </row>
    <row r="865" spans="1:34" x14ac:dyDescent="0.25">
      <c r="A865">
        <v>4</v>
      </c>
      <c r="B865" t="s">
        <v>630</v>
      </c>
      <c r="C865" t="s">
        <v>633</v>
      </c>
      <c r="D865" t="s">
        <v>631</v>
      </c>
      <c r="E865" t="s">
        <v>632</v>
      </c>
      <c r="F865" t="s">
        <v>635</v>
      </c>
      <c r="G865" t="s">
        <v>11041</v>
      </c>
      <c r="H865" t="s">
        <v>1002</v>
      </c>
      <c r="I865" t="s">
        <v>1003</v>
      </c>
      <c r="J865">
        <v>3</v>
      </c>
      <c r="L865" t="s">
        <v>986</v>
      </c>
      <c r="M865" t="s">
        <v>1004</v>
      </c>
      <c r="N865" t="s">
        <v>1005</v>
      </c>
      <c r="O865" t="s">
        <v>3516</v>
      </c>
      <c r="P865" t="s">
        <v>356</v>
      </c>
      <c r="Q865" t="s">
        <v>25</v>
      </c>
      <c r="R865" t="s">
        <v>25</v>
      </c>
      <c r="S865" t="s">
        <v>357</v>
      </c>
      <c r="T865" t="b">
        <v>0</v>
      </c>
      <c r="U865" t="b">
        <v>1</v>
      </c>
      <c r="V865">
        <v>1</v>
      </c>
      <c r="Y865">
        <v>300</v>
      </c>
      <c r="Z865">
        <v>0.08</v>
      </c>
      <c r="AA865" t="s">
        <v>2238</v>
      </c>
      <c r="AG865" t="s">
        <v>3517</v>
      </c>
      <c r="AH865" t="s">
        <v>1004</v>
      </c>
    </row>
    <row r="866" spans="1:34" x14ac:dyDescent="0.25">
      <c r="A866">
        <v>4</v>
      </c>
      <c r="B866" t="s">
        <v>630</v>
      </c>
      <c r="C866" t="s">
        <v>633</v>
      </c>
      <c r="D866" t="s">
        <v>631</v>
      </c>
      <c r="E866" t="s">
        <v>632</v>
      </c>
      <c r="F866" t="s">
        <v>635</v>
      </c>
      <c r="G866" t="s">
        <v>11041</v>
      </c>
      <c r="H866" t="s">
        <v>1002</v>
      </c>
      <c r="I866" t="s">
        <v>1003</v>
      </c>
      <c r="J866">
        <v>3</v>
      </c>
      <c r="L866" t="s">
        <v>986</v>
      </c>
      <c r="M866" t="s">
        <v>1004</v>
      </c>
      <c r="N866" t="s">
        <v>1005</v>
      </c>
      <c r="O866" t="s">
        <v>3518</v>
      </c>
      <c r="P866" t="s">
        <v>41</v>
      </c>
      <c r="Q866" t="s">
        <v>25</v>
      </c>
      <c r="R866" t="s">
        <v>25</v>
      </c>
      <c r="S866" t="s">
        <v>26</v>
      </c>
      <c r="T866" t="b">
        <v>0</v>
      </c>
      <c r="U866" t="b">
        <v>0</v>
      </c>
      <c r="V866">
        <v>1</v>
      </c>
      <c r="W866">
        <v>70</v>
      </c>
      <c r="X866">
        <v>10</v>
      </c>
      <c r="AB866">
        <v>2</v>
      </c>
      <c r="AC866">
        <v>1</v>
      </c>
      <c r="AD866">
        <v>2</v>
      </c>
      <c r="AE866" t="s">
        <v>618</v>
      </c>
      <c r="AG866" t="s">
        <v>2154</v>
      </c>
      <c r="AH866" t="s">
        <v>3519</v>
      </c>
    </row>
    <row r="867" spans="1:34" x14ac:dyDescent="0.25">
      <c r="A867">
        <v>4</v>
      </c>
      <c r="B867" t="s">
        <v>630</v>
      </c>
      <c r="C867" t="s">
        <v>633</v>
      </c>
      <c r="D867" t="s">
        <v>631</v>
      </c>
      <c r="E867" t="s">
        <v>632</v>
      </c>
      <c r="F867" t="s">
        <v>635</v>
      </c>
      <c r="G867" t="s">
        <v>11041</v>
      </c>
      <c r="H867" t="s">
        <v>1002</v>
      </c>
      <c r="I867" t="s">
        <v>1003</v>
      </c>
      <c r="J867">
        <v>3</v>
      </c>
      <c r="L867" t="s">
        <v>986</v>
      </c>
      <c r="M867" t="s">
        <v>1004</v>
      </c>
      <c r="N867" t="s">
        <v>1005</v>
      </c>
      <c r="O867" t="s">
        <v>3520</v>
      </c>
      <c r="P867" t="s">
        <v>41</v>
      </c>
      <c r="Q867" t="s">
        <v>25</v>
      </c>
      <c r="R867" t="s">
        <v>25</v>
      </c>
      <c r="S867" t="s">
        <v>26</v>
      </c>
      <c r="T867" t="b">
        <v>0</v>
      </c>
      <c r="U867" t="b">
        <v>0</v>
      </c>
      <c r="V867">
        <v>2</v>
      </c>
      <c r="W867">
        <v>70</v>
      </c>
      <c r="X867">
        <v>10</v>
      </c>
      <c r="AB867">
        <v>2</v>
      </c>
      <c r="AC867">
        <v>1</v>
      </c>
      <c r="AD867">
        <v>2</v>
      </c>
      <c r="AE867" t="s">
        <v>618</v>
      </c>
      <c r="AG867" t="s">
        <v>2154</v>
      </c>
      <c r="AH867" t="s">
        <v>3521</v>
      </c>
    </row>
    <row r="868" spans="1:34" x14ac:dyDescent="0.25">
      <c r="A868">
        <v>4</v>
      </c>
      <c r="B868" t="s">
        <v>630</v>
      </c>
      <c r="C868" t="s">
        <v>633</v>
      </c>
      <c r="D868" t="s">
        <v>631</v>
      </c>
      <c r="E868" t="s">
        <v>632</v>
      </c>
      <c r="F868" t="s">
        <v>635</v>
      </c>
      <c r="G868" t="s">
        <v>11041</v>
      </c>
      <c r="H868" t="s">
        <v>1002</v>
      </c>
      <c r="I868" t="s">
        <v>1003</v>
      </c>
      <c r="J868">
        <v>3</v>
      </c>
      <c r="L868" t="s">
        <v>986</v>
      </c>
      <c r="M868" t="s">
        <v>1004</v>
      </c>
      <c r="N868" t="s">
        <v>1005</v>
      </c>
      <c r="O868" t="s">
        <v>3522</v>
      </c>
      <c r="P868" t="s">
        <v>41</v>
      </c>
      <c r="Q868" t="s">
        <v>25</v>
      </c>
      <c r="R868" t="s">
        <v>25</v>
      </c>
      <c r="S868" t="s">
        <v>26</v>
      </c>
      <c r="T868" t="b">
        <v>0</v>
      </c>
      <c r="U868" t="b">
        <v>0</v>
      </c>
      <c r="V868">
        <v>3</v>
      </c>
      <c r="W868">
        <v>70</v>
      </c>
      <c r="X868">
        <v>8</v>
      </c>
      <c r="AB868">
        <v>2</v>
      </c>
      <c r="AC868">
        <v>1</v>
      </c>
      <c r="AD868">
        <v>2</v>
      </c>
      <c r="AE868" t="s">
        <v>1745</v>
      </c>
      <c r="AG868" t="s">
        <v>1932</v>
      </c>
      <c r="AH868" t="s">
        <v>3523</v>
      </c>
    </row>
    <row r="869" spans="1:34" x14ac:dyDescent="0.25">
      <c r="A869">
        <v>4</v>
      </c>
      <c r="B869" t="s">
        <v>630</v>
      </c>
      <c r="C869" t="s">
        <v>633</v>
      </c>
      <c r="D869" t="s">
        <v>631</v>
      </c>
      <c r="E869" t="s">
        <v>632</v>
      </c>
      <c r="F869" t="s">
        <v>635</v>
      </c>
      <c r="G869" t="s">
        <v>11041</v>
      </c>
      <c r="H869" t="s">
        <v>1002</v>
      </c>
      <c r="I869" t="s">
        <v>1003</v>
      </c>
      <c r="J869">
        <v>3</v>
      </c>
      <c r="L869" t="s">
        <v>986</v>
      </c>
      <c r="M869" t="s">
        <v>1004</v>
      </c>
      <c r="N869" t="s">
        <v>1005</v>
      </c>
      <c r="O869" t="s">
        <v>3524</v>
      </c>
      <c r="P869" t="s">
        <v>41</v>
      </c>
      <c r="Q869" t="s">
        <v>25</v>
      </c>
      <c r="R869" t="s">
        <v>25</v>
      </c>
      <c r="S869" t="s">
        <v>26</v>
      </c>
      <c r="T869" t="b">
        <v>0</v>
      </c>
      <c r="U869" t="b">
        <v>0</v>
      </c>
      <c r="V869">
        <v>4</v>
      </c>
      <c r="W869">
        <v>70</v>
      </c>
      <c r="X869">
        <v>8</v>
      </c>
      <c r="AB869">
        <v>2</v>
      </c>
      <c r="AC869">
        <v>1</v>
      </c>
      <c r="AD869">
        <v>2</v>
      </c>
      <c r="AE869" t="s">
        <v>610</v>
      </c>
      <c r="AG869" t="s">
        <v>1937</v>
      </c>
      <c r="AH869" t="s">
        <v>3525</v>
      </c>
    </row>
    <row r="870" spans="1:34" x14ac:dyDescent="0.25">
      <c r="A870">
        <v>4</v>
      </c>
      <c r="B870" t="s">
        <v>630</v>
      </c>
      <c r="C870" t="s">
        <v>633</v>
      </c>
      <c r="D870" t="s">
        <v>631</v>
      </c>
      <c r="E870" t="s">
        <v>632</v>
      </c>
      <c r="F870" t="s">
        <v>635</v>
      </c>
      <c r="G870" t="s">
        <v>11041</v>
      </c>
      <c r="H870" t="s">
        <v>1002</v>
      </c>
      <c r="I870" t="s">
        <v>1003</v>
      </c>
      <c r="J870">
        <v>3</v>
      </c>
      <c r="L870" t="s">
        <v>986</v>
      </c>
      <c r="M870" t="s">
        <v>1004</v>
      </c>
      <c r="N870" t="s">
        <v>1005</v>
      </c>
      <c r="O870" t="s">
        <v>3526</v>
      </c>
      <c r="P870" t="s">
        <v>45</v>
      </c>
      <c r="Q870" t="s">
        <v>25</v>
      </c>
      <c r="R870" t="s">
        <v>25</v>
      </c>
      <c r="S870" t="s">
        <v>26</v>
      </c>
      <c r="T870" t="b">
        <v>1</v>
      </c>
      <c r="U870" t="b">
        <v>0</v>
      </c>
      <c r="V870">
        <v>1</v>
      </c>
      <c r="W870">
        <v>145</v>
      </c>
      <c r="X870">
        <v>12</v>
      </c>
      <c r="AB870">
        <v>2</v>
      </c>
      <c r="AC870">
        <v>1</v>
      </c>
      <c r="AD870">
        <v>2</v>
      </c>
      <c r="AE870" t="s">
        <v>1745</v>
      </c>
      <c r="AG870" t="s">
        <v>3527</v>
      </c>
      <c r="AH870" t="s">
        <v>3528</v>
      </c>
    </row>
    <row r="871" spans="1:34" x14ac:dyDescent="0.25">
      <c r="A871">
        <v>4</v>
      </c>
      <c r="B871" t="s">
        <v>630</v>
      </c>
      <c r="C871" t="s">
        <v>633</v>
      </c>
      <c r="D871" t="s">
        <v>631</v>
      </c>
      <c r="E871" t="s">
        <v>632</v>
      </c>
      <c r="F871" t="s">
        <v>635</v>
      </c>
      <c r="G871" t="s">
        <v>11041</v>
      </c>
      <c r="H871" t="s">
        <v>1002</v>
      </c>
      <c r="I871" t="s">
        <v>1003</v>
      </c>
      <c r="J871">
        <v>3</v>
      </c>
      <c r="L871" t="s">
        <v>986</v>
      </c>
      <c r="M871" t="s">
        <v>1004</v>
      </c>
      <c r="N871" t="s">
        <v>1005</v>
      </c>
      <c r="O871" t="s">
        <v>3529</v>
      </c>
      <c r="P871" t="s">
        <v>45</v>
      </c>
      <c r="Q871" t="s">
        <v>25</v>
      </c>
      <c r="R871" t="s">
        <v>25</v>
      </c>
      <c r="S871" t="s">
        <v>26</v>
      </c>
      <c r="T871" t="b">
        <v>1</v>
      </c>
      <c r="U871" t="b">
        <v>0</v>
      </c>
      <c r="V871">
        <v>2</v>
      </c>
      <c r="W871">
        <v>150</v>
      </c>
      <c r="X871">
        <v>11</v>
      </c>
      <c r="AB871">
        <v>2</v>
      </c>
      <c r="AC871">
        <v>1</v>
      </c>
      <c r="AD871">
        <v>2</v>
      </c>
      <c r="AE871" t="s">
        <v>1745</v>
      </c>
      <c r="AG871" t="s">
        <v>3530</v>
      </c>
      <c r="AH871" t="s">
        <v>3531</v>
      </c>
    </row>
    <row r="872" spans="1:34" x14ac:dyDescent="0.25">
      <c r="A872">
        <v>4</v>
      </c>
      <c r="B872" t="s">
        <v>630</v>
      </c>
      <c r="C872" t="s">
        <v>633</v>
      </c>
      <c r="D872" t="s">
        <v>631</v>
      </c>
      <c r="E872" t="s">
        <v>632</v>
      </c>
      <c r="F872" t="s">
        <v>635</v>
      </c>
      <c r="G872" t="s">
        <v>11041</v>
      </c>
      <c r="H872" t="s">
        <v>1002</v>
      </c>
      <c r="I872" t="s">
        <v>1003</v>
      </c>
      <c r="J872">
        <v>3</v>
      </c>
      <c r="L872" t="s">
        <v>986</v>
      </c>
      <c r="M872" t="s">
        <v>1004</v>
      </c>
      <c r="N872" t="s">
        <v>1005</v>
      </c>
      <c r="O872" t="s">
        <v>3532</v>
      </c>
      <c r="P872" t="s">
        <v>45</v>
      </c>
      <c r="Q872" t="s">
        <v>25</v>
      </c>
      <c r="R872" t="s">
        <v>25</v>
      </c>
      <c r="S872" t="s">
        <v>26</v>
      </c>
      <c r="T872" t="b">
        <v>1</v>
      </c>
      <c r="U872" t="b">
        <v>0</v>
      </c>
      <c r="V872">
        <v>3</v>
      </c>
      <c r="W872">
        <v>170</v>
      </c>
      <c r="X872">
        <v>10</v>
      </c>
      <c r="AB872">
        <v>2</v>
      </c>
      <c r="AC872">
        <v>1</v>
      </c>
      <c r="AD872">
        <v>2</v>
      </c>
      <c r="AE872" t="s">
        <v>610</v>
      </c>
      <c r="AG872" t="s">
        <v>3533</v>
      </c>
      <c r="AH872" t="s">
        <v>3534</v>
      </c>
    </row>
    <row r="873" spans="1:34" x14ac:dyDescent="0.25">
      <c r="A873">
        <v>4</v>
      </c>
      <c r="B873" t="s">
        <v>630</v>
      </c>
      <c r="C873" t="s">
        <v>633</v>
      </c>
      <c r="D873" t="s">
        <v>631</v>
      </c>
      <c r="E873" t="s">
        <v>632</v>
      </c>
      <c r="F873" t="s">
        <v>635</v>
      </c>
      <c r="G873" t="s">
        <v>11041</v>
      </c>
      <c r="H873" t="s">
        <v>1002</v>
      </c>
      <c r="I873" t="s">
        <v>1003</v>
      </c>
      <c r="J873">
        <v>3</v>
      </c>
      <c r="L873" t="s">
        <v>986</v>
      </c>
      <c r="M873" t="s">
        <v>1004</v>
      </c>
      <c r="N873" t="s">
        <v>1005</v>
      </c>
      <c r="O873" t="s">
        <v>3535</v>
      </c>
      <c r="P873" t="s">
        <v>66</v>
      </c>
      <c r="Q873" t="s">
        <v>25</v>
      </c>
      <c r="R873" t="s">
        <v>25</v>
      </c>
      <c r="S873" t="s">
        <v>8645</v>
      </c>
      <c r="T873" t="b">
        <v>0</v>
      </c>
      <c r="U873" t="b">
        <v>0</v>
      </c>
      <c r="V873">
        <v>1</v>
      </c>
      <c r="W873">
        <v>140</v>
      </c>
      <c r="X873">
        <v>10</v>
      </c>
      <c r="AC873">
        <v>1</v>
      </c>
      <c r="AD873">
        <v>2</v>
      </c>
      <c r="AE873" t="s">
        <v>1745</v>
      </c>
      <c r="AG873" t="s">
        <v>3536</v>
      </c>
      <c r="AH873" t="s">
        <v>3537</v>
      </c>
    </row>
    <row r="874" spans="1:34" x14ac:dyDescent="0.25">
      <c r="A874">
        <v>4</v>
      </c>
      <c r="B874" t="s">
        <v>630</v>
      </c>
      <c r="C874" t="s">
        <v>633</v>
      </c>
      <c r="D874" t="s">
        <v>631</v>
      </c>
      <c r="E874" t="s">
        <v>632</v>
      </c>
      <c r="F874" t="s">
        <v>635</v>
      </c>
      <c r="G874" t="s">
        <v>11041</v>
      </c>
      <c r="H874" t="s">
        <v>1002</v>
      </c>
      <c r="I874" t="s">
        <v>1003</v>
      </c>
      <c r="J874">
        <v>3</v>
      </c>
      <c r="L874" t="s">
        <v>986</v>
      </c>
      <c r="M874" t="s">
        <v>1004</v>
      </c>
      <c r="N874" t="s">
        <v>1005</v>
      </c>
      <c r="O874" t="s">
        <v>3538</v>
      </c>
      <c r="P874" t="s">
        <v>66</v>
      </c>
      <c r="Q874" t="s">
        <v>25</v>
      </c>
      <c r="R874" t="s">
        <v>25</v>
      </c>
      <c r="S874" t="s">
        <v>8645</v>
      </c>
      <c r="T874" t="b">
        <v>0</v>
      </c>
      <c r="U874" t="b">
        <v>0</v>
      </c>
      <c r="V874">
        <v>2</v>
      </c>
      <c r="W874">
        <v>140</v>
      </c>
      <c r="X874">
        <v>10</v>
      </c>
      <c r="AD874">
        <v>1</v>
      </c>
      <c r="AG874" t="s">
        <v>3539</v>
      </c>
      <c r="AH874" t="s">
        <v>3540</v>
      </c>
    </row>
    <row r="875" spans="1:34" x14ac:dyDescent="0.25">
      <c r="A875">
        <v>4</v>
      </c>
      <c r="B875" t="s">
        <v>630</v>
      </c>
      <c r="C875" t="s">
        <v>633</v>
      </c>
      <c r="D875" t="s">
        <v>631</v>
      </c>
      <c r="E875" t="s">
        <v>632</v>
      </c>
      <c r="F875" t="s">
        <v>635</v>
      </c>
      <c r="G875" t="s">
        <v>11041</v>
      </c>
      <c r="H875" t="s">
        <v>1002</v>
      </c>
      <c r="I875" t="s">
        <v>1003</v>
      </c>
      <c r="J875">
        <v>3</v>
      </c>
      <c r="L875" t="s">
        <v>986</v>
      </c>
      <c r="M875" t="s">
        <v>1004</v>
      </c>
      <c r="N875" t="s">
        <v>1005</v>
      </c>
      <c r="O875" t="s">
        <v>3541</v>
      </c>
      <c r="P875" t="s">
        <v>66</v>
      </c>
      <c r="Q875" t="s">
        <v>25</v>
      </c>
      <c r="R875" t="s">
        <v>25</v>
      </c>
      <c r="S875" t="s">
        <v>8645</v>
      </c>
      <c r="T875" t="b">
        <v>0</v>
      </c>
      <c r="U875" t="b">
        <v>0</v>
      </c>
      <c r="V875">
        <v>3</v>
      </c>
      <c r="W875">
        <v>140</v>
      </c>
      <c r="X875">
        <v>7.5</v>
      </c>
      <c r="AD875">
        <v>1</v>
      </c>
      <c r="AG875" t="s">
        <v>3542</v>
      </c>
      <c r="AH875" t="s">
        <v>3543</v>
      </c>
    </row>
    <row r="876" spans="1:34" x14ac:dyDescent="0.25">
      <c r="A876">
        <v>4</v>
      </c>
      <c r="B876" t="s">
        <v>630</v>
      </c>
      <c r="C876" t="s">
        <v>633</v>
      </c>
      <c r="D876" t="s">
        <v>631</v>
      </c>
      <c r="E876" t="s">
        <v>632</v>
      </c>
      <c r="F876" t="s">
        <v>635</v>
      </c>
      <c r="G876" t="s">
        <v>11041</v>
      </c>
      <c r="H876" t="s">
        <v>1002</v>
      </c>
      <c r="I876" t="s">
        <v>1003</v>
      </c>
      <c r="J876">
        <v>3</v>
      </c>
      <c r="L876" t="s">
        <v>986</v>
      </c>
      <c r="M876" t="s">
        <v>1004</v>
      </c>
      <c r="N876" t="s">
        <v>1005</v>
      </c>
      <c r="O876" t="s">
        <v>3544</v>
      </c>
      <c r="P876" t="s">
        <v>84</v>
      </c>
      <c r="Q876" t="s">
        <v>25</v>
      </c>
      <c r="R876" t="s">
        <v>25</v>
      </c>
      <c r="S876" t="s">
        <v>8645</v>
      </c>
      <c r="T876" t="b">
        <v>0</v>
      </c>
      <c r="U876" t="b">
        <v>0</v>
      </c>
      <c r="V876">
        <v>1</v>
      </c>
      <c r="W876">
        <v>5</v>
      </c>
      <c r="X876">
        <v>15</v>
      </c>
      <c r="AB876">
        <v>2</v>
      </c>
      <c r="AC876">
        <v>2</v>
      </c>
      <c r="AD876">
        <v>2</v>
      </c>
      <c r="AE876" t="s">
        <v>2289</v>
      </c>
      <c r="AG876" t="s">
        <v>3545</v>
      </c>
      <c r="AH876" t="s">
        <v>3546</v>
      </c>
    </row>
    <row r="877" spans="1:34" x14ac:dyDescent="0.25">
      <c r="A877">
        <v>4</v>
      </c>
      <c r="B877" t="s">
        <v>630</v>
      </c>
      <c r="C877" t="s">
        <v>633</v>
      </c>
      <c r="D877" t="s">
        <v>631</v>
      </c>
      <c r="E877" t="s">
        <v>632</v>
      </c>
      <c r="F877" t="s">
        <v>635</v>
      </c>
      <c r="G877" t="s">
        <v>11041</v>
      </c>
      <c r="H877" t="s">
        <v>1002</v>
      </c>
      <c r="I877" t="s">
        <v>1003</v>
      </c>
      <c r="J877">
        <v>3</v>
      </c>
      <c r="L877" t="s">
        <v>986</v>
      </c>
      <c r="M877" t="s">
        <v>1004</v>
      </c>
      <c r="N877" t="s">
        <v>1005</v>
      </c>
      <c r="O877" t="s">
        <v>3547</v>
      </c>
      <c r="P877" t="s">
        <v>84</v>
      </c>
      <c r="Q877" t="s">
        <v>25</v>
      </c>
      <c r="R877" t="s">
        <v>25</v>
      </c>
      <c r="S877" t="s">
        <v>8645</v>
      </c>
      <c r="T877" t="b">
        <v>0</v>
      </c>
      <c r="U877" t="b">
        <v>0</v>
      </c>
      <c r="V877">
        <v>2</v>
      </c>
      <c r="W877">
        <v>7.5</v>
      </c>
      <c r="X877">
        <v>15</v>
      </c>
      <c r="AB877">
        <v>2</v>
      </c>
      <c r="AC877">
        <v>2</v>
      </c>
      <c r="AD877">
        <v>2</v>
      </c>
      <c r="AE877" t="s">
        <v>618</v>
      </c>
      <c r="AG877" t="s">
        <v>3218</v>
      </c>
      <c r="AH877" t="s">
        <v>3548</v>
      </c>
    </row>
    <row r="878" spans="1:34" x14ac:dyDescent="0.25">
      <c r="A878">
        <v>4</v>
      </c>
      <c r="B878" t="s">
        <v>630</v>
      </c>
      <c r="C878" t="s">
        <v>633</v>
      </c>
      <c r="D878" t="s">
        <v>631</v>
      </c>
      <c r="E878" t="s">
        <v>632</v>
      </c>
      <c r="F878" t="s">
        <v>635</v>
      </c>
      <c r="G878" t="s">
        <v>11041</v>
      </c>
      <c r="H878" t="s">
        <v>1002</v>
      </c>
      <c r="I878" t="s">
        <v>1003</v>
      </c>
      <c r="J878">
        <v>3</v>
      </c>
      <c r="L878" t="s">
        <v>986</v>
      </c>
      <c r="M878" t="s">
        <v>1004</v>
      </c>
      <c r="N878" t="s">
        <v>1005</v>
      </c>
      <c r="O878" t="s">
        <v>3549</v>
      </c>
      <c r="P878" t="s">
        <v>84</v>
      </c>
      <c r="Q878" t="s">
        <v>25</v>
      </c>
      <c r="R878" t="s">
        <v>25</v>
      </c>
      <c r="S878" t="s">
        <v>8645</v>
      </c>
      <c r="T878" t="b">
        <v>0</v>
      </c>
      <c r="U878" t="b">
        <v>0</v>
      </c>
      <c r="V878">
        <v>3</v>
      </c>
      <c r="W878">
        <v>7.5</v>
      </c>
      <c r="X878">
        <v>15</v>
      </c>
      <c r="AB878">
        <v>2</v>
      </c>
      <c r="AC878">
        <v>2</v>
      </c>
      <c r="AD878">
        <v>2</v>
      </c>
      <c r="AE878" t="s">
        <v>618</v>
      </c>
      <c r="AG878" t="s">
        <v>3218</v>
      </c>
      <c r="AH878" t="s">
        <v>3550</v>
      </c>
    </row>
    <row r="879" spans="1:34" x14ac:dyDescent="0.25">
      <c r="A879">
        <v>4</v>
      </c>
      <c r="B879" t="s">
        <v>630</v>
      </c>
      <c r="C879" t="s">
        <v>633</v>
      </c>
      <c r="D879" t="s">
        <v>631</v>
      </c>
      <c r="E879" t="s">
        <v>632</v>
      </c>
      <c r="F879" t="s">
        <v>635</v>
      </c>
      <c r="G879" t="s">
        <v>11041</v>
      </c>
      <c r="H879" t="s">
        <v>1002</v>
      </c>
      <c r="I879" t="s">
        <v>1003</v>
      </c>
      <c r="J879">
        <v>3</v>
      </c>
      <c r="L879" t="s">
        <v>986</v>
      </c>
      <c r="M879" t="s">
        <v>1004</v>
      </c>
      <c r="N879" t="s">
        <v>1005</v>
      </c>
      <c r="O879" t="s">
        <v>3551</v>
      </c>
      <c r="P879" t="s">
        <v>15</v>
      </c>
      <c r="Q879" t="s">
        <v>2</v>
      </c>
      <c r="R879" t="s">
        <v>2</v>
      </c>
      <c r="S879" t="s">
        <v>8646</v>
      </c>
      <c r="T879" t="b">
        <v>1</v>
      </c>
      <c r="U879" t="b">
        <v>1</v>
      </c>
      <c r="V879">
        <v>1</v>
      </c>
      <c r="W879">
        <v>75</v>
      </c>
      <c r="Y879">
        <v>49.8</v>
      </c>
      <c r="AG879" t="s">
        <v>3552</v>
      </c>
      <c r="AH879" t="s">
        <v>3553</v>
      </c>
    </row>
    <row r="880" spans="1:34" x14ac:dyDescent="0.25">
      <c r="A880">
        <v>4</v>
      </c>
      <c r="B880" t="s">
        <v>630</v>
      </c>
      <c r="C880" t="s">
        <v>633</v>
      </c>
      <c r="D880" t="s">
        <v>631</v>
      </c>
      <c r="E880" t="s">
        <v>632</v>
      </c>
      <c r="F880" t="s">
        <v>635</v>
      </c>
      <c r="G880" t="s">
        <v>11041</v>
      </c>
      <c r="H880" t="s">
        <v>1002</v>
      </c>
      <c r="I880" t="s">
        <v>1003</v>
      </c>
      <c r="J880">
        <v>3</v>
      </c>
      <c r="L880" t="s">
        <v>986</v>
      </c>
      <c r="M880" t="s">
        <v>1004</v>
      </c>
      <c r="N880" t="s">
        <v>1005</v>
      </c>
      <c r="O880" t="s">
        <v>3554</v>
      </c>
      <c r="P880" t="s">
        <v>15</v>
      </c>
      <c r="Q880" t="s">
        <v>2</v>
      </c>
      <c r="R880" t="s">
        <v>2</v>
      </c>
      <c r="S880" t="s">
        <v>8646</v>
      </c>
      <c r="T880" t="b">
        <v>1</v>
      </c>
      <c r="U880" t="b">
        <v>1</v>
      </c>
      <c r="V880">
        <v>2</v>
      </c>
      <c r="W880">
        <v>75</v>
      </c>
      <c r="Y880">
        <v>45</v>
      </c>
      <c r="AG880" t="s">
        <v>3555</v>
      </c>
      <c r="AH880" t="s">
        <v>3556</v>
      </c>
    </row>
    <row r="881" spans="1:34" x14ac:dyDescent="0.25">
      <c r="A881">
        <v>4</v>
      </c>
      <c r="B881" t="s">
        <v>630</v>
      </c>
      <c r="C881" t="s">
        <v>633</v>
      </c>
      <c r="D881" t="s">
        <v>631</v>
      </c>
      <c r="E881" t="s">
        <v>632</v>
      </c>
      <c r="F881" t="s">
        <v>635</v>
      </c>
      <c r="G881" t="s">
        <v>11041</v>
      </c>
      <c r="H881" t="s">
        <v>1002</v>
      </c>
      <c r="I881" t="s">
        <v>1003</v>
      </c>
      <c r="J881">
        <v>3</v>
      </c>
      <c r="L881" t="s">
        <v>986</v>
      </c>
      <c r="M881" t="s">
        <v>1004</v>
      </c>
      <c r="N881" t="s">
        <v>1005</v>
      </c>
      <c r="O881" t="s">
        <v>3557</v>
      </c>
      <c r="P881" t="s">
        <v>15</v>
      </c>
      <c r="Q881" t="s">
        <v>2</v>
      </c>
      <c r="R881" t="s">
        <v>2</v>
      </c>
      <c r="S881" t="s">
        <v>8646</v>
      </c>
      <c r="T881" t="b">
        <v>1</v>
      </c>
      <c r="U881" t="b">
        <v>1</v>
      </c>
      <c r="V881">
        <v>3</v>
      </c>
      <c r="W881">
        <v>75</v>
      </c>
      <c r="Y881">
        <v>45</v>
      </c>
      <c r="AG881" t="s">
        <v>3555</v>
      </c>
      <c r="AH881" t="s">
        <v>3558</v>
      </c>
    </row>
    <row r="882" spans="1:34" x14ac:dyDescent="0.25">
      <c r="A882">
        <v>4</v>
      </c>
      <c r="B882" t="s">
        <v>630</v>
      </c>
      <c r="C882" t="s">
        <v>633</v>
      </c>
      <c r="D882" t="s">
        <v>631</v>
      </c>
      <c r="E882" t="s">
        <v>632</v>
      </c>
      <c r="F882" t="s">
        <v>635</v>
      </c>
      <c r="G882" t="s">
        <v>11041</v>
      </c>
      <c r="H882" t="s">
        <v>1002</v>
      </c>
      <c r="I882" t="s">
        <v>1003</v>
      </c>
      <c r="J882">
        <v>3</v>
      </c>
      <c r="L882" t="s">
        <v>986</v>
      </c>
      <c r="M882" t="s">
        <v>1004</v>
      </c>
      <c r="N882" t="s">
        <v>1005</v>
      </c>
      <c r="O882" t="s">
        <v>3559</v>
      </c>
      <c r="P882" t="s">
        <v>8734</v>
      </c>
      <c r="Q882" t="s">
        <v>8644</v>
      </c>
      <c r="R882" t="s">
        <v>8488</v>
      </c>
      <c r="S882" t="s">
        <v>8643</v>
      </c>
      <c r="T882" t="b">
        <v>0</v>
      </c>
      <c r="U882" t="b">
        <v>0</v>
      </c>
      <c r="V882">
        <v>1</v>
      </c>
      <c r="W882">
        <v>30</v>
      </c>
      <c r="X882">
        <v>10</v>
      </c>
      <c r="AB882">
        <v>2</v>
      </c>
      <c r="AC882">
        <v>1</v>
      </c>
      <c r="AD882">
        <v>2</v>
      </c>
      <c r="AE882" t="s">
        <v>1745</v>
      </c>
      <c r="AG882" t="s">
        <v>1932</v>
      </c>
      <c r="AH882" t="s">
        <v>3560</v>
      </c>
    </row>
    <row r="883" spans="1:34" x14ac:dyDescent="0.25">
      <c r="A883">
        <v>4</v>
      </c>
      <c r="B883" t="s">
        <v>630</v>
      </c>
      <c r="C883" t="s">
        <v>633</v>
      </c>
      <c r="D883" t="s">
        <v>631</v>
      </c>
      <c r="E883" t="s">
        <v>632</v>
      </c>
      <c r="F883" t="s">
        <v>635</v>
      </c>
      <c r="G883" t="s">
        <v>11041</v>
      </c>
      <c r="H883" t="s">
        <v>1002</v>
      </c>
      <c r="I883" t="s">
        <v>1003</v>
      </c>
      <c r="J883">
        <v>3</v>
      </c>
      <c r="L883" t="s">
        <v>986</v>
      </c>
      <c r="M883" t="s">
        <v>1004</v>
      </c>
      <c r="N883" t="s">
        <v>1005</v>
      </c>
      <c r="O883" t="s">
        <v>3561</v>
      </c>
      <c r="P883" t="s">
        <v>8734</v>
      </c>
      <c r="Q883" t="s">
        <v>8644</v>
      </c>
      <c r="R883" t="s">
        <v>8488</v>
      </c>
      <c r="S883" t="s">
        <v>8643</v>
      </c>
      <c r="T883" t="b">
        <v>0</v>
      </c>
      <c r="U883" t="b">
        <v>0</v>
      </c>
      <c r="V883">
        <v>2</v>
      </c>
      <c r="W883">
        <v>30</v>
      </c>
      <c r="X883">
        <v>8</v>
      </c>
      <c r="AB883">
        <v>2</v>
      </c>
      <c r="AC883">
        <v>1</v>
      </c>
      <c r="AD883">
        <v>2</v>
      </c>
      <c r="AE883" t="s">
        <v>1745</v>
      </c>
      <c r="AG883" t="s">
        <v>1932</v>
      </c>
      <c r="AH883" t="s">
        <v>1005</v>
      </c>
    </row>
    <row r="884" spans="1:34" x14ac:dyDescent="0.25">
      <c r="A884">
        <v>4</v>
      </c>
      <c r="B884" t="s">
        <v>630</v>
      </c>
      <c r="C884" t="s">
        <v>633</v>
      </c>
      <c r="D884" t="s">
        <v>631</v>
      </c>
      <c r="E884" t="s">
        <v>632</v>
      </c>
      <c r="F884" t="s">
        <v>635</v>
      </c>
      <c r="G884" t="s">
        <v>11041</v>
      </c>
      <c r="H884" t="s">
        <v>1006</v>
      </c>
      <c r="I884" t="s">
        <v>1007</v>
      </c>
      <c r="J884">
        <v>4</v>
      </c>
      <c r="L884" t="s">
        <v>991</v>
      </c>
      <c r="M884" t="s">
        <v>1008</v>
      </c>
      <c r="N884" t="s">
        <v>1009</v>
      </c>
      <c r="O884" t="s">
        <v>3562</v>
      </c>
      <c r="P884" t="s">
        <v>356</v>
      </c>
      <c r="Q884" t="s">
        <v>25</v>
      </c>
      <c r="R884" t="s">
        <v>25</v>
      </c>
      <c r="S884" t="s">
        <v>357</v>
      </c>
      <c r="T884" t="b">
        <v>0</v>
      </c>
      <c r="U884" t="b">
        <v>1</v>
      </c>
      <c r="V884">
        <v>1</v>
      </c>
      <c r="Y884">
        <v>300</v>
      </c>
      <c r="Z884">
        <v>0.83</v>
      </c>
      <c r="AA884" t="s">
        <v>2238</v>
      </c>
      <c r="AG884" t="s">
        <v>3563</v>
      </c>
      <c r="AH884" t="s">
        <v>1008</v>
      </c>
    </row>
    <row r="885" spans="1:34" x14ac:dyDescent="0.25">
      <c r="A885">
        <v>4</v>
      </c>
      <c r="B885" t="s">
        <v>630</v>
      </c>
      <c r="C885" t="s">
        <v>633</v>
      </c>
      <c r="D885" t="s">
        <v>631</v>
      </c>
      <c r="E885" t="s">
        <v>632</v>
      </c>
      <c r="F885" t="s">
        <v>635</v>
      </c>
      <c r="G885" t="s">
        <v>11041</v>
      </c>
      <c r="H885" t="s">
        <v>1006</v>
      </c>
      <c r="I885" t="s">
        <v>1007</v>
      </c>
      <c r="J885">
        <v>4</v>
      </c>
      <c r="L885" t="s">
        <v>991</v>
      </c>
      <c r="M885" t="s">
        <v>1008</v>
      </c>
      <c r="N885" t="s">
        <v>1009</v>
      </c>
      <c r="O885" t="s">
        <v>3564</v>
      </c>
      <c r="P885" t="s">
        <v>8734</v>
      </c>
      <c r="Q885" t="s">
        <v>8644</v>
      </c>
      <c r="R885" t="s">
        <v>8488</v>
      </c>
      <c r="S885" t="s">
        <v>8643</v>
      </c>
      <c r="T885" t="b">
        <v>0</v>
      </c>
      <c r="U885" t="b">
        <v>0</v>
      </c>
      <c r="V885">
        <v>1</v>
      </c>
      <c r="W885">
        <v>30</v>
      </c>
      <c r="X885">
        <v>10</v>
      </c>
      <c r="AB885">
        <v>3</v>
      </c>
      <c r="AC885">
        <v>1</v>
      </c>
      <c r="AD885">
        <v>2</v>
      </c>
      <c r="AE885" t="s">
        <v>618</v>
      </c>
      <c r="AG885" t="s">
        <v>3213</v>
      </c>
      <c r="AH885" t="s">
        <v>3565</v>
      </c>
    </row>
    <row r="886" spans="1:34" x14ac:dyDescent="0.25">
      <c r="A886">
        <v>4</v>
      </c>
      <c r="B886" t="s">
        <v>630</v>
      </c>
      <c r="C886" t="s">
        <v>633</v>
      </c>
      <c r="D886" t="s">
        <v>631</v>
      </c>
      <c r="E886" t="s">
        <v>632</v>
      </c>
      <c r="F886" t="s">
        <v>635</v>
      </c>
      <c r="G886" t="s">
        <v>11041</v>
      </c>
      <c r="H886" t="s">
        <v>1006</v>
      </c>
      <c r="I886" t="s">
        <v>1007</v>
      </c>
      <c r="J886">
        <v>4</v>
      </c>
      <c r="L886" t="s">
        <v>991</v>
      </c>
      <c r="M886" t="s">
        <v>1008</v>
      </c>
      <c r="N886" t="s">
        <v>1009</v>
      </c>
      <c r="O886" t="s">
        <v>3566</v>
      </c>
      <c r="P886" t="s">
        <v>8734</v>
      </c>
      <c r="Q886" t="s">
        <v>8644</v>
      </c>
      <c r="R886" t="s">
        <v>8488</v>
      </c>
      <c r="S886" t="s">
        <v>8643</v>
      </c>
      <c r="T886" t="b">
        <v>0</v>
      </c>
      <c r="U886" t="b">
        <v>0</v>
      </c>
      <c r="V886">
        <v>2</v>
      </c>
      <c r="W886">
        <v>30</v>
      </c>
      <c r="X886">
        <v>10</v>
      </c>
      <c r="AB886">
        <v>3</v>
      </c>
      <c r="AC886">
        <v>1</v>
      </c>
      <c r="AD886">
        <v>2</v>
      </c>
      <c r="AE886" t="s">
        <v>1745</v>
      </c>
      <c r="AG886" t="s">
        <v>2982</v>
      </c>
      <c r="AH886" t="s">
        <v>3567</v>
      </c>
    </row>
    <row r="887" spans="1:34" x14ac:dyDescent="0.25">
      <c r="A887">
        <v>4</v>
      </c>
      <c r="B887" t="s">
        <v>630</v>
      </c>
      <c r="C887" t="s">
        <v>633</v>
      </c>
      <c r="D887" t="s">
        <v>631</v>
      </c>
      <c r="E887" t="s">
        <v>632</v>
      </c>
      <c r="F887" t="s">
        <v>635</v>
      </c>
      <c r="G887" t="s">
        <v>11041</v>
      </c>
      <c r="H887" t="s">
        <v>1006</v>
      </c>
      <c r="I887" t="s">
        <v>1007</v>
      </c>
      <c r="J887">
        <v>4</v>
      </c>
      <c r="L887" t="s">
        <v>991</v>
      </c>
      <c r="M887" t="s">
        <v>1008</v>
      </c>
      <c r="N887" t="s">
        <v>1009</v>
      </c>
      <c r="O887" t="s">
        <v>3568</v>
      </c>
      <c r="P887" t="s">
        <v>8734</v>
      </c>
      <c r="Q887" t="s">
        <v>8644</v>
      </c>
      <c r="R887" t="s">
        <v>8488</v>
      </c>
      <c r="S887" t="s">
        <v>8643</v>
      </c>
      <c r="T887" t="b">
        <v>0</v>
      </c>
      <c r="U887" t="b">
        <v>0</v>
      </c>
      <c r="V887">
        <v>3</v>
      </c>
      <c r="W887">
        <v>30</v>
      </c>
      <c r="X887">
        <v>7</v>
      </c>
      <c r="AB887">
        <v>3</v>
      </c>
      <c r="AC887">
        <v>1</v>
      </c>
      <c r="AD887">
        <v>2</v>
      </c>
      <c r="AE887" t="s">
        <v>610</v>
      </c>
      <c r="AG887" t="s">
        <v>2986</v>
      </c>
      <c r="AH887" t="s">
        <v>3569</v>
      </c>
    </row>
    <row r="888" spans="1:34" x14ac:dyDescent="0.25">
      <c r="A888">
        <v>4</v>
      </c>
      <c r="B888" t="s">
        <v>630</v>
      </c>
      <c r="C888" t="s">
        <v>633</v>
      </c>
      <c r="D888" t="s">
        <v>631</v>
      </c>
      <c r="E888" t="s">
        <v>632</v>
      </c>
      <c r="F888" t="s">
        <v>635</v>
      </c>
      <c r="G888" t="s">
        <v>11041</v>
      </c>
      <c r="H888" t="s">
        <v>1006</v>
      </c>
      <c r="I888" t="s">
        <v>1007</v>
      </c>
      <c r="J888">
        <v>4</v>
      </c>
      <c r="L888" t="s">
        <v>991</v>
      </c>
      <c r="M888" t="s">
        <v>1008</v>
      </c>
      <c r="N888" t="s">
        <v>1009</v>
      </c>
      <c r="O888" t="s">
        <v>3570</v>
      </c>
      <c r="P888" t="s">
        <v>8734</v>
      </c>
      <c r="Q888" t="s">
        <v>8644</v>
      </c>
      <c r="R888" t="s">
        <v>8488</v>
      </c>
      <c r="S888" t="s">
        <v>8643</v>
      </c>
      <c r="T888" t="b">
        <v>0</v>
      </c>
      <c r="U888" t="b">
        <v>0</v>
      </c>
      <c r="V888">
        <v>4</v>
      </c>
      <c r="W888">
        <v>30</v>
      </c>
      <c r="X888">
        <v>6</v>
      </c>
      <c r="AB888">
        <v>3</v>
      </c>
      <c r="AC888">
        <v>1</v>
      </c>
      <c r="AD888">
        <v>2</v>
      </c>
      <c r="AE888" t="s">
        <v>610</v>
      </c>
      <c r="AG888" t="s">
        <v>2986</v>
      </c>
      <c r="AH888" t="s">
        <v>3571</v>
      </c>
    </row>
    <row r="889" spans="1:34" x14ac:dyDescent="0.25">
      <c r="A889">
        <v>4</v>
      </c>
      <c r="B889" t="s">
        <v>630</v>
      </c>
      <c r="C889" t="s">
        <v>633</v>
      </c>
      <c r="D889" t="s">
        <v>631</v>
      </c>
      <c r="E889" t="s">
        <v>632</v>
      </c>
      <c r="F889" t="s">
        <v>635</v>
      </c>
      <c r="G889" t="s">
        <v>11041</v>
      </c>
      <c r="H889" t="s">
        <v>1006</v>
      </c>
      <c r="I889" t="s">
        <v>1007</v>
      </c>
      <c r="J889">
        <v>4</v>
      </c>
      <c r="L889" t="s">
        <v>991</v>
      </c>
      <c r="M889" t="s">
        <v>1008</v>
      </c>
      <c r="N889" t="s">
        <v>1009</v>
      </c>
      <c r="O889" t="s">
        <v>3572</v>
      </c>
      <c r="P889" t="s">
        <v>112</v>
      </c>
      <c r="Q889" t="s">
        <v>8644</v>
      </c>
      <c r="R889" t="s">
        <v>8488</v>
      </c>
      <c r="S889" t="s">
        <v>8643</v>
      </c>
      <c r="T889" t="b">
        <v>0</v>
      </c>
      <c r="U889" t="b">
        <v>0</v>
      </c>
      <c r="V889">
        <v>1</v>
      </c>
      <c r="W889">
        <v>35</v>
      </c>
      <c r="X889">
        <v>15</v>
      </c>
      <c r="AB889">
        <v>2</v>
      </c>
      <c r="AC889">
        <v>1</v>
      </c>
      <c r="AD889">
        <v>2</v>
      </c>
      <c r="AE889" t="s">
        <v>1745</v>
      </c>
      <c r="AG889" t="s">
        <v>3573</v>
      </c>
      <c r="AH889" t="s">
        <v>3574</v>
      </c>
    </row>
    <row r="890" spans="1:34" x14ac:dyDescent="0.25">
      <c r="A890">
        <v>4</v>
      </c>
      <c r="B890" t="s">
        <v>630</v>
      </c>
      <c r="C890" t="s">
        <v>633</v>
      </c>
      <c r="D890" t="s">
        <v>631</v>
      </c>
      <c r="E890" t="s">
        <v>632</v>
      </c>
      <c r="F890" t="s">
        <v>635</v>
      </c>
      <c r="G890" t="s">
        <v>11041</v>
      </c>
      <c r="H890" t="s">
        <v>1006</v>
      </c>
      <c r="I890" t="s">
        <v>1007</v>
      </c>
      <c r="J890">
        <v>4</v>
      </c>
      <c r="L890" t="s">
        <v>991</v>
      </c>
      <c r="M890" t="s">
        <v>1008</v>
      </c>
      <c r="N890" t="s">
        <v>1009</v>
      </c>
      <c r="O890" t="s">
        <v>3575</v>
      </c>
      <c r="P890" t="s">
        <v>112</v>
      </c>
      <c r="Q890" t="s">
        <v>8644</v>
      </c>
      <c r="R890" t="s">
        <v>8488</v>
      </c>
      <c r="S890" t="s">
        <v>8643</v>
      </c>
      <c r="T890" t="b">
        <v>0</v>
      </c>
      <c r="U890" t="b">
        <v>0</v>
      </c>
      <c r="V890">
        <v>2</v>
      </c>
      <c r="W890">
        <v>35</v>
      </c>
      <c r="X890">
        <v>15</v>
      </c>
      <c r="AB890">
        <v>2</v>
      </c>
      <c r="AD890">
        <v>1</v>
      </c>
      <c r="AE890" t="s">
        <v>1745</v>
      </c>
      <c r="AG890" t="s">
        <v>3576</v>
      </c>
      <c r="AH890" t="s">
        <v>3577</v>
      </c>
    </row>
    <row r="891" spans="1:34" x14ac:dyDescent="0.25">
      <c r="A891">
        <v>4</v>
      </c>
      <c r="B891" t="s">
        <v>630</v>
      </c>
      <c r="C891" t="s">
        <v>633</v>
      </c>
      <c r="D891" t="s">
        <v>631</v>
      </c>
      <c r="E891" t="s">
        <v>632</v>
      </c>
      <c r="F891" t="s">
        <v>635</v>
      </c>
      <c r="G891" t="s">
        <v>11041</v>
      </c>
      <c r="H891" t="s">
        <v>1006</v>
      </c>
      <c r="I891" t="s">
        <v>1007</v>
      </c>
      <c r="J891">
        <v>4</v>
      </c>
      <c r="L891" t="s">
        <v>991</v>
      </c>
      <c r="M891" t="s">
        <v>1008</v>
      </c>
      <c r="N891" t="s">
        <v>1009</v>
      </c>
      <c r="O891" t="s">
        <v>3578</v>
      </c>
      <c r="P891" t="s">
        <v>112</v>
      </c>
      <c r="Q891" t="s">
        <v>8644</v>
      </c>
      <c r="R891" t="s">
        <v>8488</v>
      </c>
      <c r="S891" t="s">
        <v>8643</v>
      </c>
      <c r="T891" t="b">
        <v>0</v>
      </c>
      <c r="U891" t="b">
        <v>0</v>
      </c>
      <c r="V891">
        <v>3</v>
      </c>
      <c r="W891">
        <v>35</v>
      </c>
      <c r="X891">
        <v>15</v>
      </c>
      <c r="AB891">
        <v>2</v>
      </c>
      <c r="AD891">
        <v>1</v>
      </c>
      <c r="AE891" t="s">
        <v>1745</v>
      </c>
      <c r="AG891" t="s">
        <v>3576</v>
      </c>
      <c r="AH891" t="s">
        <v>3579</v>
      </c>
    </row>
    <row r="892" spans="1:34" x14ac:dyDescent="0.25">
      <c r="A892">
        <v>4</v>
      </c>
      <c r="B892" t="s">
        <v>630</v>
      </c>
      <c r="C892" t="s">
        <v>633</v>
      </c>
      <c r="D892" t="s">
        <v>631</v>
      </c>
      <c r="E892" t="s">
        <v>632</v>
      </c>
      <c r="F892" t="s">
        <v>635</v>
      </c>
      <c r="G892" t="s">
        <v>11041</v>
      </c>
      <c r="H892" t="s">
        <v>1006</v>
      </c>
      <c r="I892" t="s">
        <v>1007</v>
      </c>
      <c r="J892">
        <v>4</v>
      </c>
      <c r="L892" t="s">
        <v>991</v>
      </c>
      <c r="M892" t="s">
        <v>1008</v>
      </c>
      <c r="N892" t="s">
        <v>1009</v>
      </c>
      <c r="O892" t="s">
        <v>3580</v>
      </c>
      <c r="P892" t="s">
        <v>214</v>
      </c>
      <c r="Q892" t="s">
        <v>8650</v>
      </c>
      <c r="R892" t="s">
        <v>8637</v>
      </c>
      <c r="S892" t="s">
        <v>8643</v>
      </c>
      <c r="T892" t="b">
        <v>0</v>
      </c>
      <c r="U892" t="b">
        <v>0</v>
      </c>
      <c r="V892">
        <v>1</v>
      </c>
      <c r="W892">
        <v>45</v>
      </c>
      <c r="X892">
        <v>12</v>
      </c>
      <c r="AB892">
        <v>2</v>
      </c>
      <c r="AC892">
        <v>1</v>
      </c>
      <c r="AD892">
        <v>2</v>
      </c>
      <c r="AE892" t="s">
        <v>618</v>
      </c>
      <c r="AG892" t="s">
        <v>2154</v>
      </c>
      <c r="AH892" t="s">
        <v>3581</v>
      </c>
    </row>
    <row r="893" spans="1:34" x14ac:dyDescent="0.25">
      <c r="A893">
        <v>4</v>
      </c>
      <c r="B893" t="s">
        <v>630</v>
      </c>
      <c r="C893" t="s">
        <v>633</v>
      </c>
      <c r="D893" t="s">
        <v>631</v>
      </c>
      <c r="E893" t="s">
        <v>632</v>
      </c>
      <c r="F893" t="s">
        <v>635</v>
      </c>
      <c r="G893" t="s">
        <v>11041</v>
      </c>
      <c r="H893" t="s">
        <v>1006</v>
      </c>
      <c r="I893" t="s">
        <v>1007</v>
      </c>
      <c r="J893">
        <v>4</v>
      </c>
      <c r="L893" t="s">
        <v>991</v>
      </c>
      <c r="M893" t="s">
        <v>1008</v>
      </c>
      <c r="N893" t="s">
        <v>1009</v>
      </c>
      <c r="O893" t="s">
        <v>3582</v>
      </c>
      <c r="P893" t="s">
        <v>214</v>
      </c>
      <c r="Q893" t="s">
        <v>8650</v>
      </c>
      <c r="R893" t="s">
        <v>8637</v>
      </c>
      <c r="S893" t="s">
        <v>8643</v>
      </c>
      <c r="T893" t="b">
        <v>0</v>
      </c>
      <c r="U893" t="b">
        <v>0</v>
      </c>
      <c r="V893">
        <v>2</v>
      </c>
      <c r="W893">
        <v>45</v>
      </c>
      <c r="X893">
        <v>12</v>
      </c>
      <c r="AB893">
        <v>2</v>
      </c>
      <c r="AC893">
        <v>1</v>
      </c>
      <c r="AD893">
        <v>2</v>
      </c>
      <c r="AE893" t="s">
        <v>1745</v>
      </c>
      <c r="AG893" t="s">
        <v>1932</v>
      </c>
      <c r="AH893" t="s">
        <v>3583</v>
      </c>
    </row>
    <row r="894" spans="1:34" x14ac:dyDescent="0.25">
      <c r="A894">
        <v>4</v>
      </c>
      <c r="B894" t="s">
        <v>630</v>
      </c>
      <c r="C894" t="s">
        <v>633</v>
      </c>
      <c r="D894" t="s">
        <v>631</v>
      </c>
      <c r="E894" t="s">
        <v>632</v>
      </c>
      <c r="F894" t="s">
        <v>635</v>
      </c>
      <c r="G894" t="s">
        <v>11041</v>
      </c>
      <c r="H894" t="s">
        <v>1006</v>
      </c>
      <c r="I894" t="s">
        <v>1007</v>
      </c>
      <c r="J894">
        <v>4</v>
      </c>
      <c r="L894" t="s">
        <v>991</v>
      </c>
      <c r="M894" t="s">
        <v>1008</v>
      </c>
      <c r="N894" t="s">
        <v>1009</v>
      </c>
      <c r="O894" t="s">
        <v>3584</v>
      </c>
      <c r="P894" t="s">
        <v>214</v>
      </c>
      <c r="Q894" t="s">
        <v>8650</v>
      </c>
      <c r="R894" t="s">
        <v>8637</v>
      </c>
      <c r="S894" t="s">
        <v>8643</v>
      </c>
      <c r="T894" t="b">
        <v>0</v>
      </c>
      <c r="U894" t="b">
        <v>0</v>
      </c>
      <c r="V894">
        <v>3</v>
      </c>
      <c r="W894">
        <v>50</v>
      </c>
      <c r="X894">
        <v>9.5</v>
      </c>
      <c r="AB894">
        <v>2</v>
      </c>
      <c r="AC894">
        <v>1</v>
      </c>
      <c r="AD894">
        <v>2</v>
      </c>
      <c r="AE894" t="s">
        <v>610</v>
      </c>
      <c r="AG894" t="s">
        <v>1937</v>
      </c>
      <c r="AH894" t="s">
        <v>3585</v>
      </c>
    </row>
    <row r="895" spans="1:34" x14ac:dyDescent="0.25">
      <c r="A895">
        <v>4</v>
      </c>
      <c r="B895" t="s">
        <v>630</v>
      </c>
      <c r="C895" t="s">
        <v>633</v>
      </c>
      <c r="D895" t="s">
        <v>631</v>
      </c>
      <c r="E895" t="s">
        <v>632</v>
      </c>
      <c r="F895" t="s">
        <v>635</v>
      </c>
      <c r="G895" t="s">
        <v>11041</v>
      </c>
      <c r="H895" t="s">
        <v>1006</v>
      </c>
      <c r="I895" t="s">
        <v>1007</v>
      </c>
      <c r="J895">
        <v>4</v>
      </c>
      <c r="L895" t="s">
        <v>991</v>
      </c>
      <c r="M895" t="s">
        <v>1008</v>
      </c>
      <c r="N895" t="s">
        <v>1009</v>
      </c>
      <c r="O895" t="s">
        <v>3586</v>
      </c>
      <c r="P895" t="s">
        <v>214</v>
      </c>
      <c r="Q895" t="s">
        <v>8650</v>
      </c>
      <c r="R895" t="s">
        <v>8637</v>
      </c>
      <c r="S895" t="s">
        <v>8643</v>
      </c>
      <c r="T895" t="b">
        <v>0</v>
      </c>
      <c r="U895" t="b">
        <v>0</v>
      </c>
      <c r="V895">
        <v>4</v>
      </c>
      <c r="W895">
        <v>50</v>
      </c>
      <c r="X895">
        <v>8</v>
      </c>
      <c r="AB895">
        <v>2</v>
      </c>
      <c r="AC895">
        <v>1</v>
      </c>
      <c r="AD895">
        <v>2</v>
      </c>
      <c r="AE895" t="s">
        <v>610</v>
      </c>
      <c r="AG895" t="s">
        <v>1937</v>
      </c>
      <c r="AH895" t="s">
        <v>3587</v>
      </c>
    </row>
    <row r="896" spans="1:34" x14ac:dyDescent="0.25">
      <c r="A896">
        <v>4</v>
      </c>
      <c r="B896" t="s">
        <v>630</v>
      </c>
      <c r="C896" t="s">
        <v>633</v>
      </c>
      <c r="D896" t="s">
        <v>631</v>
      </c>
      <c r="E896" t="s">
        <v>632</v>
      </c>
      <c r="F896" t="s">
        <v>635</v>
      </c>
      <c r="G896" t="s">
        <v>11041</v>
      </c>
      <c r="H896" t="s">
        <v>1006</v>
      </c>
      <c r="I896" t="s">
        <v>1007</v>
      </c>
      <c r="J896">
        <v>4</v>
      </c>
      <c r="L896" t="s">
        <v>991</v>
      </c>
      <c r="M896" t="s">
        <v>1008</v>
      </c>
      <c r="N896" t="s">
        <v>1009</v>
      </c>
      <c r="O896" t="s">
        <v>3588</v>
      </c>
      <c r="P896" t="s">
        <v>222</v>
      </c>
      <c r="Q896" t="s">
        <v>8650</v>
      </c>
      <c r="R896" t="s">
        <v>8637</v>
      </c>
      <c r="S896" t="s">
        <v>8643</v>
      </c>
      <c r="T896" t="b">
        <v>1</v>
      </c>
      <c r="U896" t="b">
        <v>0</v>
      </c>
      <c r="V896">
        <v>1</v>
      </c>
      <c r="W896">
        <v>10</v>
      </c>
      <c r="X896">
        <v>12</v>
      </c>
      <c r="AB896">
        <v>3</v>
      </c>
      <c r="AC896">
        <v>1</v>
      </c>
      <c r="AD896">
        <v>3</v>
      </c>
      <c r="AE896" t="s">
        <v>1745</v>
      </c>
      <c r="AG896" t="s">
        <v>2355</v>
      </c>
      <c r="AH896" t="s">
        <v>3589</v>
      </c>
    </row>
    <row r="897" spans="1:34" x14ac:dyDescent="0.25">
      <c r="A897">
        <v>4</v>
      </c>
      <c r="B897" t="s">
        <v>630</v>
      </c>
      <c r="C897" t="s">
        <v>633</v>
      </c>
      <c r="D897" t="s">
        <v>631</v>
      </c>
      <c r="E897" t="s">
        <v>632</v>
      </c>
      <c r="F897" t="s">
        <v>635</v>
      </c>
      <c r="G897" t="s">
        <v>11041</v>
      </c>
      <c r="H897" t="s">
        <v>1006</v>
      </c>
      <c r="I897" t="s">
        <v>1007</v>
      </c>
      <c r="J897">
        <v>4</v>
      </c>
      <c r="L897" t="s">
        <v>991</v>
      </c>
      <c r="M897" t="s">
        <v>1008</v>
      </c>
      <c r="N897" t="s">
        <v>1009</v>
      </c>
      <c r="O897" t="s">
        <v>3590</v>
      </c>
      <c r="P897" t="s">
        <v>222</v>
      </c>
      <c r="Q897" t="s">
        <v>8650</v>
      </c>
      <c r="R897" t="s">
        <v>8637</v>
      </c>
      <c r="S897" t="s">
        <v>8643</v>
      </c>
      <c r="T897" t="b">
        <v>1</v>
      </c>
      <c r="U897" t="b">
        <v>0</v>
      </c>
      <c r="V897">
        <v>2</v>
      </c>
      <c r="W897">
        <v>12.5</v>
      </c>
      <c r="X897">
        <v>10</v>
      </c>
      <c r="AB897">
        <v>3</v>
      </c>
      <c r="AC897">
        <v>1</v>
      </c>
      <c r="AD897">
        <v>3</v>
      </c>
      <c r="AE897" t="s">
        <v>1745</v>
      </c>
      <c r="AG897" t="s">
        <v>2355</v>
      </c>
      <c r="AH897" t="s">
        <v>3591</v>
      </c>
    </row>
    <row r="898" spans="1:34" x14ac:dyDescent="0.25">
      <c r="A898">
        <v>4</v>
      </c>
      <c r="B898" t="s">
        <v>630</v>
      </c>
      <c r="C898" t="s">
        <v>633</v>
      </c>
      <c r="D898" t="s">
        <v>631</v>
      </c>
      <c r="E898" t="s">
        <v>632</v>
      </c>
      <c r="F898" t="s">
        <v>635</v>
      </c>
      <c r="G898" t="s">
        <v>11041</v>
      </c>
      <c r="H898" t="s">
        <v>1006</v>
      </c>
      <c r="I898" t="s">
        <v>1007</v>
      </c>
      <c r="J898">
        <v>4</v>
      </c>
      <c r="L898" t="s">
        <v>991</v>
      </c>
      <c r="M898" t="s">
        <v>1008</v>
      </c>
      <c r="N898" t="s">
        <v>1009</v>
      </c>
      <c r="O898" t="s">
        <v>3592</v>
      </c>
      <c r="P898" t="s">
        <v>222</v>
      </c>
      <c r="Q898" t="s">
        <v>8650</v>
      </c>
      <c r="R898" t="s">
        <v>8637</v>
      </c>
      <c r="S898" t="s">
        <v>8643</v>
      </c>
      <c r="T898" t="b">
        <v>1</v>
      </c>
      <c r="U898" t="b">
        <v>0</v>
      </c>
      <c r="V898">
        <v>3</v>
      </c>
      <c r="W898">
        <v>12.5</v>
      </c>
      <c r="X898">
        <v>10</v>
      </c>
      <c r="AB898">
        <v>3</v>
      </c>
      <c r="AC898">
        <v>1</v>
      </c>
      <c r="AD898">
        <v>3</v>
      </c>
      <c r="AE898" t="s">
        <v>1888</v>
      </c>
      <c r="AG898" t="s">
        <v>3593</v>
      </c>
      <c r="AH898" t="s">
        <v>3594</v>
      </c>
    </row>
    <row r="899" spans="1:34" x14ac:dyDescent="0.25">
      <c r="A899">
        <v>4</v>
      </c>
      <c r="B899" t="s">
        <v>630</v>
      </c>
      <c r="C899" t="s">
        <v>633</v>
      </c>
      <c r="D899" t="s">
        <v>631</v>
      </c>
      <c r="E899" t="s">
        <v>632</v>
      </c>
      <c r="F899" t="s">
        <v>635</v>
      </c>
      <c r="G899" t="s">
        <v>11041</v>
      </c>
      <c r="H899" t="s">
        <v>1006</v>
      </c>
      <c r="I899" t="s">
        <v>1007</v>
      </c>
      <c r="J899">
        <v>4</v>
      </c>
      <c r="L899" t="s">
        <v>991</v>
      </c>
      <c r="M899" t="s">
        <v>1008</v>
      </c>
      <c r="N899" t="s">
        <v>1009</v>
      </c>
      <c r="O899" t="s">
        <v>3595</v>
      </c>
      <c r="P899" t="s">
        <v>303</v>
      </c>
      <c r="Q899" t="s">
        <v>148</v>
      </c>
      <c r="R899" t="s">
        <v>8661</v>
      </c>
      <c r="S899" t="s">
        <v>8645</v>
      </c>
      <c r="T899" t="b">
        <v>0</v>
      </c>
      <c r="U899" t="b">
        <v>0</v>
      </c>
      <c r="V899">
        <v>1</v>
      </c>
      <c r="W899">
        <v>6</v>
      </c>
      <c r="X899">
        <v>15</v>
      </c>
      <c r="AB899">
        <v>2</v>
      </c>
      <c r="AC899">
        <v>2</v>
      </c>
      <c r="AD899">
        <v>2</v>
      </c>
      <c r="AE899" t="s">
        <v>618</v>
      </c>
      <c r="AG899" t="s">
        <v>3218</v>
      </c>
      <c r="AH899" t="s">
        <v>3596</v>
      </c>
    </row>
    <row r="900" spans="1:34" x14ac:dyDescent="0.25">
      <c r="A900">
        <v>4</v>
      </c>
      <c r="B900" t="s">
        <v>630</v>
      </c>
      <c r="C900" t="s">
        <v>633</v>
      </c>
      <c r="D900" t="s">
        <v>631</v>
      </c>
      <c r="E900" t="s">
        <v>632</v>
      </c>
      <c r="F900" t="s">
        <v>635</v>
      </c>
      <c r="G900" t="s">
        <v>11041</v>
      </c>
      <c r="H900" t="s">
        <v>1006</v>
      </c>
      <c r="I900" t="s">
        <v>1007</v>
      </c>
      <c r="J900">
        <v>4</v>
      </c>
      <c r="L900" t="s">
        <v>991</v>
      </c>
      <c r="M900" t="s">
        <v>1008</v>
      </c>
      <c r="N900" t="s">
        <v>1009</v>
      </c>
      <c r="O900" t="s">
        <v>3597</v>
      </c>
      <c r="P900" t="s">
        <v>303</v>
      </c>
      <c r="Q900" t="s">
        <v>148</v>
      </c>
      <c r="R900" t="s">
        <v>8661</v>
      </c>
      <c r="S900" t="s">
        <v>8645</v>
      </c>
      <c r="T900" t="b">
        <v>0</v>
      </c>
      <c r="U900" t="b">
        <v>0</v>
      </c>
      <c r="V900">
        <v>2</v>
      </c>
      <c r="W900">
        <v>10</v>
      </c>
      <c r="X900">
        <v>15</v>
      </c>
      <c r="AB900">
        <v>2</v>
      </c>
      <c r="AC900">
        <v>2</v>
      </c>
      <c r="AD900">
        <v>2</v>
      </c>
      <c r="AE900" t="s">
        <v>1745</v>
      </c>
      <c r="AG900" t="s">
        <v>2664</v>
      </c>
      <c r="AH900" t="s">
        <v>3598</v>
      </c>
    </row>
    <row r="901" spans="1:34" x14ac:dyDescent="0.25">
      <c r="A901">
        <v>4</v>
      </c>
      <c r="B901" t="s">
        <v>630</v>
      </c>
      <c r="C901" t="s">
        <v>633</v>
      </c>
      <c r="D901" t="s">
        <v>631</v>
      </c>
      <c r="E901" t="s">
        <v>632</v>
      </c>
      <c r="F901" t="s">
        <v>635</v>
      </c>
      <c r="G901" t="s">
        <v>11041</v>
      </c>
      <c r="H901" t="s">
        <v>1006</v>
      </c>
      <c r="I901" t="s">
        <v>1007</v>
      </c>
      <c r="J901">
        <v>4</v>
      </c>
      <c r="L901" t="s">
        <v>991</v>
      </c>
      <c r="M901" t="s">
        <v>1008</v>
      </c>
      <c r="N901" t="s">
        <v>1009</v>
      </c>
      <c r="O901" t="s">
        <v>3599</v>
      </c>
      <c r="P901" t="s">
        <v>303</v>
      </c>
      <c r="Q901" t="s">
        <v>148</v>
      </c>
      <c r="R901" t="s">
        <v>8661</v>
      </c>
      <c r="S901" t="s">
        <v>8645</v>
      </c>
      <c r="T901" t="b">
        <v>0</v>
      </c>
      <c r="U901" t="b">
        <v>0</v>
      </c>
      <c r="V901">
        <v>3</v>
      </c>
      <c r="W901">
        <v>10</v>
      </c>
      <c r="X901">
        <v>15</v>
      </c>
      <c r="AB901">
        <v>2</v>
      </c>
      <c r="AC901">
        <v>2</v>
      </c>
      <c r="AD901">
        <v>2</v>
      </c>
      <c r="AE901" t="s">
        <v>610</v>
      </c>
      <c r="AG901" t="s">
        <v>3600</v>
      </c>
      <c r="AH901" t="s">
        <v>3601</v>
      </c>
    </row>
    <row r="902" spans="1:34" x14ac:dyDescent="0.25">
      <c r="A902">
        <v>4</v>
      </c>
      <c r="B902" t="s">
        <v>630</v>
      </c>
      <c r="C902" t="s">
        <v>633</v>
      </c>
      <c r="D902" t="s">
        <v>631</v>
      </c>
      <c r="E902" t="s">
        <v>632</v>
      </c>
      <c r="F902" t="s">
        <v>635</v>
      </c>
      <c r="G902" t="s">
        <v>11041</v>
      </c>
      <c r="H902" t="s">
        <v>1006</v>
      </c>
      <c r="I902" t="s">
        <v>1007</v>
      </c>
      <c r="J902">
        <v>4</v>
      </c>
      <c r="L902" t="s">
        <v>991</v>
      </c>
      <c r="M902" t="s">
        <v>1008</v>
      </c>
      <c r="N902" t="s">
        <v>1009</v>
      </c>
      <c r="O902" t="s">
        <v>3602</v>
      </c>
      <c r="P902" t="s">
        <v>1</v>
      </c>
      <c r="Q902" t="s">
        <v>2</v>
      </c>
      <c r="R902" t="s">
        <v>2</v>
      </c>
      <c r="S902" t="s">
        <v>8646</v>
      </c>
      <c r="T902" t="b">
        <v>0</v>
      </c>
      <c r="U902" t="b">
        <v>1</v>
      </c>
      <c r="V902">
        <v>1</v>
      </c>
      <c r="W902">
        <v>150</v>
      </c>
      <c r="Y902">
        <v>60</v>
      </c>
      <c r="AG902" t="s">
        <v>3603</v>
      </c>
      <c r="AH902" t="s">
        <v>3604</v>
      </c>
    </row>
    <row r="903" spans="1:34" x14ac:dyDescent="0.25">
      <c r="A903">
        <v>4</v>
      </c>
      <c r="B903" t="s">
        <v>630</v>
      </c>
      <c r="C903" t="s">
        <v>633</v>
      </c>
      <c r="D903" t="s">
        <v>631</v>
      </c>
      <c r="E903" t="s">
        <v>632</v>
      </c>
      <c r="F903" t="s">
        <v>635</v>
      </c>
      <c r="G903" t="s">
        <v>11041</v>
      </c>
      <c r="H903" t="s">
        <v>1006</v>
      </c>
      <c r="I903" t="s">
        <v>1007</v>
      </c>
      <c r="J903">
        <v>4</v>
      </c>
      <c r="L903" t="s">
        <v>991</v>
      </c>
      <c r="M903" t="s">
        <v>1008</v>
      </c>
      <c r="N903" t="s">
        <v>1009</v>
      </c>
      <c r="O903" t="s">
        <v>3605</v>
      </c>
      <c r="P903" t="s">
        <v>1</v>
      </c>
      <c r="Q903" t="s">
        <v>2</v>
      </c>
      <c r="R903" t="s">
        <v>2</v>
      </c>
      <c r="S903" t="s">
        <v>8646</v>
      </c>
      <c r="T903" t="b">
        <v>0</v>
      </c>
      <c r="U903" t="b">
        <v>1</v>
      </c>
      <c r="V903">
        <v>2</v>
      </c>
      <c r="W903">
        <v>150</v>
      </c>
      <c r="Y903">
        <v>60</v>
      </c>
      <c r="AG903" t="s">
        <v>3603</v>
      </c>
      <c r="AH903" t="s">
        <v>3606</v>
      </c>
    </row>
    <row r="904" spans="1:34" x14ac:dyDescent="0.25">
      <c r="A904">
        <v>4</v>
      </c>
      <c r="B904" t="s">
        <v>630</v>
      </c>
      <c r="C904" t="s">
        <v>633</v>
      </c>
      <c r="D904" t="s">
        <v>631</v>
      </c>
      <c r="E904" t="s">
        <v>632</v>
      </c>
      <c r="F904" t="s">
        <v>635</v>
      </c>
      <c r="G904" t="s">
        <v>11041</v>
      </c>
      <c r="H904" t="s">
        <v>1006</v>
      </c>
      <c r="I904" t="s">
        <v>1007</v>
      </c>
      <c r="J904">
        <v>4</v>
      </c>
      <c r="L904" t="s">
        <v>991</v>
      </c>
      <c r="M904" t="s">
        <v>1008</v>
      </c>
      <c r="N904" t="s">
        <v>1009</v>
      </c>
      <c r="O904" t="s">
        <v>3607</v>
      </c>
      <c r="P904" t="s">
        <v>1</v>
      </c>
      <c r="Q904" t="s">
        <v>2</v>
      </c>
      <c r="R904" t="s">
        <v>2</v>
      </c>
      <c r="S904" t="s">
        <v>8646</v>
      </c>
      <c r="T904" t="b">
        <v>0</v>
      </c>
      <c r="U904" t="b">
        <v>1</v>
      </c>
      <c r="V904">
        <v>3</v>
      </c>
      <c r="W904">
        <v>150</v>
      </c>
      <c r="Y904">
        <v>39.6</v>
      </c>
      <c r="AG904" t="s">
        <v>3603</v>
      </c>
      <c r="AH904" t="s">
        <v>3608</v>
      </c>
    </row>
    <row r="905" spans="1:34" x14ac:dyDescent="0.25">
      <c r="A905">
        <v>4</v>
      </c>
      <c r="B905" t="s">
        <v>630</v>
      </c>
      <c r="C905" t="s">
        <v>633</v>
      </c>
      <c r="D905" t="s">
        <v>631</v>
      </c>
      <c r="E905" t="s">
        <v>632</v>
      </c>
      <c r="F905" t="s">
        <v>635</v>
      </c>
      <c r="G905" t="s">
        <v>11041</v>
      </c>
      <c r="H905" t="s">
        <v>1006</v>
      </c>
      <c r="I905" t="s">
        <v>1007</v>
      </c>
      <c r="J905">
        <v>4</v>
      </c>
      <c r="L905" t="s">
        <v>991</v>
      </c>
      <c r="M905" t="s">
        <v>1008</v>
      </c>
      <c r="N905" t="s">
        <v>1009</v>
      </c>
      <c r="O905" t="s">
        <v>3609</v>
      </c>
      <c r="P905" t="s">
        <v>356</v>
      </c>
      <c r="Q905" t="s">
        <v>25</v>
      </c>
      <c r="R905" t="s">
        <v>25</v>
      </c>
      <c r="S905" t="s">
        <v>357</v>
      </c>
      <c r="T905" t="b">
        <v>0</v>
      </c>
      <c r="U905" t="b">
        <v>1</v>
      </c>
      <c r="V905">
        <v>2</v>
      </c>
      <c r="Y905">
        <v>480</v>
      </c>
      <c r="Z905">
        <v>1.27</v>
      </c>
      <c r="AA905" t="s">
        <v>2238</v>
      </c>
      <c r="AG905" t="s">
        <v>3610</v>
      </c>
      <c r="AH905" t="s">
        <v>1009</v>
      </c>
    </row>
    <row r="906" spans="1:34" x14ac:dyDescent="0.25">
      <c r="A906">
        <v>4</v>
      </c>
      <c r="B906" t="s">
        <v>630</v>
      </c>
      <c r="C906" t="s">
        <v>633</v>
      </c>
      <c r="D906" t="s">
        <v>631</v>
      </c>
      <c r="E906" t="s">
        <v>632</v>
      </c>
      <c r="F906" t="s">
        <v>635</v>
      </c>
      <c r="G906" t="s">
        <v>11041</v>
      </c>
      <c r="H906" t="s">
        <v>1010</v>
      </c>
      <c r="I906" t="s">
        <v>1011</v>
      </c>
      <c r="J906">
        <v>1</v>
      </c>
      <c r="L906" t="s">
        <v>976</v>
      </c>
      <c r="M906" t="s">
        <v>1012</v>
      </c>
      <c r="N906" t="s">
        <v>1013</v>
      </c>
      <c r="O906" t="s">
        <v>3611</v>
      </c>
      <c r="P906" t="s">
        <v>356</v>
      </c>
      <c r="Q906" t="s">
        <v>25</v>
      </c>
      <c r="R906" t="s">
        <v>25</v>
      </c>
      <c r="S906" t="s">
        <v>357</v>
      </c>
      <c r="T906" t="b">
        <v>0</v>
      </c>
      <c r="U906" t="b">
        <v>1</v>
      </c>
      <c r="V906">
        <v>1</v>
      </c>
      <c r="Y906">
        <v>300</v>
      </c>
      <c r="Z906">
        <v>0.83</v>
      </c>
      <c r="AA906" t="s">
        <v>2238</v>
      </c>
      <c r="AG906" t="s">
        <v>3612</v>
      </c>
      <c r="AH906" t="s">
        <v>1012</v>
      </c>
    </row>
    <row r="907" spans="1:34" x14ac:dyDescent="0.25">
      <c r="A907">
        <v>4</v>
      </c>
      <c r="B907" t="s">
        <v>630</v>
      </c>
      <c r="C907" t="s">
        <v>633</v>
      </c>
      <c r="D907" t="s">
        <v>631</v>
      </c>
      <c r="E907" t="s">
        <v>632</v>
      </c>
      <c r="F907" t="s">
        <v>635</v>
      </c>
      <c r="G907" t="s">
        <v>11041</v>
      </c>
      <c r="H907" t="s">
        <v>1010</v>
      </c>
      <c r="I907" t="s">
        <v>1011</v>
      </c>
      <c r="J907">
        <v>1</v>
      </c>
      <c r="L907" t="s">
        <v>976</v>
      </c>
      <c r="M907" t="s">
        <v>1012</v>
      </c>
      <c r="N907" t="s">
        <v>1013</v>
      </c>
      <c r="O907" t="s">
        <v>3613</v>
      </c>
      <c r="P907" t="s">
        <v>15</v>
      </c>
      <c r="Q907" t="s">
        <v>2</v>
      </c>
      <c r="R907" t="s">
        <v>2</v>
      </c>
      <c r="S907" t="s">
        <v>8646</v>
      </c>
      <c r="T907" t="b">
        <v>1</v>
      </c>
      <c r="U907" t="b">
        <v>1</v>
      </c>
      <c r="V907">
        <v>1</v>
      </c>
      <c r="W907">
        <v>75</v>
      </c>
      <c r="Y907">
        <v>60</v>
      </c>
      <c r="AG907" t="s">
        <v>3614</v>
      </c>
      <c r="AH907" t="s">
        <v>3615</v>
      </c>
    </row>
    <row r="908" spans="1:34" x14ac:dyDescent="0.25">
      <c r="A908">
        <v>4</v>
      </c>
      <c r="B908" t="s">
        <v>630</v>
      </c>
      <c r="C908" t="s">
        <v>633</v>
      </c>
      <c r="D908" t="s">
        <v>631</v>
      </c>
      <c r="E908" t="s">
        <v>632</v>
      </c>
      <c r="F908" t="s">
        <v>635</v>
      </c>
      <c r="G908" t="s">
        <v>11041</v>
      </c>
      <c r="H908" t="s">
        <v>1010</v>
      </c>
      <c r="I908" t="s">
        <v>1011</v>
      </c>
      <c r="J908">
        <v>1</v>
      </c>
      <c r="L908" t="s">
        <v>976</v>
      </c>
      <c r="M908" t="s">
        <v>1012</v>
      </c>
      <c r="N908" t="s">
        <v>1013</v>
      </c>
      <c r="O908" t="s">
        <v>3616</v>
      </c>
      <c r="P908" t="s">
        <v>15</v>
      </c>
      <c r="Q908" t="s">
        <v>2</v>
      </c>
      <c r="R908" t="s">
        <v>2</v>
      </c>
      <c r="S908" t="s">
        <v>8646</v>
      </c>
      <c r="T908" t="b">
        <v>1</v>
      </c>
      <c r="U908" t="b">
        <v>1</v>
      </c>
      <c r="V908">
        <v>2</v>
      </c>
      <c r="W908">
        <v>75</v>
      </c>
      <c r="Y908">
        <v>60</v>
      </c>
      <c r="AG908" t="s">
        <v>3614</v>
      </c>
      <c r="AH908" t="s">
        <v>3617</v>
      </c>
    </row>
    <row r="909" spans="1:34" x14ac:dyDescent="0.25">
      <c r="A909">
        <v>4</v>
      </c>
      <c r="B909" t="s">
        <v>630</v>
      </c>
      <c r="C909" t="s">
        <v>633</v>
      </c>
      <c r="D909" t="s">
        <v>631</v>
      </c>
      <c r="E909" t="s">
        <v>632</v>
      </c>
      <c r="F909" t="s">
        <v>635</v>
      </c>
      <c r="G909" t="s">
        <v>11041</v>
      </c>
      <c r="H909" t="s">
        <v>1010</v>
      </c>
      <c r="I909" t="s">
        <v>1011</v>
      </c>
      <c r="J909">
        <v>1</v>
      </c>
      <c r="L909" t="s">
        <v>976</v>
      </c>
      <c r="M909" t="s">
        <v>1012</v>
      </c>
      <c r="N909" t="s">
        <v>1013</v>
      </c>
      <c r="O909" t="s">
        <v>3618</v>
      </c>
      <c r="P909" t="s">
        <v>15</v>
      </c>
      <c r="Q909" t="s">
        <v>2</v>
      </c>
      <c r="R909" t="s">
        <v>2</v>
      </c>
      <c r="S909" t="s">
        <v>8646</v>
      </c>
      <c r="T909" t="b">
        <v>1</v>
      </c>
      <c r="U909" t="b">
        <v>1</v>
      </c>
      <c r="V909">
        <v>3</v>
      </c>
      <c r="W909">
        <v>75</v>
      </c>
      <c r="Y909">
        <v>60</v>
      </c>
      <c r="AG909" t="s">
        <v>3614</v>
      </c>
      <c r="AH909" t="s">
        <v>3619</v>
      </c>
    </row>
    <row r="910" spans="1:34" x14ac:dyDescent="0.25">
      <c r="A910">
        <v>4</v>
      </c>
      <c r="B910" t="s">
        <v>630</v>
      </c>
      <c r="C910" t="s">
        <v>633</v>
      </c>
      <c r="D910" t="s">
        <v>631</v>
      </c>
      <c r="E910" t="s">
        <v>632</v>
      </c>
      <c r="F910" t="s">
        <v>635</v>
      </c>
      <c r="G910" t="s">
        <v>11041</v>
      </c>
      <c r="H910" t="s">
        <v>1010</v>
      </c>
      <c r="I910" t="s">
        <v>1011</v>
      </c>
      <c r="J910">
        <v>1</v>
      </c>
      <c r="L910" t="s">
        <v>976</v>
      </c>
      <c r="M910" t="s">
        <v>1012</v>
      </c>
      <c r="N910" t="s">
        <v>1013</v>
      </c>
      <c r="O910" t="s">
        <v>3620</v>
      </c>
      <c r="P910" t="s">
        <v>249</v>
      </c>
      <c r="Q910" t="s">
        <v>369</v>
      </c>
      <c r="R910" t="s">
        <v>423</v>
      </c>
      <c r="S910" t="s">
        <v>8645</v>
      </c>
      <c r="T910" t="b">
        <v>0</v>
      </c>
      <c r="U910" t="b">
        <v>0</v>
      </c>
      <c r="V910">
        <v>1</v>
      </c>
      <c r="W910">
        <v>150</v>
      </c>
      <c r="X910">
        <v>8</v>
      </c>
      <c r="AB910">
        <v>3</v>
      </c>
      <c r="AC910">
        <v>1</v>
      </c>
      <c r="AD910">
        <v>1</v>
      </c>
      <c r="AE910" t="s">
        <v>618</v>
      </c>
      <c r="AG910" t="s">
        <v>2598</v>
      </c>
      <c r="AH910" t="s">
        <v>3621</v>
      </c>
    </row>
    <row r="911" spans="1:34" x14ac:dyDescent="0.25">
      <c r="A911">
        <v>4</v>
      </c>
      <c r="B911" t="s">
        <v>630</v>
      </c>
      <c r="C911" t="s">
        <v>633</v>
      </c>
      <c r="D911" t="s">
        <v>631</v>
      </c>
      <c r="E911" t="s">
        <v>632</v>
      </c>
      <c r="F911" t="s">
        <v>635</v>
      </c>
      <c r="G911" t="s">
        <v>11041</v>
      </c>
      <c r="H911" t="s">
        <v>1010</v>
      </c>
      <c r="I911" t="s">
        <v>1011</v>
      </c>
      <c r="J911">
        <v>1</v>
      </c>
      <c r="L911" t="s">
        <v>976</v>
      </c>
      <c r="M911" t="s">
        <v>1012</v>
      </c>
      <c r="N911" t="s">
        <v>1013</v>
      </c>
      <c r="O911" t="s">
        <v>3622</v>
      </c>
      <c r="P911" t="s">
        <v>249</v>
      </c>
      <c r="Q911" t="s">
        <v>369</v>
      </c>
      <c r="R911" t="s">
        <v>423</v>
      </c>
      <c r="S911" t="s">
        <v>8645</v>
      </c>
      <c r="T911" t="b">
        <v>0</v>
      </c>
      <c r="U911" t="b">
        <v>0</v>
      </c>
      <c r="V911">
        <v>2</v>
      </c>
      <c r="W911">
        <v>150</v>
      </c>
      <c r="X911">
        <v>8</v>
      </c>
      <c r="AB911">
        <v>3</v>
      </c>
      <c r="AC911">
        <v>1</v>
      </c>
      <c r="AD911">
        <v>1</v>
      </c>
      <c r="AE911" t="s">
        <v>618</v>
      </c>
      <c r="AG911" t="s">
        <v>2598</v>
      </c>
      <c r="AH911" t="s">
        <v>3623</v>
      </c>
    </row>
    <row r="912" spans="1:34" x14ac:dyDescent="0.25">
      <c r="A912">
        <v>4</v>
      </c>
      <c r="B912" t="s">
        <v>630</v>
      </c>
      <c r="C912" t="s">
        <v>633</v>
      </c>
      <c r="D912" t="s">
        <v>631</v>
      </c>
      <c r="E912" t="s">
        <v>632</v>
      </c>
      <c r="F912" t="s">
        <v>635</v>
      </c>
      <c r="G912" t="s">
        <v>11041</v>
      </c>
      <c r="H912" t="s">
        <v>1010</v>
      </c>
      <c r="I912" t="s">
        <v>1011</v>
      </c>
      <c r="J912">
        <v>1</v>
      </c>
      <c r="L912" t="s">
        <v>976</v>
      </c>
      <c r="M912" t="s">
        <v>1012</v>
      </c>
      <c r="N912" t="s">
        <v>1013</v>
      </c>
      <c r="O912" t="s">
        <v>3624</v>
      </c>
      <c r="P912" t="s">
        <v>249</v>
      </c>
      <c r="Q912" t="s">
        <v>369</v>
      </c>
      <c r="R912" t="s">
        <v>423</v>
      </c>
      <c r="S912" t="s">
        <v>8645</v>
      </c>
      <c r="T912" t="b">
        <v>0</v>
      </c>
      <c r="U912" t="b">
        <v>0</v>
      </c>
      <c r="V912">
        <v>3</v>
      </c>
      <c r="W912">
        <v>150</v>
      </c>
      <c r="X912">
        <v>8</v>
      </c>
      <c r="AB912">
        <v>3</v>
      </c>
      <c r="AC912">
        <v>1</v>
      </c>
      <c r="AD912">
        <v>1</v>
      </c>
      <c r="AE912" t="s">
        <v>618</v>
      </c>
      <c r="AG912" t="s">
        <v>3625</v>
      </c>
      <c r="AH912" t="s">
        <v>3626</v>
      </c>
    </row>
    <row r="913" spans="1:34" x14ac:dyDescent="0.25">
      <c r="A913">
        <v>4</v>
      </c>
      <c r="B913" t="s">
        <v>630</v>
      </c>
      <c r="C913" t="s">
        <v>633</v>
      </c>
      <c r="D913" t="s">
        <v>631</v>
      </c>
      <c r="E913" t="s">
        <v>632</v>
      </c>
      <c r="F913" t="s">
        <v>635</v>
      </c>
      <c r="G913" t="s">
        <v>11041</v>
      </c>
      <c r="H913" t="s">
        <v>1010</v>
      </c>
      <c r="I913" t="s">
        <v>1011</v>
      </c>
      <c r="J913">
        <v>1</v>
      </c>
      <c r="L913" t="s">
        <v>976</v>
      </c>
      <c r="M913" t="s">
        <v>1012</v>
      </c>
      <c r="N913" t="s">
        <v>1013</v>
      </c>
      <c r="O913" t="s">
        <v>3627</v>
      </c>
      <c r="P913" t="s">
        <v>249</v>
      </c>
      <c r="Q913" t="s">
        <v>369</v>
      </c>
      <c r="R913" t="s">
        <v>423</v>
      </c>
      <c r="S913" t="s">
        <v>8645</v>
      </c>
      <c r="T913" t="b">
        <v>0</v>
      </c>
      <c r="U913" t="b">
        <v>0</v>
      </c>
      <c r="V913">
        <v>4</v>
      </c>
      <c r="W913">
        <v>150</v>
      </c>
      <c r="X913">
        <v>8</v>
      </c>
      <c r="AB913">
        <v>3</v>
      </c>
      <c r="AC913">
        <v>1</v>
      </c>
      <c r="AD913">
        <v>1</v>
      </c>
      <c r="AE913" t="s">
        <v>618</v>
      </c>
      <c r="AG913" t="s">
        <v>3628</v>
      </c>
      <c r="AH913" t="s">
        <v>3629</v>
      </c>
    </row>
    <row r="914" spans="1:34" x14ac:dyDescent="0.25">
      <c r="A914">
        <v>4</v>
      </c>
      <c r="B914" t="s">
        <v>630</v>
      </c>
      <c r="C914" t="s">
        <v>633</v>
      </c>
      <c r="D914" t="s">
        <v>631</v>
      </c>
      <c r="E914" t="s">
        <v>632</v>
      </c>
      <c r="F914" t="s">
        <v>635</v>
      </c>
      <c r="G914" t="s">
        <v>11041</v>
      </c>
      <c r="H914" t="s">
        <v>1010</v>
      </c>
      <c r="I914" t="s">
        <v>1011</v>
      </c>
      <c r="J914">
        <v>1</v>
      </c>
      <c r="L914" t="s">
        <v>976</v>
      </c>
      <c r="M914" t="s">
        <v>1012</v>
      </c>
      <c r="N914" t="s">
        <v>1013</v>
      </c>
      <c r="O914" t="s">
        <v>3630</v>
      </c>
      <c r="P914" t="s">
        <v>41</v>
      </c>
      <c r="Q914" t="s">
        <v>25</v>
      </c>
      <c r="R914" t="s">
        <v>25</v>
      </c>
      <c r="S914" t="s">
        <v>26</v>
      </c>
      <c r="T914" t="b">
        <v>0</v>
      </c>
      <c r="U914" t="b">
        <v>0</v>
      </c>
      <c r="V914">
        <v>1</v>
      </c>
      <c r="W914">
        <v>70</v>
      </c>
      <c r="X914">
        <v>7</v>
      </c>
      <c r="AB914">
        <v>2</v>
      </c>
      <c r="AC914">
        <v>1</v>
      </c>
      <c r="AD914">
        <v>2</v>
      </c>
      <c r="AE914" t="s">
        <v>618</v>
      </c>
      <c r="AG914" t="s">
        <v>3631</v>
      </c>
      <c r="AH914" t="s">
        <v>3632</v>
      </c>
    </row>
    <row r="915" spans="1:34" x14ac:dyDescent="0.25">
      <c r="A915">
        <v>4</v>
      </c>
      <c r="B915" t="s">
        <v>630</v>
      </c>
      <c r="C915" t="s">
        <v>633</v>
      </c>
      <c r="D915" t="s">
        <v>631</v>
      </c>
      <c r="E915" t="s">
        <v>632</v>
      </c>
      <c r="F915" t="s">
        <v>635</v>
      </c>
      <c r="G915" t="s">
        <v>11041</v>
      </c>
      <c r="H915" t="s">
        <v>1010</v>
      </c>
      <c r="I915" t="s">
        <v>1011</v>
      </c>
      <c r="J915">
        <v>1</v>
      </c>
      <c r="L915" t="s">
        <v>976</v>
      </c>
      <c r="M915" t="s">
        <v>1012</v>
      </c>
      <c r="N915" t="s">
        <v>1013</v>
      </c>
      <c r="O915" t="s">
        <v>3633</v>
      </c>
      <c r="P915" t="s">
        <v>41</v>
      </c>
      <c r="Q915" t="s">
        <v>25</v>
      </c>
      <c r="R915" t="s">
        <v>25</v>
      </c>
      <c r="S915" t="s">
        <v>26</v>
      </c>
      <c r="T915" t="b">
        <v>0</v>
      </c>
      <c r="U915" t="b">
        <v>0</v>
      </c>
      <c r="V915">
        <v>2</v>
      </c>
      <c r="W915">
        <v>70</v>
      </c>
      <c r="X915">
        <v>9</v>
      </c>
      <c r="AB915">
        <v>2</v>
      </c>
      <c r="AC915">
        <v>1</v>
      </c>
      <c r="AD915">
        <v>2</v>
      </c>
      <c r="AE915" t="s">
        <v>1745</v>
      </c>
      <c r="AG915" t="s">
        <v>1932</v>
      </c>
      <c r="AH915" t="s">
        <v>3634</v>
      </c>
    </row>
    <row r="916" spans="1:34" x14ac:dyDescent="0.25">
      <c r="A916">
        <v>4</v>
      </c>
      <c r="B916" t="s">
        <v>630</v>
      </c>
      <c r="C916" t="s">
        <v>633</v>
      </c>
      <c r="D916" t="s">
        <v>631</v>
      </c>
      <c r="E916" t="s">
        <v>632</v>
      </c>
      <c r="F916" t="s">
        <v>635</v>
      </c>
      <c r="G916" t="s">
        <v>11041</v>
      </c>
      <c r="H916" t="s">
        <v>1010</v>
      </c>
      <c r="I916" t="s">
        <v>1011</v>
      </c>
      <c r="J916">
        <v>1</v>
      </c>
      <c r="L916" t="s">
        <v>976</v>
      </c>
      <c r="M916" t="s">
        <v>1012</v>
      </c>
      <c r="N916" t="s">
        <v>1013</v>
      </c>
      <c r="O916" t="s">
        <v>3635</v>
      </c>
      <c r="P916" t="s">
        <v>41</v>
      </c>
      <c r="Q916" t="s">
        <v>25</v>
      </c>
      <c r="R916" t="s">
        <v>25</v>
      </c>
      <c r="S916" t="s">
        <v>26</v>
      </c>
      <c r="T916" t="b">
        <v>0</v>
      </c>
      <c r="U916" t="b">
        <v>0</v>
      </c>
      <c r="V916">
        <v>3</v>
      </c>
      <c r="W916">
        <v>70</v>
      </c>
      <c r="X916">
        <v>8.5</v>
      </c>
      <c r="AB916">
        <v>2</v>
      </c>
      <c r="AC916">
        <v>1</v>
      </c>
      <c r="AD916">
        <v>2</v>
      </c>
      <c r="AE916" t="s">
        <v>610</v>
      </c>
      <c r="AG916" t="s">
        <v>1937</v>
      </c>
      <c r="AH916" t="s">
        <v>3636</v>
      </c>
    </row>
    <row r="917" spans="1:34" x14ac:dyDescent="0.25">
      <c r="A917">
        <v>4</v>
      </c>
      <c r="B917" t="s">
        <v>630</v>
      </c>
      <c r="C917" t="s">
        <v>633</v>
      </c>
      <c r="D917" t="s">
        <v>631</v>
      </c>
      <c r="E917" t="s">
        <v>632</v>
      </c>
      <c r="F917" t="s">
        <v>635</v>
      </c>
      <c r="G917" t="s">
        <v>11041</v>
      </c>
      <c r="H917" t="s">
        <v>1010</v>
      </c>
      <c r="I917" t="s">
        <v>1011</v>
      </c>
      <c r="J917">
        <v>1</v>
      </c>
      <c r="L917" t="s">
        <v>976</v>
      </c>
      <c r="M917" t="s">
        <v>1012</v>
      </c>
      <c r="N917" t="s">
        <v>1013</v>
      </c>
      <c r="O917" t="s">
        <v>3637</v>
      </c>
      <c r="P917" t="s">
        <v>41</v>
      </c>
      <c r="Q917" t="s">
        <v>25</v>
      </c>
      <c r="R917" t="s">
        <v>25</v>
      </c>
      <c r="S917" t="s">
        <v>26</v>
      </c>
      <c r="T917" t="b">
        <v>0</v>
      </c>
      <c r="U917" t="b">
        <v>0</v>
      </c>
      <c r="V917">
        <v>4</v>
      </c>
      <c r="W917">
        <v>70</v>
      </c>
      <c r="X917">
        <v>8.5</v>
      </c>
      <c r="AB917">
        <v>2</v>
      </c>
      <c r="AC917">
        <v>1</v>
      </c>
      <c r="AD917">
        <v>2</v>
      </c>
      <c r="AE917" t="s">
        <v>610</v>
      </c>
      <c r="AG917" t="s">
        <v>3638</v>
      </c>
      <c r="AH917" t="s">
        <v>3639</v>
      </c>
    </row>
    <row r="918" spans="1:34" x14ac:dyDescent="0.25">
      <c r="A918">
        <v>4</v>
      </c>
      <c r="B918" t="s">
        <v>630</v>
      </c>
      <c r="C918" t="s">
        <v>633</v>
      </c>
      <c r="D918" t="s">
        <v>631</v>
      </c>
      <c r="E918" t="s">
        <v>632</v>
      </c>
      <c r="F918" t="s">
        <v>635</v>
      </c>
      <c r="G918" t="s">
        <v>11041</v>
      </c>
      <c r="H918" t="s">
        <v>1010</v>
      </c>
      <c r="I918" t="s">
        <v>1011</v>
      </c>
      <c r="J918">
        <v>1</v>
      </c>
      <c r="L918" t="s">
        <v>976</v>
      </c>
      <c r="M918" t="s">
        <v>1012</v>
      </c>
      <c r="N918" t="s">
        <v>1013</v>
      </c>
      <c r="O918" t="s">
        <v>3640</v>
      </c>
      <c r="P918" t="s">
        <v>73</v>
      </c>
      <c r="Q918" t="s">
        <v>25</v>
      </c>
      <c r="R918" t="s">
        <v>25</v>
      </c>
      <c r="S918" t="s">
        <v>8646</v>
      </c>
      <c r="T918" t="b">
        <v>0</v>
      </c>
      <c r="U918" t="b">
        <v>0</v>
      </c>
      <c r="V918">
        <v>1</v>
      </c>
      <c r="W918">
        <v>30</v>
      </c>
      <c r="X918">
        <v>20</v>
      </c>
      <c r="AB918">
        <v>2</v>
      </c>
      <c r="AC918">
        <v>2</v>
      </c>
      <c r="AD918">
        <v>2</v>
      </c>
      <c r="AE918" t="s">
        <v>618</v>
      </c>
      <c r="AG918" t="s">
        <v>3218</v>
      </c>
      <c r="AH918" t="s">
        <v>3641</v>
      </c>
    </row>
    <row r="919" spans="1:34" x14ac:dyDescent="0.25">
      <c r="A919">
        <v>4</v>
      </c>
      <c r="B919" t="s">
        <v>630</v>
      </c>
      <c r="C919" t="s">
        <v>633</v>
      </c>
      <c r="D919" t="s">
        <v>631</v>
      </c>
      <c r="E919" t="s">
        <v>632</v>
      </c>
      <c r="F919" t="s">
        <v>635</v>
      </c>
      <c r="G919" t="s">
        <v>11041</v>
      </c>
      <c r="H919" t="s">
        <v>1010</v>
      </c>
      <c r="I919" t="s">
        <v>1011</v>
      </c>
      <c r="J919">
        <v>1</v>
      </c>
      <c r="L919" t="s">
        <v>976</v>
      </c>
      <c r="M919" t="s">
        <v>1012</v>
      </c>
      <c r="N919" t="s">
        <v>1013</v>
      </c>
      <c r="O919" t="s">
        <v>3642</v>
      </c>
      <c r="P919" t="s">
        <v>73</v>
      </c>
      <c r="Q919" t="s">
        <v>25</v>
      </c>
      <c r="R919" t="s">
        <v>25</v>
      </c>
      <c r="S919" t="s">
        <v>8646</v>
      </c>
      <c r="T919" t="b">
        <v>0</v>
      </c>
      <c r="U919" t="b">
        <v>0</v>
      </c>
      <c r="V919">
        <v>2</v>
      </c>
      <c r="W919">
        <v>30</v>
      </c>
      <c r="X919">
        <v>20</v>
      </c>
      <c r="AB919">
        <v>2</v>
      </c>
      <c r="AC919">
        <v>2</v>
      </c>
      <c r="AD919">
        <v>2</v>
      </c>
      <c r="AE919" t="s">
        <v>618</v>
      </c>
      <c r="AG919" t="s">
        <v>3218</v>
      </c>
      <c r="AH919" t="s">
        <v>3643</v>
      </c>
    </row>
    <row r="920" spans="1:34" x14ac:dyDescent="0.25">
      <c r="A920">
        <v>4</v>
      </c>
      <c r="B920" t="s">
        <v>630</v>
      </c>
      <c r="C920" t="s">
        <v>633</v>
      </c>
      <c r="D920" t="s">
        <v>631</v>
      </c>
      <c r="E920" t="s">
        <v>632</v>
      </c>
      <c r="F920" t="s">
        <v>635</v>
      </c>
      <c r="G920" t="s">
        <v>11041</v>
      </c>
      <c r="H920" t="s">
        <v>1010</v>
      </c>
      <c r="I920" t="s">
        <v>1011</v>
      </c>
      <c r="J920">
        <v>1</v>
      </c>
      <c r="L920" t="s">
        <v>976</v>
      </c>
      <c r="M920" t="s">
        <v>1012</v>
      </c>
      <c r="N920" t="s">
        <v>1013</v>
      </c>
      <c r="O920" t="s">
        <v>3644</v>
      </c>
      <c r="P920" t="s">
        <v>73</v>
      </c>
      <c r="Q920" t="s">
        <v>25</v>
      </c>
      <c r="R920" t="s">
        <v>25</v>
      </c>
      <c r="S920" t="s">
        <v>8646</v>
      </c>
      <c r="T920" t="b">
        <v>0</v>
      </c>
      <c r="U920" t="b">
        <v>0</v>
      </c>
      <c r="V920">
        <v>3</v>
      </c>
      <c r="W920">
        <v>30</v>
      </c>
      <c r="X920">
        <v>20</v>
      </c>
      <c r="AB920">
        <v>2</v>
      </c>
      <c r="AC920">
        <v>2</v>
      </c>
      <c r="AD920">
        <v>2</v>
      </c>
      <c r="AE920" t="s">
        <v>618</v>
      </c>
      <c r="AG920" t="s">
        <v>3218</v>
      </c>
      <c r="AH920" t="s">
        <v>3645</v>
      </c>
    </row>
    <row r="921" spans="1:34" x14ac:dyDescent="0.25">
      <c r="A921">
        <v>4</v>
      </c>
      <c r="B921" t="s">
        <v>630</v>
      </c>
      <c r="C921" t="s">
        <v>633</v>
      </c>
      <c r="D921" t="s">
        <v>631</v>
      </c>
      <c r="E921" t="s">
        <v>632</v>
      </c>
      <c r="F921" t="s">
        <v>635</v>
      </c>
      <c r="G921" t="s">
        <v>11041</v>
      </c>
      <c r="H921" t="s">
        <v>1010</v>
      </c>
      <c r="I921" t="s">
        <v>1011</v>
      </c>
      <c r="J921">
        <v>1</v>
      </c>
      <c r="L921" t="s">
        <v>976</v>
      </c>
      <c r="M921" t="s">
        <v>1012</v>
      </c>
      <c r="N921" t="s">
        <v>1013</v>
      </c>
      <c r="O921" t="s">
        <v>3646</v>
      </c>
      <c r="P921" t="s">
        <v>8734</v>
      </c>
      <c r="Q921" t="s">
        <v>8644</v>
      </c>
      <c r="R921" t="s">
        <v>8488</v>
      </c>
      <c r="S921" t="s">
        <v>8643</v>
      </c>
      <c r="T921" t="b">
        <v>0</v>
      </c>
      <c r="U921" t="b">
        <v>0</v>
      </c>
      <c r="V921">
        <v>1</v>
      </c>
      <c r="W921">
        <v>30</v>
      </c>
      <c r="X921">
        <v>10</v>
      </c>
      <c r="AB921">
        <v>3</v>
      </c>
      <c r="AC921">
        <v>1</v>
      </c>
      <c r="AD921">
        <v>3</v>
      </c>
      <c r="AE921" t="s">
        <v>1745</v>
      </c>
      <c r="AG921" t="s">
        <v>2355</v>
      </c>
      <c r="AH921" t="s">
        <v>3647</v>
      </c>
    </row>
    <row r="922" spans="1:34" x14ac:dyDescent="0.25">
      <c r="A922">
        <v>4</v>
      </c>
      <c r="B922" t="s">
        <v>630</v>
      </c>
      <c r="C922" t="s">
        <v>633</v>
      </c>
      <c r="D922" t="s">
        <v>631</v>
      </c>
      <c r="E922" t="s">
        <v>632</v>
      </c>
      <c r="F922" t="s">
        <v>635</v>
      </c>
      <c r="G922" t="s">
        <v>11041</v>
      </c>
      <c r="H922" t="s">
        <v>1010</v>
      </c>
      <c r="I922" t="s">
        <v>1011</v>
      </c>
      <c r="J922">
        <v>1</v>
      </c>
      <c r="L922" t="s">
        <v>976</v>
      </c>
      <c r="M922" t="s">
        <v>1012</v>
      </c>
      <c r="N922" t="s">
        <v>1013</v>
      </c>
      <c r="O922" t="s">
        <v>3648</v>
      </c>
      <c r="P922" t="s">
        <v>8734</v>
      </c>
      <c r="Q922" t="s">
        <v>8644</v>
      </c>
      <c r="R922" t="s">
        <v>8488</v>
      </c>
      <c r="S922" t="s">
        <v>8643</v>
      </c>
      <c r="T922" t="b">
        <v>0</v>
      </c>
      <c r="U922" t="b">
        <v>0</v>
      </c>
      <c r="V922">
        <v>2</v>
      </c>
      <c r="W922">
        <v>30</v>
      </c>
      <c r="X922">
        <v>8</v>
      </c>
      <c r="AB922">
        <v>3</v>
      </c>
      <c r="AC922">
        <v>1</v>
      </c>
      <c r="AD922">
        <v>3</v>
      </c>
      <c r="AE922" t="s">
        <v>1745</v>
      </c>
      <c r="AG922" t="s">
        <v>2355</v>
      </c>
      <c r="AH922" t="s">
        <v>3649</v>
      </c>
    </row>
    <row r="923" spans="1:34" x14ac:dyDescent="0.25">
      <c r="A923">
        <v>4</v>
      </c>
      <c r="B923" t="s">
        <v>630</v>
      </c>
      <c r="C923" t="s">
        <v>633</v>
      </c>
      <c r="D923" t="s">
        <v>631</v>
      </c>
      <c r="E923" t="s">
        <v>632</v>
      </c>
      <c r="F923" t="s">
        <v>635</v>
      </c>
      <c r="G923" t="s">
        <v>11041</v>
      </c>
      <c r="H923" t="s">
        <v>1010</v>
      </c>
      <c r="I923" t="s">
        <v>1011</v>
      </c>
      <c r="J923">
        <v>1</v>
      </c>
      <c r="L923" t="s">
        <v>976</v>
      </c>
      <c r="M923" t="s">
        <v>1012</v>
      </c>
      <c r="N923" t="s">
        <v>1013</v>
      </c>
      <c r="O923" t="s">
        <v>3650</v>
      </c>
      <c r="P923" t="s">
        <v>8734</v>
      </c>
      <c r="Q923" t="s">
        <v>8644</v>
      </c>
      <c r="R923" t="s">
        <v>8488</v>
      </c>
      <c r="S923" t="s">
        <v>8643</v>
      </c>
      <c r="T923" t="b">
        <v>0</v>
      </c>
      <c r="U923" t="b">
        <v>0</v>
      </c>
      <c r="V923">
        <v>3</v>
      </c>
      <c r="W923">
        <v>30</v>
      </c>
      <c r="X923">
        <v>6</v>
      </c>
      <c r="AB923">
        <v>3</v>
      </c>
      <c r="AC923">
        <v>1</v>
      </c>
      <c r="AD923">
        <v>3</v>
      </c>
      <c r="AE923" t="s">
        <v>1745</v>
      </c>
      <c r="AG923" t="s">
        <v>3651</v>
      </c>
      <c r="AH923" t="s">
        <v>1013</v>
      </c>
    </row>
    <row r="924" spans="1:34" x14ac:dyDescent="0.25">
      <c r="A924">
        <v>4</v>
      </c>
      <c r="B924" t="s">
        <v>630</v>
      </c>
      <c r="C924" t="s">
        <v>633</v>
      </c>
      <c r="D924" t="s">
        <v>631</v>
      </c>
      <c r="E924" t="s">
        <v>632</v>
      </c>
      <c r="F924" t="s">
        <v>635</v>
      </c>
      <c r="G924" t="s">
        <v>11041</v>
      </c>
      <c r="H924" t="s">
        <v>1014</v>
      </c>
      <c r="I924" t="s">
        <v>1015</v>
      </c>
      <c r="J924">
        <v>2</v>
      </c>
      <c r="L924" t="s">
        <v>981</v>
      </c>
      <c r="M924" t="s">
        <v>1016</v>
      </c>
      <c r="N924" t="s">
        <v>1017</v>
      </c>
      <c r="O924" t="s">
        <v>3652</v>
      </c>
      <c r="P924" t="s">
        <v>356</v>
      </c>
      <c r="Q924" t="s">
        <v>25</v>
      </c>
      <c r="R924" t="s">
        <v>25</v>
      </c>
      <c r="S924" t="s">
        <v>357</v>
      </c>
      <c r="T924" t="b">
        <v>0</v>
      </c>
      <c r="U924" t="b">
        <v>1</v>
      </c>
      <c r="V924">
        <v>1</v>
      </c>
      <c r="Y924">
        <v>300</v>
      </c>
      <c r="Z924">
        <v>0.82</v>
      </c>
      <c r="AA924" t="s">
        <v>2238</v>
      </c>
      <c r="AG924" t="s">
        <v>3653</v>
      </c>
      <c r="AH924" t="s">
        <v>1016</v>
      </c>
    </row>
    <row r="925" spans="1:34" x14ac:dyDescent="0.25">
      <c r="A925">
        <v>4</v>
      </c>
      <c r="B925" t="s">
        <v>630</v>
      </c>
      <c r="C925" t="s">
        <v>633</v>
      </c>
      <c r="D925" t="s">
        <v>631</v>
      </c>
      <c r="E925" t="s">
        <v>632</v>
      </c>
      <c r="F925" t="s">
        <v>635</v>
      </c>
      <c r="G925" t="s">
        <v>11041</v>
      </c>
      <c r="H925" t="s">
        <v>1014</v>
      </c>
      <c r="I925" t="s">
        <v>1015</v>
      </c>
      <c r="J925">
        <v>2</v>
      </c>
      <c r="L925" t="s">
        <v>981</v>
      </c>
      <c r="M925" t="s">
        <v>1016</v>
      </c>
      <c r="N925" t="s">
        <v>1017</v>
      </c>
      <c r="O925" t="s">
        <v>3654</v>
      </c>
      <c r="P925" t="s">
        <v>389</v>
      </c>
      <c r="Q925" t="s">
        <v>148</v>
      </c>
      <c r="R925" t="s">
        <v>8659</v>
      </c>
      <c r="S925" t="s">
        <v>8662</v>
      </c>
      <c r="T925" t="b">
        <v>0</v>
      </c>
      <c r="U925" t="b">
        <v>0</v>
      </c>
      <c r="V925">
        <v>1</v>
      </c>
      <c r="W925">
        <v>0</v>
      </c>
      <c r="X925">
        <v>12</v>
      </c>
      <c r="AH925" t="s">
        <v>3655</v>
      </c>
    </row>
    <row r="926" spans="1:34" x14ac:dyDescent="0.25">
      <c r="A926">
        <v>4</v>
      </c>
      <c r="B926" t="s">
        <v>630</v>
      </c>
      <c r="C926" t="s">
        <v>633</v>
      </c>
      <c r="D926" t="s">
        <v>631</v>
      </c>
      <c r="E926" t="s">
        <v>632</v>
      </c>
      <c r="F926" t="s">
        <v>635</v>
      </c>
      <c r="G926" t="s">
        <v>11041</v>
      </c>
      <c r="H926" t="s">
        <v>1014</v>
      </c>
      <c r="I926" t="s">
        <v>1015</v>
      </c>
      <c r="J926">
        <v>2</v>
      </c>
      <c r="L926" t="s">
        <v>981</v>
      </c>
      <c r="M926" t="s">
        <v>1016</v>
      </c>
      <c r="N926" t="s">
        <v>1017</v>
      </c>
      <c r="O926" t="s">
        <v>3656</v>
      </c>
      <c r="P926" t="s">
        <v>154</v>
      </c>
      <c r="Q926" t="s">
        <v>148</v>
      </c>
      <c r="R926" t="s">
        <v>8659</v>
      </c>
      <c r="S926" t="s">
        <v>8664</v>
      </c>
      <c r="T926" t="b">
        <v>0</v>
      </c>
      <c r="U926" t="b">
        <v>0</v>
      </c>
      <c r="V926">
        <v>1</v>
      </c>
      <c r="W926">
        <v>125</v>
      </c>
      <c r="X926">
        <v>8</v>
      </c>
      <c r="AB926">
        <v>3</v>
      </c>
      <c r="AC926">
        <v>1</v>
      </c>
      <c r="AD926">
        <v>1</v>
      </c>
      <c r="AE926" t="s">
        <v>618</v>
      </c>
      <c r="AG926" t="s">
        <v>2598</v>
      </c>
      <c r="AH926" t="s">
        <v>3657</v>
      </c>
    </row>
    <row r="927" spans="1:34" x14ac:dyDescent="0.25">
      <c r="A927">
        <v>4</v>
      </c>
      <c r="B927" t="s">
        <v>630</v>
      </c>
      <c r="C927" t="s">
        <v>633</v>
      </c>
      <c r="D927" t="s">
        <v>631</v>
      </c>
      <c r="E927" t="s">
        <v>632</v>
      </c>
      <c r="F927" t="s">
        <v>635</v>
      </c>
      <c r="G927" t="s">
        <v>11041</v>
      </c>
      <c r="H927" t="s">
        <v>1014</v>
      </c>
      <c r="I927" t="s">
        <v>1015</v>
      </c>
      <c r="J927">
        <v>2</v>
      </c>
      <c r="L927" t="s">
        <v>981</v>
      </c>
      <c r="M927" t="s">
        <v>1016</v>
      </c>
      <c r="N927" t="s">
        <v>1017</v>
      </c>
      <c r="O927" t="s">
        <v>3658</v>
      </c>
      <c r="P927" t="s">
        <v>154</v>
      </c>
      <c r="Q927" t="s">
        <v>148</v>
      </c>
      <c r="R927" t="s">
        <v>8659</v>
      </c>
      <c r="S927" t="s">
        <v>8664</v>
      </c>
      <c r="T927" t="b">
        <v>0</v>
      </c>
      <c r="U927" t="b">
        <v>0</v>
      </c>
      <c r="V927">
        <v>2</v>
      </c>
      <c r="W927">
        <v>125</v>
      </c>
      <c r="X927">
        <v>8</v>
      </c>
      <c r="AB927">
        <v>3</v>
      </c>
      <c r="AC927">
        <v>1</v>
      </c>
      <c r="AD927">
        <v>1</v>
      </c>
      <c r="AE927" t="s">
        <v>618</v>
      </c>
      <c r="AG927" t="s">
        <v>2598</v>
      </c>
      <c r="AH927" t="s">
        <v>3659</v>
      </c>
    </row>
    <row r="928" spans="1:34" x14ac:dyDescent="0.25">
      <c r="A928">
        <v>4</v>
      </c>
      <c r="B928" t="s">
        <v>630</v>
      </c>
      <c r="C928" t="s">
        <v>633</v>
      </c>
      <c r="D928" t="s">
        <v>631</v>
      </c>
      <c r="E928" t="s">
        <v>632</v>
      </c>
      <c r="F928" t="s">
        <v>635</v>
      </c>
      <c r="G928" t="s">
        <v>11041</v>
      </c>
      <c r="H928" t="s">
        <v>1014</v>
      </c>
      <c r="I928" t="s">
        <v>1015</v>
      </c>
      <c r="J928">
        <v>2</v>
      </c>
      <c r="L928" t="s">
        <v>981</v>
      </c>
      <c r="M928" t="s">
        <v>1016</v>
      </c>
      <c r="N928" t="s">
        <v>1017</v>
      </c>
      <c r="O928" t="s">
        <v>3660</v>
      </c>
      <c r="P928" t="s">
        <v>154</v>
      </c>
      <c r="Q928" t="s">
        <v>148</v>
      </c>
      <c r="R928" t="s">
        <v>8659</v>
      </c>
      <c r="S928" t="s">
        <v>8664</v>
      </c>
      <c r="T928" t="b">
        <v>0</v>
      </c>
      <c r="U928" t="b">
        <v>0</v>
      </c>
      <c r="V928">
        <v>3</v>
      </c>
      <c r="W928">
        <v>125</v>
      </c>
      <c r="X928">
        <v>6</v>
      </c>
      <c r="AB928">
        <v>3</v>
      </c>
      <c r="AC928">
        <v>1</v>
      </c>
      <c r="AD928">
        <v>1</v>
      </c>
      <c r="AE928" t="s">
        <v>1745</v>
      </c>
      <c r="AG928" t="s">
        <v>3083</v>
      </c>
      <c r="AH928" t="s">
        <v>3661</v>
      </c>
    </row>
    <row r="929" spans="1:34" x14ac:dyDescent="0.25">
      <c r="A929">
        <v>4</v>
      </c>
      <c r="B929" t="s">
        <v>630</v>
      </c>
      <c r="C929" t="s">
        <v>633</v>
      </c>
      <c r="D929" t="s">
        <v>631</v>
      </c>
      <c r="E929" t="s">
        <v>632</v>
      </c>
      <c r="F929" t="s">
        <v>635</v>
      </c>
      <c r="G929" t="s">
        <v>11041</v>
      </c>
      <c r="H929" t="s">
        <v>1014</v>
      </c>
      <c r="I929" t="s">
        <v>1015</v>
      </c>
      <c r="J929">
        <v>2</v>
      </c>
      <c r="L929" t="s">
        <v>981</v>
      </c>
      <c r="M929" t="s">
        <v>1016</v>
      </c>
      <c r="N929" t="s">
        <v>1017</v>
      </c>
      <c r="O929" t="s">
        <v>3662</v>
      </c>
      <c r="P929" t="s">
        <v>154</v>
      </c>
      <c r="Q929" t="s">
        <v>148</v>
      </c>
      <c r="R929" t="s">
        <v>8659</v>
      </c>
      <c r="S929" t="s">
        <v>8664</v>
      </c>
      <c r="T929" t="b">
        <v>0</v>
      </c>
      <c r="U929" t="b">
        <v>0</v>
      </c>
      <c r="V929">
        <v>4</v>
      </c>
      <c r="W929">
        <v>125</v>
      </c>
      <c r="X929">
        <v>6</v>
      </c>
      <c r="AB929">
        <v>3</v>
      </c>
      <c r="AC929">
        <v>1</v>
      </c>
      <c r="AD929">
        <v>1</v>
      </c>
      <c r="AE929" t="s">
        <v>610</v>
      </c>
      <c r="AG929" t="s">
        <v>3090</v>
      </c>
      <c r="AH929" t="s">
        <v>3663</v>
      </c>
    </row>
    <row r="930" spans="1:34" x14ac:dyDescent="0.25">
      <c r="A930">
        <v>4</v>
      </c>
      <c r="B930" t="s">
        <v>630</v>
      </c>
      <c r="C930" t="s">
        <v>633</v>
      </c>
      <c r="D930" t="s">
        <v>631</v>
      </c>
      <c r="E930" t="s">
        <v>632</v>
      </c>
      <c r="F930" t="s">
        <v>635</v>
      </c>
      <c r="G930" t="s">
        <v>11041</v>
      </c>
      <c r="H930" t="s">
        <v>1014</v>
      </c>
      <c r="I930" t="s">
        <v>1015</v>
      </c>
      <c r="J930">
        <v>2</v>
      </c>
      <c r="L930" t="s">
        <v>981</v>
      </c>
      <c r="M930" t="s">
        <v>1016</v>
      </c>
      <c r="N930" t="s">
        <v>1017</v>
      </c>
      <c r="O930" t="s">
        <v>3664</v>
      </c>
      <c r="P930" t="s">
        <v>172</v>
      </c>
      <c r="Q930" t="s">
        <v>148</v>
      </c>
      <c r="R930" t="s">
        <v>8659</v>
      </c>
      <c r="S930" t="s">
        <v>8645</v>
      </c>
      <c r="T930" t="b">
        <v>1</v>
      </c>
      <c r="U930" t="b">
        <v>0</v>
      </c>
      <c r="V930">
        <v>1</v>
      </c>
      <c r="W930">
        <v>22.5</v>
      </c>
      <c r="X930">
        <v>12</v>
      </c>
      <c r="AB930">
        <v>2</v>
      </c>
      <c r="AC930">
        <v>2</v>
      </c>
      <c r="AD930">
        <v>2</v>
      </c>
      <c r="AE930" t="s">
        <v>618</v>
      </c>
      <c r="AG930" t="s">
        <v>3218</v>
      </c>
      <c r="AH930" t="s">
        <v>3665</v>
      </c>
    </row>
    <row r="931" spans="1:34" x14ac:dyDescent="0.25">
      <c r="A931">
        <v>4</v>
      </c>
      <c r="B931" t="s">
        <v>630</v>
      </c>
      <c r="C931" t="s">
        <v>633</v>
      </c>
      <c r="D931" t="s">
        <v>631</v>
      </c>
      <c r="E931" t="s">
        <v>632</v>
      </c>
      <c r="F931" t="s">
        <v>635</v>
      </c>
      <c r="G931" t="s">
        <v>11041</v>
      </c>
      <c r="H931" t="s">
        <v>1014</v>
      </c>
      <c r="I931" t="s">
        <v>1015</v>
      </c>
      <c r="J931">
        <v>2</v>
      </c>
      <c r="L931" t="s">
        <v>981</v>
      </c>
      <c r="M931" t="s">
        <v>1016</v>
      </c>
      <c r="N931" t="s">
        <v>1017</v>
      </c>
      <c r="O931" t="s">
        <v>3666</v>
      </c>
      <c r="P931" t="s">
        <v>172</v>
      </c>
      <c r="Q931" t="s">
        <v>148</v>
      </c>
      <c r="R931" t="s">
        <v>8659</v>
      </c>
      <c r="S931" t="s">
        <v>8645</v>
      </c>
      <c r="T931" t="b">
        <v>1</v>
      </c>
      <c r="U931" t="b">
        <v>0</v>
      </c>
      <c r="V931">
        <v>2</v>
      </c>
      <c r="W931">
        <v>25</v>
      </c>
      <c r="X931">
        <v>12</v>
      </c>
      <c r="AB931">
        <v>2</v>
      </c>
      <c r="AC931">
        <v>2</v>
      </c>
      <c r="AD931">
        <v>2</v>
      </c>
      <c r="AE931" t="s">
        <v>618</v>
      </c>
      <c r="AG931" t="s">
        <v>3218</v>
      </c>
      <c r="AH931" t="s">
        <v>3667</v>
      </c>
    </row>
    <row r="932" spans="1:34" x14ac:dyDescent="0.25">
      <c r="A932">
        <v>4</v>
      </c>
      <c r="B932" t="s">
        <v>630</v>
      </c>
      <c r="C932" t="s">
        <v>633</v>
      </c>
      <c r="D932" t="s">
        <v>631</v>
      </c>
      <c r="E932" t="s">
        <v>632</v>
      </c>
      <c r="F932" t="s">
        <v>635</v>
      </c>
      <c r="G932" t="s">
        <v>11041</v>
      </c>
      <c r="H932" t="s">
        <v>1014</v>
      </c>
      <c r="I932" t="s">
        <v>1015</v>
      </c>
      <c r="J932">
        <v>2</v>
      </c>
      <c r="L932" t="s">
        <v>981</v>
      </c>
      <c r="M932" t="s">
        <v>1016</v>
      </c>
      <c r="N932" t="s">
        <v>1017</v>
      </c>
      <c r="O932" t="s">
        <v>3668</v>
      </c>
      <c r="P932" t="s">
        <v>172</v>
      </c>
      <c r="Q932" t="s">
        <v>148</v>
      </c>
      <c r="R932" t="s">
        <v>8659</v>
      </c>
      <c r="S932" t="s">
        <v>8645</v>
      </c>
      <c r="T932" t="b">
        <v>1</v>
      </c>
      <c r="U932" t="b">
        <v>0</v>
      </c>
      <c r="V932">
        <v>3</v>
      </c>
      <c r="W932">
        <v>30</v>
      </c>
      <c r="X932">
        <v>12</v>
      </c>
      <c r="AB932">
        <v>2</v>
      </c>
      <c r="AC932">
        <v>2</v>
      </c>
      <c r="AD932">
        <v>2</v>
      </c>
      <c r="AE932" t="s">
        <v>610</v>
      </c>
      <c r="AG932" t="s">
        <v>3600</v>
      </c>
      <c r="AH932" t="s">
        <v>3669</v>
      </c>
    </row>
    <row r="933" spans="1:34" x14ac:dyDescent="0.25">
      <c r="A933">
        <v>4</v>
      </c>
      <c r="B933" t="s">
        <v>630</v>
      </c>
      <c r="C933" t="s">
        <v>633</v>
      </c>
      <c r="D933" t="s">
        <v>631</v>
      </c>
      <c r="E933" t="s">
        <v>632</v>
      </c>
      <c r="F933" t="s">
        <v>635</v>
      </c>
      <c r="G933" t="s">
        <v>11041</v>
      </c>
      <c r="H933" t="s">
        <v>1014</v>
      </c>
      <c r="I933" t="s">
        <v>1015</v>
      </c>
      <c r="J933">
        <v>2</v>
      </c>
      <c r="L933" t="s">
        <v>981</v>
      </c>
      <c r="M933" t="s">
        <v>1016</v>
      </c>
      <c r="N933" t="s">
        <v>1017</v>
      </c>
      <c r="O933" t="s">
        <v>3670</v>
      </c>
      <c r="P933" t="s">
        <v>214</v>
      </c>
      <c r="Q933" t="s">
        <v>8650</v>
      </c>
      <c r="R933" t="s">
        <v>8637</v>
      </c>
      <c r="S933" t="s">
        <v>8643</v>
      </c>
      <c r="T933" t="b">
        <v>0</v>
      </c>
      <c r="U933" t="b">
        <v>0</v>
      </c>
      <c r="V933">
        <v>1</v>
      </c>
      <c r="W933">
        <v>50</v>
      </c>
      <c r="X933">
        <v>12</v>
      </c>
      <c r="AB933">
        <v>2</v>
      </c>
      <c r="AC933">
        <v>1</v>
      </c>
      <c r="AD933">
        <v>2</v>
      </c>
      <c r="AE933" t="s">
        <v>1745</v>
      </c>
      <c r="AG933" t="s">
        <v>1932</v>
      </c>
      <c r="AH933" t="s">
        <v>3671</v>
      </c>
    </row>
    <row r="934" spans="1:34" x14ac:dyDescent="0.25">
      <c r="A934">
        <v>4</v>
      </c>
      <c r="B934" t="s">
        <v>630</v>
      </c>
      <c r="C934" t="s">
        <v>633</v>
      </c>
      <c r="D934" t="s">
        <v>631</v>
      </c>
      <c r="E934" t="s">
        <v>632</v>
      </c>
      <c r="F934" t="s">
        <v>635</v>
      </c>
      <c r="G934" t="s">
        <v>11041</v>
      </c>
      <c r="H934" t="s">
        <v>1014</v>
      </c>
      <c r="I934" t="s">
        <v>1015</v>
      </c>
      <c r="J934">
        <v>2</v>
      </c>
      <c r="L934" t="s">
        <v>981</v>
      </c>
      <c r="M934" t="s">
        <v>1016</v>
      </c>
      <c r="N934" t="s">
        <v>1017</v>
      </c>
      <c r="O934" t="s">
        <v>3672</v>
      </c>
      <c r="P934" t="s">
        <v>214</v>
      </c>
      <c r="Q934" t="s">
        <v>8650</v>
      </c>
      <c r="R934" t="s">
        <v>8637</v>
      </c>
      <c r="S934" t="s">
        <v>8643</v>
      </c>
      <c r="T934" t="b">
        <v>0</v>
      </c>
      <c r="U934" t="b">
        <v>0</v>
      </c>
      <c r="V934">
        <v>2</v>
      </c>
      <c r="W934">
        <v>50</v>
      </c>
      <c r="X934">
        <v>10</v>
      </c>
      <c r="AB934">
        <v>2</v>
      </c>
      <c r="AC934">
        <v>1</v>
      </c>
      <c r="AD934">
        <v>2</v>
      </c>
      <c r="AE934" t="s">
        <v>1745</v>
      </c>
      <c r="AG934" t="s">
        <v>1932</v>
      </c>
      <c r="AH934" t="s">
        <v>3673</v>
      </c>
    </row>
    <row r="935" spans="1:34" x14ac:dyDescent="0.25">
      <c r="A935">
        <v>4</v>
      </c>
      <c r="B935" t="s">
        <v>630</v>
      </c>
      <c r="C935" t="s">
        <v>633</v>
      </c>
      <c r="D935" t="s">
        <v>631</v>
      </c>
      <c r="E935" t="s">
        <v>632</v>
      </c>
      <c r="F935" t="s">
        <v>635</v>
      </c>
      <c r="G935" t="s">
        <v>11041</v>
      </c>
      <c r="H935" t="s">
        <v>1014</v>
      </c>
      <c r="I935" t="s">
        <v>1015</v>
      </c>
      <c r="J935">
        <v>2</v>
      </c>
      <c r="L935" t="s">
        <v>981</v>
      </c>
      <c r="M935" t="s">
        <v>1016</v>
      </c>
      <c r="N935" t="s">
        <v>1017</v>
      </c>
      <c r="O935" t="s">
        <v>3674</v>
      </c>
      <c r="P935" t="s">
        <v>214</v>
      </c>
      <c r="Q935" t="s">
        <v>8650</v>
      </c>
      <c r="R935" t="s">
        <v>8637</v>
      </c>
      <c r="S935" t="s">
        <v>8643</v>
      </c>
      <c r="T935" t="b">
        <v>0</v>
      </c>
      <c r="U935" t="b">
        <v>0</v>
      </c>
      <c r="V935">
        <v>3</v>
      </c>
      <c r="W935">
        <v>50</v>
      </c>
      <c r="X935">
        <v>8</v>
      </c>
      <c r="AB935">
        <v>2</v>
      </c>
      <c r="AC935">
        <v>1</v>
      </c>
      <c r="AD935">
        <v>2</v>
      </c>
      <c r="AE935" t="s">
        <v>1745</v>
      </c>
      <c r="AF935" t="s">
        <v>3675</v>
      </c>
      <c r="AG935" t="s">
        <v>3676</v>
      </c>
      <c r="AH935" t="s">
        <v>3677</v>
      </c>
    </row>
    <row r="936" spans="1:34" x14ac:dyDescent="0.25">
      <c r="A936">
        <v>4</v>
      </c>
      <c r="B936" t="s">
        <v>630</v>
      </c>
      <c r="C936" t="s">
        <v>633</v>
      </c>
      <c r="D936" t="s">
        <v>631</v>
      </c>
      <c r="E936" t="s">
        <v>632</v>
      </c>
      <c r="F936" t="s">
        <v>635</v>
      </c>
      <c r="G936" t="s">
        <v>11041</v>
      </c>
      <c r="H936" t="s">
        <v>1014</v>
      </c>
      <c r="I936" t="s">
        <v>1015</v>
      </c>
      <c r="J936">
        <v>2</v>
      </c>
      <c r="L936" t="s">
        <v>981</v>
      </c>
      <c r="M936" t="s">
        <v>1016</v>
      </c>
      <c r="N936" t="s">
        <v>1017</v>
      </c>
      <c r="O936" t="s">
        <v>3678</v>
      </c>
      <c r="P936" t="s">
        <v>214</v>
      </c>
      <c r="Q936" t="s">
        <v>8650</v>
      </c>
      <c r="R936" t="s">
        <v>8637</v>
      </c>
      <c r="S936" t="s">
        <v>8643</v>
      </c>
      <c r="T936" t="b">
        <v>0</v>
      </c>
      <c r="U936" t="b">
        <v>0</v>
      </c>
      <c r="V936">
        <v>4</v>
      </c>
      <c r="W936">
        <v>50</v>
      </c>
      <c r="X936">
        <v>3</v>
      </c>
      <c r="AB936">
        <v>2</v>
      </c>
      <c r="AC936">
        <v>1</v>
      </c>
      <c r="AD936">
        <v>2</v>
      </c>
      <c r="AE936" t="s">
        <v>1745</v>
      </c>
      <c r="AF936" t="s">
        <v>3675</v>
      </c>
      <c r="AG936" t="s">
        <v>3676</v>
      </c>
      <c r="AH936" t="s">
        <v>3679</v>
      </c>
    </row>
    <row r="937" spans="1:34" x14ac:dyDescent="0.25">
      <c r="A937">
        <v>4</v>
      </c>
      <c r="B937" t="s">
        <v>630</v>
      </c>
      <c r="C937" t="s">
        <v>633</v>
      </c>
      <c r="D937" t="s">
        <v>631</v>
      </c>
      <c r="E937" t="s">
        <v>632</v>
      </c>
      <c r="F937" t="s">
        <v>635</v>
      </c>
      <c r="G937" t="s">
        <v>11041</v>
      </c>
      <c r="H937" t="s">
        <v>1014</v>
      </c>
      <c r="I937" t="s">
        <v>1015</v>
      </c>
      <c r="J937">
        <v>2</v>
      </c>
      <c r="L937" t="s">
        <v>981</v>
      </c>
      <c r="M937" t="s">
        <v>1016</v>
      </c>
      <c r="N937" t="s">
        <v>1017</v>
      </c>
      <c r="O937" t="s">
        <v>3680</v>
      </c>
      <c r="P937" t="s">
        <v>214</v>
      </c>
      <c r="Q937" t="s">
        <v>8650</v>
      </c>
      <c r="R937" t="s">
        <v>8637</v>
      </c>
      <c r="S937" t="s">
        <v>8643</v>
      </c>
      <c r="T937" t="b">
        <v>0</v>
      </c>
      <c r="U937" t="b">
        <v>0</v>
      </c>
      <c r="V937">
        <v>5</v>
      </c>
      <c r="W937">
        <v>50</v>
      </c>
      <c r="X937">
        <v>7</v>
      </c>
      <c r="AB937">
        <v>2</v>
      </c>
      <c r="AC937">
        <v>1</v>
      </c>
      <c r="AD937">
        <v>2</v>
      </c>
      <c r="AE937" t="s">
        <v>1745</v>
      </c>
      <c r="AF937" t="s">
        <v>3681</v>
      </c>
      <c r="AG937" t="s">
        <v>3676</v>
      </c>
      <c r="AH937" t="s">
        <v>3682</v>
      </c>
    </row>
    <row r="938" spans="1:34" x14ac:dyDescent="0.25">
      <c r="A938">
        <v>4</v>
      </c>
      <c r="B938" t="s">
        <v>630</v>
      </c>
      <c r="C938" t="s">
        <v>633</v>
      </c>
      <c r="D938" t="s">
        <v>631</v>
      </c>
      <c r="E938" t="s">
        <v>632</v>
      </c>
      <c r="F938" t="s">
        <v>635</v>
      </c>
      <c r="G938" t="s">
        <v>11041</v>
      </c>
      <c r="H938" t="s">
        <v>1014</v>
      </c>
      <c r="I938" t="s">
        <v>1015</v>
      </c>
      <c r="J938">
        <v>2</v>
      </c>
      <c r="L938" t="s">
        <v>981</v>
      </c>
      <c r="M938" t="s">
        <v>1016</v>
      </c>
      <c r="N938" t="s">
        <v>1017</v>
      </c>
      <c r="O938" t="s">
        <v>3683</v>
      </c>
      <c r="P938" t="s">
        <v>214</v>
      </c>
      <c r="Q938" t="s">
        <v>8650</v>
      </c>
      <c r="R938" t="s">
        <v>8637</v>
      </c>
      <c r="S938" t="s">
        <v>8643</v>
      </c>
      <c r="T938" t="b">
        <v>0</v>
      </c>
      <c r="U938" t="b">
        <v>0</v>
      </c>
      <c r="V938">
        <v>6</v>
      </c>
      <c r="W938">
        <v>50</v>
      </c>
      <c r="X938">
        <v>2.5</v>
      </c>
      <c r="AB938">
        <v>2</v>
      </c>
      <c r="AC938">
        <v>1</v>
      </c>
      <c r="AD938">
        <v>2</v>
      </c>
      <c r="AE938" t="s">
        <v>1745</v>
      </c>
      <c r="AF938" t="s">
        <v>3681</v>
      </c>
      <c r="AG938" t="s">
        <v>3676</v>
      </c>
      <c r="AH938" t="s">
        <v>3684</v>
      </c>
    </row>
    <row r="939" spans="1:34" x14ac:dyDescent="0.25">
      <c r="A939">
        <v>4</v>
      </c>
      <c r="B939" t="s">
        <v>630</v>
      </c>
      <c r="C939" t="s">
        <v>633</v>
      </c>
      <c r="D939" t="s">
        <v>631</v>
      </c>
      <c r="E939" t="s">
        <v>632</v>
      </c>
      <c r="F939" t="s">
        <v>635</v>
      </c>
      <c r="G939" t="s">
        <v>11041</v>
      </c>
      <c r="H939" t="s">
        <v>1014</v>
      </c>
      <c r="I939" t="s">
        <v>1015</v>
      </c>
      <c r="J939">
        <v>2</v>
      </c>
      <c r="L939" t="s">
        <v>981</v>
      </c>
      <c r="M939" t="s">
        <v>1016</v>
      </c>
      <c r="N939" t="s">
        <v>1017</v>
      </c>
      <c r="O939" t="s">
        <v>3685</v>
      </c>
      <c r="P939" t="s">
        <v>217</v>
      </c>
      <c r="Q939" t="s">
        <v>8650</v>
      </c>
      <c r="R939" t="s">
        <v>8637</v>
      </c>
      <c r="S939" t="s">
        <v>8645</v>
      </c>
      <c r="T939" t="b">
        <v>1</v>
      </c>
      <c r="U939" t="b">
        <v>0</v>
      </c>
      <c r="V939">
        <v>1</v>
      </c>
      <c r="W939">
        <v>12.5</v>
      </c>
      <c r="X939">
        <v>10</v>
      </c>
      <c r="AB939">
        <v>3</v>
      </c>
      <c r="AC939">
        <v>1</v>
      </c>
      <c r="AD939">
        <v>3</v>
      </c>
      <c r="AE939" t="s">
        <v>610</v>
      </c>
      <c r="AG939" t="s">
        <v>3686</v>
      </c>
      <c r="AH939" t="s">
        <v>3687</v>
      </c>
    </row>
    <row r="940" spans="1:34" x14ac:dyDescent="0.25">
      <c r="A940">
        <v>4</v>
      </c>
      <c r="B940" t="s">
        <v>630</v>
      </c>
      <c r="C940" t="s">
        <v>633</v>
      </c>
      <c r="D940" t="s">
        <v>631</v>
      </c>
      <c r="E940" t="s">
        <v>632</v>
      </c>
      <c r="F940" t="s">
        <v>635</v>
      </c>
      <c r="G940" t="s">
        <v>11041</v>
      </c>
      <c r="H940" t="s">
        <v>1014</v>
      </c>
      <c r="I940" t="s">
        <v>1015</v>
      </c>
      <c r="J940">
        <v>2</v>
      </c>
      <c r="L940" t="s">
        <v>981</v>
      </c>
      <c r="M940" t="s">
        <v>1016</v>
      </c>
      <c r="N940" t="s">
        <v>1017</v>
      </c>
      <c r="O940" t="s">
        <v>3688</v>
      </c>
      <c r="P940" t="s">
        <v>217</v>
      </c>
      <c r="Q940" t="s">
        <v>8650</v>
      </c>
      <c r="R940" t="s">
        <v>8637</v>
      </c>
      <c r="S940" t="s">
        <v>8645</v>
      </c>
      <c r="T940" t="b">
        <v>1</v>
      </c>
      <c r="U940" t="b">
        <v>0</v>
      </c>
      <c r="V940">
        <v>2</v>
      </c>
      <c r="W940">
        <v>12.5</v>
      </c>
      <c r="X940">
        <v>10</v>
      </c>
      <c r="AB940">
        <v>3</v>
      </c>
      <c r="AC940">
        <v>1</v>
      </c>
      <c r="AD940">
        <v>3</v>
      </c>
      <c r="AE940" t="s">
        <v>610</v>
      </c>
      <c r="AG940" t="s">
        <v>3686</v>
      </c>
      <c r="AH940" t="s">
        <v>3689</v>
      </c>
    </row>
    <row r="941" spans="1:34" x14ac:dyDescent="0.25">
      <c r="A941">
        <v>4</v>
      </c>
      <c r="B941" t="s">
        <v>630</v>
      </c>
      <c r="C941" t="s">
        <v>633</v>
      </c>
      <c r="D941" t="s">
        <v>631</v>
      </c>
      <c r="E941" t="s">
        <v>632</v>
      </c>
      <c r="F941" t="s">
        <v>635</v>
      </c>
      <c r="G941" t="s">
        <v>11041</v>
      </c>
      <c r="H941" t="s">
        <v>1014</v>
      </c>
      <c r="I941" t="s">
        <v>1015</v>
      </c>
      <c r="J941">
        <v>2</v>
      </c>
      <c r="L941" t="s">
        <v>981</v>
      </c>
      <c r="M941" t="s">
        <v>1016</v>
      </c>
      <c r="N941" t="s">
        <v>1017</v>
      </c>
      <c r="O941" t="s">
        <v>3690</v>
      </c>
      <c r="P941" t="s">
        <v>217</v>
      </c>
      <c r="Q941" t="s">
        <v>8650</v>
      </c>
      <c r="R941" t="s">
        <v>8637</v>
      </c>
      <c r="S941" t="s">
        <v>8645</v>
      </c>
      <c r="T941" t="b">
        <v>1</v>
      </c>
      <c r="U941" t="b">
        <v>0</v>
      </c>
      <c r="V941">
        <v>3</v>
      </c>
      <c r="W941">
        <v>12.5</v>
      </c>
      <c r="X941">
        <v>10</v>
      </c>
      <c r="AB941">
        <v>3</v>
      </c>
      <c r="AC941">
        <v>1</v>
      </c>
      <c r="AD941">
        <v>3</v>
      </c>
      <c r="AE941" t="s">
        <v>610</v>
      </c>
      <c r="AG941" t="s">
        <v>3686</v>
      </c>
      <c r="AH941" t="s">
        <v>3691</v>
      </c>
    </row>
    <row r="942" spans="1:34" x14ac:dyDescent="0.25">
      <c r="A942">
        <v>4</v>
      </c>
      <c r="B942" t="s">
        <v>630</v>
      </c>
      <c r="C942" t="s">
        <v>633</v>
      </c>
      <c r="D942" t="s">
        <v>631</v>
      </c>
      <c r="E942" t="s">
        <v>632</v>
      </c>
      <c r="F942" t="s">
        <v>635</v>
      </c>
      <c r="G942" t="s">
        <v>11041</v>
      </c>
      <c r="H942" t="s">
        <v>1014</v>
      </c>
      <c r="I942" t="s">
        <v>1015</v>
      </c>
      <c r="J942">
        <v>2</v>
      </c>
      <c r="L942" t="s">
        <v>981</v>
      </c>
      <c r="M942" t="s">
        <v>1016</v>
      </c>
      <c r="N942" t="s">
        <v>1017</v>
      </c>
      <c r="O942" t="s">
        <v>3692</v>
      </c>
      <c r="P942" t="s">
        <v>303</v>
      </c>
      <c r="Q942" t="s">
        <v>148</v>
      </c>
      <c r="R942" t="s">
        <v>8661</v>
      </c>
      <c r="S942" t="s">
        <v>8645</v>
      </c>
      <c r="T942" t="b">
        <v>0</v>
      </c>
      <c r="U942" t="b">
        <v>0</v>
      </c>
      <c r="V942">
        <v>1</v>
      </c>
      <c r="W942">
        <v>10</v>
      </c>
      <c r="X942">
        <v>12</v>
      </c>
      <c r="AB942">
        <v>2</v>
      </c>
      <c r="AC942">
        <v>2</v>
      </c>
      <c r="AD942">
        <v>2</v>
      </c>
      <c r="AE942" t="s">
        <v>1745</v>
      </c>
      <c r="AG942" t="s">
        <v>2664</v>
      </c>
      <c r="AH942" t="s">
        <v>3693</v>
      </c>
    </row>
    <row r="943" spans="1:34" x14ac:dyDescent="0.25">
      <c r="A943">
        <v>4</v>
      </c>
      <c r="B943" t="s">
        <v>630</v>
      </c>
      <c r="C943" t="s">
        <v>633</v>
      </c>
      <c r="D943" t="s">
        <v>631</v>
      </c>
      <c r="E943" t="s">
        <v>632</v>
      </c>
      <c r="F943" t="s">
        <v>635</v>
      </c>
      <c r="G943" t="s">
        <v>11041</v>
      </c>
      <c r="H943" t="s">
        <v>1014</v>
      </c>
      <c r="I943" t="s">
        <v>1015</v>
      </c>
      <c r="J943">
        <v>2</v>
      </c>
      <c r="L943" t="s">
        <v>981</v>
      </c>
      <c r="M943" t="s">
        <v>1016</v>
      </c>
      <c r="N943" t="s">
        <v>1017</v>
      </c>
      <c r="O943" t="s">
        <v>3694</v>
      </c>
      <c r="P943" t="s">
        <v>303</v>
      </c>
      <c r="Q943" t="s">
        <v>148</v>
      </c>
      <c r="R943" t="s">
        <v>8661</v>
      </c>
      <c r="S943" t="s">
        <v>8645</v>
      </c>
      <c r="T943" t="b">
        <v>0</v>
      </c>
      <c r="U943" t="b">
        <v>0</v>
      </c>
      <c r="V943">
        <v>2</v>
      </c>
      <c r="W943">
        <v>10</v>
      </c>
      <c r="X943">
        <v>12</v>
      </c>
      <c r="AB943">
        <v>2</v>
      </c>
      <c r="AC943">
        <v>2</v>
      </c>
      <c r="AD943">
        <v>2</v>
      </c>
      <c r="AE943" t="s">
        <v>1745</v>
      </c>
      <c r="AG943" t="s">
        <v>2664</v>
      </c>
      <c r="AH943" t="s">
        <v>3695</v>
      </c>
    </row>
    <row r="944" spans="1:34" x14ac:dyDescent="0.25">
      <c r="A944">
        <v>4</v>
      </c>
      <c r="B944" t="s">
        <v>630</v>
      </c>
      <c r="C944" t="s">
        <v>633</v>
      </c>
      <c r="D944" t="s">
        <v>631</v>
      </c>
      <c r="E944" t="s">
        <v>632</v>
      </c>
      <c r="F944" t="s">
        <v>635</v>
      </c>
      <c r="G944" t="s">
        <v>11041</v>
      </c>
      <c r="H944" t="s">
        <v>1014</v>
      </c>
      <c r="I944" t="s">
        <v>1015</v>
      </c>
      <c r="J944">
        <v>2</v>
      </c>
      <c r="L944" t="s">
        <v>981</v>
      </c>
      <c r="M944" t="s">
        <v>1016</v>
      </c>
      <c r="N944" t="s">
        <v>1017</v>
      </c>
      <c r="O944" t="s">
        <v>3696</v>
      </c>
      <c r="P944" t="s">
        <v>3697</v>
      </c>
      <c r="Q944" t="s">
        <v>148</v>
      </c>
      <c r="R944" t="s">
        <v>8659</v>
      </c>
      <c r="S944" t="s">
        <v>149</v>
      </c>
      <c r="T944" t="b">
        <v>0</v>
      </c>
      <c r="U944" t="b">
        <v>0</v>
      </c>
      <c r="V944">
        <v>1</v>
      </c>
      <c r="W944">
        <v>30</v>
      </c>
      <c r="X944">
        <v>25</v>
      </c>
      <c r="AB944">
        <v>2</v>
      </c>
      <c r="AC944">
        <v>2</v>
      </c>
      <c r="AD944">
        <v>2</v>
      </c>
      <c r="AE944" t="s">
        <v>1745</v>
      </c>
      <c r="AG944" t="s">
        <v>3698</v>
      </c>
      <c r="AH944" t="s">
        <v>3699</v>
      </c>
    </row>
    <row r="945" spans="1:34" x14ac:dyDescent="0.25">
      <c r="A945">
        <v>4</v>
      </c>
      <c r="B945" t="s">
        <v>630</v>
      </c>
      <c r="C945" t="s">
        <v>633</v>
      </c>
      <c r="D945" t="s">
        <v>631</v>
      </c>
      <c r="E945" t="s">
        <v>632</v>
      </c>
      <c r="F945" t="s">
        <v>635</v>
      </c>
      <c r="G945" t="s">
        <v>11041</v>
      </c>
      <c r="H945" t="s">
        <v>1014</v>
      </c>
      <c r="I945" t="s">
        <v>1015</v>
      </c>
      <c r="J945">
        <v>2</v>
      </c>
      <c r="L945" t="s">
        <v>981</v>
      </c>
      <c r="M945" t="s">
        <v>1016</v>
      </c>
      <c r="N945" t="s">
        <v>1017</v>
      </c>
      <c r="O945" t="s">
        <v>3700</v>
      </c>
      <c r="P945" t="s">
        <v>303</v>
      </c>
      <c r="Q945" t="s">
        <v>148</v>
      </c>
      <c r="R945" t="s">
        <v>8661</v>
      </c>
      <c r="S945" t="s">
        <v>8645</v>
      </c>
      <c r="T945" t="b">
        <v>0</v>
      </c>
      <c r="U945" t="b">
        <v>0</v>
      </c>
      <c r="V945">
        <v>3</v>
      </c>
      <c r="W945">
        <v>10</v>
      </c>
      <c r="X945">
        <v>12</v>
      </c>
      <c r="AB945">
        <v>2</v>
      </c>
      <c r="AC945">
        <v>2</v>
      </c>
      <c r="AD945">
        <v>2</v>
      </c>
      <c r="AE945" t="s">
        <v>610</v>
      </c>
      <c r="AG945" t="s">
        <v>3600</v>
      </c>
      <c r="AH945" t="s">
        <v>3701</v>
      </c>
    </row>
    <row r="946" spans="1:34" x14ac:dyDescent="0.25">
      <c r="A946">
        <v>4</v>
      </c>
      <c r="B946" t="s">
        <v>630</v>
      </c>
      <c r="C946" t="s">
        <v>633</v>
      </c>
      <c r="D946" t="s">
        <v>631</v>
      </c>
      <c r="E946" t="s">
        <v>632</v>
      </c>
      <c r="F946" t="s">
        <v>635</v>
      </c>
      <c r="G946" t="s">
        <v>11041</v>
      </c>
      <c r="H946" t="s">
        <v>1014</v>
      </c>
      <c r="I946" t="s">
        <v>1015</v>
      </c>
      <c r="J946">
        <v>2</v>
      </c>
      <c r="L946" t="s">
        <v>981</v>
      </c>
      <c r="M946" t="s">
        <v>1016</v>
      </c>
      <c r="N946" t="s">
        <v>1017</v>
      </c>
      <c r="O946" t="s">
        <v>3702</v>
      </c>
      <c r="P946" t="s">
        <v>172</v>
      </c>
      <c r="Q946" t="s">
        <v>148</v>
      </c>
      <c r="R946" t="s">
        <v>8659</v>
      </c>
      <c r="S946" t="s">
        <v>8645</v>
      </c>
      <c r="T946" t="b">
        <v>1</v>
      </c>
      <c r="U946" t="b">
        <v>0</v>
      </c>
      <c r="V946">
        <v>4</v>
      </c>
      <c r="W946">
        <v>15</v>
      </c>
      <c r="X946">
        <v>17</v>
      </c>
      <c r="AB946">
        <v>2</v>
      </c>
      <c r="AC946">
        <v>2</v>
      </c>
      <c r="AD946">
        <v>2</v>
      </c>
      <c r="AE946" t="s">
        <v>610</v>
      </c>
      <c r="AG946" t="s">
        <v>3703</v>
      </c>
      <c r="AH946" t="s">
        <v>1017</v>
      </c>
    </row>
    <row r="947" spans="1:34" x14ac:dyDescent="0.25">
      <c r="A947">
        <v>4</v>
      </c>
      <c r="B947" t="s">
        <v>630</v>
      </c>
      <c r="C947" t="s">
        <v>633</v>
      </c>
      <c r="D947" t="s">
        <v>631</v>
      </c>
      <c r="E947" t="s">
        <v>632</v>
      </c>
      <c r="F947" t="s">
        <v>635</v>
      </c>
      <c r="G947" t="s">
        <v>11041</v>
      </c>
      <c r="H947" t="s">
        <v>1018</v>
      </c>
      <c r="I947" t="s">
        <v>1019</v>
      </c>
      <c r="J947">
        <v>3</v>
      </c>
      <c r="L947" t="s">
        <v>986</v>
      </c>
      <c r="M947" t="s">
        <v>1020</v>
      </c>
      <c r="N947" t="s">
        <v>1021</v>
      </c>
      <c r="O947" t="s">
        <v>3704</v>
      </c>
      <c r="P947" t="s">
        <v>356</v>
      </c>
      <c r="Q947" t="s">
        <v>25</v>
      </c>
      <c r="R947" t="s">
        <v>25</v>
      </c>
      <c r="S947" t="s">
        <v>357</v>
      </c>
      <c r="T947" t="b">
        <v>0</v>
      </c>
      <c r="U947" t="b">
        <v>1</v>
      </c>
      <c r="V947">
        <v>1</v>
      </c>
      <c r="Y947">
        <v>300</v>
      </c>
      <c r="Z947">
        <v>0.84</v>
      </c>
      <c r="AA947" t="s">
        <v>2238</v>
      </c>
      <c r="AG947" t="s">
        <v>272</v>
      </c>
      <c r="AH947" t="s">
        <v>1020</v>
      </c>
    </row>
    <row r="948" spans="1:34" x14ac:dyDescent="0.25">
      <c r="A948">
        <v>4</v>
      </c>
      <c r="B948" t="s">
        <v>630</v>
      </c>
      <c r="C948" t="s">
        <v>633</v>
      </c>
      <c r="D948" t="s">
        <v>631</v>
      </c>
      <c r="E948" t="s">
        <v>632</v>
      </c>
      <c r="F948" t="s">
        <v>635</v>
      </c>
      <c r="G948" t="s">
        <v>11041</v>
      </c>
      <c r="H948" t="s">
        <v>1018</v>
      </c>
      <c r="I948" t="s">
        <v>1019</v>
      </c>
      <c r="J948">
        <v>3</v>
      </c>
      <c r="L948" t="s">
        <v>986</v>
      </c>
      <c r="M948" t="s">
        <v>1020</v>
      </c>
      <c r="N948" t="s">
        <v>1021</v>
      </c>
      <c r="O948" t="s">
        <v>3705</v>
      </c>
      <c r="P948" t="s">
        <v>41</v>
      </c>
      <c r="Q948" t="s">
        <v>25</v>
      </c>
      <c r="R948" t="s">
        <v>25</v>
      </c>
      <c r="S948" t="s">
        <v>26</v>
      </c>
      <c r="T948" t="b">
        <v>0</v>
      </c>
      <c r="U948" t="b">
        <v>0</v>
      </c>
      <c r="V948">
        <v>1</v>
      </c>
      <c r="W948">
        <v>75</v>
      </c>
      <c r="X948">
        <v>10</v>
      </c>
      <c r="AB948">
        <v>2</v>
      </c>
      <c r="AC948">
        <v>1</v>
      </c>
      <c r="AD948">
        <v>2</v>
      </c>
      <c r="AE948" t="s">
        <v>1745</v>
      </c>
      <c r="AG948" t="s">
        <v>1932</v>
      </c>
      <c r="AH948" t="s">
        <v>3706</v>
      </c>
    </row>
    <row r="949" spans="1:34" x14ac:dyDescent="0.25">
      <c r="A949">
        <v>4</v>
      </c>
      <c r="B949" t="s">
        <v>630</v>
      </c>
      <c r="C949" t="s">
        <v>633</v>
      </c>
      <c r="D949" t="s">
        <v>631</v>
      </c>
      <c r="E949" t="s">
        <v>632</v>
      </c>
      <c r="F949" t="s">
        <v>635</v>
      </c>
      <c r="G949" t="s">
        <v>11041</v>
      </c>
      <c r="H949" t="s">
        <v>1018</v>
      </c>
      <c r="I949" t="s">
        <v>1019</v>
      </c>
      <c r="J949">
        <v>3</v>
      </c>
      <c r="L949" t="s">
        <v>986</v>
      </c>
      <c r="M949" t="s">
        <v>1020</v>
      </c>
      <c r="N949" t="s">
        <v>1021</v>
      </c>
      <c r="O949" t="s">
        <v>3707</v>
      </c>
      <c r="P949" t="s">
        <v>41</v>
      </c>
      <c r="Q949" t="s">
        <v>25</v>
      </c>
      <c r="R949" t="s">
        <v>25</v>
      </c>
      <c r="S949" t="s">
        <v>26</v>
      </c>
      <c r="T949" t="b">
        <v>0</v>
      </c>
      <c r="U949" t="b">
        <v>0</v>
      </c>
      <c r="V949">
        <v>2</v>
      </c>
      <c r="W949">
        <v>75</v>
      </c>
      <c r="X949">
        <v>9</v>
      </c>
      <c r="AB949">
        <v>2</v>
      </c>
      <c r="AC949">
        <v>1</v>
      </c>
      <c r="AD949">
        <v>2</v>
      </c>
      <c r="AE949" t="s">
        <v>1745</v>
      </c>
      <c r="AG949" t="s">
        <v>3708</v>
      </c>
      <c r="AH949" t="s">
        <v>3709</v>
      </c>
    </row>
    <row r="950" spans="1:34" x14ac:dyDescent="0.25">
      <c r="A950">
        <v>4</v>
      </c>
      <c r="B950" t="s">
        <v>630</v>
      </c>
      <c r="C950" t="s">
        <v>633</v>
      </c>
      <c r="D950" t="s">
        <v>631</v>
      </c>
      <c r="E950" t="s">
        <v>632</v>
      </c>
      <c r="F950" t="s">
        <v>635</v>
      </c>
      <c r="G950" t="s">
        <v>11041</v>
      </c>
      <c r="H950" t="s">
        <v>1018</v>
      </c>
      <c r="I950" t="s">
        <v>1019</v>
      </c>
      <c r="J950">
        <v>3</v>
      </c>
      <c r="L950" t="s">
        <v>986</v>
      </c>
      <c r="M950" t="s">
        <v>1020</v>
      </c>
      <c r="N950" t="s">
        <v>1021</v>
      </c>
      <c r="O950" t="s">
        <v>3710</v>
      </c>
      <c r="P950" t="s">
        <v>41</v>
      </c>
      <c r="Q950" t="s">
        <v>25</v>
      </c>
      <c r="R950" t="s">
        <v>25</v>
      </c>
      <c r="S950" t="s">
        <v>26</v>
      </c>
      <c r="T950" t="b">
        <v>0</v>
      </c>
      <c r="U950" t="b">
        <v>0</v>
      </c>
      <c r="V950">
        <v>3</v>
      </c>
      <c r="W950">
        <v>75</v>
      </c>
      <c r="X950">
        <v>7</v>
      </c>
      <c r="AB950">
        <v>2</v>
      </c>
      <c r="AC950">
        <v>1</v>
      </c>
      <c r="AD950">
        <v>2</v>
      </c>
      <c r="AE950" t="s">
        <v>610</v>
      </c>
      <c r="AG950" t="s">
        <v>1937</v>
      </c>
      <c r="AH950" t="s">
        <v>3711</v>
      </c>
    </row>
    <row r="951" spans="1:34" x14ac:dyDescent="0.25">
      <c r="A951">
        <v>4</v>
      </c>
      <c r="B951" t="s">
        <v>630</v>
      </c>
      <c r="C951" t="s">
        <v>633</v>
      </c>
      <c r="D951" t="s">
        <v>631</v>
      </c>
      <c r="E951" t="s">
        <v>632</v>
      </c>
      <c r="F951" t="s">
        <v>635</v>
      </c>
      <c r="G951" t="s">
        <v>11041</v>
      </c>
      <c r="H951" t="s">
        <v>1018</v>
      </c>
      <c r="I951" t="s">
        <v>1019</v>
      </c>
      <c r="J951">
        <v>3</v>
      </c>
      <c r="L951" t="s">
        <v>986</v>
      </c>
      <c r="M951" t="s">
        <v>1020</v>
      </c>
      <c r="N951" t="s">
        <v>1021</v>
      </c>
      <c r="O951" t="s">
        <v>3712</v>
      </c>
      <c r="P951" t="s">
        <v>41</v>
      </c>
      <c r="Q951" t="s">
        <v>25</v>
      </c>
      <c r="R951" t="s">
        <v>25</v>
      </c>
      <c r="S951" t="s">
        <v>26</v>
      </c>
      <c r="T951" t="b">
        <v>0</v>
      </c>
      <c r="U951" t="b">
        <v>0</v>
      </c>
      <c r="V951">
        <v>4</v>
      </c>
      <c r="W951">
        <v>75</v>
      </c>
      <c r="X951">
        <v>7</v>
      </c>
      <c r="AB951">
        <v>2</v>
      </c>
      <c r="AC951">
        <v>1</v>
      </c>
      <c r="AD951">
        <v>2</v>
      </c>
      <c r="AE951" t="s">
        <v>610</v>
      </c>
      <c r="AG951" t="s">
        <v>3713</v>
      </c>
      <c r="AH951" t="s">
        <v>3714</v>
      </c>
    </row>
    <row r="952" spans="1:34" x14ac:dyDescent="0.25">
      <c r="A952">
        <v>4</v>
      </c>
      <c r="B952" t="s">
        <v>630</v>
      </c>
      <c r="C952" t="s">
        <v>633</v>
      </c>
      <c r="D952" t="s">
        <v>631</v>
      </c>
      <c r="E952" t="s">
        <v>632</v>
      </c>
      <c r="F952" t="s">
        <v>635</v>
      </c>
      <c r="G952" t="s">
        <v>11041</v>
      </c>
      <c r="H952" t="s">
        <v>1018</v>
      </c>
      <c r="I952" t="s">
        <v>1019</v>
      </c>
      <c r="J952">
        <v>3</v>
      </c>
      <c r="L952" t="s">
        <v>986</v>
      </c>
      <c r="M952" t="s">
        <v>1020</v>
      </c>
      <c r="N952" t="s">
        <v>1021</v>
      </c>
      <c r="O952" t="s">
        <v>3715</v>
      </c>
      <c r="P952" t="s">
        <v>45</v>
      </c>
      <c r="Q952" t="s">
        <v>25</v>
      </c>
      <c r="R952" t="s">
        <v>25</v>
      </c>
      <c r="S952" t="s">
        <v>26</v>
      </c>
      <c r="T952" t="b">
        <v>1</v>
      </c>
      <c r="U952" t="b">
        <v>0</v>
      </c>
      <c r="V952">
        <v>1</v>
      </c>
      <c r="W952">
        <v>170</v>
      </c>
      <c r="X952">
        <v>10</v>
      </c>
      <c r="AB952">
        <v>2</v>
      </c>
      <c r="AC952">
        <v>2</v>
      </c>
      <c r="AD952">
        <v>1</v>
      </c>
      <c r="AE952" t="s">
        <v>1745</v>
      </c>
      <c r="AG952" t="s">
        <v>3716</v>
      </c>
      <c r="AH952" t="s">
        <v>3717</v>
      </c>
    </row>
    <row r="953" spans="1:34" x14ac:dyDescent="0.25">
      <c r="A953">
        <v>4</v>
      </c>
      <c r="B953" t="s">
        <v>630</v>
      </c>
      <c r="C953" t="s">
        <v>633</v>
      </c>
      <c r="D953" t="s">
        <v>631</v>
      </c>
      <c r="E953" t="s">
        <v>632</v>
      </c>
      <c r="F953" t="s">
        <v>635</v>
      </c>
      <c r="G953" t="s">
        <v>11041</v>
      </c>
      <c r="H953" t="s">
        <v>1018</v>
      </c>
      <c r="I953" t="s">
        <v>1019</v>
      </c>
      <c r="J953">
        <v>3</v>
      </c>
      <c r="L953" t="s">
        <v>986</v>
      </c>
      <c r="M953" t="s">
        <v>1020</v>
      </c>
      <c r="N953" t="s">
        <v>1021</v>
      </c>
      <c r="O953" t="s">
        <v>3718</v>
      </c>
      <c r="P953" t="s">
        <v>45</v>
      </c>
      <c r="Q953" t="s">
        <v>25</v>
      </c>
      <c r="R953" t="s">
        <v>25</v>
      </c>
      <c r="S953" t="s">
        <v>26</v>
      </c>
      <c r="T953" t="b">
        <v>1</v>
      </c>
      <c r="U953" t="b">
        <v>0</v>
      </c>
      <c r="V953">
        <v>2</v>
      </c>
      <c r="W953">
        <v>170</v>
      </c>
      <c r="X953">
        <v>10</v>
      </c>
      <c r="AB953">
        <v>2</v>
      </c>
      <c r="AC953">
        <v>2</v>
      </c>
      <c r="AD953">
        <v>1</v>
      </c>
      <c r="AE953" t="s">
        <v>1745</v>
      </c>
      <c r="AG953" t="s">
        <v>3716</v>
      </c>
      <c r="AH953" t="s">
        <v>3719</v>
      </c>
    </row>
    <row r="954" spans="1:34" x14ac:dyDescent="0.25">
      <c r="A954">
        <v>4</v>
      </c>
      <c r="B954" t="s">
        <v>630</v>
      </c>
      <c r="C954" t="s">
        <v>633</v>
      </c>
      <c r="D954" t="s">
        <v>631</v>
      </c>
      <c r="E954" t="s">
        <v>632</v>
      </c>
      <c r="F954" t="s">
        <v>635</v>
      </c>
      <c r="G954" t="s">
        <v>11041</v>
      </c>
      <c r="H954" t="s">
        <v>1018</v>
      </c>
      <c r="I954" t="s">
        <v>1019</v>
      </c>
      <c r="J954">
        <v>3</v>
      </c>
      <c r="L954" t="s">
        <v>986</v>
      </c>
      <c r="M954" t="s">
        <v>1020</v>
      </c>
      <c r="N954" t="s">
        <v>1021</v>
      </c>
      <c r="O954" t="s">
        <v>3720</v>
      </c>
      <c r="P954" t="s">
        <v>45</v>
      </c>
      <c r="Q954" t="s">
        <v>25</v>
      </c>
      <c r="R954" t="s">
        <v>25</v>
      </c>
      <c r="S954" t="s">
        <v>26</v>
      </c>
      <c r="T954" t="b">
        <v>1</v>
      </c>
      <c r="U954" t="b">
        <v>0</v>
      </c>
      <c r="V954">
        <v>3</v>
      </c>
      <c r="W954">
        <v>170</v>
      </c>
      <c r="X954">
        <v>10</v>
      </c>
      <c r="AB954">
        <v>2</v>
      </c>
      <c r="AC954">
        <v>2</v>
      </c>
      <c r="AD954">
        <v>1</v>
      </c>
      <c r="AE954" t="s">
        <v>1745</v>
      </c>
      <c r="AG954" t="s">
        <v>3721</v>
      </c>
      <c r="AH954" t="s">
        <v>3722</v>
      </c>
    </row>
    <row r="955" spans="1:34" x14ac:dyDescent="0.25">
      <c r="A955">
        <v>4</v>
      </c>
      <c r="B955" t="s">
        <v>630</v>
      </c>
      <c r="C955" t="s">
        <v>633</v>
      </c>
      <c r="D955" t="s">
        <v>631</v>
      </c>
      <c r="E955" t="s">
        <v>632</v>
      </c>
      <c r="F955" t="s">
        <v>635</v>
      </c>
      <c r="G955" t="s">
        <v>11041</v>
      </c>
      <c r="H955" t="s">
        <v>1018</v>
      </c>
      <c r="I955" t="s">
        <v>1019</v>
      </c>
      <c r="J955">
        <v>3</v>
      </c>
      <c r="L955" t="s">
        <v>986</v>
      </c>
      <c r="M955" t="s">
        <v>1020</v>
      </c>
      <c r="N955" t="s">
        <v>1021</v>
      </c>
      <c r="O955" t="s">
        <v>3723</v>
      </c>
      <c r="P955" t="s">
        <v>45</v>
      </c>
      <c r="Q955" t="s">
        <v>25</v>
      </c>
      <c r="R955" t="s">
        <v>25</v>
      </c>
      <c r="S955" t="s">
        <v>26</v>
      </c>
      <c r="T955" t="b">
        <v>1</v>
      </c>
      <c r="U955" t="b">
        <v>0</v>
      </c>
      <c r="V955">
        <v>4</v>
      </c>
      <c r="W955">
        <v>170</v>
      </c>
      <c r="X955">
        <v>8</v>
      </c>
      <c r="AB955">
        <v>2</v>
      </c>
      <c r="AC955">
        <v>2</v>
      </c>
      <c r="AD955">
        <v>1</v>
      </c>
      <c r="AE955" t="s">
        <v>1888</v>
      </c>
      <c r="AG955" t="s">
        <v>3724</v>
      </c>
      <c r="AH955" t="s">
        <v>3725</v>
      </c>
    </row>
    <row r="956" spans="1:34" x14ac:dyDescent="0.25">
      <c r="A956">
        <v>4</v>
      </c>
      <c r="B956" t="s">
        <v>630</v>
      </c>
      <c r="C956" t="s">
        <v>633</v>
      </c>
      <c r="D956" t="s">
        <v>631</v>
      </c>
      <c r="E956" t="s">
        <v>632</v>
      </c>
      <c r="F956" t="s">
        <v>635</v>
      </c>
      <c r="G956" t="s">
        <v>11041</v>
      </c>
      <c r="H956" t="s">
        <v>1018</v>
      </c>
      <c r="I956" t="s">
        <v>1019</v>
      </c>
      <c r="J956">
        <v>3</v>
      </c>
      <c r="L956" t="s">
        <v>986</v>
      </c>
      <c r="M956" t="s">
        <v>1020</v>
      </c>
      <c r="N956" t="s">
        <v>1021</v>
      </c>
      <c r="O956" t="s">
        <v>3726</v>
      </c>
      <c r="P956" t="s">
        <v>66</v>
      </c>
      <c r="Q956" t="s">
        <v>25</v>
      </c>
      <c r="R956" t="s">
        <v>25</v>
      </c>
      <c r="S956" t="s">
        <v>8645</v>
      </c>
      <c r="T956" t="b">
        <v>0</v>
      </c>
      <c r="U956" t="b">
        <v>0</v>
      </c>
      <c r="V956">
        <v>1</v>
      </c>
      <c r="W956">
        <v>140</v>
      </c>
      <c r="X956">
        <v>12</v>
      </c>
      <c r="AB956">
        <v>2</v>
      </c>
      <c r="AC956">
        <v>2</v>
      </c>
      <c r="AD956">
        <v>2</v>
      </c>
      <c r="AE956" t="s">
        <v>618</v>
      </c>
      <c r="AG956" t="s">
        <v>3727</v>
      </c>
      <c r="AH956" t="s">
        <v>3728</v>
      </c>
    </row>
    <row r="957" spans="1:34" x14ac:dyDescent="0.25">
      <c r="A957">
        <v>4</v>
      </c>
      <c r="B957" t="s">
        <v>630</v>
      </c>
      <c r="C957" t="s">
        <v>633</v>
      </c>
      <c r="D957" t="s">
        <v>631</v>
      </c>
      <c r="E957" t="s">
        <v>632</v>
      </c>
      <c r="F957" t="s">
        <v>635</v>
      </c>
      <c r="G957" t="s">
        <v>11041</v>
      </c>
      <c r="H957" t="s">
        <v>1018</v>
      </c>
      <c r="I957" t="s">
        <v>1019</v>
      </c>
      <c r="J957">
        <v>3</v>
      </c>
      <c r="L957" t="s">
        <v>986</v>
      </c>
      <c r="M957" t="s">
        <v>1020</v>
      </c>
      <c r="N957" t="s">
        <v>1021</v>
      </c>
      <c r="O957" t="s">
        <v>3729</v>
      </c>
      <c r="P957" t="s">
        <v>66</v>
      </c>
      <c r="Q957" t="s">
        <v>25</v>
      </c>
      <c r="R957" t="s">
        <v>25</v>
      </c>
      <c r="S957" t="s">
        <v>8645</v>
      </c>
      <c r="T957" t="b">
        <v>0</v>
      </c>
      <c r="U957" t="b">
        <v>0</v>
      </c>
      <c r="V957">
        <v>2</v>
      </c>
      <c r="W957">
        <v>170</v>
      </c>
      <c r="X957">
        <v>12</v>
      </c>
      <c r="AB957">
        <v>2</v>
      </c>
      <c r="AC957">
        <v>2</v>
      </c>
      <c r="AD957">
        <v>2</v>
      </c>
      <c r="AE957" t="s">
        <v>618</v>
      </c>
      <c r="AG957" t="s">
        <v>3727</v>
      </c>
      <c r="AH957" t="s">
        <v>3730</v>
      </c>
    </row>
    <row r="958" spans="1:34" x14ac:dyDescent="0.25">
      <c r="A958">
        <v>4</v>
      </c>
      <c r="B958" t="s">
        <v>630</v>
      </c>
      <c r="C958" t="s">
        <v>633</v>
      </c>
      <c r="D958" t="s">
        <v>631</v>
      </c>
      <c r="E958" t="s">
        <v>632</v>
      </c>
      <c r="F958" t="s">
        <v>635</v>
      </c>
      <c r="G958" t="s">
        <v>11041</v>
      </c>
      <c r="H958" t="s">
        <v>1018</v>
      </c>
      <c r="I958" t="s">
        <v>1019</v>
      </c>
      <c r="J958">
        <v>3</v>
      </c>
      <c r="L958" t="s">
        <v>986</v>
      </c>
      <c r="M958" t="s">
        <v>1020</v>
      </c>
      <c r="N958" t="s">
        <v>1021</v>
      </c>
      <c r="O958" t="s">
        <v>3731</v>
      </c>
      <c r="P958" t="s">
        <v>66</v>
      </c>
      <c r="Q958" t="s">
        <v>25</v>
      </c>
      <c r="R958" t="s">
        <v>25</v>
      </c>
      <c r="S958" t="s">
        <v>8645</v>
      </c>
      <c r="T958" t="b">
        <v>0</v>
      </c>
      <c r="U958" t="b">
        <v>0</v>
      </c>
      <c r="V958">
        <v>3</v>
      </c>
      <c r="W958">
        <v>200</v>
      </c>
      <c r="X958">
        <v>12</v>
      </c>
      <c r="AB958">
        <v>2</v>
      </c>
      <c r="AC958">
        <v>2</v>
      </c>
      <c r="AD958">
        <v>2</v>
      </c>
      <c r="AE958" t="s">
        <v>618</v>
      </c>
      <c r="AG958" t="s">
        <v>3732</v>
      </c>
      <c r="AH958" t="s">
        <v>3733</v>
      </c>
    </row>
    <row r="959" spans="1:34" x14ac:dyDescent="0.25">
      <c r="A959">
        <v>4</v>
      </c>
      <c r="B959" t="s">
        <v>630</v>
      </c>
      <c r="C959" t="s">
        <v>633</v>
      </c>
      <c r="D959" t="s">
        <v>631</v>
      </c>
      <c r="E959" t="s">
        <v>632</v>
      </c>
      <c r="F959" t="s">
        <v>635</v>
      </c>
      <c r="G959" t="s">
        <v>11041</v>
      </c>
      <c r="H959" t="s">
        <v>1018</v>
      </c>
      <c r="I959" t="s">
        <v>1019</v>
      </c>
      <c r="J959">
        <v>3</v>
      </c>
      <c r="L959" t="s">
        <v>986</v>
      </c>
      <c r="M959" t="s">
        <v>1020</v>
      </c>
      <c r="N959" t="s">
        <v>1021</v>
      </c>
      <c r="O959" t="s">
        <v>3734</v>
      </c>
      <c r="P959" t="s">
        <v>84</v>
      </c>
      <c r="Q959" t="s">
        <v>25</v>
      </c>
      <c r="R959" t="s">
        <v>25</v>
      </c>
      <c r="S959" t="s">
        <v>8645</v>
      </c>
      <c r="T959" t="b">
        <v>0</v>
      </c>
      <c r="U959" t="b">
        <v>0</v>
      </c>
      <c r="V959">
        <v>1</v>
      </c>
      <c r="W959">
        <v>10</v>
      </c>
      <c r="X959">
        <v>14</v>
      </c>
      <c r="AB959">
        <v>2</v>
      </c>
      <c r="AC959">
        <v>2</v>
      </c>
      <c r="AD959">
        <v>2</v>
      </c>
      <c r="AE959" t="s">
        <v>1745</v>
      </c>
      <c r="AG959" t="s">
        <v>3735</v>
      </c>
      <c r="AH959" t="s">
        <v>3736</v>
      </c>
    </row>
    <row r="960" spans="1:34" x14ac:dyDescent="0.25">
      <c r="A960">
        <v>4</v>
      </c>
      <c r="B960" t="s">
        <v>630</v>
      </c>
      <c r="C960" t="s">
        <v>633</v>
      </c>
      <c r="D960" t="s">
        <v>631</v>
      </c>
      <c r="E960" t="s">
        <v>632</v>
      </c>
      <c r="F960" t="s">
        <v>635</v>
      </c>
      <c r="G960" t="s">
        <v>11041</v>
      </c>
      <c r="H960" t="s">
        <v>1018</v>
      </c>
      <c r="I960" t="s">
        <v>1019</v>
      </c>
      <c r="J960">
        <v>3</v>
      </c>
      <c r="L960" t="s">
        <v>986</v>
      </c>
      <c r="M960" t="s">
        <v>1020</v>
      </c>
      <c r="N960" t="s">
        <v>1021</v>
      </c>
      <c r="O960" t="s">
        <v>3737</v>
      </c>
      <c r="P960" t="s">
        <v>84</v>
      </c>
      <c r="Q960" t="s">
        <v>25</v>
      </c>
      <c r="R960" t="s">
        <v>25</v>
      </c>
      <c r="S960" t="s">
        <v>8645</v>
      </c>
      <c r="T960" t="b">
        <v>0</v>
      </c>
      <c r="U960" t="b">
        <v>0</v>
      </c>
      <c r="V960">
        <v>2</v>
      </c>
      <c r="W960">
        <v>7.5</v>
      </c>
      <c r="X960">
        <v>15</v>
      </c>
      <c r="AB960">
        <v>2</v>
      </c>
      <c r="AC960">
        <v>2</v>
      </c>
      <c r="AD960">
        <v>2</v>
      </c>
      <c r="AE960" t="s">
        <v>618</v>
      </c>
      <c r="AG960" t="s">
        <v>3218</v>
      </c>
      <c r="AH960" t="s">
        <v>3738</v>
      </c>
    </row>
    <row r="961" spans="1:34" x14ac:dyDescent="0.25">
      <c r="A961">
        <v>4</v>
      </c>
      <c r="B961" t="s">
        <v>630</v>
      </c>
      <c r="C961" t="s">
        <v>633</v>
      </c>
      <c r="D961" t="s">
        <v>631</v>
      </c>
      <c r="E961" t="s">
        <v>632</v>
      </c>
      <c r="F961" t="s">
        <v>635</v>
      </c>
      <c r="G961" t="s">
        <v>11041</v>
      </c>
      <c r="H961" t="s">
        <v>1018</v>
      </c>
      <c r="I961" t="s">
        <v>1019</v>
      </c>
      <c r="J961">
        <v>3</v>
      </c>
      <c r="L961" t="s">
        <v>986</v>
      </c>
      <c r="M961" t="s">
        <v>1020</v>
      </c>
      <c r="N961" t="s">
        <v>1021</v>
      </c>
      <c r="O961" t="s">
        <v>3739</v>
      </c>
      <c r="P961" t="s">
        <v>84</v>
      </c>
      <c r="Q961" t="s">
        <v>25</v>
      </c>
      <c r="R961" t="s">
        <v>25</v>
      </c>
      <c r="S961" t="s">
        <v>8645</v>
      </c>
      <c r="T961" t="b">
        <v>0</v>
      </c>
      <c r="U961" t="b">
        <v>0</v>
      </c>
      <c r="V961">
        <v>3</v>
      </c>
      <c r="W961">
        <v>7.5</v>
      </c>
      <c r="X961">
        <v>15</v>
      </c>
      <c r="AB961">
        <v>2</v>
      </c>
      <c r="AC961">
        <v>2</v>
      </c>
      <c r="AD961">
        <v>2</v>
      </c>
      <c r="AE961" t="s">
        <v>618</v>
      </c>
      <c r="AG961" t="s">
        <v>3218</v>
      </c>
      <c r="AH961" t="s">
        <v>3740</v>
      </c>
    </row>
    <row r="962" spans="1:34" x14ac:dyDescent="0.25">
      <c r="A962">
        <v>4</v>
      </c>
      <c r="B962" t="s">
        <v>630</v>
      </c>
      <c r="C962" t="s">
        <v>633</v>
      </c>
      <c r="D962" t="s">
        <v>631</v>
      </c>
      <c r="E962" t="s">
        <v>632</v>
      </c>
      <c r="F962" t="s">
        <v>635</v>
      </c>
      <c r="G962" t="s">
        <v>11041</v>
      </c>
      <c r="H962" t="s">
        <v>1018</v>
      </c>
      <c r="I962" t="s">
        <v>1019</v>
      </c>
      <c r="J962">
        <v>3</v>
      </c>
      <c r="L962" t="s">
        <v>986</v>
      </c>
      <c r="M962" t="s">
        <v>1020</v>
      </c>
      <c r="N962" t="s">
        <v>1021</v>
      </c>
      <c r="O962" t="s">
        <v>3741</v>
      </c>
      <c r="P962" t="s">
        <v>15</v>
      </c>
      <c r="Q962" t="s">
        <v>2</v>
      </c>
      <c r="R962" t="s">
        <v>2</v>
      </c>
      <c r="S962" t="s">
        <v>8646</v>
      </c>
      <c r="T962" t="b">
        <v>1</v>
      </c>
      <c r="U962" t="b">
        <v>1</v>
      </c>
      <c r="V962">
        <v>1</v>
      </c>
      <c r="W962">
        <v>75</v>
      </c>
      <c r="Y962">
        <v>60</v>
      </c>
      <c r="AG962" t="s">
        <v>3062</v>
      </c>
      <c r="AH962" t="s">
        <v>3742</v>
      </c>
    </row>
    <row r="963" spans="1:34" x14ac:dyDescent="0.25">
      <c r="A963">
        <v>4</v>
      </c>
      <c r="B963" t="s">
        <v>630</v>
      </c>
      <c r="C963" t="s">
        <v>633</v>
      </c>
      <c r="D963" t="s">
        <v>631</v>
      </c>
      <c r="E963" t="s">
        <v>632</v>
      </c>
      <c r="F963" t="s">
        <v>635</v>
      </c>
      <c r="G963" t="s">
        <v>11041</v>
      </c>
      <c r="H963" t="s">
        <v>1018</v>
      </c>
      <c r="I963" t="s">
        <v>1019</v>
      </c>
      <c r="J963">
        <v>3</v>
      </c>
      <c r="L963" t="s">
        <v>986</v>
      </c>
      <c r="M963" t="s">
        <v>1020</v>
      </c>
      <c r="N963" t="s">
        <v>1021</v>
      </c>
      <c r="O963" t="s">
        <v>3743</v>
      </c>
      <c r="P963" t="s">
        <v>15</v>
      </c>
      <c r="Q963" t="s">
        <v>2</v>
      </c>
      <c r="R963" t="s">
        <v>2</v>
      </c>
      <c r="S963" t="s">
        <v>8646</v>
      </c>
      <c r="T963" t="b">
        <v>1</v>
      </c>
      <c r="U963" t="b">
        <v>1</v>
      </c>
      <c r="V963">
        <v>2</v>
      </c>
      <c r="W963">
        <v>75</v>
      </c>
      <c r="Y963">
        <v>57</v>
      </c>
      <c r="AG963" t="s">
        <v>3062</v>
      </c>
      <c r="AH963" t="s">
        <v>3744</v>
      </c>
    </row>
    <row r="964" spans="1:34" x14ac:dyDescent="0.25">
      <c r="A964">
        <v>4</v>
      </c>
      <c r="B964" t="s">
        <v>630</v>
      </c>
      <c r="C964" t="s">
        <v>633</v>
      </c>
      <c r="D964" t="s">
        <v>631</v>
      </c>
      <c r="E964" t="s">
        <v>632</v>
      </c>
      <c r="F964" t="s">
        <v>635</v>
      </c>
      <c r="G964" t="s">
        <v>11041</v>
      </c>
      <c r="H964" t="s">
        <v>1018</v>
      </c>
      <c r="I964" t="s">
        <v>1019</v>
      </c>
      <c r="J964">
        <v>3</v>
      </c>
      <c r="L964" t="s">
        <v>986</v>
      </c>
      <c r="M964" t="s">
        <v>1020</v>
      </c>
      <c r="N964" t="s">
        <v>1021</v>
      </c>
      <c r="O964" t="s">
        <v>3745</v>
      </c>
      <c r="P964" t="s">
        <v>15</v>
      </c>
      <c r="Q964" t="s">
        <v>2</v>
      </c>
      <c r="R964" t="s">
        <v>2</v>
      </c>
      <c r="S964" t="s">
        <v>8646</v>
      </c>
      <c r="T964" t="b">
        <v>1</v>
      </c>
      <c r="U964" t="b">
        <v>1</v>
      </c>
      <c r="V964">
        <v>3</v>
      </c>
      <c r="W964">
        <v>75</v>
      </c>
      <c r="Y964">
        <v>45</v>
      </c>
      <c r="AG964" t="s">
        <v>3062</v>
      </c>
      <c r="AH964" t="s">
        <v>3746</v>
      </c>
    </row>
    <row r="965" spans="1:34" x14ac:dyDescent="0.25">
      <c r="A965">
        <v>4</v>
      </c>
      <c r="B965" t="s">
        <v>630</v>
      </c>
      <c r="C965" t="s">
        <v>633</v>
      </c>
      <c r="D965" t="s">
        <v>631</v>
      </c>
      <c r="E965" t="s">
        <v>632</v>
      </c>
      <c r="F965" t="s">
        <v>635</v>
      </c>
      <c r="G965" t="s">
        <v>11041</v>
      </c>
      <c r="H965" t="s">
        <v>1018</v>
      </c>
      <c r="I965" t="s">
        <v>1019</v>
      </c>
      <c r="J965">
        <v>3</v>
      </c>
      <c r="L965" t="s">
        <v>986</v>
      </c>
      <c r="M965" t="s">
        <v>1020</v>
      </c>
      <c r="N965" t="s">
        <v>1021</v>
      </c>
      <c r="O965" t="s">
        <v>3747</v>
      </c>
      <c r="P965" t="s">
        <v>8734</v>
      </c>
      <c r="Q965" t="s">
        <v>8644</v>
      </c>
      <c r="R965" t="s">
        <v>8488</v>
      </c>
      <c r="S965" t="s">
        <v>8643</v>
      </c>
      <c r="T965" t="b">
        <v>0</v>
      </c>
      <c r="U965" t="b">
        <v>0</v>
      </c>
      <c r="V965">
        <v>1</v>
      </c>
      <c r="W965">
        <v>30</v>
      </c>
      <c r="X965">
        <v>10</v>
      </c>
      <c r="AB965">
        <v>2</v>
      </c>
      <c r="AC965">
        <v>1</v>
      </c>
      <c r="AD965">
        <v>2</v>
      </c>
      <c r="AE965" t="s">
        <v>618</v>
      </c>
      <c r="AG965" t="s">
        <v>2154</v>
      </c>
      <c r="AH965" t="s">
        <v>3748</v>
      </c>
    </row>
    <row r="966" spans="1:34" x14ac:dyDescent="0.25">
      <c r="A966">
        <v>4</v>
      </c>
      <c r="B966" t="s">
        <v>630</v>
      </c>
      <c r="C966" t="s">
        <v>633</v>
      </c>
      <c r="D966" t="s">
        <v>631</v>
      </c>
      <c r="E966" t="s">
        <v>632</v>
      </c>
      <c r="F966" t="s">
        <v>635</v>
      </c>
      <c r="G966" t="s">
        <v>11041</v>
      </c>
      <c r="H966" t="s">
        <v>1018</v>
      </c>
      <c r="I966" t="s">
        <v>1019</v>
      </c>
      <c r="J966">
        <v>3</v>
      </c>
      <c r="L966" t="s">
        <v>986</v>
      </c>
      <c r="M966" t="s">
        <v>1020</v>
      </c>
      <c r="N966" t="s">
        <v>1021</v>
      </c>
      <c r="O966" t="s">
        <v>3749</v>
      </c>
      <c r="P966" t="s">
        <v>8734</v>
      </c>
      <c r="Q966" t="s">
        <v>8644</v>
      </c>
      <c r="R966" t="s">
        <v>8488</v>
      </c>
      <c r="S966" t="s">
        <v>8643</v>
      </c>
      <c r="T966" t="b">
        <v>0</v>
      </c>
      <c r="U966" t="b">
        <v>0</v>
      </c>
      <c r="V966">
        <v>2</v>
      </c>
      <c r="W966">
        <v>30</v>
      </c>
      <c r="X966">
        <v>7</v>
      </c>
      <c r="AB966">
        <v>2</v>
      </c>
      <c r="AC966">
        <v>1</v>
      </c>
      <c r="AD966">
        <v>2</v>
      </c>
      <c r="AE966" t="s">
        <v>618</v>
      </c>
      <c r="AG966" t="s">
        <v>2154</v>
      </c>
      <c r="AH966" t="s">
        <v>1021</v>
      </c>
    </row>
    <row r="967" spans="1:34" x14ac:dyDescent="0.25">
      <c r="A967">
        <v>4</v>
      </c>
      <c r="B967" t="s">
        <v>630</v>
      </c>
      <c r="C967" t="s">
        <v>633</v>
      </c>
      <c r="D967" t="s">
        <v>631</v>
      </c>
      <c r="E967" t="s">
        <v>632</v>
      </c>
      <c r="F967" t="s">
        <v>635</v>
      </c>
      <c r="G967" t="s">
        <v>11041</v>
      </c>
      <c r="H967" t="s">
        <v>1022</v>
      </c>
      <c r="I967" t="s">
        <v>632</v>
      </c>
      <c r="J967">
        <v>4</v>
      </c>
      <c r="L967" t="s">
        <v>991</v>
      </c>
      <c r="M967" t="s">
        <v>1023</v>
      </c>
      <c r="N967" t="s">
        <v>1024</v>
      </c>
      <c r="O967" t="s">
        <v>3750</v>
      </c>
      <c r="P967" t="s">
        <v>356</v>
      </c>
      <c r="Q967" t="s">
        <v>25</v>
      </c>
      <c r="R967" t="s">
        <v>25</v>
      </c>
      <c r="S967" t="s">
        <v>357</v>
      </c>
      <c r="T967" t="b">
        <v>0</v>
      </c>
      <c r="U967" t="b">
        <v>1</v>
      </c>
      <c r="V967">
        <v>1</v>
      </c>
      <c r="Y967">
        <v>300</v>
      </c>
      <c r="Z967">
        <v>0.83</v>
      </c>
      <c r="AA967" t="s">
        <v>2238</v>
      </c>
      <c r="AG967" t="s">
        <v>272</v>
      </c>
      <c r="AH967" t="s">
        <v>1023</v>
      </c>
    </row>
    <row r="968" spans="1:34" x14ac:dyDescent="0.25">
      <c r="A968">
        <v>4</v>
      </c>
      <c r="B968" t="s">
        <v>630</v>
      </c>
      <c r="C968" t="s">
        <v>633</v>
      </c>
      <c r="D968" t="s">
        <v>631</v>
      </c>
      <c r="E968" t="s">
        <v>632</v>
      </c>
      <c r="F968" t="s">
        <v>635</v>
      </c>
      <c r="G968" t="s">
        <v>11041</v>
      </c>
      <c r="H968" t="s">
        <v>1022</v>
      </c>
      <c r="I968" t="s">
        <v>632</v>
      </c>
      <c r="J968">
        <v>4</v>
      </c>
      <c r="L968" t="s">
        <v>991</v>
      </c>
      <c r="M968" t="s">
        <v>1023</v>
      </c>
      <c r="N968" t="s">
        <v>1024</v>
      </c>
      <c r="O968" t="s">
        <v>3751</v>
      </c>
      <c r="P968" t="s">
        <v>8734</v>
      </c>
      <c r="Q968" t="s">
        <v>8644</v>
      </c>
      <c r="R968" t="s">
        <v>8488</v>
      </c>
      <c r="S968" t="s">
        <v>8643</v>
      </c>
      <c r="T968" t="b">
        <v>0</v>
      </c>
      <c r="U968" t="b">
        <v>0</v>
      </c>
      <c r="V968">
        <v>1</v>
      </c>
      <c r="W968">
        <v>30</v>
      </c>
      <c r="X968">
        <v>11</v>
      </c>
      <c r="AB968">
        <v>3</v>
      </c>
      <c r="AC968">
        <v>1</v>
      </c>
      <c r="AD968">
        <v>2</v>
      </c>
      <c r="AE968" t="s">
        <v>1745</v>
      </c>
      <c r="AG968" t="s">
        <v>2982</v>
      </c>
      <c r="AH968" t="s">
        <v>3752</v>
      </c>
    </row>
    <row r="969" spans="1:34" x14ac:dyDescent="0.25">
      <c r="A969">
        <v>4</v>
      </c>
      <c r="B969" t="s">
        <v>630</v>
      </c>
      <c r="C969" t="s">
        <v>633</v>
      </c>
      <c r="D969" t="s">
        <v>631</v>
      </c>
      <c r="E969" t="s">
        <v>632</v>
      </c>
      <c r="F969" t="s">
        <v>635</v>
      </c>
      <c r="G969" t="s">
        <v>11041</v>
      </c>
      <c r="H969" t="s">
        <v>1022</v>
      </c>
      <c r="I969" t="s">
        <v>632</v>
      </c>
      <c r="J969">
        <v>4</v>
      </c>
      <c r="L969" t="s">
        <v>991</v>
      </c>
      <c r="M969" t="s">
        <v>1023</v>
      </c>
      <c r="N969" t="s">
        <v>1024</v>
      </c>
      <c r="O969" t="s">
        <v>3753</v>
      </c>
      <c r="P969" t="s">
        <v>8734</v>
      </c>
      <c r="Q969" t="s">
        <v>8644</v>
      </c>
      <c r="R969" t="s">
        <v>8488</v>
      </c>
      <c r="S969" t="s">
        <v>8643</v>
      </c>
      <c r="T969" t="b">
        <v>0</v>
      </c>
      <c r="U969" t="b">
        <v>0</v>
      </c>
      <c r="V969">
        <v>2</v>
      </c>
      <c r="W969">
        <v>30</v>
      </c>
      <c r="X969">
        <v>10</v>
      </c>
      <c r="AB969">
        <v>3</v>
      </c>
      <c r="AC969">
        <v>1</v>
      </c>
      <c r="AD969">
        <v>2</v>
      </c>
      <c r="AE969" t="s">
        <v>1745</v>
      </c>
      <c r="AG969" t="s">
        <v>2982</v>
      </c>
      <c r="AH969" t="s">
        <v>3754</v>
      </c>
    </row>
    <row r="970" spans="1:34" x14ac:dyDescent="0.25">
      <c r="A970">
        <v>4</v>
      </c>
      <c r="B970" t="s">
        <v>630</v>
      </c>
      <c r="C970" t="s">
        <v>633</v>
      </c>
      <c r="D970" t="s">
        <v>631</v>
      </c>
      <c r="E970" t="s">
        <v>632</v>
      </c>
      <c r="F970" t="s">
        <v>635</v>
      </c>
      <c r="G970" t="s">
        <v>11041</v>
      </c>
      <c r="H970" t="s">
        <v>1022</v>
      </c>
      <c r="I970" t="s">
        <v>632</v>
      </c>
      <c r="J970">
        <v>4</v>
      </c>
      <c r="L970" t="s">
        <v>991</v>
      </c>
      <c r="M970" t="s">
        <v>1023</v>
      </c>
      <c r="N970" t="s">
        <v>1024</v>
      </c>
      <c r="O970" t="s">
        <v>3755</v>
      </c>
      <c r="P970" t="s">
        <v>8734</v>
      </c>
      <c r="Q970" t="s">
        <v>8644</v>
      </c>
      <c r="R970" t="s">
        <v>8488</v>
      </c>
      <c r="S970" t="s">
        <v>8643</v>
      </c>
      <c r="T970" t="b">
        <v>0</v>
      </c>
      <c r="U970" t="b">
        <v>0</v>
      </c>
      <c r="V970">
        <v>3</v>
      </c>
      <c r="W970">
        <v>30</v>
      </c>
      <c r="X970">
        <v>8</v>
      </c>
      <c r="AB970">
        <v>3</v>
      </c>
      <c r="AC970">
        <v>1</v>
      </c>
      <c r="AD970">
        <v>2</v>
      </c>
      <c r="AE970" t="s">
        <v>1745</v>
      </c>
      <c r="AG970" t="s">
        <v>2982</v>
      </c>
      <c r="AH970" t="s">
        <v>3756</v>
      </c>
    </row>
    <row r="971" spans="1:34" x14ac:dyDescent="0.25">
      <c r="A971">
        <v>4</v>
      </c>
      <c r="B971" t="s">
        <v>630</v>
      </c>
      <c r="C971" t="s">
        <v>633</v>
      </c>
      <c r="D971" t="s">
        <v>631</v>
      </c>
      <c r="E971" t="s">
        <v>632</v>
      </c>
      <c r="F971" t="s">
        <v>635</v>
      </c>
      <c r="G971" t="s">
        <v>11041</v>
      </c>
      <c r="H971" t="s">
        <v>1022</v>
      </c>
      <c r="I971" t="s">
        <v>632</v>
      </c>
      <c r="J971">
        <v>4</v>
      </c>
      <c r="L971" t="s">
        <v>991</v>
      </c>
      <c r="M971" t="s">
        <v>1023</v>
      </c>
      <c r="N971" t="s">
        <v>1024</v>
      </c>
      <c r="O971" t="s">
        <v>3757</v>
      </c>
      <c r="P971" t="s">
        <v>8734</v>
      </c>
      <c r="Q971" t="s">
        <v>8644</v>
      </c>
      <c r="R971" t="s">
        <v>8488</v>
      </c>
      <c r="S971" t="s">
        <v>8643</v>
      </c>
      <c r="T971" t="b">
        <v>0</v>
      </c>
      <c r="U971" t="b">
        <v>0</v>
      </c>
      <c r="V971">
        <v>4</v>
      </c>
      <c r="W971">
        <v>30</v>
      </c>
      <c r="X971">
        <v>7</v>
      </c>
      <c r="AB971">
        <v>3</v>
      </c>
      <c r="AC971">
        <v>1</v>
      </c>
      <c r="AD971">
        <v>2</v>
      </c>
      <c r="AE971" t="s">
        <v>1745</v>
      </c>
      <c r="AG971" t="s">
        <v>2982</v>
      </c>
      <c r="AH971" t="s">
        <v>3758</v>
      </c>
    </row>
    <row r="972" spans="1:34" x14ac:dyDescent="0.25">
      <c r="A972">
        <v>4</v>
      </c>
      <c r="B972" t="s">
        <v>630</v>
      </c>
      <c r="C972" t="s">
        <v>633</v>
      </c>
      <c r="D972" t="s">
        <v>631</v>
      </c>
      <c r="E972" t="s">
        <v>632</v>
      </c>
      <c r="F972" t="s">
        <v>635</v>
      </c>
      <c r="G972" t="s">
        <v>11041</v>
      </c>
      <c r="H972" t="s">
        <v>1022</v>
      </c>
      <c r="I972" t="s">
        <v>632</v>
      </c>
      <c r="J972">
        <v>4</v>
      </c>
      <c r="L972" t="s">
        <v>991</v>
      </c>
      <c r="M972" t="s">
        <v>1023</v>
      </c>
      <c r="N972" t="s">
        <v>1024</v>
      </c>
      <c r="O972" t="s">
        <v>3759</v>
      </c>
      <c r="P972" t="s">
        <v>112</v>
      </c>
      <c r="Q972" t="s">
        <v>8644</v>
      </c>
      <c r="R972" t="s">
        <v>8488</v>
      </c>
      <c r="S972" t="s">
        <v>8643</v>
      </c>
      <c r="T972" t="b">
        <v>0</v>
      </c>
      <c r="U972" t="b">
        <v>0</v>
      </c>
      <c r="V972">
        <v>1</v>
      </c>
      <c r="W972">
        <v>35</v>
      </c>
      <c r="X972">
        <v>15</v>
      </c>
      <c r="AB972">
        <v>2</v>
      </c>
      <c r="AC972">
        <v>1</v>
      </c>
      <c r="AD972">
        <v>2</v>
      </c>
      <c r="AE972" t="s">
        <v>1745</v>
      </c>
      <c r="AG972" t="s">
        <v>3760</v>
      </c>
      <c r="AH972" t="s">
        <v>3761</v>
      </c>
    </row>
    <row r="973" spans="1:34" x14ac:dyDescent="0.25">
      <c r="A973">
        <v>4</v>
      </c>
      <c r="B973" t="s">
        <v>630</v>
      </c>
      <c r="C973" t="s">
        <v>633</v>
      </c>
      <c r="D973" t="s">
        <v>631</v>
      </c>
      <c r="E973" t="s">
        <v>632</v>
      </c>
      <c r="F973" t="s">
        <v>635</v>
      </c>
      <c r="G973" t="s">
        <v>11041</v>
      </c>
      <c r="H973" t="s">
        <v>1022</v>
      </c>
      <c r="I973" t="s">
        <v>632</v>
      </c>
      <c r="J973">
        <v>4</v>
      </c>
      <c r="L973" t="s">
        <v>991</v>
      </c>
      <c r="M973" t="s">
        <v>1023</v>
      </c>
      <c r="N973" t="s">
        <v>1024</v>
      </c>
      <c r="O973" t="s">
        <v>3762</v>
      </c>
      <c r="P973" t="s">
        <v>112</v>
      </c>
      <c r="Q973" t="s">
        <v>8644</v>
      </c>
      <c r="R973" t="s">
        <v>8488</v>
      </c>
      <c r="S973" t="s">
        <v>8643</v>
      </c>
      <c r="T973" t="b">
        <v>0</v>
      </c>
      <c r="U973" t="b">
        <v>0</v>
      </c>
      <c r="V973">
        <v>2</v>
      </c>
      <c r="W973">
        <v>40</v>
      </c>
      <c r="X973">
        <v>15</v>
      </c>
      <c r="AB973">
        <v>2</v>
      </c>
      <c r="AC973">
        <v>1</v>
      </c>
      <c r="AD973">
        <v>1</v>
      </c>
      <c r="AE973" t="s">
        <v>1745</v>
      </c>
      <c r="AG973" t="s">
        <v>3763</v>
      </c>
      <c r="AH973" t="s">
        <v>3764</v>
      </c>
    </row>
    <row r="974" spans="1:34" x14ac:dyDescent="0.25">
      <c r="A974">
        <v>4</v>
      </c>
      <c r="B974" t="s">
        <v>630</v>
      </c>
      <c r="C974" t="s">
        <v>633</v>
      </c>
      <c r="D974" t="s">
        <v>631</v>
      </c>
      <c r="E974" t="s">
        <v>632</v>
      </c>
      <c r="F974" t="s">
        <v>635</v>
      </c>
      <c r="G974" t="s">
        <v>11041</v>
      </c>
      <c r="H974" t="s">
        <v>1022</v>
      </c>
      <c r="I974" t="s">
        <v>632</v>
      </c>
      <c r="J974">
        <v>4</v>
      </c>
      <c r="L974" t="s">
        <v>991</v>
      </c>
      <c r="M974" t="s">
        <v>1023</v>
      </c>
      <c r="N974" t="s">
        <v>1024</v>
      </c>
      <c r="O974" t="s">
        <v>3765</v>
      </c>
      <c r="P974" t="s">
        <v>112</v>
      </c>
      <c r="Q974" t="s">
        <v>8644</v>
      </c>
      <c r="R974" t="s">
        <v>8488</v>
      </c>
      <c r="S974" t="s">
        <v>8643</v>
      </c>
      <c r="T974" t="b">
        <v>0</v>
      </c>
      <c r="U974" t="b">
        <v>0</v>
      </c>
      <c r="V974">
        <v>3</v>
      </c>
      <c r="W974">
        <v>40</v>
      </c>
      <c r="X974">
        <v>14</v>
      </c>
      <c r="AB974">
        <v>2</v>
      </c>
      <c r="AC974">
        <v>1</v>
      </c>
      <c r="AD974">
        <v>1</v>
      </c>
      <c r="AE974" t="s">
        <v>1745</v>
      </c>
      <c r="AG974" t="s">
        <v>3763</v>
      </c>
      <c r="AH974" t="s">
        <v>3766</v>
      </c>
    </row>
    <row r="975" spans="1:34" x14ac:dyDescent="0.25">
      <c r="A975">
        <v>4</v>
      </c>
      <c r="B975" t="s">
        <v>630</v>
      </c>
      <c r="C975" t="s">
        <v>633</v>
      </c>
      <c r="D975" t="s">
        <v>631</v>
      </c>
      <c r="E975" t="s">
        <v>632</v>
      </c>
      <c r="F975" t="s">
        <v>635</v>
      </c>
      <c r="G975" t="s">
        <v>11041</v>
      </c>
      <c r="H975" t="s">
        <v>1022</v>
      </c>
      <c r="I975" t="s">
        <v>632</v>
      </c>
      <c r="J975">
        <v>4</v>
      </c>
      <c r="L975" t="s">
        <v>991</v>
      </c>
      <c r="M975" t="s">
        <v>1023</v>
      </c>
      <c r="N975" t="s">
        <v>1024</v>
      </c>
      <c r="O975" t="s">
        <v>3767</v>
      </c>
      <c r="P975" t="s">
        <v>214</v>
      </c>
      <c r="Q975" t="s">
        <v>8650</v>
      </c>
      <c r="R975" t="s">
        <v>8637</v>
      </c>
      <c r="S975" t="s">
        <v>8643</v>
      </c>
      <c r="T975" t="b">
        <v>0</v>
      </c>
      <c r="U975" t="b">
        <v>0</v>
      </c>
      <c r="V975">
        <v>1</v>
      </c>
      <c r="W975">
        <v>50</v>
      </c>
      <c r="X975">
        <v>12</v>
      </c>
      <c r="AB975">
        <v>2</v>
      </c>
      <c r="AC975">
        <v>1</v>
      </c>
      <c r="AD975">
        <v>2</v>
      </c>
      <c r="AE975" t="s">
        <v>1745</v>
      </c>
      <c r="AG975" t="s">
        <v>1932</v>
      </c>
      <c r="AH975" t="s">
        <v>3768</v>
      </c>
    </row>
    <row r="976" spans="1:34" x14ac:dyDescent="0.25">
      <c r="A976">
        <v>4</v>
      </c>
      <c r="B976" t="s">
        <v>630</v>
      </c>
      <c r="C976" t="s">
        <v>633</v>
      </c>
      <c r="D976" t="s">
        <v>631</v>
      </c>
      <c r="E976" t="s">
        <v>632</v>
      </c>
      <c r="F976" t="s">
        <v>635</v>
      </c>
      <c r="G976" t="s">
        <v>11041</v>
      </c>
      <c r="H976" t="s">
        <v>1022</v>
      </c>
      <c r="I976" t="s">
        <v>632</v>
      </c>
      <c r="J976">
        <v>4</v>
      </c>
      <c r="L976" t="s">
        <v>991</v>
      </c>
      <c r="M976" t="s">
        <v>1023</v>
      </c>
      <c r="N976" t="s">
        <v>1024</v>
      </c>
      <c r="O976" t="s">
        <v>3769</v>
      </c>
      <c r="P976" t="s">
        <v>214</v>
      </c>
      <c r="Q976" t="s">
        <v>8650</v>
      </c>
      <c r="R976" t="s">
        <v>8637</v>
      </c>
      <c r="S976" t="s">
        <v>8643</v>
      </c>
      <c r="T976" t="b">
        <v>0</v>
      </c>
      <c r="U976" t="b">
        <v>0</v>
      </c>
      <c r="V976">
        <v>2</v>
      </c>
      <c r="W976">
        <v>50</v>
      </c>
      <c r="X976">
        <v>12</v>
      </c>
      <c r="AB976">
        <v>2</v>
      </c>
      <c r="AC976">
        <v>1</v>
      </c>
      <c r="AD976">
        <v>2</v>
      </c>
      <c r="AE976" t="s">
        <v>1745</v>
      </c>
      <c r="AG976" t="s">
        <v>1932</v>
      </c>
      <c r="AH976" t="s">
        <v>3770</v>
      </c>
    </row>
    <row r="977" spans="1:34" x14ac:dyDescent="0.25">
      <c r="A977">
        <v>4</v>
      </c>
      <c r="B977" t="s">
        <v>630</v>
      </c>
      <c r="C977" t="s">
        <v>633</v>
      </c>
      <c r="D977" t="s">
        <v>631</v>
      </c>
      <c r="E977" t="s">
        <v>632</v>
      </c>
      <c r="F977" t="s">
        <v>635</v>
      </c>
      <c r="G977" t="s">
        <v>11041</v>
      </c>
      <c r="H977" t="s">
        <v>1022</v>
      </c>
      <c r="I977" t="s">
        <v>632</v>
      </c>
      <c r="J977">
        <v>4</v>
      </c>
      <c r="L977" t="s">
        <v>991</v>
      </c>
      <c r="M977" t="s">
        <v>1023</v>
      </c>
      <c r="N977" t="s">
        <v>1024</v>
      </c>
      <c r="O977" t="s">
        <v>3771</v>
      </c>
      <c r="P977" t="s">
        <v>214</v>
      </c>
      <c r="Q977" t="s">
        <v>8650</v>
      </c>
      <c r="R977" t="s">
        <v>8637</v>
      </c>
      <c r="S977" t="s">
        <v>8643</v>
      </c>
      <c r="T977" t="b">
        <v>0</v>
      </c>
      <c r="U977" t="b">
        <v>0</v>
      </c>
      <c r="V977">
        <v>3</v>
      </c>
      <c r="W977">
        <v>50</v>
      </c>
      <c r="X977">
        <v>9</v>
      </c>
      <c r="AB977">
        <v>2</v>
      </c>
      <c r="AC977">
        <v>1</v>
      </c>
      <c r="AD977">
        <v>2</v>
      </c>
      <c r="AE977" t="s">
        <v>610</v>
      </c>
      <c r="AG977" t="s">
        <v>1937</v>
      </c>
      <c r="AH977" t="s">
        <v>3772</v>
      </c>
    </row>
    <row r="978" spans="1:34" x14ac:dyDescent="0.25">
      <c r="A978">
        <v>4</v>
      </c>
      <c r="B978" t="s">
        <v>630</v>
      </c>
      <c r="C978" t="s">
        <v>633</v>
      </c>
      <c r="D978" t="s">
        <v>631</v>
      </c>
      <c r="E978" t="s">
        <v>632</v>
      </c>
      <c r="F978" t="s">
        <v>635</v>
      </c>
      <c r="G978" t="s">
        <v>11041</v>
      </c>
      <c r="H978" t="s">
        <v>1022</v>
      </c>
      <c r="I978" t="s">
        <v>632</v>
      </c>
      <c r="J978">
        <v>4</v>
      </c>
      <c r="L978" t="s">
        <v>991</v>
      </c>
      <c r="M978" t="s">
        <v>1023</v>
      </c>
      <c r="N978" t="s">
        <v>1024</v>
      </c>
      <c r="O978" t="s">
        <v>3773</v>
      </c>
      <c r="P978" t="s">
        <v>214</v>
      </c>
      <c r="Q978" t="s">
        <v>8650</v>
      </c>
      <c r="R978" t="s">
        <v>8637</v>
      </c>
      <c r="S978" t="s">
        <v>8643</v>
      </c>
      <c r="T978" t="b">
        <v>0</v>
      </c>
      <c r="U978" t="b">
        <v>0</v>
      </c>
      <c r="V978">
        <v>4</v>
      </c>
      <c r="W978">
        <v>50</v>
      </c>
      <c r="X978">
        <v>9</v>
      </c>
      <c r="AB978">
        <v>2</v>
      </c>
      <c r="AC978">
        <v>1</v>
      </c>
      <c r="AD978">
        <v>2</v>
      </c>
      <c r="AE978" t="s">
        <v>610</v>
      </c>
      <c r="AG978" t="s">
        <v>1937</v>
      </c>
      <c r="AH978" t="s">
        <v>3774</v>
      </c>
    </row>
    <row r="979" spans="1:34" x14ac:dyDescent="0.25">
      <c r="A979">
        <v>4</v>
      </c>
      <c r="B979" t="s">
        <v>630</v>
      </c>
      <c r="C979" t="s">
        <v>633</v>
      </c>
      <c r="D979" t="s">
        <v>631</v>
      </c>
      <c r="E979" t="s">
        <v>632</v>
      </c>
      <c r="F979" t="s">
        <v>635</v>
      </c>
      <c r="G979" t="s">
        <v>11041</v>
      </c>
      <c r="H979" t="s">
        <v>1022</v>
      </c>
      <c r="I979" t="s">
        <v>632</v>
      </c>
      <c r="J979">
        <v>4</v>
      </c>
      <c r="L979" t="s">
        <v>991</v>
      </c>
      <c r="M979" t="s">
        <v>1023</v>
      </c>
      <c r="N979" t="s">
        <v>1024</v>
      </c>
      <c r="O979" t="s">
        <v>3775</v>
      </c>
      <c r="P979" t="s">
        <v>303</v>
      </c>
      <c r="Q979" t="s">
        <v>148</v>
      </c>
      <c r="R979" t="s">
        <v>8661</v>
      </c>
      <c r="S979" t="s">
        <v>8645</v>
      </c>
      <c r="T979" t="b">
        <v>0</v>
      </c>
      <c r="U979" t="b">
        <v>0</v>
      </c>
      <c r="V979">
        <v>1</v>
      </c>
      <c r="W979">
        <v>10</v>
      </c>
      <c r="X979">
        <v>15</v>
      </c>
      <c r="AB979">
        <v>2</v>
      </c>
      <c r="AC979">
        <v>2</v>
      </c>
      <c r="AD979">
        <v>2</v>
      </c>
      <c r="AE979" t="s">
        <v>1745</v>
      </c>
      <c r="AG979" t="s">
        <v>2664</v>
      </c>
      <c r="AH979" t="s">
        <v>3776</v>
      </c>
    </row>
    <row r="980" spans="1:34" x14ac:dyDescent="0.25">
      <c r="A980">
        <v>4</v>
      </c>
      <c r="B980" t="s">
        <v>630</v>
      </c>
      <c r="C980" t="s">
        <v>633</v>
      </c>
      <c r="D980" t="s">
        <v>631</v>
      </c>
      <c r="E980" t="s">
        <v>632</v>
      </c>
      <c r="F980" t="s">
        <v>635</v>
      </c>
      <c r="G980" t="s">
        <v>11041</v>
      </c>
      <c r="H980" t="s">
        <v>1022</v>
      </c>
      <c r="I980" t="s">
        <v>632</v>
      </c>
      <c r="J980">
        <v>4</v>
      </c>
      <c r="L980" t="s">
        <v>991</v>
      </c>
      <c r="M980" t="s">
        <v>1023</v>
      </c>
      <c r="N980" t="s">
        <v>1024</v>
      </c>
      <c r="O980" t="s">
        <v>3777</v>
      </c>
      <c r="P980" t="s">
        <v>303</v>
      </c>
      <c r="Q980" t="s">
        <v>148</v>
      </c>
      <c r="R980" t="s">
        <v>8661</v>
      </c>
      <c r="S980" t="s">
        <v>8645</v>
      </c>
      <c r="T980" t="b">
        <v>0</v>
      </c>
      <c r="U980" t="b">
        <v>0</v>
      </c>
      <c r="V980">
        <v>2</v>
      </c>
      <c r="W980">
        <v>10</v>
      </c>
      <c r="X980">
        <v>15</v>
      </c>
      <c r="AB980">
        <v>2</v>
      </c>
      <c r="AC980">
        <v>2</v>
      </c>
      <c r="AD980">
        <v>2</v>
      </c>
      <c r="AE980" t="s">
        <v>1745</v>
      </c>
      <c r="AG980" t="s">
        <v>2664</v>
      </c>
      <c r="AH980" t="s">
        <v>3778</v>
      </c>
    </row>
    <row r="981" spans="1:34" x14ac:dyDescent="0.25">
      <c r="A981">
        <v>4</v>
      </c>
      <c r="B981" t="s">
        <v>630</v>
      </c>
      <c r="C981" t="s">
        <v>633</v>
      </c>
      <c r="D981" t="s">
        <v>631</v>
      </c>
      <c r="E981" t="s">
        <v>632</v>
      </c>
      <c r="F981" t="s">
        <v>635</v>
      </c>
      <c r="G981" t="s">
        <v>11041</v>
      </c>
      <c r="H981" t="s">
        <v>1022</v>
      </c>
      <c r="I981" t="s">
        <v>632</v>
      </c>
      <c r="J981">
        <v>4</v>
      </c>
      <c r="L981" t="s">
        <v>991</v>
      </c>
      <c r="M981" t="s">
        <v>1023</v>
      </c>
      <c r="N981" t="s">
        <v>1024</v>
      </c>
      <c r="O981" t="s">
        <v>3779</v>
      </c>
      <c r="P981" t="s">
        <v>222</v>
      </c>
      <c r="Q981" t="s">
        <v>8650</v>
      </c>
      <c r="R981" t="s">
        <v>8637</v>
      </c>
      <c r="S981" t="s">
        <v>8643</v>
      </c>
      <c r="T981" t="b">
        <v>1</v>
      </c>
      <c r="U981" t="b">
        <v>0</v>
      </c>
      <c r="V981">
        <v>1</v>
      </c>
      <c r="W981">
        <v>12.5</v>
      </c>
      <c r="X981">
        <v>14</v>
      </c>
      <c r="AB981">
        <v>3</v>
      </c>
      <c r="AC981">
        <v>1</v>
      </c>
      <c r="AD981">
        <v>2</v>
      </c>
      <c r="AE981" t="s">
        <v>1745</v>
      </c>
      <c r="AG981" t="s">
        <v>3780</v>
      </c>
      <c r="AH981" t="s">
        <v>3781</v>
      </c>
    </row>
    <row r="982" spans="1:34" x14ac:dyDescent="0.25">
      <c r="A982">
        <v>4</v>
      </c>
      <c r="B982" t="s">
        <v>630</v>
      </c>
      <c r="C982" t="s">
        <v>633</v>
      </c>
      <c r="D982" t="s">
        <v>631</v>
      </c>
      <c r="E982" t="s">
        <v>632</v>
      </c>
      <c r="F982" t="s">
        <v>635</v>
      </c>
      <c r="G982" t="s">
        <v>11041</v>
      </c>
      <c r="H982" t="s">
        <v>1022</v>
      </c>
      <c r="I982" t="s">
        <v>632</v>
      </c>
      <c r="J982">
        <v>4</v>
      </c>
      <c r="L982" t="s">
        <v>991</v>
      </c>
      <c r="M982" t="s">
        <v>1023</v>
      </c>
      <c r="N982" t="s">
        <v>1024</v>
      </c>
      <c r="O982" t="s">
        <v>3782</v>
      </c>
      <c r="P982" t="s">
        <v>222</v>
      </c>
      <c r="Q982" t="s">
        <v>8650</v>
      </c>
      <c r="R982" t="s">
        <v>8637</v>
      </c>
      <c r="S982" t="s">
        <v>8643</v>
      </c>
      <c r="T982" t="b">
        <v>1</v>
      </c>
      <c r="U982" t="b">
        <v>0</v>
      </c>
      <c r="V982">
        <v>2</v>
      </c>
      <c r="W982">
        <v>12.5</v>
      </c>
      <c r="X982">
        <v>12</v>
      </c>
      <c r="AB982">
        <v>3</v>
      </c>
      <c r="AC982">
        <v>1</v>
      </c>
      <c r="AD982">
        <v>2</v>
      </c>
      <c r="AE982" t="s">
        <v>1745</v>
      </c>
      <c r="AG982" t="s">
        <v>3780</v>
      </c>
      <c r="AH982" t="s">
        <v>3783</v>
      </c>
    </row>
    <row r="983" spans="1:34" x14ac:dyDescent="0.25">
      <c r="A983">
        <v>4</v>
      </c>
      <c r="B983" t="s">
        <v>630</v>
      </c>
      <c r="C983" t="s">
        <v>633</v>
      </c>
      <c r="D983" t="s">
        <v>631</v>
      </c>
      <c r="E983" t="s">
        <v>632</v>
      </c>
      <c r="F983" t="s">
        <v>635</v>
      </c>
      <c r="G983" t="s">
        <v>11041</v>
      </c>
      <c r="H983" t="s">
        <v>1022</v>
      </c>
      <c r="I983" t="s">
        <v>632</v>
      </c>
      <c r="J983">
        <v>4</v>
      </c>
      <c r="L983" t="s">
        <v>991</v>
      </c>
      <c r="M983" t="s">
        <v>1023</v>
      </c>
      <c r="N983" t="s">
        <v>1024</v>
      </c>
      <c r="O983" t="s">
        <v>3784</v>
      </c>
      <c r="P983" t="s">
        <v>222</v>
      </c>
      <c r="Q983" t="s">
        <v>8650</v>
      </c>
      <c r="R983" t="s">
        <v>8637</v>
      </c>
      <c r="S983" t="s">
        <v>8643</v>
      </c>
      <c r="T983" t="b">
        <v>1</v>
      </c>
      <c r="U983" t="b">
        <v>0</v>
      </c>
      <c r="V983">
        <v>3</v>
      </c>
      <c r="W983">
        <v>15</v>
      </c>
      <c r="X983">
        <v>11</v>
      </c>
      <c r="AB983">
        <v>3</v>
      </c>
      <c r="AC983">
        <v>1</v>
      </c>
      <c r="AD983">
        <v>2</v>
      </c>
      <c r="AE983" t="s">
        <v>1745</v>
      </c>
      <c r="AG983" t="s">
        <v>3780</v>
      </c>
      <c r="AH983" t="s">
        <v>3785</v>
      </c>
    </row>
    <row r="984" spans="1:34" x14ac:dyDescent="0.25">
      <c r="A984">
        <v>4</v>
      </c>
      <c r="B984" t="s">
        <v>630</v>
      </c>
      <c r="C984" t="s">
        <v>633</v>
      </c>
      <c r="D984" t="s">
        <v>631</v>
      </c>
      <c r="E984" t="s">
        <v>632</v>
      </c>
      <c r="F984" t="s">
        <v>635</v>
      </c>
      <c r="G984" t="s">
        <v>11041</v>
      </c>
      <c r="H984" t="s">
        <v>1022</v>
      </c>
      <c r="I984" t="s">
        <v>632</v>
      </c>
      <c r="J984">
        <v>4</v>
      </c>
      <c r="L984" t="s">
        <v>991</v>
      </c>
      <c r="M984" t="s">
        <v>1023</v>
      </c>
      <c r="N984" t="s">
        <v>1024</v>
      </c>
      <c r="O984" t="s">
        <v>3786</v>
      </c>
      <c r="P984" t="s">
        <v>303</v>
      </c>
      <c r="Q984" t="s">
        <v>148</v>
      </c>
      <c r="R984" t="s">
        <v>8661</v>
      </c>
      <c r="S984" t="s">
        <v>8645</v>
      </c>
      <c r="T984" t="b">
        <v>0</v>
      </c>
      <c r="U984" t="b">
        <v>0</v>
      </c>
      <c r="V984">
        <v>3</v>
      </c>
      <c r="W984">
        <v>10</v>
      </c>
      <c r="X984">
        <v>14</v>
      </c>
      <c r="AB984">
        <v>2</v>
      </c>
      <c r="AC984">
        <v>2</v>
      </c>
      <c r="AD984">
        <v>2</v>
      </c>
      <c r="AE984" t="s">
        <v>1888</v>
      </c>
      <c r="AG984" t="s">
        <v>3787</v>
      </c>
      <c r="AH984" t="s">
        <v>3788</v>
      </c>
    </row>
    <row r="985" spans="1:34" x14ac:dyDescent="0.25">
      <c r="A985">
        <v>4</v>
      </c>
      <c r="B985" t="s">
        <v>630</v>
      </c>
      <c r="C985" t="s">
        <v>633</v>
      </c>
      <c r="D985" t="s">
        <v>631</v>
      </c>
      <c r="E985" t="s">
        <v>632</v>
      </c>
      <c r="F985" t="s">
        <v>635</v>
      </c>
      <c r="G985" t="s">
        <v>11041</v>
      </c>
      <c r="H985" t="s">
        <v>1022</v>
      </c>
      <c r="I985" t="s">
        <v>632</v>
      </c>
      <c r="J985">
        <v>4</v>
      </c>
      <c r="L985" t="s">
        <v>991</v>
      </c>
      <c r="M985" t="s">
        <v>1023</v>
      </c>
      <c r="N985" t="s">
        <v>1024</v>
      </c>
      <c r="O985" t="s">
        <v>3789</v>
      </c>
      <c r="P985" t="s">
        <v>1</v>
      </c>
      <c r="Q985" t="s">
        <v>2</v>
      </c>
      <c r="R985" t="s">
        <v>2</v>
      </c>
      <c r="S985" t="s">
        <v>8646</v>
      </c>
      <c r="T985" t="b">
        <v>0</v>
      </c>
      <c r="U985" t="b">
        <v>1</v>
      </c>
      <c r="V985">
        <v>1</v>
      </c>
      <c r="W985">
        <v>150</v>
      </c>
      <c r="Y985">
        <v>60</v>
      </c>
      <c r="AG985" t="s">
        <v>3790</v>
      </c>
      <c r="AH985" t="s">
        <v>3791</v>
      </c>
    </row>
    <row r="986" spans="1:34" x14ac:dyDescent="0.25">
      <c r="A986">
        <v>4</v>
      </c>
      <c r="B986" t="s">
        <v>630</v>
      </c>
      <c r="C986" t="s">
        <v>633</v>
      </c>
      <c r="D986" t="s">
        <v>631</v>
      </c>
      <c r="E986" t="s">
        <v>632</v>
      </c>
      <c r="F986" t="s">
        <v>635</v>
      </c>
      <c r="G986" t="s">
        <v>11041</v>
      </c>
      <c r="H986" t="s">
        <v>1022</v>
      </c>
      <c r="I986" t="s">
        <v>632</v>
      </c>
      <c r="J986">
        <v>4</v>
      </c>
      <c r="L986" t="s">
        <v>991</v>
      </c>
      <c r="M986" t="s">
        <v>1023</v>
      </c>
      <c r="N986" t="s">
        <v>1024</v>
      </c>
      <c r="O986" t="s">
        <v>3792</v>
      </c>
      <c r="P986" t="s">
        <v>1</v>
      </c>
      <c r="Q986" t="s">
        <v>2</v>
      </c>
      <c r="R986" t="s">
        <v>2</v>
      </c>
      <c r="S986" t="s">
        <v>8646</v>
      </c>
      <c r="T986" t="b">
        <v>0</v>
      </c>
      <c r="U986" t="b">
        <v>1</v>
      </c>
      <c r="V986">
        <v>2</v>
      </c>
      <c r="W986">
        <v>150</v>
      </c>
      <c r="Y986">
        <v>60</v>
      </c>
      <c r="AG986" t="s">
        <v>3793</v>
      </c>
      <c r="AH986" t="s">
        <v>3794</v>
      </c>
    </row>
    <row r="987" spans="1:34" x14ac:dyDescent="0.25">
      <c r="A987">
        <v>4</v>
      </c>
      <c r="B987" t="s">
        <v>630</v>
      </c>
      <c r="C987" t="s">
        <v>633</v>
      </c>
      <c r="D987" t="s">
        <v>631</v>
      </c>
      <c r="E987" t="s">
        <v>632</v>
      </c>
      <c r="F987" t="s">
        <v>635</v>
      </c>
      <c r="G987" t="s">
        <v>11041</v>
      </c>
      <c r="H987" t="s">
        <v>1022</v>
      </c>
      <c r="I987" t="s">
        <v>632</v>
      </c>
      <c r="J987">
        <v>4</v>
      </c>
      <c r="L987" t="s">
        <v>991</v>
      </c>
      <c r="M987" t="s">
        <v>1023</v>
      </c>
      <c r="N987" t="s">
        <v>1024</v>
      </c>
      <c r="O987" t="s">
        <v>3795</v>
      </c>
      <c r="P987" t="s">
        <v>1</v>
      </c>
      <c r="Q987" t="s">
        <v>2</v>
      </c>
      <c r="R987" t="s">
        <v>2</v>
      </c>
      <c r="S987" t="s">
        <v>8646</v>
      </c>
      <c r="T987" t="b">
        <v>0</v>
      </c>
      <c r="U987" t="b">
        <v>1</v>
      </c>
      <c r="V987">
        <v>3</v>
      </c>
      <c r="W987">
        <v>150</v>
      </c>
      <c r="Y987">
        <v>49.199999999999996</v>
      </c>
      <c r="AG987" t="s">
        <v>3793</v>
      </c>
      <c r="AH987" t="s">
        <v>3796</v>
      </c>
    </row>
    <row r="988" spans="1:34" x14ac:dyDescent="0.25">
      <c r="A988">
        <v>4</v>
      </c>
      <c r="B988" t="s">
        <v>630</v>
      </c>
      <c r="C988" t="s">
        <v>633</v>
      </c>
      <c r="D988" t="s">
        <v>631</v>
      </c>
      <c r="E988" t="s">
        <v>632</v>
      </c>
      <c r="F988" t="s">
        <v>635</v>
      </c>
      <c r="G988" t="s">
        <v>11041</v>
      </c>
      <c r="H988" t="s">
        <v>1022</v>
      </c>
      <c r="I988" t="s">
        <v>632</v>
      </c>
      <c r="J988">
        <v>4</v>
      </c>
      <c r="L988" t="s">
        <v>991</v>
      </c>
      <c r="M988" t="s">
        <v>1023</v>
      </c>
      <c r="N988" t="s">
        <v>1024</v>
      </c>
      <c r="O988" t="s">
        <v>3797</v>
      </c>
      <c r="P988" t="s">
        <v>129</v>
      </c>
      <c r="Q988" t="s">
        <v>8644</v>
      </c>
      <c r="R988" t="s">
        <v>8488</v>
      </c>
      <c r="S988" t="s">
        <v>8643</v>
      </c>
      <c r="T988" t="b">
        <v>1</v>
      </c>
      <c r="U988" t="b">
        <v>0</v>
      </c>
      <c r="V988">
        <v>1</v>
      </c>
      <c r="W988">
        <v>15</v>
      </c>
      <c r="X988">
        <v>18</v>
      </c>
      <c r="AB988">
        <v>2</v>
      </c>
      <c r="AC988">
        <v>1</v>
      </c>
      <c r="AD988">
        <v>2</v>
      </c>
      <c r="AE988" t="s">
        <v>1888</v>
      </c>
      <c r="AG988" t="s">
        <v>3798</v>
      </c>
      <c r="AH988" t="s">
        <v>1024</v>
      </c>
    </row>
    <row r="989" spans="1:34" x14ac:dyDescent="0.25">
      <c r="A989">
        <v>5</v>
      </c>
      <c r="B989" t="s">
        <v>636</v>
      </c>
      <c r="C989" t="s">
        <v>639</v>
      </c>
      <c r="D989" t="s">
        <v>637</v>
      </c>
      <c r="E989" t="s">
        <v>638</v>
      </c>
      <c r="F989" t="s">
        <v>641</v>
      </c>
      <c r="G989" t="s">
        <v>11042</v>
      </c>
      <c r="H989" t="s">
        <v>1025</v>
      </c>
      <c r="I989" t="s">
        <v>637</v>
      </c>
      <c r="J989">
        <v>1</v>
      </c>
      <c r="L989" t="s">
        <v>1026</v>
      </c>
      <c r="M989" t="s">
        <v>1027</v>
      </c>
      <c r="N989" t="s">
        <v>1028</v>
      </c>
      <c r="O989" t="s">
        <v>3799</v>
      </c>
      <c r="P989" t="s">
        <v>249</v>
      </c>
      <c r="Q989" t="s">
        <v>369</v>
      </c>
      <c r="R989" t="s">
        <v>423</v>
      </c>
      <c r="S989" t="s">
        <v>8645</v>
      </c>
      <c r="T989" t="b">
        <v>0</v>
      </c>
      <c r="U989" t="b">
        <v>0</v>
      </c>
      <c r="V989">
        <v>1</v>
      </c>
      <c r="W989">
        <v>130</v>
      </c>
      <c r="X989">
        <v>8</v>
      </c>
      <c r="AB989">
        <v>3</v>
      </c>
      <c r="AC989">
        <v>1</v>
      </c>
      <c r="AD989">
        <v>1</v>
      </c>
      <c r="AE989" t="s">
        <v>618</v>
      </c>
      <c r="AG989" t="s">
        <v>2598</v>
      </c>
      <c r="AH989" t="s">
        <v>1027</v>
      </c>
    </row>
    <row r="990" spans="1:34" x14ac:dyDescent="0.25">
      <c r="A990">
        <v>5</v>
      </c>
      <c r="B990" t="s">
        <v>636</v>
      </c>
      <c r="C990" t="s">
        <v>639</v>
      </c>
      <c r="D990" t="s">
        <v>637</v>
      </c>
      <c r="E990" t="s">
        <v>638</v>
      </c>
      <c r="F990" t="s">
        <v>641</v>
      </c>
      <c r="G990" t="s">
        <v>11042</v>
      </c>
      <c r="H990" t="s">
        <v>1025</v>
      </c>
      <c r="I990" t="s">
        <v>637</v>
      </c>
      <c r="J990">
        <v>1</v>
      </c>
      <c r="L990" t="s">
        <v>1026</v>
      </c>
      <c r="M990" t="s">
        <v>1027</v>
      </c>
      <c r="N990" t="s">
        <v>1028</v>
      </c>
      <c r="O990" t="s">
        <v>3800</v>
      </c>
      <c r="P990" t="s">
        <v>249</v>
      </c>
      <c r="Q990" t="s">
        <v>369</v>
      </c>
      <c r="R990" t="s">
        <v>423</v>
      </c>
      <c r="S990" t="s">
        <v>8645</v>
      </c>
      <c r="T990" t="b">
        <v>0</v>
      </c>
      <c r="U990" t="b">
        <v>0</v>
      </c>
      <c r="V990">
        <v>2</v>
      </c>
      <c r="W990">
        <v>140</v>
      </c>
      <c r="X990">
        <v>8</v>
      </c>
      <c r="AB990">
        <v>3</v>
      </c>
      <c r="AC990">
        <v>1</v>
      </c>
      <c r="AD990">
        <v>1</v>
      </c>
      <c r="AE990" t="s">
        <v>618</v>
      </c>
      <c r="AG990" t="s">
        <v>2598</v>
      </c>
      <c r="AH990" t="s">
        <v>3801</v>
      </c>
    </row>
    <row r="991" spans="1:34" x14ac:dyDescent="0.25">
      <c r="A991">
        <v>5</v>
      </c>
      <c r="B991" t="s">
        <v>636</v>
      </c>
      <c r="C991" t="s">
        <v>639</v>
      </c>
      <c r="D991" t="s">
        <v>637</v>
      </c>
      <c r="E991" t="s">
        <v>638</v>
      </c>
      <c r="F991" t="s">
        <v>641</v>
      </c>
      <c r="G991" t="s">
        <v>11042</v>
      </c>
      <c r="H991" t="s">
        <v>1025</v>
      </c>
      <c r="I991" t="s">
        <v>637</v>
      </c>
      <c r="J991">
        <v>1</v>
      </c>
      <c r="L991" t="s">
        <v>1026</v>
      </c>
      <c r="M991" t="s">
        <v>1027</v>
      </c>
      <c r="N991" t="s">
        <v>1028</v>
      </c>
      <c r="O991" t="s">
        <v>3802</v>
      </c>
      <c r="P991" t="s">
        <v>249</v>
      </c>
      <c r="Q991" t="s">
        <v>369</v>
      </c>
      <c r="R991" t="s">
        <v>423</v>
      </c>
      <c r="S991" t="s">
        <v>8645</v>
      </c>
      <c r="T991" t="b">
        <v>0</v>
      </c>
      <c r="U991" t="b">
        <v>0</v>
      </c>
      <c r="V991">
        <v>3</v>
      </c>
      <c r="W991">
        <v>140</v>
      </c>
      <c r="X991">
        <v>8</v>
      </c>
      <c r="AB991">
        <v>3</v>
      </c>
      <c r="AC991">
        <v>1</v>
      </c>
      <c r="AD991">
        <v>1</v>
      </c>
      <c r="AE991" t="s">
        <v>618</v>
      </c>
      <c r="AG991" t="s">
        <v>2598</v>
      </c>
      <c r="AH991" t="s">
        <v>3803</v>
      </c>
    </row>
    <row r="992" spans="1:34" x14ac:dyDescent="0.25">
      <c r="A992">
        <v>5</v>
      </c>
      <c r="B992" t="s">
        <v>636</v>
      </c>
      <c r="C992" t="s">
        <v>639</v>
      </c>
      <c r="D992" t="s">
        <v>637</v>
      </c>
      <c r="E992" t="s">
        <v>638</v>
      </c>
      <c r="F992" t="s">
        <v>641</v>
      </c>
      <c r="G992" t="s">
        <v>11042</v>
      </c>
      <c r="H992" t="s">
        <v>1025</v>
      </c>
      <c r="I992" t="s">
        <v>637</v>
      </c>
      <c r="J992">
        <v>1</v>
      </c>
      <c r="L992" t="s">
        <v>1026</v>
      </c>
      <c r="M992" t="s">
        <v>1027</v>
      </c>
      <c r="N992" t="s">
        <v>1028</v>
      </c>
      <c r="O992" t="s">
        <v>3804</v>
      </c>
      <c r="P992" t="s">
        <v>249</v>
      </c>
      <c r="Q992" t="s">
        <v>369</v>
      </c>
      <c r="R992" t="s">
        <v>423</v>
      </c>
      <c r="S992" t="s">
        <v>8645</v>
      </c>
      <c r="T992" t="b">
        <v>0</v>
      </c>
      <c r="U992" t="b">
        <v>0</v>
      </c>
      <c r="V992">
        <v>4</v>
      </c>
      <c r="W992">
        <v>140</v>
      </c>
      <c r="X992">
        <v>8</v>
      </c>
      <c r="AB992">
        <v>3</v>
      </c>
      <c r="AC992">
        <v>1</v>
      </c>
      <c r="AD992">
        <v>1</v>
      </c>
      <c r="AE992" t="s">
        <v>618</v>
      </c>
      <c r="AG992" t="s">
        <v>2598</v>
      </c>
      <c r="AH992" t="s">
        <v>3805</v>
      </c>
    </row>
    <row r="993" spans="1:34" x14ac:dyDescent="0.25">
      <c r="A993">
        <v>5</v>
      </c>
      <c r="B993" t="s">
        <v>636</v>
      </c>
      <c r="C993" t="s">
        <v>639</v>
      </c>
      <c r="D993" t="s">
        <v>637</v>
      </c>
      <c r="E993" t="s">
        <v>638</v>
      </c>
      <c r="F993" t="s">
        <v>641</v>
      </c>
      <c r="G993" t="s">
        <v>11042</v>
      </c>
      <c r="H993" t="s">
        <v>1025</v>
      </c>
      <c r="I993" t="s">
        <v>637</v>
      </c>
      <c r="J993">
        <v>1</v>
      </c>
      <c r="L993" t="s">
        <v>1026</v>
      </c>
      <c r="M993" t="s">
        <v>1027</v>
      </c>
      <c r="N993" t="s">
        <v>1028</v>
      </c>
      <c r="O993" t="s">
        <v>3806</v>
      </c>
      <c r="P993" t="s">
        <v>256</v>
      </c>
      <c r="Q993" t="s">
        <v>369</v>
      </c>
      <c r="R993" t="s">
        <v>8654</v>
      </c>
      <c r="S993" t="s">
        <v>8645</v>
      </c>
      <c r="T993" t="b">
        <v>1</v>
      </c>
      <c r="U993" t="b">
        <v>0</v>
      </c>
      <c r="V993">
        <v>1</v>
      </c>
      <c r="W993">
        <v>30</v>
      </c>
      <c r="X993">
        <v>8</v>
      </c>
      <c r="AB993">
        <v>2</v>
      </c>
      <c r="AC993">
        <v>1</v>
      </c>
      <c r="AD993">
        <v>2</v>
      </c>
      <c r="AE993" t="s">
        <v>1745</v>
      </c>
      <c r="AG993" t="s">
        <v>1932</v>
      </c>
      <c r="AH993" t="s">
        <v>3807</v>
      </c>
    </row>
    <row r="994" spans="1:34" x14ac:dyDescent="0.25">
      <c r="A994">
        <v>5</v>
      </c>
      <c r="B994" t="s">
        <v>636</v>
      </c>
      <c r="C994" t="s">
        <v>639</v>
      </c>
      <c r="D994" t="s">
        <v>637</v>
      </c>
      <c r="E994" t="s">
        <v>638</v>
      </c>
      <c r="F994" t="s">
        <v>641</v>
      </c>
      <c r="G994" t="s">
        <v>11042</v>
      </c>
      <c r="H994" t="s">
        <v>1025</v>
      </c>
      <c r="I994" t="s">
        <v>637</v>
      </c>
      <c r="J994">
        <v>1</v>
      </c>
      <c r="L994" t="s">
        <v>1026</v>
      </c>
      <c r="M994" t="s">
        <v>1027</v>
      </c>
      <c r="N994" t="s">
        <v>1028</v>
      </c>
      <c r="O994" t="s">
        <v>3808</v>
      </c>
      <c r="P994" t="s">
        <v>256</v>
      </c>
      <c r="Q994" t="s">
        <v>369</v>
      </c>
      <c r="R994" t="s">
        <v>8654</v>
      </c>
      <c r="S994" t="s">
        <v>8645</v>
      </c>
      <c r="T994" t="b">
        <v>1</v>
      </c>
      <c r="U994" t="b">
        <v>0</v>
      </c>
      <c r="V994">
        <v>2</v>
      </c>
      <c r="W994">
        <v>40</v>
      </c>
      <c r="X994">
        <v>8</v>
      </c>
      <c r="AB994">
        <v>2</v>
      </c>
      <c r="AC994">
        <v>1</v>
      </c>
      <c r="AD994">
        <v>2</v>
      </c>
      <c r="AE994" t="s">
        <v>1745</v>
      </c>
      <c r="AG994" t="s">
        <v>1932</v>
      </c>
      <c r="AH994" t="s">
        <v>3809</v>
      </c>
    </row>
    <row r="995" spans="1:34" x14ac:dyDescent="0.25">
      <c r="A995">
        <v>5</v>
      </c>
      <c r="B995" t="s">
        <v>636</v>
      </c>
      <c r="C995" t="s">
        <v>639</v>
      </c>
      <c r="D995" t="s">
        <v>637</v>
      </c>
      <c r="E995" t="s">
        <v>638</v>
      </c>
      <c r="F995" t="s">
        <v>641</v>
      </c>
      <c r="G995" t="s">
        <v>11042</v>
      </c>
      <c r="H995" t="s">
        <v>1025</v>
      </c>
      <c r="I995" t="s">
        <v>637</v>
      </c>
      <c r="J995">
        <v>1</v>
      </c>
      <c r="L995" t="s">
        <v>1026</v>
      </c>
      <c r="M995" t="s">
        <v>1027</v>
      </c>
      <c r="N995" t="s">
        <v>1028</v>
      </c>
      <c r="O995" t="s">
        <v>3810</v>
      </c>
      <c r="P995" t="s">
        <v>256</v>
      </c>
      <c r="Q995" t="s">
        <v>369</v>
      </c>
      <c r="R995" t="s">
        <v>8654</v>
      </c>
      <c r="S995" t="s">
        <v>8645</v>
      </c>
      <c r="T995" t="b">
        <v>1</v>
      </c>
      <c r="U995" t="b">
        <v>0</v>
      </c>
      <c r="V995">
        <v>3</v>
      </c>
      <c r="W995">
        <v>40</v>
      </c>
      <c r="X995">
        <v>8</v>
      </c>
      <c r="AB995">
        <v>2</v>
      </c>
      <c r="AC995">
        <v>1</v>
      </c>
      <c r="AD995">
        <v>2</v>
      </c>
      <c r="AE995" t="s">
        <v>1745</v>
      </c>
      <c r="AG995" t="s">
        <v>1932</v>
      </c>
      <c r="AH995" t="s">
        <v>3811</v>
      </c>
    </row>
    <row r="996" spans="1:34" x14ac:dyDescent="0.25">
      <c r="A996">
        <v>5</v>
      </c>
      <c r="B996" t="s">
        <v>636</v>
      </c>
      <c r="C996" t="s">
        <v>639</v>
      </c>
      <c r="D996" t="s">
        <v>637</v>
      </c>
      <c r="E996" t="s">
        <v>638</v>
      </c>
      <c r="F996" t="s">
        <v>641</v>
      </c>
      <c r="G996" t="s">
        <v>11042</v>
      </c>
      <c r="H996" t="s">
        <v>1025</v>
      </c>
      <c r="I996" t="s">
        <v>637</v>
      </c>
      <c r="J996">
        <v>1</v>
      </c>
      <c r="L996" t="s">
        <v>1026</v>
      </c>
      <c r="M996" t="s">
        <v>1027</v>
      </c>
      <c r="N996" t="s">
        <v>1028</v>
      </c>
      <c r="O996" t="s">
        <v>3812</v>
      </c>
      <c r="P996" t="s">
        <v>41</v>
      </c>
      <c r="Q996" t="s">
        <v>25</v>
      </c>
      <c r="R996" t="s">
        <v>25</v>
      </c>
      <c r="S996" t="s">
        <v>26</v>
      </c>
      <c r="T996" t="b">
        <v>0</v>
      </c>
      <c r="U996" t="b">
        <v>0</v>
      </c>
      <c r="V996">
        <v>1</v>
      </c>
      <c r="W996">
        <v>70</v>
      </c>
      <c r="X996">
        <v>8</v>
      </c>
      <c r="AB996">
        <v>2</v>
      </c>
      <c r="AC996">
        <v>1</v>
      </c>
      <c r="AD996">
        <v>2</v>
      </c>
      <c r="AE996" t="s">
        <v>1745</v>
      </c>
      <c r="AG996" t="s">
        <v>3813</v>
      </c>
      <c r="AH996" t="s">
        <v>3814</v>
      </c>
    </row>
    <row r="997" spans="1:34" x14ac:dyDescent="0.25">
      <c r="A997">
        <v>5</v>
      </c>
      <c r="B997" t="s">
        <v>636</v>
      </c>
      <c r="C997" t="s">
        <v>639</v>
      </c>
      <c r="D997" t="s">
        <v>637</v>
      </c>
      <c r="E997" t="s">
        <v>638</v>
      </c>
      <c r="F997" t="s">
        <v>641</v>
      </c>
      <c r="G997" t="s">
        <v>11042</v>
      </c>
      <c r="H997" t="s">
        <v>1025</v>
      </c>
      <c r="I997" t="s">
        <v>637</v>
      </c>
      <c r="J997">
        <v>1</v>
      </c>
      <c r="L997" t="s">
        <v>1026</v>
      </c>
      <c r="M997" t="s">
        <v>1027</v>
      </c>
      <c r="N997" t="s">
        <v>1028</v>
      </c>
      <c r="O997" t="s">
        <v>3815</v>
      </c>
      <c r="P997" t="s">
        <v>41</v>
      </c>
      <c r="Q997" t="s">
        <v>25</v>
      </c>
      <c r="R997" t="s">
        <v>25</v>
      </c>
      <c r="S997" t="s">
        <v>26</v>
      </c>
      <c r="T997" t="b">
        <v>0</v>
      </c>
      <c r="U997" t="b">
        <v>0</v>
      </c>
      <c r="V997">
        <v>2</v>
      </c>
      <c r="W997">
        <v>70</v>
      </c>
      <c r="X997">
        <v>8</v>
      </c>
      <c r="AB997">
        <v>2</v>
      </c>
      <c r="AC997">
        <v>1</v>
      </c>
      <c r="AD997">
        <v>2</v>
      </c>
      <c r="AE997" t="s">
        <v>1745</v>
      </c>
      <c r="AG997" t="s">
        <v>1932</v>
      </c>
      <c r="AH997" t="s">
        <v>3816</v>
      </c>
    </row>
    <row r="998" spans="1:34" x14ac:dyDescent="0.25">
      <c r="A998">
        <v>5</v>
      </c>
      <c r="B998" t="s">
        <v>636</v>
      </c>
      <c r="C998" t="s">
        <v>639</v>
      </c>
      <c r="D998" t="s">
        <v>637</v>
      </c>
      <c r="E998" t="s">
        <v>638</v>
      </c>
      <c r="F998" t="s">
        <v>641</v>
      </c>
      <c r="G998" t="s">
        <v>11042</v>
      </c>
      <c r="H998" t="s">
        <v>1025</v>
      </c>
      <c r="I998" t="s">
        <v>637</v>
      </c>
      <c r="J998">
        <v>1</v>
      </c>
      <c r="L998" t="s">
        <v>1026</v>
      </c>
      <c r="M998" t="s">
        <v>1027</v>
      </c>
      <c r="N998" t="s">
        <v>1028</v>
      </c>
      <c r="O998" t="s">
        <v>3817</v>
      </c>
      <c r="P998" t="s">
        <v>41</v>
      </c>
      <c r="Q998" t="s">
        <v>25</v>
      </c>
      <c r="R998" t="s">
        <v>25</v>
      </c>
      <c r="S998" t="s">
        <v>26</v>
      </c>
      <c r="T998" t="b">
        <v>0</v>
      </c>
      <c r="U998" t="b">
        <v>0</v>
      </c>
      <c r="V998">
        <v>3</v>
      </c>
      <c r="W998">
        <v>70</v>
      </c>
      <c r="X998">
        <v>8</v>
      </c>
      <c r="AB998">
        <v>2</v>
      </c>
      <c r="AC998">
        <v>1</v>
      </c>
      <c r="AD998">
        <v>2</v>
      </c>
      <c r="AE998" t="s">
        <v>1745</v>
      </c>
      <c r="AG998" t="s">
        <v>3813</v>
      </c>
      <c r="AH998" t="s">
        <v>3818</v>
      </c>
    </row>
    <row r="999" spans="1:34" x14ac:dyDescent="0.25">
      <c r="A999">
        <v>5</v>
      </c>
      <c r="B999" t="s">
        <v>636</v>
      </c>
      <c r="C999" t="s">
        <v>639</v>
      </c>
      <c r="D999" t="s">
        <v>637</v>
      </c>
      <c r="E999" t="s">
        <v>638</v>
      </c>
      <c r="F999" t="s">
        <v>641</v>
      </c>
      <c r="G999" t="s">
        <v>11042</v>
      </c>
      <c r="H999" t="s">
        <v>1025</v>
      </c>
      <c r="I999" t="s">
        <v>637</v>
      </c>
      <c r="J999">
        <v>1</v>
      </c>
      <c r="L999" t="s">
        <v>1026</v>
      </c>
      <c r="M999" t="s">
        <v>1027</v>
      </c>
      <c r="N999" t="s">
        <v>1028</v>
      </c>
      <c r="O999" t="s">
        <v>3819</v>
      </c>
      <c r="P999" t="s">
        <v>41</v>
      </c>
      <c r="Q999" t="s">
        <v>25</v>
      </c>
      <c r="R999" t="s">
        <v>25</v>
      </c>
      <c r="S999" t="s">
        <v>26</v>
      </c>
      <c r="T999" t="b">
        <v>0</v>
      </c>
      <c r="U999" t="b">
        <v>0</v>
      </c>
      <c r="V999">
        <v>4</v>
      </c>
      <c r="W999">
        <v>70</v>
      </c>
      <c r="X999">
        <v>8</v>
      </c>
      <c r="AB999">
        <v>2</v>
      </c>
      <c r="AC999">
        <v>1</v>
      </c>
      <c r="AD999">
        <v>2</v>
      </c>
      <c r="AE999" t="s">
        <v>1745</v>
      </c>
      <c r="AG999" t="s">
        <v>3813</v>
      </c>
      <c r="AH999" t="s">
        <v>3820</v>
      </c>
    </row>
    <row r="1000" spans="1:34" x14ac:dyDescent="0.25">
      <c r="A1000">
        <v>5</v>
      </c>
      <c r="B1000" t="s">
        <v>636</v>
      </c>
      <c r="C1000" t="s">
        <v>639</v>
      </c>
      <c r="D1000" t="s">
        <v>637</v>
      </c>
      <c r="E1000" t="s">
        <v>638</v>
      </c>
      <c r="F1000" t="s">
        <v>641</v>
      </c>
      <c r="G1000" t="s">
        <v>11042</v>
      </c>
      <c r="H1000" t="s">
        <v>1025</v>
      </c>
      <c r="I1000" t="s">
        <v>637</v>
      </c>
      <c r="J1000">
        <v>1</v>
      </c>
      <c r="L1000" t="s">
        <v>1026</v>
      </c>
      <c r="M1000" t="s">
        <v>1027</v>
      </c>
      <c r="N1000" t="s">
        <v>1028</v>
      </c>
      <c r="O1000" t="s">
        <v>3821</v>
      </c>
      <c r="P1000" t="s">
        <v>45</v>
      </c>
      <c r="Q1000" t="s">
        <v>25</v>
      </c>
      <c r="R1000" t="s">
        <v>25</v>
      </c>
      <c r="S1000" t="s">
        <v>26</v>
      </c>
      <c r="T1000" t="b">
        <v>1</v>
      </c>
      <c r="U1000" t="b">
        <v>0</v>
      </c>
      <c r="V1000">
        <v>1</v>
      </c>
      <c r="W1000">
        <v>130</v>
      </c>
      <c r="X1000">
        <v>10</v>
      </c>
      <c r="AB1000">
        <v>2</v>
      </c>
      <c r="AC1000">
        <v>2</v>
      </c>
      <c r="AD1000">
        <v>2</v>
      </c>
      <c r="AE1000" t="s">
        <v>1745</v>
      </c>
      <c r="AG1000" t="s">
        <v>2664</v>
      </c>
      <c r="AH1000" t="s">
        <v>3822</v>
      </c>
    </row>
    <row r="1001" spans="1:34" x14ac:dyDescent="0.25">
      <c r="A1001">
        <v>5</v>
      </c>
      <c r="B1001" t="s">
        <v>636</v>
      </c>
      <c r="C1001" t="s">
        <v>639</v>
      </c>
      <c r="D1001" t="s">
        <v>637</v>
      </c>
      <c r="E1001" t="s">
        <v>638</v>
      </c>
      <c r="F1001" t="s">
        <v>641</v>
      </c>
      <c r="G1001" t="s">
        <v>11042</v>
      </c>
      <c r="H1001" t="s">
        <v>1025</v>
      </c>
      <c r="I1001" t="s">
        <v>637</v>
      </c>
      <c r="J1001">
        <v>1</v>
      </c>
      <c r="L1001" t="s">
        <v>1026</v>
      </c>
      <c r="M1001" t="s">
        <v>1027</v>
      </c>
      <c r="N1001" t="s">
        <v>1028</v>
      </c>
      <c r="O1001" t="s">
        <v>3823</v>
      </c>
      <c r="P1001" t="s">
        <v>45</v>
      </c>
      <c r="Q1001" t="s">
        <v>25</v>
      </c>
      <c r="R1001" t="s">
        <v>25</v>
      </c>
      <c r="S1001" t="s">
        <v>26</v>
      </c>
      <c r="T1001" t="b">
        <v>1</v>
      </c>
      <c r="U1001" t="b">
        <v>0</v>
      </c>
      <c r="V1001">
        <v>2</v>
      </c>
      <c r="W1001">
        <v>140</v>
      </c>
      <c r="X1001">
        <v>10</v>
      </c>
      <c r="AB1001">
        <v>2</v>
      </c>
      <c r="AC1001">
        <v>2</v>
      </c>
      <c r="AD1001">
        <v>2</v>
      </c>
      <c r="AE1001" t="s">
        <v>1745</v>
      </c>
      <c r="AG1001" t="s">
        <v>2664</v>
      </c>
      <c r="AH1001" t="s">
        <v>3824</v>
      </c>
    </row>
    <row r="1002" spans="1:34" x14ac:dyDescent="0.25">
      <c r="A1002">
        <v>5</v>
      </c>
      <c r="B1002" t="s">
        <v>636</v>
      </c>
      <c r="C1002" t="s">
        <v>639</v>
      </c>
      <c r="D1002" t="s">
        <v>637</v>
      </c>
      <c r="E1002" t="s">
        <v>638</v>
      </c>
      <c r="F1002" t="s">
        <v>641</v>
      </c>
      <c r="G1002" t="s">
        <v>11042</v>
      </c>
      <c r="H1002" t="s">
        <v>1025</v>
      </c>
      <c r="I1002" t="s">
        <v>637</v>
      </c>
      <c r="J1002">
        <v>1</v>
      </c>
      <c r="L1002" t="s">
        <v>1026</v>
      </c>
      <c r="M1002" t="s">
        <v>1027</v>
      </c>
      <c r="N1002" t="s">
        <v>1028</v>
      </c>
      <c r="O1002" t="s">
        <v>3825</v>
      </c>
      <c r="P1002" t="s">
        <v>45</v>
      </c>
      <c r="Q1002" t="s">
        <v>25</v>
      </c>
      <c r="R1002" t="s">
        <v>25</v>
      </c>
      <c r="S1002" t="s">
        <v>26</v>
      </c>
      <c r="T1002" t="b">
        <v>1</v>
      </c>
      <c r="U1002" t="b">
        <v>0</v>
      </c>
      <c r="V1002">
        <v>3</v>
      </c>
      <c r="W1002">
        <v>150</v>
      </c>
      <c r="X1002">
        <v>10</v>
      </c>
      <c r="AB1002">
        <v>2</v>
      </c>
      <c r="AC1002">
        <v>2</v>
      </c>
      <c r="AD1002">
        <v>2</v>
      </c>
      <c r="AE1002" t="s">
        <v>1745</v>
      </c>
      <c r="AG1002" t="s">
        <v>2664</v>
      </c>
      <c r="AH1002" t="s">
        <v>3826</v>
      </c>
    </row>
    <row r="1003" spans="1:34" x14ac:dyDescent="0.25">
      <c r="A1003">
        <v>5</v>
      </c>
      <c r="B1003" t="s">
        <v>636</v>
      </c>
      <c r="C1003" t="s">
        <v>639</v>
      </c>
      <c r="D1003" t="s">
        <v>637</v>
      </c>
      <c r="E1003" t="s">
        <v>638</v>
      </c>
      <c r="F1003" t="s">
        <v>641</v>
      </c>
      <c r="G1003" t="s">
        <v>11042</v>
      </c>
      <c r="H1003" t="s">
        <v>1025</v>
      </c>
      <c r="I1003" t="s">
        <v>637</v>
      </c>
      <c r="J1003">
        <v>1</v>
      </c>
      <c r="L1003" t="s">
        <v>1026</v>
      </c>
      <c r="M1003" t="s">
        <v>1027</v>
      </c>
      <c r="N1003" t="s">
        <v>1028</v>
      </c>
      <c r="O1003" t="s">
        <v>3827</v>
      </c>
      <c r="P1003" t="s">
        <v>15</v>
      </c>
      <c r="Q1003" t="s">
        <v>2</v>
      </c>
      <c r="R1003" t="s">
        <v>2</v>
      </c>
      <c r="S1003" t="s">
        <v>8646</v>
      </c>
      <c r="T1003" t="b">
        <v>1</v>
      </c>
      <c r="U1003" t="b">
        <v>1</v>
      </c>
      <c r="V1003">
        <v>1</v>
      </c>
      <c r="W1003">
        <v>70</v>
      </c>
      <c r="Y1003">
        <v>39.6</v>
      </c>
      <c r="AG1003" t="s">
        <v>3828</v>
      </c>
      <c r="AH1003" t="s">
        <v>3829</v>
      </c>
    </row>
    <row r="1004" spans="1:34" x14ac:dyDescent="0.25">
      <c r="A1004">
        <v>5</v>
      </c>
      <c r="B1004" t="s">
        <v>636</v>
      </c>
      <c r="C1004" t="s">
        <v>639</v>
      </c>
      <c r="D1004" t="s">
        <v>637</v>
      </c>
      <c r="E1004" t="s">
        <v>638</v>
      </c>
      <c r="F1004" t="s">
        <v>641</v>
      </c>
      <c r="G1004" t="s">
        <v>11042</v>
      </c>
      <c r="H1004" t="s">
        <v>1025</v>
      </c>
      <c r="I1004" t="s">
        <v>637</v>
      </c>
      <c r="J1004">
        <v>1</v>
      </c>
      <c r="L1004" t="s">
        <v>1026</v>
      </c>
      <c r="M1004" t="s">
        <v>1027</v>
      </c>
      <c r="N1004" t="s">
        <v>1028</v>
      </c>
      <c r="O1004" t="s">
        <v>3830</v>
      </c>
      <c r="P1004" t="s">
        <v>15</v>
      </c>
      <c r="Q1004" t="s">
        <v>2</v>
      </c>
      <c r="R1004" t="s">
        <v>2</v>
      </c>
      <c r="S1004" t="s">
        <v>8646</v>
      </c>
      <c r="T1004" t="b">
        <v>1</v>
      </c>
      <c r="U1004" t="b">
        <v>1</v>
      </c>
      <c r="V1004">
        <v>2</v>
      </c>
      <c r="W1004">
        <v>70</v>
      </c>
      <c r="Y1004">
        <v>39.6</v>
      </c>
      <c r="AG1004" t="s">
        <v>3828</v>
      </c>
      <c r="AH1004" t="s">
        <v>3831</v>
      </c>
    </row>
    <row r="1005" spans="1:34" x14ac:dyDescent="0.25">
      <c r="A1005">
        <v>5</v>
      </c>
      <c r="B1005" t="s">
        <v>636</v>
      </c>
      <c r="C1005" t="s">
        <v>639</v>
      </c>
      <c r="D1005" t="s">
        <v>637</v>
      </c>
      <c r="E1005" t="s">
        <v>638</v>
      </c>
      <c r="F1005" t="s">
        <v>641</v>
      </c>
      <c r="G1005" t="s">
        <v>11042</v>
      </c>
      <c r="H1005" t="s">
        <v>1025</v>
      </c>
      <c r="I1005" t="s">
        <v>637</v>
      </c>
      <c r="J1005">
        <v>1</v>
      </c>
      <c r="L1005" t="s">
        <v>1026</v>
      </c>
      <c r="M1005" t="s">
        <v>1027</v>
      </c>
      <c r="N1005" t="s">
        <v>1028</v>
      </c>
      <c r="O1005" t="s">
        <v>3832</v>
      </c>
      <c r="P1005" t="s">
        <v>15</v>
      </c>
      <c r="Q1005" t="s">
        <v>2</v>
      </c>
      <c r="R1005" t="s">
        <v>2</v>
      </c>
      <c r="S1005" t="s">
        <v>8646</v>
      </c>
      <c r="T1005" t="b">
        <v>1</v>
      </c>
      <c r="U1005" t="b">
        <v>1</v>
      </c>
      <c r="V1005">
        <v>3</v>
      </c>
      <c r="W1005">
        <v>70</v>
      </c>
      <c r="Y1005">
        <v>39.6</v>
      </c>
      <c r="AG1005" t="s">
        <v>3828</v>
      </c>
      <c r="AH1005" t="s">
        <v>3833</v>
      </c>
    </row>
    <row r="1006" spans="1:34" x14ac:dyDescent="0.25">
      <c r="A1006">
        <v>5</v>
      </c>
      <c r="B1006" t="s">
        <v>636</v>
      </c>
      <c r="C1006" t="s">
        <v>639</v>
      </c>
      <c r="D1006" t="s">
        <v>637</v>
      </c>
      <c r="E1006" t="s">
        <v>638</v>
      </c>
      <c r="F1006" t="s">
        <v>641</v>
      </c>
      <c r="G1006" t="s">
        <v>11042</v>
      </c>
      <c r="H1006" t="s">
        <v>1025</v>
      </c>
      <c r="I1006" t="s">
        <v>637</v>
      </c>
      <c r="J1006">
        <v>1</v>
      </c>
      <c r="L1006" t="s">
        <v>1026</v>
      </c>
      <c r="M1006" t="s">
        <v>1027</v>
      </c>
      <c r="N1006" t="s">
        <v>1028</v>
      </c>
      <c r="O1006" t="s">
        <v>3834</v>
      </c>
      <c r="P1006" t="s">
        <v>329</v>
      </c>
      <c r="Q1006" t="s">
        <v>324</v>
      </c>
      <c r="R1006" t="s">
        <v>324</v>
      </c>
      <c r="S1006" t="s">
        <v>8645</v>
      </c>
      <c r="T1006" t="b">
        <v>0</v>
      </c>
      <c r="U1006" t="b">
        <v>1</v>
      </c>
      <c r="V1006">
        <v>1</v>
      </c>
      <c r="W1006">
        <v>0</v>
      </c>
      <c r="Y1006">
        <v>30</v>
      </c>
      <c r="AH1006" t="s">
        <v>3835</v>
      </c>
    </row>
    <row r="1007" spans="1:34" x14ac:dyDescent="0.25">
      <c r="A1007">
        <v>5</v>
      </c>
      <c r="B1007" t="s">
        <v>636</v>
      </c>
      <c r="C1007" t="s">
        <v>639</v>
      </c>
      <c r="D1007" t="s">
        <v>637</v>
      </c>
      <c r="E1007" t="s">
        <v>638</v>
      </c>
      <c r="F1007" t="s">
        <v>641</v>
      </c>
      <c r="G1007" t="s">
        <v>11042</v>
      </c>
      <c r="H1007" t="s">
        <v>1025</v>
      </c>
      <c r="I1007" t="s">
        <v>637</v>
      </c>
      <c r="J1007">
        <v>1</v>
      </c>
      <c r="L1007" t="s">
        <v>1026</v>
      </c>
      <c r="M1007" t="s">
        <v>1027</v>
      </c>
      <c r="N1007" t="s">
        <v>1028</v>
      </c>
      <c r="O1007" t="s">
        <v>3836</v>
      </c>
      <c r="P1007" t="s">
        <v>329</v>
      </c>
      <c r="Q1007" t="s">
        <v>324</v>
      </c>
      <c r="R1007" t="s">
        <v>324</v>
      </c>
      <c r="S1007" t="s">
        <v>8645</v>
      </c>
      <c r="T1007" t="b">
        <v>0</v>
      </c>
      <c r="U1007" t="b">
        <v>1</v>
      </c>
      <c r="V1007">
        <v>2</v>
      </c>
      <c r="W1007">
        <v>0</v>
      </c>
      <c r="Y1007">
        <v>45</v>
      </c>
      <c r="AH1007" t="s">
        <v>3837</v>
      </c>
    </row>
    <row r="1008" spans="1:34" x14ac:dyDescent="0.25">
      <c r="A1008">
        <v>5</v>
      </c>
      <c r="B1008" t="s">
        <v>636</v>
      </c>
      <c r="C1008" t="s">
        <v>639</v>
      </c>
      <c r="D1008" t="s">
        <v>637</v>
      </c>
      <c r="E1008" t="s">
        <v>638</v>
      </c>
      <c r="F1008" t="s">
        <v>641</v>
      </c>
      <c r="G1008" t="s">
        <v>11042</v>
      </c>
      <c r="H1008" t="s">
        <v>1025</v>
      </c>
      <c r="I1008" t="s">
        <v>637</v>
      </c>
      <c r="J1008">
        <v>1</v>
      </c>
      <c r="L1008" t="s">
        <v>1026</v>
      </c>
      <c r="M1008" t="s">
        <v>1027</v>
      </c>
      <c r="N1008" t="s">
        <v>1028</v>
      </c>
      <c r="O1008" t="s">
        <v>3838</v>
      </c>
      <c r="P1008" t="s">
        <v>329</v>
      </c>
      <c r="Q1008" t="s">
        <v>324</v>
      </c>
      <c r="R1008" t="s">
        <v>324</v>
      </c>
      <c r="S1008" t="s">
        <v>8645</v>
      </c>
      <c r="T1008" t="b">
        <v>0</v>
      </c>
      <c r="U1008" t="b">
        <v>1</v>
      </c>
      <c r="V1008">
        <v>3</v>
      </c>
      <c r="W1008">
        <v>0</v>
      </c>
      <c r="Y1008">
        <v>45</v>
      </c>
      <c r="AG1008" t="s">
        <v>3839</v>
      </c>
      <c r="AH1008" t="s">
        <v>3840</v>
      </c>
    </row>
    <row r="1009" spans="1:34" x14ac:dyDescent="0.25">
      <c r="A1009">
        <v>5</v>
      </c>
      <c r="B1009" t="s">
        <v>636</v>
      </c>
      <c r="C1009" t="s">
        <v>639</v>
      </c>
      <c r="D1009" t="s">
        <v>637</v>
      </c>
      <c r="E1009" t="s">
        <v>638</v>
      </c>
      <c r="F1009" t="s">
        <v>641</v>
      </c>
      <c r="G1009" t="s">
        <v>11042</v>
      </c>
      <c r="H1009" t="s">
        <v>1025</v>
      </c>
      <c r="I1009" t="s">
        <v>637</v>
      </c>
      <c r="J1009">
        <v>1</v>
      </c>
      <c r="L1009" t="s">
        <v>1026</v>
      </c>
      <c r="M1009" t="s">
        <v>1027</v>
      </c>
      <c r="N1009" t="s">
        <v>1028</v>
      </c>
      <c r="O1009" t="s">
        <v>3841</v>
      </c>
      <c r="P1009" t="s">
        <v>368</v>
      </c>
      <c r="Q1009" t="s">
        <v>357</v>
      </c>
      <c r="R1009" t="s">
        <v>357</v>
      </c>
      <c r="S1009" t="s">
        <v>8645</v>
      </c>
      <c r="T1009" t="b">
        <v>0</v>
      </c>
      <c r="U1009" t="b">
        <v>1</v>
      </c>
      <c r="V1009">
        <v>1</v>
      </c>
      <c r="Y1009">
        <v>240</v>
      </c>
      <c r="Z1009">
        <v>1</v>
      </c>
      <c r="AA1009" t="s">
        <v>2238</v>
      </c>
      <c r="AG1009" t="s">
        <v>3842</v>
      </c>
      <c r="AH1009" t="s">
        <v>1028</v>
      </c>
    </row>
    <row r="1010" spans="1:34" x14ac:dyDescent="0.25">
      <c r="A1010">
        <v>5</v>
      </c>
      <c r="B1010" t="s">
        <v>636</v>
      </c>
      <c r="C1010" t="s">
        <v>639</v>
      </c>
      <c r="D1010" t="s">
        <v>637</v>
      </c>
      <c r="E1010" t="s">
        <v>638</v>
      </c>
      <c r="F1010" t="s">
        <v>641</v>
      </c>
      <c r="G1010" t="s">
        <v>11042</v>
      </c>
      <c r="H1010" t="s">
        <v>1029</v>
      </c>
      <c r="I1010" t="s">
        <v>1030</v>
      </c>
      <c r="J1010">
        <v>2</v>
      </c>
      <c r="L1010" t="s">
        <v>1031</v>
      </c>
      <c r="M1010" t="s">
        <v>1032</v>
      </c>
      <c r="N1010" t="s">
        <v>1033</v>
      </c>
      <c r="O1010" t="s">
        <v>3843</v>
      </c>
      <c r="P1010" t="s">
        <v>389</v>
      </c>
      <c r="Q1010" t="s">
        <v>148</v>
      </c>
      <c r="R1010" t="s">
        <v>8659</v>
      </c>
      <c r="S1010" t="s">
        <v>8662</v>
      </c>
      <c r="T1010" t="b">
        <v>0</v>
      </c>
      <c r="U1010" t="b">
        <v>0</v>
      </c>
      <c r="V1010">
        <v>1</v>
      </c>
      <c r="W1010">
        <v>0</v>
      </c>
      <c r="X1010">
        <v>12</v>
      </c>
      <c r="AH1010" t="s">
        <v>1032</v>
      </c>
    </row>
    <row r="1011" spans="1:34" x14ac:dyDescent="0.25">
      <c r="A1011">
        <v>5</v>
      </c>
      <c r="B1011" t="s">
        <v>636</v>
      </c>
      <c r="C1011" t="s">
        <v>639</v>
      </c>
      <c r="D1011" t="s">
        <v>637</v>
      </c>
      <c r="E1011" t="s">
        <v>638</v>
      </c>
      <c r="F1011" t="s">
        <v>641</v>
      </c>
      <c r="G1011" t="s">
        <v>11042</v>
      </c>
      <c r="H1011" t="s">
        <v>1029</v>
      </c>
      <c r="I1011" t="s">
        <v>1030</v>
      </c>
      <c r="J1011">
        <v>2</v>
      </c>
      <c r="L1011" t="s">
        <v>1031</v>
      </c>
      <c r="M1011" t="s">
        <v>1032</v>
      </c>
      <c r="N1011" t="s">
        <v>1033</v>
      </c>
      <c r="O1011" t="s">
        <v>3844</v>
      </c>
      <c r="P1011" t="s">
        <v>389</v>
      </c>
      <c r="Q1011" t="s">
        <v>148</v>
      </c>
      <c r="R1011" t="s">
        <v>8659</v>
      </c>
      <c r="S1011" t="s">
        <v>8662</v>
      </c>
      <c r="T1011" t="b">
        <v>0</v>
      </c>
      <c r="U1011" t="b">
        <v>0</v>
      </c>
      <c r="V1011">
        <v>2</v>
      </c>
      <c r="W1011">
        <v>0</v>
      </c>
      <c r="X1011">
        <v>12</v>
      </c>
      <c r="AH1011" t="s">
        <v>3845</v>
      </c>
    </row>
    <row r="1012" spans="1:34" x14ac:dyDescent="0.25">
      <c r="A1012">
        <v>5</v>
      </c>
      <c r="B1012" t="s">
        <v>636</v>
      </c>
      <c r="C1012" t="s">
        <v>639</v>
      </c>
      <c r="D1012" t="s">
        <v>637</v>
      </c>
      <c r="E1012" t="s">
        <v>638</v>
      </c>
      <c r="F1012" t="s">
        <v>641</v>
      </c>
      <c r="G1012" t="s">
        <v>11042</v>
      </c>
      <c r="H1012" t="s">
        <v>1029</v>
      </c>
      <c r="I1012" t="s">
        <v>1030</v>
      </c>
      <c r="J1012">
        <v>2</v>
      </c>
      <c r="L1012" t="s">
        <v>1031</v>
      </c>
      <c r="M1012" t="s">
        <v>1032</v>
      </c>
      <c r="N1012" t="s">
        <v>1033</v>
      </c>
      <c r="O1012" t="s">
        <v>3846</v>
      </c>
      <c r="P1012" t="s">
        <v>411</v>
      </c>
      <c r="Q1012" t="s">
        <v>272</v>
      </c>
      <c r="R1012" t="s">
        <v>8666</v>
      </c>
      <c r="S1012" t="s">
        <v>8645</v>
      </c>
      <c r="T1012" t="b">
        <v>0</v>
      </c>
      <c r="U1012" t="b">
        <v>0</v>
      </c>
      <c r="V1012">
        <v>1</v>
      </c>
      <c r="W1012">
        <v>5</v>
      </c>
      <c r="X1012">
        <v>10</v>
      </c>
      <c r="AH1012" t="s">
        <v>3847</v>
      </c>
    </row>
    <row r="1013" spans="1:34" x14ac:dyDescent="0.25">
      <c r="A1013">
        <v>5</v>
      </c>
      <c r="B1013" t="s">
        <v>636</v>
      </c>
      <c r="C1013" t="s">
        <v>639</v>
      </c>
      <c r="D1013" t="s">
        <v>637</v>
      </c>
      <c r="E1013" t="s">
        <v>638</v>
      </c>
      <c r="F1013" t="s">
        <v>641</v>
      </c>
      <c r="G1013" t="s">
        <v>11042</v>
      </c>
      <c r="H1013" t="s">
        <v>1029</v>
      </c>
      <c r="I1013" t="s">
        <v>1030</v>
      </c>
      <c r="J1013">
        <v>2</v>
      </c>
      <c r="L1013" t="s">
        <v>1031</v>
      </c>
      <c r="M1013" t="s">
        <v>1032</v>
      </c>
      <c r="N1013" t="s">
        <v>1033</v>
      </c>
      <c r="O1013" t="s">
        <v>3848</v>
      </c>
      <c r="P1013" t="s">
        <v>411</v>
      </c>
      <c r="Q1013" t="s">
        <v>272</v>
      </c>
      <c r="R1013" t="s">
        <v>8666</v>
      </c>
      <c r="S1013" t="s">
        <v>8645</v>
      </c>
      <c r="T1013" t="b">
        <v>0</v>
      </c>
      <c r="U1013" t="b">
        <v>0</v>
      </c>
      <c r="V1013">
        <v>2</v>
      </c>
      <c r="W1013">
        <v>5</v>
      </c>
      <c r="X1013">
        <v>10</v>
      </c>
      <c r="AH1013" t="s">
        <v>3849</v>
      </c>
    </row>
    <row r="1014" spans="1:34" x14ac:dyDescent="0.25">
      <c r="A1014">
        <v>5</v>
      </c>
      <c r="B1014" t="s">
        <v>636</v>
      </c>
      <c r="C1014" t="s">
        <v>639</v>
      </c>
      <c r="D1014" t="s">
        <v>637</v>
      </c>
      <c r="E1014" t="s">
        <v>638</v>
      </c>
      <c r="F1014" t="s">
        <v>641</v>
      </c>
      <c r="G1014" t="s">
        <v>11042</v>
      </c>
      <c r="H1014" t="s">
        <v>1029</v>
      </c>
      <c r="I1014" t="s">
        <v>1030</v>
      </c>
      <c r="J1014">
        <v>2</v>
      </c>
      <c r="L1014" t="s">
        <v>1031</v>
      </c>
      <c r="M1014" t="s">
        <v>1032</v>
      </c>
      <c r="N1014" t="s">
        <v>1033</v>
      </c>
      <c r="O1014" t="s">
        <v>3850</v>
      </c>
      <c r="P1014" t="s">
        <v>403</v>
      </c>
      <c r="Q1014" t="s">
        <v>272</v>
      </c>
      <c r="R1014" t="s">
        <v>8666</v>
      </c>
      <c r="S1014" t="s">
        <v>8645</v>
      </c>
      <c r="T1014" t="b">
        <v>0</v>
      </c>
      <c r="U1014" t="b">
        <v>0</v>
      </c>
      <c r="V1014">
        <v>1</v>
      </c>
      <c r="W1014">
        <v>0</v>
      </c>
      <c r="X1014">
        <v>8</v>
      </c>
      <c r="AG1014" t="s">
        <v>3851</v>
      </c>
      <c r="AH1014" t="s">
        <v>3852</v>
      </c>
    </row>
    <row r="1015" spans="1:34" x14ac:dyDescent="0.25">
      <c r="A1015">
        <v>5</v>
      </c>
      <c r="B1015" t="s">
        <v>636</v>
      </c>
      <c r="C1015" t="s">
        <v>639</v>
      </c>
      <c r="D1015" t="s">
        <v>637</v>
      </c>
      <c r="E1015" t="s">
        <v>638</v>
      </c>
      <c r="F1015" t="s">
        <v>641</v>
      </c>
      <c r="G1015" t="s">
        <v>11042</v>
      </c>
      <c r="H1015" t="s">
        <v>1029</v>
      </c>
      <c r="I1015" t="s">
        <v>1030</v>
      </c>
      <c r="J1015">
        <v>2</v>
      </c>
      <c r="L1015" t="s">
        <v>1031</v>
      </c>
      <c r="M1015" t="s">
        <v>1032</v>
      </c>
      <c r="N1015" t="s">
        <v>1033</v>
      </c>
      <c r="O1015" t="s">
        <v>3853</v>
      </c>
      <c r="P1015" t="s">
        <v>403</v>
      </c>
      <c r="Q1015" t="s">
        <v>272</v>
      </c>
      <c r="R1015" t="s">
        <v>8666</v>
      </c>
      <c r="S1015" t="s">
        <v>8645</v>
      </c>
      <c r="T1015" t="b">
        <v>0</v>
      </c>
      <c r="U1015" t="b">
        <v>0</v>
      </c>
      <c r="V1015">
        <v>2</v>
      </c>
      <c r="W1015">
        <v>0</v>
      </c>
      <c r="X1015">
        <v>8</v>
      </c>
      <c r="AG1015" t="s">
        <v>3851</v>
      </c>
      <c r="AH1015" t="s">
        <v>3854</v>
      </c>
    </row>
    <row r="1016" spans="1:34" x14ac:dyDescent="0.25">
      <c r="A1016">
        <v>5</v>
      </c>
      <c r="B1016" t="s">
        <v>636</v>
      </c>
      <c r="C1016" t="s">
        <v>639</v>
      </c>
      <c r="D1016" t="s">
        <v>637</v>
      </c>
      <c r="E1016" t="s">
        <v>638</v>
      </c>
      <c r="F1016" t="s">
        <v>641</v>
      </c>
      <c r="G1016" t="s">
        <v>11042</v>
      </c>
      <c r="H1016" t="s">
        <v>1029</v>
      </c>
      <c r="I1016" t="s">
        <v>1030</v>
      </c>
      <c r="J1016">
        <v>2</v>
      </c>
      <c r="L1016" t="s">
        <v>1031</v>
      </c>
      <c r="M1016" t="s">
        <v>1032</v>
      </c>
      <c r="N1016" t="s">
        <v>1033</v>
      </c>
      <c r="O1016" t="s">
        <v>3855</v>
      </c>
      <c r="P1016" t="s">
        <v>1404</v>
      </c>
      <c r="Q1016" t="s">
        <v>148</v>
      </c>
      <c r="R1016" t="s">
        <v>8659</v>
      </c>
      <c r="S1016" t="s">
        <v>149</v>
      </c>
      <c r="T1016" t="b">
        <v>0</v>
      </c>
      <c r="U1016" t="b">
        <v>0</v>
      </c>
      <c r="V1016">
        <v>1</v>
      </c>
      <c r="W1016">
        <v>55</v>
      </c>
      <c r="X1016">
        <v>8</v>
      </c>
      <c r="AB1016">
        <v>3</v>
      </c>
      <c r="AC1016">
        <v>1</v>
      </c>
      <c r="AD1016">
        <v>1</v>
      </c>
      <c r="AE1016" t="s">
        <v>3856</v>
      </c>
      <c r="AG1016" t="s">
        <v>3857</v>
      </c>
      <c r="AH1016" t="s">
        <v>3858</v>
      </c>
    </row>
    <row r="1017" spans="1:34" x14ac:dyDescent="0.25">
      <c r="A1017">
        <v>5</v>
      </c>
      <c r="B1017" t="s">
        <v>636</v>
      </c>
      <c r="C1017" t="s">
        <v>639</v>
      </c>
      <c r="D1017" t="s">
        <v>637</v>
      </c>
      <c r="E1017" t="s">
        <v>638</v>
      </c>
      <c r="F1017" t="s">
        <v>641</v>
      </c>
      <c r="G1017" t="s">
        <v>11042</v>
      </c>
      <c r="H1017" t="s">
        <v>1029</v>
      </c>
      <c r="I1017" t="s">
        <v>1030</v>
      </c>
      <c r="J1017">
        <v>2</v>
      </c>
      <c r="L1017" t="s">
        <v>1031</v>
      </c>
      <c r="M1017" t="s">
        <v>1032</v>
      </c>
      <c r="N1017" t="s">
        <v>1033</v>
      </c>
      <c r="O1017" t="s">
        <v>3859</v>
      </c>
      <c r="P1017" t="s">
        <v>1404</v>
      </c>
      <c r="Q1017" t="s">
        <v>148</v>
      </c>
      <c r="R1017" t="s">
        <v>8659</v>
      </c>
      <c r="S1017" t="s">
        <v>149</v>
      </c>
      <c r="T1017" t="b">
        <v>0</v>
      </c>
      <c r="U1017" t="b">
        <v>0</v>
      </c>
      <c r="V1017">
        <v>2</v>
      </c>
      <c r="W1017">
        <v>55</v>
      </c>
      <c r="X1017">
        <v>8</v>
      </c>
      <c r="AB1017">
        <v>3</v>
      </c>
      <c r="AC1017">
        <v>1</v>
      </c>
      <c r="AD1017">
        <v>1</v>
      </c>
      <c r="AE1017" t="s">
        <v>3856</v>
      </c>
      <c r="AG1017" t="s">
        <v>3857</v>
      </c>
      <c r="AH1017" t="s">
        <v>3860</v>
      </c>
    </row>
    <row r="1018" spans="1:34" x14ac:dyDescent="0.25">
      <c r="A1018">
        <v>5</v>
      </c>
      <c r="B1018" t="s">
        <v>636</v>
      </c>
      <c r="C1018" t="s">
        <v>639</v>
      </c>
      <c r="D1018" t="s">
        <v>637</v>
      </c>
      <c r="E1018" t="s">
        <v>638</v>
      </c>
      <c r="F1018" t="s">
        <v>641</v>
      </c>
      <c r="G1018" t="s">
        <v>11042</v>
      </c>
      <c r="H1018" t="s">
        <v>1029</v>
      </c>
      <c r="I1018" t="s">
        <v>1030</v>
      </c>
      <c r="J1018">
        <v>2</v>
      </c>
      <c r="L1018" t="s">
        <v>1031</v>
      </c>
      <c r="M1018" t="s">
        <v>1032</v>
      </c>
      <c r="N1018" t="s">
        <v>1033</v>
      </c>
      <c r="O1018" t="s">
        <v>3861</v>
      </c>
      <c r="P1018" t="s">
        <v>1404</v>
      </c>
      <c r="Q1018" t="s">
        <v>148</v>
      </c>
      <c r="R1018" t="s">
        <v>8659</v>
      </c>
      <c r="S1018" t="s">
        <v>149</v>
      </c>
      <c r="T1018" t="b">
        <v>0</v>
      </c>
      <c r="U1018" t="b">
        <v>0</v>
      </c>
      <c r="V1018">
        <v>3</v>
      </c>
      <c r="W1018">
        <v>55</v>
      </c>
      <c r="X1018">
        <v>8</v>
      </c>
      <c r="AB1018">
        <v>3</v>
      </c>
      <c r="AC1018">
        <v>1</v>
      </c>
      <c r="AD1018">
        <v>2</v>
      </c>
      <c r="AE1018" t="s">
        <v>610</v>
      </c>
      <c r="AG1018" t="s">
        <v>3862</v>
      </c>
      <c r="AH1018" t="s">
        <v>3863</v>
      </c>
    </row>
    <row r="1019" spans="1:34" x14ac:dyDescent="0.25">
      <c r="A1019">
        <v>5</v>
      </c>
      <c r="B1019" t="s">
        <v>636</v>
      </c>
      <c r="C1019" t="s">
        <v>639</v>
      </c>
      <c r="D1019" t="s">
        <v>637</v>
      </c>
      <c r="E1019" t="s">
        <v>638</v>
      </c>
      <c r="F1019" t="s">
        <v>641</v>
      </c>
      <c r="G1019" t="s">
        <v>11042</v>
      </c>
      <c r="H1019" t="s">
        <v>1029</v>
      </c>
      <c r="I1019" t="s">
        <v>1030</v>
      </c>
      <c r="J1019">
        <v>2</v>
      </c>
      <c r="L1019" t="s">
        <v>1031</v>
      </c>
      <c r="M1019" t="s">
        <v>1032</v>
      </c>
      <c r="N1019" t="s">
        <v>1033</v>
      </c>
      <c r="O1019" t="s">
        <v>3864</v>
      </c>
      <c r="P1019" t="s">
        <v>1404</v>
      </c>
      <c r="Q1019" t="s">
        <v>148</v>
      </c>
      <c r="R1019" t="s">
        <v>8659</v>
      </c>
      <c r="S1019" t="s">
        <v>149</v>
      </c>
      <c r="T1019" t="b">
        <v>0</v>
      </c>
      <c r="U1019" t="b">
        <v>0</v>
      </c>
      <c r="V1019">
        <v>4</v>
      </c>
      <c r="W1019">
        <v>55</v>
      </c>
      <c r="X1019">
        <v>7</v>
      </c>
      <c r="AB1019">
        <v>3</v>
      </c>
      <c r="AC1019">
        <v>1</v>
      </c>
      <c r="AD1019">
        <v>1</v>
      </c>
      <c r="AE1019" t="s">
        <v>610</v>
      </c>
      <c r="AG1019" t="s">
        <v>3865</v>
      </c>
      <c r="AH1019" t="s">
        <v>3866</v>
      </c>
    </row>
    <row r="1020" spans="1:34" x14ac:dyDescent="0.25">
      <c r="A1020">
        <v>5</v>
      </c>
      <c r="B1020" t="s">
        <v>636</v>
      </c>
      <c r="C1020" t="s">
        <v>639</v>
      </c>
      <c r="D1020" t="s">
        <v>637</v>
      </c>
      <c r="E1020" t="s">
        <v>638</v>
      </c>
      <c r="F1020" t="s">
        <v>641</v>
      </c>
      <c r="G1020" t="s">
        <v>11042</v>
      </c>
      <c r="H1020" t="s">
        <v>1029</v>
      </c>
      <c r="I1020" t="s">
        <v>1030</v>
      </c>
      <c r="J1020">
        <v>2</v>
      </c>
      <c r="L1020" t="s">
        <v>1031</v>
      </c>
      <c r="M1020" t="s">
        <v>1032</v>
      </c>
      <c r="N1020" t="s">
        <v>1033</v>
      </c>
      <c r="O1020" t="s">
        <v>3867</v>
      </c>
      <c r="P1020" t="s">
        <v>2295</v>
      </c>
      <c r="Q1020" t="s">
        <v>148</v>
      </c>
      <c r="R1020" t="s">
        <v>8659</v>
      </c>
      <c r="S1020" t="s">
        <v>8645</v>
      </c>
      <c r="T1020" t="b">
        <v>0</v>
      </c>
      <c r="U1020" t="b">
        <v>0</v>
      </c>
      <c r="V1020">
        <v>1</v>
      </c>
      <c r="W1020">
        <v>40</v>
      </c>
      <c r="X1020">
        <v>10</v>
      </c>
      <c r="AB1020">
        <v>3</v>
      </c>
      <c r="AC1020">
        <v>1</v>
      </c>
      <c r="AD1020">
        <v>2</v>
      </c>
      <c r="AE1020" t="s">
        <v>618</v>
      </c>
      <c r="AG1020" t="s">
        <v>3868</v>
      </c>
      <c r="AH1020" t="s">
        <v>3869</v>
      </c>
    </row>
    <row r="1021" spans="1:34" x14ac:dyDescent="0.25">
      <c r="A1021">
        <v>5</v>
      </c>
      <c r="B1021" t="s">
        <v>636</v>
      </c>
      <c r="C1021" t="s">
        <v>639</v>
      </c>
      <c r="D1021" t="s">
        <v>637</v>
      </c>
      <c r="E1021" t="s">
        <v>638</v>
      </c>
      <c r="F1021" t="s">
        <v>641</v>
      </c>
      <c r="G1021" t="s">
        <v>11042</v>
      </c>
      <c r="H1021" t="s">
        <v>1029</v>
      </c>
      <c r="I1021" t="s">
        <v>1030</v>
      </c>
      <c r="J1021">
        <v>2</v>
      </c>
      <c r="L1021" t="s">
        <v>1031</v>
      </c>
      <c r="M1021" t="s">
        <v>1032</v>
      </c>
      <c r="N1021" t="s">
        <v>1033</v>
      </c>
      <c r="O1021" t="s">
        <v>3870</v>
      </c>
      <c r="P1021" t="s">
        <v>2295</v>
      </c>
      <c r="Q1021" t="s">
        <v>148</v>
      </c>
      <c r="R1021" t="s">
        <v>8659</v>
      </c>
      <c r="S1021" t="s">
        <v>8645</v>
      </c>
      <c r="T1021" t="b">
        <v>0</v>
      </c>
      <c r="U1021" t="b">
        <v>0</v>
      </c>
      <c r="V1021">
        <v>2</v>
      </c>
      <c r="W1021">
        <v>50</v>
      </c>
      <c r="X1021">
        <v>10</v>
      </c>
      <c r="AB1021">
        <v>3</v>
      </c>
      <c r="AC1021">
        <v>1</v>
      </c>
      <c r="AD1021">
        <v>2</v>
      </c>
      <c r="AE1021" t="s">
        <v>618</v>
      </c>
      <c r="AG1021" t="s">
        <v>3868</v>
      </c>
      <c r="AH1021" t="s">
        <v>3871</v>
      </c>
    </row>
    <row r="1022" spans="1:34" x14ac:dyDescent="0.25">
      <c r="A1022">
        <v>5</v>
      </c>
      <c r="B1022" t="s">
        <v>636</v>
      </c>
      <c r="C1022" t="s">
        <v>639</v>
      </c>
      <c r="D1022" t="s">
        <v>637</v>
      </c>
      <c r="E1022" t="s">
        <v>638</v>
      </c>
      <c r="F1022" t="s">
        <v>641</v>
      </c>
      <c r="G1022" t="s">
        <v>11042</v>
      </c>
      <c r="H1022" t="s">
        <v>1029</v>
      </c>
      <c r="I1022" t="s">
        <v>1030</v>
      </c>
      <c r="J1022">
        <v>2</v>
      </c>
      <c r="L1022" t="s">
        <v>1031</v>
      </c>
      <c r="M1022" t="s">
        <v>1032</v>
      </c>
      <c r="N1022" t="s">
        <v>1033</v>
      </c>
      <c r="O1022" t="s">
        <v>3872</v>
      </c>
      <c r="P1022" t="s">
        <v>2295</v>
      </c>
      <c r="Q1022" t="s">
        <v>148</v>
      </c>
      <c r="R1022" t="s">
        <v>8659</v>
      </c>
      <c r="S1022" t="s">
        <v>8645</v>
      </c>
      <c r="T1022" t="b">
        <v>0</v>
      </c>
      <c r="U1022" t="b">
        <v>0</v>
      </c>
      <c r="V1022">
        <v>3</v>
      </c>
      <c r="W1022">
        <v>60</v>
      </c>
      <c r="X1022">
        <v>9</v>
      </c>
      <c r="AB1022">
        <v>3</v>
      </c>
      <c r="AC1022">
        <v>1</v>
      </c>
      <c r="AD1022">
        <v>2</v>
      </c>
      <c r="AE1022" t="s">
        <v>618</v>
      </c>
      <c r="AG1022" t="s">
        <v>3868</v>
      </c>
      <c r="AH1022" t="s">
        <v>3873</v>
      </c>
    </row>
    <row r="1023" spans="1:34" x14ac:dyDescent="0.25">
      <c r="A1023">
        <v>5</v>
      </c>
      <c r="B1023" t="s">
        <v>636</v>
      </c>
      <c r="C1023" t="s">
        <v>639</v>
      </c>
      <c r="D1023" t="s">
        <v>637</v>
      </c>
      <c r="E1023" t="s">
        <v>638</v>
      </c>
      <c r="F1023" t="s">
        <v>641</v>
      </c>
      <c r="G1023" t="s">
        <v>11042</v>
      </c>
      <c r="H1023" t="s">
        <v>1029</v>
      </c>
      <c r="I1023" t="s">
        <v>1030</v>
      </c>
      <c r="J1023">
        <v>2</v>
      </c>
      <c r="L1023" t="s">
        <v>1031</v>
      </c>
      <c r="M1023" t="s">
        <v>1032</v>
      </c>
      <c r="N1023" t="s">
        <v>1033</v>
      </c>
      <c r="O1023" t="s">
        <v>3874</v>
      </c>
      <c r="P1023" t="s">
        <v>192</v>
      </c>
      <c r="Q1023" t="s">
        <v>148</v>
      </c>
      <c r="R1023" t="s">
        <v>8659</v>
      </c>
      <c r="S1023" t="s">
        <v>149</v>
      </c>
      <c r="T1023" t="b">
        <v>1</v>
      </c>
      <c r="U1023" t="b">
        <v>0</v>
      </c>
      <c r="V1023">
        <v>1</v>
      </c>
      <c r="W1023">
        <v>20</v>
      </c>
      <c r="X1023">
        <v>10</v>
      </c>
      <c r="AB1023">
        <v>3</v>
      </c>
      <c r="AC1023">
        <v>1</v>
      </c>
      <c r="AD1023">
        <v>2</v>
      </c>
      <c r="AE1023" t="s">
        <v>3856</v>
      </c>
      <c r="AG1023" t="s">
        <v>3875</v>
      </c>
      <c r="AH1023" t="s">
        <v>3876</v>
      </c>
    </row>
    <row r="1024" spans="1:34" x14ac:dyDescent="0.25">
      <c r="A1024">
        <v>5</v>
      </c>
      <c r="B1024" t="s">
        <v>636</v>
      </c>
      <c r="C1024" t="s">
        <v>639</v>
      </c>
      <c r="D1024" t="s">
        <v>637</v>
      </c>
      <c r="E1024" t="s">
        <v>638</v>
      </c>
      <c r="F1024" t="s">
        <v>641</v>
      </c>
      <c r="G1024" t="s">
        <v>11042</v>
      </c>
      <c r="H1024" t="s">
        <v>1029</v>
      </c>
      <c r="I1024" t="s">
        <v>1030</v>
      </c>
      <c r="J1024">
        <v>2</v>
      </c>
      <c r="L1024" t="s">
        <v>1031</v>
      </c>
      <c r="M1024" t="s">
        <v>1032</v>
      </c>
      <c r="N1024" t="s">
        <v>1033</v>
      </c>
      <c r="O1024" t="s">
        <v>3877</v>
      </c>
      <c r="P1024" t="s">
        <v>192</v>
      </c>
      <c r="Q1024" t="s">
        <v>148</v>
      </c>
      <c r="R1024" t="s">
        <v>8659</v>
      </c>
      <c r="S1024" t="s">
        <v>149</v>
      </c>
      <c r="T1024" t="b">
        <v>1</v>
      </c>
      <c r="U1024" t="b">
        <v>0</v>
      </c>
      <c r="V1024">
        <v>2</v>
      </c>
      <c r="W1024">
        <v>30</v>
      </c>
      <c r="X1024">
        <v>10</v>
      </c>
      <c r="AB1024">
        <v>3</v>
      </c>
      <c r="AC1024">
        <v>1</v>
      </c>
      <c r="AD1024">
        <v>2</v>
      </c>
      <c r="AE1024" t="s">
        <v>3856</v>
      </c>
      <c r="AG1024" t="s">
        <v>3875</v>
      </c>
      <c r="AH1024" t="s">
        <v>3878</v>
      </c>
    </row>
    <row r="1025" spans="1:34" x14ac:dyDescent="0.25">
      <c r="A1025">
        <v>5</v>
      </c>
      <c r="B1025" t="s">
        <v>636</v>
      </c>
      <c r="C1025" t="s">
        <v>639</v>
      </c>
      <c r="D1025" t="s">
        <v>637</v>
      </c>
      <c r="E1025" t="s">
        <v>638</v>
      </c>
      <c r="F1025" t="s">
        <v>641</v>
      </c>
      <c r="G1025" t="s">
        <v>11042</v>
      </c>
      <c r="H1025" t="s">
        <v>1029</v>
      </c>
      <c r="I1025" t="s">
        <v>1030</v>
      </c>
      <c r="J1025">
        <v>2</v>
      </c>
      <c r="L1025" t="s">
        <v>1031</v>
      </c>
      <c r="M1025" t="s">
        <v>1032</v>
      </c>
      <c r="N1025" t="s">
        <v>1033</v>
      </c>
      <c r="O1025" t="s">
        <v>3879</v>
      </c>
      <c r="P1025" t="s">
        <v>192</v>
      </c>
      <c r="Q1025" t="s">
        <v>148</v>
      </c>
      <c r="R1025" t="s">
        <v>8659</v>
      </c>
      <c r="S1025" t="s">
        <v>149</v>
      </c>
      <c r="T1025" t="b">
        <v>1</v>
      </c>
      <c r="U1025" t="b">
        <v>0</v>
      </c>
      <c r="V1025">
        <v>3</v>
      </c>
      <c r="W1025">
        <v>40</v>
      </c>
      <c r="X1025">
        <v>5</v>
      </c>
      <c r="AB1025">
        <v>3</v>
      </c>
      <c r="AC1025">
        <v>1</v>
      </c>
      <c r="AD1025">
        <v>2</v>
      </c>
      <c r="AE1025" t="s">
        <v>3856</v>
      </c>
      <c r="AG1025" t="s">
        <v>3875</v>
      </c>
      <c r="AH1025" t="s">
        <v>3880</v>
      </c>
    </row>
    <row r="1026" spans="1:34" x14ac:dyDescent="0.25">
      <c r="A1026">
        <v>5</v>
      </c>
      <c r="B1026" t="s">
        <v>636</v>
      </c>
      <c r="C1026" t="s">
        <v>639</v>
      </c>
      <c r="D1026" t="s">
        <v>637</v>
      </c>
      <c r="E1026" t="s">
        <v>638</v>
      </c>
      <c r="F1026" t="s">
        <v>641</v>
      </c>
      <c r="G1026" t="s">
        <v>11042</v>
      </c>
      <c r="H1026" t="s">
        <v>1029</v>
      </c>
      <c r="I1026" t="s">
        <v>1030</v>
      </c>
      <c r="J1026">
        <v>2</v>
      </c>
      <c r="L1026" t="s">
        <v>1031</v>
      </c>
      <c r="M1026" t="s">
        <v>1032</v>
      </c>
      <c r="N1026" t="s">
        <v>1033</v>
      </c>
      <c r="O1026" t="s">
        <v>3881</v>
      </c>
      <c r="P1026" t="s">
        <v>214</v>
      </c>
      <c r="Q1026" t="s">
        <v>8650</v>
      </c>
      <c r="R1026" t="s">
        <v>8637</v>
      </c>
      <c r="S1026" t="s">
        <v>8643</v>
      </c>
      <c r="T1026" t="b">
        <v>0</v>
      </c>
      <c r="U1026" t="b">
        <v>0</v>
      </c>
      <c r="V1026">
        <v>1</v>
      </c>
      <c r="W1026">
        <v>45</v>
      </c>
      <c r="X1026">
        <v>10</v>
      </c>
      <c r="AB1026">
        <v>2</v>
      </c>
      <c r="AC1026">
        <v>1</v>
      </c>
      <c r="AD1026">
        <v>2</v>
      </c>
      <c r="AE1026" t="s">
        <v>3856</v>
      </c>
      <c r="AG1026" t="s">
        <v>3882</v>
      </c>
      <c r="AH1026" t="s">
        <v>3883</v>
      </c>
    </row>
    <row r="1027" spans="1:34" x14ac:dyDescent="0.25">
      <c r="A1027">
        <v>5</v>
      </c>
      <c r="B1027" t="s">
        <v>636</v>
      </c>
      <c r="C1027" t="s">
        <v>639</v>
      </c>
      <c r="D1027" t="s">
        <v>637</v>
      </c>
      <c r="E1027" t="s">
        <v>638</v>
      </c>
      <c r="F1027" t="s">
        <v>641</v>
      </c>
      <c r="G1027" t="s">
        <v>11042</v>
      </c>
      <c r="H1027" t="s">
        <v>1029</v>
      </c>
      <c r="I1027" t="s">
        <v>1030</v>
      </c>
      <c r="J1027">
        <v>2</v>
      </c>
      <c r="L1027" t="s">
        <v>1031</v>
      </c>
      <c r="M1027" t="s">
        <v>1032</v>
      </c>
      <c r="N1027" t="s">
        <v>1033</v>
      </c>
      <c r="O1027" t="s">
        <v>3884</v>
      </c>
      <c r="P1027" t="s">
        <v>214</v>
      </c>
      <c r="Q1027" t="s">
        <v>8650</v>
      </c>
      <c r="R1027" t="s">
        <v>8637</v>
      </c>
      <c r="S1027" t="s">
        <v>8643</v>
      </c>
      <c r="T1027" t="b">
        <v>0</v>
      </c>
      <c r="U1027" t="b">
        <v>0</v>
      </c>
      <c r="V1027">
        <v>2</v>
      </c>
      <c r="W1027">
        <v>45</v>
      </c>
      <c r="X1027">
        <v>9</v>
      </c>
      <c r="AB1027">
        <v>2</v>
      </c>
      <c r="AC1027">
        <v>1</v>
      </c>
      <c r="AD1027">
        <v>2</v>
      </c>
      <c r="AE1027" t="s">
        <v>3856</v>
      </c>
      <c r="AG1027" t="s">
        <v>3885</v>
      </c>
      <c r="AH1027" t="s">
        <v>3886</v>
      </c>
    </row>
    <row r="1028" spans="1:34" x14ac:dyDescent="0.25">
      <c r="A1028">
        <v>5</v>
      </c>
      <c r="B1028" t="s">
        <v>636</v>
      </c>
      <c r="C1028" t="s">
        <v>639</v>
      </c>
      <c r="D1028" t="s">
        <v>637</v>
      </c>
      <c r="E1028" t="s">
        <v>638</v>
      </c>
      <c r="F1028" t="s">
        <v>641</v>
      </c>
      <c r="G1028" t="s">
        <v>11042</v>
      </c>
      <c r="H1028" t="s">
        <v>1029</v>
      </c>
      <c r="I1028" t="s">
        <v>1030</v>
      </c>
      <c r="J1028">
        <v>2</v>
      </c>
      <c r="L1028" t="s">
        <v>1031</v>
      </c>
      <c r="M1028" t="s">
        <v>1032</v>
      </c>
      <c r="N1028" t="s">
        <v>1033</v>
      </c>
      <c r="O1028" t="s">
        <v>3887</v>
      </c>
      <c r="P1028" t="s">
        <v>214</v>
      </c>
      <c r="Q1028" t="s">
        <v>8650</v>
      </c>
      <c r="R1028" t="s">
        <v>8637</v>
      </c>
      <c r="S1028" t="s">
        <v>8643</v>
      </c>
      <c r="T1028" t="b">
        <v>0</v>
      </c>
      <c r="U1028" t="b">
        <v>0</v>
      </c>
      <c r="V1028">
        <v>3</v>
      </c>
      <c r="W1028">
        <v>50</v>
      </c>
      <c r="X1028">
        <v>7</v>
      </c>
      <c r="AB1028">
        <v>2</v>
      </c>
      <c r="AC1028">
        <v>1</v>
      </c>
      <c r="AD1028">
        <v>2</v>
      </c>
      <c r="AE1028" t="s">
        <v>610</v>
      </c>
      <c r="AG1028" t="s">
        <v>3888</v>
      </c>
      <c r="AH1028" t="s">
        <v>3889</v>
      </c>
    </row>
    <row r="1029" spans="1:34" x14ac:dyDescent="0.25">
      <c r="A1029">
        <v>5</v>
      </c>
      <c r="B1029" t="s">
        <v>636</v>
      </c>
      <c r="C1029" t="s">
        <v>639</v>
      </c>
      <c r="D1029" t="s">
        <v>637</v>
      </c>
      <c r="E1029" t="s">
        <v>638</v>
      </c>
      <c r="F1029" t="s">
        <v>641</v>
      </c>
      <c r="G1029" t="s">
        <v>11042</v>
      </c>
      <c r="H1029" t="s">
        <v>1029</v>
      </c>
      <c r="I1029" t="s">
        <v>1030</v>
      </c>
      <c r="J1029">
        <v>2</v>
      </c>
      <c r="L1029" t="s">
        <v>1031</v>
      </c>
      <c r="M1029" t="s">
        <v>1032</v>
      </c>
      <c r="N1029" t="s">
        <v>1033</v>
      </c>
      <c r="O1029" t="s">
        <v>3890</v>
      </c>
      <c r="P1029" t="s">
        <v>214</v>
      </c>
      <c r="Q1029" t="s">
        <v>8650</v>
      </c>
      <c r="R1029" t="s">
        <v>8637</v>
      </c>
      <c r="S1029" t="s">
        <v>8643</v>
      </c>
      <c r="T1029" t="b">
        <v>0</v>
      </c>
      <c r="U1029" t="b">
        <v>0</v>
      </c>
      <c r="V1029">
        <v>4</v>
      </c>
      <c r="W1029">
        <v>50</v>
      </c>
      <c r="X1029">
        <v>5</v>
      </c>
      <c r="AB1029">
        <v>2</v>
      </c>
      <c r="AC1029">
        <v>1</v>
      </c>
      <c r="AD1029">
        <v>2</v>
      </c>
      <c r="AE1029" t="s">
        <v>1646</v>
      </c>
      <c r="AG1029" t="s">
        <v>3891</v>
      </c>
      <c r="AH1029" t="s">
        <v>3892</v>
      </c>
    </row>
    <row r="1030" spans="1:34" x14ac:dyDescent="0.25">
      <c r="A1030">
        <v>5</v>
      </c>
      <c r="B1030" t="s">
        <v>636</v>
      </c>
      <c r="C1030" t="s">
        <v>639</v>
      </c>
      <c r="D1030" t="s">
        <v>637</v>
      </c>
      <c r="E1030" t="s">
        <v>638</v>
      </c>
      <c r="F1030" t="s">
        <v>641</v>
      </c>
      <c r="G1030" t="s">
        <v>11042</v>
      </c>
      <c r="H1030" t="s">
        <v>1029</v>
      </c>
      <c r="I1030" t="s">
        <v>1030</v>
      </c>
      <c r="J1030">
        <v>2</v>
      </c>
      <c r="L1030" t="s">
        <v>1031</v>
      </c>
      <c r="M1030" t="s">
        <v>1032</v>
      </c>
      <c r="N1030" t="s">
        <v>1033</v>
      </c>
      <c r="O1030" t="s">
        <v>3893</v>
      </c>
      <c r="P1030" t="s">
        <v>235</v>
      </c>
      <c r="Q1030" t="s">
        <v>8650</v>
      </c>
      <c r="R1030" t="s">
        <v>8637</v>
      </c>
      <c r="S1030" t="s">
        <v>8643</v>
      </c>
      <c r="T1030" t="b">
        <v>1</v>
      </c>
      <c r="U1030" t="b">
        <v>0</v>
      </c>
      <c r="V1030">
        <v>1</v>
      </c>
      <c r="W1030">
        <v>7.5</v>
      </c>
      <c r="X1030">
        <v>12</v>
      </c>
      <c r="AB1030">
        <v>2</v>
      </c>
      <c r="AC1030">
        <v>1</v>
      </c>
      <c r="AD1030">
        <v>2</v>
      </c>
      <c r="AE1030" t="s">
        <v>618</v>
      </c>
      <c r="AG1030" t="s">
        <v>3894</v>
      </c>
      <c r="AH1030" t="s">
        <v>3895</v>
      </c>
    </row>
    <row r="1031" spans="1:34" x14ac:dyDescent="0.25">
      <c r="A1031">
        <v>5</v>
      </c>
      <c r="B1031" t="s">
        <v>636</v>
      </c>
      <c r="C1031" t="s">
        <v>639</v>
      </c>
      <c r="D1031" t="s">
        <v>637</v>
      </c>
      <c r="E1031" t="s">
        <v>638</v>
      </c>
      <c r="F1031" t="s">
        <v>641</v>
      </c>
      <c r="G1031" t="s">
        <v>11042</v>
      </c>
      <c r="H1031" t="s">
        <v>1029</v>
      </c>
      <c r="I1031" t="s">
        <v>1030</v>
      </c>
      <c r="J1031">
        <v>2</v>
      </c>
      <c r="L1031" t="s">
        <v>1031</v>
      </c>
      <c r="M1031" t="s">
        <v>1032</v>
      </c>
      <c r="N1031" t="s">
        <v>1033</v>
      </c>
      <c r="O1031" t="s">
        <v>3896</v>
      </c>
      <c r="P1031" t="s">
        <v>235</v>
      </c>
      <c r="Q1031" t="s">
        <v>8650</v>
      </c>
      <c r="R1031" t="s">
        <v>8637</v>
      </c>
      <c r="S1031" t="s">
        <v>8643</v>
      </c>
      <c r="T1031" t="b">
        <v>1</v>
      </c>
      <c r="U1031" t="b">
        <v>0</v>
      </c>
      <c r="V1031">
        <v>2</v>
      </c>
      <c r="W1031">
        <v>12.5</v>
      </c>
      <c r="X1031">
        <v>12</v>
      </c>
      <c r="AB1031">
        <v>2</v>
      </c>
      <c r="AC1031">
        <v>1</v>
      </c>
      <c r="AD1031">
        <v>2</v>
      </c>
      <c r="AE1031" t="s">
        <v>618</v>
      </c>
      <c r="AG1031" t="s">
        <v>2154</v>
      </c>
      <c r="AH1031" t="s">
        <v>3897</v>
      </c>
    </row>
    <row r="1032" spans="1:34" x14ac:dyDescent="0.25">
      <c r="A1032">
        <v>5</v>
      </c>
      <c r="B1032" t="s">
        <v>636</v>
      </c>
      <c r="C1032" t="s">
        <v>639</v>
      </c>
      <c r="D1032" t="s">
        <v>637</v>
      </c>
      <c r="E1032" t="s">
        <v>638</v>
      </c>
      <c r="F1032" t="s">
        <v>641</v>
      </c>
      <c r="G1032" t="s">
        <v>11042</v>
      </c>
      <c r="H1032" t="s">
        <v>1029</v>
      </c>
      <c r="I1032" t="s">
        <v>1030</v>
      </c>
      <c r="J1032">
        <v>2</v>
      </c>
      <c r="L1032" t="s">
        <v>1031</v>
      </c>
      <c r="M1032" t="s">
        <v>1032</v>
      </c>
      <c r="N1032" t="s">
        <v>1033</v>
      </c>
      <c r="O1032" t="s">
        <v>3898</v>
      </c>
      <c r="P1032" t="s">
        <v>235</v>
      </c>
      <c r="Q1032" t="s">
        <v>8650</v>
      </c>
      <c r="R1032" t="s">
        <v>8637</v>
      </c>
      <c r="S1032" t="s">
        <v>8643</v>
      </c>
      <c r="T1032" t="b">
        <v>1</v>
      </c>
      <c r="U1032" t="b">
        <v>0</v>
      </c>
      <c r="V1032">
        <v>3</v>
      </c>
      <c r="W1032">
        <v>15</v>
      </c>
      <c r="X1032">
        <v>12</v>
      </c>
      <c r="AB1032">
        <v>3</v>
      </c>
      <c r="AC1032">
        <v>1</v>
      </c>
      <c r="AD1032">
        <v>1</v>
      </c>
      <c r="AE1032" t="s">
        <v>618</v>
      </c>
      <c r="AG1032" t="s">
        <v>3899</v>
      </c>
      <c r="AH1032" t="s">
        <v>3900</v>
      </c>
    </row>
    <row r="1033" spans="1:34" x14ac:dyDescent="0.25">
      <c r="A1033">
        <v>5</v>
      </c>
      <c r="B1033" t="s">
        <v>636</v>
      </c>
      <c r="C1033" t="s">
        <v>639</v>
      </c>
      <c r="D1033" t="s">
        <v>637</v>
      </c>
      <c r="E1033" t="s">
        <v>638</v>
      </c>
      <c r="F1033" t="s">
        <v>641</v>
      </c>
      <c r="G1033" t="s">
        <v>11042</v>
      </c>
      <c r="H1033" t="s">
        <v>1029</v>
      </c>
      <c r="I1033" t="s">
        <v>1030</v>
      </c>
      <c r="J1033">
        <v>2</v>
      </c>
      <c r="L1033" t="s">
        <v>1031</v>
      </c>
      <c r="M1033" t="s">
        <v>1032</v>
      </c>
      <c r="N1033" t="s">
        <v>1033</v>
      </c>
      <c r="O1033" t="s">
        <v>3901</v>
      </c>
      <c r="P1033" t="s">
        <v>235</v>
      </c>
      <c r="Q1033" t="s">
        <v>8650</v>
      </c>
      <c r="R1033" t="s">
        <v>8637</v>
      </c>
      <c r="S1033" t="s">
        <v>8643</v>
      </c>
      <c r="T1033" t="b">
        <v>1</v>
      </c>
      <c r="U1033" t="b">
        <v>0</v>
      </c>
      <c r="V1033">
        <v>4</v>
      </c>
      <c r="W1033">
        <v>15</v>
      </c>
      <c r="X1033">
        <v>12</v>
      </c>
      <c r="AB1033">
        <v>3</v>
      </c>
      <c r="AC1033">
        <v>1</v>
      </c>
      <c r="AD1033">
        <v>1</v>
      </c>
      <c r="AE1033" t="s">
        <v>618</v>
      </c>
      <c r="AG1033" t="s">
        <v>3899</v>
      </c>
      <c r="AH1033" t="s">
        <v>3902</v>
      </c>
    </row>
    <row r="1034" spans="1:34" x14ac:dyDescent="0.25">
      <c r="A1034">
        <v>5</v>
      </c>
      <c r="B1034" t="s">
        <v>636</v>
      </c>
      <c r="C1034" t="s">
        <v>639</v>
      </c>
      <c r="D1034" t="s">
        <v>637</v>
      </c>
      <c r="E1034" t="s">
        <v>638</v>
      </c>
      <c r="F1034" t="s">
        <v>641</v>
      </c>
      <c r="G1034" t="s">
        <v>11042</v>
      </c>
      <c r="H1034" t="s">
        <v>1029</v>
      </c>
      <c r="I1034" t="s">
        <v>1030</v>
      </c>
      <c r="J1034">
        <v>2</v>
      </c>
      <c r="L1034" t="s">
        <v>1031</v>
      </c>
      <c r="M1034" t="s">
        <v>1032</v>
      </c>
      <c r="N1034" t="s">
        <v>1033</v>
      </c>
      <c r="O1034" t="s">
        <v>3903</v>
      </c>
      <c r="P1034" t="s">
        <v>303</v>
      </c>
      <c r="Q1034" t="s">
        <v>148</v>
      </c>
      <c r="R1034" t="s">
        <v>8661</v>
      </c>
      <c r="S1034" t="s">
        <v>8645</v>
      </c>
      <c r="T1034" t="b">
        <v>0</v>
      </c>
      <c r="U1034" t="b">
        <v>0</v>
      </c>
      <c r="V1034">
        <v>1</v>
      </c>
      <c r="W1034">
        <v>10</v>
      </c>
      <c r="X1034">
        <v>12</v>
      </c>
      <c r="AB1034">
        <v>2</v>
      </c>
      <c r="AC1034">
        <v>1</v>
      </c>
      <c r="AD1034">
        <v>2</v>
      </c>
      <c r="AE1034" t="s">
        <v>3856</v>
      </c>
      <c r="AG1034" t="s">
        <v>3882</v>
      </c>
      <c r="AH1034" t="s">
        <v>3904</v>
      </c>
    </row>
    <row r="1035" spans="1:34" x14ac:dyDescent="0.25">
      <c r="A1035">
        <v>5</v>
      </c>
      <c r="B1035" t="s">
        <v>636</v>
      </c>
      <c r="C1035" t="s">
        <v>639</v>
      </c>
      <c r="D1035" t="s">
        <v>637</v>
      </c>
      <c r="E1035" t="s">
        <v>638</v>
      </c>
      <c r="F1035" t="s">
        <v>641</v>
      </c>
      <c r="G1035" t="s">
        <v>11042</v>
      </c>
      <c r="H1035" t="s">
        <v>1029</v>
      </c>
      <c r="I1035" t="s">
        <v>1030</v>
      </c>
      <c r="J1035">
        <v>2</v>
      </c>
      <c r="L1035" t="s">
        <v>1031</v>
      </c>
      <c r="M1035" t="s">
        <v>1032</v>
      </c>
      <c r="N1035" t="s">
        <v>1033</v>
      </c>
      <c r="O1035" t="s">
        <v>3905</v>
      </c>
      <c r="P1035" t="s">
        <v>303</v>
      </c>
      <c r="Q1035" t="s">
        <v>148</v>
      </c>
      <c r="R1035" t="s">
        <v>8661</v>
      </c>
      <c r="S1035" t="s">
        <v>8645</v>
      </c>
      <c r="T1035" t="b">
        <v>0</v>
      </c>
      <c r="U1035" t="b">
        <v>0</v>
      </c>
      <c r="V1035">
        <v>2</v>
      </c>
      <c r="W1035">
        <v>10</v>
      </c>
      <c r="X1035">
        <v>12</v>
      </c>
      <c r="AB1035">
        <v>2</v>
      </c>
      <c r="AC1035">
        <v>1</v>
      </c>
      <c r="AD1035">
        <v>2</v>
      </c>
      <c r="AE1035" t="s">
        <v>3856</v>
      </c>
      <c r="AG1035" t="s">
        <v>3906</v>
      </c>
      <c r="AH1035" t="s">
        <v>3907</v>
      </c>
    </row>
    <row r="1036" spans="1:34" x14ac:dyDescent="0.25">
      <c r="A1036">
        <v>5</v>
      </c>
      <c r="B1036" t="s">
        <v>636</v>
      </c>
      <c r="C1036" t="s">
        <v>639</v>
      </c>
      <c r="D1036" t="s">
        <v>637</v>
      </c>
      <c r="E1036" t="s">
        <v>638</v>
      </c>
      <c r="F1036" t="s">
        <v>641</v>
      </c>
      <c r="G1036" t="s">
        <v>11042</v>
      </c>
      <c r="H1036" t="s">
        <v>1029</v>
      </c>
      <c r="I1036" t="s">
        <v>1030</v>
      </c>
      <c r="J1036">
        <v>2</v>
      </c>
      <c r="L1036" t="s">
        <v>1031</v>
      </c>
      <c r="M1036" t="s">
        <v>1032</v>
      </c>
      <c r="N1036" t="s">
        <v>1033</v>
      </c>
      <c r="O1036" t="s">
        <v>3908</v>
      </c>
      <c r="P1036" t="s">
        <v>303</v>
      </c>
      <c r="Q1036" t="s">
        <v>148</v>
      </c>
      <c r="R1036" t="s">
        <v>8661</v>
      </c>
      <c r="S1036" t="s">
        <v>8645</v>
      </c>
      <c r="T1036" t="b">
        <v>0</v>
      </c>
      <c r="U1036" t="b">
        <v>0</v>
      </c>
      <c r="V1036">
        <v>3</v>
      </c>
      <c r="W1036">
        <v>10</v>
      </c>
      <c r="X1036">
        <v>10</v>
      </c>
      <c r="AB1036">
        <v>2</v>
      </c>
      <c r="AC1036">
        <v>1</v>
      </c>
      <c r="AD1036">
        <v>2</v>
      </c>
      <c r="AE1036" t="s">
        <v>3856</v>
      </c>
      <c r="AG1036" t="s">
        <v>3906</v>
      </c>
      <c r="AH1036" t="s">
        <v>1033</v>
      </c>
    </row>
    <row r="1037" spans="1:34" x14ac:dyDescent="0.25">
      <c r="A1037">
        <v>5</v>
      </c>
      <c r="B1037" t="s">
        <v>636</v>
      </c>
      <c r="C1037" t="s">
        <v>639</v>
      </c>
      <c r="D1037" t="s">
        <v>637</v>
      </c>
      <c r="E1037" t="s">
        <v>638</v>
      </c>
      <c r="F1037" t="s">
        <v>641</v>
      </c>
      <c r="G1037" t="s">
        <v>11042</v>
      </c>
      <c r="H1037" t="s">
        <v>1034</v>
      </c>
      <c r="I1037" t="s">
        <v>1035</v>
      </c>
      <c r="J1037">
        <v>3</v>
      </c>
      <c r="L1037" t="s">
        <v>1036</v>
      </c>
      <c r="M1037" t="s">
        <v>1037</v>
      </c>
      <c r="N1037" t="s">
        <v>1038</v>
      </c>
      <c r="O1037" t="s">
        <v>3909</v>
      </c>
      <c r="P1037" t="s">
        <v>15</v>
      </c>
      <c r="Q1037" t="s">
        <v>2</v>
      </c>
      <c r="R1037" t="s">
        <v>2</v>
      </c>
      <c r="S1037" t="s">
        <v>8646</v>
      </c>
      <c r="T1037" t="b">
        <v>1</v>
      </c>
      <c r="U1037" t="b">
        <v>1</v>
      </c>
      <c r="V1037">
        <v>1</v>
      </c>
      <c r="W1037">
        <v>75</v>
      </c>
      <c r="Y1037">
        <v>60</v>
      </c>
      <c r="AG1037" t="s">
        <v>3790</v>
      </c>
      <c r="AH1037" t="s">
        <v>1037</v>
      </c>
    </row>
    <row r="1038" spans="1:34" x14ac:dyDescent="0.25">
      <c r="A1038">
        <v>5</v>
      </c>
      <c r="B1038" t="s">
        <v>636</v>
      </c>
      <c r="C1038" t="s">
        <v>639</v>
      </c>
      <c r="D1038" t="s">
        <v>637</v>
      </c>
      <c r="E1038" t="s">
        <v>638</v>
      </c>
      <c r="F1038" t="s">
        <v>641</v>
      </c>
      <c r="G1038" t="s">
        <v>11042</v>
      </c>
      <c r="H1038" t="s">
        <v>1034</v>
      </c>
      <c r="I1038" t="s">
        <v>1035</v>
      </c>
      <c r="J1038">
        <v>3</v>
      </c>
      <c r="L1038" t="s">
        <v>1036</v>
      </c>
      <c r="M1038" t="s">
        <v>1037</v>
      </c>
      <c r="N1038" t="s">
        <v>1038</v>
      </c>
      <c r="O1038" t="s">
        <v>3910</v>
      </c>
      <c r="P1038" t="s">
        <v>15</v>
      </c>
      <c r="Q1038" t="s">
        <v>2</v>
      </c>
      <c r="R1038" t="s">
        <v>2</v>
      </c>
      <c r="S1038" t="s">
        <v>8646</v>
      </c>
      <c r="T1038" t="b">
        <v>1</v>
      </c>
      <c r="U1038" t="b">
        <v>1</v>
      </c>
      <c r="V1038">
        <v>2</v>
      </c>
      <c r="W1038">
        <v>75</v>
      </c>
      <c r="Y1038">
        <v>60</v>
      </c>
      <c r="AG1038" t="s">
        <v>3790</v>
      </c>
      <c r="AH1038" t="s">
        <v>3911</v>
      </c>
    </row>
    <row r="1039" spans="1:34" x14ac:dyDescent="0.25">
      <c r="A1039">
        <v>5</v>
      </c>
      <c r="B1039" t="s">
        <v>636</v>
      </c>
      <c r="C1039" t="s">
        <v>639</v>
      </c>
      <c r="D1039" t="s">
        <v>637</v>
      </c>
      <c r="E1039" t="s">
        <v>638</v>
      </c>
      <c r="F1039" t="s">
        <v>641</v>
      </c>
      <c r="G1039" t="s">
        <v>11042</v>
      </c>
      <c r="H1039" t="s">
        <v>1034</v>
      </c>
      <c r="I1039" t="s">
        <v>1035</v>
      </c>
      <c r="J1039">
        <v>3</v>
      </c>
      <c r="L1039" t="s">
        <v>1036</v>
      </c>
      <c r="M1039" t="s">
        <v>1037</v>
      </c>
      <c r="N1039" t="s">
        <v>1038</v>
      </c>
      <c r="O1039" t="s">
        <v>3912</v>
      </c>
      <c r="P1039" t="s">
        <v>15</v>
      </c>
      <c r="Q1039" t="s">
        <v>2</v>
      </c>
      <c r="R1039" t="s">
        <v>2</v>
      </c>
      <c r="S1039" t="s">
        <v>8646</v>
      </c>
      <c r="T1039" t="b">
        <v>1</v>
      </c>
      <c r="U1039" t="b">
        <v>1</v>
      </c>
      <c r="V1039">
        <v>3</v>
      </c>
      <c r="W1039">
        <v>75</v>
      </c>
      <c r="Y1039">
        <v>60</v>
      </c>
      <c r="AG1039" t="s">
        <v>3790</v>
      </c>
      <c r="AH1039" t="s">
        <v>3913</v>
      </c>
    </row>
    <row r="1040" spans="1:34" x14ac:dyDescent="0.25">
      <c r="A1040">
        <v>5</v>
      </c>
      <c r="B1040" t="s">
        <v>636</v>
      </c>
      <c r="C1040" t="s">
        <v>639</v>
      </c>
      <c r="D1040" t="s">
        <v>637</v>
      </c>
      <c r="E1040" t="s">
        <v>638</v>
      </c>
      <c r="F1040" t="s">
        <v>641</v>
      </c>
      <c r="G1040" t="s">
        <v>11042</v>
      </c>
      <c r="H1040" t="s">
        <v>1034</v>
      </c>
      <c r="I1040" t="s">
        <v>1035</v>
      </c>
      <c r="J1040">
        <v>3</v>
      </c>
      <c r="L1040" t="s">
        <v>1036</v>
      </c>
      <c r="M1040" t="s">
        <v>1037</v>
      </c>
      <c r="N1040" t="s">
        <v>1038</v>
      </c>
      <c r="O1040" t="s">
        <v>3914</v>
      </c>
      <c r="P1040" t="s">
        <v>41</v>
      </c>
      <c r="Q1040" t="s">
        <v>25</v>
      </c>
      <c r="R1040" t="s">
        <v>25</v>
      </c>
      <c r="S1040" t="s">
        <v>26</v>
      </c>
      <c r="T1040" t="b">
        <v>0</v>
      </c>
      <c r="U1040" t="b">
        <v>0</v>
      </c>
      <c r="V1040">
        <v>1</v>
      </c>
      <c r="W1040">
        <v>70</v>
      </c>
      <c r="X1040">
        <v>10</v>
      </c>
      <c r="AB1040">
        <v>2</v>
      </c>
      <c r="AC1040">
        <v>1</v>
      </c>
      <c r="AD1040">
        <v>2</v>
      </c>
      <c r="AE1040" t="s">
        <v>618</v>
      </c>
      <c r="AG1040" t="s">
        <v>2154</v>
      </c>
      <c r="AH1040" t="s">
        <v>3915</v>
      </c>
    </row>
    <row r="1041" spans="1:34" x14ac:dyDescent="0.25">
      <c r="A1041">
        <v>5</v>
      </c>
      <c r="B1041" t="s">
        <v>636</v>
      </c>
      <c r="C1041" t="s">
        <v>639</v>
      </c>
      <c r="D1041" t="s">
        <v>637</v>
      </c>
      <c r="E1041" t="s">
        <v>638</v>
      </c>
      <c r="F1041" t="s">
        <v>641</v>
      </c>
      <c r="G1041" t="s">
        <v>11042</v>
      </c>
      <c r="H1041" t="s">
        <v>1034</v>
      </c>
      <c r="I1041" t="s">
        <v>1035</v>
      </c>
      <c r="J1041">
        <v>3</v>
      </c>
      <c r="L1041" t="s">
        <v>1036</v>
      </c>
      <c r="M1041" t="s">
        <v>1037</v>
      </c>
      <c r="N1041" t="s">
        <v>1038</v>
      </c>
      <c r="O1041" t="s">
        <v>3916</v>
      </c>
      <c r="P1041" t="s">
        <v>41</v>
      </c>
      <c r="Q1041" t="s">
        <v>25</v>
      </c>
      <c r="R1041" t="s">
        <v>25</v>
      </c>
      <c r="S1041" t="s">
        <v>26</v>
      </c>
      <c r="T1041" t="b">
        <v>0</v>
      </c>
      <c r="U1041" t="b">
        <v>0</v>
      </c>
      <c r="V1041">
        <v>2</v>
      </c>
      <c r="W1041">
        <v>70</v>
      </c>
      <c r="X1041">
        <v>10</v>
      </c>
      <c r="AB1041">
        <v>2</v>
      </c>
      <c r="AC1041">
        <v>1</v>
      </c>
      <c r="AD1041">
        <v>2</v>
      </c>
      <c r="AE1041" t="s">
        <v>610</v>
      </c>
      <c r="AG1041" t="s">
        <v>1937</v>
      </c>
      <c r="AH1041" t="s">
        <v>3917</v>
      </c>
    </row>
    <row r="1042" spans="1:34" x14ac:dyDescent="0.25">
      <c r="A1042">
        <v>5</v>
      </c>
      <c r="B1042" t="s">
        <v>636</v>
      </c>
      <c r="C1042" t="s">
        <v>639</v>
      </c>
      <c r="D1042" t="s">
        <v>637</v>
      </c>
      <c r="E1042" t="s">
        <v>638</v>
      </c>
      <c r="F1042" t="s">
        <v>641</v>
      </c>
      <c r="G1042" t="s">
        <v>11042</v>
      </c>
      <c r="H1042" t="s">
        <v>1034</v>
      </c>
      <c r="I1042" t="s">
        <v>1035</v>
      </c>
      <c r="J1042">
        <v>3</v>
      </c>
      <c r="L1042" t="s">
        <v>1036</v>
      </c>
      <c r="M1042" t="s">
        <v>1037</v>
      </c>
      <c r="N1042" t="s">
        <v>1038</v>
      </c>
      <c r="O1042" t="s">
        <v>3918</v>
      </c>
      <c r="P1042" t="s">
        <v>41</v>
      </c>
      <c r="Q1042" t="s">
        <v>25</v>
      </c>
      <c r="R1042" t="s">
        <v>25</v>
      </c>
      <c r="S1042" t="s">
        <v>26</v>
      </c>
      <c r="T1042" t="b">
        <v>0</v>
      </c>
      <c r="U1042" t="b">
        <v>0</v>
      </c>
      <c r="V1042">
        <v>3</v>
      </c>
      <c r="W1042">
        <v>70</v>
      </c>
      <c r="X1042">
        <v>8.5</v>
      </c>
      <c r="AB1042">
        <v>2</v>
      </c>
      <c r="AC1042">
        <v>1</v>
      </c>
      <c r="AD1042">
        <v>2</v>
      </c>
      <c r="AE1042" t="s">
        <v>610</v>
      </c>
      <c r="AG1042" t="s">
        <v>3919</v>
      </c>
      <c r="AH1042" t="s">
        <v>3920</v>
      </c>
    </row>
    <row r="1043" spans="1:34" x14ac:dyDescent="0.25">
      <c r="A1043">
        <v>5</v>
      </c>
      <c r="B1043" t="s">
        <v>636</v>
      </c>
      <c r="C1043" t="s">
        <v>639</v>
      </c>
      <c r="D1043" t="s">
        <v>637</v>
      </c>
      <c r="E1043" t="s">
        <v>638</v>
      </c>
      <c r="F1043" t="s">
        <v>641</v>
      </c>
      <c r="G1043" t="s">
        <v>11042</v>
      </c>
      <c r="H1043" t="s">
        <v>1034</v>
      </c>
      <c r="I1043" t="s">
        <v>1035</v>
      </c>
      <c r="J1043">
        <v>3</v>
      </c>
      <c r="L1043" t="s">
        <v>1036</v>
      </c>
      <c r="M1043" t="s">
        <v>1037</v>
      </c>
      <c r="N1043" t="s">
        <v>1038</v>
      </c>
      <c r="O1043" t="s">
        <v>3921</v>
      </c>
      <c r="P1043" t="s">
        <v>41</v>
      </c>
      <c r="Q1043" t="s">
        <v>25</v>
      </c>
      <c r="R1043" t="s">
        <v>25</v>
      </c>
      <c r="S1043" t="s">
        <v>26</v>
      </c>
      <c r="T1043" t="b">
        <v>0</v>
      </c>
      <c r="U1043" t="b">
        <v>0</v>
      </c>
      <c r="V1043">
        <v>4</v>
      </c>
      <c r="W1043">
        <v>70</v>
      </c>
      <c r="X1043">
        <v>7.5</v>
      </c>
      <c r="AB1043">
        <v>2</v>
      </c>
      <c r="AC1043">
        <v>1</v>
      </c>
      <c r="AD1043">
        <v>2</v>
      </c>
      <c r="AE1043" t="s">
        <v>610</v>
      </c>
      <c r="AG1043" t="s">
        <v>3922</v>
      </c>
      <c r="AH1043" t="s">
        <v>3923</v>
      </c>
    </row>
    <row r="1044" spans="1:34" x14ac:dyDescent="0.25">
      <c r="A1044">
        <v>5</v>
      </c>
      <c r="B1044" t="s">
        <v>636</v>
      </c>
      <c r="C1044" t="s">
        <v>639</v>
      </c>
      <c r="D1044" t="s">
        <v>637</v>
      </c>
      <c r="E1044" t="s">
        <v>638</v>
      </c>
      <c r="F1044" t="s">
        <v>641</v>
      </c>
      <c r="G1044" t="s">
        <v>11042</v>
      </c>
      <c r="H1044" t="s">
        <v>1034</v>
      </c>
      <c r="I1044" t="s">
        <v>1035</v>
      </c>
      <c r="J1044">
        <v>3</v>
      </c>
      <c r="L1044" t="s">
        <v>1036</v>
      </c>
      <c r="M1044" t="s">
        <v>1037</v>
      </c>
      <c r="N1044" t="s">
        <v>1038</v>
      </c>
      <c r="O1044" t="s">
        <v>3924</v>
      </c>
      <c r="P1044" t="s">
        <v>45</v>
      </c>
      <c r="Q1044" t="s">
        <v>25</v>
      </c>
      <c r="R1044" t="s">
        <v>25</v>
      </c>
      <c r="S1044" t="s">
        <v>26</v>
      </c>
      <c r="T1044" t="b">
        <v>1</v>
      </c>
      <c r="U1044" t="b">
        <v>0</v>
      </c>
      <c r="V1044">
        <v>1</v>
      </c>
      <c r="W1044">
        <v>140</v>
      </c>
      <c r="X1044">
        <v>12</v>
      </c>
      <c r="AB1044">
        <v>2</v>
      </c>
      <c r="AC1044">
        <v>1</v>
      </c>
      <c r="AD1044">
        <v>2</v>
      </c>
      <c r="AE1044" t="s">
        <v>610</v>
      </c>
      <c r="AG1044" t="s">
        <v>3925</v>
      </c>
      <c r="AH1044" t="s">
        <v>3926</v>
      </c>
    </row>
    <row r="1045" spans="1:34" x14ac:dyDescent="0.25">
      <c r="A1045">
        <v>5</v>
      </c>
      <c r="B1045" t="s">
        <v>636</v>
      </c>
      <c r="C1045" t="s">
        <v>639</v>
      </c>
      <c r="D1045" t="s">
        <v>637</v>
      </c>
      <c r="E1045" t="s">
        <v>638</v>
      </c>
      <c r="F1045" t="s">
        <v>641</v>
      </c>
      <c r="G1045" t="s">
        <v>11042</v>
      </c>
      <c r="H1045" t="s">
        <v>1034</v>
      </c>
      <c r="I1045" t="s">
        <v>1035</v>
      </c>
      <c r="J1045">
        <v>3</v>
      </c>
      <c r="L1045" t="s">
        <v>1036</v>
      </c>
      <c r="M1045" t="s">
        <v>1037</v>
      </c>
      <c r="N1045" t="s">
        <v>1038</v>
      </c>
      <c r="O1045" t="s">
        <v>3927</v>
      </c>
      <c r="P1045" t="s">
        <v>45</v>
      </c>
      <c r="Q1045" t="s">
        <v>25</v>
      </c>
      <c r="R1045" t="s">
        <v>25</v>
      </c>
      <c r="S1045" t="s">
        <v>26</v>
      </c>
      <c r="T1045" t="b">
        <v>1</v>
      </c>
      <c r="U1045" t="b">
        <v>0</v>
      </c>
      <c r="V1045">
        <v>2</v>
      </c>
      <c r="W1045">
        <v>140</v>
      </c>
      <c r="X1045">
        <v>12</v>
      </c>
      <c r="AB1045">
        <v>2</v>
      </c>
      <c r="AC1045">
        <v>1</v>
      </c>
      <c r="AD1045">
        <v>2</v>
      </c>
      <c r="AE1045" t="s">
        <v>610</v>
      </c>
      <c r="AG1045" t="s">
        <v>3925</v>
      </c>
      <c r="AH1045" t="s">
        <v>3928</v>
      </c>
    </row>
    <row r="1046" spans="1:34" x14ac:dyDescent="0.25">
      <c r="A1046">
        <v>5</v>
      </c>
      <c r="B1046" t="s">
        <v>636</v>
      </c>
      <c r="C1046" t="s">
        <v>639</v>
      </c>
      <c r="D1046" t="s">
        <v>637</v>
      </c>
      <c r="E1046" t="s">
        <v>638</v>
      </c>
      <c r="F1046" t="s">
        <v>641</v>
      </c>
      <c r="G1046" t="s">
        <v>11042</v>
      </c>
      <c r="H1046" t="s">
        <v>1034</v>
      </c>
      <c r="I1046" t="s">
        <v>1035</v>
      </c>
      <c r="J1046">
        <v>3</v>
      </c>
      <c r="L1046" t="s">
        <v>1036</v>
      </c>
      <c r="M1046" t="s">
        <v>1037</v>
      </c>
      <c r="N1046" t="s">
        <v>1038</v>
      </c>
      <c r="O1046" t="s">
        <v>3929</v>
      </c>
      <c r="P1046" t="s">
        <v>45</v>
      </c>
      <c r="Q1046" t="s">
        <v>25</v>
      </c>
      <c r="R1046" t="s">
        <v>25</v>
      </c>
      <c r="S1046" t="s">
        <v>26</v>
      </c>
      <c r="T1046" t="b">
        <v>1</v>
      </c>
      <c r="U1046" t="b">
        <v>0</v>
      </c>
      <c r="V1046">
        <v>3</v>
      </c>
      <c r="W1046">
        <v>150</v>
      </c>
      <c r="X1046">
        <v>9</v>
      </c>
      <c r="AB1046">
        <v>2</v>
      </c>
      <c r="AC1046">
        <v>1</v>
      </c>
      <c r="AD1046">
        <v>2</v>
      </c>
      <c r="AE1046" t="s">
        <v>3930</v>
      </c>
      <c r="AG1046" t="s">
        <v>3931</v>
      </c>
      <c r="AH1046" t="s">
        <v>3932</v>
      </c>
    </row>
    <row r="1047" spans="1:34" x14ac:dyDescent="0.25">
      <c r="A1047">
        <v>5</v>
      </c>
      <c r="B1047" t="s">
        <v>636</v>
      </c>
      <c r="C1047" t="s">
        <v>639</v>
      </c>
      <c r="D1047" t="s">
        <v>637</v>
      </c>
      <c r="E1047" t="s">
        <v>638</v>
      </c>
      <c r="F1047" t="s">
        <v>641</v>
      </c>
      <c r="G1047" t="s">
        <v>11042</v>
      </c>
      <c r="H1047" t="s">
        <v>1034</v>
      </c>
      <c r="I1047" t="s">
        <v>1035</v>
      </c>
      <c r="J1047">
        <v>3</v>
      </c>
      <c r="L1047" t="s">
        <v>1036</v>
      </c>
      <c r="M1047" t="s">
        <v>1037</v>
      </c>
      <c r="N1047" t="s">
        <v>1038</v>
      </c>
      <c r="O1047" t="s">
        <v>3933</v>
      </c>
      <c r="P1047" t="s">
        <v>73</v>
      </c>
      <c r="Q1047" t="s">
        <v>25</v>
      </c>
      <c r="R1047" t="s">
        <v>25</v>
      </c>
      <c r="S1047" t="s">
        <v>8646</v>
      </c>
      <c r="T1047" t="b">
        <v>0</v>
      </c>
      <c r="U1047" t="b">
        <v>0</v>
      </c>
      <c r="V1047">
        <v>1</v>
      </c>
      <c r="W1047">
        <v>30</v>
      </c>
      <c r="X1047">
        <v>15</v>
      </c>
      <c r="AB1047">
        <v>1</v>
      </c>
      <c r="AC1047">
        <v>2</v>
      </c>
      <c r="AD1047">
        <v>1</v>
      </c>
      <c r="AE1047" t="s">
        <v>2289</v>
      </c>
      <c r="AG1047" t="s">
        <v>3934</v>
      </c>
      <c r="AH1047" t="s">
        <v>3935</v>
      </c>
    </row>
    <row r="1048" spans="1:34" x14ac:dyDescent="0.25">
      <c r="A1048">
        <v>5</v>
      </c>
      <c r="B1048" t="s">
        <v>636</v>
      </c>
      <c r="C1048" t="s">
        <v>639</v>
      </c>
      <c r="D1048" t="s">
        <v>637</v>
      </c>
      <c r="E1048" t="s">
        <v>638</v>
      </c>
      <c r="F1048" t="s">
        <v>641</v>
      </c>
      <c r="G1048" t="s">
        <v>11042</v>
      </c>
      <c r="H1048" t="s">
        <v>1034</v>
      </c>
      <c r="I1048" t="s">
        <v>1035</v>
      </c>
      <c r="J1048">
        <v>3</v>
      </c>
      <c r="L1048" t="s">
        <v>1036</v>
      </c>
      <c r="M1048" t="s">
        <v>1037</v>
      </c>
      <c r="N1048" t="s">
        <v>1038</v>
      </c>
      <c r="O1048" t="s">
        <v>3936</v>
      </c>
      <c r="P1048" t="s">
        <v>73</v>
      </c>
      <c r="Q1048" t="s">
        <v>25</v>
      </c>
      <c r="R1048" t="s">
        <v>25</v>
      </c>
      <c r="S1048" t="s">
        <v>8646</v>
      </c>
      <c r="T1048" t="b">
        <v>0</v>
      </c>
      <c r="U1048" t="b">
        <v>0</v>
      </c>
      <c r="V1048">
        <v>2</v>
      </c>
      <c r="W1048">
        <v>35</v>
      </c>
      <c r="X1048">
        <v>17</v>
      </c>
      <c r="AB1048">
        <v>1</v>
      </c>
      <c r="AC1048">
        <v>2</v>
      </c>
      <c r="AD1048">
        <v>1</v>
      </c>
      <c r="AE1048" t="s">
        <v>618</v>
      </c>
      <c r="AG1048" t="s">
        <v>3937</v>
      </c>
      <c r="AH1048" t="s">
        <v>3938</v>
      </c>
    </row>
    <row r="1049" spans="1:34" x14ac:dyDescent="0.25">
      <c r="A1049">
        <v>5</v>
      </c>
      <c r="B1049" t="s">
        <v>636</v>
      </c>
      <c r="C1049" t="s">
        <v>639</v>
      </c>
      <c r="D1049" t="s">
        <v>637</v>
      </c>
      <c r="E1049" t="s">
        <v>638</v>
      </c>
      <c r="F1049" t="s">
        <v>641</v>
      </c>
      <c r="G1049" t="s">
        <v>11042</v>
      </c>
      <c r="H1049" t="s">
        <v>1034</v>
      </c>
      <c r="I1049" t="s">
        <v>1035</v>
      </c>
      <c r="J1049">
        <v>3</v>
      </c>
      <c r="L1049" t="s">
        <v>1036</v>
      </c>
      <c r="M1049" t="s">
        <v>1037</v>
      </c>
      <c r="N1049" t="s">
        <v>1038</v>
      </c>
      <c r="O1049" t="s">
        <v>3939</v>
      </c>
      <c r="P1049" t="s">
        <v>73</v>
      </c>
      <c r="Q1049" t="s">
        <v>25</v>
      </c>
      <c r="R1049" t="s">
        <v>25</v>
      </c>
      <c r="S1049" t="s">
        <v>8646</v>
      </c>
      <c r="T1049" t="b">
        <v>0</v>
      </c>
      <c r="U1049" t="b">
        <v>0</v>
      </c>
      <c r="V1049">
        <v>3</v>
      </c>
      <c r="W1049">
        <v>35</v>
      </c>
      <c r="X1049">
        <v>20</v>
      </c>
      <c r="AB1049">
        <v>1</v>
      </c>
      <c r="AC1049">
        <v>2</v>
      </c>
      <c r="AD1049">
        <v>1</v>
      </c>
      <c r="AE1049" t="s">
        <v>3856</v>
      </c>
      <c r="AG1049" t="s">
        <v>3940</v>
      </c>
      <c r="AH1049" t="s">
        <v>3941</v>
      </c>
    </row>
    <row r="1050" spans="1:34" x14ac:dyDescent="0.25">
      <c r="A1050">
        <v>5</v>
      </c>
      <c r="B1050" t="s">
        <v>636</v>
      </c>
      <c r="C1050" t="s">
        <v>639</v>
      </c>
      <c r="D1050" t="s">
        <v>637</v>
      </c>
      <c r="E1050" t="s">
        <v>638</v>
      </c>
      <c r="F1050" t="s">
        <v>641</v>
      </c>
      <c r="G1050" t="s">
        <v>11042</v>
      </c>
      <c r="H1050" t="s">
        <v>1034</v>
      </c>
      <c r="I1050" t="s">
        <v>1035</v>
      </c>
      <c r="J1050">
        <v>3</v>
      </c>
      <c r="L1050" t="s">
        <v>1036</v>
      </c>
      <c r="M1050" t="s">
        <v>1037</v>
      </c>
      <c r="N1050" t="s">
        <v>1038</v>
      </c>
      <c r="O1050" t="s">
        <v>3942</v>
      </c>
      <c r="P1050" t="s">
        <v>8734</v>
      </c>
      <c r="Q1050" t="s">
        <v>8644</v>
      </c>
      <c r="R1050" t="s">
        <v>8488</v>
      </c>
      <c r="S1050" t="s">
        <v>8643</v>
      </c>
      <c r="T1050" t="b">
        <v>0</v>
      </c>
      <c r="U1050" t="b">
        <v>0</v>
      </c>
      <c r="V1050">
        <v>1</v>
      </c>
      <c r="W1050">
        <v>30</v>
      </c>
      <c r="X1050">
        <v>10</v>
      </c>
      <c r="AB1050">
        <v>2</v>
      </c>
      <c r="AC1050">
        <v>1</v>
      </c>
      <c r="AD1050">
        <v>2</v>
      </c>
      <c r="AE1050" t="s">
        <v>610</v>
      </c>
      <c r="AG1050" t="s">
        <v>3943</v>
      </c>
      <c r="AH1050" t="s">
        <v>3944</v>
      </c>
    </row>
    <row r="1051" spans="1:34" x14ac:dyDescent="0.25">
      <c r="A1051">
        <v>5</v>
      </c>
      <c r="B1051" t="s">
        <v>636</v>
      </c>
      <c r="C1051" t="s">
        <v>639</v>
      </c>
      <c r="D1051" t="s">
        <v>637</v>
      </c>
      <c r="E1051" t="s">
        <v>638</v>
      </c>
      <c r="F1051" t="s">
        <v>641</v>
      </c>
      <c r="G1051" t="s">
        <v>11042</v>
      </c>
      <c r="H1051" t="s">
        <v>1034</v>
      </c>
      <c r="I1051" t="s">
        <v>1035</v>
      </c>
      <c r="J1051">
        <v>3</v>
      </c>
      <c r="L1051" t="s">
        <v>1036</v>
      </c>
      <c r="M1051" t="s">
        <v>1037</v>
      </c>
      <c r="N1051" t="s">
        <v>1038</v>
      </c>
      <c r="O1051" t="s">
        <v>3945</v>
      </c>
      <c r="P1051" t="s">
        <v>8734</v>
      </c>
      <c r="Q1051" t="s">
        <v>8644</v>
      </c>
      <c r="R1051" t="s">
        <v>8488</v>
      </c>
      <c r="S1051" t="s">
        <v>8643</v>
      </c>
      <c r="T1051" t="b">
        <v>0</v>
      </c>
      <c r="U1051" t="b">
        <v>0</v>
      </c>
      <c r="V1051">
        <v>2</v>
      </c>
      <c r="W1051">
        <v>30</v>
      </c>
      <c r="X1051">
        <v>8</v>
      </c>
      <c r="AB1051">
        <v>2</v>
      </c>
      <c r="AC1051">
        <v>1</v>
      </c>
      <c r="AD1051">
        <v>2</v>
      </c>
      <c r="AE1051" t="s">
        <v>1646</v>
      </c>
      <c r="AG1051" t="s">
        <v>2577</v>
      </c>
      <c r="AH1051" t="s">
        <v>3946</v>
      </c>
    </row>
    <row r="1052" spans="1:34" x14ac:dyDescent="0.25">
      <c r="A1052">
        <v>5</v>
      </c>
      <c r="B1052" t="s">
        <v>636</v>
      </c>
      <c r="C1052" t="s">
        <v>639</v>
      </c>
      <c r="D1052" t="s">
        <v>637</v>
      </c>
      <c r="E1052" t="s">
        <v>638</v>
      </c>
      <c r="F1052" t="s">
        <v>641</v>
      </c>
      <c r="G1052" t="s">
        <v>11042</v>
      </c>
      <c r="H1052" t="s">
        <v>1034</v>
      </c>
      <c r="I1052" t="s">
        <v>1035</v>
      </c>
      <c r="J1052">
        <v>3</v>
      </c>
      <c r="L1052" t="s">
        <v>1036</v>
      </c>
      <c r="M1052" t="s">
        <v>1037</v>
      </c>
      <c r="N1052" t="s">
        <v>1038</v>
      </c>
      <c r="O1052" t="s">
        <v>3947</v>
      </c>
      <c r="P1052" t="s">
        <v>20</v>
      </c>
      <c r="Q1052" t="s">
        <v>2</v>
      </c>
      <c r="R1052" t="s">
        <v>2</v>
      </c>
      <c r="S1052" t="s">
        <v>8646</v>
      </c>
      <c r="T1052" t="b">
        <v>1</v>
      </c>
      <c r="U1052" t="b">
        <v>1</v>
      </c>
      <c r="V1052">
        <v>1</v>
      </c>
      <c r="W1052">
        <v>60</v>
      </c>
      <c r="Y1052">
        <v>60</v>
      </c>
      <c r="AG1052" t="s">
        <v>3948</v>
      </c>
      <c r="AH1052" t="s">
        <v>3949</v>
      </c>
    </row>
    <row r="1053" spans="1:34" x14ac:dyDescent="0.25">
      <c r="A1053">
        <v>5</v>
      </c>
      <c r="B1053" t="s">
        <v>636</v>
      </c>
      <c r="C1053" t="s">
        <v>639</v>
      </c>
      <c r="D1053" t="s">
        <v>637</v>
      </c>
      <c r="E1053" t="s">
        <v>638</v>
      </c>
      <c r="F1053" t="s">
        <v>641</v>
      </c>
      <c r="G1053" t="s">
        <v>11042</v>
      </c>
      <c r="H1053" t="s">
        <v>1034</v>
      </c>
      <c r="I1053" t="s">
        <v>1035</v>
      </c>
      <c r="J1053">
        <v>3</v>
      </c>
      <c r="L1053" t="s">
        <v>1036</v>
      </c>
      <c r="M1053" t="s">
        <v>1037</v>
      </c>
      <c r="N1053" t="s">
        <v>1038</v>
      </c>
      <c r="O1053" t="s">
        <v>3950</v>
      </c>
      <c r="P1053" t="s">
        <v>20</v>
      </c>
      <c r="Q1053" t="s">
        <v>2</v>
      </c>
      <c r="R1053" t="s">
        <v>2</v>
      </c>
      <c r="S1053" t="s">
        <v>8646</v>
      </c>
      <c r="T1053" t="b">
        <v>1</v>
      </c>
      <c r="U1053" t="b">
        <v>1</v>
      </c>
      <c r="V1053">
        <v>2</v>
      </c>
      <c r="W1053">
        <v>60</v>
      </c>
      <c r="Y1053">
        <v>60</v>
      </c>
      <c r="AG1053" t="s">
        <v>3948</v>
      </c>
      <c r="AH1053" t="s">
        <v>3951</v>
      </c>
    </row>
    <row r="1054" spans="1:34" x14ac:dyDescent="0.25">
      <c r="A1054">
        <v>5</v>
      </c>
      <c r="B1054" t="s">
        <v>636</v>
      </c>
      <c r="C1054" t="s">
        <v>639</v>
      </c>
      <c r="D1054" t="s">
        <v>637</v>
      </c>
      <c r="E1054" t="s">
        <v>638</v>
      </c>
      <c r="F1054" t="s">
        <v>641</v>
      </c>
      <c r="G1054" t="s">
        <v>11042</v>
      </c>
      <c r="H1054" t="s">
        <v>1034</v>
      </c>
      <c r="I1054" t="s">
        <v>1035</v>
      </c>
      <c r="J1054">
        <v>3</v>
      </c>
      <c r="L1054" t="s">
        <v>1036</v>
      </c>
      <c r="M1054" t="s">
        <v>1037</v>
      </c>
      <c r="N1054" t="s">
        <v>1038</v>
      </c>
      <c r="O1054" t="s">
        <v>3952</v>
      </c>
      <c r="P1054" t="s">
        <v>20</v>
      </c>
      <c r="Q1054" t="s">
        <v>2</v>
      </c>
      <c r="R1054" t="s">
        <v>2</v>
      </c>
      <c r="S1054" t="s">
        <v>8646</v>
      </c>
      <c r="T1054" t="b">
        <v>1</v>
      </c>
      <c r="U1054" t="b">
        <v>1</v>
      </c>
      <c r="V1054">
        <v>3</v>
      </c>
      <c r="W1054">
        <v>60</v>
      </c>
      <c r="Y1054">
        <v>60</v>
      </c>
      <c r="AG1054" t="s">
        <v>3948</v>
      </c>
      <c r="AH1054" t="s">
        <v>3953</v>
      </c>
    </row>
    <row r="1055" spans="1:34" x14ac:dyDescent="0.25">
      <c r="A1055">
        <v>5</v>
      </c>
      <c r="B1055" t="s">
        <v>636</v>
      </c>
      <c r="C1055" t="s">
        <v>639</v>
      </c>
      <c r="D1055" t="s">
        <v>637</v>
      </c>
      <c r="E1055" t="s">
        <v>638</v>
      </c>
      <c r="F1055" t="s">
        <v>641</v>
      </c>
      <c r="G1055" t="s">
        <v>11042</v>
      </c>
      <c r="H1055" t="s">
        <v>1034</v>
      </c>
      <c r="I1055" t="s">
        <v>1035</v>
      </c>
      <c r="J1055">
        <v>3</v>
      </c>
      <c r="L1055" t="s">
        <v>1036</v>
      </c>
      <c r="M1055" t="s">
        <v>1037</v>
      </c>
      <c r="N1055" t="s">
        <v>1038</v>
      </c>
      <c r="O1055" t="s">
        <v>3954</v>
      </c>
      <c r="P1055" t="s">
        <v>356</v>
      </c>
      <c r="Q1055" t="s">
        <v>25</v>
      </c>
      <c r="R1055" t="s">
        <v>25</v>
      </c>
      <c r="S1055" t="s">
        <v>357</v>
      </c>
      <c r="T1055" t="b">
        <v>0</v>
      </c>
      <c r="U1055" t="b">
        <v>1</v>
      </c>
      <c r="V1055">
        <v>1</v>
      </c>
      <c r="Y1055">
        <v>480</v>
      </c>
      <c r="Z1055">
        <v>1.24</v>
      </c>
      <c r="AA1055" t="s">
        <v>2238</v>
      </c>
      <c r="AG1055" t="s">
        <v>3955</v>
      </c>
      <c r="AH1055" t="s">
        <v>1038</v>
      </c>
    </row>
    <row r="1056" spans="1:34" x14ac:dyDescent="0.25">
      <c r="A1056">
        <v>5</v>
      </c>
      <c r="B1056" t="s">
        <v>636</v>
      </c>
      <c r="C1056" t="s">
        <v>639</v>
      </c>
      <c r="D1056" t="s">
        <v>637</v>
      </c>
      <c r="E1056" t="s">
        <v>638</v>
      </c>
      <c r="F1056" t="s">
        <v>641</v>
      </c>
      <c r="G1056" t="s">
        <v>11042</v>
      </c>
      <c r="H1056" t="s">
        <v>1039</v>
      </c>
      <c r="I1056" t="s">
        <v>1040</v>
      </c>
      <c r="J1056">
        <v>4</v>
      </c>
      <c r="L1056" t="s">
        <v>1041</v>
      </c>
      <c r="M1056" t="s">
        <v>1042</v>
      </c>
      <c r="N1056" t="s">
        <v>1043</v>
      </c>
      <c r="O1056" t="s">
        <v>3956</v>
      </c>
      <c r="P1056" t="s">
        <v>356</v>
      </c>
      <c r="Q1056" t="s">
        <v>25</v>
      </c>
      <c r="R1056" t="s">
        <v>25</v>
      </c>
      <c r="S1056" t="s">
        <v>357</v>
      </c>
      <c r="T1056" t="b">
        <v>0</v>
      </c>
      <c r="U1056" t="b">
        <v>1</v>
      </c>
      <c r="V1056">
        <v>1</v>
      </c>
      <c r="Y1056">
        <v>300</v>
      </c>
      <c r="Z1056">
        <v>1.27</v>
      </c>
      <c r="AA1056" t="s">
        <v>3957</v>
      </c>
      <c r="AG1056" t="s">
        <v>3241</v>
      </c>
      <c r="AH1056" t="s">
        <v>1042</v>
      </c>
    </row>
    <row r="1057" spans="1:34" x14ac:dyDescent="0.25">
      <c r="A1057">
        <v>5</v>
      </c>
      <c r="B1057" t="s">
        <v>636</v>
      </c>
      <c r="C1057" t="s">
        <v>639</v>
      </c>
      <c r="D1057" t="s">
        <v>637</v>
      </c>
      <c r="E1057" t="s">
        <v>638</v>
      </c>
      <c r="F1057" t="s">
        <v>641</v>
      </c>
      <c r="G1057" t="s">
        <v>11042</v>
      </c>
      <c r="H1057" t="s">
        <v>1039</v>
      </c>
      <c r="I1057" t="s">
        <v>1040</v>
      </c>
      <c r="J1057">
        <v>4</v>
      </c>
      <c r="L1057" t="s">
        <v>1041</v>
      </c>
      <c r="M1057" t="s">
        <v>1042</v>
      </c>
      <c r="N1057" t="s">
        <v>1043</v>
      </c>
      <c r="O1057" t="s">
        <v>3958</v>
      </c>
      <c r="P1057" t="s">
        <v>112</v>
      </c>
      <c r="Q1057" t="s">
        <v>8644</v>
      </c>
      <c r="R1057" t="s">
        <v>8488</v>
      </c>
      <c r="S1057" t="s">
        <v>8643</v>
      </c>
      <c r="T1057" t="b">
        <v>0</v>
      </c>
      <c r="U1057" t="b">
        <v>0</v>
      </c>
      <c r="V1057">
        <v>1</v>
      </c>
      <c r="W1057">
        <v>40</v>
      </c>
      <c r="X1057">
        <v>15</v>
      </c>
      <c r="AC1057">
        <v>2</v>
      </c>
      <c r="AD1057">
        <v>2</v>
      </c>
      <c r="AE1057" t="s">
        <v>3856</v>
      </c>
      <c r="AG1057" t="s">
        <v>3959</v>
      </c>
      <c r="AH1057" t="s">
        <v>3960</v>
      </c>
    </row>
    <row r="1058" spans="1:34" x14ac:dyDescent="0.25">
      <c r="A1058">
        <v>5</v>
      </c>
      <c r="B1058" t="s">
        <v>636</v>
      </c>
      <c r="C1058" t="s">
        <v>639</v>
      </c>
      <c r="D1058" t="s">
        <v>637</v>
      </c>
      <c r="E1058" t="s">
        <v>638</v>
      </c>
      <c r="F1058" t="s">
        <v>641</v>
      </c>
      <c r="G1058" t="s">
        <v>11042</v>
      </c>
      <c r="H1058" t="s">
        <v>1039</v>
      </c>
      <c r="I1058" t="s">
        <v>1040</v>
      </c>
      <c r="J1058">
        <v>4</v>
      </c>
      <c r="L1058" t="s">
        <v>1041</v>
      </c>
      <c r="M1058" t="s">
        <v>1042</v>
      </c>
      <c r="N1058" t="s">
        <v>1043</v>
      </c>
      <c r="O1058" t="s">
        <v>3961</v>
      </c>
      <c r="P1058" t="s">
        <v>112</v>
      </c>
      <c r="Q1058" t="s">
        <v>8644</v>
      </c>
      <c r="R1058" t="s">
        <v>8488</v>
      </c>
      <c r="S1058" t="s">
        <v>8643</v>
      </c>
      <c r="T1058" t="b">
        <v>0</v>
      </c>
      <c r="U1058" t="b">
        <v>0</v>
      </c>
      <c r="V1058">
        <v>2</v>
      </c>
      <c r="W1058">
        <v>45</v>
      </c>
      <c r="X1058">
        <v>13</v>
      </c>
      <c r="AC1058">
        <v>2</v>
      </c>
      <c r="AD1058">
        <v>1</v>
      </c>
      <c r="AE1058" t="s">
        <v>3856</v>
      </c>
      <c r="AG1058" t="s">
        <v>3962</v>
      </c>
      <c r="AH1058" t="s">
        <v>3963</v>
      </c>
    </row>
    <row r="1059" spans="1:34" x14ac:dyDescent="0.25">
      <c r="A1059">
        <v>5</v>
      </c>
      <c r="B1059" t="s">
        <v>636</v>
      </c>
      <c r="C1059" t="s">
        <v>639</v>
      </c>
      <c r="D1059" t="s">
        <v>637</v>
      </c>
      <c r="E1059" t="s">
        <v>638</v>
      </c>
      <c r="F1059" t="s">
        <v>641</v>
      </c>
      <c r="G1059" t="s">
        <v>11042</v>
      </c>
      <c r="H1059" t="s">
        <v>1039</v>
      </c>
      <c r="I1059" t="s">
        <v>1040</v>
      </c>
      <c r="J1059">
        <v>4</v>
      </c>
      <c r="L1059" t="s">
        <v>1041</v>
      </c>
      <c r="M1059" t="s">
        <v>1042</v>
      </c>
      <c r="N1059" t="s">
        <v>1043</v>
      </c>
      <c r="O1059" t="s">
        <v>3964</v>
      </c>
      <c r="P1059" t="s">
        <v>112</v>
      </c>
      <c r="Q1059" t="s">
        <v>8644</v>
      </c>
      <c r="R1059" t="s">
        <v>8488</v>
      </c>
      <c r="S1059" t="s">
        <v>8643</v>
      </c>
      <c r="T1059" t="b">
        <v>0</v>
      </c>
      <c r="U1059" t="b">
        <v>0</v>
      </c>
      <c r="V1059">
        <v>3</v>
      </c>
      <c r="W1059">
        <v>45</v>
      </c>
      <c r="X1059">
        <v>12</v>
      </c>
      <c r="AC1059">
        <v>2</v>
      </c>
      <c r="AD1059">
        <v>1</v>
      </c>
      <c r="AE1059" t="s">
        <v>3856</v>
      </c>
      <c r="AG1059" t="s">
        <v>3962</v>
      </c>
      <c r="AH1059" t="s">
        <v>3965</v>
      </c>
    </row>
    <row r="1060" spans="1:34" x14ac:dyDescent="0.25">
      <c r="A1060">
        <v>5</v>
      </c>
      <c r="B1060" t="s">
        <v>636</v>
      </c>
      <c r="C1060" t="s">
        <v>639</v>
      </c>
      <c r="D1060" t="s">
        <v>637</v>
      </c>
      <c r="E1060" t="s">
        <v>638</v>
      </c>
      <c r="F1060" t="s">
        <v>641</v>
      </c>
      <c r="G1060" t="s">
        <v>11042</v>
      </c>
      <c r="H1060" t="s">
        <v>1039</v>
      </c>
      <c r="I1060" t="s">
        <v>1040</v>
      </c>
      <c r="J1060">
        <v>4</v>
      </c>
      <c r="L1060" t="s">
        <v>1041</v>
      </c>
      <c r="M1060" t="s">
        <v>1042</v>
      </c>
      <c r="N1060" t="s">
        <v>1043</v>
      </c>
      <c r="O1060" t="s">
        <v>3966</v>
      </c>
      <c r="P1060" t="s">
        <v>214</v>
      </c>
      <c r="Q1060" t="s">
        <v>8650</v>
      </c>
      <c r="R1060" t="s">
        <v>8637</v>
      </c>
      <c r="S1060" t="s">
        <v>8643</v>
      </c>
      <c r="T1060" t="b">
        <v>0</v>
      </c>
      <c r="U1060" t="b">
        <v>0</v>
      </c>
      <c r="V1060">
        <v>1</v>
      </c>
      <c r="W1060">
        <v>42.5</v>
      </c>
      <c r="X1060">
        <v>12</v>
      </c>
      <c r="AB1060">
        <v>2</v>
      </c>
      <c r="AC1060">
        <v>1</v>
      </c>
      <c r="AD1060">
        <v>2</v>
      </c>
      <c r="AE1060" t="s">
        <v>2289</v>
      </c>
      <c r="AG1060" t="s">
        <v>3967</v>
      </c>
      <c r="AH1060" t="s">
        <v>3968</v>
      </c>
    </row>
    <row r="1061" spans="1:34" x14ac:dyDescent="0.25">
      <c r="A1061">
        <v>5</v>
      </c>
      <c r="B1061" t="s">
        <v>636</v>
      </c>
      <c r="C1061" t="s">
        <v>639</v>
      </c>
      <c r="D1061" t="s">
        <v>637</v>
      </c>
      <c r="E1061" t="s">
        <v>638</v>
      </c>
      <c r="F1061" t="s">
        <v>641</v>
      </c>
      <c r="G1061" t="s">
        <v>11042</v>
      </c>
      <c r="H1061" t="s">
        <v>1039</v>
      </c>
      <c r="I1061" t="s">
        <v>1040</v>
      </c>
      <c r="J1061">
        <v>4</v>
      </c>
      <c r="L1061" t="s">
        <v>1041</v>
      </c>
      <c r="M1061" t="s">
        <v>1042</v>
      </c>
      <c r="N1061" t="s">
        <v>1043</v>
      </c>
      <c r="O1061" t="s">
        <v>3969</v>
      </c>
      <c r="P1061" t="s">
        <v>214</v>
      </c>
      <c r="Q1061" t="s">
        <v>8650</v>
      </c>
      <c r="R1061" t="s">
        <v>8637</v>
      </c>
      <c r="S1061" t="s">
        <v>8643</v>
      </c>
      <c r="T1061" t="b">
        <v>0</v>
      </c>
      <c r="U1061" t="b">
        <v>0</v>
      </c>
      <c r="V1061">
        <v>2</v>
      </c>
      <c r="W1061">
        <v>45</v>
      </c>
      <c r="X1061">
        <v>12</v>
      </c>
      <c r="AB1061">
        <v>2</v>
      </c>
      <c r="AC1061">
        <v>1</v>
      </c>
      <c r="AD1061">
        <v>2</v>
      </c>
      <c r="AE1061" t="s">
        <v>3856</v>
      </c>
      <c r="AG1061" t="s">
        <v>3970</v>
      </c>
      <c r="AH1061" t="s">
        <v>3971</v>
      </c>
    </row>
    <row r="1062" spans="1:34" x14ac:dyDescent="0.25">
      <c r="A1062">
        <v>5</v>
      </c>
      <c r="B1062" t="s">
        <v>636</v>
      </c>
      <c r="C1062" t="s">
        <v>639</v>
      </c>
      <c r="D1062" t="s">
        <v>637</v>
      </c>
      <c r="E1062" t="s">
        <v>638</v>
      </c>
      <c r="F1062" t="s">
        <v>641</v>
      </c>
      <c r="G1062" t="s">
        <v>11042</v>
      </c>
      <c r="H1062" t="s">
        <v>1039</v>
      </c>
      <c r="I1062" t="s">
        <v>1040</v>
      </c>
      <c r="J1062">
        <v>4</v>
      </c>
      <c r="L1062" t="s">
        <v>1041</v>
      </c>
      <c r="M1062" t="s">
        <v>1042</v>
      </c>
      <c r="N1062" t="s">
        <v>1043</v>
      </c>
      <c r="O1062" t="s">
        <v>3972</v>
      </c>
      <c r="P1062" t="s">
        <v>214</v>
      </c>
      <c r="Q1062" t="s">
        <v>8650</v>
      </c>
      <c r="R1062" t="s">
        <v>8637</v>
      </c>
      <c r="S1062" t="s">
        <v>8643</v>
      </c>
      <c r="T1062" t="b">
        <v>0</v>
      </c>
      <c r="U1062" t="b">
        <v>0</v>
      </c>
      <c r="V1062">
        <v>3</v>
      </c>
      <c r="W1062">
        <v>45</v>
      </c>
      <c r="X1062">
        <v>9</v>
      </c>
      <c r="AB1062">
        <v>2</v>
      </c>
      <c r="AC1062">
        <v>1</v>
      </c>
      <c r="AD1062">
        <v>2</v>
      </c>
      <c r="AE1062" t="s">
        <v>610</v>
      </c>
      <c r="AG1062" t="s">
        <v>3973</v>
      </c>
      <c r="AH1062" t="s">
        <v>3974</v>
      </c>
    </row>
    <row r="1063" spans="1:34" x14ac:dyDescent="0.25">
      <c r="A1063">
        <v>5</v>
      </c>
      <c r="B1063" t="s">
        <v>636</v>
      </c>
      <c r="C1063" t="s">
        <v>639</v>
      </c>
      <c r="D1063" t="s">
        <v>637</v>
      </c>
      <c r="E1063" t="s">
        <v>638</v>
      </c>
      <c r="F1063" t="s">
        <v>641</v>
      </c>
      <c r="G1063" t="s">
        <v>11042</v>
      </c>
      <c r="H1063" t="s">
        <v>1039</v>
      </c>
      <c r="I1063" t="s">
        <v>1040</v>
      </c>
      <c r="J1063">
        <v>4</v>
      </c>
      <c r="L1063" t="s">
        <v>1041</v>
      </c>
      <c r="M1063" t="s">
        <v>1042</v>
      </c>
      <c r="N1063" t="s">
        <v>1043</v>
      </c>
      <c r="O1063" t="s">
        <v>3975</v>
      </c>
      <c r="P1063" t="s">
        <v>214</v>
      </c>
      <c r="Q1063" t="s">
        <v>8650</v>
      </c>
      <c r="R1063" t="s">
        <v>8637</v>
      </c>
      <c r="S1063" t="s">
        <v>8643</v>
      </c>
      <c r="T1063" t="b">
        <v>0</v>
      </c>
      <c r="U1063" t="b">
        <v>0</v>
      </c>
      <c r="V1063">
        <v>4</v>
      </c>
      <c r="W1063">
        <v>50</v>
      </c>
      <c r="X1063">
        <v>9</v>
      </c>
      <c r="AB1063">
        <v>2</v>
      </c>
      <c r="AC1063">
        <v>1</v>
      </c>
      <c r="AD1063">
        <v>2</v>
      </c>
      <c r="AE1063" t="s">
        <v>3856</v>
      </c>
      <c r="AG1063" t="s">
        <v>3976</v>
      </c>
      <c r="AH1063" t="s">
        <v>3977</v>
      </c>
    </row>
    <row r="1064" spans="1:34" x14ac:dyDescent="0.25">
      <c r="A1064">
        <v>5</v>
      </c>
      <c r="B1064" t="s">
        <v>636</v>
      </c>
      <c r="C1064" t="s">
        <v>639</v>
      </c>
      <c r="D1064" t="s">
        <v>637</v>
      </c>
      <c r="E1064" t="s">
        <v>638</v>
      </c>
      <c r="F1064" t="s">
        <v>641</v>
      </c>
      <c r="G1064" t="s">
        <v>11042</v>
      </c>
      <c r="H1064" t="s">
        <v>1039</v>
      </c>
      <c r="I1064" t="s">
        <v>1040</v>
      </c>
      <c r="J1064">
        <v>4</v>
      </c>
      <c r="L1064" t="s">
        <v>1041</v>
      </c>
      <c r="M1064" t="s">
        <v>1042</v>
      </c>
      <c r="N1064" t="s">
        <v>1043</v>
      </c>
      <c r="O1064" t="s">
        <v>3978</v>
      </c>
      <c r="P1064" t="s">
        <v>222</v>
      </c>
      <c r="Q1064" t="s">
        <v>8650</v>
      </c>
      <c r="R1064" t="s">
        <v>8637</v>
      </c>
      <c r="S1064" t="s">
        <v>8643</v>
      </c>
      <c r="T1064" t="b">
        <v>1</v>
      </c>
      <c r="U1064" t="b">
        <v>0</v>
      </c>
      <c r="V1064">
        <v>1</v>
      </c>
      <c r="W1064">
        <v>15</v>
      </c>
      <c r="X1064">
        <v>10</v>
      </c>
      <c r="AB1064">
        <v>3</v>
      </c>
      <c r="AC1064">
        <v>1</v>
      </c>
      <c r="AD1064">
        <v>3</v>
      </c>
      <c r="AE1064" t="s">
        <v>3930</v>
      </c>
      <c r="AG1064" t="s">
        <v>3979</v>
      </c>
      <c r="AH1064" t="s">
        <v>3980</v>
      </c>
    </row>
    <row r="1065" spans="1:34" x14ac:dyDescent="0.25">
      <c r="A1065">
        <v>5</v>
      </c>
      <c r="B1065" t="s">
        <v>636</v>
      </c>
      <c r="C1065" t="s">
        <v>639</v>
      </c>
      <c r="D1065" t="s">
        <v>637</v>
      </c>
      <c r="E1065" t="s">
        <v>638</v>
      </c>
      <c r="F1065" t="s">
        <v>641</v>
      </c>
      <c r="G1065" t="s">
        <v>11042</v>
      </c>
      <c r="H1065" t="s">
        <v>1039</v>
      </c>
      <c r="I1065" t="s">
        <v>1040</v>
      </c>
      <c r="J1065">
        <v>4</v>
      </c>
      <c r="L1065" t="s">
        <v>1041</v>
      </c>
      <c r="M1065" t="s">
        <v>1042</v>
      </c>
      <c r="N1065" t="s">
        <v>1043</v>
      </c>
      <c r="O1065" t="s">
        <v>3981</v>
      </c>
      <c r="P1065" t="s">
        <v>222</v>
      </c>
      <c r="Q1065" t="s">
        <v>8650</v>
      </c>
      <c r="R1065" t="s">
        <v>8637</v>
      </c>
      <c r="S1065" t="s">
        <v>8643</v>
      </c>
      <c r="T1065" t="b">
        <v>1</v>
      </c>
      <c r="U1065" t="b">
        <v>0</v>
      </c>
      <c r="V1065">
        <v>2</v>
      </c>
      <c r="W1065">
        <v>12.5</v>
      </c>
      <c r="X1065">
        <v>12</v>
      </c>
      <c r="AB1065">
        <v>3</v>
      </c>
      <c r="AC1065">
        <v>1</v>
      </c>
      <c r="AD1065">
        <v>3</v>
      </c>
      <c r="AE1065" t="s">
        <v>3856</v>
      </c>
      <c r="AG1065" t="s">
        <v>3982</v>
      </c>
      <c r="AH1065" t="s">
        <v>3983</v>
      </c>
    </row>
    <row r="1066" spans="1:34" x14ac:dyDescent="0.25">
      <c r="A1066">
        <v>5</v>
      </c>
      <c r="B1066" t="s">
        <v>636</v>
      </c>
      <c r="C1066" t="s">
        <v>639</v>
      </c>
      <c r="D1066" t="s">
        <v>637</v>
      </c>
      <c r="E1066" t="s">
        <v>638</v>
      </c>
      <c r="F1066" t="s">
        <v>641</v>
      </c>
      <c r="G1066" t="s">
        <v>11042</v>
      </c>
      <c r="H1066" t="s">
        <v>1039</v>
      </c>
      <c r="I1066" t="s">
        <v>1040</v>
      </c>
      <c r="J1066">
        <v>4</v>
      </c>
      <c r="L1066" t="s">
        <v>1041</v>
      </c>
      <c r="M1066" t="s">
        <v>1042</v>
      </c>
      <c r="N1066" t="s">
        <v>1043</v>
      </c>
      <c r="O1066" t="s">
        <v>3984</v>
      </c>
      <c r="P1066" t="s">
        <v>222</v>
      </c>
      <c r="Q1066" t="s">
        <v>8650</v>
      </c>
      <c r="R1066" t="s">
        <v>8637</v>
      </c>
      <c r="S1066" t="s">
        <v>8643</v>
      </c>
      <c r="T1066" t="b">
        <v>1</v>
      </c>
      <c r="U1066" t="b">
        <v>0</v>
      </c>
      <c r="V1066">
        <v>3</v>
      </c>
      <c r="W1066">
        <v>12.5</v>
      </c>
      <c r="X1066">
        <v>11</v>
      </c>
      <c r="AB1066">
        <v>3</v>
      </c>
      <c r="AC1066">
        <v>1</v>
      </c>
      <c r="AD1066">
        <v>3</v>
      </c>
      <c r="AE1066" t="s">
        <v>3856</v>
      </c>
      <c r="AG1066" t="s">
        <v>3982</v>
      </c>
      <c r="AH1066" t="s">
        <v>3985</v>
      </c>
    </row>
    <row r="1067" spans="1:34" x14ac:dyDescent="0.25">
      <c r="A1067">
        <v>5</v>
      </c>
      <c r="B1067" t="s">
        <v>636</v>
      </c>
      <c r="C1067" t="s">
        <v>639</v>
      </c>
      <c r="D1067" t="s">
        <v>637</v>
      </c>
      <c r="E1067" t="s">
        <v>638</v>
      </c>
      <c r="F1067" t="s">
        <v>641</v>
      </c>
      <c r="G1067" t="s">
        <v>11042</v>
      </c>
      <c r="H1067" t="s">
        <v>1039</v>
      </c>
      <c r="I1067" t="s">
        <v>1040</v>
      </c>
      <c r="J1067">
        <v>4</v>
      </c>
      <c r="L1067" t="s">
        <v>1041</v>
      </c>
      <c r="M1067" t="s">
        <v>1042</v>
      </c>
      <c r="N1067" t="s">
        <v>1043</v>
      </c>
      <c r="O1067" t="s">
        <v>3986</v>
      </c>
      <c r="P1067" t="s">
        <v>8734</v>
      </c>
      <c r="Q1067" t="s">
        <v>8644</v>
      </c>
      <c r="R1067" t="s">
        <v>8488</v>
      </c>
      <c r="S1067" t="s">
        <v>8643</v>
      </c>
      <c r="T1067" t="b">
        <v>0</v>
      </c>
      <c r="U1067" t="b">
        <v>0</v>
      </c>
      <c r="V1067">
        <v>1</v>
      </c>
      <c r="W1067">
        <v>40</v>
      </c>
      <c r="X1067">
        <v>6</v>
      </c>
      <c r="AB1067">
        <v>2</v>
      </c>
      <c r="AC1067">
        <v>1</v>
      </c>
      <c r="AD1067">
        <v>2</v>
      </c>
      <c r="AE1067" t="s">
        <v>610</v>
      </c>
      <c r="AG1067" t="s">
        <v>3987</v>
      </c>
      <c r="AH1067" t="s">
        <v>3988</v>
      </c>
    </row>
    <row r="1068" spans="1:34" x14ac:dyDescent="0.25">
      <c r="A1068">
        <v>5</v>
      </c>
      <c r="B1068" t="s">
        <v>636</v>
      </c>
      <c r="C1068" t="s">
        <v>639</v>
      </c>
      <c r="D1068" t="s">
        <v>637</v>
      </c>
      <c r="E1068" t="s">
        <v>638</v>
      </c>
      <c r="F1068" t="s">
        <v>641</v>
      </c>
      <c r="G1068" t="s">
        <v>11042</v>
      </c>
      <c r="H1068" t="s">
        <v>1039</v>
      </c>
      <c r="I1068" t="s">
        <v>1040</v>
      </c>
      <c r="J1068">
        <v>4</v>
      </c>
      <c r="L1068" t="s">
        <v>1041</v>
      </c>
      <c r="M1068" t="s">
        <v>1042</v>
      </c>
      <c r="N1068" t="s">
        <v>1043</v>
      </c>
      <c r="O1068" t="s">
        <v>3989</v>
      </c>
      <c r="P1068" t="s">
        <v>8734</v>
      </c>
      <c r="Q1068" t="s">
        <v>8644</v>
      </c>
      <c r="R1068" t="s">
        <v>8488</v>
      </c>
      <c r="S1068" t="s">
        <v>8643</v>
      </c>
      <c r="T1068" t="b">
        <v>0</v>
      </c>
      <c r="U1068" t="b">
        <v>0</v>
      </c>
      <c r="V1068">
        <v>2</v>
      </c>
      <c r="W1068">
        <v>35</v>
      </c>
      <c r="X1068">
        <v>8</v>
      </c>
      <c r="AB1068">
        <v>2</v>
      </c>
      <c r="AC1068">
        <v>1</v>
      </c>
      <c r="AD1068">
        <v>2</v>
      </c>
      <c r="AE1068" t="s">
        <v>3856</v>
      </c>
      <c r="AG1068" t="s">
        <v>3990</v>
      </c>
      <c r="AH1068" t="s">
        <v>3991</v>
      </c>
    </row>
    <row r="1069" spans="1:34" x14ac:dyDescent="0.25">
      <c r="A1069">
        <v>5</v>
      </c>
      <c r="B1069" t="s">
        <v>636</v>
      </c>
      <c r="C1069" t="s">
        <v>639</v>
      </c>
      <c r="D1069" t="s">
        <v>637</v>
      </c>
      <c r="E1069" t="s">
        <v>638</v>
      </c>
      <c r="F1069" t="s">
        <v>641</v>
      </c>
      <c r="G1069" t="s">
        <v>11042</v>
      </c>
      <c r="H1069" t="s">
        <v>1039</v>
      </c>
      <c r="I1069" t="s">
        <v>1040</v>
      </c>
      <c r="J1069">
        <v>4</v>
      </c>
      <c r="L1069" t="s">
        <v>1041</v>
      </c>
      <c r="M1069" t="s">
        <v>1042</v>
      </c>
      <c r="N1069" t="s">
        <v>1043</v>
      </c>
      <c r="O1069" t="s">
        <v>3992</v>
      </c>
      <c r="P1069" t="s">
        <v>8734</v>
      </c>
      <c r="Q1069" t="s">
        <v>8644</v>
      </c>
      <c r="R1069" t="s">
        <v>8488</v>
      </c>
      <c r="S1069" t="s">
        <v>8643</v>
      </c>
      <c r="T1069" t="b">
        <v>0</v>
      </c>
      <c r="U1069" t="b">
        <v>0</v>
      </c>
      <c r="V1069">
        <v>3</v>
      </c>
      <c r="W1069">
        <v>35</v>
      </c>
      <c r="X1069">
        <v>6</v>
      </c>
      <c r="AB1069">
        <v>2</v>
      </c>
      <c r="AC1069">
        <v>1</v>
      </c>
      <c r="AD1069">
        <v>2</v>
      </c>
      <c r="AE1069" t="s">
        <v>610</v>
      </c>
      <c r="AG1069" t="s">
        <v>3993</v>
      </c>
      <c r="AH1069" t="s">
        <v>3994</v>
      </c>
    </row>
    <row r="1070" spans="1:34" x14ac:dyDescent="0.25">
      <c r="A1070">
        <v>5</v>
      </c>
      <c r="B1070" t="s">
        <v>636</v>
      </c>
      <c r="C1070" t="s">
        <v>639</v>
      </c>
      <c r="D1070" t="s">
        <v>637</v>
      </c>
      <c r="E1070" t="s">
        <v>638</v>
      </c>
      <c r="F1070" t="s">
        <v>641</v>
      </c>
      <c r="G1070" t="s">
        <v>11042</v>
      </c>
      <c r="H1070" t="s">
        <v>1039</v>
      </c>
      <c r="I1070" t="s">
        <v>1040</v>
      </c>
      <c r="J1070">
        <v>4</v>
      </c>
      <c r="L1070" t="s">
        <v>1041</v>
      </c>
      <c r="M1070" t="s">
        <v>1042</v>
      </c>
      <c r="N1070" t="s">
        <v>1043</v>
      </c>
      <c r="O1070" t="s">
        <v>3995</v>
      </c>
      <c r="P1070" t="s">
        <v>303</v>
      </c>
      <c r="Q1070" t="s">
        <v>148</v>
      </c>
      <c r="R1070" t="s">
        <v>8661</v>
      </c>
      <c r="S1070" t="s">
        <v>8645</v>
      </c>
      <c r="T1070" t="b">
        <v>0</v>
      </c>
      <c r="U1070" t="b">
        <v>0</v>
      </c>
      <c r="V1070">
        <v>1</v>
      </c>
      <c r="W1070">
        <v>10</v>
      </c>
      <c r="X1070">
        <v>15</v>
      </c>
      <c r="AB1070">
        <v>2</v>
      </c>
      <c r="AC1070">
        <v>2</v>
      </c>
      <c r="AD1070">
        <v>2</v>
      </c>
      <c r="AE1070" t="s">
        <v>3856</v>
      </c>
      <c r="AG1070" t="s">
        <v>3996</v>
      </c>
      <c r="AH1070" t="s">
        <v>3997</v>
      </c>
    </row>
    <row r="1071" spans="1:34" x14ac:dyDescent="0.25">
      <c r="A1071">
        <v>5</v>
      </c>
      <c r="B1071" t="s">
        <v>636</v>
      </c>
      <c r="C1071" t="s">
        <v>639</v>
      </c>
      <c r="D1071" t="s">
        <v>637</v>
      </c>
      <c r="E1071" t="s">
        <v>638</v>
      </c>
      <c r="F1071" t="s">
        <v>641</v>
      </c>
      <c r="G1071" t="s">
        <v>11042</v>
      </c>
      <c r="H1071" t="s">
        <v>1039</v>
      </c>
      <c r="I1071" t="s">
        <v>1040</v>
      </c>
      <c r="J1071">
        <v>4</v>
      </c>
      <c r="L1071" t="s">
        <v>1041</v>
      </c>
      <c r="M1071" t="s">
        <v>1042</v>
      </c>
      <c r="N1071" t="s">
        <v>1043</v>
      </c>
      <c r="O1071" t="s">
        <v>3998</v>
      </c>
      <c r="P1071" t="s">
        <v>303</v>
      </c>
      <c r="Q1071" t="s">
        <v>148</v>
      </c>
      <c r="R1071" t="s">
        <v>8661</v>
      </c>
      <c r="S1071" t="s">
        <v>8645</v>
      </c>
      <c r="T1071" t="b">
        <v>0</v>
      </c>
      <c r="U1071" t="b">
        <v>0</v>
      </c>
      <c r="V1071">
        <v>2</v>
      </c>
      <c r="W1071">
        <v>10</v>
      </c>
      <c r="X1071">
        <v>14</v>
      </c>
      <c r="AB1071">
        <v>2</v>
      </c>
      <c r="AC1071">
        <v>2</v>
      </c>
      <c r="AD1071">
        <v>2</v>
      </c>
      <c r="AE1071" t="s">
        <v>3856</v>
      </c>
      <c r="AG1071" t="s">
        <v>3996</v>
      </c>
      <c r="AH1071" t="s">
        <v>3999</v>
      </c>
    </row>
    <row r="1072" spans="1:34" x14ac:dyDescent="0.25">
      <c r="A1072">
        <v>5</v>
      </c>
      <c r="B1072" t="s">
        <v>636</v>
      </c>
      <c r="C1072" t="s">
        <v>639</v>
      </c>
      <c r="D1072" t="s">
        <v>637</v>
      </c>
      <c r="E1072" t="s">
        <v>638</v>
      </c>
      <c r="F1072" t="s">
        <v>641</v>
      </c>
      <c r="G1072" t="s">
        <v>11042</v>
      </c>
      <c r="H1072" t="s">
        <v>1039</v>
      </c>
      <c r="I1072" t="s">
        <v>1040</v>
      </c>
      <c r="J1072">
        <v>4</v>
      </c>
      <c r="L1072" t="s">
        <v>1041</v>
      </c>
      <c r="M1072" t="s">
        <v>1042</v>
      </c>
      <c r="N1072" t="s">
        <v>1043</v>
      </c>
      <c r="O1072" t="s">
        <v>4000</v>
      </c>
      <c r="P1072" t="s">
        <v>303</v>
      </c>
      <c r="Q1072" t="s">
        <v>148</v>
      </c>
      <c r="R1072" t="s">
        <v>8661</v>
      </c>
      <c r="S1072" t="s">
        <v>8645</v>
      </c>
      <c r="T1072" t="b">
        <v>0</v>
      </c>
      <c r="U1072" t="b">
        <v>0</v>
      </c>
      <c r="V1072">
        <v>3</v>
      </c>
      <c r="W1072">
        <v>10</v>
      </c>
      <c r="X1072">
        <v>15</v>
      </c>
      <c r="AB1072">
        <v>2</v>
      </c>
      <c r="AC1072">
        <v>2</v>
      </c>
      <c r="AD1072">
        <v>2</v>
      </c>
      <c r="AE1072" t="s">
        <v>3856</v>
      </c>
      <c r="AG1072" t="s">
        <v>3996</v>
      </c>
      <c r="AH1072" t="s">
        <v>4001</v>
      </c>
    </row>
    <row r="1073" spans="1:34" x14ac:dyDescent="0.25">
      <c r="A1073">
        <v>5</v>
      </c>
      <c r="B1073" t="s">
        <v>636</v>
      </c>
      <c r="C1073" t="s">
        <v>639</v>
      </c>
      <c r="D1073" t="s">
        <v>637</v>
      </c>
      <c r="E1073" t="s">
        <v>638</v>
      </c>
      <c r="F1073" t="s">
        <v>641</v>
      </c>
      <c r="G1073" t="s">
        <v>11042</v>
      </c>
      <c r="H1073" t="s">
        <v>1039</v>
      </c>
      <c r="I1073" t="s">
        <v>1040</v>
      </c>
      <c r="J1073">
        <v>4</v>
      </c>
      <c r="L1073" t="s">
        <v>1041</v>
      </c>
      <c r="M1073" t="s">
        <v>1042</v>
      </c>
      <c r="N1073" t="s">
        <v>1043</v>
      </c>
      <c r="O1073" t="s">
        <v>4002</v>
      </c>
      <c r="P1073" t="s">
        <v>1534</v>
      </c>
      <c r="Q1073" t="s">
        <v>2</v>
      </c>
      <c r="R1073" t="s">
        <v>2</v>
      </c>
      <c r="S1073" t="s">
        <v>8646</v>
      </c>
      <c r="T1073" t="b">
        <v>0</v>
      </c>
      <c r="U1073" t="b">
        <v>1</v>
      </c>
      <c r="V1073">
        <v>1</v>
      </c>
      <c r="W1073">
        <v>150</v>
      </c>
      <c r="Y1073">
        <v>60</v>
      </c>
      <c r="AH1073" t="s">
        <v>4003</v>
      </c>
    </row>
    <row r="1074" spans="1:34" x14ac:dyDescent="0.25">
      <c r="A1074">
        <v>5</v>
      </c>
      <c r="B1074" t="s">
        <v>636</v>
      </c>
      <c r="C1074" t="s">
        <v>639</v>
      </c>
      <c r="D1074" t="s">
        <v>637</v>
      </c>
      <c r="E1074" t="s">
        <v>638</v>
      </c>
      <c r="F1074" t="s">
        <v>641</v>
      </c>
      <c r="G1074" t="s">
        <v>11042</v>
      </c>
      <c r="H1074" t="s">
        <v>1039</v>
      </c>
      <c r="I1074" t="s">
        <v>1040</v>
      </c>
      <c r="J1074">
        <v>4</v>
      </c>
      <c r="L1074" t="s">
        <v>1041</v>
      </c>
      <c r="M1074" t="s">
        <v>1042</v>
      </c>
      <c r="N1074" t="s">
        <v>1043</v>
      </c>
      <c r="O1074" t="s">
        <v>4004</v>
      </c>
      <c r="P1074" t="s">
        <v>1534</v>
      </c>
      <c r="Q1074" t="s">
        <v>2</v>
      </c>
      <c r="R1074" t="s">
        <v>2</v>
      </c>
      <c r="S1074" t="s">
        <v>8646</v>
      </c>
      <c r="T1074" t="b">
        <v>0</v>
      </c>
      <c r="U1074" t="b">
        <v>1</v>
      </c>
      <c r="V1074">
        <v>2</v>
      </c>
      <c r="W1074">
        <v>150</v>
      </c>
      <c r="Y1074">
        <v>60</v>
      </c>
      <c r="AH1074" t="s">
        <v>4005</v>
      </c>
    </row>
    <row r="1075" spans="1:34" x14ac:dyDescent="0.25">
      <c r="A1075">
        <v>5</v>
      </c>
      <c r="B1075" t="s">
        <v>636</v>
      </c>
      <c r="C1075" t="s">
        <v>639</v>
      </c>
      <c r="D1075" t="s">
        <v>637</v>
      </c>
      <c r="E1075" t="s">
        <v>638</v>
      </c>
      <c r="F1075" t="s">
        <v>641</v>
      </c>
      <c r="G1075" t="s">
        <v>11042</v>
      </c>
      <c r="H1075" t="s">
        <v>1039</v>
      </c>
      <c r="I1075" t="s">
        <v>1040</v>
      </c>
      <c r="J1075">
        <v>4</v>
      </c>
      <c r="L1075" t="s">
        <v>1041</v>
      </c>
      <c r="M1075" t="s">
        <v>1042</v>
      </c>
      <c r="N1075" t="s">
        <v>1043</v>
      </c>
      <c r="O1075" t="s">
        <v>4006</v>
      </c>
      <c r="P1075" t="s">
        <v>1534</v>
      </c>
      <c r="Q1075" t="s">
        <v>2</v>
      </c>
      <c r="R1075" t="s">
        <v>2</v>
      </c>
      <c r="S1075" t="s">
        <v>8646</v>
      </c>
      <c r="T1075" t="b">
        <v>0</v>
      </c>
      <c r="U1075" t="b">
        <v>1</v>
      </c>
      <c r="V1075">
        <v>3</v>
      </c>
      <c r="W1075">
        <v>150</v>
      </c>
      <c r="Y1075">
        <v>60</v>
      </c>
      <c r="AH1075" t="s">
        <v>4007</v>
      </c>
    </row>
    <row r="1076" spans="1:34" x14ac:dyDescent="0.25">
      <c r="A1076">
        <v>5</v>
      </c>
      <c r="B1076" t="s">
        <v>636</v>
      </c>
      <c r="C1076" t="s">
        <v>639</v>
      </c>
      <c r="D1076" t="s">
        <v>637</v>
      </c>
      <c r="E1076" t="s">
        <v>638</v>
      </c>
      <c r="F1076" t="s">
        <v>641</v>
      </c>
      <c r="G1076" t="s">
        <v>11042</v>
      </c>
      <c r="H1076" t="s">
        <v>1039</v>
      </c>
      <c r="I1076" t="s">
        <v>1040</v>
      </c>
      <c r="J1076">
        <v>4</v>
      </c>
      <c r="L1076" t="s">
        <v>1041</v>
      </c>
      <c r="M1076" t="s">
        <v>1042</v>
      </c>
      <c r="N1076" t="s">
        <v>1043</v>
      </c>
      <c r="O1076" t="s">
        <v>4008</v>
      </c>
      <c r="P1076" t="s">
        <v>356</v>
      </c>
      <c r="Q1076" t="s">
        <v>25</v>
      </c>
      <c r="R1076" t="s">
        <v>25</v>
      </c>
      <c r="S1076" t="s">
        <v>357</v>
      </c>
      <c r="T1076" t="b">
        <v>0</v>
      </c>
      <c r="U1076" t="b">
        <v>1</v>
      </c>
      <c r="V1076">
        <v>2</v>
      </c>
      <c r="Y1076">
        <v>710</v>
      </c>
      <c r="Z1076">
        <v>3</v>
      </c>
      <c r="AA1076" t="s">
        <v>3957</v>
      </c>
      <c r="AG1076" t="s">
        <v>4009</v>
      </c>
      <c r="AH1076" t="s">
        <v>1043</v>
      </c>
    </row>
    <row r="1077" spans="1:34" x14ac:dyDescent="0.25">
      <c r="A1077">
        <v>5</v>
      </c>
      <c r="B1077" t="s">
        <v>636</v>
      </c>
      <c r="C1077" t="s">
        <v>639</v>
      </c>
      <c r="D1077" t="s">
        <v>637</v>
      </c>
      <c r="E1077" t="s">
        <v>638</v>
      </c>
      <c r="F1077" t="s">
        <v>641</v>
      </c>
      <c r="G1077" t="s">
        <v>11042</v>
      </c>
      <c r="H1077" t="s">
        <v>1044</v>
      </c>
      <c r="I1077" t="s">
        <v>1045</v>
      </c>
      <c r="J1077">
        <v>1</v>
      </c>
      <c r="L1077" t="s">
        <v>1026</v>
      </c>
      <c r="M1077" t="s">
        <v>1046</v>
      </c>
      <c r="N1077" t="s">
        <v>1047</v>
      </c>
      <c r="O1077" t="s">
        <v>4010</v>
      </c>
      <c r="P1077" t="s">
        <v>356</v>
      </c>
      <c r="Q1077" t="s">
        <v>25</v>
      </c>
      <c r="R1077" t="s">
        <v>25</v>
      </c>
      <c r="S1077" t="s">
        <v>357</v>
      </c>
      <c r="T1077" t="b">
        <v>0</v>
      </c>
      <c r="U1077" t="b">
        <v>1</v>
      </c>
      <c r="V1077">
        <v>1</v>
      </c>
      <c r="Y1077">
        <v>300</v>
      </c>
      <c r="Z1077">
        <v>1.34</v>
      </c>
      <c r="AA1077" t="s">
        <v>3957</v>
      </c>
      <c r="AG1077" t="s">
        <v>272</v>
      </c>
      <c r="AH1077" t="s">
        <v>1046</v>
      </c>
    </row>
    <row r="1078" spans="1:34" x14ac:dyDescent="0.25">
      <c r="A1078">
        <v>5</v>
      </c>
      <c r="B1078" t="s">
        <v>636</v>
      </c>
      <c r="C1078" t="s">
        <v>639</v>
      </c>
      <c r="D1078" t="s">
        <v>637</v>
      </c>
      <c r="E1078" t="s">
        <v>638</v>
      </c>
      <c r="F1078" t="s">
        <v>641</v>
      </c>
      <c r="G1078" t="s">
        <v>11042</v>
      </c>
      <c r="H1078" t="s">
        <v>1044</v>
      </c>
      <c r="I1078" t="s">
        <v>1045</v>
      </c>
      <c r="J1078">
        <v>1</v>
      </c>
      <c r="L1078" t="s">
        <v>1026</v>
      </c>
      <c r="M1078" t="s">
        <v>1046</v>
      </c>
      <c r="N1078" t="s">
        <v>1047</v>
      </c>
      <c r="O1078" t="s">
        <v>4011</v>
      </c>
      <c r="P1078" t="s">
        <v>249</v>
      </c>
      <c r="Q1078" t="s">
        <v>369</v>
      </c>
      <c r="R1078" t="s">
        <v>423</v>
      </c>
      <c r="S1078" t="s">
        <v>8645</v>
      </c>
      <c r="T1078" t="b">
        <v>0</v>
      </c>
      <c r="U1078" t="b">
        <v>0</v>
      </c>
      <c r="V1078">
        <v>1</v>
      </c>
      <c r="W1078">
        <v>150</v>
      </c>
      <c r="X1078">
        <v>8</v>
      </c>
      <c r="AB1078">
        <v>3</v>
      </c>
      <c r="AC1078">
        <v>1</v>
      </c>
      <c r="AD1078">
        <v>1</v>
      </c>
      <c r="AE1078" t="s">
        <v>3856</v>
      </c>
      <c r="AG1078" t="s">
        <v>4012</v>
      </c>
      <c r="AH1078" t="s">
        <v>4013</v>
      </c>
    </row>
    <row r="1079" spans="1:34" x14ac:dyDescent="0.25">
      <c r="A1079">
        <v>5</v>
      </c>
      <c r="B1079" t="s">
        <v>636</v>
      </c>
      <c r="C1079" t="s">
        <v>639</v>
      </c>
      <c r="D1079" t="s">
        <v>637</v>
      </c>
      <c r="E1079" t="s">
        <v>638</v>
      </c>
      <c r="F1079" t="s">
        <v>641</v>
      </c>
      <c r="G1079" t="s">
        <v>11042</v>
      </c>
      <c r="H1079" t="s">
        <v>1044</v>
      </c>
      <c r="I1079" t="s">
        <v>1045</v>
      </c>
      <c r="J1079">
        <v>1</v>
      </c>
      <c r="L1079" t="s">
        <v>1026</v>
      </c>
      <c r="M1079" t="s">
        <v>1046</v>
      </c>
      <c r="N1079" t="s">
        <v>1047</v>
      </c>
      <c r="O1079" t="s">
        <v>4014</v>
      </c>
      <c r="P1079" t="s">
        <v>249</v>
      </c>
      <c r="Q1079" t="s">
        <v>369</v>
      </c>
      <c r="R1079" t="s">
        <v>423</v>
      </c>
      <c r="S1079" t="s">
        <v>8645</v>
      </c>
      <c r="T1079" t="b">
        <v>0</v>
      </c>
      <c r="U1079" t="b">
        <v>0</v>
      </c>
      <c r="V1079">
        <v>2</v>
      </c>
      <c r="W1079">
        <v>150</v>
      </c>
      <c r="X1079">
        <v>8</v>
      </c>
      <c r="AB1079">
        <v>3</v>
      </c>
      <c r="AC1079">
        <v>1</v>
      </c>
      <c r="AD1079">
        <v>1</v>
      </c>
      <c r="AE1079" t="s">
        <v>3856</v>
      </c>
      <c r="AG1079" t="s">
        <v>4012</v>
      </c>
      <c r="AH1079" t="s">
        <v>4015</v>
      </c>
    </row>
    <row r="1080" spans="1:34" x14ac:dyDescent="0.25">
      <c r="A1080">
        <v>5</v>
      </c>
      <c r="B1080" t="s">
        <v>636</v>
      </c>
      <c r="C1080" t="s">
        <v>639</v>
      </c>
      <c r="D1080" t="s">
        <v>637</v>
      </c>
      <c r="E1080" t="s">
        <v>638</v>
      </c>
      <c r="F1080" t="s">
        <v>641</v>
      </c>
      <c r="G1080" t="s">
        <v>11042</v>
      </c>
      <c r="H1080" t="s">
        <v>1044</v>
      </c>
      <c r="I1080" t="s">
        <v>1045</v>
      </c>
      <c r="J1080">
        <v>1</v>
      </c>
      <c r="L1080" t="s">
        <v>1026</v>
      </c>
      <c r="M1080" t="s">
        <v>1046</v>
      </c>
      <c r="N1080" t="s">
        <v>1047</v>
      </c>
      <c r="O1080" t="s">
        <v>4016</v>
      </c>
      <c r="P1080" t="s">
        <v>249</v>
      </c>
      <c r="Q1080" t="s">
        <v>369</v>
      </c>
      <c r="R1080" t="s">
        <v>423</v>
      </c>
      <c r="S1080" t="s">
        <v>8645</v>
      </c>
      <c r="T1080" t="b">
        <v>0</v>
      </c>
      <c r="U1080" t="b">
        <v>0</v>
      </c>
      <c r="V1080">
        <v>3</v>
      </c>
      <c r="W1080">
        <v>150</v>
      </c>
      <c r="X1080">
        <v>8</v>
      </c>
      <c r="AB1080">
        <v>3</v>
      </c>
      <c r="AC1080">
        <v>1</v>
      </c>
      <c r="AD1080">
        <v>1</v>
      </c>
      <c r="AE1080" t="s">
        <v>3856</v>
      </c>
      <c r="AG1080" t="s">
        <v>4012</v>
      </c>
      <c r="AH1080" t="s">
        <v>4017</v>
      </c>
    </row>
    <row r="1081" spans="1:34" x14ac:dyDescent="0.25">
      <c r="A1081">
        <v>5</v>
      </c>
      <c r="B1081" t="s">
        <v>636</v>
      </c>
      <c r="C1081" t="s">
        <v>639</v>
      </c>
      <c r="D1081" t="s">
        <v>637</v>
      </c>
      <c r="E1081" t="s">
        <v>638</v>
      </c>
      <c r="F1081" t="s">
        <v>641</v>
      </c>
      <c r="G1081" t="s">
        <v>11042</v>
      </c>
      <c r="H1081" t="s">
        <v>1044</v>
      </c>
      <c r="I1081" t="s">
        <v>1045</v>
      </c>
      <c r="J1081">
        <v>1</v>
      </c>
      <c r="L1081" t="s">
        <v>1026</v>
      </c>
      <c r="M1081" t="s">
        <v>1046</v>
      </c>
      <c r="N1081" t="s">
        <v>1047</v>
      </c>
      <c r="O1081" t="s">
        <v>4018</v>
      </c>
      <c r="P1081" t="s">
        <v>249</v>
      </c>
      <c r="Q1081" t="s">
        <v>369</v>
      </c>
      <c r="R1081" t="s">
        <v>423</v>
      </c>
      <c r="S1081" t="s">
        <v>8645</v>
      </c>
      <c r="T1081" t="b">
        <v>0</v>
      </c>
      <c r="U1081" t="b">
        <v>0</v>
      </c>
      <c r="V1081">
        <v>4</v>
      </c>
      <c r="W1081">
        <v>150</v>
      </c>
      <c r="X1081">
        <v>7</v>
      </c>
      <c r="AB1081">
        <v>3</v>
      </c>
      <c r="AC1081">
        <v>1</v>
      </c>
      <c r="AD1081">
        <v>1</v>
      </c>
      <c r="AE1081" t="s">
        <v>610</v>
      </c>
      <c r="AG1081" t="s">
        <v>3090</v>
      </c>
      <c r="AH1081" t="s">
        <v>4019</v>
      </c>
    </row>
    <row r="1082" spans="1:34" x14ac:dyDescent="0.25">
      <c r="A1082">
        <v>5</v>
      </c>
      <c r="B1082" t="s">
        <v>636</v>
      </c>
      <c r="C1082" t="s">
        <v>639</v>
      </c>
      <c r="D1082" t="s">
        <v>637</v>
      </c>
      <c r="E1082" t="s">
        <v>638</v>
      </c>
      <c r="F1082" t="s">
        <v>641</v>
      </c>
      <c r="G1082" t="s">
        <v>11042</v>
      </c>
      <c r="H1082" t="s">
        <v>1044</v>
      </c>
      <c r="I1082" t="s">
        <v>1045</v>
      </c>
      <c r="J1082">
        <v>1</v>
      </c>
      <c r="L1082" t="s">
        <v>1026</v>
      </c>
      <c r="M1082" t="s">
        <v>1046</v>
      </c>
      <c r="N1082" t="s">
        <v>1047</v>
      </c>
      <c r="O1082" t="s">
        <v>4020</v>
      </c>
      <c r="P1082" t="s">
        <v>256</v>
      </c>
      <c r="Q1082" t="s">
        <v>369</v>
      </c>
      <c r="R1082" t="s">
        <v>8654</v>
      </c>
      <c r="S1082" t="s">
        <v>8645</v>
      </c>
      <c r="T1082" t="b">
        <v>1</v>
      </c>
      <c r="U1082" t="b">
        <v>0</v>
      </c>
      <c r="V1082">
        <v>1</v>
      </c>
      <c r="W1082">
        <v>35</v>
      </c>
      <c r="X1082">
        <v>8</v>
      </c>
      <c r="AB1082">
        <v>2</v>
      </c>
      <c r="AC1082">
        <v>1</v>
      </c>
      <c r="AD1082">
        <v>2</v>
      </c>
      <c r="AE1082" t="s">
        <v>610</v>
      </c>
      <c r="AG1082" t="s">
        <v>1937</v>
      </c>
      <c r="AH1082" t="s">
        <v>4021</v>
      </c>
    </row>
    <row r="1083" spans="1:34" x14ac:dyDescent="0.25">
      <c r="A1083">
        <v>5</v>
      </c>
      <c r="B1083" t="s">
        <v>636</v>
      </c>
      <c r="C1083" t="s">
        <v>639</v>
      </c>
      <c r="D1083" t="s">
        <v>637</v>
      </c>
      <c r="E1083" t="s">
        <v>638</v>
      </c>
      <c r="F1083" t="s">
        <v>641</v>
      </c>
      <c r="G1083" t="s">
        <v>11042</v>
      </c>
      <c r="H1083" t="s">
        <v>1044</v>
      </c>
      <c r="I1083" t="s">
        <v>1045</v>
      </c>
      <c r="J1083">
        <v>1</v>
      </c>
      <c r="L1083" t="s">
        <v>1026</v>
      </c>
      <c r="M1083" t="s">
        <v>1046</v>
      </c>
      <c r="N1083" t="s">
        <v>1047</v>
      </c>
      <c r="O1083" t="s">
        <v>4022</v>
      </c>
      <c r="P1083" t="s">
        <v>256</v>
      </c>
      <c r="Q1083" t="s">
        <v>369</v>
      </c>
      <c r="R1083" t="s">
        <v>8654</v>
      </c>
      <c r="S1083" t="s">
        <v>8645</v>
      </c>
      <c r="T1083" t="b">
        <v>1</v>
      </c>
      <c r="U1083" t="b">
        <v>0</v>
      </c>
      <c r="V1083">
        <v>2</v>
      </c>
      <c r="W1083">
        <v>40</v>
      </c>
      <c r="X1083">
        <v>8</v>
      </c>
      <c r="AB1083">
        <v>2</v>
      </c>
      <c r="AC1083">
        <v>1</v>
      </c>
      <c r="AD1083">
        <v>2</v>
      </c>
      <c r="AE1083" t="s">
        <v>610</v>
      </c>
      <c r="AG1083" t="s">
        <v>1937</v>
      </c>
      <c r="AH1083" t="s">
        <v>4023</v>
      </c>
    </row>
    <row r="1084" spans="1:34" x14ac:dyDescent="0.25">
      <c r="A1084">
        <v>5</v>
      </c>
      <c r="B1084" t="s">
        <v>636</v>
      </c>
      <c r="C1084" t="s">
        <v>639</v>
      </c>
      <c r="D1084" t="s">
        <v>637</v>
      </c>
      <c r="E1084" t="s">
        <v>638</v>
      </c>
      <c r="F1084" t="s">
        <v>641</v>
      </c>
      <c r="G1084" t="s">
        <v>11042</v>
      </c>
      <c r="H1084" t="s">
        <v>1044</v>
      </c>
      <c r="I1084" t="s">
        <v>1045</v>
      </c>
      <c r="J1084">
        <v>1</v>
      </c>
      <c r="L1084" t="s">
        <v>1026</v>
      </c>
      <c r="M1084" t="s">
        <v>1046</v>
      </c>
      <c r="N1084" t="s">
        <v>1047</v>
      </c>
      <c r="O1084" t="s">
        <v>4024</v>
      </c>
      <c r="P1084" t="s">
        <v>256</v>
      </c>
      <c r="Q1084" t="s">
        <v>369</v>
      </c>
      <c r="R1084" t="s">
        <v>8654</v>
      </c>
      <c r="S1084" t="s">
        <v>8645</v>
      </c>
      <c r="T1084" t="b">
        <v>1</v>
      </c>
      <c r="U1084" t="b">
        <v>0</v>
      </c>
      <c r="V1084">
        <v>3</v>
      </c>
      <c r="W1084">
        <v>40</v>
      </c>
      <c r="X1084">
        <v>8</v>
      </c>
      <c r="AB1084">
        <v>2</v>
      </c>
      <c r="AC1084">
        <v>1</v>
      </c>
      <c r="AD1084">
        <v>2</v>
      </c>
      <c r="AE1084" t="s">
        <v>610</v>
      </c>
      <c r="AG1084" t="s">
        <v>1937</v>
      </c>
      <c r="AH1084" t="s">
        <v>4025</v>
      </c>
    </row>
    <row r="1085" spans="1:34" x14ac:dyDescent="0.25">
      <c r="A1085">
        <v>5</v>
      </c>
      <c r="B1085" t="s">
        <v>636</v>
      </c>
      <c r="C1085" t="s">
        <v>639</v>
      </c>
      <c r="D1085" t="s">
        <v>637</v>
      </c>
      <c r="E1085" t="s">
        <v>638</v>
      </c>
      <c r="F1085" t="s">
        <v>641</v>
      </c>
      <c r="G1085" t="s">
        <v>11042</v>
      </c>
      <c r="H1085" t="s">
        <v>1044</v>
      </c>
      <c r="I1085" t="s">
        <v>1045</v>
      </c>
      <c r="J1085">
        <v>1</v>
      </c>
      <c r="L1085" t="s">
        <v>1026</v>
      </c>
      <c r="M1085" t="s">
        <v>1046</v>
      </c>
      <c r="N1085" t="s">
        <v>1047</v>
      </c>
      <c r="O1085" t="s">
        <v>4026</v>
      </c>
      <c r="P1085" t="s">
        <v>41</v>
      </c>
      <c r="Q1085" t="s">
        <v>25</v>
      </c>
      <c r="R1085" t="s">
        <v>25</v>
      </c>
      <c r="S1085" t="s">
        <v>26</v>
      </c>
      <c r="T1085" t="b">
        <v>0</v>
      </c>
      <c r="U1085" t="b">
        <v>0</v>
      </c>
      <c r="V1085">
        <v>1</v>
      </c>
      <c r="W1085">
        <v>75</v>
      </c>
      <c r="X1085">
        <v>9</v>
      </c>
      <c r="AB1085">
        <v>2</v>
      </c>
      <c r="AC1085">
        <v>1</v>
      </c>
      <c r="AD1085">
        <v>2</v>
      </c>
      <c r="AE1085" t="s">
        <v>3856</v>
      </c>
      <c r="AG1085" t="s">
        <v>4027</v>
      </c>
      <c r="AH1085" t="s">
        <v>4028</v>
      </c>
    </row>
    <row r="1086" spans="1:34" x14ac:dyDescent="0.25">
      <c r="A1086">
        <v>5</v>
      </c>
      <c r="B1086" t="s">
        <v>636</v>
      </c>
      <c r="C1086" t="s">
        <v>639</v>
      </c>
      <c r="D1086" t="s">
        <v>637</v>
      </c>
      <c r="E1086" t="s">
        <v>638</v>
      </c>
      <c r="F1086" t="s">
        <v>641</v>
      </c>
      <c r="G1086" t="s">
        <v>11042</v>
      </c>
      <c r="H1086" t="s">
        <v>1044</v>
      </c>
      <c r="I1086" t="s">
        <v>1045</v>
      </c>
      <c r="J1086">
        <v>1</v>
      </c>
      <c r="L1086" t="s">
        <v>1026</v>
      </c>
      <c r="M1086" t="s">
        <v>1046</v>
      </c>
      <c r="N1086" t="s">
        <v>1047</v>
      </c>
      <c r="O1086" t="s">
        <v>4029</v>
      </c>
      <c r="P1086" t="s">
        <v>41</v>
      </c>
      <c r="Q1086" t="s">
        <v>25</v>
      </c>
      <c r="R1086" t="s">
        <v>25</v>
      </c>
      <c r="S1086" t="s">
        <v>26</v>
      </c>
      <c r="T1086" t="b">
        <v>0</v>
      </c>
      <c r="U1086" t="b">
        <v>0</v>
      </c>
      <c r="V1086">
        <v>2</v>
      </c>
      <c r="W1086">
        <v>75</v>
      </c>
      <c r="X1086">
        <v>8</v>
      </c>
      <c r="AB1086">
        <v>2</v>
      </c>
      <c r="AC1086">
        <v>1</v>
      </c>
      <c r="AD1086">
        <v>2</v>
      </c>
      <c r="AE1086" t="s">
        <v>3856</v>
      </c>
      <c r="AG1086" t="s">
        <v>4027</v>
      </c>
      <c r="AH1086" t="s">
        <v>4030</v>
      </c>
    </row>
    <row r="1087" spans="1:34" x14ac:dyDescent="0.25">
      <c r="A1087">
        <v>5</v>
      </c>
      <c r="B1087" t="s">
        <v>636</v>
      </c>
      <c r="C1087" t="s">
        <v>639</v>
      </c>
      <c r="D1087" t="s">
        <v>637</v>
      </c>
      <c r="E1087" t="s">
        <v>638</v>
      </c>
      <c r="F1087" t="s">
        <v>641</v>
      </c>
      <c r="G1087" t="s">
        <v>11042</v>
      </c>
      <c r="H1087" t="s">
        <v>1044</v>
      </c>
      <c r="I1087" t="s">
        <v>1045</v>
      </c>
      <c r="J1087">
        <v>1</v>
      </c>
      <c r="L1087" t="s">
        <v>1026</v>
      </c>
      <c r="M1087" t="s">
        <v>1046</v>
      </c>
      <c r="N1087" t="s">
        <v>1047</v>
      </c>
      <c r="O1087" t="s">
        <v>4031</v>
      </c>
      <c r="P1087" t="s">
        <v>41</v>
      </c>
      <c r="Q1087" t="s">
        <v>25</v>
      </c>
      <c r="R1087" t="s">
        <v>25</v>
      </c>
      <c r="S1087" t="s">
        <v>26</v>
      </c>
      <c r="T1087" t="b">
        <v>0</v>
      </c>
      <c r="U1087" t="b">
        <v>0</v>
      </c>
      <c r="V1087">
        <v>3</v>
      </c>
      <c r="W1087">
        <v>75</v>
      </c>
      <c r="X1087">
        <v>7</v>
      </c>
      <c r="AB1087">
        <v>2</v>
      </c>
      <c r="AC1087">
        <v>1</v>
      </c>
      <c r="AD1087">
        <v>2</v>
      </c>
      <c r="AE1087" t="s">
        <v>3930</v>
      </c>
      <c r="AG1087" t="s">
        <v>4032</v>
      </c>
      <c r="AH1087" t="s">
        <v>4033</v>
      </c>
    </row>
    <row r="1088" spans="1:34" x14ac:dyDescent="0.25">
      <c r="A1088">
        <v>5</v>
      </c>
      <c r="B1088" t="s">
        <v>636</v>
      </c>
      <c r="C1088" t="s">
        <v>639</v>
      </c>
      <c r="D1088" t="s">
        <v>637</v>
      </c>
      <c r="E1088" t="s">
        <v>638</v>
      </c>
      <c r="F1088" t="s">
        <v>641</v>
      </c>
      <c r="G1088" t="s">
        <v>11042</v>
      </c>
      <c r="H1088" t="s">
        <v>1044</v>
      </c>
      <c r="I1088" t="s">
        <v>1045</v>
      </c>
      <c r="J1088">
        <v>1</v>
      </c>
      <c r="L1088" t="s">
        <v>1026</v>
      </c>
      <c r="M1088" t="s">
        <v>1046</v>
      </c>
      <c r="N1088" t="s">
        <v>1047</v>
      </c>
      <c r="O1088" t="s">
        <v>4034</v>
      </c>
      <c r="P1088" t="s">
        <v>41</v>
      </c>
      <c r="Q1088" t="s">
        <v>25</v>
      </c>
      <c r="R1088" t="s">
        <v>25</v>
      </c>
      <c r="S1088" t="s">
        <v>26</v>
      </c>
      <c r="T1088" t="b">
        <v>0</v>
      </c>
      <c r="U1088" t="b">
        <v>0</v>
      </c>
      <c r="V1088">
        <v>4</v>
      </c>
      <c r="W1088">
        <v>75</v>
      </c>
      <c r="X1088">
        <v>6</v>
      </c>
      <c r="AB1088">
        <v>2</v>
      </c>
      <c r="AC1088">
        <v>1</v>
      </c>
      <c r="AD1088">
        <v>2</v>
      </c>
      <c r="AE1088" t="s">
        <v>3930</v>
      </c>
      <c r="AG1088" t="s">
        <v>4035</v>
      </c>
      <c r="AH1088" t="s">
        <v>4036</v>
      </c>
    </row>
    <row r="1089" spans="1:34" x14ac:dyDescent="0.25">
      <c r="A1089">
        <v>5</v>
      </c>
      <c r="B1089" t="s">
        <v>636</v>
      </c>
      <c r="C1089" t="s">
        <v>639</v>
      </c>
      <c r="D1089" t="s">
        <v>637</v>
      </c>
      <c r="E1089" t="s">
        <v>638</v>
      </c>
      <c r="F1089" t="s">
        <v>641</v>
      </c>
      <c r="G1089" t="s">
        <v>11042</v>
      </c>
      <c r="H1089" t="s">
        <v>1044</v>
      </c>
      <c r="I1089" t="s">
        <v>1045</v>
      </c>
      <c r="J1089">
        <v>1</v>
      </c>
      <c r="L1089" t="s">
        <v>1026</v>
      </c>
      <c r="M1089" t="s">
        <v>1046</v>
      </c>
      <c r="N1089" t="s">
        <v>1047</v>
      </c>
      <c r="O1089" t="s">
        <v>4037</v>
      </c>
      <c r="P1089" t="s">
        <v>45</v>
      </c>
      <c r="Q1089" t="s">
        <v>25</v>
      </c>
      <c r="R1089" t="s">
        <v>25</v>
      </c>
      <c r="S1089" t="s">
        <v>26</v>
      </c>
      <c r="T1089" t="b">
        <v>1</v>
      </c>
      <c r="U1089" t="b">
        <v>0</v>
      </c>
      <c r="V1089">
        <v>1</v>
      </c>
      <c r="W1089">
        <v>150</v>
      </c>
      <c r="X1089">
        <v>10</v>
      </c>
      <c r="AB1089">
        <v>2</v>
      </c>
      <c r="AC1089">
        <v>1</v>
      </c>
      <c r="AD1089">
        <v>2</v>
      </c>
      <c r="AG1089" t="s">
        <v>4038</v>
      </c>
      <c r="AH1089" t="s">
        <v>4039</v>
      </c>
    </row>
    <row r="1090" spans="1:34" x14ac:dyDescent="0.25">
      <c r="A1090">
        <v>5</v>
      </c>
      <c r="B1090" t="s">
        <v>636</v>
      </c>
      <c r="C1090" t="s">
        <v>639</v>
      </c>
      <c r="D1090" t="s">
        <v>637</v>
      </c>
      <c r="E1090" t="s">
        <v>638</v>
      </c>
      <c r="F1090" t="s">
        <v>641</v>
      </c>
      <c r="G1090" t="s">
        <v>11042</v>
      </c>
      <c r="H1090" t="s">
        <v>1044</v>
      </c>
      <c r="I1090" t="s">
        <v>1045</v>
      </c>
      <c r="J1090">
        <v>1</v>
      </c>
      <c r="L1090" t="s">
        <v>1026</v>
      </c>
      <c r="M1090" t="s">
        <v>1046</v>
      </c>
      <c r="N1090" t="s">
        <v>1047</v>
      </c>
      <c r="O1090" t="s">
        <v>4040</v>
      </c>
      <c r="P1090" t="s">
        <v>45</v>
      </c>
      <c r="Q1090" t="s">
        <v>25</v>
      </c>
      <c r="R1090" t="s">
        <v>25</v>
      </c>
      <c r="S1090" t="s">
        <v>26</v>
      </c>
      <c r="T1090" t="b">
        <v>1</v>
      </c>
      <c r="U1090" t="b">
        <v>0</v>
      </c>
      <c r="V1090">
        <v>2</v>
      </c>
      <c r="W1090">
        <v>150</v>
      </c>
      <c r="X1090">
        <v>9</v>
      </c>
      <c r="AB1090">
        <v>2</v>
      </c>
      <c r="AC1090">
        <v>1</v>
      </c>
      <c r="AD1090">
        <v>2</v>
      </c>
      <c r="AE1090" t="s">
        <v>610</v>
      </c>
      <c r="AG1090" t="s">
        <v>4041</v>
      </c>
      <c r="AH1090" t="s">
        <v>4042</v>
      </c>
    </row>
    <row r="1091" spans="1:34" x14ac:dyDescent="0.25">
      <c r="A1091">
        <v>5</v>
      </c>
      <c r="B1091" t="s">
        <v>636</v>
      </c>
      <c r="C1091" t="s">
        <v>639</v>
      </c>
      <c r="D1091" t="s">
        <v>637</v>
      </c>
      <c r="E1091" t="s">
        <v>638</v>
      </c>
      <c r="F1091" t="s">
        <v>641</v>
      </c>
      <c r="G1091" t="s">
        <v>11042</v>
      </c>
      <c r="H1091" t="s">
        <v>1044</v>
      </c>
      <c r="I1091" t="s">
        <v>1045</v>
      </c>
      <c r="J1091">
        <v>1</v>
      </c>
      <c r="L1091" t="s">
        <v>1026</v>
      </c>
      <c r="M1091" t="s">
        <v>1046</v>
      </c>
      <c r="N1091" t="s">
        <v>1047</v>
      </c>
      <c r="O1091" t="s">
        <v>4043</v>
      </c>
      <c r="P1091" t="s">
        <v>45</v>
      </c>
      <c r="Q1091" t="s">
        <v>25</v>
      </c>
      <c r="R1091" t="s">
        <v>25</v>
      </c>
      <c r="S1091" t="s">
        <v>26</v>
      </c>
      <c r="T1091" t="b">
        <v>1</v>
      </c>
      <c r="U1091" t="b">
        <v>0</v>
      </c>
      <c r="V1091">
        <v>3</v>
      </c>
      <c r="W1091">
        <v>150</v>
      </c>
      <c r="X1091">
        <v>9</v>
      </c>
      <c r="AB1091">
        <v>2</v>
      </c>
      <c r="AC1091">
        <v>1</v>
      </c>
      <c r="AD1091">
        <v>2</v>
      </c>
      <c r="AE1091" t="s">
        <v>610</v>
      </c>
      <c r="AG1091" t="s">
        <v>4044</v>
      </c>
      <c r="AH1091" t="s">
        <v>4045</v>
      </c>
    </row>
    <row r="1092" spans="1:34" x14ac:dyDescent="0.25">
      <c r="A1092">
        <v>5</v>
      </c>
      <c r="B1092" t="s">
        <v>636</v>
      </c>
      <c r="C1092" t="s">
        <v>639</v>
      </c>
      <c r="D1092" t="s">
        <v>637</v>
      </c>
      <c r="E1092" t="s">
        <v>638</v>
      </c>
      <c r="F1092" t="s">
        <v>641</v>
      </c>
      <c r="G1092" t="s">
        <v>11042</v>
      </c>
      <c r="H1092" t="s">
        <v>1044</v>
      </c>
      <c r="I1092" t="s">
        <v>1045</v>
      </c>
      <c r="J1092">
        <v>1</v>
      </c>
      <c r="L1092" t="s">
        <v>1026</v>
      </c>
      <c r="M1092" t="s">
        <v>1046</v>
      </c>
      <c r="N1092" t="s">
        <v>1047</v>
      </c>
      <c r="O1092" t="s">
        <v>4046</v>
      </c>
      <c r="P1092" t="s">
        <v>15</v>
      </c>
      <c r="Q1092" t="s">
        <v>2</v>
      </c>
      <c r="R1092" t="s">
        <v>2</v>
      </c>
      <c r="S1092" t="s">
        <v>8646</v>
      </c>
      <c r="T1092" t="b">
        <v>1</v>
      </c>
      <c r="U1092" t="b">
        <v>1</v>
      </c>
      <c r="V1092">
        <v>1</v>
      </c>
      <c r="W1092">
        <v>75</v>
      </c>
      <c r="Y1092">
        <v>49.8</v>
      </c>
      <c r="AG1092" t="s">
        <v>4047</v>
      </c>
      <c r="AH1092" t="s">
        <v>4048</v>
      </c>
    </row>
    <row r="1093" spans="1:34" x14ac:dyDescent="0.25">
      <c r="A1093">
        <v>5</v>
      </c>
      <c r="B1093" t="s">
        <v>636</v>
      </c>
      <c r="C1093" t="s">
        <v>639</v>
      </c>
      <c r="D1093" t="s">
        <v>637</v>
      </c>
      <c r="E1093" t="s">
        <v>638</v>
      </c>
      <c r="F1093" t="s">
        <v>641</v>
      </c>
      <c r="G1093" t="s">
        <v>11042</v>
      </c>
      <c r="H1093" t="s">
        <v>1044</v>
      </c>
      <c r="I1093" t="s">
        <v>1045</v>
      </c>
      <c r="J1093">
        <v>1</v>
      </c>
      <c r="L1093" t="s">
        <v>1026</v>
      </c>
      <c r="M1093" t="s">
        <v>1046</v>
      </c>
      <c r="N1093" t="s">
        <v>1047</v>
      </c>
      <c r="O1093" t="s">
        <v>4049</v>
      </c>
      <c r="P1093" t="s">
        <v>15</v>
      </c>
      <c r="Q1093" t="s">
        <v>2</v>
      </c>
      <c r="R1093" t="s">
        <v>2</v>
      </c>
      <c r="S1093" t="s">
        <v>8646</v>
      </c>
      <c r="T1093" t="b">
        <v>1</v>
      </c>
      <c r="U1093" t="b">
        <v>1</v>
      </c>
      <c r="V1093">
        <v>2</v>
      </c>
      <c r="W1093">
        <v>75</v>
      </c>
      <c r="Y1093">
        <v>46.800000000000004</v>
      </c>
      <c r="AG1093" t="s">
        <v>4047</v>
      </c>
      <c r="AH1093" t="s">
        <v>4050</v>
      </c>
    </row>
    <row r="1094" spans="1:34" x14ac:dyDescent="0.25">
      <c r="A1094">
        <v>5</v>
      </c>
      <c r="B1094" t="s">
        <v>636</v>
      </c>
      <c r="C1094" t="s">
        <v>639</v>
      </c>
      <c r="D1094" t="s">
        <v>637</v>
      </c>
      <c r="E1094" t="s">
        <v>638</v>
      </c>
      <c r="F1094" t="s">
        <v>641</v>
      </c>
      <c r="G1094" t="s">
        <v>11042</v>
      </c>
      <c r="H1094" t="s">
        <v>1044</v>
      </c>
      <c r="I1094" t="s">
        <v>1045</v>
      </c>
      <c r="J1094">
        <v>1</v>
      </c>
      <c r="L1094" t="s">
        <v>1026</v>
      </c>
      <c r="M1094" t="s">
        <v>1046</v>
      </c>
      <c r="N1094" t="s">
        <v>1047</v>
      </c>
      <c r="O1094" t="s">
        <v>4051</v>
      </c>
      <c r="P1094" t="s">
        <v>15</v>
      </c>
      <c r="Q1094" t="s">
        <v>2</v>
      </c>
      <c r="R1094" t="s">
        <v>2</v>
      </c>
      <c r="S1094" t="s">
        <v>8646</v>
      </c>
      <c r="T1094" t="b">
        <v>1</v>
      </c>
      <c r="U1094" t="b">
        <v>1</v>
      </c>
      <c r="V1094">
        <v>3</v>
      </c>
      <c r="W1094">
        <v>75</v>
      </c>
      <c r="Y1094">
        <v>39.6</v>
      </c>
      <c r="AG1094" t="s">
        <v>4047</v>
      </c>
      <c r="AH1094" t="s">
        <v>4052</v>
      </c>
    </row>
    <row r="1095" spans="1:34" x14ac:dyDescent="0.25">
      <c r="A1095">
        <v>5</v>
      </c>
      <c r="B1095" t="s">
        <v>636</v>
      </c>
      <c r="C1095" t="s">
        <v>639</v>
      </c>
      <c r="D1095" t="s">
        <v>637</v>
      </c>
      <c r="E1095" t="s">
        <v>638</v>
      </c>
      <c r="F1095" t="s">
        <v>641</v>
      </c>
      <c r="G1095" t="s">
        <v>11042</v>
      </c>
      <c r="H1095" t="s">
        <v>1044</v>
      </c>
      <c r="I1095" t="s">
        <v>1045</v>
      </c>
      <c r="J1095">
        <v>1</v>
      </c>
      <c r="L1095" t="s">
        <v>1026</v>
      </c>
      <c r="M1095" t="s">
        <v>1046</v>
      </c>
      <c r="N1095" t="s">
        <v>1047</v>
      </c>
      <c r="O1095" t="s">
        <v>4053</v>
      </c>
      <c r="P1095" t="s">
        <v>329</v>
      </c>
      <c r="Q1095" t="s">
        <v>324</v>
      </c>
      <c r="R1095" t="s">
        <v>324</v>
      </c>
      <c r="S1095" t="s">
        <v>8645</v>
      </c>
      <c r="T1095" t="b">
        <v>0</v>
      </c>
      <c r="U1095" t="b">
        <v>1</v>
      </c>
      <c r="V1095">
        <v>1</v>
      </c>
      <c r="W1095">
        <v>0</v>
      </c>
      <c r="Y1095">
        <v>30</v>
      </c>
      <c r="AG1095" t="s">
        <v>4054</v>
      </c>
      <c r="AH1095" t="s">
        <v>4055</v>
      </c>
    </row>
    <row r="1096" spans="1:34" x14ac:dyDescent="0.25">
      <c r="A1096">
        <v>5</v>
      </c>
      <c r="B1096" t="s">
        <v>636</v>
      </c>
      <c r="C1096" t="s">
        <v>639</v>
      </c>
      <c r="D1096" t="s">
        <v>637</v>
      </c>
      <c r="E1096" t="s">
        <v>638</v>
      </c>
      <c r="F1096" t="s">
        <v>641</v>
      </c>
      <c r="G1096" t="s">
        <v>11042</v>
      </c>
      <c r="H1096" t="s">
        <v>1044</v>
      </c>
      <c r="I1096" t="s">
        <v>1045</v>
      </c>
      <c r="J1096">
        <v>1</v>
      </c>
      <c r="L1096" t="s">
        <v>1026</v>
      </c>
      <c r="M1096" t="s">
        <v>1046</v>
      </c>
      <c r="N1096" t="s">
        <v>1047</v>
      </c>
      <c r="O1096" t="s">
        <v>4056</v>
      </c>
      <c r="P1096" t="s">
        <v>329</v>
      </c>
      <c r="Q1096" t="s">
        <v>324</v>
      </c>
      <c r="R1096" t="s">
        <v>324</v>
      </c>
      <c r="S1096" t="s">
        <v>8645</v>
      </c>
      <c r="T1096" t="b">
        <v>0</v>
      </c>
      <c r="U1096" t="b">
        <v>1</v>
      </c>
      <c r="V1096">
        <v>2</v>
      </c>
      <c r="W1096">
        <v>0</v>
      </c>
      <c r="Y1096">
        <v>45</v>
      </c>
      <c r="AG1096" t="s">
        <v>4054</v>
      </c>
      <c r="AH1096" t="s">
        <v>4057</v>
      </c>
    </row>
    <row r="1097" spans="1:34" x14ac:dyDescent="0.25">
      <c r="A1097">
        <v>5</v>
      </c>
      <c r="B1097" t="s">
        <v>636</v>
      </c>
      <c r="C1097" t="s">
        <v>639</v>
      </c>
      <c r="D1097" t="s">
        <v>637</v>
      </c>
      <c r="E1097" t="s">
        <v>638</v>
      </c>
      <c r="F1097" t="s">
        <v>641</v>
      </c>
      <c r="G1097" t="s">
        <v>11042</v>
      </c>
      <c r="H1097" t="s">
        <v>1044</v>
      </c>
      <c r="I1097" t="s">
        <v>1045</v>
      </c>
      <c r="J1097">
        <v>1</v>
      </c>
      <c r="L1097" t="s">
        <v>1026</v>
      </c>
      <c r="M1097" t="s">
        <v>1046</v>
      </c>
      <c r="N1097" t="s">
        <v>1047</v>
      </c>
      <c r="O1097" t="s">
        <v>4058</v>
      </c>
      <c r="P1097" t="s">
        <v>329</v>
      </c>
      <c r="Q1097" t="s">
        <v>324</v>
      </c>
      <c r="R1097" t="s">
        <v>324</v>
      </c>
      <c r="S1097" t="s">
        <v>8645</v>
      </c>
      <c r="T1097" t="b">
        <v>0</v>
      </c>
      <c r="U1097" t="b">
        <v>1</v>
      </c>
      <c r="V1097">
        <v>3</v>
      </c>
      <c r="W1097">
        <v>0</v>
      </c>
      <c r="Y1097">
        <v>45</v>
      </c>
      <c r="AG1097" t="s">
        <v>4059</v>
      </c>
      <c r="AH1097" t="s">
        <v>4060</v>
      </c>
    </row>
    <row r="1098" spans="1:34" x14ac:dyDescent="0.25">
      <c r="A1098">
        <v>5</v>
      </c>
      <c r="B1098" t="s">
        <v>636</v>
      </c>
      <c r="C1098" t="s">
        <v>639</v>
      </c>
      <c r="D1098" t="s">
        <v>637</v>
      </c>
      <c r="E1098" t="s">
        <v>638</v>
      </c>
      <c r="F1098" t="s">
        <v>641</v>
      </c>
      <c r="G1098" t="s">
        <v>11042</v>
      </c>
      <c r="H1098" t="s">
        <v>1044</v>
      </c>
      <c r="I1098" t="s">
        <v>1045</v>
      </c>
      <c r="J1098">
        <v>1</v>
      </c>
      <c r="L1098" t="s">
        <v>1026</v>
      </c>
      <c r="M1098" t="s">
        <v>1046</v>
      </c>
      <c r="N1098" t="s">
        <v>1047</v>
      </c>
      <c r="O1098" t="s">
        <v>4061</v>
      </c>
      <c r="P1098" t="s">
        <v>356</v>
      </c>
      <c r="Q1098" t="s">
        <v>25</v>
      </c>
      <c r="R1098" t="s">
        <v>25</v>
      </c>
      <c r="S1098" t="s">
        <v>357</v>
      </c>
      <c r="T1098" t="b">
        <v>0</v>
      </c>
      <c r="U1098" t="b">
        <v>1</v>
      </c>
      <c r="V1098">
        <v>2</v>
      </c>
      <c r="Y1098">
        <v>480</v>
      </c>
      <c r="Z1098">
        <v>2</v>
      </c>
      <c r="AA1098" t="s">
        <v>3957</v>
      </c>
      <c r="AG1098" t="s">
        <v>4062</v>
      </c>
      <c r="AH1098" t="s">
        <v>1047</v>
      </c>
    </row>
    <row r="1099" spans="1:34" x14ac:dyDescent="0.25">
      <c r="A1099">
        <v>5</v>
      </c>
      <c r="B1099" t="s">
        <v>636</v>
      </c>
      <c r="C1099" t="s">
        <v>639</v>
      </c>
      <c r="D1099" t="s">
        <v>637</v>
      </c>
      <c r="E1099" t="s">
        <v>638</v>
      </c>
      <c r="F1099" t="s">
        <v>641</v>
      </c>
      <c r="G1099" t="s">
        <v>11042</v>
      </c>
      <c r="H1099" t="s">
        <v>1048</v>
      </c>
      <c r="I1099" t="s">
        <v>1049</v>
      </c>
      <c r="J1099">
        <v>2</v>
      </c>
      <c r="L1099" t="s">
        <v>1031</v>
      </c>
      <c r="M1099" t="s">
        <v>1050</v>
      </c>
      <c r="N1099" t="s">
        <v>1051</v>
      </c>
      <c r="O1099" t="s">
        <v>4063</v>
      </c>
      <c r="P1099" t="s">
        <v>398</v>
      </c>
      <c r="Q1099" t="s">
        <v>272</v>
      </c>
      <c r="R1099" t="s">
        <v>8666</v>
      </c>
      <c r="S1099" t="s">
        <v>8645</v>
      </c>
      <c r="T1099" t="b">
        <v>0</v>
      </c>
      <c r="U1099" t="b">
        <v>0</v>
      </c>
      <c r="V1099">
        <v>1</v>
      </c>
      <c r="W1099">
        <v>0</v>
      </c>
      <c r="X1099">
        <v>10</v>
      </c>
      <c r="AG1099" t="s">
        <v>3073</v>
      </c>
      <c r="AH1099" t="s">
        <v>1050</v>
      </c>
    </row>
    <row r="1100" spans="1:34" x14ac:dyDescent="0.25">
      <c r="A1100">
        <v>5</v>
      </c>
      <c r="B1100" t="s">
        <v>636</v>
      </c>
      <c r="C1100" t="s">
        <v>639</v>
      </c>
      <c r="D1100" t="s">
        <v>637</v>
      </c>
      <c r="E1100" t="s">
        <v>638</v>
      </c>
      <c r="F1100" t="s">
        <v>641</v>
      </c>
      <c r="G1100" t="s">
        <v>11042</v>
      </c>
      <c r="H1100" t="s">
        <v>1048</v>
      </c>
      <c r="I1100" t="s">
        <v>1049</v>
      </c>
      <c r="J1100">
        <v>2</v>
      </c>
      <c r="L1100" t="s">
        <v>1031</v>
      </c>
      <c r="M1100" t="s">
        <v>1050</v>
      </c>
      <c r="N1100" t="s">
        <v>1051</v>
      </c>
      <c r="O1100" t="s">
        <v>4064</v>
      </c>
      <c r="P1100" t="s">
        <v>389</v>
      </c>
      <c r="Q1100" t="s">
        <v>148</v>
      </c>
      <c r="R1100" t="s">
        <v>8659</v>
      </c>
      <c r="S1100" t="s">
        <v>8662</v>
      </c>
      <c r="T1100" t="b">
        <v>0</v>
      </c>
      <c r="U1100" t="b">
        <v>0</v>
      </c>
      <c r="V1100">
        <v>1</v>
      </c>
      <c r="W1100">
        <v>0</v>
      </c>
      <c r="X1100">
        <v>12</v>
      </c>
      <c r="AH1100" t="s">
        <v>4065</v>
      </c>
    </row>
    <row r="1101" spans="1:34" x14ac:dyDescent="0.25">
      <c r="A1101">
        <v>5</v>
      </c>
      <c r="B1101" t="s">
        <v>636</v>
      </c>
      <c r="C1101" t="s">
        <v>639</v>
      </c>
      <c r="D1101" t="s">
        <v>637</v>
      </c>
      <c r="E1101" t="s">
        <v>638</v>
      </c>
      <c r="F1101" t="s">
        <v>641</v>
      </c>
      <c r="G1101" t="s">
        <v>11042</v>
      </c>
      <c r="H1101" t="s">
        <v>1048</v>
      </c>
      <c r="I1101" t="s">
        <v>1049</v>
      </c>
      <c r="J1101">
        <v>2</v>
      </c>
      <c r="L1101" t="s">
        <v>1031</v>
      </c>
      <c r="M1101" t="s">
        <v>1050</v>
      </c>
      <c r="N1101" t="s">
        <v>1051</v>
      </c>
      <c r="O1101" t="s">
        <v>4066</v>
      </c>
      <c r="P1101" t="s">
        <v>389</v>
      </c>
      <c r="Q1101" t="s">
        <v>148</v>
      </c>
      <c r="R1101" t="s">
        <v>8659</v>
      </c>
      <c r="S1101" t="s">
        <v>8662</v>
      </c>
      <c r="T1101" t="b">
        <v>0</v>
      </c>
      <c r="U1101" t="b">
        <v>0</v>
      </c>
      <c r="V1101">
        <v>2</v>
      </c>
      <c r="W1101">
        <v>0</v>
      </c>
      <c r="X1101">
        <v>12</v>
      </c>
      <c r="AH1101" t="s">
        <v>4067</v>
      </c>
    </row>
    <row r="1102" spans="1:34" x14ac:dyDescent="0.25">
      <c r="A1102">
        <v>5</v>
      </c>
      <c r="B1102" t="s">
        <v>636</v>
      </c>
      <c r="C1102" t="s">
        <v>639</v>
      </c>
      <c r="D1102" t="s">
        <v>637</v>
      </c>
      <c r="E1102" t="s">
        <v>638</v>
      </c>
      <c r="F1102" t="s">
        <v>641</v>
      </c>
      <c r="G1102" t="s">
        <v>11042</v>
      </c>
      <c r="H1102" t="s">
        <v>1048</v>
      </c>
      <c r="I1102" t="s">
        <v>1049</v>
      </c>
      <c r="J1102">
        <v>2</v>
      </c>
      <c r="L1102" t="s">
        <v>1031</v>
      </c>
      <c r="M1102" t="s">
        <v>1050</v>
      </c>
      <c r="N1102" t="s">
        <v>1051</v>
      </c>
      <c r="O1102" t="s">
        <v>4068</v>
      </c>
      <c r="P1102" t="s">
        <v>1404</v>
      </c>
      <c r="Q1102" t="s">
        <v>148</v>
      </c>
      <c r="R1102" t="s">
        <v>8659</v>
      </c>
      <c r="S1102" t="s">
        <v>149</v>
      </c>
      <c r="T1102" t="b">
        <v>0</v>
      </c>
      <c r="U1102" t="b">
        <v>0</v>
      </c>
      <c r="V1102">
        <v>1</v>
      </c>
      <c r="W1102">
        <v>60</v>
      </c>
      <c r="X1102">
        <v>8</v>
      </c>
      <c r="AB1102">
        <v>2</v>
      </c>
      <c r="AC1102">
        <v>1</v>
      </c>
      <c r="AD1102">
        <v>2</v>
      </c>
      <c r="AE1102" t="s">
        <v>618</v>
      </c>
      <c r="AG1102" t="s">
        <v>2154</v>
      </c>
      <c r="AH1102" t="s">
        <v>4069</v>
      </c>
    </row>
    <row r="1103" spans="1:34" x14ac:dyDescent="0.25">
      <c r="A1103">
        <v>5</v>
      </c>
      <c r="B1103" t="s">
        <v>636</v>
      </c>
      <c r="C1103" t="s">
        <v>639</v>
      </c>
      <c r="D1103" t="s">
        <v>637</v>
      </c>
      <c r="E1103" t="s">
        <v>638</v>
      </c>
      <c r="F1103" t="s">
        <v>641</v>
      </c>
      <c r="G1103" t="s">
        <v>11042</v>
      </c>
      <c r="H1103" t="s">
        <v>1048</v>
      </c>
      <c r="I1103" t="s">
        <v>1049</v>
      </c>
      <c r="J1103">
        <v>2</v>
      </c>
      <c r="L1103" t="s">
        <v>1031</v>
      </c>
      <c r="M1103" t="s">
        <v>1050</v>
      </c>
      <c r="N1103" t="s">
        <v>1051</v>
      </c>
      <c r="O1103" t="s">
        <v>4070</v>
      </c>
      <c r="P1103" t="s">
        <v>1404</v>
      </c>
      <c r="Q1103" t="s">
        <v>148</v>
      </c>
      <c r="R1103" t="s">
        <v>8659</v>
      </c>
      <c r="S1103" t="s">
        <v>149</v>
      </c>
      <c r="T1103" t="b">
        <v>0</v>
      </c>
      <c r="U1103" t="b">
        <v>0</v>
      </c>
      <c r="V1103">
        <v>2</v>
      </c>
      <c r="W1103">
        <v>60</v>
      </c>
      <c r="X1103">
        <v>8</v>
      </c>
      <c r="AB1103">
        <v>2</v>
      </c>
      <c r="AC1103">
        <v>1</v>
      </c>
      <c r="AD1103">
        <v>2</v>
      </c>
      <c r="AE1103" t="s">
        <v>618</v>
      </c>
      <c r="AG1103" t="s">
        <v>2154</v>
      </c>
      <c r="AH1103" t="s">
        <v>4071</v>
      </c>
    </row>
    <row r="1104" spans="1:34" x14ac:dyDescent="0.25">
      <c r="A1104">
        <v>5</v>
      </c>
      <c r="B1104" t="s">
        <v>636</v>
      </c>
      <c r="C1104" t="s">
        <v>639</v>
      </c>
      <c r="D1104" t="s">
        <v>637</v>
      </c>
      <c r="E1104" t="s">
        <v>638</v>
      </c>
      <c r="F1104" t="s">
        <v>641</v>
      </c>
      <c r="G1104" t="s">
        <v>11042</v>
      </c>
      <c r="H1104" t="s">
        <v>1048</v>
      </c>
      <c r="I1104" t="s">
        <v>1049</v>
      </c>
      <c r="J1104">
        <v>2</v>
      </c>
      <c r="L1104" t="s">
        <v>1031</v>
      </c>
      <c r="M1104" t="s">
        <v>1050</v>
      </c>
      <c r="N1104" t="s">
        <v>1051</v>
      </c>
      <c r="O1104" t="s">
        <v>4072</v>
      </c>
      <c r="P1104" t="s">
        <v>1404</v>
      </c>
      <c r="Q1104" t="s">
        <v>148</v>
      </c>
      <c r="R1104" t="s">
        <v>8659</v>
      </c>
      <c r="S1104" t="s">
        <v>149</v>
      </c>
      <c r="T1104" t="b">
        <v>0</v>
      </c>
      <c r="U1104" t="b">
        <v>0</v>
      </c>
      <c r="V1104">
        <v>3</v>
      </c>
      <c r="W1104">
        <v>60</v>
      </c>
      <c r="X1104">
        <v>8</v>
      </c>
      <c r="AB1104">
        <v>2</v>
      </c>
      <c r="AC1104">
        <v>1</v>
      </c>
      <c r="AD1104">
        <v>2</v>
      </c>
      <c r="AE1104" t="s">
        <v>3856</v>
      </c>
      <c r="AG1104" t="s">
        <v>3882</v>
      </c>
      <c r="AH1104" t="s">
        <v>4073</v>
      </c>
    </row>
    <row r="1105" spans="1:34" x14ac:dyDescent="0.25">
      <c r="A1105">
        <v>5</v>
      </c>
      <c r="B1105" t="s">
        <v>636</v>
      </c>
      <c r="C1105" t="s">
        <v>639</v>
      </c>
      <c r="D1105" t="s">
        <v>637</v>
      </c>
      <c r="E1105" t="s">
        <v>638</v>
      </c>
      <c r="F1105" t="s">
        <v>641</v>
      </c>
      <c r="G1105" t="s">
        <v>11042</v>
      </c>
      <c r="H1105" t="s">
        <v>1048</v>
      </c>
      <c r="I1105" t="s">
        <v>1049</v>
      </c>
      <c r="J1105">
        <v>2</v>
      </c>
      <c r="L1105" t="s">
        <v>1031</v>
      </c>
      <c r="M1105" t="s">
        <v>1050</v>
      </c>
      <c r="N1105" t="s">
        <v>1051</v>
      </c>
      <c r="O1105" t="s">
        <v>4074</v>
      </c>
      <c r="P1105" t="s">
        <v>1404</v>
      </c>
      <c r="Q1105" t="s">
        <v>148</v>
      </c>
      <c r="R1105" t="s">
        <v>8659</v>
      </c>
      <c r="S1105" t="s">
        <v>149</v>
      </c>
      <c r="T1105" t="b">
        <v>0</v>
      </c>
      <c r="U1105" t="b">
        <v>0</v>
      </c>
      <c r="V1105">
        <v>4</v>
      </c>
      <c r="W1105">
        <v>60</v>
      </c>
      <c r="X1105">
        <v>6</v>
      </c>
      <c r="AB1105">
        <v>2</v>
      </c>
      <c r="AC1105">
        <v>1</v>
      </c>
      <c r="AD1105">
        <v>2</v>
      </c>
      <c r="AE1105" t="s">
        <v>3856</v>
      </c>
      <c r="AG1105" t="s">
        <v>3882</v>
      </c>
      <c r="AH1105" t="s">
        <v>4075</v>
      </c>
    </row>
    <row r="1106" spans="1:34" x14ac:dyDescent="0.25">
      <c r="A1106">
        <v>5</v>
      </c>
      <c r="B1106" t="s">
        <v>636</v>
      </c>
      <c r="C1106" t="s">
        <v>639</v>
      </c>
      <c r="D1106" t="s">
        <v>637</v>
      </c>
      <c r="E1106" t="s">
        <v>638</v>
      </c>
      <c r="F1106" t="s">
        <v>641</v>
      </c>
      <c r="G1106" t="s">
        <v>11042</v>
      </c>
      <c r="H1106" t="s">
        <v>1048</v>
      </c>
      <c r="I1106" t="s">
        <v>1049</v>
      </c>
      <c r="J1106">
        <v>2</v>
      </c>
      <c r="L1106" t="s">
        <v>1031</v>
      </c>
      <c r="M1106" t="s">
        <v>1050</v>
      </c>
      <c r="N1106" t="s">
        <v>1051</v>
      </c>
      <c r="O1106" t="s">
        <v>4076</v>
      </c>
      <c r="P1106" t="s">
        <v>2295</v>
      </c>
      <c r="Q1106" t="s">
        <v>148</v>
      </c>
      <c r="R1106" t="s">
        <v>8659</v>
      </c>
      <c r="S1106" t="s">
        <v>8645</v>
      </c>
      <c r="T1106" t="b">
        <v>0</v>
      </c>
      <c r="U1106" t="b">
        <v>0</v>
      </c>
      <c r="V1106">
        <v>1</v>
      </c>
      <c r="W1106">
        <v>60</v>
      </c>
      <c r="X1106">
        <v>10</v>
      </c>
      <c r="AB1106">
        <v>2</v>
      </c>
      <c r="AC1106">
        <v>1</v>
      </c>
      <c r="AD1106">
        <v>2</v>
      </c>
      <c r="AE1106" t="s">
        <v>3856</v>
      </c>
      <c r="AG1106" t="s">
        <v>4077</v>
      </c>
      <c r="AH1106" t="s">
        <v>4078</v>
      </c>
    </row>
    <row r="1107" spans="1:34" x14ac:dyDescent="0.25">
      <c r="A1107">
        <v>5</v>
      </c>
      <c r="B1107" t="s">
        <v>636</v>
      </c>
      <c r="C1107" t="s">
        <v>639</v>
      </c>
      <c r="D1107" t="s">
        <v>637</v>
      </c>
      <c r="E1107" t="s">
        <v>638</v>
      </c>
      <c r="F1107" t="s">
        <v>641</v>
      </c>
      <c r="G1107" t="s">
        <v>11042</v>
      </c>
      <c r="H1107" t="s">
        <v>1048</v>
      </c>
      <c r="I1107" t="s">
        <v>1049</v>
      </c>
      <c r="J1107">
        <v>2</v>
      </c>
      <c r="L1107" t="s">
        <v>1031</v>
      </c>
      <c r="M1107" t="s">
        <v>1050</v>
      </c>
      <c r="N1107" t="s">
        <v>1051</v>
      </c>
      <c r="O1107" t="s">
        <v>4079</v>
      </c>
      <c r="P1107" t="s">
        <v>2295</v>
      </c>
      <c r="Q1107" t="s">
        <v>148</v>
      </c>
      <c r="R1107" t="s">
        <v>8659</v>
      </c>
      <c r="S1107" t="s">
        <v>8645</v>
      </c>
      <c r="T1107" t="b">
        <v>0</v>
      </c>
      <c r="U1107" t="b">
        <v>0</v>
      </c>
      <c r="V1107">
        <v>2</v>
      </c>
      <c r="W1107">
        <v>60</v>
      </c>
      <c r="X1107">
        <v>8.5</v>
      </c>
      <c r="AB1107">
        <v>2</v>
      </c>
      <c r="AC1107">
        <v>1</v>
      </c>
      <c r="AD1107">
        <v>2</v>
      </c>
      <c r="AE1107" t="s">
        <v>610</v>
      </c>
      <c r="AG1107" t="s">
        <v>4080</v>
      </c>
      <c r="AH1107" t="s">
        <v>4081</v>
      </c>
    </row>
    <row r="1108" spans="1:34" x14ac:dyDescent="0.25">
      <c r="A1108">
        <v>5</v>
      </c>
      <c r="B1108" t="s">
        <v>636</v>
      </c>
      <c r="C1108" t="s">
        <v>639</v>
      </c>
      <c r="D1108" t="s">
        <v>637</v>
      </c>
      <c r="E1108" t="s">
        <v>638</v>
      </c>
      <c r="F1108" t="s">
        <v>641</v>
      </c>
      <c r="G1108" t="s">
        <v>11042</v>
      </c>
      <c r="H1108" t="s">
        <v>1048</v>
      </c>
      <c r="I1108" t="s">
        <v>1049</v>
      </c>
      <c r="J1108">
        <v>2</v>
      </c>
      <c r="L1108" t="s">
        <v>1031</v>
      </c>
      <c r="M1108" t="s">
        <v>1050</v>
      </c>
      <c r="N1108" t="s">
        <v>1051</v>
      </c>
      <c r="O1108" t="s">
        <v>4082</v>
      </c>
      <c r="P1108" t="s">
        <v>2295</v>
      </c>
      <c r="Q1108" t="s">
        <v>148</v>
      </c>
      <c r="R1108" t="s">
        <v>8659</v>
      </c>
      <c r="S1108" t="s">
        <v>8645</v>
      </c>
      <c r="T1108" t="b">
        <v>0</v>
      </c>
      <c r="U1108" t="b">
        <v>0</v>
      </c>
      <c r="V1108">
        <v>3</v>
      </c>
      <c r="W1108">
        <v>60</v>
      </c>
      <c r="X1108">
        <v>10</v>
      </c>
      <c r="AB1108">
        <v>2</v>
      </c>
      <c r="AC1108">
        <v>1</v>
      </c>
      <c r="AD1108">
        <v>2</v>
      </c>
      <c r="AE1108" t="s">
        <v>610</v>
      </c>
      <c r="AG1108" t="s">
        <v>4083</v>
      </c>
      <c r="AH1108" t="s">
        <v>4084</v>
      </c>
    </row>
    <row r="1109" spans="1:34" x14ac:dyDescent="0.25">
      <c r="A1109">
        <v>5</v>
      </c>
      <c r="B1109" t="s">
        <v>636</v>
      </c>
      <c r="C1109" t="s">
        <v>639</v>
      </c>
      <c r="D1109" t="s">
        <v>637</v>
      </c>
      <c r="E1109" t="s">
        <v>638</v>
      </c>
      <c r="F1109" t="s">
        <v>641</v>
      </c>
      <c r="G1109" t="s">
        <v>11042</v>
      </c>
      <c r="H1109" t="s">
        <v>1048</v>
      </c>
      <c r="I1109" t="s">
        <v>1049</v>
      </c>
      <c r="J1109">
        <v>2</v>
      </c>
      <c r="L1109" t="s">
        <v>1031</v>
      </c>
      <c r="M1109" t="s">
        <v>1050</v>
      </c>
      <c r="N1109" t="s">
        <v>1051</v>
      </c>
      <c r="O1109" t="s">
        <v>4085</v>
      </c>
      <c r="P1109" t="s">
        <v>192</v>
      </c>
      <c r="Q1109" t="s">
        <v>148</v>
      </c>
      <c r="R1109" t="s">
        <v>8659</v>
      </c>
      <c r="S1109" t="s">
        <v>149</v>
      </c>
      <c r="T1109" t="b">
        <v>1</v>
      </c>
      <c r="U1109" t="b">
        <v>0</v>
      </c>
      <c r="V1109">
        <v>1</v>
      </c>
      <c r="W1109">
        <v>40</v>
      </c>
      <c r="X1109">
        <v>9</v>
      </c>
      <c r="AB1109">
        <v>2</v>
      </c>
      <c r="AC1109">
        <v>1</v>
      </c>
      <c r="AD1109">
        <v>2</v>
      </c>
      <c r="AE1109" t="s">
        <v>3856</v>
      </c>
      <c r="AG1109" t="s">
        <v>3882</v>
      </c>
      <c r="AH1109" t="s">
        <v>4086</v>
      </c>
    </row>
    <row r="1110" spans="1:34" x14ac:dyDescent="0.25">
      <c r="A1110">
        <v>5</v>
      </c>
      <c r="B1110" t="s">
        <v>636</v>
      </c>
      <c r="C1110" t="s">
        <v>639</v>
      </c>
      <c r="D1110" t="s">
        <v>637</v>
      </c>
      <c r="E1110" t="s">
        <v>638</v>
      </c>
      <c r="F1110" t="s">
        <v>641</v>
      </c>
      <c r="G1110" t="s">
        <v>11042</v>
      </c>
      <c r="H1110" t="s">
        <v>1048</v>
      </c>
      <c r="I1110" t="s">
        <v>1049</v>
      </c>
      <c r="J1110">
        <v>2</v>
      </c>
      <c r="L1110" t="s">
        <v>1031</v>
      </c>
      <c r="M1110" t="s">
        <v>1050</v>
      </c>
      <c r="N1110" t="s">
        <v>1051</v>
      </c>
      <c r="O1110" t="s">
        <v>4087</v>
      </c>
      <c r="P1110" t="s">
        <v>192</v>
      </c>
      <c r="Q1110" t="s">
        <v>148</v>
      </c>
      <c r="R1110" t="s">
        <v>8659</v>
      </c>
      <c r="S1110" t="s">
        <v>149</v>
      </c>
      <c r="T1110" t="b">
        <v>1</v>
      </c>
      <c r="U1110" t="b">
        <v>0</v>
      </c>
      <c r="V1110">
        <v>2</v>
      </c>
      <c r="W1110">
        <v>40</v>
      </c>
      <c r="X1110">
        <v>8</v>
      </c>
      <c r="AB1110">
        <v>3</v>
      </c>
      <c r="AC1110">
        <v>1</v>
      </c>
      <c r="AD1110">
        <v>2</v>
      </c>
      <c r="AE1110" t="s">
        <v>3856</v>
      </c>
      <c r="AG1110" t="s">
        <v>4088</v>
      </c>
      <c r="AH1110" t="s">
        <v>4089</v>
      </c>
    </row>
    <row r="1111" spans="1:34" x14ac:dyDescent="0.25">
      <c r="A1111">
        <v>5</v>
      </c>
      <c r="B1111" t="s">
        <v>636</v>
      </c>
      <c r="C1111" t="s">
        <v>639</v>
      </c>
      <c r="D1111" t="s">
        <v>637</v>
      </c>
      <c r="E1111" t="s">
        <v>638</v>
      </c>
      <c r="F1111" t="s">
        <v>641</v>
      </c>
      <c r="G1111" t="s">
        <v>11042</v>
      </c>
      <c r="H1111" t="s">
        <v>1048</v>
      </c>
      <c r="I1111" t="s">
        <v>1049</v>
      </c>
      <c r="J1111">
        <v>2</v>
      </c>
      <c r="L1111" t="s">
        <v>1031</v>
      </c>
      <c r="M1111" t="s">
        <v>1050</v>
      </c>
      <c r="N1111" t="s">
        <v>1051</v>
      </c>
      <c r="O1111" t="s">
        <v>4090</v>
      </c>
      <c r="P1111" t="s">
        <v>192</v>
      </c>
      <c r="Q1111" t="s">
        <v>148</v>
      </c>
      <c r="R1111" t="s">
        <v>8659</v>
      </c>
      <c r="S1111" t="s">
        <v>149</v>
      </c>
      <c r="T1111" t="b">
        <v>1</v>
      </c>
      <c r="U1111" t="b">
        <v>0</v>
      </c>
      <c r="V1111">
        <v>3</v>
      </c>
      <c r="W1111">
        <v>40</v>
      </c>
      <c r="X1111">
        <v>8</v>
      </c>
      <c r="AB1111">
        <v>3</v>
      </c>
      <c r="AC1111">
        <v>1</v>
      </c>
      <c r="AD1111">
        <v>2</v>
      </c>
      <c r="AE1111" t="s">
        <v>3856</v>
      </c>
      <c r="AG1111" t="s">
        <v>4088</v>
      </c>
      <c r="AH1111" t="s">
        <v>4091</v>
      </c>
    </row>
    <row r="1112" spans="1:34" x14ac:dyDescent="0.25">
      <c r="A1112">
        <v>5</v>
      </c>
      <c r="B1112" t="s">
        <v>636</v>
      </c>
      <c r="C1112" t="s">
        <v>639</v>
      </c>
      <c r="D1112" t="s">
        <v>637</v>
      </c>
      <c r="E1112" t="s">
        <v>638</v>
      </c>
      <c r="F1112" t="s">
        <v>641</v>
      </c>
      <c r="G1112" t="s">
        <v>11042</v>
      </c>
      <c r="H1112" t="s">
        <v>1048</v>
      </c>
      <c r="I1112" t="s">
        <v>1049</v>
      </c>
      <c r="J1112">
        <v>2</v>
      </c>
      <c r="L1112" t="s">
        <v>1031</v>
      </c>
      <c r="M1112" t="s">
        <v>1050</v>
      </c>
      <c r="N1112" t="s">
        <v>1051</v>
      </c>
      <c r="O1112" t="s">
        <v>4092</v>
      </c>
      <c r="P1112" t="s">
        <v>214</v>
      </c>
      <c r="Q1112" t="s">
        <v>8650</v>
      </c>
      <c r="R1112" t="s">
        <v>8637</v>
      </c>
      <c r="S1112" t="s">
        <v>8643</v>
      </c>
      <c r="T1112" t="b">
        <v>0</v>
      </c>
      <c r="U1112" t="b">
        <v>0</v>
      </c>
      <c r="V1112">
        <v>1</v>
      </c>
      <c r="W1112">
        <v>50</v>
      </c>
      <c r="X1112">
        <v>10</v>
      </c>
      <c r="AB1112">
        <v>2</v>
      </c>
      <c r="AC1112">
        <v>1</v>
      </c>
      <c r="AD1112">
        <v>2</v>
      </c>
      <c r="AE1112" t="s">
        <v>3930</v>
      </c>
      <c r="AG1112" t="s">
        <v>4093</v>
      </c>
      <c r="AH1112" t="s">
        <v>4094</v>
      </c>
    </row>
    <row r="1113" spans="1:34" x14ac:dyDescent="0.25">
      <c r="A1113">
        <v>5</v>
      </c>
      <c r="B1113" t="s">
        <v>636</v>
      </c>
      <c r="C1113" t="s">
        <v>639</v>
      </c>
      <c r="D1113" t="s">
        <v>637</v>
      </c>
      <c r="E1113" t="s">
        <v>638</v>
      </c>
      <c r="F1113" t="s">
        <v>641</v>
      </c>
      <c r="G1113" t="s">
        <v>11042</v>
      </c>
      <c r="H1113" t="s">
        <v>1048</v>
      </c>
      <c r="I1113" t="s">
        <v>1049</v>
      </c>
      <c r="J1113">
        <v>2</v>
      </c>
      <c r="L1113" t="s">
        <v>1031</v>
      </c>
      <c r="M1113" t="s">
        <v>1050</v>
      </c>
      <c r="N1113" t="s">
        <v>1051</v>
      </c>
      <c r="O1113" t="s">
        <v>4095</v>
      </c>
      <c r="P1113" t="s">
        <v>214</v>
      </c>
      <c r="Q1113" t="s">
        <v>8650</v>
      </c>
      <c r="R1113" t="s">
        <v>8637</v>
      </c>
      <c r="S1113" t="s">
        <v>8643</v>
      </c>
      <c r="T1113" t="b">
        <v>0</v>
      </c>
      <c r="U1113" t="b">
        <v>0</v>
      </c>
      <c r="V1113">
        <v>2</v>
      </c>
      <c r="W1113">
        <v>50</v>
      </c>
      <c r="X1113">
        <v>9</v>
      </c>
      <c r="AB1113">
        <v>2</v>
      </c>
      <c r="AC1113">
        <v>1</v>
      </c>
      <c r="AD1113">
        <v>2</v>
      </c>
      <c r="AE1113" t="s">
        <v>3930</v>
      </c>
      <c r="AG1113" t="s">
        <v>4093</v>
      </c>
      <c r="AH1113" t="s">
        <v>4096</v>
      </c>
    </row>
    <row r="1114" spans="1:34" x14ac:dyDescent="0.25">
      <c r="A1114">
        <v>5</v>
      </c>
      <c r="B1114" t="s">
        <v>636</v>
      </c>
      <c r="C1114" t="s">
        <v>639</v>
      </c>
      <c r="D1114" t="s">
        <v>637</v>
      </c>
      <c r="E1114" t="s">
        <v>638</v>
      </c>
      <c r="F1114" t="s">
        <v>641</v>
      </c>
      <c r="G1114" t="s">
        <v>11042</v>
      </c>
      <c r="H1114" t="s">
        <v>1048</v>
      </c>
      <c r="I1114" t="s">
        <v>1049</v>
      </c>
      <c r="J1114">
        <v>2</v>
      </c>
      <c r="L1114" t="s">
        <v>1031</v>
      </c>
      <c r="M1114" t="s">
        <v>1050</v>
      </c>
      <c r="N1114" t="s">
        <v>1051</v>
      </c>
      <c r="O1114" t="s">
        <v>4097</v>
      </c>
      <c r="P1114" t="s">
        <v>214</v>
      </c>
      <c r="Q1114" t="s">
        <v>8650</v>
      </c>
      <c r="R1114" t="s">
        <v>8637</v>
      </c>
      <c r="S1114" t="s">
        <v>8643</v>
      </c>
      <c r="T1114" t="b">
        <v>0</v>
      </c>
      <c r="U1114" t="b">
        <v>0</v>
      </c>
      <c r="V1114">
        <v>3</v>
      </c>
      <c r="W1114">
        <v>50</v>
      </c>
      <c r="X1114">
        <v>7</v>
      </c>
      <c r="AB1114">
        <v>2</v>
      </c>
      <c r="AC1114">
        <v>1</v>
      </c>
      <c r="AD1114">
        <v>2</v>
      </c>
      <c r="AE1114" t="s">
        <v>610</v>
      </c>
      <c r="AG1114" t="s">
        <v>4098</v>
      </c>
      <c r="AH1114" t="s">
        <v>4099</v>
      </c>
    </row>
    <row r="1115" spans="1:34" x14ac:dyDescent="0.25">
      <c r="A1115">
        <v>5</v>
      </c>
      <c r="B1115" t="s">
        <v>636</v>
      </c>
      <c r="C1115" t="s">
        <v>639</v>
      </c>
      <c r="D1115" t="s">
        <v>637</v>
      </c>
      <c r="E1115" t="s">
        <v>638</v>
      </c>
      <c r="F1115" t="s">
        <v>641</v>
      </c>
      <c r="G1115" t="s">
        <v>11042</v>
      </c>
      <c r="H1115" t="s">
        <v>1048</v>
      </c>
      <c r="I1115" t="s">
        <v>1049</v>
      </c>
      <c r="J1115">
        <v>2</v>
      </c>
      <c r="L1115" t="s">
        <v>1031</v>
      </c>
      <c r="M1115" t="s">
        <v>1050</v>
      </c>
      <c r="N1115" t="s">
        <v>1051</v>
      </c>
      <c r="O1115" t="s">
        <v>4100</v>
      </c>
      <c r="P1115" t="s">
        <v>214</v>
      </c>
      <c r="Q1115" t="s">
        <v>8650</v>
      </c>
      <c r="R1115" t="s">
        <v>8637</v>
      </c>
      <c r="S1115" t="s">
        <v>8643</v>
      </c>
      <c r="T1115" t="b">
        <v>0</v>
      </c>
      <c r="U1115" t="b">
        <v>0</v>
      </c>
      <c r="V1115">
        <v>4</v>
      </c>
      <c r="W1115">
        <v>50</v>
      </c>
      <c r="X1115">
        <v>7</v>
      </c>
      <c r="AB1115">
        <v>2</v>
      </c>
      <c r="AC1115">
        <v>1</v>
      </c>
      <c r="AD1115">
        <v>2</v>
      </c>
      <c r="AE1115" t="s">
        <v>610</v>
      </c>
      <c r="AG1115" t="s">
        <v>4098</v>
      </c>
      <c r="AH1115" t="s">
        <v>4101</v>
      </c>
    </row>
    <row r="1116" spans="1:34" x14ac:dyDescent="0.25">
      <c r="A1116">
        <v>5</v>
      </c>
      <c r="B1116" t="s">
        <v>636</v>
      </c>
      <c r="C1116" t="s">
        <v>639</v>
      </c>
      <c r="D1116" t="s">
        <v>637</v>
      </c>
      <c r="E1116" t="s">
        <v>638</v>
      </c>
      <c r="F1116" t="s">
        <v>641</v>
      </c>
      <c r="G1116" t="s">
        <v>11042</v>
      </c>
      <c r="H1116" t="s">
        <v>1048</v>
      </c>
      <c r="I1116" t="s">
        <v>1049</v>
      </c>
      <c r="J1116">
        <v>2</v>
      </c>
      <c r="L1116" t="s">
        <v>1031</v>
      </c>
      <c r="M1116" t="s">
        <v>1050</v>
      </c>
      <c r="N1116" t="s">
        <v>1051</v>
      </c>
      <c r="O1116" t="s">
        <v>4102</v>
      </c>
      <c r="P1116" t="s">
        <v>217</v>
      </c>
      <c r="Q1116" t="s">
        <v>8650</v>
      </c>
      <c r="R1116" t="s">
        <v>8637</v>
      </c>
      <c r="S1116" t="s">
        <v>8645</v>
      </c>
      <c r="T1116" t="b">
        <v>1</v>
      </c>
      <c r="U1116" t="b">
        <v>0</v>
      </c>
      <c r="V1116">
        <v>1</v>
      </c>
      <c r="W1116">
        <v>12.5</v>
      </c>
      <c r="X1116">
        <v>9</v>
      </c>
      <c r="AB1116">
        <v>3</v>
      </c>
      <c r="AC1116">
        <v>1</v>
      </c>
      <c r="AD1116">
        <v>3</v>
      </c>
      <c r="AE1116" t="s">
        <v>3856</v>
      </c>
      <c r="AG1116" t="s">
        <v>4103</v>
      </c>
      <c r="AH1116" t="s">
        <v>4104</v>
      </c>
    </row>
    <row r="1117" spans="1:34" x14ac:dyDescent="0.25">
      <c r="A1117">
        <v>5</v>
      </c>
      <c r="B1117" t="s">
        <v>636</v>
      </c>
      <c r="C1117" t="s">
        <v>639</v>
      </c>
      <c r="D1117" t="s">
        <v>637</v>
      </c>
      <c r="E1117" t="s">
        <v>638</v>
      </c>
      <c r="F1117" t="s">
        <v>641</v>
      </c>
      <c r="G1117" t="s">
        <v>11042</v>
      </c>
      <c r="H1117" t="s">
        <v>1048</v>
      </c>
      <c r="I1117" t="s">
        <v>1049</v>
      </c>
      <c r="J1117">
        <v>2</v>
      </c>
      <c r="L1117" t="s">
        <v>1031</v>
      </c>
      <c r="M1117" t="s">
        <v>1050</v>
      </c>
      <c r="N1117" t="s">
        <v>1051</v>
      </c>
      <c r="O1117" t="s">
        <v>4105</v>
      </c>
      <c r="P1117" t="s">
        <v>217</v>
      </c>
      <c r="Q1117" t="s">
        <v>8650</v>
      </c>
      <c r="R1117" t="s">
        <v>8637</v>
      </c>
      <c r="S1117" t="s">
        <v>8645</v>
      </c>
      <c r="T1117" t="b">
        <v>1</v>
      </c>
      <c r="U1117" t="b">
        <v>0</v>
      </c>
      <c r="V1117">
        <v>2</v>
      </c>
      <c r="W1117">
        <v>12.5</v>
      </c>
      <c r="X1117">
        <v>10</v>
      </c>
      <c r="AB1117">
        <v>3</v>
      </c>
      <c r="AC1117">
        <v>1</v>
      </c>
      <c r="AD1117">
        <v>3</v>
      </c>
      <c r="AE1117" t="s">
        <v>3856</v>
      </c>
      <c r="AG1117" t="s">
        <v>4103</v>
      </c>
      <c r="AH1117" t="s">
        <v>4106</v>
      </c>
    </row>
    <row r="1118" spans="1:34" x14ac:dyDescent="0.25">
      <c r="A1118">
        <v>5</v>
      </c>
      <c r="B1118" t="s">
        <v>636</v>
      </c>
      <c r="C1118" t="s">
        <v>639</v>
      </c>
      <c r="D1118" t="s">
        <v>637</v>
      </c>
      <c r="E1118" t="s">
        <v>638</v>
      </c>
      <c r="F1118" t="s">
        <v>641</v>
      </c>
      <c r="G1118" t="s">
        <v>11042</v>
      </c>
      <c r="H1118" t="s">
        <v>1048</v>
      </c>
      <c r="I1118" t="s">
        <v>1049</v>
      </c>
      <c r="J1118">
        <v>2</v>
      </c>
      <c r="L1118" t="s">
        <v>1031</v>
      </c>
      <c r="M1118" t="s">
        <v>1050</v>
      </c>
      <c r="N1118" t="s">
        <v>1051</v>
      </c>
      <c r="O1118" t="s">
        <v>4107</v>
      </c>
      <c r="P1118" t="s">
        <v>217</v>
      </c>
      <c r="Q1118" t="s">
        <v>8650</v>
      </c>
      <c r="R1118" t="s">
        <v>8637</v>
      </c>
      <c r="S1118" t="s">
        <v>8645</v>
      </c>
      <c r="T1118" t="b">
        <v>1</v>
      </c>
      <c r="U1118" t="b">
        <v>0</v>
      </c>
      <c r="V1118">
        <v>3</v>
      </c>
      <c r="W1118">
        <v>12.5</v>
      </c>
      <c r="X1118">
        <v>10</v>
      </c>
      <c r="AB1118">
        <v>3</v>
      </c>
      <c r="AC1118">
        <v>1</v>
      </c>
      <c r="AD1118">
        <v>3</v>
      </c>
      <c r="AE1118" t="s">
        <v>3930</v>
      </c>
      <c r="AG1118" t="s">
        <v>4108</v>
      </c>
      <c r="AH1118" t="s">
        <v>4109</v>
      </c>
    </row>
    <row r="1119" spans="1:34" x14ac:dyDescent="0.25">
      <c r="A1119">
        <v>5</v>
      </c>
      <c r="B1119" t="s">
        <v>636</v>
      </c>
      <c r="C1119" t="s">
        <v>639</v>
      </c>
      <c r="D1119" t="s">
        <v>637</v>
      </c>
      <c r="E1119" t="s">
        <v>638</v>
      </c>
      <c r="F1119" t="s">
        <v>641</v>
      </c>
      <c r="G1119" t="s">
        <v>11042</v>
      </c>
      <c r="H1119" t="s">
        <v>1048</v>
      </c>
      <c r="I1119" t="s">
        <v>1049</v>
      </c>
      <c r="J1119">
        <v>2</v>
      </c>
      <c r="L1119" t="s">
        <v>1031</v>
      </c>
      <c r="M1119" t="s">
        <v>1050</v>
      </c>
      <c r="N1119" t="s">
        <v>1051</v>
      </c>
      <c r="O1119" t="s">
        <v>4110</v>
      </c>
      <c r="P1119" t="s">
        <v>303</v>
      </c>
      <c r="Q1119" t="s">
        <v>148</v>
      </c>
      <c r="R1119" t="s">
        <v>8661</v>
      </c>
      <c r="S1119" t="s">
        <v>8645</v>
      </c>
      <c r="T1119" t="b">
        <v>0</v>
      </c>
      <c r="U1119" t="b">
        <v>0</v>
      </c>
      <c r="V1119">
        <v>1</v>
      </c>
      <c r="W1119">
        <v>10</v>
      </c>
      <c r="X1119">
        <v>15</v>
      </c>
      <c r="AB1119">
        <v>2</v>
      </c>
      <c r="AC1119">
        <v>2</v>
      </c>
      <c r="AD1119">
        <v>2</v>
      </c>
      <c r="AE1119" t="s">
        <v>3856</v>
      </c>
      <c r="AG1119" t="s">
        <v>3996</v>
      </c>
      <c r="AH1119" t="s">
        <v>4111</v>
      </c>
    </row>
    <row r="1120" spans="1:34" x14ac:dyDescent="0.25">
      <c r="A1120">
        <v>5</v>
      </c>
      <c r="B1120" t="s">
        <v>636</v>
      </c>
      <c r="C1120" t="s">
        <v>639</v>
      </c>
      <c r="D1120" t="s">
        <v>637</v>
      </c>
      <c r="E1120" t="s">
        <v>638</v>
      </c>
      <c r="F1120" t="s">
        <v>641</v>
      </c>
      <c r="G1120" t="s">
        <v>11042</v>
      </c>
      <c r="H1120" t="s">
        <v>1048</v>
      </c>
      <c r="I1120" t="s">
        <v>1049</v>
      </c>
      <c r="J1120">
        <v>2</v>
      </c>
      <c r="L1120" t="s">
        <v>1031</v>
      </c>
      <c r="M1120" t="s">
        <v>1050</v>
      </c>
      <c r="N1120" t="s">
        <v>1051</v>
      </c>
      <c r="O1120" t="s">
        <v>4112</v>
      </c>
      <c r="P1120" t="s">
        <v>303</v>
      </c>
      <c r="Q1120" t="s">
        <v>148</v>
      </c>
      <c r="R1120" t="s">
        <v>8661</v>
      </c>
      <c r="S1120" t="s">
        <v>8645</v>
      </c>
      <c r="T1120" t="b">
        <v>0</v>
      </c>
      <c r="U1120" t="b">
        <v>0</v>
      </c>
      <c r="V1120">
        <v>2</v>
      </c>
      <c r="W1120">
        <v>10</v>
      </c>
      <c r="X1120">
        <v>15</v>
      </c>
      <c r="AB1120">
        <v>2</v>
      </c>
      <c r="AC1120">
        <v>2</v>
      </c>
      <c r="AD1120">
        <v>2</v>
      </c>
      <c r="AE1120" t="s">
        <v>3856</v>
      </c>
      <c r="AG1120" t="s">
        <v>3996</v>
      </c>
      <c r="AH1120" t="s">
        <v>4113</v>
      </c>
    </row>
    <row r="1121" spans="1:34" x14ac:dyDescent="0.25">
      <c r="A1121">
        <v>5</v>
      </c>
      <c r="B1121" t="s">
        <v>636</v>
      </c>
      <c r="C1121" t="s">
        <v>639</v>
      </c>
      <c r="D1121" t="s">
        <v>637</v>
      </c>
      <c r="E1121" t="s">
        <v>638</v>
      </c>
      <c r="F1121" t="s">
        <v>641</v>
      </c>
      <c r="G1121" t="s">
        <v>11042</v>
      </c>
      <c r="H1121" t="s">
        <v>1048</v>
      </c>
      <c r="I1121" t="s">
        <v>1049</v>
      </c>
      <c r="J1121">
        <v>2</v>
      </c>
      <c r="L1121" t="s">
        <v>1031</v>
      </c>
      <c r="M1121" t="s">
        <v>1050</v>
      </c>
      <c r="N1121" t="s">
        <v>1051</v>
      </c>
      <c r="O1121" t="s">
        <v>4114</v>
      </c>
      <c r="P1121" t="s">
        <v>303</v>
      </c>
      <c r="Q1121" t="s">
        <v>148</v>
      </c>
      <c r="R1121" t="s">
        <v>8661</v>
      </c>
      <c r="S1121" t="s">
        <v>8645</v>
      </c>
      <c r="T1121" t="b">
        <v>0</v>
      </c>
      <c r="U1121" t="b">
        <v>0</v>
      </c>
      <c r="V1121">
        <v>3</v>
      </c>
      <c r="W1121">
        <v>10</v>
      </c>
      <c r="X1121">
        <v>15</v>
      </c>
      <c r="AB1121">
        <v>2</v>
      </c>
      <c r="AC1121">
        <v>2</v>
      </c>
      <c r="AD1121">
        <v>2</v>
      </c>
      <c r="AE1121" t="s">
        <v>3856</v>
      </c>
      <c r="AG1121" t="s">
        <v>4115</v>
      </c>
      <c r="AH1121" t="s">
        <v>4116</v>
      </c>
    </row>
    <row r="1122" spans="1:34" x14ac:dyDescent="0.25">
      <c r="A1122">
        <v>5</v>
      </c>
      <c r="B1122" t="s">
        <v>636</v>
      </c>
      <c r="C1122" t="s">
        <v>639</v>
      </c>
      <c r="D1122" t="s">
        <v>637</v>
      </c>
      <c r="E1122" t="s">
        <v>638</v>
      </c>
      <c r="F1122" t="s">
        <v>641</v>
      </c>
      <c r="G1122" t="s">
        <v>11042</v>
      </c>
      <c r="H1122" t="s">
        <v>1048</v>
      </c>
      <c r="I1122" t="s">
        <v>1049</v>
      </c>
      <c r="J1122">
        <v>2</v>
      </c>
      <c r="L1122" t="s">
        <v>1031</v>
      </c>
      <c r="M1122" t="s">
        <v>1050</v>
      </c>
      <c r="N1122" t="s">
        <v>1051</v>
      </c>
      <c r="O1122" t="s">
        <v>4117</v>
      </c>
      <c r="P1122" t="s">
        <v>356</v>
      </c>
      <c r="Q1122" t="s">
        <v>25</v>
      </c>
      <c r="R1122" t="s">
        <v>25</v>
      </c>
      <c r="S1122" t="s">
        <v>357</v>
      </c>
      <c r="T1122" t="b">
        <v>0</v>
      </c>
      <c r="U1122" t="b">
        <v>1</v>
      </c>
      <c r="V1122">
        <v>1</v>
      </c>
      <c r="Y1122">
        <v>300</v>
      </c>
      <c r="Z1122">
        <v>1.32</v>
      </c>
      <c r="AA1122" t="s">
        <v>3957</v>
      </c>
      <c r="AG1122" t="s">
        <v>4009</v>
      </c>
      <c r="AH1122" t="s">
        <v>1051</v>
      </c>
    </row>
    <row r="1123" spans="1:34" x14ac:dyDescent="0.25">
      <c r="A1123">
        <v>5</v>
      </c>
      <c r="B1123" t="s">
        <v>636</v>
      </c>
      <c r="C1123" t="s">
        <v>639</v>
      </c>
      <c r="D1123" t="s">
        <v>637</v>
      </c>
      <c r="E1123" t="s">
        <v>638</v>
      </c>
      <c r="F1123" t="s">
        <v>641</v>
      </c>
      <c r="G1123" t="s">
        <v>11042</v>
      </c>
      <c r="H1123" t="s">
        <v>1052</v>
      </c>
      <c r="I1123" t="s">
        <v>1053</v>
      </c>
      <c r="J1123">
        <v>3</v>
      </c>
      <c r="L1123" t="s">
        <v>1036</v>
      </c>
      <c r="M1123" t="s">
        <v>1054</v>
      </c>
      <c r="N1123" t="s">
        <v>1055</v>
      </c>
      <c r="O1123" t="s">
        <v>4118</v>
      </c>
      <c r="P1123" t="s">
        <v>15</v>
      </c>
      <c r="Q1123" t="s">
        <v>2</v>
      </c>
      <c r="R1123" t="s">
        <v>2</v>
      </c>
      <c r="S1123" t="s">
        <v>8646</v>
      </c>
      <c r="T1123" t="b">
        <v>1</v>
      </c>
      <c r="U1123" t="b">
        <v>1</v>
      </c>
      <c r="V1123">
        <v>1</v>
      </c>
      <c r="W1123">
        <v>75</v>
      </c>
      <c r="Y1123">
        <v>60</v>
      </c>
      <c r="AG1123" t="s">
        <v>4119</v>
      </c>
      <c r="AH1123" t="s">
        <v>1054</v>
      </c>
    </row>
    <row r="1124" spans="1:34" x14ac:dyDescent="0.25">
      <c r="A1124">
        <v>5</v>
      </c>
      <c r="B1124" t="s">
        <v>636</v>
      </c>
      <c r="C1124" t="s">
        <v>639</v>
      </c>
      <c r="D1124" t="s">
        <v>637</v>
      </c>
      <c r="E1124" t="s">
        <v>638</v>
      </c>
      <c r="F1124" t="s">
        <v>641</v>
      </c>
      <c r="G1124" t="s">
        <v>11042</v>
      </c>
      <c r="H1124" t="s">
        <v>1052</v>
      </c>
      <c r="I1124" t="s">
        <v>1053</v>
      </c>
      <c r="J1124">
        <v>3</v>
      </c>
      <c r="L1124" t="s">
        <v>1036</v>
      </c>
      <c r="M1124" t="s">
        <v>1054</v>
      </c>
      <c r="N1124" t="s">
        <v>1055</v>
      </c>
      <c r="O1124" t="s">
        <v>4120</v>
      </c>
      <c r="P1124" t="s">
        <v>15</v>
      </c>
      <c r="Q1124" t="s">
        <v>2</v>
      </c>
      <c r="R1124" t="s">
        <v>2</v>
      </c>
      <c r="S1124" t="s">
        <v>8646</v>
      </c>
      <c r="T1124" t="b">
        <v>1</v>
      </c>
      <c r="U1124" t="b">
        <v>1</v>
      </c>
      <c r="V1124">
        <v>2</v>
      </c>
      <c r="W1124">
        <v>75</v>
      </c>
      <c r="Y1124">
        <v>60</v>
      </c>
      <c r="AG1124" t="s">
        <v>4119</v>
      </c>
      <c r="AH1124" t="s">
        <v>4121</v>
      </c>
    </row>
    <row r="1125" spans="1:34" x14ac:dyDescent="0.25">
      <c r="A1125">
        <v>5</v>
      </c>
      <c r="B1125" t="s">
        <v>636</v>
      </c>
      <c r="C1125" t="s">
        <v>639</v>
      </c>
      <c r="D1125" t="s">
        <v>637</v>
      </c>
      <c r="E1125" t="s">
        <v>638</v>
      </c>
      <c r="F1125" t="s">
        <v>641</v>
      </c>
      <c r="G1125" t="s">
        <v>11042</v>
      </c>
      <c r="H1125" t="s">
        <v>1052</v>
      </c>
      <c r="I1125" t="s">
        <v>1053</v>
      </c>
      <c r="J1125">
        <v>3</v>
      </c>
      <c r="L1125" t="s">
        <v>1036</v>
      </c>
      <c r="M1125" t="s">
        <v>1054</v>
      </c>
      <c r="N1125" t="s">
        <v>1055</v>
      </c>
      <c r="O1125" t="s">
        <v>4122</v>
      </c>
      <c r="P1125" t="s">
        <v>15</v>
      </c>
      <c r="Q1125" t="s">
        <v>2</v>
      </c>
      <c r="R1125" t="s">
        <v>2</v>
      </c>
      <c r="S1125" t="s">
        <v>8646</v>
      </c>
      <c r="T1125" t="b">
        <v>1</v>
      </c>
      <c r="U1125" t="b">
        <v>1</v>
      </c>
      <c r="V1125">
        <v>3</v>
      </c>
      <c r="W1125">
        <v>75</v>
      </c>
      <c r="Y1125">
        <v>60</v>
      </c>
      <c r="AG1125" t="s">
        <v>4119</v>
      </c>
      <c r="AH1125" t="s">
        <v>4123</v>
      </c>
    </row>
    <row r="1126" spans="1:34" x14ac:dyDescent="0.25">
      <c r="A1126">
        <v>5</v>
      </c>
      <c r="B1126" t="s">
        <v>636</v>
      </c>
      <c r="C1126" t="s">
        <v>639</v>
      </c>
      <c r="D1126" t="s">
        <v>637</v>
      </c>
      <c r="E1126" t="s">
        <v>638</v>
      </c>
      <c r="F1126" t="s">
        <v>641</v>
      </c>
      <c r="G1126" t="s">
        <v>11042</v>
      </c>
      <c r="H1126" t="s">
        <v>1052</v>
      </c>
      <c r="I1126" t="s">
        <v>1053</v>
      </c>
      <c r="J1126">
        <v>3</v>
      </c>
      <c r="L1126" t="s">
        <v>1036</v>
      </c>
      <c r="M1126" t="s">
        <v>1054</v>
      </c>
      <c r="N1126" t="s">
        <v>1055</v>
      </c>
      <c r="O1126" t="s">
        <v>4124</v>
      </c>
      <c r="P1126" t="s">
        <v>41</v>
      </c>
      <c r="Q1126" t="s">
        <v>25</v>
      </c>
      <c r="R1126" t="s">
        <v>25</v>
      </c>
      <c r="S1126" t="s">
        <v>26</v>
      </c>
      <c r="T1126" t="b">
        <v>0</v>
      </c>
      <c r="U1126" t="b">
        <v>0</v>
      </c>
      <c r="V1126">
        <v>1</v>
      </c>
      <c r="W1126">
        <v>75</v>
      </c>
      <c r="X1126">
        <v>8</v>
      </c>
      <c r="AB1126">
        <v>2</v>
      </c>
      <c r="AC1126">
        <v>1</v>
      </c>
      <c r="AD1126">
        <v>2</v>
      </c>
      <c r="AE1126" t="s">
        <v>3856</v>
      </c>
      <c r="AG1126" t="s">
        <v>4125</v>
      </c>
      <c r="AH1126" t="s">
        <v>4126</v>
      </c>
    </row>
    <row r="1127" spans="1:34" x14ac:dyDescent="0.25">
      <c r="A1127">
        <v>5</v>
      </c>
      <c r="B1127" t="s">
        <v>636</v>
      </c>
      <c r="C1127" t="s">
        <v>639</v>
      </c>
      <c r="D1127" t="s">
        <v>637</v>
      </c>
      <c r="E1127" t="s">
        <v>638</v>
      </c>
      <c r="F1127" t="s">
        <v>641</v>
      </c>
      <c r="G1127" t="s">
        <v>11042</v>
      </c>
      <c r="H1127" t="s">
        <v>1052</v>
      </c>
      <c r="I1127" t="s">
        <v>1053</v>
      </c>
      <c r="J1127">
        <v>3</v>
      </c>
      <c r="L1127" t="s">
        <v>1036</v>
      </c>
      <c r="M1127" t="s">
        <v>1054</v>
      </c>
      <c r="N1127" t="s">
        <v>1055</v>
      </c>
      <c r="O1127" t="s">
        <v>4127</v>
      </c>
      <c r="P1127" t="s">
        <v>41</v>
      </c>
      <c r="Q1127" t="s">
        <v>25</v>
      </c>
      <c r="R1127" t="s">
        <v>25</v>
      </c>
      <c r="S1127" t="s">
        <v>26</v>
      </c>
      <c r="T1127" t="b">
        <v>0</v>
      </c>
      <c r="U1127" t="b">
        <v>0</v>
      </c>
      <c r="V1127">
        <v>2</v>
      </c>
      <c r="W1127">
        <v>75</v>
      </c>
      <c r="X1127">
        <v>8</v>
      </c>
      <c r="AB1127">
        <v>2</v>
      </c>
      <c r="AC1127">
        <v>1</v>
      </c>
      <c r="AD1127">
        <v>2</v>
      </c>
      <c r="AE1127" t="s">
        <v>610</v>
      </c>
      <c r="AG1127" t="s">
        <v>4128</v>
      </c>
      <c r="AH1127" t="s">
        <v>4129</v>
      </c>
    </row>
    <row r="1128" spans="1:34" x14ac:dyDescent="0.25">
      <c r="A1128">
        <v>5</v>
      </c>
      <c r="B1128" t="s">
        <v>636</v>
      </c>
      <c r="C1128" t="s">
        <v>639</v>
      </c>
      <c r="D1128" t="s">
        <v>637</v>
      </c>
      <c r="E1128" t="s">
        <v>638</v>
      </c>
      <c r="F1128" t="s">
        <v>641</v>
      </c>
      <c r="G1128" t="s">
        <v>11042</v>
      </c>
      <c r="H1128" t="s">
        <v>1052</v>
      </c>
      <c r="I1128" t="s">
        <v>1053</v>
      </c>
      <c r="J1128">
        <v>3</v>
      </c>
      <c r="L1128" t="s">
        <v>1036</v>
      </c>
      <c r="M1128" t="s">
        <v>1054</v>
      </c>
      <c r="N1128" t="s">
        <v>1055</v>
      </c>
      <c r="O1128" t="s">
        <v>4130</v>
      </c>
      <c r="P1128" t="s">
        <v>41</v>
      </c>
      <c r="Q1128" t="s">
        <v>25</v>
      </c>
      <c r="R1128" t="s">
        <v>25</v>
      </c>
      <c r="S1128" t="s">
        <v>26</v>
      </c>
      <c r="T1128" t="b">
        <v>0</v>
      </c>
      <c r="U1128" t="b">
        <v>0</v>
      </c>
      <c r="V1128">
        <v>3</v>
      </c>
      <c r="W1128">
        <v>75</v>
      </c>
      <c r="X1128">
        <v>7</v>
      </c>
      <c r="AB1128">
        <v>2</v>
      </c>
      <c r="AC1128">
        <v>1</v>
      </c>
      <c r="AD1128">
        <v>2</v>
      </c>
      <c r="AE1128" t="s">
        <v>610</v>
      </c>
      <c r="AG1128" t="s">
        <v>4128</v>
      </c>
      <c r="AH1128" t="s">
        <v>4131</v>
      </c>
    </row>
    <row r="1129" spans="1:34" x14ac:dyDescent="0.25">
      <c r="A1129">
        <v>5</v>
      </c>
      <c r="B1129" t="s">
        <v>636</v>
      </c>
      <c r="C1129" t="s">
        <v>639</v>
      </c>
      <c r="D1129" t="s">
        <v>637</v>
      </c>
      <c r="E1129" t="s">
        <v>638</v>
      </c>
      <c r="F1129" t="s">
        <v>641</v>
      </c>
      <c r="G1129" t="s">
        <v>11042</v>
      </c>
      <c r="H1129" t="s">
        <v>1052</v>
      </c>
      <c r="I1129" t="s">
        <v>1053</v>
      </c>
      <c r="J1129">
        <v>3</v>
      </c>
      <c r="L1129" t="s">
        <v>1036</v>
      </c>
      <c r="M1129" t="s">
        <v>1054</v>
      </c>
      <c r="N1129" t="s">
        <v>1055</v>
      </c>
      <c r="O1129" t="s">
        <v>4132</v>
      </c>
      <c r="P1129" t="s">
        <v>41</v>
      </c>
      <c r="Q1129" t="s">
        <v>25</v>
      </c>
      <c r="R1129" t="s">
        <v>25</v>
      </c>
      <c r="S1129" t="s">
        <v>26</v>
      </c>
      <c r="T1129" t="b">
        <v>0</v>
      </c>
      <c r="U1129" t="b">
        <v>0</v>
      </c>
      <c r="V1129">
        <v>4</v>
      </c>
      <c r="W1129">
        <v>75</v>
      </c>
      <c r="X1129">
        <v>7</v>
      </c>
      <c r="AB1129">
        <v>2</v>
      </c>
      <c r="AC1129">
        <v>1</v>
      </c>
      <c r="AD1129">
        <v>2</v>
      </c>
      <c r="AE1129" t="s">
        <v>1646</v>
      </c>
      <c r="AG1129" t="s">
        <v>4133</v>
      </c>
      <c r="AH1129" t="s">
        <v>4134</v>
      </c>
    </row>
    <row r="1130" spans="1:34" x14ac:dyDescent="0.25">
      <c r="A1130">
        <v>5</v>
      </c>
      <c r="B1130" t="s">
        <v>636</v>
      </c>
      <c r="C1130" t="s">
        <v>639</v>
      </c>
      <c r="D1130" t="s">
        <v>637</v>
      </c>
      <c r="E1130" t="s">
        <v>638</v>
      </c>
      <c r="F1130" t="s">
        <v>641</v>
      </c>
      <c r="G1130" t="s">
        <v>11042</v>
      </c>
      <c r="H1130" t="s">
        <v>1052</v>
      </c>
      <c r="I1130" t="s">
        <v>1053</v>
      </c>
      <c r="J1130">
        <v>3</v>
      </c>
      <c r="L1130" t="s">
        <v>1036</v>
      </c>
      <c r="M1130" t="s">
        <v>1054</v>
      </c>
      <c r="N1130" t="s">
        <v>1055</v>
      </c>
      <c r="O1130" t="s">
        <v>4135</v>
      </c>
      <c r="P1130" t="s">
        <v>45</v>
      </c>
      <c r="Q1130" t="s">
        <v>25</v>
      </c>
      <c r="R1130" t="s">
        <v>25</v>
      </c>
      <c r="S1130" t="s">
        <v>26</v>
      </c>
      <c r="T1130" t="b">
        <v>1</v>
      </c>
      <c r="U1130" t="b">
        <v>0</v>
      </c>
      <c r="V1130">
        <v>1</v>
      </c>
      <c r="W1130">
        <v>140</v>
      </c>
      <c r="X1130">
        <v>12</v>
      </c>
      <c r="AB1130">
        <v>2</v>
      </c>
      <c r="AC1130">
        <v>1</v>
      </c>
      <c r="AD1130">
        <v>2</v>
      </c>
      <c r="AE1130" t="s">
        <v>2289</v>
      </c>
      <c r="AG1130" t="s">
        <v>2527</v>
      </c>
      <c r="AH1130" t="s">
        <v>4136</v>
      </c>
    </row>
    <row r="1131" spans="1:34" x14ac:dyDescent="0.25">
      <c r="A1131">
        <v>5</v>
      </c>
      <c r="B1131" t="s">
        <v>636</v>
      </c>
      <c r="C1131" t="s">
        <v>639</v>
      </c>
      <c r="D1131" t="s">
        <v>637</v>
      </c>
      <c r="E1131" t="s">
        <v>638</v>
      </c>
      <c r="F1131" t="s">
        <v>641</v>
      </c>
      <c r="G1131" t="s">
        <v>11042</v>
      </c>
      <c r="H1131" t="s">
        <v>1052</v>
      </c>
      <c r="I1131" t="s">
        <v>1053</v>
      </c>
      <c r="J1131">
        <v>3</v>
      </c>
      <c r="L1131" t="s">
        <v>1036</v>
      </c>
      <c r="M1131" t="s">
        <v>1054</v>
      </c>
      <c r="N1131" t="s">
        <v>1055</v>
      </c>
      <c r="O1131" t="s">
        <v>4137</v>
      </c>
      <c r="P1131" t="s">
        <v>45</v>
      </c>
      <c r="Q1131" t="s">
        <v>25</v>
      </c>
      <c r="R1131" t="s">
        <v>25</v>
      </c>
      <c r="S1131" t="s">
        <v>26</v>
      </c>
      <c r="T1131" t="b">
        <v>1</v>
      </c>
      <c r="U1131" t="b">
        <v>0</v>
      </c>
      <c r="V1131">
        <v>2</v>
      </c>
      <c r="W1131">
        <v>150</v>
      </c>
      <c r="X1131">
        <v>12</v>
      </c>
      <c r="AB1131">
        <v>2</v>
      </c>
      <c r="AC1131">
        <v>1</v>
      </c>
      <c r="AD1131">
        <v>2</v>
      </c>
      <c r="AE1131" t="s">
        <v>618</v>
      </c>
      <c r="AG1131" t="s">
        <v>2154</v>
      </c>
      <c r="AH1131" t="s">
        <v>4138</v>
      </c>
    </row>
    <row r="1132" spans="1:34" x14ac:dyDescent="0.25">
      <c r="A1132">
        <v>5</v>
      </c>
      <c r="B1132" t="s">
        <v>636</v>
      </c>
      <c r="C1132" t="s">
        <v>639</v>
      </c>
      <c r="D1132" t="s">
        <v>637</v>
      </c>
      <c r="E1132" t="s">
        <v>638</v>
      </c>
      <c r="F1132" t="s">
        <v>641</v>
      </c>
      <c r="G1132" t="s">
        <v>11042</v>
      </c>
      <c r="H1132" t="s">
        <v>1052</v>
      </c>
      <c r="I1132" t="s">
        <v>1053</v>
      </c>
      <c r="J1132">
        <v>3</v>
      </c>
      <c r="L1132" t="s">
        <v>1036</v>
      </c>
      <c r="M1132" t="s">
        <v>1054</v>
      </c>
      <c r="N1132" t="s">
        <v>1055</v>
      </c>
      <c r="O1132" t="s">
        <v>4139</v>
      </c>
      <c r="P1132" t="s">
        <v>45</v>
      </c>
      <c r="Q1132" t="s">
        <v>25</v>
      </c>
      <c r="R1132" t="s">
        <v>25</v>
      </c>
      <c r="S1132" t="s">
        <v>26</v>
      </c>
      <c r="T1132" t="b">
        <v>1</v>
      </c>
      <c r="U1132" t="b">
        <v>0</v>
      </c>
      <c r="V1132">
        <v>3</v>
      </c>
      <c r="W1132">
        <v>150</v>
      </c>
      <c r="X1132">
        <v>12</v>
      </c>
      <c r="AB1132">
        <v>2</v>
      </c>
      <c r="AC1132">
        <v>1</v>
      </c>
      <c r="AD1132">
        <v>2</v>
      </c>
      <c r="AE1132" t="s">
        <v>610</v>
      </c>
      <c r="AG1132" t="s">
        <v>1937</v>
      </c>
      <c r="AH1132" t="s">
        <v>4140</v>
      </c>
    </row>
    <row r="1133" spans="1:34" x14ac:dyDescent="0.25">
      <c r="A1133">
        <v>5</v>
      </c>
      <c r="B1133" t="s">
        <v>636</v>
      </c>
      <c r="C1133" t="s">
        <v>639</v>
      </c>
      <c r="D1133" t="s">
        <v>637</v>
      </c>
      <c r="E1133" t="s">
        <v>638</v>
      </c>
      <c r="F1133" t="s">
        <v>641</v>
      </c>
      <c r="G1133" t="s">
        <v>11042</v>
      </c>
      <c r="H1133" t="s">
        <v>1052</v>
      </c>
      <c r="I1133" t="s">
        <v>1053</v>
      </c>
      <c r="J1133">
        <v>3</v>
      </c>
      <c r="L1133" t="s">
        <v>1036</v>
      </c>
      <c r="M1133" t="s">
        <v>1054</v>
      </c>
      <c r="N1133" t="s">
        <v>1055</v>
      </c>
      <c r="O1133" t="s">
        <v>4141</v>
      </c>
      <c r="P1133" t="s">
        <v>73</v>
      </c>
      <c r="Q1133" t="s">
        <v>25</v>
      </c>
      <c r="R1133" t="s">
        <v>25</v>
      </c>
      <c r="S1133" t="s">
        <v>8646</v>
      </c>
      <c r="T1133" t="b">
        <v>0</v>
      </c>
      <c r="U1133" t="b">
        <v>0</v>
      </c>
      <c r="V1133">
        <v>1</v>
      </c>
      <c r="W1133">
        <v>30</v>
      </c>
      <c r="X1133">
        <v>20</v>
      </c>
      <c r="AB1133">
        <v>1</v>
      </c>
      <c r="AC1133">
        <v>2</v>
      </c>
      <c r="AD1133">
        <v>1</v>
      </c>
      <c r="AE1133" t="s">
        <v>618</v>
      </c>
      <c r="AG1133" t="s">
        <v>3937</v>
      </c>
      <c r="AH1133" t="s">
        <v>4142</v>
      </c>
    </row>
    <row r="1134" spans="1:34" x14ac:dyDescent="0.25">
      <c r="A1134">
        <v>5</v>
      </c>
      <c r="B1134" t="s">
        <v>636</v>
      </c>
      <c r="C1134" t="s">
        <v>639</v>
      </c>
      <c r="D1134" t="s">
        <v>637</v>
      </c>
      <c r="E1134" t="s">
        <v>638</v>
      </c>
      <c r="F1134" t="s">
        <v>641</v>
      </c>
      <c r="G1134" t="s">
        <v>11042</v>
      </c>
      <c r="H1134" t="s">
        <v>1052</v>
      </c>
      <c r="I1134" t="s">
        <v>1053</v>
      </c>
      <c r="J1134">
        <v>3</v>
      </c>
      <c r="L1134" t="s">
        <v>1036</v>
      </c>
      <c r="M1134" t="s">
        <v>1054</v>
      </c>
      <c r="N1134" t="s">
        <v>1055</v>
      </c>
      <c r="O1134" t="s">
        <v>4143</v>
      </c>
      <c r="P1134" t="s">
        <v>73</v>
      </c>
      <c r="Q1134" t="s">
        <v>25</v>
      </c>
      <c r="R1134" t="s">
        <v>25</v>
      </c>
      <c r="S1134" t="s">
        <v>8646</v>
      </c>
      <c r="T1134" t="b">
        <v>0</v>
      </c>
      <c r="U1134" t="b">
        <v>0</v>
      </c>
      <c r="V1134">
        <v>2</v>
      </c>
      <c r="W1134">
        <v>35</v>
      </c>
      <c r="X1134">
        <v>20</v>
      </c>
      <c r="AB1134">
        <v>1</v>
      </c>
      <c r="AC1134">
        <v>2</v>
      </c>
      <c r="AD1134">
        <v>1</v>
      </c>
      <c r="AE1134" t="s">
        <v>618</v>
      </c>
      <c r="AG1134" t="s">
        <v>3937</v>
      </c>
      <c r="AH1134" t="s">
        <v>4144</v>
      </c>
    </row>
    <row r="1135" spans="1:34" x14ac:dyDescent="0.25">
      <c r="A1135">
        <v>5</v>
      </c>
      <c r="B1135" t="s">
        <v>636</v>
      </c>
      <c r="C1135" t="s">
        <v>639</v>
      </c>
      <c r="D1135" t="s">
        <v>637</v>
      </c>
      <c r="E1135" t="s">
        <v>638</v>
      </c>
      <c r="F1135" t="s">
        <v>641</v>
      </c>
      <c r="G1135" t="s">
        <v>11042</v>
      </c>
      <c r="H1135" t="s">
        <v>1052</v>
      </c>
      <c r="I1135" t="s">
        <v>1053</v>
      </c>
      <c r="J1135">
        <v>3</v>
      </c>
      <c r="L1135" t="s">
        <v>1036</v>
      </c>
      <c r="M1135" t="s">
        <v>1054</v>
      </c>
      <c r="N1135" t="s">
        <v>1055</v>
      </c>
      <c r="O1135" t="s">
        <v>4145</v>
      </c>
      <c r="P1135" t="s">
        <v>73</v>
      </c>
      <c r="Q1135" t="s">
        <v>25</v>
      </c>
      <c r="R1135" t="s">
        <v>25</v>
      </c>
      <c r="S1135" t="s">
        <v>8646</v>
      </c>
      <c r="T1135" t="b">
        <v>0</v>
      </c>
      <c r="U1135" t="b">
        <v>0</v>
      </c>
      <c r="V1135">
        <v>3</v>
      </c>
      <c r="W1135">
        <v>50</v>
      </c>
      <c r="X1135">
        <v>20</v>
      </c>
      <c r="AB1135">
        <v>1</v>
      </c>
      <c r="AC1135">
        <v>2</v>
      </c>
      <c r="AD1135">
        <v>1</v>
      </c>
      <c r="AE1135" t="s">
        <v>3856</v>
      </c>
      <c r="AG1135" t="s">
        <v>3940</v>
      </c>
      <c r="AH1135" t="s">
        <v>4146</v>
      </c>
    </row>
    <row r="1136" spans="1:34" x14ac:dyDescent="0.25">
      <c r="A1136">
        <v>5</v>
      </c>
      <c r="B1136" t="s">
        <v>636</v>
      </c>
      <c r="C1136" t="s">
        <v>639</v>
      </c>
      <c r="D1136" t="s">
        <v>637</v>
      </c>
      <c r="E1136" t="s">
        <v>638</v>
      </c>
      <c r="F1136" t="s">
        <v>641</v>
      </c>
      <c r="G1136" t="s">
        <v>11042</v>
      </c>
      <c r="H1136" t="s">
        <v>1052</v>
      </c>
      <c r="I1136" t="s">
        <v>1053</v>
      </c>
      <c r="J1136">
        <v>3</v>
      </c>
      <c r="L1136" t="s">
        <v>1036</v>
      </c>
      <c r="M1136" t="s">
        <v>1054</v>
      </c>
      <c r="N1136" t="s">
        <v>1055</v>
      </c>
      <c r="O1136" t="s">
        <v>4147</v>
      </c>
      <c r="P1136" t="s">
        <v>8734</v>
      </c>
      <c r="Q1136" t="s">
        <v>8644</v>
      </c>
      <c r="R1136" t="s">
        <v>8488</v>
      </c>
      <c r="S1136" t="s">
        <v>8643</v>
      </c>
      <c r="T1136" t="b">
        <v>0</v>
      </c>
      <c r="U1136" t="b">
        <v>0</v>
      </c>
      <c r="V1136">
        <v>1</v>
      </c>
      <c r="W1136">
        <v>30</v>
      </c>
      <c r="X1136">
        <v>10</v>
      </c>
      <c r="AB1136">
        <v>2</v>
      </c>
      <c r="AC1136">
        <v>1</v>
      </c>
      <c r="AD1136">
        <v>2</v>
      </c>
      <c r="AE1136" t="s">
        <v>3856</v>
      </c>
      <c r="AG1136" t="s">
        <v>4148</v>
      </c>
      <c r="AH1136" t="s">
        <v>4149</v>
      </c>
    </row>
    <row r="1137" spans="1:34" x14ac:dyDescent="0.25">
      <c r="A1137">
        <v>5</v>
      </c>
      <c r="B1137" t="s">
        <v>636</v>
      </c>
      <c r="C1137" t="s">
        <v>639</v>
      </c>
      <c r="D1137" t="s">
        <v>637</v>
      </c>
      <c r="E1137" t="s">
        <v>638</v>
      </c>
      <c r="F1137" t="s">
        <v>641</v>
      </c>
      <c r="G1137" t="s">
        <v>11042</v>
      </c>
      <c r="H1137" t="s">
        <v>1052</v>
      </c>
      <c r="I1137" t="s">
        <v>1053</v>
      </c>
      <c r="J1137">
        <v>3</v>
      </c>
      <c r="L1137" t="s">
        <v>1036</v>
      </c>
      <c r="M1137" t="s">
        <v>1054</v>
      </c>
      <c r="N1137" t="s">
        <v>1055</v>
      </c>
      <c r="O1137" t="s">
        <v>4150</v>
      </c>
      <c r="P1137" t="s">
        <v>8734</v>
      </c>
      <c r="Q1137" t="s">
        <v>8644</v>
      </c>
      <c r="R1137" t="s">
        <v>8488</v>
      </c>
      <c r="S1137" t="s">
        <v>8643</v>
      </c>
      <c r="T1137" t="b">
        <v>0</v>
      </c>
      <c r="U1137" t="b">
        <v>0</v>
      </c>
      <c r="V1137">
        <v>2</v>
      </c>
      <c r="W1137">
        <v>30</v>
      </c>
      <c r="X1137">
        <v>9</v>
      </c>
      <c r="AB1137">
        <v>2</v>
      </c>
      <c r="AC1137">
        <v>1</v>
      </c>
      <c r="AD1137">
        <v>2</v>
      </c>
      <c r="AE1137" t="s">
        <v>610</v>
      </c>
      <c r="AG1137" t="s">
        <v>4151</v>
      </c>
      <c r="AH1137" t="s">
        <v>4152</v>
      </c>
    </row>
    <row r="1138" spans="1:34" x14ac:dyDescent="0.25">
      <c r="A1138">
        <v>5</v>
      </c>
      <c r="B1138" t="s">
        <v>636</v>
      </c>
      <c r="C1138" t="s">
        <v>639</v>
      </c>
      <c r="D1138" t="s">
        <v>637</v>
      </c>
      <c r="E1138" t="s">
        <v>638</v>
      </c>
      <c r="F1138" t="s">
        <v>641</v>
      </c>
      <c r="G1138" t="s">
        <v>11042</v>
      </c>
      <c r="H1138" t="s">
        <v>1052</v>
      </c>
      <c r="I1138" t="s">
        <v>1053</v>
      </c>
      <c r="J1138">
        <v>3</v>
      </c>
      <c r="L1138" t="s">
        <v>1036</v>
      </c>
      <c r="M1138" t="s">
        <v>1054</v>
      </c>
      <c r="N1138" t="s">
        <v>1055</v>
      </c>
      <c r="O1138" t="s">
        <v>4153</v>
      </c>
      <c r="P1138" t="s">
        <v>8734</v>
      </c>
      <c r="Q1138" t="s">
        <v>8644</v>
      </c>
      <c r="R1138" t="s">
        <v>8488</v>
      </c>
      <c r="S1138" t="s">
        <v>8643</v>
      </c>
      <c r="T1138" t="b">
        <v>0</v>
      </c>
      <c r="U1138" t="b">
        <v>0</v>
      </c>
      <c r="V1138">
        <v>3</v>
      </c>
      <c r="W1138">
        <v>30</v>
      </c>
      <c r="X1138">
        <v>6</v>
      </c>
      <c r="AB1138">
        <v>2</v>
      </c>
      <c r="AC1138">
        <v>1</v>
      </c>
      <c r="AD1138">
        <v>2</v>
      </c>
      <c r="AE1138" t="s">
        <v>610</v>
      </c>
      <c r="AG1138" t="s">
        <v>4151</v>
      </c>
      <c r="AH1138" t="s">
        <v>4154</v>
      </c>
    </row>
    <row r="1139" spans="1:34" x14ac:dyDescent="0.25">
      <c r="A1139">
        <v>5</v>
      </c>
      <c r="B1139" t="s">
        <v>636</v>
      </c>
      <c r="C1139" t="s">
        <v>639</v>
      </c>
      <c r="D1139" t="s">
        <v>637</v>
      </c>
      <c r="E1139" t="s">
        <v>638</v>
      </c>
      <c r="F1139" t="s">
        <v>641</v>
      </c>
      <c r="G1139" t="s">
        <v>11042</v>
      </c>
      <c r="H1139" t="s">
        <v>1052</v>
      </c>
      <c r="I1139" t="s">
        <v>1053</v>
      </c>
      <c r="J1139">
        <v>3</v>
      </c>
      <c r="L1139" t="s">
        <v>1036</v>
      </c>
      <c r="M1139" t="s">
        <v>1054</v>
      </c>
      <c r="N1139" t="s">
        <v>1055</v>
      </c>
      <c r="O1139" t="s">
        <v>4155</v>
      </c>
      <c r="P1139" t="s">
        <v>20</v>
      </c>
      <c r="Q1139" t="s">
        <v>2</v>
      </c>
      <c r="R1139" t="s">
        <v>2</v>
      </c>
      <c r="S1139" t="s">
        <v>8646</v>
      </c>
      <c r="T1139" t="b">
        <v>1</v>
      </c>
      <c r="U1139" t="b">
        <v>1</v>
      </c>
      <c r="V1139">
        <v>1</v>
      </c>
      <c r="W1139">
        <v>70</v>
      </c>
      <c r="Y1139">
        <v>60</v>
      </c>
      <c r="AH1139" t="s">
        <v>4156</v>
      </c>
    </row>
    <row r="1140" spans="1:34" x14ac:dyDescent="0.25">
      <c r="A1140">
        <v>5</v>
      </c>
      <c r="B1140" t="s">
        <v>636</v>
      </c>
      <c r="C1140" t="s">
        <v>639</v>
      </c>
      <c r="D1140" t="s">
        <v>637</v>
      </c>
      <c r="E1140" t="s">
        <v>638</v>
      </c>
      <c r="F1140" t="s">
        <v>641</v>
      </c>
      <c r="G1140" t="s">
        <v>11042</v>
      </c>
      <c r="H1140" t="s">
        <v>1052</v>
      </c>
      <c r="I1140" t="s">
        <v>1053</v>
      </c>
      <c r="J1140">
        <v>3</v>
      </c>
      <c r="L1140" t="s">
        <v>1036</v>
      </c>
      <c r="M1140" t="s">
        <v>1054</v>
      </c>
      <c r="N1140" t="s">
        <v>1055</v>
      </c>
      <c r="O1140" t="s">
        <v>4157</v>
      </c>
      <c r="P1140" t="s">
        <v>20</v>
      </c>
      <c r="Q1140" t="s">
        <v>2</v>
      </c>
      <c r="R1140" t="s">
        <v>2</v>
      </c>
      <c r="S1140" t="s">
        <v>8646</v>
      </c>
      <c r="T1140" t="b">
        <v>1</v>
      </c>
      <c r="U1140" t="b">
        <v>1</v>
      </c>
      <c r="V1140">
        <v>2</v>
      </c>
      <c r="W1140">
        <v>70</v>
      </c>
      <c r="Y1140">
        <v>45</v>
      </c>
      <c r="AH1140" t="s">
        <v>4158</v>
      </c>
    </row>
    <row r="1141" spans="1:34" x14ac:dyDescent="0.25">
      <c r="A1141">
        <v>5</v>
      </c>
      <c r="B1141" t="s">
        <v>636</v>
      </c>
      <c r="C1141" t="s">
        <v>639</v>
      </c>
      <c r="D1141" t="s">
        <v>637</v>
      </c>
      <c r="E1141" t="s">
        <v>638</v>
      </c>
      <c r="F1141" t="s">
        <v>641</v>
      </c>
      <c r="G1141" t="s">
        <v>11042</v>
      </c>
      <c r="H1141" t="s">
        <v>1052</v>
      </c>
      <c r="I1141" t="s">
        <v>1053</v>
      </c>
      <c r="J1141">
        <v>3</v>
      </c>
      <c r="L1141" t="s">
        <v>1036</v>
      </c>
      <c r="M1141" t="s">
        <v>1054</v>
      </c>
      <c r="N1141" t="s">
        <v>1055</v>
      </c>
      <c r="O1141" t="s">
        <v>4159</v>
      </c>
      <c r="P1141" t="s">
        <v>20</v>
      </c>
      <c r="Q1141" t="s">
        <v>2</v>
      </c>
      <c r="R1141" t="s">
        <v>2</v>
      </c>
      <c r="S1141" t="s">
        <v>8646</v>
      </c>
      <c r="T1141" t="b">
        <v>1</v>
      </c>
      <c r="U1141" t="b">
        <v>1</v>
      </c>
      <c r="V1141">
        <v>3</v>
      </c>
      <c r="W1141">
        <v>70</v>
      </c>
      <c r="Y1141">
        <v>45</v>
      </c>
      <c r="AH1141" t="s">
        <v>1055</v>
      </c>
    </row>
    <row r="1142" spans="1:34" x14ac:dyDescent="0.25">
      <c r="A1142">
        <v>5</v>
      </c>
      <c r="B1142" t="s">
        <v>636</v>
      </c>
      <c r="C1142" t="s">
        <v>639</v>
      </c>
      <c r="D1142" t="s">
        <v>637</v>
      </c>
      <c r="E1142" t="s">
        <v>638</v>
      </c>
      <c r="F1142" t="s">
        <v>641</v>
      </c>
      <c r="G1142" t="s">
        <v>11042</v>
      </c>
      <c r="H1142" t="s">
        <v>1056</v>
      </c>
      <c r="I1142" t="s">
        <v>1057</v>
      </c>
      <c r="J1142">
        <v>4</v>
      </c>
      <c r="L1142" t="s">
        <v>1041</v>
      </c>
      <c r="M1142" t="s">
        <v>1058</v>
      </c>
      <c r="N1142" t="s">
        <v>1059</v>
      </c>
      <c r="O1142" t="s">
        <v>4160</v>
      </c>
      <c r="P1142" t="s">
        <v>112</v>
      </c>
      <c r="Q1142" t="s">
        <v>8644</v>
      </c>
      <c r="R1142" t="s">
        <v>8488</v>
      </c>
      <c r="S1142" t="s">
        <v>8643</v>
      </c>
      <c r="T1142" t="b">
        <v>0</v>
      </c>
      <c r="U1142" t="b">
        <v>0</v>
      </c>
      <c r="V1142">
        <v>1</v>
      </c>
      <c r="W1142">
        <v>45</v>
      </c>
      <c r="X1142">
        <v>12</v>
      </c>
      <c r="AB1142">
        <v>2</v>
      </c>
      <c r="AC1142">
        <v>2</v>
      </c>
      <c r="AD1142">
        <v>2</v>
      </c>
      <c r="AE1142" t="s">
        <v>3856</v>
      </c>
      <c r="AG1142" t="s">
        <v>4161</v>
      </c>
      <c r="AH1142" t="s">
        <v>1058</v>
      </c>
    </row>
    <row r="1143" spans="1:34" x14ac:dyDescent="0.25">
      <c r="A1143">
        <v>5</v>
      </c>
      <c r="B1143" t="s">
        <v>636</v>
      </c>
      <c r="C1143" t="s">
        <v>639</v>
      </c>
      <c r="D1143" t="s">
        <v>637</v>
      </c>
      <c r="E1143" t="s">
        <v>638</v>
      </c>
      <c r="F1143" t="s">
        <v>641</v>
      </c>
      <c r="G1143" t="s">
        <v>11042</v>
      </c>
      <c r="H1143" t="s">
        <v>1056</v>
      </c>
      <c r="I1143" t="s">
        <v>1057</v>
      </c>
      <c r="J1143">
        <v>4</v>
      </c>
      <c r="L1143" t="s">
        <v>1041</v>
      </c>
      <c r="M1143" t="s">
        <v>1058</v>
      </c>
      <c r="N1143" t="s">
        <v>1059</v>
      </c>
      <c r="O1143" t="s">
        <v>4162</v>
      </c>
      <c r="P1143" t="s">
        <v>112</v>
      </c>
      <c r="Q1143" t="s">
        <v>8644</v>
      </c>
      <c r="R1143" t="s">
        <v>8488</v>
      </c>
      <c r="S1143" t="s">
        <v>8643</v>
      </c>
      <c r="T1143" t="b">
        <v>0</v>
      </c>
      <c r="U1143" t="b">
        <v>0</v>
      </c>
      <c r="V1143">
        <v>2</v>
      </c>
      <c r="W1143">
        <v>45</v>
      </c>
      <c r="X1143">
        <v>12</v>
      </c>
      <c r="AB1143">
        <v>2</v>
      </c>
      <c r="AC1143">
        <v>2</v>
      </c>
      <c r="AD1143">
        <v>2</v>
      </c>
      <c r="AE1143" t="s">
        <v>3856</v>
      </c>
      <c r="AG1143" t="s">
        <v>4163</v>
      </c>
      <c r="AH1143" t="s">
        <v>4164</v>
      </c>
    </row>
    <row r="1144" spans="1:34" x14ac:dyDescent="0.25">
      <c r="A1144">
        <v>5</v>
      </c>
      <c r="B1144" t="s">
        <v>636</v>
      </c>
      <c r="C1144" t="s">
        <v>639</v>
      </c>
      <c r="D1144" t="s">
        <v>637</v>
      </c>
      <c r="E1144" t="s">
        <v>638</v>
      </c>
      <c r="F1144" t="s">
        <v>641</v>
      </c>
      <c r="G1144" t="s">
        <v>11042</v>
      </c>
      <c r="H1144" t="s">
        <v>1056</v>
      </c>
      <c r="I1144" t="s">
        <v>1057</v>
      </c>
      <c r="J1144">
        <v>4</v>
      </c>
      <c r="L1144" t="s">
        <v>1041</v>
      </c>
      <c r="M1144" t="s">
        <v>1058</v>
      </c>
      <c r="N1144" t="s">
        <v>1059</v>
      </c>
      <c r="O1144" t="s">
        <v>4165</v>
      </c>
      <c r="P1144" t="s">
        <v>112</v>
      </c>
      <c r="Q1144" t="s">
        <v>8644</v>
      </c>
      <c r="R1144" t="s">
        <v>8488</v>
      </c>
      <c r="S1144" t="s">
        <v>8643</v>
      </c>
      <c r="T1144" t="b">
        <v>0</v>
      </c>
      <c r="U1144" t="b">
        <v>0</v>
      </c>
      <c r="V1144">
        <v>3</v>
      </c>
      <c r="W1144">
        <v>45</v>
      </c>
      <c r="X1144">
        <v>15</v>
      </c>
      <c r="AB1144">
        <v>1</v>
      </c>
      <c r="AC1144">
        <v>1</v>
      </c>
      <c r="AD1144">
        <v>1</v>
      </c>
      <c r="AE1144" t="s">
        <v>3856</v>
      </c>
      <c r="AG1144" t="s">
        <v>4166</v>
      </c>
      <c r="AH1144" t="s">
        <v>4167</v>
      </c>
    </row>
    <row r="1145" spans="1:34" x14ac:dyDescent="0.25">
      <c r="A1145">
        <v>5</v>
      </c>
      <c r="B1145" t="s">
        <v>636</v>
      </c>
      <c r="C1145" t="s">
        <v>639</v>
      </c>
      <c r="D1145" t="s">
        <v>637</v>
      </c>
      <c r="E1145" t="s">
        <v>638</v>
      </c>
      <c r="F1145" t="s">
        <v>641</v>
      </c>
      <c r="G1145" t="s">
        <v>11042</v>
      </c>
      <c r="H1145" t="s">
        <v>1056</v>
      </c>
      <c r="I1145" t="s">
        <v>1057</v>
      </c>
      <c r="J1145">
        <v>4</v>
      </c>
      <c r="L1145" t="s">
        <v>1041</v>
      </c>
      <c r="M1145" t="s">
        <v>1058</v>
      </c>
      <c r="N1145" t="s">
        <v>1059</v>
      </c>
      <c r="O1145" t="s">
        <v>4168</v>
      </c>
      <c r="P1145" t="s">
        <v>214</v>
      </c>
      <c r="Q1145" t="s">
        <v>8650</v>
      </c>
      <c r="R1145" t="s">
        <v>8637</v>
      </c>
      <c r="S1145" t="s">
        <v>8643</v>
      </c>
      <c r="T1145" t="b">
        <v>0</v>
      </c>
      <c r="U1145" t="b">
        <v>0</v>
      </c>
      <c r="V1145">
        <v>1</v>
      </c>
      <c r="W1145">
        <v>50</v>
      </c>
      <c r="X1145">
        <v>13</v>
      </c>
      <c r="AB1145">
        <v>2</v>
      </c>
      <c r="AC1145">
        <v>1</v>
      </c>
      <c r="AD1145">
        <v>2</v>
      </c>
      <c r="AE1145" t="s">
        <v>618</v>
      </c>
      <c r="AG1145" t="s">
        <v>2154</v>
      </c>
      <c r="AH1145" t="s">
        <v>4169</v>
      </c>
    </row>
    <row r="1146" spans="1:34" x14ac:dyDescent="0.25">
      <c r="A1146">
        <v>5</v>
      </c>
      <c r="B1146" t="s">
        <v>636</v>
      </c>
      <c r="C1146" t="s">
        <v>639</v>
      </c>
      <c r="D1146" t="s">
        <v>637</v>
      </c>
      <c r="E1146" t="s">
        <v>638</v>
      </c>
      <c r="F1146" t="s">
        <v>641</v>
      </c>
      <c r="G1146" t="s">
        <v>11042</v>
      </c>
      <c r="H1146" t="s">
        <v>1056</v>
      </c>
      <c r="I1146" t="s">
        <v>1057</v>
      </c>
      <c r="J1146">
        <v>4</v>
      </c>
      <c r="L1146" t="s">
        <v>1041</v>
      </c>
      <c r="M1146" t="s">
        <v>1058</v>
      </c>
      <c r="N1146" t="s">
        <v>1059</v>
      </c>
      <c r="O1146" t="s">
        <v>4170</v>
      </c>
      <c r="P1146" t="s">
        <v>214</v>
      </c>
      <c r="Q1146" t="s">
        <v>8650</v>
      </c>
      <c r="R1146" t="s">
        <v>8637</v>
      </c>
      <c r="S1146" t="s">
        <v>8643</v>
      </c>
      <c r="T1146" t="b">
        <v>0</v>
      </c>
      <c r="U1146" t="b">
        <v>0</v>
      </c>
      <c r="V1146">
        <v>2</v>
      </c>
      <c r="W1146">
        <v>50</v>
      </c>
      <c r="X1146">
        <v>10</v>
      </c>
      <c r="AB1146">
        <v>2</v>
      </c>
      <c r="AC1146">
        <v>1</v>
      </c>
      <c r="AD1146">
        <v>2</v>
      </c>
      <c r="AE1146" t="s">
        <v>3856</v>
      </c>
      <c r="AG1146" t="s">
        <v>3882</v>
      </c>
      <c r="AH1146" t="s">
        <v>4171</v>
      </c>
    </row>
    <row r="1147" spans="1:34" x14ac:dyDescent="0.25">
      <c r="A1147">
        <v>5</v>
      </c>
      <c r="B1147" t="s">
        <v>636</v>
      </c>
      <c r="C1147" t="s">
        <v>639</v>
      </c>
      <c r="D1147" t="s">
        <v>637</v>
      </c>
      <c r="E1147" t="s">
        <v>638</v>
      </c>
      <c r="F1147" t="s">
        <v>641</v>
      </c>
      <c r="G1147" t="s">
        <v>11042</v>
      </c>
      <c r="H1147" t="s">
        <v>1056</v>
      </c>
      <c r="I1147" t="s">
        <v>1057</v>
      </c>
      <c r="J1147">
        <v>4</v>
      </c>
      <c r="L1147" t="s">
        <v>1041</v>
      </c>
      <c r="M1147" t="s">
        <v>1058</v>
      </c>
      <c r="N1147" t="s">
        <v>1059</v>
      </c>
      <c r="O1147" t="s">
        <v>4172</v>
      </c>
      <c r="P1147" t="s">
        <v>214</v>
      </c>
      <c r="Q1147" t="s">
        <v>8650</v>
      </c>
      <c r="R1147" t="s">
        <v>8637</v>
      </c>
      <c r="S1147" t="s">
        <v>8643</v>
      </c>
      <c r="T1147" t="b">
        <v>0</v>
      </c>
      <c r="U1147" t="b">
        <v>0</v>
      </c>
      <c r="V1147">
        <v>3</v>
      </c>
      <c r="W1147">
        <v>50</v>
      </c>
      <c r="X1147">
        <v>9</v>
      </c>
      <c r="AB1147">
        <v>2</v>
      </c>
      <c r="AC1147">
        <v>1</v>
      </c>
      <c r="AD1147">
        <v>2</v>
      </c>
      <c r="AE1147" t="s">
        <v>3856</v>
      </c>
      <c r="AG1147" t="s">
        <v>4173</v>
      </c>
      <c r="AH1147" t="s">
        <v>4174</v>
      </c>
    </row>
    <row r="1148" spans="1:34" x14ac:dyDescent="0.25">
      <c r="A1148">
        <v>5</v>
      </c>
      <c r="B1148" t="s">
        <v>636</v>
      </c>
      <c r="C1148" t="s">
        <v>639</v>
      </c>
      <c r="D1148" t="s">
        <v>637</v>
      </c>
      <c r="E1148" t="s">
        <v>638</v>
      </c>
      <c r="F1148" t="s">
        <v>641</v>
      </c>
      <c r="G1148" t="s">
        <v>11042</v>
      </c>
      <c r="H1148" t="s">
        <v>1056</v>
      </c>
      <c r="I1148" t="s">
        <v>1057</v>
      </c>
      <c r="J1148">
        <v>4</v>
      </c>
      <c r="L1148" t="s">
        <v>1041</v>
      </c>
      <c r="M1148" t="s">
        <v>1058</v>
      </c>
      <c r="N1148" t="s">
        <v>1059</v>
      </c>
      <c r="O1148" t="s">
        <v>4175</v>
      </c>
      <c r="P1148" t="s">
        <v>214</v>
      </c>
      <c r="Q1148" t="s">
        <v>8650</v>
      </c>
      <c r="R1148" t="s">
        <v>8637</v>
      </c>
      <c r="S1148" t="s">
        <v>8643</v>
      </c>
      <c r="T1148" t="b">
        <v>0</v>
      </c>
      <c r="U1148" t="b">
        <v>0</v>
      </c>
      <c r="V1148">
        <v>4</v>
      </c>
      <c r="W1148">
        <v>50</v>
      </c>
      <c r="X1148">
        <v>7</v>
      </c>
      <c r="AB1148">
        <v>2</v>
      </c>
      <c r="AC1148">
        <v>1</v>
      </c>
      <c r="AD1148">
        <v>2</v>
      </c>
      <c r="AE1148" t="s">
        <v>3856</v>
      </c>
      <c r="AG1148" t="s">
        <v>4176</v>
      </c>
      <c r="AH1148" t="s">
        <v>4177</v>
      </c>
    </row>
    <row r="1149" spans="1:34" x14ac:dyDescent="0.25">
      <c r="A1149">
        <v>5</v>
      </c>
      <c r="B1149" t="s">
        <v>636</v>
      </c>
      <c r="C1149" t="s">
        <v>639</v>
      </c>
      <c r="D1149" t="s">
        <v>637</v>
      </c>
      <c r="E1149" t="s">
        <v>638</v>
      </c>
      <c r="F1149" t="s">
        <v>641</v>
      </c>
      <c r="G1149" t="s">
        <v>11042</v>
      </c>
      <c r="H1149" t="s">
        <v>1056</v>
      </c>
      <c r="I1149" t="s">
        <v>1057</v>
      </c>
      <c r="J1149">
        <v>4</v>
      </c>
      <c r="L1149" t="s">
        <v>1041</v>
      </c>
      <c r="M1149" t="s">
        <v>1058</v>
      </c>
      <c r="N1149" t="s">
        <v>1059</v>
      </c>
      <c r="O1149" t="s">
        <v>4178</v>
      </c>
      <c r="P1149" t="s">
        <v>222</v>
      </c>
      <c r="Q1149" t="s">
        <v>8650</v>
      </c>
      <c r="R1149" t="s">
        <v>8637</v>
      </c>
      <c r="S1149" t="s">
        <v>8643</v>
      </c>
      <c r="T1149" t="b">
        <v>1</v>
      </c>
      <c r="U1149" t="b">
        <v>0</v>
      </c>
      <c r="V1149">
        <v>1</v>
      </c>
      <c r="W1149">
        <v>12.5</v>
      </c>
      <c r="X1149">
        <v>12</v>
      </c>
      <c r="AB1149">
        <v>3</v>
      </c>
      <c r="AC1149">
        <v>1</v>
      </c>
      <c r="AD1149">
        <v>3</v>
      </c>
      <c r="AE1149" t="s">
        <v>618</v>
      </c>
      <c r="AG1149" t="s">
        <v>2196</v>
      </c>
      <c r="AH1149" t="s">
        <v>4179</v>
      </c>
    </row>
    <row r="1150" spans="1:34" x14ac:dyDescent="0.25">
      <c r="A1150">
        <v>5</v>
      </c>
      <c r="B1150" t="s">
        <v>636</v>
      </c>
      <c r="C1150" t="s">
        <v>639</v>
      </c>
      <c r="D1150" t="s">
        <v>637</v>
      </c>
      <c r="E1150" t="s">
        <v>638</v>
      </c>
      <c r="F1150" t="s">
        <v>641</v>
      </c>
      <c r="G1150" t="s">
        <v>11042</v>
      </c>
      <c r="H1150" t="s">
        <v>1056</v>
      </c>
      <c r="I1150" t="s">
        <v>1057</v>
      </c>
      <c r="J1150">
        <v>4</v>
      </c>
      <c r="L1150" t="s">
        <v>1041</v>
      </c>
      <c r="M1150" t="s">
        <v>1058</v>
      </c>
      <c r="N1150" t="s">
        <v>1059</v>
      </c>
      <c r="O1150" t="s">
        <v>4180</v>
      </c>
      <c r="P1150" t="s">
        <v>222</v>
      </c>
      <c r="Q1150" t="s">
        <v>8650</v>
      </c>
      <c r="R1150" t="s">
        <v>8637</v>
      </c>
      <c r="S1150" t="s">
        <v>8643</v>
      </c>
      <c r="T1150" t="b">
        <v>1</v>
      </c>
      <c r="U1150" t="b">
        <v>0</v>
      </c>
      <c r="V1150">
        <v>2</v>
      </c>
      <c r="W1150">
        <v>15</v>
      </c>
      <c r="X1150">
        <v>10</v>
      </c>
      <c r="AB1150">
        <v>3</v>
      </c>
      <c r="AC1150">
        <v>1</v>
      </c>
      <c r="AD1150">
        <v>3</v>
      </c>
      <c r="AE1150" t="s">
        <v>618</v>
      </c>
      <c r="AG1150" t="s">
        <v>4181</v>
      </c>
      <c r="AH1150" t="s">
        <v>4182</v>
      </c>
    </row>
    <row r="1151" spans="1:34" x14ac:dyDescent="0.25">
      <c r="A1151">
        <v>5</v>
      </c>
      <c r="B1151" t="s">
        <v>636</v>
      </c>
      <c r="C1151" t="s">
        <v>639</v>
      </c>
      <c r="D1151" t="s">
        <v>637</v>
      </c>
      <c r="E1151" t="s">
        <v>638</v>
      </c>
      <c r="F1151" t="s">
        <v>641</v>
      </c>
      <c r="G1151" t="s">
        <v>11042</v>
      </c>
      <c r="H1151" t="s">
        <v>1056</v>
      </c>
      <c r="I1151" t="s">
        <v>1057</v>
      </c>
      <c r="J1151">
        <v>4</v>
      </c>
      <c r="L1151" t="s">
        <v>1041</v>
      </c>
      <c r="M1151" t="s">
        <v>1058</v>
      </c>
      <c r="N1151" t="s">
        <v>1059</v>
      </c>
      <c r="O1151" t="s">
        <v>4183</v>
      </c>
      <c r="P1151" t="s">
        <v>222</v>
      </c>
      <c r="Q1151" t="s">
        <v>8650</v>
      </c>
      <c r="R1151" t="s">
        <v>8637</v>
      </c>
      <c r="S1151" t="s">
        <v>8643</v>
      </c>
      <c r="T1151" t="b">
        <v>1</v>
      </c>
      <c r="U1151" t="b">
        <v>0</v>
      </c>
      <c r="V1151">
        <v>3</v>
      </c>
      <c r="W1151">
        <v>15</v>
      </c>
      <c r="X1151">
        <v>10</v>
      </c>
      <c r="AB1151">
        <v>3</v>
      </c>
      <c r="AC1151">
        <v>1</v>
      </c>
      <c r="AD1151">
        <v>3</v>
      </c>
      <c r="AE1151" t="s">
        <v>618</v>
      </c>
      <c r="AG1151" t="s">
        <v>4181</v>
      </c>
      <c r="AH1151" t="s">
        <v>4184</v>
      </c>
    </row>
    <row r="1152" spans="1:34" x14ac:dyDescent="0.25">
      <c r="A1152">
        <v>5</v>
      </c>
      <c r="B1152" t="s">
        <v>636</v>
      </c>
      <c r="C1152" t="s">
        <v>639</v>
      </c>
      <c r="D1152" t="s">
        <v>637</v>
      </c>
      <c r="E1152" t="s">
        <v>638</v>
      </c>
      <c r="F1152" t="s">
        <v>641</v>
      </c>
      <c r="G1152" t="s">
        <v>11042</v>
      </c>
      <c r="H1152" t="s">
        <v>1056</v>
      </c>
      <c r="I1152" t="s">
        <v>1057</v>
      </c>
      <c r="J1152">
        <v>4</v>
      </c>
      <c r="L1152" t="s">
        <v>1041</v>
      </c>
      <c r="M1152" t="s">
        <v>1058</v>
      </c>
      <c r="N1152" t="s">
        <v>1059</v>
      </c>
      <c r="O1152" t="s">
        <v>4185</v>
      </c>
      <c r="P1152" t="s">
        <v>8734</v>
      </c>
      <c r="Q1152" t="s">
        <v>8644</v>
      </c>
      <c r="R1152" t="s">
        <v>8488</v>
      </c>
      <c r="S1152" t="s">
        <v>8643</v>
      </c>
      <c r="T1152" t="b">
        <v>0</v>
      </c>
      <c r="U1152" t="b">
        <v>0</v>
      </c>
      <c r="V1152">
        <v>1</v>
      </c>
      <c r="W1152">
        <v>30</v>
      </c>
      <c r="X1152">
        <v>10</v>
      </c>
      <c r="AB1152">
        <v>2</v>
      </c>
      <c r="AC1152">
        <v>1</v>
      </c>
      <c r="AD1152">
        <v>2</v>
      </c>
      <c r="AE1152" t="s">
        <v>618</v>
      </c>
      <c r="AG1152" t="s">
        <v>4186</v>
      </c>
      <c r="AH1152" t="s">
        <v>4187</v>
      </c>
    </row>
    <row r="1153" spans="1:34" x14ac:dyDescent="0.25">
      <c r="A1153">
        <v>5</v>
      </c>
      <c r="B1153" t="s">
        <v>636</v>
      </c>
      <c r="C1153" t="s">
        <v>639</v>
      </c>
      <c r="D1153" t="s">
        <v>637</v>
      </c>
      <c r="E1153" t="s">
        <v>638</v>
      </c>
      <c r="F1153" t="s">
        <v>641</v>
      </c>
      <c r="G1153" t="s">
        <v>11042</v>
      </c>
      <c r="H1153" t="s">
        <v>1056</v>
      </c>
      <c r="I1153" t="s">
        <v>1057</v>
      </c>
      <c r="J1153">
        <v>4</v>
      </c>
      <c r="L1153" t="s">
        <v>1041</v>
      </c>
      <c r="M1153" t="s">
        <v>1058</v>
      </c>
      <c r="N1153" t="s">
        <v>1059</v>
      </c>
      <c r="O1153" t="s">
        <v>4188</v>
      </c>
      <c r="P1153" t="s">
        <v>8734</v>
      </c>
      <c r="Q1153" t="s">
        <v>8644</v>
      </c>
      <c r="R1153" t="s">
        <v>8488</v>
      </c>
      <c r="S1153" t="s">
        <v>8643</v>
      </c>
      <c r="T1153" t="b">
        <v>0</v>
      </c>
      <c r="U1153" t="b">
        <v>0</v>
      </c>
      <c r="V1153">
        <v>2</v>
      </c>
      <c r="W1153">
        <v>30</v>
      </c>
      <c r="X1153">
        <v>9</v>
      </c>
      <c r="AB1153">
        <v>2</v>
      </c>
      <c r="AC1153">
        <v>1</v>
      </c>
      <c r="AD1153">
        <v>2</v>
      </c>
      <c r="AE1153" t="s">
        <v>610</v>
      </c>
      <c r="AG1153" t="s">
        <v>4189</v>
      </c>
      <c r="AH1153" t="s">
        <v>4190</v>
      </c>
    </row>
    <row r="1154" spans="1:34" x14ac:dyDescent="0.25">
      <c r="A1154">
        <v>5</v>
      </c>
      <c r="B1154" t="s">
        <v>636</v>
      </c>
      <c r="C1154" t="s">
        <v>639</v>
      </c>
      <c r="D1154" t="s">
        <v>637</v>
      </c>
      <c r="E1154" t="s">
        <v>638</v>
      </c>
      <c r="F1154" t="s">
        <v>641</v>
      </c>
      <c r="G1154" t="s">
        <v>11042</v>
      </c>
      <c r="H1154" t="s">
        <v>1056</v>
      </c>
      <c r="I1154" t="s">
        <v>1057</v>
      </c>
      <c r="J1154">
        <v>4</v>
      </c>
      <c r="L1154" t="s">
        <v>1041</v>
      </c>
      <c r="M1154" t="s">
        <v>1058</v>
      </c>
      <c r="N1154" t="s">
        <v>1059</v>
      </c>
      <c r="O1154" t="s">
        <v>4191</v>
      </c>
      <c r="P1154" t="s">
        <v>8734</v>
      </c>
      <c r="Q1154" t="s">
        <v>8644</v>
      </c>
      <c r="R1154" t="s">
        <v>8488</v>
      </c>
      <c r="S1154" t="s">
        <v>8643</v>
      </c>
      <c r="T1154" t="b">
        <v>0</v>
      </c>
      <c r="U1154" t="b">
        <v>0</v>
      </c>
      <c r="V1154">
        <v>3</v>
      </c>
      <c r="W1154">
        <v>30</v>
      </c>
      <c r="X1154">
        <v>10</v>
      </c>
      <c r="AB1154">
        <v>2</v>
      </c>
      <c r="AC1154">
        <v>1</v>
      </c>
      <c r="AD1154">
        <v>2</v>
      </c>
      <c r="AE1154" t="s">
        <v>618</v>
      </c>
      <c r="AG1154" t="s">
        <v>4186</v>
      </c>
      <c r="AH1154" t="s">
        <v>4192</v>
      </c>
    </row>
    <row r="1155" spans="1:34" x14ac:dyDescent="0.25">
      <c r="A1155">
        <v>5</v>
      </c>
      <c r="B1155" t="s">
        <v>636</v>
      </c>
      <c r="C1155" t="s">
        <v>639</v>
      </c>
      <c r="D1155" t="s">
        <v>637</v>
      </c>
      <c r="E1155" t="s">
        <v>638</v>
      </c>
      <c r="F1155" t="s">
        <v>641</v>
      </c>
      <c r="G1155" t="s">
        <v>11042</v>
      </c>
      <c r="H1155" t="s">
        <v>1056</v>
      </c>
      <c r="I1155" t="s">
        <v>1057</v>
      </c>
      <c r="J1155">
        <v>4</v>
      </c>
      <c r="L1155" t="s">
        <v>1041</v>
      </c>
      <c r="M1155" t="s">
        <v>1058</v>
      </c>
      <c r="N1155" t="s">
        <v>1059</v>
      </c>
      <c r="O1155" t="s">
        <v>4193</v>
      </c>
      <c r="P1155" t="s">
        <v>8734</v>
      </c>
      <c r="Q1155" t="s">
        <v>8644</v>
      </c>
      <c r="R1155" t="s">
        <v>8488</v>
      </c>
      <c r="S1155" t="s">
        <v>8643</v>
      </c>
      <c r="T1155" t="b">
        <v>0</v>
      </c>
      <c r="U1155" t="b">
        <v>0</v>
      </c>
      <c r="V1155">
        <v>4</v>
      </c>
      <c r="W1155">
        <v>30</v>
      </c>
      <c r="X1155">
        <v>9</v>
      </c>
      <c r="AB1155">
        <v>2</v>
      </c>
      <c r="AC1155">
        <v>1</v>
      </c>
      <c r="AD1155">
        <v>2</v>
      </c>
      <c r="AE1155" t="s">
        <v>610</v>
      </c>
      <c r="AG1155" t="s">
        <v>4189</v>
      </c>
      <c r="AH1155" t="s">
        <v>4194</v>
      </c>
    </row>
    <row r="1156" spans="1:34" x14ac:dyDescent="0.25">
      <c r="A1156">
        <v>5</v>
      </c>
      <c r="B1156" t="s">
        <v>636</v>
      </c>
      <c r="C1156" t="s">
        <v>639</v>
      </c>
      <c r="D1156" t="s">
        <v>637</v>
      </c>
      <c r="E1156" t="s">
        <v>638</v>
      </c>
      <c r="F1156" t="s">
        <v>641</v>
      </c>
      <c r="G1156" t="s">
        <v>11042</v>
      </c>
      <c r="H1156" t="s">
        <v>1056</v>
      </c>
      <c r="I1156" t="s">
        <v>1057</v>
      </c>
      <c r="J1156">
        <v>4</v>
      </c>
      <c r="L1156" t="s">
        <v>1041</v>
      </c>
      <c r="M1156" t="s">
        <v>1058</v>
      </c>
      <c r="N1156" t="s">
        <v>1059</v>
      </c>
      <c r="O1156" t="s">
        <v>4195</v>
      </c>
      <c r="P1156" t="s">
        <v>8734</v>
      </c>
      <c r="Q1156" t="s">
        <v>8644</v>
      </c>
      <c r="R1156" t="s">
        <v>8488</v>
      </c>
      <c r="S1156" t="s">
        <v>8643</v>
      </c>
      <c r="T1156" t="b">
        <v>0</v>
      </c>
      <c r="U1156" t="b">
        <v>0</v>
      </c>
      <c r="V1156">
        <v>5</v>
      </c>
      <c r="W1156">
        <v>30</v>
      </c>
      <c r="X1156">
        <v>7</v>
      </c>
      <c r="AB1156">
        <v>2</v>
      </c>
      <c r="AC1156">
        <v>1</v>
      </c>
      <c r="AD1156">
        <v>2</v>
      </c>
      <c r="AE1156" t="s">
        <v>1646</v>
      </c>
      <c r="AG1156" t="s">
        <v>4196</v>
      </c>
      <c r="AH1156" t="s">
        <v>4197</v>
      </c>
    </row>
    <row r="1157" spans="1:34" x14ac:dyDescent="0.25">
      <c r="A1157">
        <v>5</v>
      </c>
      <c r="B1157" t="s">
        <v>636</v>
      </c>
      <c r="C1157" t="s">
        <v>639</v>
      </c>
      <c r="D1157" t="s">
        <v>637</v>
      </c>
      <c r="E1157" t="s">
        <v>638</v>
      </c>
      <c r="F1157" t="s">
        <v>641</v>
      </c>
      <c r="G1157" t="s">
        <v>11042</v>
      </c>
      <c r="H1157" t="s">
        <v>1056</v>
      </c>
      <c r="I1157" t="s">
        <v>1057</v>
      </c>
      <c r="J1157">
        <v>4</v>
      </c>
      <c r="L1157" t="s">
        <v>1041</v>
      </c>
      <c r="M1157" t="s">
        <v>1058</v>
      </c>
      <c r="N1157" t="s">
        <v>1059</v>
      </c>
      <c r="O1157" t="s">
        <v>4198</v>
      </c>
      <c r="P1157" t="s">
        <v>303</v>
      </c>
      <c r="Q1157" t="s">
        <v>148</v>
      </c>
      <c r="R1157" t="s">
        <v>8661</v>
      </c>
      <c r="S1157" t="s">
        <v>8645</v>
      </c>
      <c r="T1157" t="b">
        <v>0</v>
      </c>
      <c r="U1157" t="b">
        <v>0</v>
      </c>
      <c r="V1157">
        <v>1</v>
      </c>
      <c r="W1157">
        <v>10</v>
      </c>
      <c r="X1157">
        <v>15</v>
      </c>
      <c r="AB1157">
        <v>2</v>
      </c>
      <c r="AC1157">
        <v>2</v>
      </c>
      <c r="AD1157">
        <v>2</v>
      </c>
      <c r="AE1157" t="s">
        <v>618</v>
      </c>
      <c r="AG1157" t="s">
        <v>3218</v>
      </c>
      <c r="AH1157" t="s">
        <v>4199</v>
      </c>
    </row>
    <row r="1158" spans="1:34" x14ac:dyDescent="0.25">
      <c r="A1158">
        <v>5</v>
      </c>
      <c r="B1158" t="s">
        <v>636</v>
      </c>
      <c r="C1158" t="s">
        <v>639</v>
      </c>
      <c r="D1158" t="s">
        <v>637</v>
      </c>
      <c r="E1158" t="s">
        <v>638</v>
      </c>
      <c r="F1158" t="s">
        <v>641</v>
      </c>
      <c r="G1158" t="s">
        <v>11042</v>
      </c>
      <c r="H1158" t="s">
        <v>1056</v>
      </c>
      <c r="I1158" t="s">
        <v>1057</v>
      </c>
      <c r="J1158">
        <v>4</v>
      </c>
      <c r="L1158" t="s">
        <v>1041</v>
      </c>
      <c r="M1158" t="s">
        <v>1058</v>
      </c>
      <c r="N1158" t="s">
        <v>1059</v>
      </c>
      <c r="O1158" t="s">
        <v>4200</v>
      </c>
      <c r="P1158" t="s">
        <v>303</v>
      </c>
      <c r="Q1158" t="s">
        <v>148</v>
      </c>
      <c r="R1158" t="s">
        <v>8661</v>
      </c>
      <c r="S1158" t="s">
        <v>8645</v>
      </c>
      <c r="T1158" t="b">
        <v>0</v>
      </c>
      <c r="U1158" t="b">
        <v>0</v>
      </c>
      <c r="V1158">
        <v>2</v>
      </c>
      <c r="W1158">
        <v>10</v>
      </c>
      <c r="X1158">
        <v>15</v>
      </c>
      <c r="AB1158">
        <v>2</v>
      </c>
      <c r="AC1158">
        <v>2</v>
      </c>
      <c r="AD1158">
        <v>2</v>
      </c>
      <c r="AE1158" t="s">
        <v>618</v>
      </c>
      <c r="AG1158" t="s">
        <v>3218</v>
      </c>
      <c r="AH1158" t="s">
        <v>4201</v>
      </c>
    </row>
    <row r="1159" spans="1:34" x14ac:dyDescent="0.25">
      <c r="A1159">
        <v>5</v>
      </c>
      <c r="B1159" t="s">
        <v>636</v>
      </c>
      <c r="C1159" t="s">
        <v>639</v>
      </c>
      <c r="D1159" t="s">
        <v>637</v>
      </c>
      <c r="E1159" t="s">
        <v>638</v>
      </c>
      <c r="F1159" t="s">
        <v>641</v>
      </c>
      <c r="G1159" t="s">
        <v>11042</v>
      </c>
      <c r="H1159" t="s">
        <v>1056</v>
      </c>
      <c r="I1159" t="s">
        <v>1057</v>
      </c>
      <c r="J1159">
        <v>4</v>
      </c>
      <c r="L1159" t="s">
        <v>1041</v>
      </c>
      <c r="M1159" t="s">
        <v>1058</v>
      </c>
      <c r="N1159" t="s">
        <v>1059</v>
      </c>
      <c r="O1159" t="s">
        <v>4202</v>
      </c>
      <c r="P1159" t="s">
        <v>303</v>
      </c>
      <c r="Q1159" t="s">
        <v>148</v>
      </c>
      <c r="R1159" t="s">
        <v>8661</v>
      </c>
      <c r="S1159" t="s">
        <v>8645</v>
      </c>
      <c r="T1159" t="b">
        <v>0</v>
      </c>
      <c r="U1159" t="b">
        <v>0</v>
      </c>
      <c r="V1159">
        <v>3</v>
      </c>
      <c r="W1159">
        <v>10</v>
      </c>
      <c r="X1159">
        <v>15</v>
      </c>
      <c r="AB1159">
        <v>2</v>
      </c>
      <c r="AC1159">
        <v>2</v>
      </c>
      <c r="AD1159">
        <v>2</v>
      </c>
      <c r="AE1159" t="s">
        <v>618</v>
      </c>
      <c r="AG1159" t="s">
        <v>3218</v>
      </c>
      <c r="AH1159" t="s">
        <v>4203</v>
      </c>
    </row>
    <row r="1160" spans="1:34" x14ac:dyDescent="0.25">
      <c r="A1160">
        <v>5</v>
      </c>
      <c r="B1160" t="s">
        <v>636</v>
      </c>
      <c r="C1160" t="s">
        <v>639</v>
      </c>
      <c r="D1160" t="s">
        <v>637</v>
      </c>
      <c r="E1160" t="s">
        <v>638</v>
      </c>
      <c r="F1160" t="s">
        <v>641</v>
      </c>
      <c r="G1160" t="s">
        <v>11042</v>
      </c>
      <c r="H1160" t="s">
        <v>1056</v>
      </c>
      <c r="I1160" t="s">
        <v>1057</v>
      </c>
      <c r="J1160">
        <v>4</v>
      </c>
      <c r="L1160" t="s">
        <v>1041</v>
      </c>
      <c r="M1160" t="s">
        <v>1058</v>
      </c>
      <c r="N1160" t="s">
        <v>1059</v>
      </c>
      <c r="O1160" t="s">
        <v>4204</v>
      </c>
      <c r="P1160" t="s">
        <v>1534</v>
      </c>
      <c r="Q1160" t="s">
        <v>2</v>
      </c>
      <c r="R1160" t="s">
        <v>2</v>
      </c>
      <c r="S1160" t="s">
        <v>8646</v>
      </c>
      <c r="T1160" t="b">
        <v>0</v>
      </c>
      <c r="U1160" t="b">
        <v>1</v>
      </c>
      <c r="V1160">
        <v>1</v>
      </c>
      <c r="W1160">
        <v>150</v>
      </c>
      <c r="Y1160">
        <v>60</v>
      </c>
      <c r="AG1160" t="s">
        <v>4205</v>
      </c>
      <c r="AH1160" t="s">
        <v>4206</v>
      </c>
    </row>
    <row r="1161" spans="1:34" x14ac:dyDescent="0.25">
      <c r="A1161">
        <v>5</v>
      </c>
      <c r="B1161" t="s">
        <v>636</v>
      </c>
      <c r="C1161" t="s">
        <v>639</v>
      </c>
      <c r="D1161" t="s">
        <v>637</v>
      </c>
      <c r="E1161" t="s">
        <v>638</v>
      </c>
      <c r="F1161" t="s">
        <v>641</v>
      </c>
      <c r="G1161" t="s">
        <v>11042</v>
      </c>
      <c r="H1161" t="s">
        <v>1056</v>
      </c>
      <c r="I1161" t="s">
        <v>1057</v>
      </c>
      <c r="J1161">
        <v>4</v>
      </c>
      <c r="L1161" t="s">
        <v>1041</v>
      </c>
      <c r="M1161" t="s">
        <v>1058</v>
      </c>
      <c r="N1161" t="s">
        <v>1059</v>
      </c>
      <c r="O1161" t="s">
        <v>4207</v>
      </c>
      <c r="P1161" t="s">
        <v>1534</v>
      </c>
      <c r="Q1161" t="s">
        <v>2</v>
      </c>
      <c r="R1161" t="s">
        <v>2</v>
      </c>
      <c r="S1161" t="s">
        <v>8646</v>
      </c>
      <c r="T1161" t="b">
        <v>0</v>
      </c>
      <c r="U1161" t="b">
        <v>1</v>
      </c>
      <c r="V1161">
        <v>2</v>
      </c>
      <c r="W1161">
        <v>150</v>
      </c>
      <c r="Y1161">
        <v>60</v>
      </c>
      <c r="AG1161" t="s">
        <v>4208</v>
      </c>
      <c r="AH1161" t="s">
        <v>4209</v>
      </c>
    </row>
    <row r="1162" spans="1:34" x14ac:dyDescent="0.25">
      <c r="A1162">
        <v>5</v>
      </c>
      <c r="B1162" t="s">
        <v>636</v>
      </c>
      <c r="C1162" t="s">
        <v>639</v>
      </c>
      <c r="D1162" t="s">
        <v>637</v>
      </c>
      <c r="E1162" t="s">
        <v>638</v>
      </c>
      <c r="F1162" t="s">
        <v>641</v>
      </c>
      <c r="G1162" t="s">
        <v>11042</v>
      </c>
      <c r="H1162" t="s">
        <v>1056</v>
      </c>
      <c r="I1162" t="s">
        <v>1057</v>
      </c>
      <c r="J1162">
        <v>4</v>
      </c>
      <c r="L1162" t="s">
        <v>1041</v>
      </c>
      <c r="M1162" t="s">
        <v>1058</v>
      </c>
      <c r="N1162" t="s">
        <v>1059</v>
      </c>
      <c r="O1162" t="s">
        <v>4210</v>
      </c>
      <c r="P1162" t="s">
        <v>1534</v>
      </c>
      <c r="Q1162" t="s">
        <v>2</v>
      </c>
      <c r="R1162" t="s">
        <v>2</v>
      </c>
      <c r="S1162" t="s">
        <v>8646</v>
      </c>
      <c r="T1162" t="b">
        <v>0</v>
      </c>
      <c r="U1162" t="b">
        <v>1</v>
      </c>
      <c r="V1162">
        <v>3</v>
      </c>
      <c r="W1162">
        <v>150</v>
      </c>
      <c r="Y1162">
        <v>51.6</v>
      </c>
      <c r="AG1162" t="s">
        <v>4208</v>
      </c>
      <c r="AH1162" t="s">
        <v>1059</v>
      </c>
    </row>
    <row r="1163" spans="1:34" x14ac:dyDescent="0.25">
      <c r="A1163">
        <v>5</v>
      </c>
      <c r="B1163" t="s">
        <v>636</v>
      </c>
      <c r="C1163" t="s">
        <v>639</v>
      </c>
      <c r="D1163" t="s">
        <v>637</v>
      </c>
      <c r="E1163" t="s">
        <v>638</v>
      </c>
      <c r="F1163" t="s">
        <v>641</v>
      </c>
      <c r="G1163" t="s">
        <v>11042</v>
      </c>
      <c r="H1163" t="s">
        <v>1060</v>
      </c>
      <c r="I1163" t="s">
        <v>1061</v>
      </c>
      <c r="J1163">
        <v>1</v>
      </c>
      <c r="L1163" t="s">
        <v>1026</v>
      </c>
      <c r="M1163" t="s">
        <v>1062</v>
      </c>
      <c r="N1163" t="s">
        <v>1063</v>
      </c>
      <c r="O1163" t="s">
        <v>4211</v>
      </c>
      <c r="P1163" t="s">
        <v>356</v>
      </c>
      <c r="Q1163" t="s">
        <v>25</v>
      </c>
      <c r="R1163" t="s">
        <v>25</v>
      </c>
      <c r="S1163" t="s">
        <v>357</v>
      </c>
      <c r="T1163" t="b">
        <v>0</v>
      </c>
      <c r="U1163" t="b">
        <v>1</v>
      </c>
      <c r="V1163">
        <v>1</v>
      </c>
      <c r="Y1163">
        <v>300</v>
      </c>
      <c r="Z1163">
        <v>1.33</v>
      </c>
      <c r="AA1163" t="s">
        <v>3957</v>
      </c>
      <c r="AG1163" t="s">
        <v>272</v>
      </c>
      <c r="AH1163" t="s">
        <v>1062</v>
      </c>
    </row>
    <row r="1164" spans="1:34" x14ac:dyDescent="0.25">
      <c r="A1164">
        <v>5</v>
      </c>
      <c r="B1164" t="s">
        <v>636</v>
      </c>
      <c r="C1164" t="s">
        <v>639</v>
      </c>
      <c r="D1164" t="s">
        <v>637</v>
      </c>
      <c r="E1164" t="s">
        <v>638</v>
      </c>
      <c r="F1164" t="s">
        <v>641</v>
      </c>
      <c r="G1164" t="s">
        <v>11042</v>
      </c>
      <c r="H1164" t="s">
        <v>1060</v>
      </c>
      <c r="I1164" t="s">
        <v>1061</v>
      </c>
      <c r="J1164">
        <v>1</v>
      </c>
      <c r="L1164" t="s">
        <v>1026</v>
      </c>
      <c r="M1164" t="s">
        <v>1062</v>
      </c>
      <c r="N1164" t="s">
        <v>1063</v>
      </c>
      <c r="O1164" t="s">
        <v>4212</v>
      </c>
      <c r="P1164" t="s">
        <v>249</v>
      </c>
      <c r="Q1164" t="s">
        <v>369</v>
      </c>
      <c r="R1164" t="s">
        <v>423</v>
      </c>
      <c r="S1164" t="s">
        <v>8645</v>
      </c>
      <c r="T1164" t="b">
        <v>0</v>
      </c>
      <c r="U1164" t="b">
        <v>0</v>
      </c>
      <c r="V1164">
        <v>1</v>
      </c>
      <c r="W1164">
        <v>150</v>
      </c>
      <c r="X1164">
        <v>8</v>
      </c>
      <c r="AB1164">
        <v>3</v>
      </c>
      <c r="AC1164">
        <v>1</v>
      </c>
      <c r="AD1164">
        <v>1</v>
      </c>
      <c r="AE1164" t="s">
        <v>618</v>
      </c>
      <c r="AG1164" t="s">
        <v>2598</v>
      </c>
      <c r="AH1164" t="s">
        <v>4213</v>
      </c>
    </row>
    <row r="1165" spans="1:34" x14ac:dyDescent="0.25">
      <c r="A1165">
        <v>5</v>
      </c>
      <c r="B1165" t="s">
        <v>636</v>
      </c>
      <c r="C1165" t="s">
        <v>639</v>
      </c>
      <c r="D1165" t="s">
        <v>637</v>
      </c>
      <c r="E1165" t="s">
        <v>638</v>
      </c>
      <c r="F1165" t="s">
        <v>641</v>
      </c>
      <c r="G1165" t="s">
        <v>11042</v>
      </c>
      <c r="H1165" t="s">
        <v>1060</v>
      </c>
      <c r="I1165" t="s">
        <v>1061</v>
      </c>
      <c r="J1165">
        <v>1</v>
      </c>
      <c r="L1165" t="s">
        <v>1026</v>
      </c>
      <c r="M1165" t="s">
        <v>1062</v>
      </c>
      <c r="N1165" t="s">
        <v>1063</v>
      </c>
      <c r="O1165" t="s">
        <v>4214</v>
      </c>
      <c r="P1165" t="s">
        <v>249</v>
      </c>
      <c r="Q1165" t="s">
        <v>369</v>
      </c>
      <c r="R1165" t="s">
        <v>423</v>
      </c>
      <c r="S1165" t="s">
        <v>8645</v>
      </c>
      <c r="T1165" t="b">
        <v>0</v>
      </c>
      <c r="U1165" t="b">
        <v>0</v>
      </c>
      <c r="V1165">
        <v>2</v>
      </c>
      <c r="W1165">
        <v>150</v>
      </c>
      <c r="X1165">
        <v>8</v>
      </c>
      <c r="AB1165">
        <v>3</v>
      </c>
      <c r="AC1165">
        <v>1</v>
      </c>
      <c r="AD1165">
        <v>1</v>
      </c>
      <c r="AE1165" t="s">
        <v>618</v>
      </c>
      <c r="AG1165" t="s">
        <v>2598</v>
      </c>
      <c r="AH1165" t="s">
        <v>4215</v>
      </c>
    </row>
    <row r="1166" spans="1:34" x14ac:dyDescent="0.25">
      <c r="A1166">
        <v>5</v>
      </c>
      <c r="B1166" t="s">
        <v>636</v>
      </c>
      <c r="C1166" t="s">
        <v>639</v>
      </c>
      <c r="D1166" t="s">
        <v>637</v>
      </c>
      <c r="E1166" t="s">
        <v>638</v>
      </c>
      <c r="F1166" t="s">
        <v>641</v>
      </c>
      <c r="G1166" t="s">
        <v>11042</v>
      </c>
      <c r="H1166" t="s">
        <v>1060</v>
      </c>
      <c r="I1166" t="s">
        <v>1061</v>
      </c>
      <c r="J1166">
        <v>1</v>
      </c>
      <c r="L1166" t="s">
        <v>1026</v>
      </c>
      <c r="M1166" t="s">
        <v>1062</v>
      </c>
      <c r="N1166" t="s">
        <v>1063</v>
      </c>
      <c r="O1166" t="s">
        <v>4216</v>
      </c>
      <c r="P1166" t="s">
        <v>249</v>
      </c>
      <c r="Q1166" t="s">
        <v>369</v>
      </c>
      <c r="R1166" t="s">
        <v>423</v>
      </c>
      <c r="S1166" t="s">
        <v>8645</v>
      </c>
      <c r="T1166" t="b">
        <v>0</v>
      </c>
      <c r="U1166" t="b">
        <v>0</v>
      </c>
      <c r="V1166">
        <v>3</v>
      </c>
      <c r="W1166">
        <v>150</v>
      </c>
      <c r="X1166">
        <v>8</v>
      </c>
      <c r="AB1166">
        <v>3</v>
      </c>
      <c r="AC1166">
        <v>1</v>
      </c>
      <c r="AD1166">
        <v>1</v>
      </c>
      <c r="AE1166" t="s">
        <v>618</v>
      </c>
      <c r="AG1166" t="s">
        <v>2598</v>
      </c>
      <c r="AH1166" t="s">
        <v>4217</v>
      </c>
    </row>
    <row r="1167" spans="1:34" x14ac:dyDescent="0.25">
      <c r="A1167">
        <v>5</v>
      </c>
      <c r="B1167" t="s">
        <v>636</v>
      </c>
      <c r="C1167" t="s">
        <v>639</v>
      </c>
      <c r="D1167" t="s">
        <v>637</v>
      </c>
      <c r="E1167" t="s">
        <v>638</v>
      </c>
      <c r="F1167" t="s">
        <v>641</v>
      </c>
      <c r="G1167" t="s">
        <v>11042</v>
      </c>
      <c r="H1167" t="s">
        <v>1060</v>
      </c>
      <c r="I1167" t="s">
        <v>1061</v>
      </c>
      <c r="J1167">
        <v>1</v>
      </c>
      <c r="L1167" t="s">
        <v>1026</v>
      </c>
      <c r="M1167" t="s">
        <v>1062</v>
      </c>
      <c r="N1167" t="s">
        <v>1063</v>
      </c>
      <c r="O1167" t="s">
        <v>4218</v>
      </c>
      <c r="P1167" t="s">
        <v>249</v>
      </c>
      <c r="Q1167" t="s">
        <v>369</v>
      </c>
      <c r="R1167" t="s">
        <v>423</v>
      </c>
      <c r="S1167" t="s">
        <v>8645</v>
      </c>
      <c r="T1167" t="b">
        <v>0</v>
      </c>
      <c r="U1167" t="b">
        <v>0</v>
      </c>
      <c r="V1167">
        <v>4</v>
      </c>
      <c r="W1167">
        <v>150</v>
      </c>
      <c r="X1167">
        <v>8</v>
      </c>
      <c r="AB1167">
        <v>3</v>
      </c>
      <c r="AC1167">
        <v>1</v>
      </c>
      <c r="AD1167">
        <v>1</v>
      </c>
      <c r="AE1167" t="s">
        <v>618</v>
      </c>
      <c r="AG1167" t="s">
        <v>2598</v>
      </c>
      <c r="AH1167" t="s">
        <v>4219</v>
      </c>
    </row>
    <row r="1168" spans="1:34" x14ac:dyDescent="0.25">
      <c r="A1168">
        <v>5</v>
      </c>
      <c r="B1168" t="s">
        <v>636</v>
      </c>
      <c r="C1168" t="s">
        <v>639</v>
      </c>
      <c r="D1168" t="s">
        <v>637</v>
      </c>
      <c r="E1168" t="s">
        <v>638</v>
      </c>
      <c r="F1168" t="s">
        <v>641</v>
      </c>
      <c r="G1168" t="s">
        <v>11042</v>
      </c>
      <c r="H1168" t="s">
        <v>1060</v>
      </c>
      <c r="I1168" t="s">
        <v>1061</v>
      </c>
      <c r="J1168">
        <v>1</v>
      </c>
      <c r="L1168" t="s">
        <v>1026</v>
      </c>
      <c r="M1168" t="s">
        <v>1062</v>
      </c>
      <c r="N1168" t="s">
        <v>1063</v>
      </c>
      <c r="O1168" t="s">
        <v>4220</v>
      </c>
      <c r="P1168" t="s">
        <v>256</v>
      </c>
      <c r="Q1168" t="s">
        <v>369</v>
      </c>
      <c r="R1168" t="s">
        <v>8654</v>
      </c>
      <c r="S1168" t="s">
        <v>8645</v>
      </c>
      <c r="T1168" t="b">
        <v>1</v>
      </c>
      <c r="U1168" t="b">
        <v>0</v>
      </c>
      <c r="V1168">
        <v>1</v>
      </c>
      <c r="W1168">
        <v>40</v>
      </c>
      <c r="X1168">
        <v>8</v>
      </c>
      <c r="AB1168">
        <v>2</v>
      </c>
      <c r="AC1168">
        <v>1</v>
      </c>
      <c r="AD1168">
        <v>2</v>
      </c>
      <c r="AE1168" t="s">
        <v>3856</v>
      </c>
      <c r="AG1168" t="s">
        <v>3882</v>
      </c>
      <c r="AH1168" t="s">
        <v>4221</v>
      </c>
    </row>
    <row r="1169" spans="1:34" x14ac:dyDescent="0.25">
      <c r="A1169">
        <v>5</v>
      </c>
      <c r="B1169" t="s">
        <v>636</v>
      </c>
      <c r="C1169" t="s">
        <v>639</v>
      </c>
      <c r="D1169" t="s">
        <v>637</v>
      </c>
      <c r="E1169" t="s">
        <v>638</v>
      </c>
      <c r="F1169" t="s">
        <v>641</v>
      </c>
      <c r="G1169" t="s">
        <v>11042</v>
      </c>
      <c r="H1169" t="s">
        <v>1060</v>
      </c>
      <c r="I1169" t="s">
        <v>1061</v>
      </c>
      <c r="J1169">
        <v>1</v>
      </c>
      <c r="L1169" t="s">
        <v>1026</v>
      </c>
      <c r="M1169" t="s">
        <v>1062</v>
      </c>
      <c r="N1169" t="s">
        <v>1063</v>
      </c>
      <c r="O1169" t="s">
        <v>4222</v>
      </c>
      <c r="P1169" t="s">
        <v>256</v>
      </c>
      <c r="Q1169" t="s">
        <v>369</v>
      </c>
      <c r="R1169" t="s">
        <v>8654</v>
      </c>
      <c r="S1169" t="s">
        <v>8645</v>
      </c>
      <c r="T1169" t="b">
        <v>1</v>
      </c>
      <c r="U1169" t="b">
        <v>0</v>
      </c>
      <c r="V1169">
        <v>2</v>
      </c>
      <c r="W1169">
        <v>40</v>
      </c>
      <c r="X1169">
        <v>8</v>
      </c>
      <c r="AB1169">
        <v>2</v>
      </c>
      <c r="AC1169">
        <v>1</v>
      </c>
      <c r="AD1169">
        <v>2</v>
      </c>
      <c r="AE1169" t="s">
        <v>3856</v>
      </c>
      <c r="AG1169" t="s">
        <v>3882</v>
      </c>
      <c r="AH1169" t="s">
        <v>4223</v>
      </c>
    </row>
    <row r="1170" spans="1:34" x14ac:dyDescent="0.25">
      <c r="A1170">
        <v>5</v>
      </c>
      <c r="B1170" t="s">
        <v>636</v>
      </c>
      <c r="C1170" t="s">
        <v>639</v>
      </c>
      <c r="D1170" t="s">
        <v>637</v>
      </c>
      <c r="E1170" t="s">
        <v>638</v>
      </c>
      <c r="F1170" t="s">
        <v>641</v>
      </c>
      <c r="G1170" t="s">
        <v>11042</v>
      </c>
      <c r="H1170" t="s">
        <v>1060</v>
      </c>
      <c r="I1170" t="s">
        <v>1061</v>
      </c>
      <c r="J1170">
        <v>1</v>
      </c>
      <c r="L1170" t="s">
        <v>1026</v>
      </c>
      <c r="M1170" t="s">
        <v>1062</v>
      </c>
      <c r="N1170" t="s">
        <v>1063</v>
      </c>
      <c r="O1170" t="s">
        <v>4224</v>
      </c>
      <c r="P1170" t="s">
        <v>256</v>
      </c>
      <c r="Q1170" t="s">
        <v>369</v>
      </c>
      <c r="R1170" t="s">
        <v>8654</v>
      </c>
      <c r="S1170" t="s">
        <v>8645</v>
      </c>
      <c r="T1170" t="b">
        <v>1</v>
      </c>
      <c r="U1170" t="b">
        <v>0</v>
      </c>
      <c r="V1170">
        <v>3</v>
      </c>
      <c r="W1170">
        <v>50</v>
      </c>
      <c r="X1170">
        <v>8</v>
      </c>
      <c r="AB1170">
        <v>2</v>
      </c>
      <c r="AC1170">
        <v>1</v>
      </c>
      <c r="AD1170">
        <v>2</v>
      </c>
      <c r="AE1170" t="s">
        <v>3930</v>
      </c>
      <c r="AG1170" t="s">
        <v>4225</v>
      </c>
      <c r="AH1170" t="s">
        <v>4226</v>
      </c>
    </row>
    <row r="1171" spans="1:34" x14ac:dyDescent="0.25">
      <c r="A1171">
        <v>5</v>
      </c>
      <c r="B1171" t="s">
        <v>636</v>
      </c>
      <c r="C1171" t="s">
        <v>639</v>
      </c>
      <c r="D1171" t="s">
        <v>637</v>
      </c>
      <c r="E1171" t="s">
        <v>638</v>
      </c>
      <c r="F1171" t="s">
        <v>641</v>
      </c>
      <c r="G1171" t="s">
        <v>11042</v>
      </c>
      <c r="H1171" t="s">
        <v>1060</v>
      </c>
      <c r="I1171" t="s">
        <v>1061</v>
      </c>
      <c r="J1171">
        <v>1</v>
      </c>
      <c r="L1171" t="s">
        <v>1026</v>
      </c>
      <c r="M1171" t="s">
        <v>1062</v>
      </c>
      <c r="N1171" t="s">
        <v>1063</v>
      </c>
      <c r="O1171" t="s">
        <v>4227</v>
      </c>
      <c r="P1171" t="s">
        <v>41</v>
      </c>
      <c r="Q1171" t="s">
        <v>25</v>
      </c>
      <c r="R1171" t="s">
        <v>25</v>
      </c>
      <c r="S1171" t="s">
        <v>26</v>
      </c>
      <c r="T1171" t="b">
        <v>0</v>
      </c>
      <c r="U1171" t="b">
        <v>0</v>
      </c>
      <c r="V1171">
        <v>1</v>
      </c>
      <c r="W1171">
        <v>75</v>
      </c>
      <c r="X1171">
        <v>8</v>
      </c>
      <c r="AB1171">
        <v>2</v>
      </c>
      <c r="AC1171">
        <v>1</v>
      </c>
      <c r="AD1171">
        <v>2</v>
      </c>
      <c r="AE1171" t="s">
        <v>618</v>
      </c>
      <c r="AG1171" t="s">
        <v>4228</v>
      </c>
      <c r="AH1171" t="s">
        <v>4229</v>
      </c>
    </row>
    <row r="1172" spans="1:34" x14ac:dyDescent="0.25">
      <c r="A1172">
        <v>5</v>
      </c>
      <c r="B1172" t="s">
        <v>636</v>
      </c>
      <c r="C1172" t="s">
        <v>639</v>
      </c>
      <c r="D1172" t="s">
        <v>637</v>
      </c>
      <c r="E1172" t="s">
        <v>638</v>
      </c>
      <c r="F1172" t="s">
        <v>641</v>
      </c>
      <c r="G1172" t="s">
        <v>11042</v>
      </c>
      <c r="H1172" t="s">
        <v>1060</v>
      </c>
      <c r="I1172" t="s">
        <v>1061</v>
      </c>
      <c r="J1172">
        <v>1</v>
      </c>
      <c r="L1172" t="s">
        <v>1026</v>
      </c>
      <c r="M1172" t="s">
        <v>1062</v>
      </c>
      <c r="N1172" t="s">
        <v>1063</v>
      </c>
      <c r="O1172" t="s">
        <v>4230</v>
      </c>
      <c r="P1172" t="s">
        <v>41</v>
      </c>
      <c r="Q1172" t="s">
        <v>25</v>
      </c>
      <c r="R1172" t="s">
        <v>25</v>
      </c>
      <c r="S1172" t="s">
        <v>26</v>
      </c>
      <c r="T1172" t="b">
        <v>0</v>
      </c>
      <c r="U1172" t="b">
        <v>0</v>
      </c>
      <c r="V1172">
        <v>2</v>
      </c>
      <c r="W1172">
        <v>75</v>
      </c>
      <c r="X1172">
        <v>8</v>
      </c>
      <c r="AB1172">
        <v>2</v>
      </c>
      <c r="AC1172">
        <v>1</v>
      </c>
      <c r="AD1172">
        <v>2</v>
      </c>
      <c r="AE1172" t="s">
        <v>618</v>
      </c>
      <c r="AG1172" t="s">
        <v>4228</v>
      </c>
      <c r="AH1172" t="s">
        <v>4231</v>
      </c>
    </row>
    <row r="1173" spans="1:34" x14ac:dyDescent="0.25">
      <c r="A1173">
        <v>5</v>
      </c>
      <c r="B1173" t="s">
        <v>636</v>
      </c>
      <c r="C1173" t="s">
        <v>639</v>
      </c>
      <c r="D1173" t="s">
        <v>637</v>
      </c>
      <c r="E1173" t="s">
        <v>638</v>
      </c>
      <c r="F1173" t="s">
        <v>641</v>
      </c>
      <c r="G1173" t="s">
        <v>11042</v>
      </c>
      <c r="H1173" t="s">
        <v>1060</v>
      </c>
      <c r="I1173" t="s">
        <v>1061</v>
      </c>
      <c r="J1173">
        <v>1</v>
      </c>
      <c r="L1173" t="s">
        <v>1026</v>
      </c>
      <c r="M1173" t="s">
        <v>1062</v>
      </c>
      <c r="N1173" t="s">
        <v>1063</v>
      </c>
      <c r="O1173" t="s">
        <v>4232</v>
      </c>
      <c r="P1173" t="s">
        <v>41</v>
      </c>
      <c r="Q1173" t="s">
        <v>25</v>
      </c>
      <c r="R1173" t="s">
        <v>25</v>
      </c>
      <c r="S1173" t="s">
        <v>26</v>
      </c>
      <c r="T1173" t="b">
        <v>0</v>
      </c>
      <c r="U1173" t="b">
        <v>0</v>
      </c>
      <c r="V1173">
        <v>3</v>
      </c>
      <c r="W1173">
        <v>75</v>
      </c>
      <c r="X1173">
        <v>8</v>
      </c>
      <c r="AB1173">
        <v>2</v>
      </c>
      <c r="AC1173">
        <v>1</v>
      </c>
      <c r="AD1173">
        <v>2</v>
      </c>
      <c r="AE1173" t="s">
        <v>610</v>
      </c>
      <c r="AG1173" t="s">
        <v>4233</v>
      </c>
      <c r="AH1173" t="s">
        <v>4234</v>
      </c>
    </row>
    <row r="1174" spans="1:34" x14ac:dyDescent="0.25">
      <c r="A1174">
        <v>5</v>
      </c>
      <c r="B1174" t="s">
        <v>636</v>
      </c>
      <c r="C1174" t="s">
        <v>639</v>
      </c>
      <c r="D1174" t="s">
        <v>637</v>
      </c>
      <c r="E1174" t="s">
        <v>638</v>
      </c>
      <c r="F1174" t="s">
        <v>641</v>
      </c>
      <c r="G1174" t="s">
        <v>11042</v>
      </c>
      <c r="H1174" t="s">
        <v>1060</v>
      </c>
      <c r="I1174" t="s">
        <v>1061</v>
      </c>
      <c r="J1174">
        <v>1</v>
      </c>
      <c r="L1174" t="s">
        <v>1026</v>
      </c>
      <c r="M1174" t="s">
        <v>1062</v>
      </c>
      <c r="N1174" t="s">
        <v>1063</v>
      </c>
      <c r="O1174" t="s">
        <v>4235</v>
      </c>
      <c r="P1174" t="s">
        <v>41</v>
      </c>
      <c r="Q1174" t="s">
        <v>25</v>
      </c>
      <c r="R1174" t="s">
        <v>25</v>
      </c>
      <c r="S1174" t="s">
        <v>26</v>
      </c>
      <c r="T1174" t="b">
        <v>0</v>
      </c>
      <c r="U1174" t="b">
        <v>0</v>
      </c>
      <c r="V1174">
        <v>4</v>
      </c>
      <c r="W1174">
        <v>75</v>
      </c>
      <c r="X1174">
        <v>7</v>
      </c>
      <c r="AB1174">
        <v>2</v>
      </c>
      <c r="AC1174">
        <v>1</v>
      </c>
      <c r="AD1174">
        <v>2</v>
      </c>
      <c r="AE1174" t="s">
        <v>3930</v>
      </c>
      <c r="AG1174" t="s">
        <v>4236</v>
      </c>
      <c r="AH1174" t="s">
        <v>4237</v>
      </c>
    </row>
    <row r="1175" spans="1:34" x14ac:dyDescent="0.25">
      <c r="A1175">
        <v>5</v>
      </c>
      <c r="B1175" t="s">
        <v>636</v>
      </c>
      <c r="C1175" t="s">
        <v>639</v>
      </c>
      <c r="D1175" t="s">
        <v>637</v>
      </c>
      <c r="E1175" t="s">
        <v>638</v>
      </c>
      <c r="F1175" t="s">
        <v>641</v>
      </c>
      <c r="G1175" t="s">
        <v>11042</v>
      </c>
      <c r="H1175" t="s">
        <v>1060</v>
      </c>
      <c r="I1175" t="s">
        <v>1061</v>
      </c>
      <c r="J1175">
        <v>1</v>
      </c>
      <c r="L1175" t="s">
        <v>1026</v>
      </c>
      <c r="M1175" t="s">
        <v>1062</v>
      </c>
      <c r="N1175" t="s">
        <v>1063</v>
      </c>
      <c r="O1175" t="s">
        <v>4238</v>
      </c>
      <c r="P1175" t="s">
        <v>45</v>
      </c>
      <c r="Q1175" t="s">
        <v>25</v>
      </c>
      <c r="R1175" t="s">
        <v>25</v>
      </c>
      <c r="S1175" t="s">
        <v>26</v>
      </c>
      <c r="T1175" t="b">
        <v>1</v>
      </c>
      <c r="U1175" t="b">
        <v>0</v>
      </c>
      <c r="V1175">
        <v>1</v>
      </c>
      <c r="W1175">
        <v>150</v>
      </c>
      <c r="X1175">
        <v>10</v>
      </c>
      <c r="AB1175">
        <v>2</v>
      </c>
      <c r="AC1175">
        <v>1</v>
      </c>
      <c r="AD1175">
        <v>2</v>
      </c>
      <c r="AE1175" t="s">
        <v>610</v>
      </c>
      <c r="AG1175" t="s">
        <v>4239</v>
      </c>
      <c r="AH1175" t="s">
        <v>4240</v>
      </c>
    </row>
    <row r="1176" spans="1:34" x14ac:dyDescent="0.25">
      <c r="A1176">
        <v>5</v>
      </c>
      <c r="B1176" t="s">
        <v>636</v>
      </c>
      <c r="C1176" t="s">
        <v>639</v>
      </c>
      <c r="D1176" t="s">
        <v>637</v>
      </c>
      <c r="E1176" t="s">
        <v>638</v>
      </c>
      <c r="F1176" t="s">
        <v>641</v>
      </c>
      <c r="G1176" t="s">
        <v>11042</v>
      </c>
      <c r="H1176" t="s">
        <v>1060</v>
      </c>
      <c r="I1176" t="s">
        <v>1061</v>
      </c>
      <c r="J1176">
        <v>1</v>
      </c>
      <c r="L1176" t="s">
        <v>1026</v>
      </c>
      <c r="M1176" t="s">
        <v>1062</v>
      </c>
      <c r="N1176" t="s">
        <v>1063</v>
      </c>
      <c r="O1176" t="s">
        <v>4241</v>
      </c>
      <c r="P1176" t="s">
        <v>45</v>
      </c>
      <c r="Q1176" t="s">
        <v>25</v>
      </c>
      <c r="R1176" t="s">
        <v>25</v>
      </c>
      <c r="S1176" t="s">
        <v>26</v>
      </c>
      <c r="T1176" t="b">
        <v>1</v>
      </c>
      <c r="U1176" t="b">
        <v>0</v>
      </c>
      <c r="V1176">
        <v>2</v>
      </c>
      <c r="W1176">
        <v>150</v>
      </c>
      <c r="X1176">
        <v>7</v>
      </c>
      <c r="AB1176">
        <v>2</v>
      </c>
      <c r="AC1176">
        <v>1</v>
      </c>
      <c r="AD1176">
        <v>2</v>
      </c>
      <c r="AE1176" t="s">
        <v>610</v>
      </c>
      <c r="AG1176" t="s">
        <v>4239</v>
      </c>
      <c r="AH1176" t="s">
        <v>4242</v>
      </c>
    </row>
    <row r="1177" spans="1:34" x14ac:dyDescent="0.25">
      <c r="A1177">
        <v>5</v>
      </c>
      <c r="B1177" t="s">
        <v>636</v>
      </c>
      <c r="C1177" t="s">
        <v>639</v>
      </c>
      <c r="D1177" t="s">
        <v>637</v>
      </c>
      <c r="E1177" t="s">
        <v>638</v>
      </c>
      <c r="F1177" t="s">
        <v>641</v>
      </c>
      <c r="G1177" t="s">
        <v>11042</v>
      </c>
      <c r="H1177" t="s">
        <v>1060</v>
      </c>
      <c r="I1177" t="s">
        <v>1061</v>
      </c>
      <c r="J1177">
        <v>1</v>
      </c>
      <c r="L1177" t="s">
        <v>1026</v>
      </c>
      <c r="M1177" t="s">
        <v>1062</v>
      </c>
      <c r="N1177" t="s">
        <v>1063</v>
      </c>
      <c r="O1177" t="s">
        <v>4243</v>
      </c>
      <c r="P1177" t="s">
        <v>45</v>
      </c>
      <c r="Q1177" t="s">
        <v>25</v>
      </c>
      <c r="R1177" t="s">
        <v>25</v>
      </c>
      <c r="S1177" t="s">
        <v>26</v>
      </c>
      <c r="T1177" t="b">
        <v>1</v>
      </c>
      <c r="U1177" t="b">
        <v>0</v>
      </c>
      <c r="V1177">
        <v>3</v>
      </c>
      <c r="W1177">
        <v>150</v>
      </c>
      <c r="X1177">
        <v>7</v>
      </c>
      <c r="AB1177">
        <v>2</v>
      </c>
      <c r="AC1177">
        <v>1</v>
      </c>
      <c r="AD1177">
        <v>2</v>
      </c>
      <c r="AE1177" t="s">
        <v>610</v>
      </c>
      <c r="AG1177" t="s">
        <v>4239</v>
      </c>
      <c r="AH1177" t="s">
        <v>4244</v>
      </c>
    </row>
    <row r="1178" spans="1:34" x14ac:dyDescent="0.25">
      <c r="A1178">
        <v>5</v>
      </c>
      <c r="B1178" t="s">
        <v>636</v>
      </c>
      <c r="C1178" t="s">
        <v>639</v>
      </c>
      <c r="D1178" t="s">
        <v>637</v>
      </c>
      <c r="E1178" t="s">
        <v>638</v>
      </c>
      <c r="F1178" t="s">
        <v>641</v>
      </c>
      <c r="G1178" t="s">
        <v>11042</v>
      </c>
      <c r="H1178" t="s">
        <v>1060</v>
      </c>
      <c r="I1178" t="s">
        <v>1061</v>
      </c>
      <c r="J1178">
        <v>1</v>
      </c>
      <c r="L1178" t="s">
        <v>1026</v>
      </c>
      <c r="M1178" t="s">
        <v>1062</v>
      </c>
      <c r="N1178" t="s">
        <v>1063</v>
      </c>
      <c r="O1178" t="s">
        <v>4245</v>
      </c>
      <c r="P1178" t="s">
        <v>15</v>
      </c>
      <c r="Q1178" t="s">
        <v>2</v>
      </c>
      <c r="R1178" t="s">
        <v>2</v>
      </c>
      <c r="S1178" t="s">
        <v>8646</v>
      </c>
      <c r="T1178" t="b">
        <v>1</v>
      </c>
      <c r="U1178" t="b">
        <v>1</v>
      </c>
      <c r="V1178">
        <v>1</v>
      </c>
      <c r="W1178">
        <v>75</v>
      </c>
      <c r="Y1178">
        <v>49.8</v>
      </c>
      <c r="AG1178" t="s">
        <v>4246</v>
      </c>
      <c r="AH1178" t="s">
        <v>4247</v>
      </c>
    </row>
    <row r="1179" spans="1:34" x14ac:dyDescent="0.25">
      <c r="A1179">
        <v>5</v>
      </c>
      <c r="B1179" t="s">
        <v>636</v>
      </c>
      <c r="C1179" t="s">
        <v>639</v>
      </c>
      <c r="D1179" t="s">
        <v>637</v>
      </c>
      <c r="E1179" t="s">
        <v>638</v>
      </c>
      <c r="F1179" t="s">
        <v>641</v>
      </c>
      <c r="G1179" t="s">
        <v>11042</v>
      </c>
      <c r="H1179" t="s">
        <v>1060</v>
      </c>
      <c r="I1179" t="s">
        <v>1061</v>
      </c>
      <c r="J1179">
        <v>1</v>
      </c>
      <c r="L1179" t="s">
        <v>1026</v>
      </c>
      <c r="M1179" t="s">
        <v>1062</v>
      </c>
      <c r="N1179" t="s">
        <v>1063</v>
      </c>
      <c r="O1179" t="s">
        <v>4248</v>
      </c>
      <c r="P1179" t="s">
        <v>15</v>
      </c>
      <c r="Q1179" t="s">
        <v>2</v>
      </c>
      <c r="R1179" t="s">
        <v>2</v>
      </c>
      <c r="S1179" t="s">
        <v>8646</v>
      </c>
      <c r="T1179" t="b">
        <v>1</v>
      </c>
      <c r="U1179" t="b">
        <v>1</v>
      </c>
      <c r="V1179">
        <v>2</v>
      </c>
      <c r="W1179">
        <v>75</v>
      </c>
      <c r="Y1179">
        <v>45</v>
      </c>
      <c r="AG1179" t="s">
        <v>4246</v>
      </c>
      <c r="AH1179" t="s">
        <v>4249</v>
      </c>
    </row>
    <row r="1180" spans="1:34" x14ac:dyDescent="0.25">
      <c r="A1180">
        <v>5</v>
      </c>
      <c r="B1180" t="s">
        <v>636</v>
      </c>
      <c r="C1180" t="s">
        <v>639</v>
      </c>
      <c r="D1180" t="s">
        <v>637</v>
      </c>
      <c r="E1180" t="s">
        <v>638</v>
      </c>
      <c r="F1180" t="s">
        <v>641</v>
      </c>
      <c r="G1180" t="s">
        <v>11042</v>
      </c>
      <c r="H1180" t="s">
        <v>1060</v>
      </c>
      <c r="I1180" t="s">
        <v>1061</v>
      </c>
      <c r="J1180">
        <v>1</v>
      </c>
      <c r="L1180" t="s">
        <v>1026</v>
      </c>
      <c r="M1180" t="s">
        <v>1062</v>
      </c>
      <c r="N1180" t="s">
        <v>1063</v>
      </c>
      <c r="O1180" t="s">
        <v>4250</v>
      </c>
      <c r="P1180" t="s">
        <v>15</v>
      </c>
      <c r="Q1180" t="s">
        <v>2</v>
      </c>
      <c r="R1180" t="s">
        <v>2</v>
      </c>
      <c r="S1180" t="s">
        <v>8646</v>
      </c>
      <c r="T1180" t="b">
        <v>1</v>
      </c>
      <c r="U1180" t="b">
        <v>1</v>
      </c>
      <c r="V1180">
        <v>3</v>
      </c>
      <c r="W1180">
        <v>75</v>
      </c>
      <c r="Y1180">
        <v>39.6</v>
      </c>
      <c r="AG1180" t="s">
        <v>4246</v>
      </c>
      <c r="AH1180" t="s">
        <v>4251</v>
      </c>
    </row>
    <row r="1181" spans="1:34" x14ac:dyDescent="0.25">
      <c r="A1181">
        <v>5</v>
      </c>
      <c r="B1181" t="s">
        <v>636</v>
      </c>
      <c r="C1181" t="s">
        <v>639</v>
      </c>
      <c r="D1181" t="s">
        <v>637</v>
      </c>
      <c r="E1181" t="s">
        <v>638</v>
      </c>
      <c r="F1181" t="s">
        <v>641</v>
      </c>
      <c r="G1181" t="s">
        <v>11042</v>
      </c>
      <c r="H1181" t="s">
        <v>1060</v>
      </c>
      <c r="I1181" t="s">
        <v>1061</v>
      </c>
      <c r="J1181">
        <v>1</v>
      </c>
      <c r="L1181" t="s">
        <v>1026</v>
      </c>
      <c r="M1181" t="s">
        <v>1062</v>
      </c>
      <c r="N1181" t="s">
        <v>1063</v>
      </c>
      <c r="O1181" t="s">
        <v>4252</v>
      </c>
      <c r="P1181" t="s">
        <v>329</v>
      </c>
      <c r="Q1181" t="s">
        <v>324</v>
      </c>
      <c r="R1181" t="s">
        <v>324</v>
      </c>
      <c r="S1181" t="s">
        <v>8645</v>
      </c>
      <c r="T1181" t="b">
        <v>0</v>
      </c>
      <c r="U1181" t="b">
        <v>1</v>
      </c>
      <c r="V1181">
        <v>1</v>
      </c>
      <c r="W1181">
        <v>0</v>
      </c>
      <c r="Y1181">
        <v>45</v>
      </c>
      <c r="AH1181" t="s">
        <v>4253</v>
      </c>
    </row>
    <row r="1182" spans="1:34" x14ac:dyDescent="0.25">
      <c r="A1182">
        <v>5</v>
      </c>
      <c r="B1182" t="s">
        <v>636</v>
      </c>
      <c r="C1182" t="s">
        <v>639</v>
      </c>
      <c r="D1182" t="s">
        <v>637</v>
      </c>
      <c r="E1182" t="s">
        <v>638</v>
      </c>
      <c r="F1182" t="s">
        <v>641</v>
      </c>
      <c r="G1182" t="s">
        <v>11042</v>
      </c>
      <c r="H1182" t="s">
        <v>1060</v>
      </c>
      <c r="I1182" t="s">
        <v>1061</v>
      </c>
      <c r="J1182">
        <v>1</v>
      </c>
      <c r="L1182" t="s">
        <v>1026</v>
      </c>
      <c r="M1182" t="s">
        <v>1062</v>
      </c>
      <c r="N1182" t="s">
        <v>1063</v>
      </c>
      <c r="O1182" t="s">
        <v>4254</v>
      </c>
      <c r="P1182" t="s">
        <v>329</v>
      </c>
      <c r="Q1182" t="s">
        <v>324</v>
      </c>
      <c r="R1182" t="s">
        <v>324</v>
      </c>
      <c r="S1182" t="s">
        <v>8645</v>
      </c>
      <c r="T1182" t="b">
        <v>0</v>
      </c>
      <c r="U1182" t="b">
        <v>1</v>
      </c>
      <c r="V1182">
        <v>2</v>
      </c>
      <c r="W1182">
        <v>0</v>
      </c>
      <c r="Y1182">
        <v>45</v>
      </c>
      <c r="AH1182" t="s">
        <v>4255</v>
      </c>
    </row>
    <row r="1183" spans="1:34" x14ac:dyDescent="0.25">
      <c r="A1183">
        <v>5</v>
      </c>
      <c r="B1183" t="s">
        <v>636</v>
      </c>
      <c r="C1183" t="s">
        <v>639</v>
      </c>
      <c r="D1183" t="s">
        <v>637</v>
      </c>
      <c r="E1183" t="s">
        <v>638</v>
      </c>
      <c r="F1183" t="s">
        <v>641</v>
      </c>
      <c r="G1183" t="s">
        <v>11042</v>
      </c>
      <c r="H1183" t="s">
        <v>1060</v>
      </c>
      <c r="I1183" t="s">
        <v>1061</v>
      </c>
      <c r="J1183">
        <v>1</v>
      </c>
      <c r="L1183" t="s">
        <v>1026</v>
      </c>
      <c r="M1183" t="s">
        <v>1062</v>
      </c>
      <c r="N1183" t="s">
        <v>1063</v>
      </c>
      <c r="O1183" t="s">
        <v>4256</v>
      </c>
      <c r="P1183" t="s">
        <v>329</v>
      </c>
      <c r="Q1183" t="s">
        <v>324</v>
      </c>
      <c r="R1183" t="s">
        <v>324</v>
      </c>
      <c r="S1183" t="s">
        <v>8645</v>
      </c>
      <c r="T1183" t="b">
        <v>0</v>
      </c>
      <c r="U1183" t="b">
        <v>1</v>
      </c>
      <c r="V1183">
        <v>3</v>
      </c>
      <c r="W1183">
        <v>0</v>
      </c>
      <c r="Y1183">
        <v>45</v>
      </c>
      <c r="AH1183" t="s">
        <v>4257</v>
      </c>
    </row>
    <row r="1184" spans="1:34" x14ac:dyDescent="0.25">
      <c r="A1184">
        <v>5</v>
      </c>
      <c r="B1184" t="s">
        <v>636</v>
      </c>
      <c r="C1184" t="s">
        <v>639</v>
      </c>
      <c r="D1184" t="s">
        <v>637</v>
      </c>
      <c r="E1184" t="s">
        <v>638</v>
      </c>
      <c r="F1184" t="s">
        <v>641</v>
      </c>
      <c r="G1184" t="s">
        <v>11042</v>
      </c>
      <c r="H1184" t="s">
        <v>1060</v>
      </c>
      <c r="I1184" t="s">
        <v>1061</v>
      </c>
      <c r="J1184">
        <v>1</v>
      </c>
      <c r="L1184" t="s">
        <v>1026</v>
      </c>
      <c r="M1184" t="s">
        <v>1062</v>
      </c>
      <c r="N1184" t="s">
        <v>1063</v>
      </c>
      <c r="O1184" t="s">
        <v>4258</v>
      </c>
      <c r="P1184" t="s">
        <v>356</v>
      </c>
      <c r="Q1184" t="s">
        <v>25</v>
      </c>
      <c r="R1184" t="s">
        <v>25</v>
      </c>
      <c r="S1184" t="s">
        <v>357</v>
      </c>
      <c r="T1184" t="b">
        <v>0</v>
      </c>
      <c r="U1184" t="b">
        <v>1</v>
      </c>
      <c r="V1184">
        <v>2</v>
      </c>
      <c r="Y1184">
        <v>240</v>
      </c>
      <c r="Z1184">
        <v>1</v>
      </c>
      <c r="AA1184" t="s">
        <v>3957</v>
      </c>
      <c r="AG1184" t="s">
        <v>4009</v>
      </c>
      <c r="AH1184" t="s">
        <v>1063</v>
      </c>
    </row>
    <row r="1185" spans="1:34" x14ac:dyDescent="0.25">
      <c r="A1185">
        <v>5</v>
      </c>
      <c r="B1185" t="s">
        <v>636</v>
      </c>
      <c r="C1185" t="s">
        <v>639</v>
      </c>
      <c r="D1185" t="s">
        <v>637</v>
      </c>
      <c r="E1185" t="s">
        <v>638</v>
      </c>
      <c r="F1185" t="s">
        <v>641</v>
      </c>
      <c r="G1185" t="s">
        <v>11042</v>
      </c>
      <c r="H1185" t="s">
        <v>1064</v>
      </c>
      <c r="I1185" t="s">
        <v>1065</v>
      </c>
      <c r="J1185">
        <v>2</v>
      </c>
      <c r="L1185" t="s">
        <v>1031</v>
      </c>
      <c r="M1185" t="s">
        <v>1066</v>
      </c>
      <c r="N1185" t="s">
        <v>1067</v>
      </c>
      <c r="O1185" t="s">
        <v>4259</v>
      </c>
      <c r="P1185" t="s">
        <v>356</v>
      </c>
      <c r="Q1185" t="s">
        <v>25</v>
      </c>
      <c r="R1185" t="s">
        <v>25</v>
      </c>
      <c r="S1185" t="s">
        <v>357</v>
      </c>
      <c r="T1185" t="b">
        <v>0</v>
      </c>
      <c r="U1185" t="b">
        <v>1</v>
      </c>
      <c r="V1185">
        <v>1</v>
      </c>
      <c r="Y1185">
        <v>300</v>
      </c>
      <c r="Z1185">
        <v>1.35</v>
      </c>
      <c r="AA1185" t="s">
        <v>3957</v>
      </c>
      <c r="AG1185" t="s">
        <v>272</v>
      </c>
      <c r="AH1185" t="s">
        <v>1066</v>
      </c>
    </row>
    <row r="1186" spans="1:34" x14ac:dyDescent="0.25">
      <c r="A1186">
        <v>5</v>
      </c>
      <c r="B1186" t="s">
        <v>636</v>
      </c>
      <c r="C1186" t="s">
        <v>639</v>
      </c>
      <c r="D1186" t="s">
        <v>637</v>
      </c>
      <c r="E1186" t="s">
        <v>638</v>
      </c>
      <c r="F1186" t="s">
        <v>641</v>
      </c>
      <c r="G1186" t="s">
        <v>11042</v>
      </c>
      <c r="H1186" t="s">
        <v>1064</v>
      </c>
      <c r="I1186" t="s">
        <v>1065</v>
      </c>
      <c r="J1186">
        <v>2</v>
      </c>
      <c r="L1186" t="s">
        <v>1031</v>
      </c>
      <c r="M1186" t="s">
        <v>1066</v>
      </c>
      <c r="N1186" t="s">
        <v>1067</v>
      </c>
      <c r="O1186" t="s">
        <v>4260</v>
      </c>
      <c r="P1186" t="s">
        <v>389</v>
      </c>
      <c r="Q1186" t="s">
        <v>148</v>
      </c>
      <c r="R1186" t="s">
        <v>8659</v>
      </c>
      <c r="S1186" t="s">
        <v>8662</v>
      </c>
      <c r="T1186" t="b">
        <v>0</v>
      </c>
      <c r="U1186" t="b">
        <v>0</v>
      </c>
      <c r="V1186">
        <v>1</v>
      </c>
      <c r="W1186">
        <v>0</v>
      </c>
      <c r="X1186">
        <v>12</v>
      </c>
      <c r="AH1186" t="s">
        <v>4261</v>
      </c>
    </row>
    <row r="1187" spans="1:34" x14ac:dyDescent="0.25">
      <c r="A1187">
        <v>5</v>
      </c>
      <c r="B1187" t="s">
        <v>636</v>
      </c>
      <c r="C1187" t="s">
        <v>639</v>
      </c>
      <c r="D1187" t="s">
        <v>637</v>
      </c>
      <c r="E1187" t="s">
        <v>638</v>
      </c>
      <c r="F1187" t="s">
        <v>641</v>
      </c>
      <c r="G1187" t="s">
        <v>11042</v>
      </c>
      <c r="H1187" t="s">
        <v>1064</v>
      </c>
      <c r="I1187" t="s">
        <v>1065</v>
      </c>
      <c r="J1187">
        <v>2</v>
      </c>
      <c r="L1187" t="s">
        <v>1031</v>
      </c>
      <c r="M1187" t="s">
        <v>1066</v>
      </c>
      <c r="N1187" t="s">
        <v>1067</v>
      </c>
      <c r="O1187" t="s">
        <v>4262</v>
      </c>
      <c r="P1187" t="s">
        <v>389</v>
      </c>
      <c r="Q1187" t="s">
        <v>148</v>
      </c>
      <c r="R1187" t="s">
        <v>8659</v>
      </c>
      <c r="S1187" t="s">
        <v>8662</v>
      </c>
      <c r="T1187" t="b">
        <v>0</v>
      </c>
      <c r="U1187" t="b">
        <v>0</v>
      </c>
      <c r="V1187">
        <v>2</v>
      </c>
      <c r="W1187">
        <v>0</v>
      </c>
      <c r="X1187">
        <v>12</v>
      </c>
      <c r="AH1187" t="s">
        <v>4263</v>
      </c>
    </row>
    <row r="1188" spans="1:34" x14ac:dyDescent="0.25">
      <c r="A1188">
        <v>5</v>
      </c>
      <c r="B1188" t="s">
        <v>636</v>
      </c>
      <c r="C1188" t="s">
        <v>639</v>
      </c>
      <c r="D1188" t="s">
        <v>637</v>
      </c>
      <c r="E1188" t="s">
        <v>638</v>
      </c>
      <c r="F1188" t="s">
        <v>641</v>
      </c>
      <c r="G1188" t="s">
        <v>11042</v>
      </c>
      <c r="H1188" t="s">
        <v>1064</v>
      </c>
      <c r="I1188" t="s">
        <v>1065</v>
      </c>
      <c r="J1188">
        <v>2</v>
      </c>
      <c r="L1188" t="s">
        <v>1031</v>
      </c>
      <c r="M1188" t="s">
        <v>1066</v>
      </c>
      <c r="N1188" t="s">
        <v>1067</v>
      </c>
      <c r="O1188" t="s">
        <v>4264</v>
      </c>
      <c r="P1188" t="s">
        <v>398</v>
      </c>
      <c r="Q1188" t="s">
        <v>272</v>
      </c>
      <c r="R1188" t="s">
        <v>8666</v>
      </c>
      <c r="S1188" t="s">
        <v>8645</v>
      </c>
      <c r="T1188" t="b">
        <v>0</v>
      </c>
      <c r="U1188" t="b">
        <v>0</v>
      </c>
      <c r="V1188">
        <v>1</v>
      </c>
      <c r="W1188">
        <v>0</v>
      </c>
      <c r="X1188">
        <v>12</v>
      </c>
      <c r="AH1188" t="s">
        <v>4265</v>
      </c>
    </row>
    <row r="1189" spans="1:34" x14ac:dyDescent="0.25">
      <c r="A1189">
        <v>5</v>
      </c>
      <c r="B1189" t="s">
        <v>636</v>
      </c>
      <c r="C1189" t="s">
        <v>639</v>
      </c>
      <c r="D1189" t="s">
        <v>637</v>
      </c>
      <c r="E1189" t="s">
        <v>638</v>
      </c>
      <c r="F1189" t="s">
        <v>641</v>
      </c>
      <c r="G1189" t="s">
        <v>11042</v>
      </c>
      <c r="H1189" t="s">
        <v>1064</v>
      </c>
      <c r="I1189" t="s">
        <v>1065</v>
      </c>
      <c r="J1189">
        <v>2</v>
      </c>
      <c r="L1189" t="s">
        <v>1031</v>
      </c>
      <c r="M1189" t="s">
        <v>1066</v>
      </c>
      <c r="N1189" t="s">
        <v>1067</v>
      </c>
      <c r="O1189" t="s">
        <v>4266</v>
      </c>
      <c r="P1189" t="s">
        <v>398</v>
      </c>
      <c r="Q1189" t="s">
        <v>272</v>
      </c>
      <c r="R1189" t="s">
        <v>8666</v>
      </c>
      <c r="S1189" t="s">
        <v>8645</v>
      </c>
      <c r="T1189" t="b">
        <v>0</v>
      </c>
      <c r="U1189" t="b">
        <v>0</v>
      </c>
      <c r="V1189">
        <v>2</v>
      </c>
      <c r="W1189">
        <v>0</v>
      </c>
      <c r="X1189">
        <v>12</v>
      </c>
      <c r="AH1189" t="s">
        <v>4267</v>
      </c>
    </row>
    <row r="1190" spans="1:34" x14ac:dyDescent="0.25">
      <c r="A1190">
        <v>5</v>
      </c>
      <c r="B1190" t="s">
        <v>636</v>
      </c>
      <c r="C1190" t="s">
        <v>639</v>
      </c>
      <c r="D1190" t="s">
        <v>637</v>
      </c>
      <c r="E1190" t="s">
        <v>638</v>
      </c>
      <c r="F1190" t="s">
        <v>641</v>
      </c>
      <c r="G1190" t="s">
        <v>11042</v>
      </c>
      <c r="H1190" t="s">
        <v>1064</v>
      </c>
      <c r="I1190" t="s">
        <v>1065</v>
      </c>
      <c r="J1190">
        <v>2</v>
      </c>
      <c r="L1190" t="s">
        <v>1031</v>
      </c>
      <c r="M1190" t="s">
        <v>1066</v>
      </c>
      <c r="N1190" t="s">
        <v>1067</v>
      </c>
      <c r="O1190" t="s">
        <v>4268</v>
      </c>
      <c r="P1190" t="s">
        <v>403</v>
      </c>
      <c r="Q1190" t="s">
        <v>272</v>
      </c>
      <c r="R1190" t="s">
        <v>8666</v>
      </c>
      <c r="S1190" t="s">
        <v>8645</v>
      </c>
      <c r="T1190" t="b">
        <v>0</v>
      </c>
      <c r="U1190" t="b">
        <v>0</v>
      </c>
      <c r="V1190">
        <v>1</v>
      </c>
      <c r="W1190">
        <v>0</v>
      </c>
      <c r="X1190">
        <v>12</v>
      </c>
      <c r="AH1190" t="s">
        <v>4269</v>
      </c>
    </row>
    <row r="1191" spans="1:34" x14ac:dyDescent="0.25">
      <c r="A1191">
        <v>5</v>
      </c>
      <c r="B1191" t="s">
        <v>636</v>
      </c>
      <c r="C1191" t="s">
        <v>639</v>
      </c>
      <c r="D1191" t="s">
        <v>637</v>
      </c>
      <c r="E1191" t="s">
        <v>638</v>
      </c>
      <c r="F1191" t="s">
        <v>641</v>
      </c>
      <c r="G1191" t="s">
        <v>11042</v>
      </c>
      <c r="H1191" t="s">
        <v>1064</v>
      </c>
      <c r="I1191" t="s">
        <v>1065</v>
      </c>
      <c r="J1191">
        <v>2</v>
      </c>
      <c r="L1191" t="s">
        <v>1031</v>
      </c>
      <c r="M1191" t="s">
        <v>1066</v>
      </c>
      <c r="N1191" t="s">
        <v>1067</v>
      </c>
      <c r="O1191" t="s">
        <v>4270</v>
      </c>
      <c r="P1191" t="s">
        <v>403</v>
      </c>
      <c r="Q1191" t="s">
        <v>272</v>
      </c>
      <c r="R1191" t="s">
        <v>8666</v>
      </c>
      <c r="S1191" t="s">
        <v>8645</v>
      </c>
      <c r="T1191" t="b">
        <v>0</v>
      </c>
      <c r="U1191" t="b">
        <v>0</v>
      </c>
      <c r="V1191">
        <v>2</v>
      </c>
      <c r="W1191">
        <v>0</v>
      </c>
      <c r="X1191">
        <v>12</v>
      </c>
      <c r="AH1191" t="s">
        <v>4271</v>
      </c>
    </row>
    <row r="1192" spans="1:34" x14ac:dyDescent="0.25">
      <c r="A1192">
        <v>5</v>
      </c>
      <c r="B1192" t="s">
        <v>636</v>
      </c>
      <c r="C1192" t="s">
        <v>639</v>
      </c>
      <c r="D1192" t="s">
        <v>637</v>
      </c>
      <c r="E1192" t="s">
        <v>638</v>
      </c>
      <c r="F1192" t="s">
        <v>641</v>
      </c>
      <c r="G1192" t="s">
        <v>11042</v>
      </c>
      <c r="H1192" t="s">
        <v>1064</v>
      </c>
      <c r="I1192" t="s">
        <v>1065</v>
      </c>
      <c r="J1192">
        <v>2</v>
      </c>
      <c r="L1192" t="s">
        <v>1031</v>
      </c>
      <c r="M1192" t="s">
        <v>1066</v>
      </c>
      <c r="N1192" t="s">
        <v>1067</v>
      </c>
      <c r="O1192" t="s">
        <v>4272</v>
      </c>
      <c r="P1192" t="s">
        <v>1404</v>
      </c>
      <c r="Q1192" t="s">
        <v>148</v>
      </c>
      <c r="R1192" t="s">
        <v>8659</v>
      </c>
      <c r="S1192" t="s">
        <v>149</v>
      </c>
      <c r="T1192" t="b">
        <v>0</v>
      </c>
      <c r="U1192" t="b">
        <v>0</v>
      </c>
      <c r="V1192">
        <v>1</v>
      </c>
      <c r="W1192">
        <v>60</v>
      </c>
      <c r="X1192">
        <v>8</v>
      </c>
      <c r="AB1192">
        <v>3</v>
      </c>
      <c r="AC1192">
        <v>1</v>
      </c>
      <c r="AD1192">
        <v>1</v>
      </c>
      <c r="AE1192" t="s">
        <v>618</v>
      </c>
      <c r="AG1192" t="s">
        <v>2598</v>
      </c>
      <c r="AH1192" t="s">
        <v>4273</v>
      </c>
    </row>
    <row r="1193" spans="1:34" x14ac:dyDescent="0.25">
      <c r="A1193">
        <v>5</v>
      </c>
      <c r="B1193" t="s">
        <v>636</v>
      </c>
      <c r="C1193" t="s">
        <v>639</v>
      </c>
      <c r="D1193" t="s">
        <v>637</v>
      </c>
      <c r="E1193" t="s">
        <v>638</v>
      </c>
      <c r="F1193" t="s">
        <v>641</v>
      </c>
      <c r="G1193" t="s">
        <v>11042</v>
      </c>
      <c r="H1193" t="s">
        <v>1064</v>
      </c>
      <c r="I1193" t="s">
        <v>1065</v>
      </c>
      <c r="J1193">
        <v>2</v>
      </c>
      <c r="L1193" t="s">
        <v>1031</v>
      </c>
      <c r="M1193" t="s">
        <v>1066</v>
      </c>
      <c r="N1193" t="s">
        <v>1067</v>
      </c>
      <c r="O1193" t="s">
        <v>4274</v>
      </c>
      <c r="P1193" t="s">
        <v>1404</v>
      </c>
      <c r="Q1193" t="s">
        <v>148</v>
      </c>
      <c r="R1193" t="s">
        <v>8659</v>
      </c>
      <c r="S1193" t="s">
        <v>149</v>
      </c>
      <c r="T1193" t="b">
        <v>0</v>
      </c>
      <c r="U1193" t="b">
        <v>0</v>
      </c>
      <c r="V1193">
        <v>2</v>
      </c>
      <c r="W1193">
        <v>60</v>
      </c>
      <c r="X1193">
        <v>8</v>
      </c>
      <c r="AB1193">
        <v>3</v>
      </c>
      <c r="AC1193">
        <v>1</v>
      </c>
      <c r="AD1193">
        <v>1</v>
      </c>
      <c r="AE1193" t="s">
        <v>618</v>
      </c>
      <c r="AG1193" t="s">
        <v>4275</v>
      </c>
      <c r="AH1193" t="s">
        <v>4276</v>
      </c>
    </row>
    <row r="1194" spans="1:34" x14ac:dyDescent="0.25">
      <c r="A1194">
        <v>5</v>
      </c>
      <c r="B1194" t="s">
        <v>636</v>
      </c>
      <c r="C1194" t="s">
        <v>639</v>
      </c>
      <c r="D1194" t="s">
        <v>637</v>
      </c>
      <c r="E1194" t="s">
        <v>638</v>
      </c>
      <c r="F1194" t="s">
        <v>641</v>
      </c>
      <c r="G1194" t="s">
        <v>11042</v>
      </c>
      <c r="H1194" t="s">
        <v>1064</v>
      </c>
      <c r="I1194" t="s">
        <v>1065</v>
      </c>
      <c r="J1194">
        <v>2</v>
      </c>
      <c r="L1194" t="s">
        <v>1031</v>
      </c>
      <c r="M1194" t="s">
        <v>1066</v>
      </c>
      <c r="N1194" t="s">
        <v>1067</v>
      </c>
      <c r="O1194" t="s">
        <v>4277</v>
      </c>
      <c r="P1194" t="s">
        <v>1404</v>
      </c>
      <c r="Q1194" t="s">
        <v>148</v>
      </c>
      <c r="R1194" t="s">
        <v>8659</v>
      </c>
      <c r="S1194" t="s">
        <v>149</v>
      </c>
      <c r="T1194" t="b">
        <v>0</v>
      </c>
      <c r="U1194" t="b">
        <v>0</v>
      </c>
      <c r="V1194">
        <v>3</v>
      </c>
      <c r="W1194">
        <v>60</v>
      </c>
      <c r="X1194">
        <v>7</v>
      </c>
      <c r="AB1194">
        <v>3</v>
      </c>
      <c r="AC1194">
        <v>1</v>
      </c>
      <c r="AD1194">
        <v>1</v>
      </c>
      <c r="AE1194" t="s">
        <v>610</v>
      </c>
      <c r="AG1194" t="s">
        <v>4278</v>
      </c>
      <c r="AH1194" t="s">
        <v>4279</v>
      </c>
    </row>
    <row r="1195" spans="1:34" x14ac:dyDescent="0.25">
      <c r="A1195">
        <v>5</v>
      </c>
      <c r="B1195" t="s">
        <v>636</v>
      </c>
      <c r="C1195" t="s">
        <v>639</v>
      </c>
      <c r="D1195" t="s">
        <v>637</v>
      </c>
      <c r="E1195" t="s">
        <v>638</v>
      </c>
      <c r="F1195" t="s">
        <v>641</v>
      </c>
      <c r="G1195" t="s">
        <v>11042</v>
      </c>
      <c r="H1195" t="s">
        <v>1064</v>
      </c>
      <c r="I1195" t="s">
        <v>1065</v>
      </c>
      <c r="J1195">
        <v>2</v>
      </c>
      <c r="L1195" t="s">
        <v>1031</v>
      </c>
      <c r="M1195" t="s">
        <v>1066</v>
      </c>
      <c r="N1195" t="s">
        <v>1067</v>
      </c>
      <c r="O1195" t="s">
        <v>4280</v>
      </c>
      <c r="P1195" t="s">
        <v>1404</v>
      </c>
      <c r="Q1195" t="s">
        <v>148</v>
      </c>
      <c r="R1195" t="s">
        <v>8659</v>
      </c>
      <c r="S1195" t="s">
        <v>149</v>
      </c>
      <c r="T1195" t="b">
        <v>0</v>
      </c>
      <c r="U1195" t="b">
        <v>0</v>
      </c>
      <c r="V1195">
        <v>4</v>
      </c>
      <c r="W1195">
        <v>60</v>
      </c>
      <c r="X1195">
        <v>5</v>
      </c>
      <c r="AB1195">
        <v>3</v>
      </c>
      <c r="AC1195">
        <v>1</v>
      </c>
      <c r="AD1195">
        <v>1</v>
      </c>
      <c r="AE1195" t="s">
        <v>610</v>
      </c>
      <c r="AG1195" t="s">
        <v>4281</v>
      </c>
      <c r="AH1195" t="s">
        <v>4282</v>
      </c>
    </row>
    <row r="1196" spans="1:34" x14ac:dyDescent="0.25">
      <c r="A1196">
        <v>5</v>
      </c>
      <c r="B1196" t="s">
        <v>636</v>
      </c>
      <c r="C1196" t="s">
        <v>639</v>
      </c>
      <c r="D1196" t="s">
        <v>637</v>
      </c>
      <c r="E1196" t="s">
        <v>638</v>
      </c>
      <c r="F1196" t="s">
        <v>641</v>
      </c>
      <c r="G1196" t="s">
        <v>11042</v>
      </c>
      <c r="H1196" t="s">
        <v>1064</v>
      </c>
      <c r="I1196" t="s">
        <v>1065</v>
      </c>
      <c r="J1196">
        <v>2</v>
      </c>
      <c r="L1196" t="s">
        <v>1031</v>
      </c>
      <c r="M1196" t="s">
        <v>1066</v>
      </c>
      <c r="N1196" t="s">
        <v>1067</v>
      </c>
      <c r="O1196" t="s">
        <v>4283</v>
      </c>
      <c r="P1196" t="s">
        <v>2295</v>
      </c>
      <c r="Q1196" t="s">
        <v>148</v>
      </c>
      <c r="R1196" t="s">
        <v>8659</v>
      </c>
      <c r="S1196" t="s">
        <v>8645</v>
      </c>
      <c r="T1196" t="b">
        <v>0</v>
      </c>
      <c r="U1196" t="b">
        <v>0</v>
      </c>
      <c r="V1196">
        <v>1</v>
      </c>
      <c r="W1196">
        <v>60</v>
      </c>
      <c r="X1196">
        <v>10</v>
      </c>
      <c r="AB1196">
        <v>2</v>
      </c>
      <c r="AC1196">
        <v>1</v>
      </c>
      <c r="AD1196">
        <v>2</v>
      </c>
      <c r="AE1196" t="s">
        <v>618</v>
      </c>
      <c r="AG1196" t="s">
        <v>4284</v>
      </c>
      <c r="AH1196" t="s">
        <v>4285</v>
      </c>
    </row>
    <row r="1197" spans="1:34" x14ac:dyDescent="0.25">
      <c r="A1197">
        <v>5</v>
      </c>
      <c r="B1197" t="s">
        <v>636</v>
      </c>
      <c r="C1197" t="s">
        <v>639</v>
      </c>
      <c r="D1197" t="s">
        <v>637</v>
      </c>
      <c r="E1197" t="s">
        <v>638</v>
      </c>
      <c r="F1197" t="s">
        <v>641</v>
      </c>
      <c r="G1197" t="s">
        <v>11042</v>
      </c>
      <c r="H1197" t="s">
        <v>1064</v>
      </c>
      <c r="I1197" t="s">
        <v>1065</v>
      </c>
      <c r="J1197">
        <v>2</v>
      </c>
      <c r="L1197" t="s">
        <v>1031</v>
      </c>
      <c r="M1197" t="s">
        <v>1066</v>
      </c>
      <c r="N1197" t="s">
        <v>1067</v>
      </c>
      <c r="O1197" t="s">
        <v>4286</v>
      </c>
      <c r="P1197" t="s">
        <v>2295</v>
      </c>
      <c r="Q1197" t="s">
        <v>148</v>
      </c>
      <c r="R1197" t="s">
        <v>8659</v>
      </c>
      <c r="S1197" t="s">
        <v>8645</v>
      </c>
      <c r="T1197" t="b">
        <v>0</v>
      </c>
      <c r="U1197" t="b">
        <v>0</v>
      </c>
      <c r="V1197">
        <v>2</v>
      </c>
      <c r="W1197">
        <v>60</v>
      </c>
      <c r="X1197">
        <v>10</v>
      </c>
      <c r="AB1197">
        <v>2</v>
      </c>
      <c r="AC1197">
        <v>1</v>
      </c>
      <c r="AD1197">
        <v>2</v>
      </c>
      <c r="AE1197" t="s">
        <v>3856</v>
      </c>
      <c r="AG1197" t="s">
        <v>4287</v>
      </c>
      <c r="AH1197" t="s">
        <v>4288</v>
      </c>
    </row>
    <row r="1198" spans="1:34" x14ac:dyDescent="0.25">
      <c r="A1198">
        <v>5</v>
      </c>
      <c r="B1198" t="s">
        <v>636</v>
      </c>
      <c r="C1198" t="s">
        <v>639</v>
      </c>
      <c r="D1198" t="s">
        <v>637</v>
      </c>
      <c r="E1198" t="s">
        <v>638</v>
      </c>
      <c r="F1198" t="s">
        <v>641</v>
      </c>
      <c r="G1198" t="s">
        <v>11042</v>
      </c>
      <c r="H1198" t="s">
        <v>1064</v>
      </c>
      <c r="I1198" t="s">
        <v>1065</v>
      </c>
      <c r="J1198">
        <v>2</v>
      </c>
      <c r="L1198" t="s">
        <v>1031</v>
      </c>
      <c r="M1198" t="s">
        <v>1066</v>
      </c>
      <c r="N1198" t="s">
        <v>1067</v>
      </c>
      <c r="O1198" t="s">
        <v>4289</v>
      </c>
      <c r="P1198" t="s">
        <v>2295</v>
      </c>
      <c r="Q1198" t="s">
        <v>148</v>
      </c>
      <c r="R1198" t="s">
        <v>8659</v>
      </c>
      <c r="S1198" t="s">
        <v>8645</v>
      </c>
      <c r="T1198" t="b">
        <v>0</v>
      </c>
      <c r="U1198" t="b">
        <v>0</v>
      </c>
      <c r="V1198">
        <v>3</v>
      </c>
      <c r="W1198">
        <v>70</v>
      </c>
      <c r="X1198">
        <v>9</v>
      </c>
      <c r="AB1198">
        <v>2</v>
      </c>
      <c r="AC1198">
        <v>1</v>
      </c>
      <c r="AD1198">
        <v>2</v>
      </c>
      <c r="AE1198" t="s">
        <v>610</v>
      </c>
      <c r="AG1198" t="s">
        <v>4290</v>
      </c>
      <c r="AH1198" t="s">
        <v>4291</v>
      </c>
    </row>
    <row r="1199" spans="1:34" x14ac:dyDescent="0.25">
      <c r="A1199">
        <v>5</v>
      </c>
      <c r="B1199" t="s">
        <v>636</v>
      </c>
      <c r="C1199" t="s">
        <v>639</v>
      </c>
      <c r="D1199" t="s">
        <v>637</v>
      </c>
      <c r="E1199" t="s">
        <v>638</v>
      </c>
      <c r="F1199" t="s">
        <v>641</v>
      </c>
      <c r="G1199" t="s">
        <v>11042</v>
      </c>
      <c r="H1199" t="s">
        <v>1064</v>
      </c>
      <c r="I1199" t="s">
        <v>1065</v>
      </c>
      <c r="J1199">
        <v>2</v>
      </c>
      <c r="L1199" t="s">
        <v>1031</v>
      </c>
      <c r="M1199" t="s">
        <v>1066</v>
      </c>
      <c r="N1199" t="s">
        <v>1067</v>
      </c>
      <c r="O1199" t="s">
        <v>4292</v>
      </c>
      <c r="P1199" t="s">
        <v>192</v>
      </c>
      <c r="Q1199" t="s">
        <v>148</v>
      </c>
      <c r="R1199" t="s">
        <v>8659</v>
      </c>
      <c r="S1199" t="s">
        <v>149</v>
      </c>
      <c r="T1199" t="b">
        <v>1</v>
      </c>
      <c r="U1199" t="b">
        <v>0</v>
      </c>
      <c r="V1199">
        <v>1</v>
      </c>
      <c r="W1199">
        <v>45</v>
      </c>
      <c r="X1199">
        <v>7</v>
      </c>
      <c r="AB1199">
        <v>3</v>
      </c>
      <c r="AC1199">
        <v>1</v>
      </c>
      <c r="AD1199">
        <v>2</v>
      </c>
      <c r="AE1199" t="s">
        <v>610</v>
      </c>
      <c r="AG1199" t="s">
        <v>2986</v>
      </c>
      <c r="AH1199" t="s">
        <v>4293</v>
      </c>
    </row>
    <row r="1200" spans="1:34" x14ac:dyDescent="0.25">
      <c r="A1200">
        <v>5</v>
      </c>
      <c r="B1200" t="s">
        <v>636</v>
      </c>
      <c r="C1200" t="s">
        <v>639</v>
      </c>
      <c r="D1200" t="s">
        <v>637</v>
      </c>
      <c r="E1200" t="s">
        <v>638</v>
      </c>
      <c r="F1200" t="s">
        <v>641</v>
      </c>
      <c r="G1200" t="s">
        <v>11042</v>
      </c>
      <c r="H1200" t="s">
        <v>1064</v>
      </c>
      <c r="I1200" t="s">
        <v>1065</v>
      </c>
      <c r="J1200">
        <v>2</v>
      </c>
      <c r="L1200" t="s">
        <v>1031</v>
      </c>
      <c r="M1200" t="s">
        <v>1066</v>
      </c>
      <c r="N1200" t="s">
        <v>1067</v>
      </c>
      <c r="O1200" t="s">
        <v>4294</v>
      </c>
      <c r="P1200" t="s">
        <v>192</v>
      </c>
      <c r="Q1200" t="s">
        <v>148</v>
      </c>
      <c r="R1200" t="s">
        <v>8659</v>
      </c>
      <c r="S1200" t="s">
        <v>149</v>
      </c>
      <c r="T1200" t="b">
        <v>1</v>
      </c>
      <c r="U1200" t="b">
        <v>0</v>
      </c>
      <c r="V1200">
        <v>2</v>
      </c>
      <c r="W1200">
        <v>45</v>
      </c>
      <c r="X1200">
        <v>6</v>
      </c>
      <c r="AB1200">
        <v>3</v>
      </c>
      <c r="AC1200">
        <v>1</v>
      </c>
      <c r="AD1200">
        <v>2</v>
      </c>
      <c r="AE1200" t="s">
        <v>610</v>
      </c>
      <c r="AG1200" t="s">
        <v>4295</v>
      </c>
      <c r="AH1200" t="s">
        <v>4296</v>
      </c>
    </row>
    <row r="1201" spans="1:34" x14ac:dyDescent="0.25">
      <c r="A1201">
        <v>5</v>
      </c>
      <c r="B1201" t="s">
        <v>636</v>
      </c>
      <c r="C1201" t="s">
        <v>639</v>
      </c>
      <c r="D1201" t="s">
        <v>637</v>
      </c>
      <c r="E1201" t="s">
        <v>638</v>
      </c>
      <c r="F1201" t="s">
        <v>641</v>
      </c>
      <c r="G1201" t="s">
        <v>11042</v>
      </c>
      <c r="H1201" t="s">
        <v>1064</v>
      </c>
      <c r="I1201" t="s">
        <v>1065</v>
      </c>
      <c r="J1201">
        <v>2</v>
      </c>
      <c r="L1201" t="s">
        <v>1031</v>
      </c>
      <c r="M1201" t="s">
        <v>1066</v>
      </c>
      <c r="N1201" t="s">
        <v>1067</v>
      </c>
      <c r="O1201" t="s">
        <v>4297</v>
      </c>
      <c r="P1201" t="s">
        <v>192</v>
      </c>
      <c r="Q1201" t="s">
        <v>148</v>
      </c>
      <c r="R1201" t="s">
        <v>8659</v>
      </c>
      <c r="S1201" t="s">
        <v>149</v>
      </c>
      <c r="T1201" t="b">
        <v>1</v>
      </c>
      <c r="U1201" t="b">
        <v>0</v>
      </c>
      <c r="V1201">
        <v>3</v>
      </c>
      <c r="W1201">
        <v>45</v>
      </c>
      <c r="X1201">
        <v>7</v>
      </c>
      <c r="AB1201">
        <v>3</v>
      </c>
      <c r="AC1201">
        <v>1</v>
      </c>
      <c r="AD1201">
        <v>2</v>
      </c>
      <c r="AE1201" t="s">
        <v>610</v>
      </c>
      <c r="AG1201" t="s">
        <v>4298</v>
      </c>
      <c r="AH1201" t="s">
        <v>4299</v>
      </c>
    </row>
    <row r="1202" spans="1:34" x14ac:dyDescent="0.25">
      <c r="A1202">
        <v>5</v>
      </c>
      <c r="B1202" t="s">
        <v>636</v>
      </c>
      <c r="C1202" t="s">
        <v>639</v>
      </c>
      <c r="D1202" t="s">
        <v>637</v>
      </c>
      <c r="E1202" t="s">
        <v>638</v>
      </c>
      <c r="F1202" t="s">
        <v>641</v>
      </c>
      <c r="G1202" t="s">
        <v>11042</v>
      </c>
      <c r="H1202" t="s">
        <v>1064</v>
      </c>
      <c r="I1202" t="s">
        <v>1065</v>
      </c>
      <c r="J1202">
        <v>2</v>
      </c>
      <c r="L1202" t="s">
        <v>1031</v>
      </c>
      <c r="M1202" t="s">
        <v>1066</v>
      </c>
      <c r="N1202" t="s">
        <v>1067</v>
      </c>
      <c r="O1202" t="s">
        <v>4300</v>
      </c>
      <c r="P1202" t="s">
        <v>214</v>
      </c>
      <c r="Q1202" t="s">
        <v>8650</v>
      </c>
      <c r="R1202" t="s">
        <v>8637</v>
      </c>
      <c r="S1202" t="s">
        <v>8643</v>
      </c>
      <c r="T1202" t="b">
        <v>0</v>
      </c>
      <c r="U1202" t="b">
        <v>0</v>
      </c>
      <c r="V1202">
        <v>1</v>
      </c>
      <c r="W1202">
        <v>50</v>
      </c>
      <c r="X1202">
        <v>9</v>
      </c>
      <c r="AB1202">
        <v>2</v>
      </c>
      <c r="AC1202">
        <v>1</v>
      </c>
      <c r="AD1202">
        <v>2</v>
      </c>
      <c r="AE1202" t="s">
        <v>3856</v>
      </c>
      <c r="AG1202" t="s">
        <v>3882</v>
      </c>
      <c r="AH1202" t="s">
        <v>4301</v>
      </c>
    </row>
    <row r="1203" spans="1:34" x14ac:dyDescent="0.25">
      <c r="A1203">
        <v>5</v>
      </c>
      <c r="B1203" t="s">
        <v>636</v>
      </c>
      <c r="C1203" t="s">
        <v>639</v>
      </c>
      <c r="D1203" t="s">
        <v>637</v>
      </c>
      <c r="E1203" t="s">
        <v>638</v>
      </c>
      <c r="F1203" t="s">
        <v>641</v>
      </c>
      <c r="G1203" t="s">
        <v>11042</v>
      </c>
      <c r="H1203" t="s">
        <v>1064</v>
      </c>
      <c r="I1203" t="s">
        <v>1065</v>
      </c>
      <c r="J1203">
        <v>2</v>
      </c>
      <c r="L1203" t="s">
        <v>1031</v>
      </c>
      <c r="M1203" t="s">
        <v>1066</v>
      </c>
      <c r="N1203" t="s">
        <v>1067</v>
      </c>
      <c r="O1203" t="s">
        <v>4302</v>
      </c>
      <c r="P1203" t="s">
        <v>214</v>
      </c>
      <c r="Q1203" t="s">
        <v>8650</v>
      </c>
      <c r="R1203" t="s">
        <v>8637</v>
      </c>
      <c r="S1203" t="s">
        <v>8643</v>
      </c>
      <c r="T1203" t="b">
        <v>0</v>
      </c>
      <c r="U1203" t="b">
        <v>0</v>
      </c>
      <c r="V1203">
        <v>2</v>
      </c>
      <c r="W1203">
        <v>50</v>
      </c>
      <c r="X1203">
        <v>8</v>
      </c>
      <c r="AB1203">
        <v>2</v>
      </c>
      <c r="AC1203">
        <v>1</v>
      </c>
      <c r="AD1203">
        <v>2</v>
      </c>
      <c r="AE1203" t="s">
        <v>610</v>
      </c>
      <c r="AG1203" t="s">
        <v>1937</v>
      </c>
      <c r="AH1203" t="s">
        <v>4303</v>
      </c>
    </row>
    <row r="1204" spans="1:34" x14ac:dyDescent="0.25">
      <c r="A1204">
        <v>5</v>
      </c>
      <c r="B1204" t="s">
        <v>636</v>
      </c>
      <c r="C1204" t="s">
        <v>639</v>
      </c>
      <c r="D1204" t="s">
        <v>637</v>
      </c>
      <c r="E1204" t="s">
        <v>638</v>
      </c>
      <c r="F1204" t="s">
        <v>641</v>
      </c>
      <c r="G1204" t="s">
        <v>11042</v>
      </c>
      <c r="H1204" t="s">
        <v>1064</v>
      </c>
      <c r="I1204" t="s">
        <v>1065</v>
      </c>
      <c r="J1204">
        <v>2</v>
      </c>
      <c r="L1204" t="s">
        <v>1031</v>
      </c>
      <c r="M1204" t="s">
        <v>1066</v>
      </c>
      <c r="N1204" t="s">
        <v>1067</v>
      </c>
      <c r="O1204" t="s">
        <v>4304</v>
      </c>
      <c r="P1204" t="s">
        <v>214</v>
      </c>
      <c r="Q1204" t="s">
        <v>8650</v>
      </c>
      <c r="R1204" t="s">
        <v>8637</v>
      </c>
      <c r="S1204" t="s">
        <v>8643</v>
      </c>
      <c r="T1204" t="b">
        <v>0</v>
      </c>
      <c r="U1204" t="b">
        <v>0</v>
      </c>
      <c r="V1204">
        <v>3</v>
      </c>
      <c r="W1204">
        <v>50</v>
      </c>
      <c r="X1204">
        <v>6</v>
      </c>
      <c r="AB1204">
        <v>2</v>
      </c>
      <c r="AC1204">
        <v>1</v>
      </c>
      <c r="AD1204">
        <v>2</v>
      </c>
      <c r="AE1204" t="s">
        <v>610</v>
      </c>
      <c r="AG1204" t="s">
        <v>1937</v>
      </c>
      <c r="AH1204" t="s">
        <v>4305</v>
      </c>
    </row>
    <row r="1205" spans="1:34" x14ac:dyDescent="0.25">
      <c r="A1205">
        <v>5</v>
      </c>
      <c r="B1205" t="s">
        <v>636</v>
      </c>
      <c r="C1205" t="s">
        <v>639</v>
      </c>
      <c r="D1205" t="s">
        <v>637</v>
      </c>
      <c r="E1205" t="s">
        <v>638</v>
      </c>
      <c r="F1205" t="s">
        <v>641</v>
      </c>
      <c r="G1205" t="s">
        <v>11042</v>
      </c>
      <c r="H1205" t="s">
        <v>1064</v>
      </c>
      <c r="I1205" t="s">
        <v>1065</v>
      </c>
      <c r="J1205">
        <v>2</v>
      </c>
      <c r="L1205" t="s">
        <v>1031</v>
      </c>
      <c r="M1205" t="s">
        <v>1066</v>
      </c>
      <c r="N1205" t="s">
        <v>1067</v>
      </c>
      <c r="O1205" t="s">
        <v>4306</v>
      </c>
      <c r="P1205" t="s">
        <v>214</v>
      </c>
      <c r="Q1205" t="s">
        <v>8650</v>
      </c>
      <c r="R1205" t="s">
        <v>8637</v>
      </c>
      <c r="S1205" t="s">
        <v>8643</v>
      </c>
      <c r="T1205" t="b">
        <v>0</v>
      </c>
      <c r="U1205" t="b">
        <v>0</v>
      </c>
      <c r="V1205">
        <v>4</v>
      </c>
      <c r="W1205">
        <v>45</v>
      </c>
      <c r="X1205">
        <v>7</v>
      </c>
      <c r="AB1205">
        <v>2</v>
      </c>
      <c r="AC1205">
        <v>1</v>
      </c>
      <c r="AD1205">
        <v>2</v>
      </c>
      <c r="AE1205" t="s">
        <v>3930</v>
      </c>
      <c r="AG1205" t="s">
        <v>4225</v>
      </c>
      <c r="AH1205" t="s">
        <v>4307</v>
      </c>
    </row>
    <row r="1206" spans="1:34" x14ac:dyDescent="0.25">
      <c r="A1206">
        <v>5</v>
      </c>
      <c r="B1206" t="s">
        <v>636</v>
      </c>
      <c r="C1206" t="s">
        <v>639</v>
      </c>
      <c r="D1206" t="s">
        <v>637</v>
      </c>
      <c r="E1206" t="s">
        <v>638</v>
      </c>
      <c r="F1206" t="s">
        <v>641</v>
      </c>
      <c r="G1206" t="s">
        <v>11042</v>
      </c>
      <c r="H1206" t="s">
        <v>1064</v>
      </c>
      <c r="I1206" t="s">
        <v>1065</v>
      </c>
      <c r="J1206">
        <v>2</v>
      </c>
      <c r="L1206" t="s">
        <v>1031</v>
      </c>
      <c r="M1206" t="s">
        <v>1066</v>
      </c>
      <c r="N1206" t="s">
        <v>1067</v>
      </c>
      <c r="O1206" t="s">
        <v>4308</v>
      </c>
      <c r="P1206" t="s">
        <v>217</v>
      </c>
      <c r="Q1206" t="s">
        <v>8650</v>
      </c>
      <c r="R1206" t="s">
        <v>8637</v>
      </c>
      <c r="S1206" t="s">
        <v>8645</v>
      </c>
      <c r="T1206" t="b">
        <v>1</v>
      </c>
      <c r="U1206" t="b">
        <v>0</v>
      </c>
      <c r="V1206">
        <v>1</v>
      </c>
      <c r="W1206">
        <v>12.5</v>
      </c>
      <c r="X1206">
        <v>8</v>
      </c>
      <c r="AB1206">
        <v>3</v>
      </c>
      <c r="AC1206">
        <v>1</v>
      </c>
      <c r="AD1206">
        <v>3</v>
      </c>
      <c r="AE1206" t="s">
        <v>610</v>
      </c>
      <c r="AG1206" t="s">
        <v>4309</v>
      </c>
      <c r="AH1206" t="s">
        <v>4310</v>
      </c>
    </row>
    <row r="1207" spans="1:34" x14ac:dyDescent="0.25">
      <c r="A1207">
        <v>5</v>
      </c>
      <c r="B1207" t="s">
        <v>636</v>
      </c>
      <c r="C1207" t="s">
        <v>639</v>
      </c>
      <c r="D1207" t="s">
        <v>637</v>
      </c>
      <c r="E1207" t="s">
        <v>638</v>
      </c>
      <c r="F1207" t="s">
        <v>641</v>
      </c>
      <c r="G1207" t="s">
        <v>11042</v>
      </c>
      <c r="H1207" t="s">
        <v>1064</v>
      </c>
      <c r="I1207" t="s">
        <v>1065</v>
      </c>
      <c r="J1207">
        <v>2</v>
      </c>
      <c r="L1207" t="s">
        <v>1031</v>
      </c>
      <c r="M1207" t="s">
        <v>1066</v>
      </c>
      <c r="N1207" t="s">
        <v>1067</v>
      </c>
      <c r="O1207" t="s">
        <v>4311</v>
      </c>
      <c r="P1207" t="s">
        <v>217</v>
      </c>
      <c r="Q1207" t="s">
        <v>8650</v>
      </c>
      <c r="R1207" t="s">
        <v>8637</v>
      </c>
      <c r="S1207" t="s">
        <v>8645</v>
      </c>
      <c r="T1207" t="b">
        <v>1</v>
      </c>
      <c r="U1207" t="b">
        <v>0</v>
      </c>
      <c r="V1207">
        <v>2</v>
      </c>
      <c r="W1207">
        <v>12.5</v>
      </c>
      <c r="X1207">
        <v>9</v>
      </c>
      <c r="AB1207">
        <v>3</v>
      </c>
      <c r="AC1207">
        <v>1</v>
      </c>
      <c r="AD1207">
        <v>3</v>
      </c>
      <c r="AE1207" t="s">
        <v>610</v>
      </c>
      <c r="AG1207" t="s">
        <v>4312</v>
      </c>
      <c r="AH1207" t="s">
        <v>4313</v>
      </c>
    </row>
    <row r="1208" spans="1:34" x14ac:dyDescent="0.25">
      <c r="A1208">
        <v>5</v>
      </c>
      <c r="B1208" t="s">
        <v>636</v>
      </c>
      <c r="C1208" t="s">
        <v>639</v>
      </c>
      <c r="D1208" t="s">
        <v>637</v>
      </c>
      <c r="E1208" t="s">
        <v>638</v>
      </c>
      <c r="F1208" t="s">
        <v>641</v>
      </c>
      <c r="G1208" t="s">
        <v>11042</v>
      </c>
      <c r="H1208" t="s">
        <v>1064</v>
      </c>
      <c r="I1208" t="s">
        <v>1065</v>
      </c>
      <c r="J1208">
        <v>2</v>
      </c>
      <c r="L1208" t="s">
        <v>1031</v>
      </c>
      <c r="M1208" t="s">
        <v>1066</v>
      </c>
      <c r="N1208" t="s">
        <v>1067</v>
      </c>
      <c r="O1208" t="s">
        <v>4314</v>
      </c>
      <c r="P1208" t="s">
        <v>217</v>
      </c>
      <c r="Q1208" t="s">
        <v>8650</v>
      </c>
      <c r="R1208" t="s">
        <v>8637</v>
      </c>
      <c r="S1208" t="s">
        <v>8645</v>
      </c>
      <c r="T1208" t="b">
        <v>1</v>
      </c>
      <c r="U1208" t="b">
        <v>0</v>
      </c>
      <c r="V1208">
        <v>3</v>
      </c>
      <c r="W1208">
        <v>12.5</v>
      </c>
      <c r="X1208">
        <v>10</v>
      </c>
      <c r="AB1208">
        <v>3</v>
      </c>
      <c r="AC1208">
        <v>1</v>
      </c>
      <c r="AD1208">
        <v>3</v>
      </c>
      <c r="AE1208" t="s">
        <v>610</v>
      </c>
      <c r="AG1208" t="s">
        <v>4315</v>
      </c>
      <c r="AH1208" t="s">
        <v>4316</v>
      </c>
    </row>
    <row r="1209" spans="1:34" x14ac:dyDescent="0.25">
      <c r="A1209">
        <v>5</v>
      </c>
      <c r="B1209" t="s">
        <v>636</v>
      </c>
      <c r="C1209" t="s">
        <v>639</v>
      </c>
      <c r="D1209" t="s">
        <v>637</v>
      </c>
      <c r="E1209" t="s">
        <v>638</v>
      </c>
      <c r="F1209" t="s">
        <v>641</v>
      </c>
      <c r="G1209" t="s">
        <v>11042</v>
      </c>
      <c r="H1209" t="s">
        <v>1064</v>
      </c>
      <c r="I1209" t="s">
        <v>1065</v>
      </c>
      <c r="J1209">
        <v>2</v>
      </c>
      <c r="L1209" t="s">
        <v>1031</v>
      </c>
      <c r="M1209" t="s">
        <v>1066</v>
      </c>
      <c r="N1209" t="s">
        <v>1067</v>
      </c>
      <c r="O1209" t="s">
        <v>4317</v>
      </c>
      <c r="P1209" t="s">
        <v>303</v>
      </c>
      <c r="Q1209" t="s">
        <v>148</v>
      </c>
      <c r="R1209" t="s">
        <v>8661</v>
      </c>
      <c r="S1209" t="s">
        <v>8645</v>
      </c>
      <c r="T1209" t="b">
        <v>0</v>
      </c>
      <c r="U1209" t="b">
        <v>0</v>
      </c>
      <c r="V1209">
        <v>1</v>
      </c>
      <c r="W1209">
        <v>10</v>
      </c>
      <c r="X1209">
        <v>15</v>
      </c>
      <c r="AB1209">
        <v>2</v>
      </c>
      <c r="AC1209">
        <v>2</v>
      </c>
      <c r="AD1209">
        <v>2</v>
      </c>
      <c r="AE1209" t="s">
        <v>618</v>
      </c>
      <c r="AG1209" t="s">
        <v>3218</v>
      </c>
      <c r="AH1209" t="s">
        <v>4318</v>
      </c>
    </row>
    <row r="1210" spans="1:34" x14ac:dyDescent="0.25">
      <c r="A1210">
        <v>5</v>
      </c>
      <c r="B1210" t="s">
        <v>636</v>
      </c>
      <c r="C1210" t="s">
        <v>639</v>
      </c>
      <c r="D1210" t="s">
        <v>637</v>
      </c>
      <c r="E1210" t="s">
        <v>638</v>
      </c>
      <c r="F1210" t="s">
        <v>641</v>
      </c>
      <c r="G1210" t="s">
        <v>11042</v>
      </c>
      <c r="H1210" t="s">
        <v>1064</v>
      </c>
      <c r="I1210" t="s">
        <v>1065</v>
      </c>
      <c r="J1210">
        <v>2</v>
      </c>
      <c r="L1210" t="s">
        <v>1031</v>
      </c>
      <c r="M1210" t="s">
        <v>1066</v>
      </c>
      <c r="N1210" t="s">
        <v>1067</v>
      </c>
      <c r="O1210" t="s">
        <v>4319</v>
      </c>
      <c r="P1210" t="s">
        <v>303</v>
      </c>
      <c r="Q1210" t="s">
        <v>148</v>
      </c>
      <c r="R1210" t="s">
        <v>8661</v>
      </c>
      <c r="S1210" t="s">
        <v>8645</v>
      </c>
      <c r="T1210" t="b">
        <v>0</v>
      </c>
      <c r="U1210" t="b">
        <v>0</v>
      </c>
      <c r="V1210">
        <v>2</v>
      </c>
      <c r="W1210">
        <v>10</v>
      </c>
      <c r="X1210">
        <v>15</v>
      </c>
      <c r="AB1210">
        <v>2</v>
      </c>
      <c r="AC1210">
        <v>2</v>
      </c>
      <c r="AD1210">
        <v>2</v>
      </c>
      <c r="AE1210" t="s">
        <v>3856</v>
      </c>
      <c r="AG1210" t="s">
        <v>3996</v>
      </c>
      <c r="AH1210" t="s">
        <v>4320</v>
      </c>
    </row>
    <row r="1211" spans="1:34" x14ac:dyDescent="0.25">
      <c r="A1211">
        <v>5</v>
      </c>
      <c r="B1211" t="s">
        <v>636</v>
      </c>
      <c r="C1211" t="s">
        <v>639</v>
      </c>
      <c r="D1211" t="s">
        <v>637</v>
      </c>
      <c r="E1211" t="s">
        <v>638</v>
      </c>
      <c r="F1211" t="s">
        <v>641</v>
      </c>
      <c r="G1211" t="s">
        <v>11042</v>
      </c>
      <c r="H1211" t="s">
        <v>1064</v>
      </c>
      <c r="I1211" t="s">
        <v>1065</v>
      </c>
      <c r="J1211">
        <v>2</v>
      </c>
      <c r="L1211" t="s">
        <v>1031</v>
      </c>
      <c r="M1211" t="s">
        <v>1066</v>
      </c>
      <c r="N1211" t="s">
        <v>1067</v>
      </c>
      <c r="O1211" t="s">
        <v>4321</v>
      </c>
      <c r="P1211" t="s">
        <v>303</v>
      </c>
      <c r="Q1211" t="s">
        <v>148</v>
      </c>
      <c r="R1211" t="s">
        <v>8661</v>
      </c>
      <c r="S1211" t="s">
        <v>8645</v>
      </c>
      <c r="T1211" t="b">
        <v>0</v>
      </c>
      <c r="U1211" t="b">
        <v>0</v>
      </c>
      <c r="V1211">
        <v>3</v>
      </c>
      <c r="W1211">
        <v>10</v>
      </c>
      <c r="X1211">
        <v>15</v>
      </c>
      <c r="AB1211">
        <v>2</v>
      </c>
      <c r="AC1211">
        <v>2</v>
      </c>
      <c r="AD1211">
        <v>2</v>
      </c>
      <c r="AE1211" t="s">
        <v>3856</v>
      </c>
      <c r="AG1211" t="s">
        <v>3996</v>
      </c>
      <c r="AH1211" t="s">
        <v>4322</v>
      </c>
    </row>
    <row r="1212" spans="1:34" x14ac:dyDescent="0.25">
      <c r="A1212">
        <v>5</v>
      </c>
      <c r="B1212" t="s">
        <v>636</v>
      </c>
      <c r="C1212" t="s">
        <v>639</v>
      </c>
      <c r="D1212" t="s">
        <v>637</v>
      </c>
      <c r="E1212" t="s">
        <v>638</v>
      </c>
      <c r="F1212" t="s">
        <v>641</v>
      </c>
      <c r="G1212" t="s">
        <v>11042</v>
      </c>
      <c r="H1212" t="s">
        <v>1064</v>
      </c>
      <c r="I1212" t="s">
        <v>1065</v>
      </c>
      <c r="J1212">
        <v>2</v>
      </c>
      <c r="L1212" t="s">
        <v>1031</v>
      </c>
      <c r="M1212" t="s">
        <v>1066</v>
      </c>
      <c r="N1212" t="s">
        <v>1067</v>
      </c>
      <c r="O1212" t="s">
        <v>4323</v>
      </c>
      <c r="P1212" t="s">
        <v>379</v>
      </c>
      <c r="Q1212" t="s">
        <v>148</v>
      </c>
      <c r="R1212" t="s">
        <v>8659</v>
      </c>
      <c r="S1212" t="s">
        <v>149</v>
      </c>
      <c r="T1212" t="b">
        <v>0</v>
      </c>
      <c r="U1212" t="b">
        <v>0</v>
      </c>
      <c r="V1212">
        <v>1</v>
      </c>
      <c r="W1212">
        <v>0</v>
      </c>
      <c r="X1212">
        <v>6</v>
      </c>
      <c r="AF1212" t="s">
        <v>4324</v>
      </c>
      <c r="AH1212" t="s">
        <v>4325</v>
      </c>
    </row>
    <row r="1213" spans="1:34" x14ac:dyDescent="0.25">
      <c r="A1213">
        <v>5</v>
      </c>
      <c r="B1213" t="s">
        <v>636</v>
      </c>
      <c r="C1213" t="s">
        <v>639</v>
      </c>
      <c r="D1213" t="s">
        <v>637</v>
      </c>
      <c r="E1213" t="s">
        <v>638</v>
      </c>
      <c r="F1213" t="s">
        <v>641</v>
      </c>
      <c r="G1213" t="s">
        <v>11042</v>
      </c>
      <c r="H1213" t="s">
        <v>1064</v>
      </c>
      <c r="I1213" t="s">
        <v>1065</v>
      </c>
      <c r="J1213">
        <v>2</v>
      </c>
      <c r="L1213" t="s">
        <v>1031</v>
      </c>
      <c r="M1213" t="s">
        <v>1066</v>
      </c>
      <c r="N1213" t="s">
        <v>1067</v>
      </c>
      <c r="O1213" t="s">
        <v>4326</v>
      </c>
      <c r="P1213" t="s">
        <v>383</v>
      </c>
      <c r="Q1213" t="s">
        <v>148</v>
      </c>
      <c r="R1213" t="s">
        <v>8659</v>
      </c>
      <c r="S1213" t="s">
        <v>149</v>
      </c>
      <c r="T1213" t="b">
        <v>0</v>
      </c>
      <c r="U1213" t="b">
        <v>0</v>
      </c>
      <c r="V1213">
        <v>1</v>
      </c>
      <c r="W1213">
        <v>0</v>
      </c>
      <c r="X1213">
        <v>4</v>
      </c>
      <c r="AF1213" t="s">
        <v>4324</v>
      </c>
      <c r="AH1213" t="s">
        <v>4327</v>
      </c>
    </row>
    <row r="1214" spans="1:34" x14ac:dyDescent="0.25">
      <c r="A1214">
        <v>5</v>
      </c>
      <c r="B1214" t="s">
        <v>636</v>
      </c>
      <c r="C1214" t="s">
        <v>639</v>
      </c>
      <c r="D1214" t="s">
        <v>637</v>
      </c>
      <c r="E1214" t="s">
        <v>638</v>
      </c>
      <c r="F1214" t="s">
        <v>641</v>
      </c>
      <c r="G1214" t="s">
        <v>11042</v>
      </c>
      <c r="H1214" t="s">
        <v>1064</v>
      </c>
      <c r="I1214" t="s">
        <v>1065</v>
      </c>
      <c r="J1214">
        <v>2</v>
      </c>
      <c r="L1214" t="s">
        <v>1031</v>
      </c>
      <c r="M1214" t="s">
        <v>1066</v>
      </c>
      <c r="N1214" t="s">
        <v>1067</v>
      </c>
      <c r="O1214" t="s">
        <v>4328</v>
      </c>
      <c r="P1214" t="s">
        <v>356</v>
      </c>
      <c r="Q1214" t="s">
        <v>25</v>
      </c>
      <c r="R1214" t="s">
        <v>25</v>
      </c>
      <c r="S1214" t="s">
        <v>357</v>
      </c>
      <c r="T1214" t="b">
        <v>0</v>
      </c>
      <c r="U1214" t="b">
        <v>1</v>
      </c>
      <c r="V1214">
        <v>2</v>
      </c>
      <c r="Y1214">
        <v>468</v>
      </c>
      <c r="Z1214">
        <v>2.0099999999999998</v>
      </c>
      <c r="AA1214" t="s">
        <v>3957</v>
      </c>
      <c r="AG1214" t="s">
        <v>4009</v>
      </c>
      <c r="AH1214" t="s">
        <v>1067</v>
      </c>
    </row>
    <row r="1215" spans="1:34" x14ac:dyDescent="0.25">
      <c r="A1215">
        <v>5</v>
      </c>
      <c r="B1215" t="s">
        <v>636</v>
      </c>
      <c r="C1215" t="s">
        <v>639</v>
      </c>
      <c r="D1215" t="s">
        <v>637</v>
      </c>
      <c r="E1215" t="s">
        <v>638</v>
      </c>
      <c r="F1215" t="s">
        <v>641</v>
      </c>
      <c r="G1215" t="s">
        <v>11042</v>
      </c>
      <c r="H1215" t="s">
        <v>1068</v>
      </c>
      <c r="I1215" t="s">
        <v>1069</v>
      </c>
      <c r="J1215">
        <v>3</v>
      </c>
      <c r="L1215" t="s">
        <v>1036</v>
      </c>
      <c r="M1215" t="s">
        <v>1070</v>
      </c>
      <c r="N1215" t="s">
        <v>1071</v>
      </c>
      <c r="O1215" t="s">
        <v>4329</v>
      </c>
      <c r="P1215" t="s">
        <v>356</v>
      </c>
      <c r="Q1215" t="s">
        <v>25</v>
      </c>
      <c r="R1215" t="s">
        <v>25</v>
      </c>
      <c r="S1215" t="s">
        <v>357</v>
      </c>
      <c r="T1215" t="b">
        <v>0</v>
      </c>
      <c r="U1215" t="b">
        <v>1</v>
      </c>
      <c r="V1215">
        <v>1</v>
      </c>
      <c r="Y1215">
        <v>300</v>
      </c>
      <c r="Z1215">
        <v>1.35</v>
      </c>
      <c r="AA1215" t="s">
        <v>3957</v>
      </c>
      <c r="AG1215" t="s">
        <v>272</v>
      </c>
      <c r="AH1215" t="s">
        <v>1070</v>
      </c>
    </row>
    <row r="1216" spans="1:34" x14ac:dyDescent="0.25">
      <c r="A1216">
        <v>5</v>
      </c>
      <c r="B1216" t="s">
        <v>636</v>
      </c>
      <c r="C1216" t="s">
        <v>639</v>
      </c>
      <c r="D1216" t="s">
        <v>637</v>
      </c>
      <c r="E1216" t="s">
        <v>638</v>
      </c>
      <c r="F1216" t="s">
        <v>641</v>
      </c>
      <c r="G1216" t="s">
        <v>11042</v>
      </c>
      <c r="H1216" t="s">
        <v>1068</v>
      </c>
      <c r="I1216" t="s">
        <v>1069</v>
      </c>
      <c r="J1216">
        <v>3</v>
      </c>
      <c r="L1216" t="s">
        <v>1036</v>
      </c>
      <c r="M1216" t="s">
        <v>1070</v>
      </c>
      <c r="N1216" t="s">
        <v>1071</v>
      </c>
      <c r="O1216" t="s">
        <v>4330</v>
      </c>
      <c r="P1216" t="s">
        <v>15</v>
      </c>
      <c r="Q1216" t="s">
        <v>2</v>
      </c>
      <c r="R1216" t="s">
        <v>2</v>
      </c>
      <c r="S1216" t="s">
        <v>8646</v>
      </c>
      <c r="T1216" t="b">
        <v>1</v>
      </c>
      <c r="U1216" t="b">
        <v>1</v>
      </c>
      <c r="V1216">
        <v>1</v>
      </c>
      <c r="W1216">
        <v>75</v>
      </c>
      <c r="Y1216">
        <v>60</v>
      </c>
      <c r="AG1216" t="s">
        <v>4331</v>
      </c>
      <c r="AH1216" t="s">
        <v>4332</v>
      </c>
    </row>
    <row r="1217" spans="1:34" x14ac:dyDescent="0.25">
      <c r="A1217">
        <v>5</v>
      </c>
      <c r="B1217" t="s">
        <v>636</v>
      </c>
      <c r="C1217" t="s">
        <v>639</v>
      </c>
      <c r="D1217" t="s">
        <v>637</v>
      </c>
      <c r="E1217" t="s">
        <v>638</v>
      </c>
      <c r="F1217" t="s">
        <v>641</v>
      </c>
      <c r="G1217" t="s">
        <v>11042</v>
      </c>
      <c r="H1217" t="s">
        <v>1068</v>
      </c>
      <c r="I1217" t="s">
        <v>1069</v>
      </c>
      <c r="J1217">
        <v>3</v>
      </c>
      <c r="L1217" t="s">
        <v>1036</v>
      </c>
      <c r="M1217" t="s">
        <v>1070</v>
      </c>
      <c r="N1217" t="s">
        <v>1071</v>
      </c>
      <c r="O1217" t="s">
        <v>4333</v>
      </c>
      <c r="P1217" t="s">
        <v>15</v>
      </c>
      <c r="Q1217" t="s">
        <v>2</v>
      </c>
      <c r="R1217" t="s">
        <v>2</v>
      </c>
      <c r="S1217" t="s">
        <v>8646</v>
      </c>
      <c r="T1217" t="b">
        <v>1</v>
      </c>
      <c r="U1217" t="b">
        <v>1</v>
      </c>
      <c r="V1217">
        <v>2</v>
      </c>
      <c r="W1217">
        <v>75</v>
      </c>
      <c r="Y1217">
        <v>60</v>
      </c>
      <c r="AG1217" t="s">
        <v>4331</v>
      </c>
      <c r="AH1217" t="s">
        <v>4334</v>
      </c>
    </row>
    <row r="1218" spans="1:34" x14ac:dyDescent="0.25">
      <c r="A1218">
        <v>5</v>
      </c>
      <c r="B1218" t="s">
        <v>636</v>
      </c>
      <c r="C1218" t="s">
        <v>639</v>
      </c>
      <c r="D1218" t="s">
        <v>637</v>
      </c>
      <c r="E1218" t="s">
        <v>638</v>
      </c>
      <c r="F1218" t="s">
        <v>641</v>
      </c>
      <c r="G1218" t="s">
        <v>11042</v>
      </c>
      <c r="H1218" t="s">
        <v>1068</v>
      </c>
      <c r="I1218" t="s">
        <v>1069</v>
      </c>
      <c r="J1218">
        <v>3</v>
      </c>
      <c r="L1218" t="s">
        <v>1036</v>
      </c>
      <c r="M1218" t="s">
        <v>1070</v>
      </c>
      <c r="N1218" t="s">
        <v>1071</v>
      </c>
      <c r="O1218" t="s">
        <v>4335</v>
      </c>
      <c r="P1218" t="s">
        <v>15</v>
      </c>
      <c r="Q1218" t="s">
        <v>2</v>
      </c>
      <c r="R1218" t="s">
        <v>2</v>
      </c>
      <c r="S1218" t="s">
        <v>8646</v>
      </c>
      <c r="T1218" t="b">
        <v>1</v>
      </c>
      <c r="U1218" t="b">
        <v>1</v>
      </c>
      <c r="V1218">
        <v>3</v>
      </c>
      <c r="W1218">
        <v>75</v>
      </c>
      <c r="Y1218">
        <v>57</v>
      </c>
      <c r="AG1218" t="s">
        <v>4336</v>
      </c>
      <c r="AH1218" t="s">
        <v>4337</v>
      </c>
    </row>
    <row r="1219" spans="1:34" x14ac:dyDescent="0.25">
      <c r="A1219">
        <v>5</v>
      </c>
      <c r="B1219" t="s">
        <v>636</v>
      </c>
      <c r="C1219" t="s">
        <v>639</v>
      </c>
      <c r="D1219" t="s">
        <v>637</v>
      </c>
      <c r="E1219" t="s">
        <v>638</v>
      </c>
      <c r="F1219" t="s">
        <v>641</v>
      </c>
      <c r="G1219" t="s">
        <v>11042</v>
      </c>
      <c r="H1219" t="s">
        <v>1068</v>
      </c>
      <c r="I1219" t="s">
        <v>1069</v>
      </c>
      <c r="J1219">
        <v>3</v>
      </c>
      <c r="L1219" t="s">
        <v>1036</v>
      </c>
      <c r="M1219" t="s">
        <v>1070</v>
      </c>
      <c r="N1219" t="s">
        <v>1071</v>
      </c>
      <c r="O1219" t="s">
        <v>4338</v>
      </c>
      <c r="P1219" t="s">
        <v>41</v>
      </c>
      <c r="Q1219" t="s">
        <v>25</v>
      </c>
      <c r="R1219" t="s">
        <v>25</v>
      </c>
      <c r="S1219" t="s">
        <v>26</v>
      </c>
      <c r="T1219" t="b">
        <v>0</v>
      </c>
      <c r="U1219" t="b">
        <v>0</v>
      </c>
      <c r="V1219">
        <v>1</v>
      </c>
      <c r="W1219">
        <v>75</v>
      </c>
      <c r="X1219">
        <v>8</v>
      </c>
      <c r="AB1219">
        <v>2</v>
      </c>
      <c r="AC1219">
        <v>1</v>
      </c>
      <c r="AD1219">
        <v>2</v>
      </c>
      <c r="AE1219" t="s">
        <v>618</v>
      </c>
      <c r="AG1219" t="s">
        <v>4339</v>
      </c>
      <c r="AH1219" t="s">
        <v>4340</v>
      </c>
    </row>
    <row r="1220" spans="1:34" x14ac:dyDescent="0.25">
      <c r="A1220">
        <v>5</v>
      </c>
      <c r="B1220" t="s">
        <v>636</v>
      </c>
      <c r="C1220" t="s">
        <v>639</v>
      </c>
      <c r="D1220" t="s">
        <v>637</v>
      </c>
      <c r="E1220" t="s">
        <v>638</v>
      </c>
      <c r="F1220" t="s">
        <v>641</v>
      </c>
      <c r="G1220" t="s">
        <v>11042</v>
      </c>
      <c r="H1220" t="s">
        <v>1068</v>
      </c>
      <c r="I1220" t="s">
        <v>1069</v>
      </c>
      <c r="J1220">
        <v>3</v>
      </c>
      <c r="L1220" t="s">
        <v>1036</v>
      </c>
      <c r="M1220" t="s">
        <v>1070</v>
      </c>
      <c r="N1220" t="s">
        <v>1071</v>
      </c>
      <c r="O1220" t="s">
        <v>4341</v>
      </c>
      <c r="P1220" t="s">
        <v>41</v>
      </c>
      <c r="Q1220" t="s">
        <v>25</v>
      </c>
      <c r="R1220" t="s">
        <v>25</v>
      </c>
      <c r="S1220" t="s">
        <v>26</v>
      </c>
      <c r="T1220" t="b">
        <v>0</v>
      </c>
      <c r="U1220" t="b">
        <v>0</v>
      </c>
      <c r="V1220">
        <v>2</v>
      </c>
      <c r="W1220">
        <v>75</v>
      </c>
      <c r="X1220">
        <v>8</v>
      </c>
      <c r="AB1220">
        <v>2</v>
      </c>
      <c r="AC1220">
        <v>1</v>
      </c>
      <c r="AD1220">
        <v>2</v>
      </c>
      <c r="AE1220" t="s">
        <v>618</v>
      </c>
      <c r="AG1220" t="s">
        <v>4339</v>
      </c>
      <c r="AH1220" t="s">
        <v>4342</v>
      </c>
    </row>
    <row r="1221" spans="1:34" x14ac:dyDescent="0.25">
      <c r="A1221">
        <v>5</v>
      </c>
      <c r="B1221" t="s">
        <v>636</v>
      </c>
      <c r="C1221" t="s">
        <v>639</v>
      </c>
      <c r="D1221" t="s">
        <v>637</v>
      </c>
      <c r="E1221" t="s">
        <v>638</v>
      </c>
      <c r="F1221" t="s">
        <v>641</v>
      </c>
      <c r="G1221" t="s">
        <v>11042</v>
      </c>
      <c r="H1221" t="s">
        <v>1068</v>
      </c>
      <c r="I1221" t="s">
        <v>1069</v>
      </c>
      <c r="J1221">
        <v>3</v>
      </c>
      <c r="L1221" t="s">
        <v>1036</v>
      </c>
      <c r="M1221" t="s">
        <v>1070</v>
      </c>
      <c r="N1221" t="s">
        <v>1071</v>
      </c>
      <c r="O1221" t="s">
        <v>4343</v>
      </c>
      <c r="P1221" t="s">
        <v>41</v>
      </c>
      <c r="Q1221" t="s">
        <v>25</v>
      </c>
      <c r="R1221" t="s">
        <v>25</v>
      </c>
      <c r="S1221" t="s">
        <v>26</v>
      </c>
      <c r="T1221" t="b">
        <v>0</v>
      </c>
      <c r="U1221" t="b">
        <v>0</v>
      </c>
      <c r="V1221">
        <v>3</v>
      </c>
      <c r="W1221">
        <v>75</v>
      </c>
      <c r="X1221">
        <v>8</v>
      </c>
      <c r="AB1221">
        <v>2</v>
      </c>
      <c r="AC1221">
        <v>1</v>
      </c>
      <c r="AD1221">
        <v>2</v>
      </c>
      <c r="AE1221" t="s">
        <v>610</v>
      </c>
      <c r="AG1221" t="s">
        <v>4344</v>
      </c>
      <c r="AH1221" t="s">
        <v>4345</v>
      </c>
    </row>
    <row r="1222" spans="1:34" x14ac:dyDescent="0.25">
      <c r="A1222">
        <v>5</v>
      </c>
      <c r="B1222" t="s">
        <v>636</v>
      </c>
      <c r="C1222" t="s">
        <v>639</v>
      </c>
      <c r="D1222" t="s">
        <v>637</v>
      </c>
      <c r="E1222" t="s">
        <v>638</v>
      </c>
      <c r="F1222" t="s">
        <v>641</v>
      </c>
      <c r="G1222" t="s">
        <v>11042</v>
      </c>
      <c r="H1222" t="s">
        <v>1068</v>
      </c>
      <c r="I1222" t="s">
        <v>1069</v>
      </c>
      <c r="J1222">
        <v>3</v>
      </c>
      <c r="L1222" t="s">
        <v>1036</v>
      </c>
      <c r="M1222" t="s">
        <v>1070</v>
      </c>
      <c r="N1222" t="s">
        <v>1071</v>
      </c>
      <c r="O1222" t="s">
        <v>4346</v>
      </c>
      <c r="P1222" t="s">
        <v>41</v>
      </c>
      <c r="Q1222" t="s">
        <v>25</v>
      </c>
      <c r="R1222" t="s">
        <v>25</v>
      </c>
      <c r="S1222" t="s">
        <v>26</v>
      </c>
      <c r="T1222" t="b">
        <v>0</v>
      </c>
      <c r="U1222" t="b">
        <v>0</v>
      </c>
      <c r="V1222">
        <v>4</v>
      </c>
      <c r="W1222">
        <v>75</v>
      </c>
      <c r="X1222">
        <v>7</v>
      </c>
      <c r="AB1222">
        <v>2</v>
      </c>
      <c r="AC1222">
        <v>1</v>
      </c>
      <c r="AD1222">
        <v>2</v>
      </c>
      <c r="AE1222" t="s">
        <v>610</v>
      </c>
      <c r="AG1222" t="s">
        <v>4344</v>
      </c>
      <c r="AH1222" t="s">
        <v>4347</v>
      </c>
    </row>
    <row r="1223" spans="1:34" x14ac:dyDescent="0.25">
      <c r="A1223">
        <v>5</v>
      </c>
      <c r="B1223" t="s">
        <v>636</v>
      </c>
      <c r="C1223" t="s">
        <v>639</v>
      </c>
      <c r="D1223" t="s">
        <v>637</v>
      </c>
      <c r="E1223" t="s">
        <v>638</v>
      </c>
      <c r="F1223" t="s">
        <v>641</v>
      </c>
      <c r="G1223" t="s">
        <v>11042</v>
      </c>
      <c r="H1223" t="s">
        <v>1068</v>
      </c>
      <c r="I1223" t="s">
        <v>1069</v>
      </c>
      <c r="J1223">
        <v>3</v>
      </c>
      <c r="L1223" t="s">
        <v>1036</v>
      </c>
      <c r="M1223" t="s">
        <v>1070</v>
      </c>
      <c r="N1223" t="s">
        <v>1071</v>
      </c>
      <c r="O1223" t="s">
        <v>4348</v>
      </c>
      <c r="P1223" t="s">
        <v>45</v>
      </c>
      <c r="Q1223" t="s">
        <v>25</v>
      </c>
      <c r="R1223" t="s">
        <v>25</v>
      </c>
      <c r="S1223" t="s">
        <v>26</v>
      </c>
      <c r="T1223" t="b">
        <v>1</v>
      </c>
      <c r="U1223" t="b">
        <v>0</v>
      </c>
      <c r="V1223">
        <v>1</v>
      </c>
      <c r="W1223">
        <v>140</v>
      </c>
      <c r="X1223">
        <v>11</v>
      </c>
      <c r="AB1223">
        <v>2</v>
      </c>
      <c r="AC1223">
        <v>1</v>
      </c>
      <c r="AD1223">
        <v>2</v>
      </c>
      <c r="AE1223" t="s">
        <v>3856</v>
      </c>
      <c r="AG1223" t="s">
        <v>4349</v>
      </c>
      <c r="AH1223" t="s">
        <v>4350</v>
      </c>
    </row>
    <row r="1224" spans="1:34" x14ac:dyDescent="0.25">
      <c r="A1224">
        <v>5</v>
      </c>
      <c r="B1224" t="s">
        <v>636</v>
      </c>
      <c r="C1224" t="s">
        <v>639</v>
      </c>
      <c r="D1224" t="s">
        <v>637</v>
      </c>
      <c r="E1224" t="s">
        <v>638</v>
      </c>
      <c r="F1224" t="s">
        <v>641</v>
      </c>
      <c r="G1224" t="s">
        <v>11042</v>
      </c>
      <c r="H1224" t="s">
        <v>1068</v>
      </c>
      <c r="I1224" t="s">
        <v>1069</v>
      </c>
      <c r="J1224">
        <v>3</v>
      </c>
      <c r="L1224" t="s">
        <v>1036</v>
      </c>
      <c r="M1224" t="s">
        <v>1070</v>
      </c>
      <c r="N1224" t="s">
        <v>1071</v>
      </c>
      <c r="O1224" t="s">
        <v>4351</v>
      </c>
      <c r="P1224" t="s">
        <v>45</v>
      </c>
      <c r="Q1224" t="s">
        <v>25</v>
      </c>
      <c r="R1224" t="s">
        <v>25</v>
      </c>
      <c r="S1224" t="s">
        <v>26</v>
      </c>
      <c r="T1224" t="b">
        <v>1</v>
      </c>
      <c r="U1224" t="b">
        <v>0</v>
      </c>
      <c r="V1224">
        <v>2</v>
      </c>
      <c r="W1224">
        <v>145</v>
      </c>
      <c r="X1224">
        <v>11</v>
      </c>
      <c r="AB1224">
        <v>2</v>
      </c>
      <c r="AC1224">
        <v>1</v>
      </c>
      <c r="AD1224">
        <v>2</v>
      </c>
      <c r="AE1224" t="s">
        <v>3856</v>
      </c>
      <c r="AG1224" t="s">
        <v>4349</v>
      </c>
      <c r="AH1224" t="s">
        <v>4352</v>
      </c>
    </row>
    <row r="1225" spans="1:34" x14ac:dyDescent="0.25">
      <c r="A1225">
        <v>5</v>
      </c>
      <c r="B1225" t="s">
        <v>636</v>
      </c>
      <c r="C1225" t="s">
        <v>639</v>
      </c>
      <c r="D1225" t="s">
        <v>637</v>
      </c>
      <c r="E1225" t="s">
        <v>638</v>
      </c>
      <c r="F1225" t="s">
        <v>641</v>
      </c>
      <c r="G1225" t="s">
        <v>11042</v>
      </c>
      <c r="H1225" t="s">
        <v>1068</v>
      </c>
      <c r="I1225" t="s">
        <v>1069</v>
      </c>
      <c r="J1225">
        <v>3</v>
      </c>
      <c r="L1225" t="s">
        <v>1036</v>
      </c>
      <c r="M1225" t="s">
        <v>1070</v>
      </c>
      <c r="N1225" t="s">
        <v>1071</v>
      </c>
      <c r="O1225" t="s">
        <v>4353</v>
      </c>
      <c r="P1225" t="s">
        <v>45</v>
      </c>
      <c r="Q1225" t="s">
        <v>25</v>
      </c>
      <c r="R1225" t="s">
        <v>25</v>
      </c>
      <c r="S1225" t="s">
        <v>26</v>
      </c>
      <c r="T1225" t="b">
        <v>1</v>
      </c>
      <c r="U1225" t="b">
        <v>0</v>
      </c>
      <c r="V1225">
        <v>3</v>
      </c>
      <c r="W1225">
        <v>150</v>
      </c>
      <c r="X1225">
        <v>8</v>
      </c>
      <c r="AB1225">
        <v>2</v>
      </c>
      <c r="AC1225">
        <v>1</v>
      </c>
      <c r="AD1225">
        <v>2</v>
      </c>
      <c r="AE1225" t="s">
        <v>3856</v>
      </c>
      <c r="AG1225" t="s">
        <v>4354</v>
      </c>
      <c r="AH1225" t="s">
        <v>4355</v>
      </c>
    </row>
    <row r="1226" spans="1:34" x14ac:dyDescent="0.25">
      <c r="A1226">
        <v>5</v>
      </c>
      <c r="B1226" t="s">
        <v>636</v>
      </c>
      <c r="C1226" t="s">
        <v>639</v>
      </c>
      <c r="D1226" t="s">
        <v>637</v>
      </c>
      <c r="E1226" t="s">
        <v>638</v>
      </c>
      <c r="F1226" t="s">
        <v>641</v>
      </c>
      <c r="G1226" t="s">
        <v>11042</v>
      </c>
      <c r="H1226" t="s">
        <v>1068</v>
      </c>
      <c r="I1226" t="s">
        <v>1069</v>
      </c>
      <c r="J1226">
        <v>3</v>
      </c>
      <c r="L1226" t="s">
        <v>1036</v>
      </c>
      <c r="M1226" t="s">
        <v>1070</v>
      </c>
      <c r="N1226" t="s">
        <v>1071</v>
      </c>
      <c r="O1226" t="s">
        <v>4356</v>
      </c>
      <c r="P1226" t="s">
        <v>73</v>
      </c>
      <c r="Q1226" t="s">
        <v>25</v>
      </c>
      <c r="R1226" t="s">
        <v>25</v>
      </c>
      <c r="S1226" t="s">
        <v>8646</v>
      </c>
      <c r="T1226" t="b">
        <v>0</v>
      </c>
      <c r="U1226" t="b">
        <v>0</v>
      </c>
      <c r="V1226">
        <v>1</v>
      </c>
      <c r="W1226">
        <v>35</v>
      </c>
      <c r="X1226">
        <v>20</v>
      </c>
      <c r="AB1226">
        <v>1</v>
      </c>
      <c r="AD1226">
        <v>1</v>
      </c>
      <c r="AE1226" t="s">
        <v>3856</v>
      </c>
      <c r="AG1226" t="s">
        <v>4357</v>
      </c>
      <c r="AH1226" t="s">
        <v>4358</v>
      </c>
    </row>
    <row r="1227" spans="1:34" x14ac:dyDescent="0.25">
      <c r="A1227">
        <v>5</v>
      </c>
      <c r="B1227" t="s">
        <v>636</v>
      </c>
      <c r="C1227" t="s">
        <v>639</v>
      </c>
      <c r="D1227" t="s">
        <v>637</v>
      </c>
      <c r="E1227" t="s">
        <v>638</v>
      </c>
      <c r="F1227" t="s">
        <v>641</v>
      </c>
      <c r="G1227" t="s">
        <v>11042</v>
      </c>
      <c r="H1227" t="s">
        <v>1068</v>
      </c>
      <c r="I1227" t="s">
        <v>1069</v>
      </c>
      <c r="J1227">
        <v>3</v>
      </c>
      <c r="L1227" t="s">
        <v>1036</v>
      </c>
      <c r="M1227" t="s">
        <v>1070</v>
      </c>
      <c r="N1227" t="s">
        <v>1071</v>
      </c>
      <c r="O1227" t="s">
        <v>4359</v>
      </c>
      <c r="P1227" t="s">
        <v>73</v>
      </c>
      <c r="Q1227" t="s">
        <v>25</v>
      </c>
      <c r="R1227" t="s">
        <v>25</v>
      </c>
      <c r="S1227" t="s">
        <v>8646</v>
      </c>
      <c r="T1227" t="b">
        <v>0</v>
      </c>
      <c r="U1227" t="b">
        <v>0</v>
      </c>
      <c r="V1227">
        <v>2</v>
      </c>
      <c r="W1227">
        <v>42.5</v>
      </c>
      <c r="X1227">
        <v>19</v>
      </c>
      <c r="AB1227">
        <v>1</v>
      </c>
      <c r="AE1227" t="s">
        <v>610</v>
      </c>
      <c r="AG1227" t="s">
        <v>4360</v>
      </c>
      <c r="AH1227" t="s">
        <v>4361</v>
      </c>
    </row>
    <row r="1228" spans="1:34" x14ac:dyDescent="0.25">
      <c r="A1228">
        <v>5</v>
      </c>
      <c r="B1228" t="s">
        <v>636</v>
      </c>
      <c r="C1228" t="s">
        <v>639</v>
      </c>
      <c r="D1228" t="s">
        <v>637</v>
      </c>
      <c r="E1228" t="s">
        <v>638</v>
      </c>
      <c r="F1228" t="s">
        <v>641</v>
      </c>
      <c r="G1228" t="s">
        <v>11042</v>
      </c>
      <c r="H1228" t="s">
        <v>1068</v>
      </c>
      <c r="I1228" t="s">
        <v>1069</v>
      </c>
      <c r="J1228">
        <v>3</v>
      </c>
      <c r="L1228" t="s">
        <v>1036</v>
      </c>
      <c r="M1228" t="s">
        <v>1070</v>
      </c>
      <c r="N1228" t="s">
        <v>1071</v>
      </c>
      <c r="O1228" t="s">
        <v>4362</v>
      </c>
      <c r="P1228" t="s">
        <v>73</v>
      </c>
      <c r="Q1228" t="s">
        <v>25</v>
      </c>
      <c r="R1228" t="s">
        <v>25</v>
      </c>
      <c r="S1228" t="s">
        <v>8646</v>
      </c>
      <c r="T1228" t="b">
        <v>0</v>
      </c>
      <c r="U1228" t="b">
        <v>0</v>
      </c>
      <c r="V1228">
        <v>3</v>
      </c>
      <c r="W1228">
        <v>42.5</v>
      </c>
      <c r="X1228">
        <v>18</v>
      </c>
      <c r="AB1228">
        <v>1</v>
      </c>
      <c r="AE1228" t="s">
        <v>610</v>
      </c>
      <c r="AG1228" t="s">
        <v>4363</v>
      </c>
      <c r="AH1228" t="s">
        <v>4364</v>
      </c>
    </row>
    <row r="1229" spans="1:34" x14ac:dyDescent="0.25">
      <c r="A1229">
        <v>5</v>
      </c>
      <c r="B1229" t="s">
        <v>636</v>
      </c>
      <c r="C1229" t="s">
        <v>639</v>
      </c>
      <c r="D1229" t="s">
        <v>637</v>
      </c>
      <c r="E1229" t="s">
        <v>638</v>
      </c>
      <c r="F1229" t="s">
        <v>641</v>
      </c>
      <c r="G1229" t="s">
        <v>11042</v>
      </c>
      <c r="H1229" t="s">
        <v>1068</v>
      </c>
      <c r="I1229" t="s">
        <v>1069</v>
      </c>
      <c r="J1229">
        <v>3</v>
      </c>
      <c r="L1229" t="s">
        <v>1036</v>
      </c>
      <c r="M1229" t="s">
        <v>1070</v>
      </c>
      <c r="N1229" t="s">
        <v>1071</v>
      </c>
      <c r="O1229" t="s">
        <v>4365</v>
      </c>
      <c r="P1229" t="s">
        <v>8734</v>
      </c>
      <c r="Q1229" t="s">
        <v>8644</v>
      </c>
      <c r="R1229" t="s">
        <v>8488</v>
      </c>
      <c r="S1229" t="s">
        <v>8643</v>
      </c>
      <c r="T1229" t="b">
        <v>0</v>
      </c>
      <c r="U1229" t="b">
        <v>0</v>
      </c>
      <c r="V1229">
        <v>1</v>
      </c>
      <c r="W1229">
        <v>30</v>
      </c>
      <c r="X1229">
        <v>9</v>
      </c>
      <c r="AB1229">
        <v>2</v>
      </c>
      <c r="AC1229">
        <v>1</v>
      </c>
      <c r="AD1229">
        <v>2</v>
      </c>
      <c r="AE1229" t="s">
        <v>3856</v>
      </c>
      <c r="AG1229" t="s">
        <v>3882</v>
      </c>
      <c r="AH1229" t="s">
        <v>4366</v>
      </c>
    </row>
    <row r="1230" spans="1:34" x14ac:dyDescent="0.25">
      <c r="A1230">
        <v>5</v>
      </c>
      <c r="B1230" t="s">
        <v>636</v>
      </c>
      <c r="C1230" t="s">
        <v>639</v>
      </c>
      <c r="D1230" t="s">
        <v>637</v>
      </c>
      <c r="E1230" t="s">
        <v>638</v>
      </c>
      <c r="F1230" t="s">
        <v>641</v>
      </c>
      <c r="G1230" t="s">
        <v>11042</v>
      </c>
      <c r="H1230" t="s">
        <v>1068</v>
      </c>
      <c r="I1230" t="s">
        <v>1069</v>
      </c>
      <c r="J1230">
        <v>3</v>
      </c>
      <c r="L1230" t="s">
        <v>1036</v>
      </c>
      <c r="M1230" t="s">
        <v>1070</v>
      </c>
      <c r="N1230" t="s">
        <v>1071</v>
      </c>
      <c r="O1230" t="s">
        <v>4367</v>
      </c>
      <c r="P1230" t="s">
        <v>8734</v>
      </c>
      <c r="Q1230" t="s">
        <v>8644</v>
      </c>
      <c r="R1230" t="s">
        <v>8488</v>
      </c>
      <c r="S1230" t="s">
        <v>8643</v>
      </c>
      <c r="T1230" t="b">
        <v>0</v>
      </c>
      <c r="U1230" t="b">
        <v>0</v>
      </c>
      <c r="V1230">
        <v>2</v>
      </c>
      <c r="W1230">
        <v>30</v>
      </c>
      <c r="X1230">
        <v>7</v>
      </c>
      <c r="AB1230">
        <v>2</v>
      </c>
      <c r="AC1230">
        <v>1</v>
      </c>
      <c r="AD1230">
        <v>2</v>
      </c>
      <c r="AE1230" t="s">
        <v>3856</v>
      </c>
      <c r="AG1230" t="s">
        <v>3882</v>
      </c>
      <c r="AH1230" t="s">
        <v>4368</v>
      </c>
    </row>
    <row r="1231" spans="1:34" x14ac:dyDescent="0.25">
      <c r="A1231">
        <v>5</v>
      </c>
      <c r="B1231" t="s">
        <v>636</v>
      </c>
      <c r="C1231" t="s">
        <v>639</v>
      </c>
      <c r="D1231" t="s">
        <v>637</v>
      </c>
      <c r="E1231" t="s">
        <v>638</v>
      </c>
      <c r="F1231" t="s">
        <v>641</v>
      </c>
      <c r="G1231" t="s">
        <v>11042</v>
      </c>
      <c r="H1231" t="s">
        <v>1068</v>
      </c>
      <c r="I1231" t="s">
        <v>1069</v>
      </c>
      <c r="J1231">
        <v>3</v>
      </c>
      <c r="L1231" t="s">
        <v>1036</v>
      </c>
      <c r="M1231" t="s">
        <v>1070</v>
      </c>
      <c r="N1231" t="s">
        <v>1071</v>
      </c>
      <c r="O1231" t="s">
        <v>4369</v>
      </c>
      <c r="P1231" t="s">
        <v>8734</v>
      </c>
      <c r="Q1231" t="s">
        <v>8644</v>
      </c>
      <c r="R1231" t="s">
        <v>8488</v>
      </c>
      <c r="S1231" t="s">
        <v>8643</v>
      </c>
      <c r="T1231" t="b">
        <v>0</v>
      </c>
      <c r="U1231" t="b">
        <v>0</v>
      </c>
      <c r="V1231">
        <v>3</v>
      </c>
      <c r="W1231">
        <v>30</v>
      </c>
      <c r="X1231">
        <v>8</v>
      </c>
      <c r="AB1231">
        <v>2</v>
      </c>
      <c r="AC1231">
        <v>1</v>
      </c>
      <c r="AD1231">
        <v>2</v>
      </c>
      <c r="AE1231" t="s">
        <v>3856</v>
      </c>
      <c r="AG1231" t="s">
        <v>4370</v>
      </c>
      <c r="AH1231" t="s">
        <v>4371</v>
      </c>
    </row>
    <row r="1232" spans="1:34" x14ac:dyDescent="0.25">
      <c r="A1232">
        <v>5</v>
      </c>
      <c r="B1232" t="s">
        <v>636</v>
      </c>
      <c r="C1232" t="s">
        <v>639</v>
      </c>
      <c r="D1232" t="s">
        <v>637</v>
      </c>
      <c r="E1232" t="s">
        <v>638</v>
      </c>
      <c r="F1232" t="s">
        <v>641</v>
      </c>
      <c r="G1232" t="s">
        <v>11042</v>
      </c>
      <c r="H1232" t="s">
        <v>1068</v>
      </c>
      <c r="I1232" t="s">
        <v>1069</v>
      </c>
      <c r="J1232">
        <v>3</v>
      </c>
      <c r="L1232" t="s">
        <v>1036</v>
      </c>
      <c r="M1232" t="s">
        <v>1070</v>
      </c>
      <c r="N1232" t="s">
        <v>1071</v>
      </c>
      <c r="O1232" t="s">
        <v>4372</v>
      </c>
      <c r="P1232" t="s">
        <v>20</v>
      </c>
      <c r="Q1232" t="s">
        <v>2</v>
      </c>
      <c r="R1232" t="s">
        <v>2</v>
      </c>
      <c r="S1232" t="s">
        <v>8646</v>
      </c>
      <c r="T1232" t="b">
        <v>1</v>
      </c>
      <c r="U1232" t="b">
        <v>1</v>
      </c>
      <c r="V1232">
        <v>1</v>
      </c>
      <c r="W1232">
        <v>75</v>
      </c>
      <c r="Y1232">
        <v>60</v>
      </c>
      <c r="AH1232" t="s">
        <v>4373</v>
      </c>
    </row>
    <row r="1233" spans="1:34" x14ac:dyDescent="0.25">
      <c r="A1233">
        <v>5</v>
      </c>
      <c r="B1233" t="s">
        <v>636</v>
      </c>
      <c r="C1233" t="s">
        <v>639</v>
      </c>
      <c r="D1233" t="s">
        <v>637</v>
      </c>
      <c r="E1233" t="s">
        <v>638</v>
      </c>
      <c r="F1233" t="s">
        <v>641</v>
      </c>
      <c r="G1233" t="s">
        <v>11042</v>
      </c>
      <c r="H1233" t="s">
        <v>1068</v>
      </c>
      <c r="I1233" t="s">
        <v>1069</v>
      </c>
      <c r="J1233">
        <v>3</v>
      </c>
      <c r="L1233" t="s">
        <v>1036</v>
      </c>
      <c r="M1233" t="s">
        <v>1070</v>
      </c>
      <c r="N1233" t="s">
        <v>1071</v>
      </c>
      <c r="O1233" t="s">
        <v>4374</v>
      </c>
      <c r="P1233" t="s">
        <v>20</v>
      </c>
      <c r="Q1233" t="s">
        <v>2</v>
      </c>
      <c r="R1233" t="s">
        <v>2</v>
      </c>
      <c r="S1233" t="s">
        <v>8646</v>
      </c>
      <c r="T1233" t="b">
        <v>1</v>
      </c>
      <c r="U1233" t="b">
        <v>1</v>
      </c>
      <c r="V1233">
        <v>2</v>
      </c>
      <c r="W1233">
        <v>75</v>
      </c>
      <c r="Y1233">
        <v>60</v>
      </c>
      <c r="AH1233" t="s">
        <v>4375</v>
      </c>
    </row>
    <row r="1234" spans="1:34" x14ac:dyDescent="0.25">
      <c r="A1234">
        <v>5</v>
      </c>
      <c r="B1234" t="s">
        <v>636</v>
      </c>
      <c r="C1234" t="s">
        <v>639</v>
      </c>
      <c r="D1234" t="s">
        <v>637</v>
      </c>
      <c r="E1234" t="s">
        <v>638</v>
      </c>
      <c r="F1234" t="s">
        <v>641</v>
      </c>
      <c r="G1234" t="s">
        <v>11042</v>
      </c>
      <c r="H1234" t="s">
        <v>1068</v>
      </c>
      <c r="I1234" t="s">
        <v>1069</v>
      </c>
      <c r="J1234">
        <v>3</v>
      </c>
      <c r="L1234" t="s">
        <v>1036</v>
      </c>
      <c r="M1234" t="s">
        <v>1070</v>
      </c>
      <c r="N1234" t="s">
        <v>1071</v>
      </c>
      <c r="O1234" t="s">
        <v>4376</v>
      </c>
      <c r="P1234" t="s">
        <v>20</v>
      </c>
      <c r="Q1234" t="s">
        <v>2</v>
      </c>
      <c r="R1234" t="s">
        <v>2</v>
      </c>
      <c r="S1234" t="s">
        <v>8646</v>
      </c>
      <c r="T1234" t="b">
        <v>1</v>
      </c>
      <c r="U1234" t="b">
        <v>1</v>
      </c>
      <c r="V1234">
        <v>3</v>
      </c>
      <c r="W1234">
        <v>75</v>
      </c>
      <c r="Y1234">
        <v>52.2</v>
      </c>
      <c r="AH1234" t="s">
        <v>4377</v>
      </c>
    </row>
    <row r="1235" spans="1:34" x14ac:dyDescent="0.25">
      <c r="A1235">
        <v>5</v>
      </c>
      <c r="B1235" t="s">
        <v>636</v>
      </c>
      <c r="C1235" t="s">
        <v>639</v>
      </c>
      <c r="D1235" t="s">
        <v>637</v>
      </c>
      <c r="E1235" t="s">
        <v>638</v>
      </c>
      <c r="F1235" t="s">
        <v>641</v>
      </c>
      <c r="G1235" t="s">
        <v>11042</v>
      </c>
      <c r="H1235" t="s">
        <v>1068</v>
      </c>
      <c r="I1235" t="s">
        <v>1069</v>
      </c>
      <c r="J1235">
        <v>3</v>
      </c>
      <c r="L1235" t="s">
        <v>1036</v>
      </c>
      <c r="M1235" t="s">
        <v>1070</v>
      </c>
      <c r="N1235" t="s">
        <v>1071</v>
      </c>
      <c r="O1235" t="s">
        <v>4378</v>
      </c>
      <c r="P1235" t="s">
        <v>356</v>
      </c>
      <c r="Q1235" t="s">
        <v>25</v>
      </c>
      <c r="R1235" t="s">
        <v>25</v>
      </c>
      <c r="S1235" t="s">
        <v>357</v>
      </c>
      <c r="T1235" t="b">
        <v>0</v>
      </c>
      <c r="U1235" t="b">
        <v>1</v>
      </c>
      <c r="V1235">
        <v>2</v>
      </c>
      <c r="Y1235">
        <v>300</v>
      </c>
      <c r="Z1235">
        <v>1.26</v>
      </c>
      <c r="AA1235" t="s">
        <v>3957</v>
      </c>
      <c r="AG1235" t="s">
        <v>4009</v>
      </c>
      <c r="AH1235" t="s">
        <v>1071</v>
      </c>
    </row>
    <row r="1236" spans="1:34" x14ac:dyDescent="0.25">
      <c r="A1236">
        <v>5</v>
      </c>
      <c r="B1236" t="s">
        <v>636</v>
      </c>
      <c r="C1236" t="s">
        <v>639</v>
      </c>
      <c r="D1236" t="s">
        <v>637</v>
      </c>
      <c r="E1236" t="s">
        <v>638</v>
      </c>
      <c r="F1236" t="s">
        <v>641</v>
      </c>
      <c r="G1236" t="s">
        <v>11042</v>
      </c>
      <c r="H1236" t="s">
        <v>1072</v>
      </c>
      <c r="I1236" t="s">
        <v>1073</v>
      </c>
      <c r="J1236">
        <v>4</v>
      </c>
      <c r="L1236" t="s">
        <v>1041</v>
      </c>
      <c r="M1236" t="s">
        <v>1074</v>
      </c>
      <c r="N1236" t="s">
        <v>1075</v>
      </c>
      <c r="O1236" t="s">
        <v>4379</v>
      </c>
      <c r="P1236" t="s">
        <v>356</v>
      </c>
      <c r="Q1236" t="s">
        <v>25</v>
      </c>
      <c r="R1236" t="s">
        <v>25</v>
      </c>
      <c r="S1236" t="s">
        <v>357</v>
      </c>
      <c r="T1236" t="b">
        <v>0</v>
      </c>
      <c r="U1236" t="b">
        <v>1</v>
      </c>
      <c r="V1236">
        <v>1</v>
      </c>
      <c r="Y1236">
        <v>240</v>
      </c>
      <c r="Z1236">
        <v>1.1100000000000001</v>
      </c>
      <c r="AA1236" t="s">
        <v>3957</v>
      </c>
      <c r="AG1236" t="s">
        <v>3241</v>
      </c>
      <c r="AH1236" t="s">
        <v>1074</v>
      </c>
    </row>
    <row r="1237" spans="1:34" x14ac:dyDescent="0.25">
      <c r="A1237">
        <v>5</v>
      </c>
      <c r="B1237" t="s">
        <v>636</v>
      </c>
      <c r="C1237" t="s">
        <v>639</v>
      </c>
      <c r="D1237" t="s">
        <v>637</v>
      </c>
      <c r="E1237" t="s">
        <v>638</v>
      </c>
      <c r="F1237" t="s">
        <v>641</v>
      </c>
      <c r="G1237" t="s">
        <v>11042</v>
      </c>
      <c r="H1237" t="s">
        <v>1072</v>
      </c>
      <c r="I1237" t="s">
        <v>1073</v>
      </c>
      <c r="J1237">
        <v>4</v>
      </c>
      <c r="L1237" t="s">
        <v>1041</v>
      </c>
      <c r="M1237" t="s">
        <v>1074</v>
      </c>
      <c r="N1237" t="s">
        <v>1075</v>
      </c>
      <c r="O1237" t="s">
        <v>4380</v>
      </c>
      <c r="P1237" t="s">
        <v>112</v>
      </c>
      <c r="Q1237" t="s">
        <v>8644</v>
      </c>
      <c r="R1237" t="s">
        <v>8488</v>
      </c>
      <c r="S1237" t="s">
        <v>8643</v>
      </c>
      <c r="T1237" t="b">
        <v>0</v>
      </c>
      <c r="U1237" t="b">
        <v>0</v>
      </c>
      <c r="V1237">
        <v>1</v>
      </c>
      <c r="W1237">
        <v>45</v>
      </c>
      <c r="X1237">
        <v>15</v>
      </c>
      <c r="AB1237">
        <v>2</v>
      </c>
      <c r="AC1237">
        <v>1</v>
      </c>
      <c r="AD1237">
        <v>2</v>
      </c>
      <c r="AE1237" t="s">
        <v>3856</v>
      </c>
      <c r="AG1237" t="s">
        <v>4381</v>
      </c>
      <c r="AH1237" t="s">
        <v>4382</v>
      </c>
    </row>
    <row r="1238" spans="1:34" x14ac:dyDescent="0.25">
      <c r="A1238">
        <v>5</v>
      </c>
      <c r="B1238" t="s">
        <v>636</v>
      </c>
      <c r="C1238" t="s">
        <v>639</v>
      </c>
      <c r="D1238" t="s">
        <v>637</v>
      </c>
      <c r="E1238" t="s">
        <v>638</v>
      </c>
      <c r="F1238" t="s">
        <v>641</v>
      </c>
      <c r="G1238" t="s">
        <v>11042</v>
      </c>
      <c r="H1238" t="s">
        <v>1072</v>
      </c>
      <c r="I1238" t="s">
        <v>1073</v>
      </c>
      <c r="J1238">
        <v>4</v>
      </c>
      <c r="L1238" t="s">
        <v>1041</v>
      </c>
      <c r="M1238" t="s">
        <v>1074</v>
      </c>
      <c r="N1238" t="s">
        <v>1075</v>
      </c>
      <c r="O1238" t="s">
        <v>4383</v>
      </c>
      <c r="P1238" t="s">
        <v>112</v>
      </c>
      <c r="Q1238" t="s">
        <v>8644</v>
      </c>
      <c r="R1238" t="s">
        <v>8488</v>
      </c>
      <c r="S1238" t="s">
        <v>8643</v>
      </c>
      <c r="T1238" t="b">
        <v>0</v>
      </c>
      <c r="U1238" t="b">
        <v>0</v>
      </c>
      <c r="V1238">
        <v>2</v>
      </c>
      <c r="W1238">
        <v>45</v>
      </c>
      <c r="X1238">
        <v>15</v>
      </c>
      <c r="AB1238">
        <v>2</v>
      </c>
      <c r="AC1238">
        <v>1</v>
      </c>
      <c r="AD1238">
        <v>2</v>
      </c>
      <c r="AE1238" t="s">
        <v>3856</v>
      </c>
      <c r="AG1238" t="s">
        <v>4384</v>
      </c>
      <c r="AH1238" t="s">
        <v>4385</v>
      </c>
    </row>
    <row r="1239" spans="1:34" x14ac:dyDescent="0.25">
      <c r="A1239">
        <v>5</v>
      </c>
      <c r="B1239" t="s">
        <v>636</v>
      </c>
      <c r="C1239" t="s">
        <v>639</v>
      </c>
      <c r="D1239" t="s">
        <v>637</v>
      </c>
      <c r="E1239" t="s">
        <v>638</v>
      </c>
      <c r="F1239" t="s">
        <v>641</v>
      </c>
      <c r="G1239" t="s">
        <v>11042</v>
      </c>
      <c r="H1239" t="s">
        <v>1072</v>
      </c>
      <c r="I1239" t="s">
        <v>1073</v>
      </c>
      <c r="J1239">
        <v>4</v>
      </c>
      <c r="L1239" t="s">
        <v>1041</v>
      </c>
      <c r="M1239" t="s">
        <v>1074</v>
      </c>
      <c r="N1239" t="s">
        <v>1075</v>
      </c>
      <c r="O1239" t="s">
        <v>4386</v>
      </c>
      <c r="P1239" t="s">
        <v>112</v>
      </c>
      <c r="Q1239" t="s">
        <v>8644</v>
      </c>
      <c r="R1239" t="s">
        <v>8488</v>
      </c>
      <c r="S1239" t="s">
        <v>8643</v>
      </c>
      <c r="T1239" t="b">
        <v>0</v>
      </c>
      <c r="U1239" t="b">
        <v>0</v>
      </c>
      <c r="V1239">
        <v>3</v>
      </c>
      <c r="W1239">
        <v>45</v>
      </c>
      <c r="X1239">
        <v>12</v>
      </c>
      <c r="AB1239">
        <v>2</v>
      </c>
      <c r="AC1239">
        <v>1</v>
      </c>
      <c r="AD1239">
        <v>2</v>
      </c>
      <c r="AE1239" t="s">
        <v>3856</v>
      </c>
      <c r="AG1239" t="s">
        <v>4387</v>
      </c>
      <c r="AH1239" t="s">
        <v>4388</v>
      </c>
    </row>
    <row r="1240" spans="1:34" x14ac:dyDescent="0.25">
      <c r="A1240">
        <v>5</v>
      </c>
      <c r="B1240" t="s">
        <v>636</v>
      </c>
      <c r="C1240" t="s">
        <v>639</v>
      </c>
      <c r="D1240" t="s">
        <v>637</v>
      </c>
      <c r="E1240" t="s">
        <v>638</v>
      </c>
      <c r="F1240" t="s">
        <v>641</v>
      </c>
      <c r="G1240" t="s">
        <v>11042</v>
      </c>
      <c r="H1240" t="s">
        <v>1072</v>
      </c>
      <c r="I1240" t="s">
        <v>1073</v>
      </c>
      <c r="J1240">
        <v>4</v>
      </c>
      <c r="L1240" t="s">
        <v>1041</v>
      </c>
      <c r="M1240" t="s">
        <v>1074</v>
      </c>
      <c r="N1240" t="s">
        <v>1075</v>
      </c>
      <c r="O1240" t="s">
        <v>4389</v>
      </c>
      <c r="P1240" t="s">
        <v>214</v>
      </c>
      <c r="Q1240" t="s">
        <v>8650</v>
      </c>
      <c r="R1240" t="s">
        <v>8637</v>
      </c>
      <c r="S1240" t="s">
        <v>8643</v>
      </c>
      <c r="T1240" t="b">
        <v>0</v>
      </c>
      <c r="U1240" t="b">
        <v>0</v>
      </c>
      <c r="V1240">
        <v>1</v>
      </c>
      <c r="W1240">
        <v>50</v>
      </c>
      <c r="X1240">
        <v>13</v>
      </c>
      <c r="AB1240">
        <v>2</v>
      </c>
      <c r="AC1240">
        <v>1</v>
      </c>
      <c r="AD1240">
        <v>2</v>
      </c>
      <c r="AE1240" t="s">
        <v>618</v>
      </c>
      <c r="AG1240" t="s">
        <v>2154</v>
      </c>
      <c r="AH1240" t="s">
        <v>4390</v>
      </c>
    </row>
    <row r="1241" spans="1:34" x14ac:dyDescent="0.25">
      <c r="A1241">
        <v>5</v>
      </c>
      <c r="B1241" t="s">
        <v>636</v>
      </c>
      <c r="C1241" t="s">
        <v>639</v>
      </c>
      <c r="D1241" t="s">
        <v>637</v>
      </c>
      <c r="E1241" t="s">
        <v>638</v>
      </c>
      <c r="F1241" t="s">
        <v>641</v>
      </c>
      <c r="G1241" t="s">
        <v>11042</v>
      </c>
      <c r="H1241" t="s">
        <v>1072</v>
      </c>
      <c r="I1241" t="s">
        <v>1073</v>
      </c>
      <c r="J1241">
        <v>4</v>
      </c>
      <c r="L1241" t="s">
        <v>1041</v>
      </c>
      <c r="M1241" t="s">
        <v>1074</v>
      </c>
      <c r="N1241" t="s">
        <v>1075</v>
      </c>
      <c r="O1241" t="s">
        <v>4391</v>
      </c>
      <c r="P1241" t="s">
        <v>214</v>
      </c>
      <c r="Q1241" t="s">
        <v>8650</v>
      </c>
      <c r="R1241" t="s">
        <v>8637</v>
      </c>
      <c r="S1241" t="s">
        <v>8643</v>
      </c>
      <c r="T1241" t="b">
        <v>0</v>
      </c>
      <c r="U1241" t="b">
        <v>0</v>
      </c>
      <c r="V1241">
        <v>2</v>
      </c>
      <c r="W1241">
        <v>50</v>
      </c>
      <c r="X1241">
        <v>11</v>
      </c>
      <c r="AB1241">
        <v>2</v>
      </c>
      <c r="AC1241">
        <v>1</v>
      </c>
      <c r="AD1241">
        <v>2</v>
      </c>
      <c r="AE1241" t="s">
        <v>3856</v>
      </c>
      <c r="AG1241" t="s">
        <v>3882</v>
      </c>
      <c r="AH1241" t="s">
        <v>4392</v>
      </c>
    </row>
    <row r="1242" spans="1:34" x14ac:dyDescent="0.25">
      <c r="A1242">
        <v>5</v>
      </c>
      <c r="B1242" t="s">
        <v>636</v>
      </c>
      <c r="C1242" t="s">
        <v>639</v>
      </c>
      <c r="D1242" t="s">
        <v>637</v>
      </c>
      <c r="E1242" t="s">
        <v>638</v>
      </c>
      <c r="F1242" t="s">
        <v>641</v>
      </c>
      <c r="G1242" t="s">
        <v>11042</v>
      </c>
      <c r="H1242" t="s">
        <v>1072</v>
      </c>
      <c r="I1242" t="s">
        <v>1073</v>
      </c>
      <c r="J1242">
        <v>4</v>
      </c>
      <c r="L1242" t="s">
        <v>1041</v>
      </c>
      <c r="M1242" t="s">
        <v>1074</v>
      </c>
      <c r="N1242" t="s">
        <v>1075</v>
      </c>
      <c r="O1242" t="s">
        <v>4393</v>
      </c>
      <c r="P1242" t="s">
        <v>214</v>
      </c>
      <c r="Q1242" t="s">
        <v>8650</v>
      </c>
      <c r="R1242" t="s">
        <v>8637</v>
      </c>
      <c r="S1242" t="s">
        <v>8643</v>
      </c>
      <c r="T1242" t="b">
        <v>0</v>
      </c>
      <c r="U1242" t="b">
        <v>0</v>
      </c>
      <c r="V1242">
        <v>3</v>
      </c>
      <c r="W1242">
        <v>50</v>
      </c>
      <c r="X1242">
        <v>9</v>
      </c>
      <c r="AB1242">
        <v>2</v>
      </c>
      <c r="AC1242">
        <v>1</v>
      </c>
      <c r="AD1242">
        <v>2</v>
      </c>
      <c r="AE1242" t="s">
        <v>610</v>
      </c>
      <c r="AG1242" t="s">
        <v>1937</v>
      </c>
      <c r="AH1242" t="s">
        <v>4394</v>
      </c>
    </row>
    <row r="1243" spans="1:34" x14ac:dyDescent="0.25">
      <c r="A1243">
        <v>5</v>
      </c>
      <c r="B1243" t="s">
        <v>636</v>
      </c>
      <c r="C1243" t="s">
        <v>639</v>
      </c>
      <c r="D1243" t="s">
        <v>637</v>
      </c>
      <c r="E1243" t="s">
        <v>638</v>
      </c>
      <c r="F1243" t="s">
        <v>641</v>
      </c>
      <c r="G1243" t="s">
        <v>11042</v>
      </c>
      <c r="H1243" t="s">
        <v>1072</v>
      </c>
      <c r="I1243" t="s">
        <v>1073</v>
      </c>
      <c r="J1243">
        <v>4</v>
      </c>
      <c r="L1243" t="s">
        <v>1041</v>
      </c>
      <c r="M1243" t="s">
        <v>1074</v>
      </c>
      <c r="N1243" t="s">
        <v>1075</v>
      </c>
      <c r="O1243" t="s">
        <v>4395</v>
      </c>
      <c r="P1243" t="s">
        <v>214</v>
      </c>
      <c r="Q1243" t="s">
        <v>8650</v>
      </c>
      <c r="R1243" t="s">
        <v>8637</v>
      </c>
      <c r="S1243" t="s">
        <v>8643</v>
      </c>
      <c r="T1243" t="b">
        <v>0</v>
      </c>
      <c r="U1243" t="b">
        <v>0</v>
      </c>
      <c r="V1243">
        <v>4</v>
      </c>
      <c r="W1243">
        <v>50</v>
      </c>
      <c r="X1243">
        <v>8</v>
      </c>
      <c r="AB1243">
        <v>2</v>
      </c>
      <c r="AC1243">
        <v>1</v>
      </c>
      <c r="AD1243">
        <v>2</v>
      </c>
      <c r="AE1243" t="s">
        <v>3930</v>
      </c>
      <c r="AG1243" t="s">
        <v>4225</v>
      </c>
      <c r="AH1243" t="s">
        <v>4396</v>
      </c>
    </row>
    <row r="1244" spans="1:34" x14ac:dyDescent="0.25">
      <c r="A1244">
        <v>5</v>
      </c>
      <c r="B1244" t="s">
        <v>636</v>
      </c>
      <c r="C1244" t="s">
        <v>639</v>
      </c>
      <c r="D1244" t="s">
        <v>637</v>
      </c>
      <c r="E1244" t="s">
        <v>638</v>
      </c>
      <c r="F1244" t="s">
        <v>641</v>
      </c>
      <c r="G1244" t="s">
        <v>11042</v>
      </c>
      <c r="H1244" t="s">
        <v>1072</v>
      </c>
      <c r="I1244" t="s">
        <v>1073</v>
      </c>
      <c r="J1244">
        <v>4</v>
      </c>
      <c r="L1244" t="s">
        <v>1041</v>
      </c>
      <c r="M1244" t="s">
        <v>1074</v>
      </c>
      <c r="N1244" t="s">
        <v>1075</v>
      </c>
      <c r="O1244" t="s">
        <v>4397</v>
      </c>
      <c r="P1244" t="s">
        <v>222</v>
      </c>
      <c r="Q1244" t="s">
        <v>8650</v>
      </c>
      <c r="R1244" t="s">
        <v>8637</v>
      </c>
      <c r="S1244" t="s">
        <v>8643</v>
      </c>
      <c r="T1244" t="b">
        <v>1</v>
      </c>
      <c r="U1244" t="b">
        <v>0</v>
      </c>
      <c r="V1244">
        <v>1</v>
      </c>
      <c r="W1244">
        <v>12.5</v>
      </c>
      <c r="X1244">
        <v>10</v>
      </c>
      <c r="AB1244">
        <v>3</v>
      </c>
      <c r="AC1244">
        <v>1</v>
      </c>
      <c r="AD1244">
        <v>3</v>
      </c>
      <c r="AE1244" t="s">
        <v>610</v>
      </c>
      <c r="AG1244" t="s">
        <v>2199</v>
      </c>
      <c r="AH1244" t="s">
        <v>4398</v>
      </c>
    </row>
    <row r="1245" spans="1:34" x14ac:dyDescent="0.25">
      <c r="A1245">
        <v>5</v>
      </c>
      <c r="B1245" t="s">
        <v>636</v>
      </c>
      <c r="C1245" t="s">
        <v>639</v>
      </c>
      <c r="D1245" t="s">
        <v>637</v>
      </c>
      <c r="E1245" t="s">
        <v>638</v>
      </c>
      <c r="F1245" t="s">
        <v>641</v>
      </c>
      <c r="G1245" t="s">
        <v>11042</v>
      </c>
      <c r="H1245" t="s">
        <v>1072</v>
      </c>
      <c r="I1245" t="s">
        <v>1073</v>
      </c>
      <c r="J1245">
        <v>4</v>
      </c>
      <c r="L1245" t="s">
        <v>1041</v>
      </c>
      <c r="M1245" t="s">
        <v>1074</v>
      </c>
      <c r="N1245" t="s">
        <v>1075</v>
      </c>
      <c r="O1245" t="s">
        <v>4399</v>
      </c>
      <c r="P1245" t="s">
        <v>222</v>
      </c>
      <c r="Q1245" t="s">
        <v>8650</v>
      </c>
      <c r="R1245" t="s">
        <v>8637</v>
      </c>
      <c r="S1245" t="s">
        <v>8643</v>
      </c>
      <c r="T1245" t="b">
        <v>1</v>
      </c>
      <c r="U1245" t="b">
        <v>0</v>
      </c>
      <c r="V1245">
        <v>2</v>
      </c>
      <c r="W1245">
        <v>12.5</v>
      </c>
      <c r="X1245">
        <v>11</v>
      </c>
      <c r="AB1245">
        <v>3</v>
      </c>
      <c r="AC1245">
        <v>1</v>
      </c>
      <c r="AD1245">
        <v>3</v>
      </c>
      <c r="AE1245" t="s">
        <v>610</v>
      </c>
      <c r="AG1245" t="s">
        <v>2199</v>
      </c>
      <c r="AH1245" t="s">
        <v>4400</v>
      </c>
    </row>
    <row r="1246" spans="1:34" x14ac:dyDescent="0.25">
      <c r="A1246">
        <v>5</v>
      </c>
      <c r="B1246" t="s">
        <v>636</v>
      </c>
      <c r="C1246" t="s">
        <v>639</v>
      </c>
      <c r="D1246" t="s">
        <v>637</v>
      </c>
      <c r="E1246" t="s">
        <v>638</v>
      </c>
      <c r="F1246" t="s">
        <v>641</v>
      </c>
      <c r="G1246" t="s">
        <v>11042</v>
      </c>
      <c r="H1246" t="s">
        <v>1072</v>
      </c>
      <c r="I1246" t="s">
        <v>1073</v>
      </c>
      <c r="J1246">
        <v>4</v>
      </c>
      <c r="L1246" t="s">
        <v>1041</v>
      </c>
      <c r="M1246" t="s">
        <v>1074</v>
      </c>
      <c r="N1246" t="s">
        <v>1075</v>
      </c>
      <c r="O1246" t="s">
        <v>4401</v>
      </c>
      <c r="P1246" t="s">
        <v>222</v>
      </c>
      <c r="Q1246" t="s">
        <v>8650</v>
      </c>
      <c r="R1246" t="s">
        <v>8637</v>
      </c>
      <c r="S1246" t="s">
        <v>8643</v>
      </c>
      <c r="T1246" t="b">
        <v>1</v>
      </c>
      <c r="U1246" t="b">
        <v>0</v>
      </c>
      <c r="V1246">
        <v>3</v>
      </c>
      <c r="W1246">
        <v>12.5</v>
      </c>
      <c r="X1246">
        <v>11</v>
      </c>
      <c r="AB1246">
        <v>3</v>
      </c>
      <c r="AC1246">
        <v>1</v>
      </c>
      <c r="AD1246">
        <v>3</v>
      </c>
      <c r="AE1246" t="s">
        <v>610</v>
      </c>
      <c r="AG1246" t="s">
        <v>2199</v>
      </c>
      <c r="AH1246" t="s">
        <v>4402</v>
      </c>
    </row>
    <row r="1247" spans="1:34" x14ac:dyDescent="0.25">
      <c r="A1247">
        <v>5</v>
      </c>
      <c r="B1247" t="s">
        <v>636</v>
      </c>
      <c r="C1247" t="s">
        <v>639</v>
      </c>
      <c r="D1247" t="s">
        <v>637</v>
      </c>
      <c r="E1247" t="s">
        <v>638</v>
      </c>
      <c r="F1247" t="s">
        <v>641</v>
      </c>
      <c r="G1247" t="s">
        <v>11042</v>
      </c>
      <c r="H1247" t="s">
        <v>1072</v>
      </c>
      <c r="I1247" t="s">
        <v>1073</v>
      </c>
      <c r="J1247">
        <v>4</v>
      </c>
      <c r="L1247" t="s">
        <v>1041</v>
      </c>
      <c r="M1247" t="s">
        <v>1074</v>
      </c>
      <c r="N1247" t="s">
        <v>1075</v>
      </c>
      <c r="O1247" t="s">
        <v>4403</v>
      </c>
      <c r="P1247" t="s">
        <v>8734</v>
      </c>
      <c r="Q1247" t="s">
        <v>8644</v>
      </c>
      <c r="R1247" t="s">
        <v>8488</v>
      </c>
      <c r="S1247" t="s">
        <v>8643</v>
      </c>
      <c r="T1247" t="b">
        <v>0</v>
      </c>
      <c r="U1247" t="b">
        <v>0</v>
      </c>
      <c r="V1247">
        <v>1</v>
      </c>
      <c r="W1247">
        <v>30</v>
      </c>
      <c r="X1247">
        <v>10</v>
      </c>
      <c r="AB1247">
        <v>2</v>
      </c>
      <c r="AC1247">
        <v>1</v>
      </c>
      <c r="AD1247">
        <v>2</v>
      </c>
      <c r="AE1247" t="s">
        <v>2289</v>
      </c>
      <c r="AG1247" t="s">
        <v>2527</v>
      </c>
      <c r="AH1247" t="s">
        <v>4404</v>
      </c>
    </row>
    <row r="1248" spans="1:34" x14ac:dyDescent="0.25">
      <c r="A1248">
        <v>5</v>
      </c>
      <c r="B1248" t="s">
        <v>636</v>
      </c>
      <c r="C1248" t="s">
        <v>639</v>
      </c>
      <c r="D1248" t="s">
        <v>637</v>
      </c>
      <c r="E1248" t="s">
        <v>638</v>
      </c>
      <c r="F1248" t="s">
        <v>641</v>
      </c>
      <c r="G1248" t="s">
        <v>11042</v>
      </c>
      <c r="H1248" t="s">
        <v>1072</v>
      </c>
      <c r="I1248" t="s">
        <v>1073</v>
      </c>
      <c r="J1248">
        <v>4</v>
      </c>
      <c r="L1248" t="s">
        <v>1041</v>
      </c>
      <c r="M1248" t="s">
        <v>1074</v>
      </c>
      <c r="N1248" t="s">
        <v>1075</v>
      </c>
      <c r="O1248" t="s">
        <v>4405</v>
      </c>
      <c r="P1248" t="s">
        <v>8734</v>
      </c>
      <c r="Q1248" t="s">
        <v>8644</v>
      </c>
      <c r="R1248" t="s">
        <v>8488</v>
      </c>
      <c r="S1248" t="s">
        <v>8643</v>
      </c>
      <c r="T1248" t="b">
        <v>0</v>
      </c>
      <c r="U1248" t="b">
        <v>0</v>
      </c>
      <c r="V1248">
        <v>2</v>
      </c>
      <c r="W1248">
        <v>30</v>
      </c>
      <c r="X1248">
        <v>10</v>
      </c>
      <c r="AB1248">
        <v>2</v>
      </c>
      <c r="AC1248">
        <v>1</v>
      </c>
      <c r="AD1248">
        <v>2</v>
      </c>
      <c r="AE1248" t="s">
        <v>3856</v>
      </c>
      <c r="AG1248" t="s">
        <v>3882</v>
      </c>
      <c r="AH1248" t="s">
        <v>4406</v>
      </c>
    </row>
    <row r="1249" spans="1:34" x14ac:dyDescent="0.25">
      <c r="A1249">
        <v>5</v>
      </c>
      <c r="B1249" t="s">
        <v>636</v>
      </c>
      <c r="C1249" t="s">
        <v>639</v>
      </c>
      <c r="D1249" t="s">
        <v>637</v>
      </c>
      <c r="E1249" t="s">
        <v>638</v>
      </c>
      <c r="F1249" t="s">
        <v>641</v>
      </c>
      <c r="G1249" t="s">
        <v>11042</v>
      </c>
      <c r="H1249" t="s">
        <v>1072</v>
      </c>
      <c r="I1249" t="s">
        <v>1073</v>
      </c>
      <c r="J1249">
        <v>4</v>
      </c>
      <c r="L1249" t="s">
        <v>1041</v>
      </c>
      <c r="M1249" t="s">
        <v>1074</v>
      </c>
      <c r="N1249" t="s">
        <v>1075</v>
      </c>
      <c r="O1249" t="s">
        <v>4407</v>
      </c>
      <c r="P1249" t="s">
        <v>8734</v>
      </c>
      <c r="Q1249" t="s">
        <v>8644</v>
      </c>
      <c r="R1249" t="s">
        <v>8488</v>
      </c>
      <c r="S1249" t="s">
        <v>8643</v>
      </c>
      <c r="T1249" t="b">
        <v>0</v>
      </c>
      <c r="U1249" t="b">
        <v>0</v>
      </c>
      <c r="V1249">
        <v>3</v>
      </c>
      <c r="W1249">
        <v>30</v>
      </c>
      <c r="X1249">
        <v>9</v>
      </c>
      <c r="AB1249">
        <v>2</v>
      </c>
      <c r="AC1249">
        <v>1</v>
      </c>
      <c r="AD1249">
        <v>2</v>
      </c>
      <c r="AE1249" t="s">
        <v>610</v>
      </c>
      <c r="AG1249" t="s">
        <v>4408</v>
      </c>
      <c r="AH1249" t="s">
        <v>4409</v>
      </c>
    </row>
    <row r="1250" spans="1:34" x14ac:dyDescent="0.25">
      <c r="A1250">
        <v>5</v>
      </c>
      <c r="B1250" t="s">
        <v>636</v>
      </c>
      <c r="C1250" t="s">
        <v>639</v>
      </c>
      <c r="D1250" t="s">
        <v>637</v>
      </c>
      <c r="E1250" t="s">
        <v>638</v>
      </c>
      <c r="F1250" t="s">
        <v>641</v>
      </c>
      <c r="G1250" t="s">
        <v>11042</v>
      </c>
      <c r="H1250" t="s">
        <v>1072</v>
      </c>
      <c r="I1250" t="s">
        <v>1073</v>
      </c>
      <c r="J1250">
        <v>4</v>
      </c>
      <c r="L1250" t="s">
        <v>1041</v>
      </c>
      <c r="M1250" t="s">
        <v>1074</v>
      </c>
      <c r="N1250" t="s">
        <v>1075</v>
      </c>
      <c r="O1250" t="s">
        <v>4410</v>
      </c>
      <c r="P1250" t="s">
        <v>303</v>
      </c>
      <c r="Q1250" t="s">
        <v>148</v>
      </c>
      <c r="R1250" t="s">
        <v>8661</v>
      </c>
      <c r="S1250" t="s">
        <v>8645</v>
      </c>
      <c r="T1250" t="b">
        <v>0</v>
      </c>
      <c r="U1250" t="b">
        <v>0</v>
      </c>
      <c r="V1250">
        <v>1</v>
      </c>
      <c r="W1250">
        <v>10</v>
      </c>
      <c r="X1250">
        <v>15</v>
      </c>
      <c r="AB1250">
        <v>2</v>
      </c>
      <c r="AC1250">
        <v>1</v>
      </c>
      <c r="AD1250">
        <v>2</v>
      </c>
      <c r="AE1250" t="s">
        <v>618</v>
      </c>
      <c r="AG1250" t="s">
        <v>4411</v>
      </c>
      <c r="AH1250" t="s">
        <v>4412</v>
      </c>
    </row>
    <row r="1251" spans="1:34" x14ac:dyDescent="0.25">
      <c r="A1251">
        <v>5</v>
      </c>
      <c r="B1251" t="s">
        <v>636</v>
      </c>
      <c r="C1251" t="s">
        <v>639</v>
      </c>
      <c r="D1251" t="s">
        <v>637</v>
      </c>
      <c r="E1251" t="s">
        <v>638</v>
      </c>
      <c r="F1251" t="s">
        <v>641</v>
      </c>
      <c r="G1251" t="s">
        <v>11042</v>
      </c>
      <c r="H1251" t="s">
        <v>1072</v>
      </c>
      <c r="I1251" t="s">
        <v>1073</v>
      </c>
      <c r="J1251">
        <v>4</v>
      </c>
      <c r="L1251" t="s">
        <v>1041</v>
      </c>
      <c r="M1251" t="s">
        <v>1074</v>
      </c>
      <c r="N1251" t="s">
        <v>1075</v>
      </c>
      <c r="O1251" t="s">
        <v>4413</v>
      </c>
      <c r="P1251" t="s">
        <v>303</v>
      </c>
      <c r="Q1251" t="s">
        <v>148</v>
      </c>
      <c r="R1251" t="s">
        <v>8661</v>
      </c>
      <c r="S1251" t="s">
        <v>8645</v>
      </c>
      <c r="T1251" t="b">
        <v>0</v>
      </c>
      <c r="U1251" t="b">
        <v>0</v>
      </c>
      <c r="V1251">
        <v>2</v>
      </c>
      <c r="W1251">
        <v>10</v>
      </c>
      <c r="X1251">
        <v>15</v>
      </c>
      <c r="AB1251">
        <v>2</v>
      </c>
      <c r="AC1251">
        <v>1</v>
      </c>
      <c r="AD1251">
        <v>2</v>
      </c>
      <c r="AE1251" t="s">
        <v>618</v>
      </c>
      <c r="AG1251" t="s">
        <v>4414</v>
      </c>
      <c r="AH1251" t="s">
        <v>4415</v>
      </c>
    </row>
    <row r="1252" spans="1:34" x14ac:dyDescent="0.25">
      <c r="A1252">
        <v>5</v>
      </c>
      <c r="B1252" t="s">
        <v>636</v>
      </c>
      <c r="C1252" t="s">
        <v>639</v>
      </c>
      <c r="D1252" t="s">
        <v>637</v>
      </c>
      <c r="E1252" t="s">
        <v>638</v>
      </c>
      <c r="F1252" t="s">
        <v>641</v>
      </c>
      <c r="G1252" t="s">
        <v>11042</v>
      </c>
      <c r="H1252" t="s">
        <v>1072</v>
      </c>
      <c r="I1252" t="s">
        <v>1073</v>
      </c>
      <c r="J1252">
        <v>4</v>
      </c>
      <c r="L1252" t="s">
        <v>1041</v>
      </c>
      <c r="M1252" t="s">
        <v>1074</v>
      </c>
      <c r="N1252" t="s">
        <v>1075</v>
      </c>
      <c r="O1252" t="s">
        <v>4416</v>
      </c>
      <c r="P1252" t="s">
        <v>303</v>
      </c>
      <c r="Q1252" t="s">
        <v>148</v>
      </c>
      <c r="R1252" t="s">
        <v>8661</v>
      </c>
      <c r="S1252" t="s">
        <v>8645</v>
      </c>
      <c r="T1252" t="b">
        <v>0</v>
      </c>
      <c r="U1252" t="b">
        <v>0</v>
      </c>
      <c r="V1252">
        <v>3</v>
      </c>
      <c r="W1252">
        <v>10</v>
      </c>
      <c r="X1252">
        <v>15</v>
      </c>
      <c r="AB1252">
        <v>2</v>
      </c>
      <c r="AC1252">
        <v>1</v>
      </c>
      <c r="AD1252">
        <v>2</v>
      </c>
      <c r="AE1252" t="s">
        <v>610</v>
      </c>
      <c r="AG1252" t="s">
        <v>4417</v>
      </c>
      <c r="AH1252" t="s">
        <v>4418</v>
      </c>
    </row>
    <row r="1253" spans="1:34" x14ac:dyDescent="0.25">
      <c r="A1253">
        <v>5</v>
      </c>
      <c r="B1253" t="s">
        <v>636</v>
      </c>
      <c r="C1253" t="s">
        <v>639</v>
      </c>
      <c r="D1253" t="s">
        <v>637</v>
      </c>
      <c r="E1253" t="s">
        <v>638</v>
      </c>
      <c r="F1253" t="s">
        <v>641</v>
      </c>
      <c r="G1253" t="s">
        <v>11042</v>
      </c>
      <c r="H1253" t="s">
        <v>1072</v>
      </c>
      <c r="I1253" t="s">
        <v>1073</v>
      </c>
      <c r="J1253">
        <v>4</v>
      </c>
      <c r="L1253" t="s">
        <v>1041</v>
      </c>
      <c r="M1253" t="s">
        <v>1074</v>
      </c>
      <c r="N1253" t="s">
        <v>1075</v>
      </c>
      <c r="O1253" t="s">
        <v>4419</v>
      </c>
      <c r="P1253" t="s">
        <v>1534</v>
      </c>
      <c r="Q1253" t="s">
        <v>2</v>
      </c>
      <c r="R1253" t="s">
        <v>2</v>
      </c>
      <c r="S1253" t="s">
        <v>8646</v>
      </c>
      <c r="T1253" t="b">
        <v>0</v>
      </c>
      <c r="U1253" t="b">
        <v>1</v>
      </c>
      <c r="V1253">
        <v>1</v>
      </c>
      <c r="W1253">
        <v>150</v>
      </c>
      <c r="Y1253">
        <v>60</v>
      </c>
      <c r="AH1253" t="s">
        <v>4420</v>
      </c>
    </row>
    <row r="1254" spans="1:34" x14ac:dyDescent="0.25">
      <c r="A1254">
        <v>5</v>
      </c>
      <c r="B1254" t="s">
        <v>636</v>
      </c>
      <c r="C1254" t="s">
        <v>639</v>
      </c>
      <c r="D1254" t="s">
        <v>637</v>
      </c>
      <c r="E1254" t="s">
        <v>638</v>
      </c>
      <c r="F1254" t="s">
        <v>641</v>
      </c>
      <c r="G1254" t="s">
        <v>11042</v>
      </c>
      <c r="H1254" t="s">
        <v>1072</v>
      </c>
      <c r="I1254" t="s">
        <v>1073</v>
      </c>
      <c r="J1254">
        <v>4</v>
      </c>
      <c r="L1254" t="s">
        <v>1041</v>
      </c>
      <c r="M1254" t="s">
        <v>1074</v>
      </c>
      <c r="N1254" t="s">
        <v>1075</v>
      </c>
      <c r="O1254" t="s">
        <v>4421</v>
      </c>
      <c r="P1254" t="s">
        <v>1534</v>
      </c>
      <c r="Q1254" t="s">
        <v>2</v>
      </c>
      <c r="R1254" t="s">
        <v>2</v>
      </c>
      <c r="S1254" t="s">
        <v>8646</v>
      </c>
      <c r="T1254" t="b">
        <v>0</v>
      </c>
      <c r="U1254" t="b">
        <v>1</v>
      </c>
      <c r="V1254">
        <v>2</v>
      </c>
      <c r="W1254">
        <v>150</v>
      </c>
      <c r="Y1254">
        <v>60</v>
      </c>
      <c r="AH1254" t="s">
        <v>4422</v>
      </c>
    </row>
    <row r="1255" spans="1:34" x14ac:dyDescent="0.25">
      <c r="A1255">
        <v>5</v>
      </c>
      <c r="B1255" t="s">
        <v>636</v>
      </c>
      <c r="C1255" t="s">
        <v>639</v>
      </c>
      <c r="D1255" t="s">
        <v>637</v>
      </c>
      <c r="E1255" t="s">
        <v>638</v>
      </c>
      <c r="F1255" t="s">
        <v>641</v>
      </c>
      <c r="G1255" t="s">
        <v>11042</v>
      </c>
      <c r="H1255" t="s">
        <v>1072</v>
      </c>
      <c r="I1255" t="s">
        <v>1073</v>
      </c>
      <c r="J1255">
        <v>4</v>
      </c>
      <c r="L1255" t="s">
        <v>1041</v>
      </c>
      <c r="M1255" t="s">
        <v>1074</v>
      </c>
      <c r="N1255" t="s">
        <v>1075</v>
      </c>
      <c r="O1255" t="s">
        <v>4423</v>
      </c>
      <c r="P1255" t="s">
        <v>1534</v>
      </c>
      <c r="Q1255" t="s">
        <v>2</v>
      </c>
      <c r="R1255" t="s">
        <v>2</v>
      </c>
      <c r="S1255" t="s">
        <v>8646</v>
      </c>
      <c r="T1255" t="b">
        <v>0</v>
      </c>
      <c r="U1255" t="b">
        <v>1</v>
      </c>
      <c r="V1255">
        <v>3</v>
      </c>
      <c r="W1255">
        <v>150</v>
      </c>
      <c r="Y1255">
        <v>55.2</v>
      </c>
      <c r="AH1255" t="s">
        <v>4424</v>
      </c>
    </row>
    <row r="1256" spans="1:34" x14ac:dyDescent="0.25">
      <c r="A1256">
        <v>5</v>
      </c>
      <c r="B1256" t="s">
        <v>636</v>
      </c>
      <c r="C1256" t="s">
        <v>639</v>
      </c>
      <c r="D1256" t="s">
        <v>637</v>
      </c>
      <c r="E1256" t="s">
        <v>638</v>
      </c>
      <c r="F1256" t="s">
        <v>641</v>
      </c>
      <c r="G1256" t="s">
        <v>11042</v>
      </c>
      <c r="H1256" t="s">
        <v>1072</v>
      </c>
      <c r="I1256" t="s">
        <v>1073</v>
      </c>
      <c r="J1256">
        <v>4</v>
      </c>
      <c r="L1256" t="s">
        <v>1041</v>
      </c>
      <c r="M1256" t="s">
        <v>1074</v>
      </c>
      <c r="N1256" t="s">
        <v>1075</v>
      </c>
      <c r="O1256" t="s">
        <v>4425</v>
      </c>
      <c r="P1256" t="s">
        <v>356</v>
      </c>
      <c r="Q1256" t="s">
        <v>25</v>
      </c>
      <c r="R1256" t="s">
        <v>25</v>
      </c>
      <c r="S1256" t="s">
        <v>357</v>
      </c>
      <c r="T1256" t="b">
        <v>0</v>
      </c>
      <c r="U1256" t="b">
        <v>1</v>
      </c>
      <c r="V1256">
        <v>2</v>
      </c>
      <c r="Y1256">
        <v>460</v>
      </c>
      <c r="Z1256">
        <v>2</v>
      </c>
      <c r="AA1256" t="s">
        <v>3957</v>
      </c>
      <c r="AG1256" t="s">
        <v>4009</v>
      </c>
      <c r="AH1256" t="s">
        <v>1075</v>
      </c>
    </row>
    <row r="1257" spans="1:34" x14ac:dyDescent="0.25">
      <c r="A1257">
        <v>5</v>
      </c>
      <c r="B1257" t="s">
        <v>636</v>
      </c>
      <c r="C1257" t="s">
        <v>639</v>
      </c>
      <c r="D1257" t="s">
        <v>637</v>
      </c>
      <c r="E1257" t="s">
        <v>638</v>
      </c>
      <c r="F1257" t="s">
        <v>641</v>
      </c>
      <c r="G1257" t="s">
        <v>11042</v>
      </c>
      <c r="H1257" t="s">
        <v>1076</v>
      </c>
      <c r="I1257" t="s">
        <v>1077</v>
      </c>
      <c r="J1257">
        <v>1</v>
      </c>
      <c r="L1257" t="s">
        <v>1026</v>
      </c>
      <c r="M1257" t="s">
        <v>1078</v>
      </c>
      <c r="N1257" t="s">
        <v>1079</v>
      </c>
      <c r="O1257" t="s">
        <v>4426</v>
      </c>
      <c r="P1257" t="s">
        <v>356</v>
      </c>
      <c r="Q1257" t="s">
        <v>25</v>
      </c>
      <c r="R1257" t="s">
        <v>25</v>
      </c>
      <c r="S1257" t="s">
        <v>357</v>
      </c>
      <c r="T1257" t="b">
        <v>0</v>
      </c>
      <c r="U1257" t="b">
        <v>1</v>
      </c>
      <c r="V1257">
        <v>1</v>
      </c>
      <c r="Y1257">
        <v>300</v>
      </c>
      <c r="Z1257">
        <v>1.34</v>
      </c>
      <c r="AA1257" t="s">
        <v>3957</v>
      </c>
      <c r="AG1257" t="s">
        <v>4427</v>
      </c>
      <c r="AH1257" t="s">
        <v>1078</v>
      </c>
    </row>
    <row r="1258" spans="1:34" x14ac:dyDescent="0.25">
      <c r="A1258">
        <v>5</v>
      </c>
      <c r="B1258" t="s">
        <v>636</v>
      </c>
      <c r="C1258" t="s">
        <v>639</v>
      </c>
      <c r="D1258" t="s">
        <v>637</v>
      </c>
      <c r="E1258" t="s">
        <v>638</v>
      </c>
      <c r="F1258" t="s">
        <v>641</v>
      </c>
      <c r="G1258" t="s">
        <v>11042</v>
      </c>
      <c r="H1258" t="s">
        <v>1076</v>
      </c>
      <c r="I1258" t="s">
        <v>1077</v>
      </c>
      <c r="J1258">
        <v>1</v>
      </c>
      <c r="L1258" t="s">
        <v>1026</v>
      </c>
      <c r="M1258" t="s">
        <v>1078</v>
      </c>
      <c r="N1258" t="s">
        <v>1079</v>
      </c>
      <c r="O1258" t="s">
        <v>4428</v>
      </c>
      <c r="P1258" t="s">
        <v>249</v>
      </c>
      <c r="Q1258" t="s">
        <v>369</v>
      </c>
      <c r="R1258" t="s">
        <v>423</v>
      </c>
      <c r="S1258" t="s">
        <v>8645</v>
      </c>
      <c r="T1258" t="b">
        <v>0</v>
      </c>
      <c r="U1258" t="b">
        <v>0</v>
      </c>
      <c r="V1258">
        <v>1</v>
      </c>
      <c r="W1258">
        <v>150</v>
      </c>
      <c r="X1258">
        <v>8</v>
      </c>
      <c r="AB1258">
        <v>3</v>
      </c>
      <c r="AC1258">
        <v>1</v>
      </c>
      <c r="AD1258">
        <v>1</v>
      </c>
      <c r="AE1258" t="s">
        <v>618</v>
      </c>
      <c r="AG1258" t="s">
        <v>2598</v>
      </c>
      <c r="AH1258" t="s">
        <v>4429</v>
      </c>
    </row>
    <row r="1259" spans="1:34" x14ac:dyDescent="0.25">
      <c r="A1259">
        <v>5</v>
      </c>
      <c r="B1259" t="s">
        <v>636</v>
      </c>
      <c r="C1259" t="s">
        <v>639</v>
      </c>
      <c r="D1259" t="s">
        <v>637</v>
      </c>
      <c r="E1259" t="s">
        <v>638</v>
      </c>
      <c r="F1259" t="s">
        <v>641</v>
      </c>
      <c r="G1259" t="s">
        <v>11042</v>
      </c>
      <c r="H1259" t="s">
        <v>1076</v>
      </c>
      <c r="I1259" t="s">
        <v>1077</v>
      </c>
      <c r="J1259">
        <v>1</v>
      </c>
      <c r="L1259" t="s">
        <v>1026</v>
      </c>
      <c r="M1259" t="s">
        <v>1078</v>
      </c>
      <c r="N1259" t="s">
        <v>1079</v>
      </c>
      <c r="O1259" t="s">
        <v>4430</v>
      </c>
      <c r="P1259" t="s">
        <v>249</v>
      </c>
      <c r="Q1259" t="s">
        <v>369</v>
      </c>
      <c r="R1259" t="s">
        <v>423</v>
      </c>
      <c r="S1259" t="s">
        <v>8645</v>
      </c>
      <c r="T1259" t="b">
        <v>0</v>
      </c>
      <c r="U1259" t="b">
        <v>0</v>
      </c>
      <c r="V1259">
        <v>2</v>
      </c>
      <c r="W1259">
        <v>150</v>
      </c>
      <c r="X1259">
        <v>8</v>
      </c>
      <c r="AB1259">
        <v>3</v>
      </c>
      <c r="AC1259">
        <v>1</v>
      </c>
      <c r="AD1259">
        <v>1</v>
      </c>
      <c r="AE1259" t="s">
        <v>618</v>
      </c>
      <c r="AG1259" t="s">
        <v>2598</v>
      </c>
      <c r="AH1259" t="s">
        <v>4431</v>
      </c>
    </row>
    <row r="1260" spans="1:34" x14ac:dyDescent="0.25">
      <c r="A1260">
        <v>5</v>
      </c>
      <c r="B1260" t="s">
        <v>636</v>
      </c>
      <c r="C1260" t="s">
        <v>639</v>
      </c>
      <c r="D1260" t="s">
        <v>637</v>
      </c>
      <c r="E1260" t="s">
        <v>638</v>
      </c>
      <c r="F1260" t="s">
        <v>641</v>
      </c>
      <c r="G1260" t="s">
        <v>11042</v>
      </c>
      <c r="H1260" t="s">
        <v>1076</v>
      </c>
      <c r="I1260" t="s">
        <v>1077</v>
      </c>
      <c r="J1260">
        <v>1</v>
      </c>
      <c r="L1260" t="s">
        <v>1026</v>
      </c>
      <c r="M1260" t="s">
        <v>1078</v>
      </c>
      <c r="N1260" t="s">
        <v>1079</v>
      </c>
      <c r="O1260" t="s">
        <v>4432</v>
      </c>
      <c r="P1260" t="s">
        <v>249</v>
      </c>
      <c r="Q1260" t="s">
        <v>369</v>
      </c>
      <c r="R1260" t="s">
        <v>423</v>
      </c>
      <c r="S1260" t="s">
        <v>8645</v>
      </c>
      <c r="T1260" t="b">
        <v>0</v>
      </c>
      <c r="U1260" t="b">
        <v>0</v>
      </c>
      <c r="V1260">
        <v>3</v>
      </c>
      <c r="W1260">
        <v>150</v>
      </c>
      <c r="X1260">
        <v>8</v>
      </c>
      <c r="AB1260">
        <v>3</v>
      </c>
      <c r="AC1260">
        <v>1</v>
      </c>
      <c r="AD1260">
        <v>1</v>
      </c>
      <c r="AE1260" t="s">
        <v>618</v>
      </c>
      <c r="AG1260" t="s">
        <v>2598</v>
      </c>
      <c r="AH1260" t="s">
        <v>4433</v>
      </c>
    </row>
    <row r="1261" spans="1:34" x14ac:dyDescent="0.25">
      <c r="A1261">
        <v>5</v>
      </c>
      <c r="B1261" t="s">
        <v>636</v>
      </c>
      <c r="C1261" t="s">
        <v>639</v>
      </c>
      <c r="D1261" t="s">
        <v>637</v>
      </c>
      <c r="E1261" t="s">
        <v>638</v>
      </c>
      <c r="F1261" t="s">
        <v>641</v>
      </c>
      <c r="G1261" t="s">
        <v>11042</v>
      </c>
      <c r="H1261" t="s">
        <v>1076</v>
      </c>
      <c r="I1261" t="s">
        <v>1077</v>
      </c>
      <c r="J1261">
        <v>1</v>
      </c>
      <c r="L1261" t="s">
        <v>1026</v>
      </c>
      <c r="M1261" t="s">
        <v>1078</v>
      </c>
      <c r="N1261" t="s">
        <v>1079</v>
      </c>
      <c r="O1261" t="s">
        <v>4434</v>
      </c>
      <c r="P1261" t="s">
        <v>249</v>
      </c>
      <c r="Q1261" t="s">
        <v>369</v>
      </c>
      <c r="R1261" t="s">
        <v>423</v>
      </c>
      <c r="S1261" t="s">
        <v>8645</v>
      </c>
      <c r="T1261" t="b">
        <v>0</v>
      </c>
      <c r="U1261" t="b">
        <v>0</v>
      </c>
      <c r="V1261">
        <v>4</v>
      </c>
      <c r="W1261">
        <v>150</v>
      </c>
      <c r="X1261">
        <v>9</v>
      </c>
      <c r="AB1261">
        <v>3</v>
      </c>
      <c r="AC1261">
        <v>1</v>
      </c>
      <c r="AD1261">
        <v>1</v>
      </c>
      <c r="AE1261" t="s">
        <v>610</v>
      </c>
      <c r="AG1261" t="s">
        <v>4435</v>
      </c>
      <c r="AH1261" t="s">
        <v>4436</v>
      </c>
    </row>
    <row r="1262" spans="1:34" x14ac:dyDescent="0.25">
      <c r="A1262">
        <v>5</v>
      </c>
      <c r="B1262" t="s">
        <v>636</v>
      </c>
      <c r="C1262" t="s">
        <v>639</v>
      </c>
      <c r="D1262" t="s">
        <v>637</v>
      </c>
      <c r="E1262" t="s">
        <v>638</v>
      </c>
      <c r="F1262" t="s">
        <v>641</v>
      </c>
      <c r="G1262" t="s">
        <v>11042</v>
      </c>
      <c r="H1262" t="s">
        <v>1076</v>
      </c>
      <c r="I1262" t="s">
        <v>1077</v>
      </c>
      <c r="J1262">
        <v>1</v>
      </c>
      <c r="L1262" t="s">
        <v>1026</v>
      </c>
      <c r="M1262" t="s">
        <v>1078</v>
      </c>
      <c r="N1262" t="s">
        <v>1079</v>
      </c>
      <c r="O1262" t="s">
        <v>4437</v>
      </c>
      <c r="P1262" t="s">
        <v>256</v>
      </c>
      <c r="Q1262" t="s">
        <v>369</v>
      </c>
      <c r="R1262" t="s">
        <v>8654</v>
      </c>
      <c r="S1262" t="s">
        <v>8645</v>
      </c>
      <c r="T1262" t="b">
        <v>1</v>
      </c>
      <c r="U1262" t="b">
        <v>0</v>
      </c>
      <c r="V1262">
        <v>1</v>
      </c>
      <c r="W1262">
        <v>50</v>
      </c>
      <c r="X1262">
        <v>8</v>
      </c>
      <c r="AE1262" t="s">
        <v>3856</v>
      </c>
      <c r="AG1262" t="s">
        <v>4438</v>
      </c>
      <c r="AH1262" t="s">
        <v>4439</v>
      </c>
    </row>
    <row r="1263" spans="1:34" x14ac:dyDescent="0.25">
      <c r="A1263">
        <v>5</v>
      </c>
      <c r="B1263" t="s">
        <v>636</v>
      </c>
      <c r="C1263" t="s">
        <v>639</v>
      </c>
      <c r="D1263" t="s">
        <v>637</v>
      </c>
      <c r="E1263" t="s">
        <v>638</v>
      </c>
      <c r="F1263" t="s">
        <v>641</v>
      </c>
      <c r="G1263" t="s">
        <v>11042</v>
      </c>
      <c r="H1263" t="s">
        <v>1076</v>
      </c>
      <c r="I1263" t="s">
        <v>1077</v>
      </c>
      <c r="J1263">
        <v>1</v>
      </c>
      <c r="L1263" t="s">
        <v>1026</v>
      </c>
      <c r="M1263" t="s">
        <v>1078</v>
      </c>
      <c r="N1263" t="s">
        <v>1079</v>
      </c>
      <c r="O1263" t="s">
        <v>4440</v>
      </c>
      <c r="P1263" t="s">
        <v>256</v>
      </c>
      <c r="Q1263" t="s">
        <v>369</v>
      </c>
      <c r="R1263" t="s">
        <v>8654</v>
      </c>
      <c r="S1263" t="s">
        <v>8645</v>
      </c>
      <c r="T1263" t="b">
        <v>1</v>
      </c>
      <c r="U1263" t="b">
        <v>0</v>
      </c>
      <c r="V1263">
        <v>2</v>
      </c>
      <c r="W1263">
        <v>50</v>
      </c>
      <c r="X1263">
        <v>8</v>
      </c>
      <c r="AE1263" t="s">
        <v>3856</v>
      </c>
      <c r="AG1263" t="s">
        <v>4441</v>
      </c>
      <c r="AH1263" t="s">
        <v>4442</v>
      </c>
    </row>
    <row r="1264" spans="1:34" x14ac:dyDescent="0.25">
      <c r="A1264">
        <v>5</v>
      </c>
      <c r="B1264" t="s">
        <v>636</v>
      </c>
      <c r="C1264" t="s">
        <v>639</v>
      </c>
      <c r="D1264" t="s">
        <v>637</v>
      </c>
      <c r="E1264" t="s">
        <v>638</v>
      </c>
      <c r="F1264" t="s">
        <v>641</v>
      </c>
      <c r="G1264" t="s">
        <v>11042</v>
      </c>
      <c r="H1264" t="s">
        <v>1076</v>
      </c>
      <c r="I1264" t="s">
        <v>1077</v>
      </c>
      <c r="J1264">
        <v>1</v>
      </c>
      <c r="L1264" t="s">
        <v>1026</v>
      </c>
      <c r="M1264" t="s">
        <v>1078</v>
      </c>
      <c r="N1264" t="s">
        <v>1079</v>
      </c>
      <c r="O1264" t="s">
        <v>4443</v>
      </c>
      <c r="P1264" t="s">
        <v>256</v>
      </c>
      <c r="Q1264" t="s">
        <v>369</v>
      </c>
      <c r="R1264" t="s">
        <v>8654</v>
      </c>
      <c r="S1264" t="s">
        <v>8645</v>
      </c>
      <c r="T1264" t="b">
        <v>1</v>
      </c>
      <c r="U1264" t="b">
        <v>0</v>
      </c>
      <c r="V1264">
        <v>3</v>
      </c>
      <c r="W1264">
        <v>50</v>
      </c>
      <c r="X1264">
        <v>8</v>
      </c>
      <c r="AB1264">
        <v>2</v>
      </c>
      <c r="AC1264">
        <v>1</v>
      </c>
      <c r="AD1264">
        <v>2</v>
      </c>
      <c r="AE1264" t="s">
        <v>3856</v>
      </c>
      <c r="AG1264" t="s">
        <v>4444</v>
      </c>
      <c r="AH1264" t="s">
        <v>4445</v>
      </c>
    </row>
    <row r="1265" spans="1:34" x14ac:dyDescent="0.25">
      <c r="A1265">
        <v>5</v>
      </c>
      <c r="B1265" t="s">
        <v>636</v>
      </c>
      <c r="C1265" t="s">
        <v>639</v>
      </c>
      <c r="D1265" t="s">
        <v>637</v>
      </c>
      <c r="E1265" t="s">
        <v>638</v>
      </c>
      <c r="F1265" t="s">
        <v>641</v>
      </c>
      <c r="G1265" t="s">
        <v>11042</v>
      </c>
      <c r="H1265" t="s">
        <v>1076</v>
      </c>
      <c r="I1265" t="s">
        <v>1077</v>
      </c>
      <c r="J1265">
        <v>1</v>
      </c>
      <c r="L1265" t="s">
        <v>1026</v>
      </c>
      <c r="M1265" t="s">
        <v>1078</v>
      </c>
      <c r="N1265" t="s">
        <v>1079</v>
      </c>
      <c r="O1265" t="s">
        <v>4446</v>
      </c>
      <c r="P1265" t="s">
        <v>41</v>
      </c>
      <c r="Q1265" t="s">
        <v>25</v>
      </c>
      <c r="R1265" t="s">
        <v>25</v>
      </c>
      <c r="S1265" t="s">
        <v>26</v>
      </c>
      <c r="T1265" t="b">
        <v>0</v>
      </c>
      <c r="U1265" t="b">
        <v>0</v>
      </c>
      <c r="V1265">
        <v>1</v>
      </c>
      <c r="W1265">
        <v>75</v>
      </c>
      <c r="X1265">
        <v>8</v>
      </c>
      <c r="AB1265">
        <v>2</v>
      </c>
      <c r="AC1265">
        <v>1</v>
      </c>
      <c r="AD1265">
        <v>2</v>
      </c>
      <c r="AE1265" t="s">
        <v>618</v>
      </c>
      <c r="AG1265" t="s">
        <v>2154</v>
      </c>
      <c r="AH1265" t="s">
        <v>4447</v>
      </c>
    </row>
    <row r="1266" spans="1:34" x14ac:dyDescent="0.25">
      <c r="A1266">
        <v>5</v>
      </c>
      <c r="B1266" t="s">
        <v>636</v>
      </c>
      <c r="C1266" t="s">
        <v>639</v>
      </c>
      <c r="D1266" t="s">
        <v>637</v>
      </c>
      <c r="E1266" t="s">
        <v>638</v>
      </c>
      <c r="F1266" t="s">
        <v>641</v>
      </c>
      <c r="G1266" t="s">
        <v>11042</v>
      </c>
      <c r="H1266" t="s">
        <v>1076</v>
      </c>
      <c r="I1266" t="s">
        <v>1077</v>
      </c>
      <c r="J1266">
        <v>1</v>
      </c>
      <c r="L1266" t="s">
        <v>1026</v>
      </c>
      <c r="M1266" t="s">
        <v>1078</v>
      </c>
      <c r="N1266" t="s">
        <v>1079</v>
      </c>
      <c r="O1266" t="s">
        <v>4448</v>
      </c>
      <c r="P1266" t="s">
        <v>41</v>
      </c>
      <c r="Q1266" t="s">
        <v>25</v>
      </c>
      <c r="R1266" t="s">
        <v>25</v>
      </c>
      <c r="S1266" t="s">
        <v>26</v>
      </c>
      <c r="T1266" t="b">
        <v>0</v>
      </c>
      <c r="U1266" t="b">
        <v>0</v>
      </c>
      <c r="V1266">
        <v>2</v>
      </c>
      <c r="W1266">
        <v>75</v>
      </c>
      <c r="X1266">
        <v>8</v>
      </c>
      <c r="AB1266">
        <v>2</v>
      </c>
      <c r="AC1266">
        <v>1</v>
      </c>
      <c r="AD1266">
        <v>2</v>
      </c>
      <c r="AE1266" t="s">
        <v>3856</v>
      </c>
      <c r="AG1266" t="s">
        <v>3882</v>
      </c>
      <c r="AH1266" t="s">
        <v>4449</v>
      </c>
    </row>
    <row r="1267" spans="1:34" x14ac:dyDescent="0.25">
      <c r="A1267">
        <v>5</v>
      </c>
      <c r="B1267" t="s">
        <v>636</v>
      </c>
      <c r="C1267" t="s">
        <v>639</v>
      </c>
      <c r="D1267" t="s">
        <v>637</v>
      </c>
      <c r="E1267" t="s">
        <v>638</v>
      </c>
      <c r="F1267" t="s">
        <v>641</v>
      </c>
      <c r="G1267" t="s">
        <v>11042</v>
      </c>
      <c r="H1267" t="s">
        <v>1076</v>
      </c>
      <c r="I1267" t="s">
        <v>1077</v>
      </c>
      <c r="J1267">
        <v>1</v>
      </c>
      <c r="L1267" t="s">
        <v>1026</v>
      </c>
      <c r="M1267" t="s">
        <v>1078</v>
      </c>
      <c r="N1267" t="s">
        <v>1079</v>
      </c>
      <c r="O1267" t="s">
        <v>4450</v>
      </c>
      <c r="P1267" t="s">
        <v>41</v>
      </c>
      <c r="Q1267" t="s">
        <v>25</v>
      </c>
      <c r="R1267" t="s">
        <v>25</v>
      </c>
      <c r="S1267" t="s">
        <v>26</v>
      </c>
      <c r="T1267" t="b">
        <v>0</v>
      </c>
      <c r="U1267" t="b">
        <v>0</v>
      </c>
      <c r="V1267">
        <v>3</v>
      </c>
      <c r="W1267">
        <v>75</v>
      </c>
      <c r="X1267">
        <v>8</v>
      </c>
      <c r="AB1267">
        <v>2</v>
      </c>
      <c r="AC1267">
        <v>1</v>
      </c>
      <c r="AD1267">
        <v>2</v>
      </c>
      <c r="AE1267" t="s">
        <v>3856</v>
      </c>
      <c r="AG1267" t="s">
        <v>3882</v>
      </c>
      <c r="AH1267" t="s">
        <v>4451</v>
      </c>
    </row>
    <row r="1268" spans="1:34" x14ac:dyDescent="0.25">
      <c r="A1268">
        <v>5</v>
      </c>
      <c r="B1268" t="s">
        <v>636</v>
      </c>
      <c r="C1268" t="s">
        <v>639</v>
      </c>
      <c r="D1268" t="s">
        <v>637</v>
      </c>
      <c r="E1268" t="s">
        <v>638</v>
      </c>
      <c r="F1268" t="s">
        <v>641</v>
      </c>
      <c r="G1268" t="s">
        <v>11042</v>
      </c>
      <c r="H1268" t="s">
        <v>1076</v>
      </c>
      <c r="I1268" t="s">
        <v>1077</v>
      </c>
      <c r="J1268">
        <v>1</v>
      </c>
      <c r="L1268" t="s">
        <v>1026</v>
      </c>
      <c r="M1268" t="s">
        <v>1078</v>
      </c>
      <c r="N1268" t="s">
        <v>1079</v>
      </c>
      <c r="O1268" t="s">
        <v>4452</v>
      </c>
      <c r="P1268" t="s">
        <v>41</v>
      </c>
      <c r="Q1268" t="s">
        <v>25</v>
      </c>
      <c r="R1268" t="s">
        <v>25</v>
      </c>
      <c r="S1268" t="s">
        <v>26</v>
      </c>
      <c r="T1268" t="b">
        <v>0</v>
      </c>
      <c r="U1268" t="b">
        <v>0</v>
      </c>
      <c r="V1268">
        <v>4</v>
      </c>
      <c r="W1268">
        <v>75</v>
      </c>
      <c r="X1268">
        <v>8</v>
      </c>
      <c r="AB1268">
        <v>2</v>
      </c>
      <c r="AC1268">
        <v>1</v>
      </c>
      <c r="AD1268">
        <v>2</v>
      </c>
      <c r="AE1268" t="s">
        <v>3856</v>
      </c>
      <c r="AG1268" t="s">
        <v>3882</v>
      </c>
      <c r="AH1268" t="s">
        <v>4453</v>
      </c>
    </row>
    <row r="1269" spans="1:34" x14ac:dyDescent="0.25">
      <c r="A1269">
        <v>5</v>
      </c>
      <c r="B1269" t="s">
        <v>636</v>
      </c>
      <c r="C1269" t="s">
        <v>639</v>
      </c>
      <c r="D1269" t="s">
        <v>637</v>
      </c>
      <c r="E1269" t="s">
        <v>638</v>
      </c>
      <c r="F1269" t="s">
        <v>641</v>
      </c>
      <c r="G1269" t="s">
        <v>11042</v>
      </c>
      <c r="H1269" t="s">
        <v>1076</v>
      </c>
      <c r="I1269" t="s">
        <v>1077</v>
      </c>
      <c r="J1269">
        <v>1</v>
      </c>
      <c r="L1269" t="s">
        <v>1026</v>
      </c>
      <c r="M1269" t="s">
        <v>1078</v>
      </c>
      <c r="N1269" t="s">
        <v>1079</v>
      </c>
      <c r="O1269" t="s">
        <v>4454</v>
      </c>
      <c r="P1269" t="s">
        <v>45</v>
      </c>
      <c r="Q1269" t="s">
        <v>25</v>
      </c>
      <c r="R1269" t="s">
        <v>25</v>
      </c>
      <c r="S1269" t="s">
        <v>26</v>
      </c>
      <c r="T1269" t="b">
        <v>1</v>
      </c>
      <c r="U1269" t="b">
        <v>0</v>
      </c>
      <c r="V1269">
        <v>1</v>
      </c>
      <c r="W1269">
        <v>140</v>
      </c>
      <c r="X1269">
        <v>12</v>
      </c>
      <c r="AB1269">
        <v>2</v>
      </c>
      <c r="AC1269">
        <v>1</v>
      </c>
      <c r="AD1269">
        <v>2</v>
      </c>
      <c r="AE1269" t="s">
        <v>3856</v>
      </c>
      <c r="AG1269" t="s">
        <v>4455</v>
      </c>
      <c r="AH1269" t="s">
        <v>4456</v>
      </c>
    </row>
    <row r="1270" spans="1:34" x14ac:dyDescent="0.25">
      <c r="A1270">
        <v>5</v>
      </c>
      <c r="B1270" t="s">
        <v>636</v>
      </c>
      <c r="C1270" t="s">
        <v>639</v>
      </c>
      <c r="D1270" t="s">
        <v>637</v>
      </c>
      <c r="E1270" t="s">
        <v>638</v>
      </c>
      <c r="F1270" t="s">
        <v>641</v>
      </c>
      <c r="G1270" t="s">
        <v>11042</v>
      </c>
      <c r="H1270" t="s">
        <v>1076</v>
      </c>
      <c r="I1270" t="s">
        <v>1077</v>
      </c>
      <c r="J1270">
        <v>1</v>
      </c>
      <c r="L1270" t="s">
        <v>1026</v>
      </c>
      <c r="M1270" t="s">
        <v>1078</v>
      </c>
      <c r="N1270" t="s">
        <v>1079</v>
      </c>
      <c r="O1270" t="s">
        <v>4457</v>
      </c>
      <c r="P1270" t="s">
        <v>45</v>
      </c>
      <c r="Q1270" t="s">
        <v>25</v>
      </c>
      <c r="R1270" t="s">
        <v>25</v>
      </c>
      <c r="S1270" t="s">
        <v>26</v>
      </c>
      <c r="T1270" t="b">
        <v>1</v>
      </c>
      <c r="U1270" t="b">
        <v>0</v>
      </c>
      <c r="V1270">
        <v>2</v>
      </c>
      <c r="W1270">
        <v>145</v>
      </c>
      <c r="X1270">
        <v>10</v>
      </c>
      <c r="AB1270">
        <v>2</v>
      </c>
      <c r="AC1270">
        <v>1</v>
      </c>
      <c r="AD1270">
        <v>2</v>
      </c>
      <c r="AE1270" t="s">
        <v>3856</v>
      </c>
      <c r="AG1270" t="s">
        <v>4458</v>
      </c>
      <c r="AH1270" t="s">
        <v>4459</v>
      </c>
    </row>
    <row r="1271" spans="1:34" x14ac:dyDescent="0.25">
      <c r="A1271">
        <v>5</v>
      </c>
      <c r="B1271" t="s">
        <v>636</v>
      </c>
      <c r="C1271" t="s">
        <v>639</v>
      </c>
      <c r="D1271" t="s">
        <v>637</v>
      </c>
      <c r="E1271" t="s">
        <v>638</v>
      </c>
      <c r="F1271" t="s">
        <v>641</v>
      </c>
      <c r="G1271" t="s">
        <v>11042</v>
      </c>
      <c r="H1271" t="s">
        <v>1076</v>
      </c>
      <c r="I1271" t="s">
        <v>1077</v>
      </c>
      <c r="J1271">
        <v>1</v>
      </c>
      <c r="L1271" t="s">
        <v>1026</v>
      </c>
      <c r="M1271" t="s">
        <v>1078</v>
      </c>
      <c r="N1271" t="s">
        <v>1079</v>
      </c>
      <c r="O1271" t="s">
        <v>4460</v>
      </c>
      <c r="P1271" t="s">
        <v>45</v>
      </c>
      <c r="Q1271" t="s">
        <v>25</v>
      </c>
      <c r="R1271" t="s">
        <v>25</v>
      </c>
      <c r="S1271" t="s">
        <v>26</v>
      </c>
      <c r="T1271" t="b">
        <v>1</v>
      </c>
      <c r="U1271" t="b">
        <v>0</v>
      </c>
      <c r="V1271">
        <v>3</v>
      </c>
      <c r="W1271">
        <v>145</v>
      </c>
      <c r="X1271">
        <v>11</v>
      </c>
      <c r="AB1271">
        <v>2</v>
      </c>
      <c r="AC1271">
        <v>1</v>
      </c>
      <c r="AD1271">
        <v>2</v>
      </c>
      <c r="AE1271" t="s">
        <v>3856</v>
      </c>
      <c r="AG1271" t="s">
        <v>4461</v>
      </c>
      <c r="AH1271" t="s">
        <v>4462</v>
      </c>
    </row>
    <row r="1272" spans="1:34" x14ac:dyDescent="0.25">
      <c r="A1272">
        <v>5</v>
      </c>
      <c r="B1272" t="s">
        <v>636</v>
      </c>
      <c r="C1272" t="s">
        <v>639</v>
      </c>
      <c r="D1272" t="s">
        <v>637</v>
      </c>
      <c r="E1272" t="s">
        <v>638</v>
      </c>
      <c r="F1272" t="s">
        <v>641</v>
      </c>
      <c r="G1272" t="s">
        <v>11042</v>
      </c>
      <c r="H1272" t="s">
        <v>1076</v>
      </c>
      <c r="I1272" t="s">
        <v>1077</v>
      </c>
      <c r="J1272">
        <v>1</v>
      </c>
      <c r="L1272" t="s">
        <v>1026</v>
      </c>
      <c r="M1272" t="s">
        <v>1078</v>
      </c>
      <c r="N1272" t="s">
        <v>1079</v>
      </c>
      <c r="O1272" t="s">
        <v>4463</v>
      </c>
      <c r="P1272" t="s">
        <v>15</v>
      </c>
      <c r="Q1272" t="s">
        <v>2</v>
      </c>
      <c r="R1272" t="s">
        <v>2</v>
      </c>
      <c r="S1272" t="s">
        <v>8646</v>
      </c>
      <c r="T1272" t="b">
        <v>1</v>
      </c>
      <c r="U1272" t="b">
        <v>1</v>
      </c>
      <c r="V1272">
        <v>1</v>
      </c>
      <c r="W1272">
        <v>75</v>
      </c>
      <c r="Y1272">
        <v>60</v>
      </c>
      <c r="AG1272" t="s">
        <v>4464</v>
      </c>
      <c r="AH1272" t="s">
        <v>4465</v>
      </c>
    </row>
    <row r="1273" spans="1:34" x14ac:dyDescent="0.25">
      <c r="A1273">
        <v>5</v>
      </c>
      <c r="B1273" t="s">
        <v>636</v>
      </c>
      <c r="C1273" t="s">
        <v>639</v>
      </c>
      <c r="D1273" t="s">
        <v>637</v>
      </c>
      <c r="E1273" t="s">
        <v>638</v>
      </c>
      <c r="F1273" t="s">
        <v>641</v>
      </c>
      <c r="G1273" t="s">
        <v>11042</v>
      </c>
      <c r="H1273" t="s">
        <v>1076</v>
      </c>
      <c r="I1273" t="s">
        <v>1077</v>
      </c>
      <c r="J1273">
        <v>1</v>
      </c>
      <c r="L1273" t="s">
        <v>1026</v>
      </c>
      <c r="M1273" t="s">
        <v>1078</v>
      </c>
      <c r="N1273" t="s">
        <v>1079</v>
      </c>
      <c r="O1273" t="s">
        <v>4466</v>
      </c>
      <c r="P1273" t="s">
        <v>15</v>
      </c>
      <c r="Q1273" t="s">
        <v>2</v>
      </c>
      <c r="R1273" t="s">
        <v>2</v>
      </c>
      <c r="S1273" t="s">
        <v>8646</v>
      </c>
      <c r="T1273" t="b">
        <v>1</v>
      </c>
      <c r="U1273" t="b">
        <v>1</v>
      </c>
      <c r="V1273">
        <v>2</v>
      </c>
      <c r="W1273">
        <v>75</v>
      </c>
      <c r="Y1273">
        <v>49.8</v>
      </c>
      <c r="AG1273" t="s">
        <v>4464</v>
      </c>
      <c r="AH1273" t="s">
        <v>4467</v>
      </c>
    </row>
    <row r="1274" spans="1:34" x14ac:dyDescent="0.25">
      <c r="A1274">
        <v>5</v>
      </c>
      <c r="B1274" t="s">
        <v>636</v>
      </c>
      <c r="C1274" t="s">
        <v>639</v>
      </c>
      <c r="D1274" t="s">
        <v>637</v>
      </c>
      <c r="E1274" t="s">
        <v>638</v>
      </c>
      <c r="F1274" t="s">
        <v>641</v>
      </c>
      <c r="G1274" t="s">
        <v>11042</v>
      </c>
      <c r="H1274" t="s">
        <v>1076</v>
      </c>
      <c r="I1274" t="s">
        <v>1077</v>
      </c>
      <c r="J1274">
        <v>1</v>
      </c>
      <c r="L1274" t="s">
        <v>1026</v>
      </c>
      <c r="M1274" t="s">
        <v>1078</v>
      </c>
      <c r="N1274" t="s">
        <v>1079</v>
      </c>
      <c r="O1274" t="s">
        <v>4468</v>
      </c>
      <c r="P1274" t="s">
        <v>15</v>
      </c>
      <c r="Q1274" t="s">
        <v>2</v>
      </c>
      <c r="R1274" t="s">
        <v>2</v>
      </c>
      <c r="S1274" t="s">
        <v>8646</v>
      </c>
      <c r="T1274" t="b">
        <v>1</v>
      </c>
      <c r="U1274" t="b">
        <v>1</v>
      </c>
      <c r="V1274">
        <v>3</v>
      </c>
      <c r="W1274">
        <v>75</v>
      </c>
      <c r="Y1274">
        <v>45</v>
      </c>
      <c r="AG1274" t="s">
        <v>4469</v>
      </c>
      <c r="AH1274" t="s">
        <v>4470</v>
      </c>
    </row>
    <row r="1275" spans="1:34" x14ac:dyDescent="0.25">
      <c r="A1275">
        <v>5</v>
      </c>
      <c r="B1275" t="s">
        <v>636</v>
      </c>
      <c r="C1275" t="s">
        <v>639</v>
      </c>
      <c r="D1275" t="s">
        <v>637</v>
      </c>
      <c r="E1275" t="s">
        <v>638</v>
      </c>
      <c r="F1275" t="s">
        <v>641</v>
      </c>
      <c r="G1275" t="s">
        <v>11042</v>
      </c>
      <c r="H1275" t="s">
        <v>1076</v>
      </c>
      <c r="I1275" t="s">
        <v>1077</v>
      </c>
      <c r="J1275">
        <v>1</v>
      </c>
      <c r="L1275" t="s">
        <v>1026</v>
      </c>
      <c r="M1275" t="s">
        <v>1078</v>
      </c>
      <c r="N1275" t="s">
        <v>1079</v>
      </c>
      <c r="O1275" t="s">
        <v>4471</v>
      </c>
      <c r="P1275" t="s">
        <v>329</v>
      </c>
      <c r="Q1275" t="s">
        <v>324</v>
      </c>
      <c r="R1275" t="s">
        <v>324</v>
      </c>
      <c r="S1275" t="s">
        <v>8645</v>
      </c>
      <c r="T1275" t="b">
        <v>0</v>
      </c>
      <c r="U1275" t="b">
        <v>1</v>
      </c>
      <c r="V1275">
        <v>1</v>
      </c>
      <c r="W1275">
        <v>0</v>
      </c>
      <c r="Y1275">
        <v>45</v>
      </c>
      <c r="AG1275" t="s">
        <v>4472</v>
      </c>
      <c r="AH1275" t="s">
        <v>4473</v>
      </c>
    </row>
    <row r="1276" spans="1:34" x14ac:dyDescent="0.25">
      <c r="A1276">
        <v>5</v>
      </c>
      <c r="B1276" t="s">
        <v>636</v>
      </c>
      <c r="C1276" t="s">
        <v>639</v>
      </c>
      <c r="D1276" t="s">
        <v>637</v>
      </c>
      <c r="E1276" t="s">
        <v>638</v>
      </c>
      <c r="F1276" t="s">
        <v>641</v>
      </c>
      <c r="G1276" t="s">
        <v>11042</v>
      </c>
      <c r="H1276" t="s">
        <v>1076</v>
      </c>
      <c r="I1276" t="s">
        <v>1077</v>
      </c>
      <c r="J1276">
        <v>1</v>
      </c>
      <c r="L1276" t="s">
        <v>1026</v>
      </c>
      <c r="M1276" t="s">
        <v>1078</v>
      </c>
      <c r="N1276" t="s">
        <v>1079</v>
      </c>
      <c r="O1276" t="s">
        <v>4474</v>
      </c>
      <c r="P1276" t="s">
        <v>329</v>
      </c>
      <c r="Q1276" t="s">
        <v>324</v>
      </c>
      <c r="R1276" t="s">
        <v>324</v>
      </c>
      <c r="S1276" t="s">
        <v>8645</v>
      </c>
      <c r="T1276" t="b">
        <v>0</v>
      </c>
      <c r="U1276" t="b">
        <v>1</v>
      </c>
      <c r="V1276">
        <v>2</v>
      </c>
      <c r="W1276">
        <v>0</v>
      </c>
      <c r="Y1276">
        <v>49.8</v>
      </c>
      <c r="AG1276" t="s">
        <v>4475</v>
      </c>
      <c r="AH1276" t="s">
        <v>4476</v>
      </c>
    </row>
    <row r="1277" spans="1:34" x14ac:dyDescent="0.25">
      <c r="A1277">
        <v>5</v>
      </c>
      <c r="B1277" t="s">
        <v>636</v>
      </c>
      <c r="C1277" t="s">
        <v>639</v>
      </c>
      <c r="D1277" t="s">
        <v>637</v>
      </c>
      <c r="E1277" t="s">
        <v>638</v>
      </c>
      <c r="F1277" t="s">
        <v>641</v>
      </c>
      <c r="G1277" t="s">
        <v>11042</v>
      </c>
      <c r="H1277" t="s">
        <v>1076</v>
      </c>
      <c r="I1277" t="s">
        <v>1077</v>
      </c>
      <c r="J1277">
        <v>1</v>
      </c>
      <c r="L1277" t="s">
        <v>1026</v>
      </c>
      <c r="M1277" t="s">
        <v>1078</v>
      </c>
      <c r="N1277" t="s">
        <v>1079</v>
      </c>
      <c r="O1277" t="s">
        <v>4477</v>
      </c>
      <c r="P1277" t="s">
        <v>329</v>
      </c>
      <c r="Q1277" t="s">
        <v>324</v>
      </c>
      <c r="R1277" t="s">
        <v>324</v>
      </c>
      <c r="S1277" t="s">
        <v>8645</v>
      </c>
      <c r="T1277" t="b">
        <v>0</v>
      </c>
      <c r="U1277" t="b">
        <v>1</v>
      </c>
      <c r="V1277">
        <v>3</v>
      </c>
      <c r="W1277">
        <v>0</v>
      </c>
      <c r="Y1277">
        <v>49.8</v>
      </c>
      <c r="AG1277" t="s">
        <v>4478</v>
      </c>
      <c r="AH1277" t="s">
        <v>4479</v>
      </c>
    </row>
    <row r="1278" spans="1:34" x14ac:dyDescent="0.25">
      <c r="A1278">
        <v>5</v>
      </c>
      <c r="B1278" t="s">
        <v>636</v>
      </c>
      <c r="C1278" t="s">
        <v>639</v>
      </c>
      <c r="D1278" t="s">
        <v>637</v>
      </c>
      <c r="E1278" t="s">
        <v>638</v>
      </c>
      <c r="F1278" t="s">
        <v>641</v>
      </c>
      <c r="G1278" t="s">
        <v>11042</v>
      </c>
      <c r="H1278" t="s">
        <v>1076</v>
      </c>
      <c r="I1278" t="s">
        <v>1077</v>
      </c>
      <c r="J1278">
        <v>1</v>
      </c>
      <c r="L1278" t="s">
        <v>1026</v>
      </c>
      <c r="M1278" t="s">
        <v>1078</v>
      </c>
      <c r="N1278" t="s">
        <v>1079</v>
      </c>
      <c r="O1278" t="s">
        <v>4480</v>
      </c>
      <c r="P1278" t="s">
        <v>356</v>
      </c>
      <c r="Q1278" t="s">
        <v>25</v>
      </c>
      <c r="R1278" t="s">
        <v>25</v>
      </c>
      <c r="S1278" t="s">
        <v>357</v>
      </c>
      <c r="T1278" t="b">
        <v>0</v>
      </c>
      <c r="U1278" t="b">
        <v>1</v>
      </c>
      <c r="V1278">
        <v>2</v>
      </c>
      <c r="Y1278">
        <v>240</v>
      </c>
      <c r="Z1278">
        <v>1.0900000000000001</v>
      </c>
      <c r="AA1278" t="s">
        <v>3957</v>
      </c>
      <c r="AG1278" t="s">
        <v>4481</v>
      </c>
      <c r="AH1278" t="s">
        <v>1079</v>
      </c>
    </row>
    <row r="1279" spans="1:34" x14ac:dyDescent="0.25">
      <c r="A1279">
        <v>5</v>
      </c>
      <c r="B1279" t="s">
        <v>636</v>
      </c>
      <c r="C1279" t="s">
        <v>639</v>
      </c>
      <c r="D1279" t="s">
        <v>637</v>
      </c>
      <c r="E1279" t="s">
        <v>638</v>
      </c>
      <c r="F1279" t="s">
        <v>641</v>
      </c>
      <c r="G1279" t="s">
        <v>11042</v>
      </c>
      <c r="H1279" t="s">
        <v>1080</v>
      </c>
      <c r="I1279" t="s">
        <v>1081</v>
      </c>
      <c r="J1279">
        <v>2</v>
      </c>
      <c r="L1279" t="s">
        <v>1031</v>
      </c>
      <c r="M1279" t="s">
        <v>1082</v>
      </c>
      <c r="N1279" t="s">
        <v>1083</v>
      </c>
      <c r="O1279" t="s">
        <v>4482</v>
      </c>
      <c r="P1279" t="s">
        <v>356</v>
      </c>
      <c r="Q1279" t="s">
        <v>25</v>
      </c>
      <c r="R1279" t="s">
        <v>25</v>
      </c>
      <c r="S1279" t="s">
        <v>357</v>
      </c>
      <c r="T1279" t="b">
        <v>0</v>
      </c>
      <c r="U1279" t="b">
        <v>1</v>
      </c>
      <c r="V1279">
        <v>1</v>
      </c>
      <c r="Y1279">
        <v>300</v>
      </c>
      <c r="Z1279">
        <v>1.35</v>
      </c>
      <c r="AA1279" t="s">
        <v>3957</v>
      </c>
      <c r="AG1279" t="s">
        <v>272</v>
      </c>
      <c r="AH1279" t="s">
        <v>1082</v>
      </c>
    </row>
    <row r="1280" spans="1:34" x14ac:dyDescent="0.25">
      <c r="A1280">
        <v>5</v>
      </c>
      <c r="B1280" t="s">
        <v>636</v>
      </c>
      <c r="C1280" t="s">
        <v>639</v>
      </c>
      <c r="D1280" t="s">
        <v>637</v>
      </c>
      <c r="E1280" t="s">
        <v>638</v>
      </c>
      <c r="F1280" t="s">
        <v>641</v>
      </c>
      <c r="G1280" t="s">
        <v>11042</v>
      </c>
      <c r="H1280" t="s">
        <v>1080</v>
      </c>
      <c r="I1280" t="s">
        <v>1081</v>
      </c>
      <c r="J1280">
        <v>2</v>
      </c>
      <c r="L1280" t="s">
        <v>1031</v>
      </c>
      <c r="M1280" t="s">
        <v>1082</v>
      </c>
      <c r="N1280" t="s">
        <v>1083</v>
      </c>
      <c r="O1280" t="s">
        <v>4483</v>
      </c>
      <c r="P1280" t="s">
        <v>398</v>
      </c>
      <c r="Q1280" t="s">
        <v>272</v>
      </c>
      <c r="R1280" t="s">
        <v>8666</v>
      </c>
      <c r="S1280" t="s">
        <v>8645</v>
      </c>
      <c r="T1280" t="b">
        <v>0</v>
      </c>
      <c r="U1280" t="b">
        <v>0</v>
      </c>
      <c r="V1280">
        <v>1</v>
      </c>
      <c r="W1280">
        <v>0</v>
      </c>
      <c r="X1280">
        <v>15</v>
      </c>
      <c r="AG1280" t="s">
        <v>4484</v>
      </c>
      <c r="AH1280" t="s">
        <v>4485</v>
      </c>
    </row>
    <row r="1281" spans="1:34" x14ac:dyDescent="0.25">
      <c r="A1281">
        <v>5</v>
      </c>
      <c r="B1281" t="s">
        <v>636</v>
      </c>
      <c r="C1281" t="s">
        <v>639</v>
      </c>
      <c r="D1281" t="s">
        <v>637</v>
      </c>
      <c r="E1281" t="s">
        <v>638</v>
      </c>
      <c r="F1281" t="s">
        <v>641</v>
      </c>
      <c r="G1281" t="s">
        <v>11042</v>
      </c>
      <c r="H1281" t="s">
        <v>1080</v>
      </c>
      <c r="I1281" t="s">
        <v>1081</v>
      </c>
      <c r="J1281">
        <v>2</v>
      </c>
      <c r="L1281" t="s">
        <v>1031</v>
      </c>
      <c r="M1281" t="s">
        <v>1082</v>
      </c>
      <c r="N1281" t="s">
        <v>1083</v>
      </c>
      <c r="O1281" t="s">
        <v>4486</v>
      </c>
      <c r="P1281" t="s">
        <v>389</v>
      </c>
      <c r="Q1281" t="s">
        <v>148</v>
      </c>
      <c r="R1281" t="s">
        <v>8659</v>
      </c>
      <c r="S1281" t="s">
        <v>8662</v>
      </c>
      <c r="T1281" t="b">
        <v>0</v>
      </c>
      <c r="U1281" t="b">
        <v>0</v>
      </c>
      <c r="V1281">
        <v>1</v>
      </c>
      <c r="W1281">
        <v>0</v>
      </c>
      <c r="X1281">
        <v>12</v>
      </c>
      <c r="AH1281" t="s">
        <v>4487</v>
      </c>
    </row>
    <row r="1282" spans="1:34" x14ac:dyDescent="0.25">
      <c r="A1282">
        <v>5</v>
      </c>
      <c r="B1282" t="s">
        <v>636</v>
      </c>
      <c r="C1282" t="s">
        <v>639</v>
      </c>
      <c r="D1282" t="s">
        <v>637</v>
      </c>
      <c r="E1282" t="s">
        <v>638</v>
      </c>
      <c r="F1282" t="s">
        <v>641</v>
      </c>
      <c r="G1282" t="s">
        <v>11042</v>
      </c>
      <c r="H1282" t="s">
        <v>1080</v>
      </c>
      <c r="I1282" t="s">
        <v>1081</v>
      </c>
      <c r="J1282">
        <v>2</v>
      </c>
      <c r="L1282" t="s">
        <v>1031</v>
      </c>
      <c r="M1282" t="s">
        <v>1082</v>
      </c>
      <c r="N1282" t="s">
        <v>1083</v>
      </c>
      <c r="O1282" t="s">
        <v>4488</v>
      </c>
      <c r="P1282" t="s">
        <v>1404</v>
      </c>
      <c r="Q1282" t="s">
        <v>148</v>
      </c>
      <c r="R1282" t="s">
        <v>8659</v>
      </c>
      <c r="S1282" t="s">
        <v>149</v>
      </c>
      <c r="T1282" t="b">
        <v>0</v>
      </c>
      <c r="U1282" t="b">
        <v>0</v>
      </c>
      <c r="V1282">
        <v>1</v>
      </c>
      <c r="W1282">
        <v>60</v>
      </c>
      <c r="X1282">
        <v>8</v>
      </c>
      <c r="AB1282">
        <v>3</v>
      </c>
      <c r="AC1282">
        <v>1</v>
      </c>
      <c r="AD1282">
        <v>1</v>
      </c>
      <c r="AE1282" t="s">
        <v>618</v>
      </c>
      <c r="AG1282" t="s">
        <v>2598</v>
      </c>
      <c r="AH1282" t="s">
        <v>4489</v>
      </c>
    </row>
    <row r="1283" spans="1:34" x14ac:dyDescent="0.25">
      <c r="A1283">
        <v>5</v>
      </c>
      <c r="B1283" t="s">
        <v>636</v>
      </c>
      <c r="C1283" t="s">
        <v>639</v>
      </c>
      <c r="D1283" t="s">
        <v>637</v>
      </c>
      <c r="E1283" t="s">
        <v>638</v>
      </c>
      <c r="F1283" t="s">
        <v>641</v>
      </c>
      <c r="G1283" t="s">
        <v>11042</v>
      </c>
      <c r="H1283" t="s">
        <v>1080</v>
      </c>
      <c r="I1283" t="s">
        <v>1081</v>
      </c>
      <c r="J1283">
        <v>2</v>
      </c>
      <c r="L1283" t="s">
        <v>1031</v>
      </c>
      <c r="M1283" t="s">
        <v>1082</v>
      </c>
      <c r="N1283" t="s">
        <v>1083</v>
      </c>
      <c r="O1283" t="s">
        <v>4490</v>
      </c>
      <c r="P1283" t="s">
        <v>1404</v>
      </c>
      <c r="Q1283" t="s">
        <v>148</v>
      </c>
      <c r="R1283" t="s">
        <v>8659</v>
      </c>
      <c r="S1283" t="s">
        <v>149</v>
      </c>
      <c r="T1283" t="b">
        <v>0</v>
      </c>
      <c r="U1283" t="b">
        <v>0</v>
      </c>
      <c r="V1283">
        <v>2</v>
      </c>
      <c r="W1283">
        <v>60</v>
      </c>
      <c r="X1283">
        <v>8</v>
      </c>
      <c r="AB1283">
        <v>3</v>
      </c>
      <c r="AC1283">
        <v>1</v>
      </c>
      <c r="AD1283">
        <v>1</v>
      </c>
      <c r="AE1283" t="s">
        <v>618</v>
      </c>
      <c r="AG1283" t="s">
        <v>2598</v>
      </c>
      <c r="AH1283" t="s">
        <v>4491</v>
      </c>
    </row>
    <row r="1284" spans="1:34" x14ac:dyDescent="0.25">
      <c r="A1284">
        <v>5</v>
      </c>
      <c r="B1284" t="s">
        <v>636</v>
      </c>
      <c r="C1284" t="s">
        <v>639</v>
      </c>
      <c r="D1284" t="s">
        <v>637</v>
      </c>
      <c r="E1284" t="s">
        <v>638</v>
      </c>
      <c r="F1284" t="s">
        <v>641</v>
      </c>
      <c r="G1284" t="s">
        <v>11042</v>
      </c>
      <c r="H1284" t="s">
        <v>1080</v>
      </c>
      <c r="I1284" t="s">
        <v>1081</v>
      </c>
      <c r="J1284">
        <v>2</v>
      </c>
      <c r="L1284" t="s">
        <v>1031</v>
      </c>
      <c r="M1284" t="s">
        <v>1082</v>
      </c>
      <c r="N1284" t="s">
        <v>1083</v>
      </c>
      <c r="O1284" t="s">
        <v>4492</v>
      </c>
      <c r="P1284" t="s">
        <v>1404</v>
      </c>
      <c r="Q1284" t="s">
        <v>148</v>
      </c>
      <c r="R1284" t="s">
        <v>8659</v>
      </c>
      <c r="S1284" t="s">
        <v>149</v>
      </c>
      <c r="T1284" t="b">
        <v>0</v>
      </c>
      <c r="U1284" t="b">
        <v>0</v>
      </c>
      <c r="V1284">
        <v>3</v>
      </c>
      <c r="W1284">
        <v>60</v>
      </c>
      <c r="X1284">
        <v>8</v>
      </c>
      <c r="AB1284">
        <v>3</v>
      </c>
      <c r="AC1284">
        <v>1</v>
      </c>
      <c r="AD1284">
        <v>1</v>
      </c>
      <c r="AE1284" t="s">
        <v>610</v>
      </c>
      <c r="AG1284" t="s">
        <v>4493</v>
      </c>
      <c r="AH1284" t="s">
        <v>4494</v>
      </c>
    </row>
    <row r="1285" spans="1:34" x14ac:dyDescent="0.25">
      <c r="A1285">
        <v>5</v>
      </c>
      <c r="B1285" t="s">
        <v>636</v>
      </c>
      <c r="C1285" t="s">
        <v>639</v>
      </c>
      <c r="D1285" t="s">
        <v>637</v>
      </c>
      <c r="E1285" t="s">
        <v>638</v>
      </c>
      <c r="F1285" t="s">
        <v>641</v>
      </c>
      <c r="G1285" t="s">
        <v>11042</v>
      </c>
      <c r="H1285" t="s">
        <v>1080</v>
      </c>
      <c r="I1285" t="s">
        <v>1081</v>
      </c>
      <c r="J1285">
        <v>2</v>
      </c>
      <c r="L1285" t="s">
        <v>1031</v>
      </c>
      <c r="M1285" t="s">
        <v>1082</v>
      </c>
      <c r="N1285" t="s">
        <v>1083</v>
      </c>
      <c r="O1285" t="s">
        <v>4495</v>
      </c>
      <c r="P1285" t="s">
        <v>1404</v>
      </c>
      <c r="Q1285" t="s">
        <v>148</v>
      </c>
      <c r="R1285" t="s">
        <v>8659</v>
      </c>
      <c r="S1285" t="s">
        <v>149</v>
      </c>
      <c r="T1285" t="b">
        <v>0</v>
      </c>
      <c r="U1285" t="b">
        <v>0</v>
      </c>
      <c r="V1285">
        <v>4</v>
      </c>
      <c r="W1285">
        <v>60</v>
      </c>
      <c r="X1285">
        <v>5.5</v>
      </c>
      <c r="AB1285">
        <v>3</v>
      </c>
      <c r="AC1285">
        <v>1</v>
      </c>
      <c r="AD1285">
        <v>1</v>
      </c>
      <c r="AE1285" t="s">
        <v>610</v>
      </c>
      <c r="AG1285" t="s">
        <v>4493</v>
      </c>
      <c r="AH1285" t="s">
        <v>4496</v>
      </c>
    </row>
    <row r="1286" spans="1:34" x14ac:dyDescent="0.25">
      <c r="A1286">
        <v>5</v>
      </c>
      <c r="B1286" t="s">
        <v>636</v>
      </c>
      <c r="C1286" t="s">
        <v>639</v>
      </c>
      <c r="D1286" t="s">
        <v>637</v>
      </c>
      <c r="E1286" t="s">
        <v>638</v>
      </c>
      <c r="F1286" t="s">
        <v>641</v>
      </c>
      <c r="G1286" t="s">
        <v>11042</v>
      </c>
      <c r="H1286" t="s">
        <v>1080</v>
      </c>
      <c r="I1286" t="s">
        <v>1081</v>
      </c>
      <c r="J1286">
        <v>2</v>
      </c>
      <c r="L1286" t="s">
        <v>1031</v>
      </c>
      <c r="M1286" t="s">
        <v>1082</v>
      </c>
      <c r="N1286" t="s">
        <v>1083</v>
      </c>
      <c r="O1286" t="s">
        <v>4497</v>
      </c>
      <c r="P1286" t="s">
        <v>2295</v>
      </c>
      <c r="Q1286" t="s">
        <v>148</v>
      </c>
      <c r="R1286" t="s">
        <v>8659</v>
      </c>
      <c r="S1286" t="s">
        <v>8645</v>
      </c>
      <c r="T1286" t="b">
        <v>0</v>
      </c>
      <c r="U1286" t="b">
        <v>0</v>
      </c>
      <c r="V1286">
        <v>1</v>
      </c>
      <c r="W1286">
        <v>60</v>
      </c>
      <c r="X1286">
        <v>10</v>
      </c>
      <c r="AB1286">
        <v>2</v>
      </c>
      <c r="AC1286">
        <v>1</v>
      </c>
      <c r="AD1286">
        <v>2</v>
      </c>
      <c r="AE1286" t="s">
        <v>618</v>
      </c>
      <c r="AG1286" t="s">
        <v>4498</v>
      </c>
      <c r="AH1286" t="s">
        <v>4499</v>
      </c>
    </row>
    <row r="1287" spans="1:34" x14ac:dyDescent="0.25">
      <c r="A1287">
        <v>5</v>
      </c>
      <c r="B1287" t="s">
        <v>636</v>
      </c>
      <c r="C1287" t="s">
        <v>639</v>
      </c>
      <c r="D1287" t="s">
        <v>637</v>
      </c>
      <c r="E1287" t="s">
        <v>638</v>
      </c>
      <c r="F1287" t="s">
        <v>641</v>
      </c>
      <c r="G1287" t="s">
        <v>11042</v>
      </c>
      <c r="H1287" t="s">
        <v>1080</v>
      </c>
      <c r="I1287" t="s">
        <v>1081</v>
      </c>
      <c r="J1287">
        <v>2</v>
      </c>
      <c r="L1287" t="s">
        <v>1031</v>
      </c>
      <c r="M1287" t="s">
        <v>1082</v>
      </c>
      <c r="N1287" t="s">
        <v>1083</v>
      </c>
      <c r="O1287" t="s">
        <v>4500</v>
      </c>
      <c r="P1287" t="s">
        <v>2295</v>
      </c>
      <c r="Q1287" t="s">
        <v>148</v>
      </c>
      <c r="R1287" t="s">
        <v>8659</v>
      </c>
      <c r="S1287" t="s">
        <v>8645</v>
      </c>
      <c r="T1287" t="b">
        <v>0</v>
      </c>
      <c r="U1287" t="b">
        <v>0</v>
      </c>
      <c r="V1287">
        <v>2</v>
      </c>
      <c r="W1287">
        <v>60</v>
      </c>
      <c r="X1287">
        <v>10</v>
      </c>
      <c r="AB1287">
        <v>2</v>
      </c>
      <c r="AC1287">
        <v>1</v>
      </c>
      <c r="AD1287">
        <v>2</v>
      </c>
      <c r="AE1287" t="s">
        <v>618</v>
      </c>
      <c r="AG1287" t="s">
        <v>4498</v>
      </c>
      <c r="AH1287" t="s">
        <v>4501</v>
      </c>
    </row>
    <row r="1288" spans="1:34" x14ac:dyDescent="0.25">
      <c r="A1288">
        <v>5</v>
      </c>
      <c r="B1288" t="s">
        <v>636</v>
      </c>
      <c r="C1288" t="s">
        <v>639</v>
      </c>
      <c r="D1288" t="s">
        <v>637</v>
      </c>
      <c r="E1288" t="s">
        <v>638</v>
      </c>
      <c r="F1288" t="s">
        <v>641</v>
      </c>
      <c r="G1288" t="s">
        <v>11042</v>
      </c>
      <c r="H1288" t="s">
        <v>1080</v>
      </c>
      <c r="I1288" t="s">
        <v>1081</v>
      </c>
      <c r="J1288">
        <v>2</v>
      </c>
      <c r="L1288" t="s">
        <v>1031</v>
      </c>
      <c r="M1288" t="s">
        <v>1082</v>
      </c>
      <c r="N1288" t="s">
        <v>1083</v>
      </c>
      <c r="O1288" t="s">
        <v>4502</v>
      </c>
      <c r="P1288" t="s">
        <v>2295</v>
      </c>
      <c r="Q1288" t="s">
        <v>148</v>
      </c>
      <c r="R1288" t="s">
        <v>8659</v>
      </c>
      <c r="S1288" t="s">
        <v>8645</v>
      </c>
      <c r="T1288" t="b">
        <v>0</v>
      </c>
      <c r="U1288" t="b">
        <v>0</v>
      </c>
      <c r="V1288">
        <v>3</v>
      </c>
      <c r="W1288">
        <v>70</v>
      </c>
      <c r="X1288">
        <v>10</v>
      </c>
      <c r="AB1288">
        <v>2</v>
      </c>
      <c r="AC1288">
        <v>1</v>
      </c>
      <c r="AD1288">
        <v>2</v>
      </c>
      <c r="AE1288" t="s">
        <v>618</v>
      </c>
      <c r="AG1288" t="s">
        <v>4503</v>
      </c>
      <c r="AH1288" t="s">
        <v>4504</v>
      </c>
    </row>
    <row r="1289" spans="1:34" x14ac:dyDescent="0.25">
      <c r="A1289">
        <v>5</v>
      </c>
      <c r="B1289" t="s">
        <v>636</v>
      </c>
      <c r="C1289" t="s">
        <v>639</v>
      </c>
      <c r="D1289" t="s">
        <v>637</v>
      </c>
      <c r="E1289" t="s">
        <v>638</v>
      </c>
      <c r="F1289" t="s">
        <v>641</v>
      </c>
      <c r="G1289" t="s">
        <v>11042</v>
      </c>
      <c r="H1289" t="s">
        <v>1080</v>
      </c>
      <c r="I1289" t="s">
        <v>1081</v>
      </c>
      <c r="J1289">
        <v>2</v>
      </c>
      <c r="L1289" t="s">
        <v>1031</v>
      </c>
      <c r="M1289" t="s">
        <v>1082</v>
      </c>
      <c r="N1289" t="s">
        <v>1083</v>
      </c>
      <c r="O1289" t="s">
        <v>4505</v>
      </c>
      <c r="P1289" t="s">
        <v>192</v>
      </c>
      <c r="Q1289" t="s">
        <v>148</v>
      </c>
      <c r="R1289" t="s">
        <v>8659</v>
      </c>
      <c r="S1289" t="s">
        <v>149</v>
      </c>
      <c r="T1289" t="b">
        <v>1</v>
      </c>
      <c r="U1289" t="b">
        <v>0</v>
      </c>
      <c r="V1289">
        <v>1</v>
      </c>
      <c r="W1289">
        <v>40</v>
      </c>
      <c r="X1289">
        <v>8</v>
      </c>
      <c r="AB1289">
        <v>3</v>
      </c>
      <c r="AC1289">
        <v>1</v>
      </c>
      <c r="AD1289">
        <v>2</v>
      </c>
      <c r="AE1289" t="s">
        <v>618</v>
      </c>
      <c r="AG1289" t="s">
        <v>4506</v>
      </c>
      <c r="AH1289" t="s">
        <v>4507</v>
      </c>
    </row>
    <row r="1290" spans="1:34" x14ac:dyDescent="0.25">
      <c r="A1290">
        <v>5</v>
      </c>
      <c r="B1290" t="s">
        <v>636</v>
      </c>
      <c r="C1290" t="s">
        <v>639</v>
      </c>
      <c r="D1290" t="s">
        <v>637</v>
      </c>
      <c r="E1290" t="s">
        <v>638</v>
      </c>
      <c r="F1290" t="s">
        <v>641</v>
      </c>
      <c r="G1290" t="s">
        <v>11042</v>
      </c>
      <c r="H1290" t="s">
        <v>1080</v>
      </c>
      <c r="I1290" t="s">
        <v>1081</v>
      </c>
      <c r="J1290">
        <v>2</v>
      </c>
      <c r="L1290" t="s">
        <v>1031</v>
      </c>
      <c r="M1290" t="s">
        <v>1082</v>
      </c>
      <c r="N1290" t="s">
        <v>1083</v>
      </c>
      <c r="O1290" t="s">
        <v>4508</v>
      </c>
      <c r="P1290" t="s">
        <v>192</v>
      </c>
      <c r="Q1290" t="s">
        <v>148</v>
      </c>
      <c r="R1290" t="s">
        <v>8659</v>
      </c>
      <c r="S1290" t="s">
        <v>149</v>
      </c>
      <c r="T1290" t="b">
        <v>1</v>
      </c>
      <c r="U1290" t="b">
        <v>0</v>
      </c>
      <c r="V1290">
        <v>2</v>
      </c>
      <c r="W1290">
        <v>40</v>
      </c>
      <c r="X1290">
        <v>8</v>
      </c>
      <c r="AB1290">
        <v>3</v>
      </c>
      <c r="AC1290">
        <v>1</v>
      </c>
      <c r="AD1290">
        <v>2</v>
      </c>
      <c r="AE1290" t="s">
        <v>618</v>
      </c>
      <c r="AG1290" t="s">
        <v>4509</v>
      </c>
      <c r="AH1290" t="s">
        <v>4510</v>
      </c>
    </row>
    <row r="1291" spans="1:34" x14ac:dyDescent="0.25">
      <c r="A1291">
        <v>5</v>
      </c>
      <c r="B1291" t="s">
        <v>636</v>
      </c>
      <c r="C1291" t="s">
        <v>639</v>
      </c>
      <c r="D1291" t="s">
        <v>637</v>
      </c>
      <c r="E1291" t="s">
        <v>638</v>
      </c>
      <c r="F1291" t="s">
        <v>641</v>
      </c>
      <c r="G1291" t="s">
        <v>11042</v>
      </c>
      <c r="H1291" t="s">
        <v>1080</v>
      </c>
      <c r="I1291" t="s">
        <v>1081</v>
      </c>
      <c r="J1291">
        <v>2</v>
      </c>
      <c r="L1291" t="s">
        <v>1031</v>
      </c>
      <c r="M1291" t="s">
        <v>1082</v>
      </c>
      <c r="N1291" t="s">
        <v>1083</v>
      </c>
      <c r="O1291" t="s">
        <v>4511</v>
      </c>
      <c r="P1291" t="s">
        <v>192</v>
      </c>
      <c r="Q1291" t="s">
        <v>148</v>
      </c>
      <c r="R1291" t="s">
        <v>8659</v>
      </c>
      <c r="S1291" t="s">
        <v>149</v>
      </c>
      <c r="T1291" t="b">
        <v>1</v>
      </c>
      <c r="U1291" t="b">
        <v>0</v>
      </c>
      <c r="V1291">
        <v>3</v>
      </c>
      <c r="W1291">
        <v>40</v>
      </c>
      <c r="X1291">
        <v>8</v>
      </c>
      <c r="AB1291">
        <v>3</v>
      </c>
      <c r="AC1291">
        <v>1</v>
      </c>
      <c r="AD1291">
        <v>2</v>
      </c>
      <c r="AE1291" t="s">
        <v>618</v>
      </c>
      <c r="AG1291" t="s">
        <v>4509</v>
      </c>
      <c r="AH1291" t="s">
        <v>4512</v>
      </c>
    </row>
    <row r="1292" spans="1:34" x14ac:dyDescent="0.25">
      <c r="A1292">
        <v>5</v>
      </c>
      <c r="B1292" t="s">
        <v>636</v>
      </c>
      <c r="C1292" t="s">
        <v>639</v>
      </c>
      <c r="D1292" t="s">
        <v>637</v>
      </c>
      <c r="E1292" t="s">
        <v>638</v>
      </c>
      <c r="F1292" t="s">
        <v>641</v>
      </c>
      <c r="G1292" t="s">
        <v>11042</v>
      </c>
      <c r="H1292" t="s">
        <v>1080</v>
      </c>
      <c r="I1292" t="s">
        <v>1081</v>
      </c>
      <c r="J1292">
        <v>2</v>
      </c>
      <c r="L1292" t="s">
        <v>1031</v>
      </c>
      <c r="M1292" t="s">
        <v>1082</v>
      </c>
      <c r="N1292" t="s">
        <v>1083</v>
      </c>
      <c r="O1292" t="s">
        <v>4513</v>
      </c>
      <c r="P1292" t="s">
        <v>214</v>
      </c>
      <c r="Q1292" t="s">
        <v>8650</v>
      </c>
      <c r="R1292" t="s">
        <v>8637</v>
      </c>
      <c r="S1292" t="s">
        <v>8643</v>
      </c>
      <c r="T1292" t="b">
        <v>0</v>
      </c>
      <c r="U1292" t="b">
        <v>0</v>
      </c>
      <c r="V1292">
        <v>1</v>
      </c>
      <c r="W1292">
        <v>50</v>
      </c>
      <c r="X1292">
        <v>10</v>
      </c>
      <c r="AB1292">
        <v>2</v>
      </c>
      <c r="AC1292">
        <v>1</v>
      </c>
      <c r="AD1292">
        <v>2</v>
      </c>
      <c r="AE1292" t="s">
        <v>3856</v>
      </c>
      <c r="AG1292" t="s">
        <v>3882</v>
      </c>
      <c r="AH1292" t="s">
        <v>4514</v>
      </c>
    </row>
    <row r="1293" spans="1:34" x14ac:dyDescent="0.25">
      <c r="A1293">
        <v>5</v>
      </c>
      <c r="B1293" t="s">
        <v>636</v>
      </c>
      <c r="C1293" t="s">
        <v>639</v>
      </c>
      <c r="D1293" t="s">
        <v>637</v>
      </c>
      <c r="E1293" t="s">
        <v>638</v>
      </c>
      <c r="F1293" t="s">
        <v>641</v>
      </c>
      <c r="G1293" t="s">
        <v>11042</v>
      </c>
      <c r="H1293" t="s">
        <v>1080</v>
      </c>
      <c r="I1293" t="s">
        <v>1081</v>
      </c>
      <c r="J1293">
        <v>2</v>
      </c>
      <c r="L1293" t="s">
        <v>1031</v>
      </c>
      <c r="M1293" t="s">
        <v>1082</v>
      </c>
      <c r="N1293" t="s">
        <v>1083</v>
      </c>
      <c r="O1293" t="s">
        <v>4515</v>
      </c>
      <c r="P1293" t="s">
        <v>214</v>
      </c>
      <c r="Q1293" t="s">
        <v>8650</v>
      </c>
      <c r="R1293" t="s">
        <v>8637</v>
      </c>
      <c r="S1293" t="s">
        <v>8643</v>
      </c>
      <c r="T1293" t="b">
        <v>0</v>
      </c>
      <c r="U1293" t="b">
        <v>0</v>
      </c>
      <c r="V1293">
        <v>2</v>
      </c>
      <c r="W1293">
        <v>50</v>
      </c>
      <c r="X1293">
        <v>9</v>
      </c>
      <c r="AB1293">
        <v>2</v>
      </c>
      <c r="AC1293">
        <v>1</v>
      </c>
      <c r="AD1293">
        <v>2</v>
      </c>
      <c r="AE1293" t="s">
        <v>3856</v>
      </c>
      <c r="AG1293" t="s">
        <v>3882</v>
      </c>
      <c r="AH1293" t="s">
        <v>4516</v>
      </c>
    </row>
    <row r="1294" spans="1:34" x14ac:dyDescent="0.25">
      <c r="A1294">
        <v>5</v>
      </c>
      <c r="B1294" t="s">
        <v>636</v>
      </c>
      <c r="C1294" t="s">
        <v>639</v>
      </c>
      <c r="D1294" t="s">
        <v>637</v>
      </c>
      <c r="E1294" t="s">
        <v>638</v>
      </c>
      <c r="F1294" t="s">
        <v>641</v>
      </c>
      <c r="G1294" t="s">
        <v>11042</v>
      </c>
      <c r="H1294" t="s">
        <v>1080</v>
      </c>
      <c r="I1294" t="s">
        <v>1081</v>
      </c>
      <c r="J1294">
        <v>2</v>
      </c>
      <c r="L1294" t="s">
        <v>1031</v>
      </c>
      <c r="M1294" t="s">
        <v>1082</v>
      </c>
      <c r="N1294" t="s">
        <v>1083</v>
      </c>
      <c r="O1294" t="s">
        <v>4517</v>
      </c>
      <c r="P1294" t="s">
        <v>214</v>
      </c>
      <c r="Q1294" t="s">
        <v>8650</v>
      </c>
      <c r="R1294" t="s">
        <v>8637</v>
      </c>
      <c r="S1294" t="s">
        <v>8643</v>
      </c>
      <c r="T1294" t="b">
        <v>0</v>
      </c>
      <c r="U1294" t="b">
        <v>0</v>
      </c>
      <c r="V1294">
        <v>3</v>
      </c>
      <c r="W1294">
        <v>50</v>
      </c>
      <c r="X1294">
        <v>7</v>
      </c>
      <c r="AB1294">
        <v>2</v>
      </c>
      <c r="AC1294">
        <v>1</v>
      </c>
      <c r="AD1294">
        <v>2</v>
      </c>
      <c r="AE1294" t="s">
        <v>3930</v>
      </c>
      <c r="AG1294" t="s">
        <v>4518</v>
      </c>
      <c r="AH1294" t="s">
        <v>4519</v>
      </c>
    </row>
    <row r="1295" spans="1:34" x14ac:dyDescent="0.25">
      <c r="A1295">
        <v>5</v>
      </c>
      <c r="B1295" t="s">
        <v>636</v>
      </c>
      <c r="C1295" t="s">
        <v>639</v>
      </c>
      <c r="D1295" t="s">
        <v>637</v>
      </c>
      <c r="E1295" t="s">
        <v>638</v>
      </c>
      <c r="F1295" t="s">
        <v>641</v>
      </c>
      <c r="G1295" t="s">
        <v>11042</v>
      </c>
      <c r="H1295" t="s">
        <v>1080</v>
      </c>
      <c r="I1295" t="s">
        <v>1081</v>
      </c>
      <c r="J1295">
        <v>2</v>
      </c>
      <c r="L1295" t="s">
        <v>1031</v>
      </c>
      <c r="M1295" t="s">
        <v>1082</v>
      </c>
      <c r="N1295" t="s">
        <v>1083</v>
      </c>
      <c r="O1295" t="s">
        <v>4520</v>
      </c>
      <c r="P1295" t="s">
        <v>214</v>
      </c>
      <c r="Q1295" t="s">
        <v>8650</v>
      </c>
      <c r="R1295" t="s">
        <v>8637</v>
      </c>
      <c r="S1295" t="s">
        <v>8643</v>
      </c>
      <c r="T1295" t="b">
        <v>0</v>
      </c>
      <c r="U1295" t="b">
        <v>0</v>
      </c>
      <c r="V1295">
        <v>4</v>
      </c>
      <c r="W1295">
        <v>50</v>
      </c>
      <c r="X1295">
        <v>7</v>
      </c>
      <c r="AB1295">
        <v>2</v>
      </c>
      <c r="AC1295">
        <v>1</v>
      </c>
      <c r="AD1295">
        <v>2</v>
      </c>
      <c r="AE1295" t="s">
        <v>3930</v>
      </c>
      <c r="AG1295" t="s">
        <v>4521</v>
      </c>
      <c r="AH1295" t="s">
        <v>4522</v>
      </c>
    </row>
    <row r="1296" spans="1:34" x14ac:dyDescent="0.25">
      <c r="A1296">
        <v>5</v>
      </c>
      <c r="B1296" t="s">
        <v>636</v>
      </c>
      <c r="C1296" t="s">
        <v>639</v>
      </c>
      <c r="D1296" t="s">
        <v>637</v>
      </c>
      <c r="E1296" t="s">
        <v>638</v>
      </c>
      <c r="F1296" t="s">
        <v>641</v>
      </c>
      <c r="G1296" t="s">
        <v>11042</v>
      </c>
      <c r="H1296" t="s">
        <v>1080</v>
      </c>
      <c r="I1296" t="s">
        <v>1081</v>
      </c>
      <c r="J1296">
        <v>2</v>
      </c>
      <c r="L1296" t="s">
        <v>1031</v>
      </c>
      <c r="M1296" t="s">
        <v>1082</v>
      </c>
      <c r="N1296" t="s">
        <v>1083</v>
      </c>
      <c r="O1296" t="s">
        <v>4523</v>
      </c>
      <c r="P1296" t="s">
        <v>217</v>
      </c>
      <c r="Q1296" t="s">
        <v>8650</v>
      </c>
      <c r="R1296" t="s">
        <v>8637</v>
      </c>
      <c r="S1296" t="s">
        <v>8645</v>
      </c>
      <c r="T1296" t="b">
        <v>1</v>
      </c>
      <c r="U1296" t="b">
        <v>0</v>
      </c>
      <c r="V1296">
        <v>1</v>
      </c>
      <c r="W1296">
        <v>12.5</v>
      </c>
      <c r="X1296">
        <v>10</v>
      </c>
      <c r="AB1296">
        <v>3</v>
      </c>
      <c r="AC1296">
        <v>1</v>
      </c>
      <c r="AD1296">
        <v>3</v>
      </c>
      <c r="AG1296" t="s">
        <v>4524</v>
      </c>
      <c r="AH1296" t="s">
        <v>4525</v>
      </c>
    </row>
    <row r="1297" spans="1:34" x14ac:dyDescent="0.25">
      <c r="A1297">
        <v>5</v>
      </c>
      <c r="B1297" t="s">
        <v>636</v>
      </c>
      <c r="C1297" t="s">
        <v>639</v>
      </c>
      <c r="D1297" t="s">
        <v>637</v>
      </c>
      <c r="E1297" t="s">
        <v>638</v>
      </c>
      <c r="F1297" t="s">
        <v>641</v>
      </c>
      <c r="G1297" t="s">
        <v>11042</v>
      </c>
      <c r="H1297" t="s">
        <v>1080</v>
      </c>
      <c r="I1297" t="s">
        <v>1081</v>
      </c>
      <c r="J1297">
        <v>2</v>
      </c>
      <c r="L1297" t="s">
        <v>1031</v>
      </c>
      <c r="M1297" t="s">
        <v>1082</v>
      </c>
      <c r="N1297" t="s">
        <v>1083</v>
      </c>
      <c r="O1297" t="s">
        <v>4526</v>
      </c>
      <c r="P1297" t="s">
        <v>217</v>
      </c>
      <c r="Q1297" t="s">
        <v>8650</v>
      </c>
      <c r="R1297" t="s">
        <v>8637</v>
      </c>
      <c r="S1297" t="s">
        <v>8645</v>
      </c>
      <c r="T1297" t="b">
        <v>1</v>
      </c>
      <c r="U1297" t="b">
        <v>0</v>
      </c>
      <c r="V1297">
        <v>2</v>
      </c>
      <c r="W1297">
        <v>12.5</v>
      </c>
      <c r="X1297">
        <v>9</v>
      </c>
      <c r="AB1297">
        <v>3</v>
      </c>
      <c r="AC1297">
        <v>1</v>
      </c>
      <c r="AD1297">
        <v>3</v>
      </c>
      <c r="AG1297" t="s">
        <v>4524</v>
      </c>
      <c r="AH1297" t="s">
        <v>4527</v>
      </c>
    </row>
    <row r="1298" spans="1:34" x14ac:dyDescent="0.25">
      <c r="A1298">
        <v>5</v>
      </c>
      <c r="B1298" t="s">
        <v>636</v>
      </c>
      <c r="C1298" t="s">
        <v>639</v>
      </c>
      <c r="D1298" t="s">
        <v>637</v>
      </c>
      <c r="E1298" t="s">
        <v>638</v>
      </c>
      <c r="F1298" t="s">
        <v>641</v>
      </c>
      <c r="G1298" t="s">
        <v>11042</v>
      </c>
      <c r="H1298" t="s">
        <v>1080</v>
      </c>
      <c r="I1298" t="s">
        <v>1081</v>
      </c>
      <c r="J1298">
        <v>2</v>
      </c>
      <c r="L1298" t="s">
        <v>1031</v>
      </c>
      <c r="M1298" t="s">
        <v>1082</v>
      </c>
      <c r="N1298" t="s">
        <v>1083</v>
      </c>
      <c r="O1298" t="s">
        <v>4528</v>
      </c>
      <c r="P1298" t="s">
        <v>217</v>
      </c>
      <c r="Q1298" t="s">
        <v>8650</v>
      </c>
      <c r="R1298" t="s">
        <v>8637</v>
      </c>
      <c r="S1298" t="s">
        <v>8645</v>
      </c>
      <c r="T1298" t="b">
        <v>1</v>
      </c>
      <c r="U1298" t="b">
        <v>0</v>
      </c>
      <c r="V1298">
        <v>3</v>
      </c>
      <c r="W1298">
        <v>12.5</v>
      </c>
      <c r="X1298">
        <v>8</v>
      </c>
      <c r="AB1298">
        <v>3</v>
      </c>
      <c r="AC1298">
        <v>1</v>
      </c>
      <c r="AD1298">
        <v>3</v>
      </c>
      <c r="AG1298" t="s">
        <v>4529</v>
      </c>
      <c r="AH1298" t="s">
        <v>4530</v>
      </c>
    </row>
    <row r="1299" spans="1:34" x14ac:dyDescent="0.25">
      <c r="A1299">
        <v>5</v>
      </c>
      <c r="B1299" t="s">
        <v>636</v>
      </c>
      <c r="C1299" t="s">
        <v>639</v>
      </c>
      <c r="D1299" t="s">
        <v>637</v>
      </c>
      <c r="E1299" t="s">
        <v>638</v>
      </c>
      <c r="F1299" t="s">
        <v>641</v>
      </c>
      <c r="G1299" t="s">
        <v>11042</v>
      </c>
      <c r="H1299" t="s">
        <v>1080</v>
      </c>
      <c r="I1299" t="s">
        <v>1081</v>
      </c>
      <c r="J1299">
        <v>2</v>
      </c>
      <c r="L1299" t="s">
        <v>1031</v>
      </c>
      <c r="M1299" t="s">
        <v>1082</v>
      </c>
      <c r="N1299" t="s">
        <v>1083</v>
      </c>
      <c r="O1299" t="s">
        <v>4531</v>
      </c>
      <c r="P1299" t="s">
        <v>303</v>
      </c>
      <c r="Q1299" t="s">
        <v>148</v>
      </c>
      <c r="R1299" t="s">
        <v>8661</v>
      </c>
      <c r="S1299" t="s">
        <v>8645</v>
      </c>
      <c r="T1299" t="b">
        <v>0</v>
      </c>
      <c r="U1299" t="b">
        <v>0</v>
      </c>
      <c r="V1299">
        <v>1</v>
      </c>
      <c r="W1299">
        <v>10</v>
      </c>
      <c r="X1299">
        <v>15</v>
      </c>
      <c r="AE1299" t="s">
        <v>618</v>
      </c>
      <c r="AG1299" t="s">
        <v>4532</v>
      </c>
      <c r="AH1299" t="s">
        <v>4533</v>
      </c>
    </row>
    <row r="1300" spans="1:34" x14ac:dyDescent="0.25">
      <c r="A1300">
        <v>5</v>
      </c>
      <c r="B1300" t="s">
        <v>636</v>
      </c>
      <c r="C1300" t="s">
        <v>639</v>
      </c>
      <c r="D1300" t="s">
        <v>637</v>
      </c>
      <c r="E1300" t="s">
        <v>638</v>
      </c>
      <c r="F1300" t="s">
        <v>641</v>
      </c>
      <c r="G1300" t="s">
        <v>11042</v>
      </c>
      <c r="H1300" t="s">
        <v>1080</v>
      </c>
      <c r="I1300" t="s">
        <v>1081</v>
      </c>
      <c r="J1300">
        <v>2</v>
      </c>
      <c r="L1300" t="s">
        <v>1031</v>
      </c>
      <c r="M1300" t="s">
        <v>1082</v>
      </c>
      <c r="N1300" t="s">
        <v>1083</v>
      </c>
      <c r="O1300" t="s">
        <v>4534</v>
      </c>
      <c r="P1300" t="s">
        <v>303</v>
      </c>
      <c r="Q1300" t="s">
        <v>148</v>
      </c>
      <c r="R1300" t="s">
        <v>8661</v>
      </c>
      <c r="S1300" t="s">
        <v>8645</v>
      </c>
      <c r="T1300" t="b">
        <v>0</v>
      </c>
      <c r="U1300" t="b">
        <v>0</v>
      </c>
      <c r="V1300">
        <v>2</v>
      </c>
      <c r="W1300">
        <v>10</v>
      </c>
      <c r="X1300">
        <v>15</v>
      </c>
      <c r="AE1300" t="s">
        <v>618</v>
      </c>
      <c r="AG1300" t="s">
        <v>4532</v>
      </c>
      <c r="AH1300" t="s">
        <v>4535</v>
      </c>
    </row>
    <row r="1301" spans="1:34" x14ac:dyDescent="0.25">
      <c r="A1301">
        <v>5</v>
      </c>
      <c r="B1301" t="s">
        <v>636</v>
      </c>
      <c r="C1301" t="s">
        <v>639</v>
      </c>
      <c r="D1301" t="s">
        <v>637</v>
      </c>
      <c r="E1301" t="s">
        <v>638</v>
      </c>
      <c r="F1301" t="s">
        <v>641</v>
      </c>
      <c r="G1301" t="s">
        <v>11042</v>
      </c>
      <c r="H1301" t="s">
        <v>1080</v>
      </c>
      <c r="I1301" t="s">
        <v>1081</v>
      </c>
      <c r="J1301">
        <v>2</v>
      </c>
      <c r="L1301" t="s">
        <v>1031</v>
      </c>
      <c r="M1301" t="s">
        <v>1082</v>
      </c>
      <c r="N1301" t="s">
        <v>1083</v>
      </c>
      <c r="O1301" t="s">
        <v>4536</v>
      </c>
      <c r="P1301" t="s">
        <v>303</v>
      </c>
      <c r="Q1301" t="s">
        <v>148</v>
      </c>
      <c r="R1301" t="s">
        <v>8661</v>
      </c>
      <c r="S1301" t="s">
        <v>8645</v>
      </c>
      <c r="T1301" t="b">
        <v>0</v>
      </c>
      <c r="U1301" t="b">
        <v>0</v>
      </c>
      <c r="V1301">
        <v>3</v>
      </c>
      <c r="W1301">
        <v>10</v>
      </c>
      <c r="X1301">
        <v>15</v>
      </c>
      <c r="AE1301" t="s">
        <v>618</v>
      </c>
      <c r="AG1301" t="s">
        <v>4537</v>
      </c>
      <c r="AH1301" t="s">
        <v>4538</v>
      </c>
    </row>
    <row r="1302" spans="1:34" x14ac:dyDescent="0.25">
      <c r="A1302">
        <v>5</v>
      </c>
      <c r="B1302" t="s">
        <v>636</v>
      </c>
      <c r="C1302" t="s">
        <v>639</v>
      </c>
      <c r="D1302" t="s">
        <v>637</v>
      </c>
      <c r="E1302" t="s">
        <v>638</v>
      </c>
      <c r="F1302" t="s">
        <v>641</v>
      </c>
      <c r="G1302" t="s">
        <v>11042</v>
      </c>
      <c r="H1302" t="s">
        <v>1080</v>
      </c>
      <c r="I1302" t="s">
        <v>1081</v>
      </c>
      <c r="J1302">
        <v>2</v>
      </c>
      <c r="L1302" t="s">
        <v>1031</v>
      </c>
      <c r="M1302" t="s">
        <v>1082</v>
      </c>
      <c r="N1302" t="s">
        <v>1083</v>
      </c>
      <c r="O1302" t="s">
        <v>4539</v>
      </c>
      <c r="P1302" t="s">
        <v>379</v>
      </c>
      <c r="Q1302" t="s">
        <v>148</v>
      </c>
      <c r="R1302" t="s">
        <v>8659</v>
      </c>
      <c r="S1302" t="s">
        <v>149</v>
      </c>
      <c r="T1302" t="b">
        <v>0</v>
      </c>
      <c r="U1302" t="b">
        <v>0</v>
      </c>
      <c r="V1302">
        <v>1</v>
      </c>
      <c r="W1302">
        <v>0</v>
      </c>
      <c r="X1302">
        <v>8</v>
      </c>
      <c r="AF1302" t="s">
        <v>4540</v>
      </c>
      <c r="AH1302" t="s">
        <v>4541</v>
      </c>
    </row>
    <row r="1303" spans="1:34" x14ac:dyDescent="0.25">
      <c r="A1303">
        <v>5</v>
      </c>
      <c r="B1303" t="s">
        <v>636</v>
      </c>
      <c r="C1303" t="s">
        <v>639</v>
      </c>
      <c r="D1303" t="s">
        <v>637</v>
      </c>
      <c r="E1303" t="s">
        <v>638</v>
      </c>
      <c r="F1303" t="s">
        <v>641</v>
      </c>
      <c r="G1303" t="s">
        <v>11042</v>
      </c>
      <c r="H1303" t="s">
        <v>1080</v>
      </c>
      <c r="I1303" t="s">
        <v>1081</v>
      </c>
      <c r="J1303">
        <v>2</v>
      </c>
      <c r="L1303" t="s">
        <v>1031</v>
      </c>
      <c r="M1303" t="s">
        <v>1082</v>
      </c>
      <c r="N1303" t="s">
        <v>1083</v>
      </c>
      <c r="O1303" t="s">
        <v>4542</v>
      </c>
      <c r="P1303" t="s">
        <v>383</v>
      </c>
      <c r="Q1303" t="s">
        <v>148</v>
      </c>
      <c r="R1303" t="s">
        <v>8659</v>
      </c>
      <c r="S1303" t="s">
        <v>149</v>
      </c>
      <c r="T1303" t="b">
        <v>0</v>
      </c>
      <c r="U1303" t="b">
        <v>0</v>
      </c>
      <c r="V1303">
        <v>1</v>
      </c>
      <c r="W1303">
        <v>0</v>
      </c>
      <c r="X1303">
        <v>5</v>
      </c>
      <c r="AF1303" t="s">
        <v>4540</v>
      </c>
      <c r="AH1303" t="s">
        <v>4543</v>
      </c>
    </row>
    <row r="1304" spans="1:34" x14ac:dyDescent="0.25">
      <c r="A1304">
        <v>5</v>
      </c>
      <c r="B1304" t="s">
        <v>636</v>
      </c>
      <c r="C1304" t="s">
        <v>639</v>
      </c>
      <c r="D1304" t="s">
        <v>637</v>
      </c>
      <c r="E1304" t="s">
        <v>638</v>
      </c>
      <c r="F1304" t="s">
        <v>641</v>
      </c>
      <c r="G1304" t="s">
        <v>11042</v>
      </c>
      <c r="H1304" t="s">
        <v>1080</v>
      </c>
      <c r="I1304" t="s">
        <v>1081</v>
      </c>
      <c r="J1304">
        <v>2</v>
      </c>
      <c r="L1304" t="s">
        <v>1031</v>
      </c>
      <c r="M1304" t="s">
        <v>1082</v>
      </c>
      <c r="N1304" t="s">
        <v>1083</v>
      </c>
      <c r="O1304" t="s">
        <v>4544</v>
      </c>
      <c r="P1304" t="s">
        <v>356</v>
      </c>
      <c r="Q1304" t="s">
        <v>25</v>
      </c>
      <c r="R1304" t="s">
        <v>25</v>
      </c>
      <c r="S1304" t="s">
        <v>357</v>
      </c>
      <c r="T1304" t="b">
        <v>0</v>
      </c>
      <c r="U1304" t="b">
        <v>1</v>
      </c>
      <c r="V1304">
        <v>2</v>
      </c>
      <c r="Y1304">
        <v>300</v>
      </c>
      <c r="Z1304">
        <v>1.31</v>
      </c>
      <c r="AA1304" t="s">
        <v>3957</v>
      </c>
      <c r="AG1304" t="s">
        <v>4062</v>
      </c>
      <c r="AH1304" t="s">
        <v>1083</v>
      </c>
    </row>
    <row r="1305" spans="1:34" x14ac:dyDescent="0.25">
      <c r="A1305">
        <v>5</v>
      </c>
      <c r="B1305" t="s">
        <v>636</v>
      </c>
      <c r="C1305" t="s">
        <v>639</v>
      </c>
      <c r="D1305" t="s">
        <v>637</v>
      </c>
      <c r="E1305" t="s">
        <v>638</v>
      </c>
      <c r="F1305" t="s">
        <v>641</v>
      </c>
      <c r="G1305" t="s">
        <v>11042</v>
      </c>
      <c r="H1305" t="s">
        <v>1084</v>
      </c>
      <c r="I1305" t="s">
        <v>1085</v>
      </c>
      <c r="J1305">
        <v>3</v>
      </c>
      <c r="L1305" t="s">
        <v>1036</v>
      </c>
      <c r="M1305" t="s">
        <v>1086</v>
      </c>
      <c r="N1305" t="s">
        <v>1087</v>
      </c>
      <c r="O1305" t="s">
        <v>4545</v>
      </c>
      <c r="P1305" t="s">
        <v>356</v>
      </c>
      <c r="Q1305" t="s">
        <v>25</v>
      </c>
      <c r="R1305" t="s">
        <v>25</v>
      </c>
      <c r="S1305" t="s">
        <v>357</v>
      </c>
      <c r="T1305" t="b">
        <v>0</v>
      </c>
      <c r="U1305" t="b">
        <v>1</v>
      </c>
      <c r="V1305">
        <v>1</v>
      </c>
      <c r="Y1305">
        <v>300</v>
      </c>
      <c r="Z1305">
        <v>1.35</v>
      </c>
      <c r="AA1305" t="s">
        <v>3957</v>
      </c>
      <c r="AG1305" t="s">
        <v>272</v>
      </c>
      <c r="AH1305" t="s">
        <v>1086</v>
      </c>
    </row>
    <row r="1306" spans="1:34" x14ac:dyDescent="0.25">
      <c r="A1306">
        <v>5</v>
      </c>
      <c r="B1306" t="s">
        <v>636</v>
      </c>
      <c r="C1306" t="s">
        <v>639</v>
      </c>
      <c r="D1306" t="s">
        <v>637</v>
      </c>
      <c r="E1306" t="s">
        <v>638</v>
      </c>
      <c r="F1306" t="s">
        <v>641</v>
      </c>
      <c r="G1306" t="s">
        <v>11042</v>
      </c>
      <c r="H1306" t="s">
        <v>1084</v>
      </c>
      <c r="I1306" t="s">
        <v>1085</v>
      </c>
      <c r="J1306">
        <v>3</v>
      </c>
      <c r="L1306" t="s">
        <v>1036</v>
      </c>
      <c r="M1306" t="s">
        <v>1086</v>
      </c>
      <c r="N1306" t="s">
        <v>1087</v>
      </c>
      <c r="O1306" t="s">
        <v>4546</v>
      </c>
      <c r="P1306" t="s">
        <v>15</v>
      </c>
      <c r="Q1306" t="s">
        <v>2</v>
      </c>
      <c r="R1306" t="s">
        <v>2</v>
      </c>
      <c r="S1306" t="s">
        <v>8646</v>
      </c>
      <c r="T1306" t="b">
        <v>1</v>
      </c>
      <c r="U1306" t="b">
        <v>1</v>
      </c>
      <c r="V1306">
        <v>1</v>
      </c>
      <c r="W1306">
        <v>75</v>
      </c>
      <c r="Y1306">
        <v>75</v>
      </c>
      <c r="AG1306" t="s">
        <v>4547</v>
      </c>
      <c r="AH1306" t="s">
        <v>4548</v>
      </c>
    </row>
    <row r="1307" spans="1:34" x14ac:dyDescent="0.25">
      <c r="A1307">
        <v>5</v>
      </c>
      <c r="B1307" t="s">
        <v>636</v>
      </c>
      <c r="C1307" t="s">
        <v>639</v>
      </c>
      <c r="D1307" t="s">
        <v>637</v>
      </c>
      <c r="E1307" t="s">
        <v>638</v>
      </c>
      <c r="F1307" t="s">
        <v>641</v>
      </c>
      <c r="G1307" t="s">
        <v>11042</v>
      </c>
      <c r="H1307" t="s">
        <v>1084</v>
      </c>
      <c r="I1307" t="s">
        <v>1085</v>
      </c>
      <c r="J1307">
        <v>3</v>
      </c>
      <c r="L1307" t="s">
        <v>1036</v>
      </c>
      <c r="M1307" t="s">
        <v>1086</v>
      </c>
      <c r="N1307" t="s">
        <v>1087</v>
      </c>
      <c r="O1307" t="s">
        <v>4549</v>
      </c>
      <c r="P1307" t="s">
        <v>15</v>
      </c>
      <c r="Q1307" t="s">
        <v>2</v>
      </c>
      <c r="R1307" t="s">
        <v>2</v>
      </c>
      <c r="S1307" t="s">
        <v>8646</v>
      </c>
      <c r="T1307" t="b">
        <v>1</v>
      </c>
      <c r="U1307" t="b">
        <v>1</v>
      </c>
      <c r="V1307">
        <v>2</v>
      </c>
      <c r="W1307">
        <v>75</v>
      </c>
      <c r="Y1307">
        <v>75</v>
      </c>
      <c r="AG1307" t="s">
        <v>4550</v>
      </c>
      <c r="AH1307" t="s">
        <v>4551</v>
      </c>
    </row>
    <row r="1308" spans="1:34" x14ac:dyDescent="0.25">
      <c r="A1308">
        <v>5</v>
      </c>
      <c r="B1308" t="s">
        <v>636</v>
      </c>
      <c r="C1308" t="s">
        <v>639</v>
      </c>
      <c r="D1308" t="s">
        <v>637</v>
      </c>
      <c r="E1308" t="s">
        <v>638</v>
      </c>
      <c r="F1308" t="s">
        <v>641</v>
      </c>
      <c r="G1308" t="s">
        <v>11042</v>
      </c>
      <c r="H1308" t="s">
        <v>1084</v>
      </c>
      <c r="I1308" t="s">
        <v>1085</v>
      </c>
      <c r="J1308">
        <v>3</v>
      </c>
      <c r="L1308" t="s">
        <v>1036</v>
      </c>
      <c r="M1308" t="s">
        <v>1086</v>
      </c>
      <c r="N1308" t="s">
        <v>1087</v>
      </c>
      <c r="O1308" t="s">
        <v>4552</v>
      </c>
      <c r="P1308" t="s">
        <v>15</v>
      </c>
      <c r="Q1308" t="s">
        <v>2</v>
      </c>
      <c r="R1308" t="s">
        <v>2</v>
      </c>
      <c r="S1308" t="s">
        <v>8646</v>
      </c>
      <c r="T1308" t="b">
        <v>1</v>
      </c>
      <c r="U1308" t="b">
        <v>1</v>
      </c>
      <c r="V1308">
        <v>3</v>
      </c>
      <c r="W1308">
        <v>75</v>
      </c>
      <c r="Y1308">
        <v>51.6</v>
      </c>
      <c r="AG1308" t="s">
        <v>4550</v>
      </c>
      <c r="AH1308" t="s">
        <v>4553</v>
      </c>
    </row>
    <row r="1309" spans="1:34" x14ac:dyDescent="0.25">
      <c r="A1309">
        <v>5</v>
      </c>
      <c r="B1309" t="s">
        <v>636</v>
      </c>
      <c r="C1309" t="s">
        <v>639</v>
      </c>
      <c r="D1309" t="s">
        <v>637</v>
      </c>
      <c r="E1309" t="s">
        <v>638</v>
      </c>
      <c r="F1309" t="s">
        <v>641</v>
      </c>
      <c r="G1309" t="s">
        <v>11042</v>
      </c>
      <c r="H1309" t="s">
        <v>1084</v>
      </c>
      <c r="I1309" t="s">
        <v>1085</v>
      </c>
      <c r="J1309">
        <v>3</v>
      </c>
      <c r="L1309" t="s">
        <v>1036</v>
      </c>
      <c r="M1309" t="s">
        <v>1086</v>
      </c>
      <c r="N1309" t="s">
        <v>1087</v>
      </c>
      <c r="O1309" t="s">
        <v>4554</v>
      </c>
      <c r="P1309" t="s">
        <v>41</v>
      </c>
      <c r="Q1309" t="s">
        <v>25</v>
      </c>
      <c r="R1309" t="s">
        <v>25</v>
      </c>
      <c r="S1309" t="s">
        <v>26</v>
      </c>
      <c r="T1309" t="b">
        <v>0</v>
      </c>
      <c r="U1309" t="b">
        <v>0</v>
      </c>
      <c r="V1309">
        <v>1</v>
      </c>
      <c r="W1309">
        <v>75</v>
      </c>
      <c r="X1309">
        <v>8</v>
      </c>
      <c r="AB1309">
        <v>2</v>
      </c>
      <c r="AC1309">
        <v>1</v>
      </c>
      <c r="AD1309">
        <v>2</v>
      </c>
      <c r="AE1309" t="s">
        <v>618</v>
      </c>
      <c r="AG1309" t="s">
        <v>2154</v>
      </c>
      <c r="AH1309" t="s">
        <v>4555</v>
      </c>
    </row>
    <row r="1310" spans="1:34" x14ac:dyDescent="0.25">
      <c r="A1310">
        <v>5</v>
      </c>
      <c r="B1310" t="s">
        <v>636</v>
      </c>
      <c r="C1310" t="s">
        <v>639</v>
      </c>
      <c r="D1310" t="s">
        <v>637</v>
      </c>
      <c r="E1310" t="s">
        <v>638</v>
      </c>
      <c r="F1310" t="s">
        <v>641</v>
      </c>
      <c r="G1310" t="s">
        <v>11042</v>
      </c>
      <c r="H1310" t="s">
        <v>1084</v>
      </c>
      <c r="I1310" t="s">
        <v>1085</v>
      </c>
      <c r="J1310">
        <v>3</v>
      </c>
      <c r="L1310" t="s">
        <v>1036</v>
      </c>
      <c r="M1310" t="s">
        <v>1086</v>
      </c>
      <c r="N1310" t="s">
        <v>1087</v>
      </c>
      <c r="O1310" t="s">
        <v>4556</v>
      </c>
      <c r="P1310" t="s">
        <v>41</v>
      </c>
      <c r="Q1310" t="s">
        <v>25</v>
      </c>
      <c r="R1310" t="s">
        <v>25</v>
      </c>
      <c r="S1310" t="s">
        <v>26</v>
      </c>
      <c r="T1310" t="b">
        <v>0</v>
      </c>
      <c r="U1310" t="b">
        <v>0</v>
      </c>
      <c r="V1310">
        <v>2</v>
      </c>
      <c r="W1310">
        <v>75</v>
      </c>
      <c r="X1310">
        <v>8</v>
      </c>
      <c r="AB1310">
        <v>2</v>
      </c>
      <c r="AC1310">
        <v>1</v>
      </c>
      <c r="AD1310">
        <v>2</v>
      </c>
      <c r="AE1310" t="s">
        <v>3856</v>
      </c>
      <c r="AG1310" t="s">
        <v>3882</v>
      </c>
      <c r="AH1310" t="s">
        <v>4557</v>
      </c>
    </row>
    <row r="1311" spans="1:34" x14ac:dyDescent="0.25">
      <c r="A1311">
        <v>5</v>
      </c>
      <c r="B1311" t="s">
        <v>636</v>
      </c>
      <c r="C1311" t="s">
        <v>639</v>
      </c>
      <c r="D1311" t="s">
        <v>637</v>
      </c>
      <c r="E1311" t="s">
        <v>638</v>
      </c>
      <c r="F1311" t="s">
        <v>641</v>
      </c>
      <c r="G1311" t="s">
        <v>11042</v>
      </c>
      <c r="H1311" t="s">
        <v>1084</v>
      </c>
      <c r="I1311" t="s">
        <v>1085</v>
      </c>
      <c r="J1311">
        <v>3</v>
      </c>
      <c r="L1311" t="s">
        <v>1036</v>
      </c>
      <c r="M1311" t="s">
        <v>1086</v>
      </c>
      <c r="N1311" t="s">
        <v>1087</v>
      </c>
      <c r="O1311" t="s">
        <v>4558</v>
      </c>
      <c r="P1311" t="s">
        <v>41</v>
      </c>
      <c r="Q1311" t="s">
        <v>25</v>
      </c>
      <c r="R1311" t="s">
        <v>25</v>
      </c>
      <c r="S1311" t="s">
        <v>26</v>
      </c>
      <c r="T1311" t="b">
        <v>0</v>
      </c>
      <c r="U1311" t="b">
        <v>0</v>
      </c>
      <c r="V1311">
        <v>3</v>
      </c>
      <c r="W1311">
        <v>75</v>
      </c>
      <c r="X1311">
        <v>7</v>
      </c>
      <c r="AB1311">
        <v>2</v>
      </c>
      <c r="AC1311">
        <v>1</v>
      </c>
      <c r="AD1311">
        <v>2</v>
      </c>
      <c r="AE1311" t="s">
        <v>610</v>
      </c>
      <c r="AG1311" t="s">
        <v>1937</v>
      </c>
      <c r="AH1311" t="s">
        <v>4559</v>
      </c>
    </row>
    <row r="1312" spans="1:34" x14ac:dyDescent="0.25">
      <c r="A1312">
        <v>5</v>
      </c>
      <c r="B1312" t="s">
        <v>636</v>
      </c>
      <c r="C1312" t="s">
        <v>639</v>
      </c>
      <c r="D1312" t="s">
        <v>637</v>
      </c>
      <c r="E1312" t="s">
        <v>638</v>
      </c>
      <c r="F1312" t="s">
        <v>641</v>
      </c>
      <c r="G1312" t="s">
        <v>11042</v>
      </c>
      <c r="H1312" t="s">
        <v>1084</v>
      </c>
      <c r="I1312" t="s">
        <v>1085</v>
      </c>
      <c r="J1312">
        <v>3</v>
      </c>
      <c r="L1312" t="s">
        <v>1036</v>
      </c>
      <c r="M1312" t="s">
        <v>1086</v>
      </c>
      <c r="N1312" t="s">
        <v>1087</v>
      </c>
      <c r="O1312" t="s">
        <v>4560</v>
      </c>
      <c r="P1312" t="s">
        <v>41</v>
      </c>
      <c r="Q1312" t="s">
        <v>25</v>
      </c>
      <c r="R1312" t="s">
        <v>25</v>
      </c>
      <c r="S1312" t="s">
        <v>26</v>
      </c>
      <c r="T1312" t="b">
        <v>0</v>
      </c>
      <c r="U1312" t="b">
        <v>0</v>
      </c>
      <c r="V1312">
        <v>4</v>
      </c>
      <c r="W1312">
        <v>75</v>
      </c>
      <c r="X1312">
        <v>7</v>
      </c>
      <c r="AB1312">
        <v>2</v>
      </c>
      <c r="AC1312">
        <v>1</v>
      </c>
      <c r="AD1312">
        <v>2</v>
      </c>
      <c r="AE1312" t="s">
        <v>610</v>
      </c>
      <c r="AG1312" t="s">
        <v>1937</v>
      </c>
      <c r="AH1312" t="s">
        <v>4561</v>
      </c>
    </row>
    <row r="1313" spans="1:34" x14ac:dyDescent="0.25">
      <c r="A1313">
        <v>5</v>
      </c>
      <c r="B1313" t="s">
        <v>636</v>
      </c>
      <c r="C1313" t="s">
        <v>639</v>
      </c>
      <c r="D1313" t="s">
        <v>637</v>
      </c>
      <c r="E1313" t="s">
        <v>638</v>
      </c>
      <c r="F1313" t="s">
        <v>641</v>
      </c>
      <c r="G1313" t="s">
        <v>11042</v>
      </c>
      <c r="H1313" t="s">
        <v>1084</v>
      </c>
      <c r="I1313" t="s">
        <v>1085</v>
      </c>
      <c r="J1313">
        <v>3</v>
      </c>
      <c r="L1313" t="s">
        <v>1036</v>
      </c>
      <c r="M1313" t="s">
        <v>1086</v>
      </c>
      <c r="N1313" t="s">
        <v>1087</v>
      </c>
      <c r="O1313" t="s">
        <v>4562</v>
      </c>
      <c r="P1313" t="s">
        <v>45</v>
      </c>
      <c r="Q1313" t="s">
        <v>25</v>
      </c>
      <c r="R1313" t="s">
        <v>25</v>
      </c>
      <c r="S1313" t="s">
        <v>26</v>
      </c>
      <c r="T1313" t="b">
        <v>1</v>
      </c>
      <c r="U1313" t="b">
        <v>0</v>
      </c>
      <c r="V1313">
        <v>1</v>
      </c>
      <c r="W1313">
        <v>145</v>
      </c>
      <c r="X1313">
        <v>11</v>
      </c>
      <c r="AB1313">
        <v>2</v>
      </c>
      <c r="AC1313">
        <v>1</v>
      </c>
      <c r="AD1313">
        <v>2</v>
      </c>
      <c r="AE1313" t="s">
        <v>618</v>
      </c>
      <c r="AG1313" t="s">
        <v>4563</v>
      </c>
      <c r="AH1313" t="s">
        <v>4564</v>
      </c>
    </row>
    <row r="1314" spans="1:34" x14ac:dyDescent="0.25">
      <c r="A1314">
        <v>5</v>
      </c>
      <c r="B1314" t="s">
        <v>636</v>
      </c>
      <c r="C1314" t="s">
        <v>639</v>
      </c>
      <c r="D1314" t="s">
        <v>637</v>
      </c>
      <c r="E1314" t="s">
        <v>638</v>
      </c>
      <c r="F1314" t="s">
        <v>641</v>
      </c>
      <c r="G1314" t="s">
        <v>11042</v>
      </c>
      <c r="H1314" t="s">
        <v>1084</v>
      </c>
      <c r="I1314" t="s">
        <v>1085</v>
      </c>
      <c r="J1314">
        <v>3</v>
      </c>
      <c r="L1314" t="s">
        <v>1036</v>
      </c>
      <c r="M1314" t="s">
        <v>1086</v>
      </c>
      <c r="N1314" t="s">
        <v>1087</v>
      </c>
      <c r="O1314" t="s">
        <v>4565</v>
      </c>
      <c r="P1314" t="s">
        <v>45</v>
      </c>
      <c r="Q1314" t="s">
        <v>25</v>
      </c>
      <c r="R1314" t="s">
        <v>25</v>
      </c>
      <c r="S1314" t="s">
        <v>26</v>
      </c>
      <c r="T1314" t="b">
        <v>1</v>
      </c>
      <c r="U1314" t="b">
        <v>0</v>
      </c>
      <c r="V1314">
        <v>2</v>
      </c>
      <c r="W1314">
        <v>150</v>
      </c>
      <c r="X1314">
        <v>11</v>
      </c>
      <c r="AB1314">
        <v>2</v>
      </c>
      <c r="AC1314">
        <v>1</v>
      </c>
      <c r="AD1314">
        <v>2</v>
      </c>
      <c r="AE1314" t="s">
        <v>3856</v>
      </c>
      <c r="AG1314" t="s">
        <v>4566</v>
      </c>
      <c r="AH1314" t="s">
        <v>4567</v>
      </c>
    </row>
    <row r="1315" spans="1:34" x14ac:dyDescent="0.25">
      <c r="A1315">
        <v>5</v>
      </c>
      <c r="B1315" t="s">
        <v>636</v>
      </c>
      <c r="C1315" t="s">
        <v>639</v>
      </c>
      <c r="D1315" t="s">
        <v>637</v>
      </c>
      <c r="E1315" t="s">
        <v>638</v>
      </c>
      <c r="F1315" t="s">
        <v>641</v>
      </c>
      <c r="G1315" t="s">
        <v>11042</v>
      </c>
      <c r="H1315" t="s">
        <v>1084</v>
      </c>
      <c r="I1315" t="s">
        <v>1085</v>
      </c>
      <c r="J1315">
        <v>3</v>
      </c>
      <c r="L1315" t="s">
        <v>1036</v>
      </c>
      <c r="M1315" t="s">
        <v>1086</v>
      </c>
      <c r="N1315" t="s">
        <v>1087</v>
      </c>
      <c r="O1315" t="s">
        <v>4568</v>
      </c>
      <c r="P1315" t="s">
        <v>45</v>
      </c>
      <c r="Q1315" t="s">
        <v>25</v>
      </c>
      <c r="R1315" t="s">
        <v>25</v>
      </c>
      <c r="S1315" t="s">
        <v>26</v>
      </c>
      <c r="T1315" t="b">
        <v>1</v>
      </c>
      <c r="U1315" t="b">
        <v>0</v>
      </c>
      <c r="V1315">
        <v>3</v>
      </c>
      <c r="W1315">
        <v>170</v>
      </c>
      <c r="X1315">
        <v>10</v>
      </c>
      <c r="AB1315">
        <v>2</v>
      </c>
      <c r="AC1315">
        <v>1</v>
      </c>
      <c r="AD1315">
        <v>2</v>
      </c>
      <c r="AE1315" t="s">
        <v>610</v>
      </c>
      <c r="AG1315" t="s">
        <v>4569</v>
      </c>
      <c r="AH1315" t="s">
        <v>4570</v>
      </c>
    </row>
    <row r="1316" spans="1:34" x14ac:dyDescent="0.25">
      <c r="A1316">
        <v>5</v>
      </c>
      <c r="B1316" t="s">
        <v>636</v>
      </c>
      <c r="C1316" t="s">
        <v>639</v>
      </c>
      <c r="D1316" t="s">
        <v>637</v>
      </c>
      <c r="E1316" t="s">
        <v>638</v>
      </c>
      <c r="F1316" t="s">
        <v>641</v>
      </c>
      <c r="G1316" t="s">
        <v>11042</v>
      </c>
      <c r="H1316" t="s">
        <v>1084</v>
      </c>
      <c r="I1316" t="s">
        <v>1085</v>
      </c>
      <c r="J1316">
        <v>3</v>
      </c>
      <c r="L1316" t="s">
        <v>1036</v>
      </c>
      <c r="M1316" t="s">
        <v>1086</v>
      </c>
      <c r="N1316" t="s">
        <v>1087</v>
      </c>
      <c r="O1316" t="s">
        <v>4571</v>
      </c>
      <c r="P1316" t="s">
        <v>73</v>
      </c>
      <c r="Q1316" t="s">
        <v>25</v>
      </c>
      <c r="R1316" t="s">
        <v>25</v>
      </c>
      <c r="S1316" t="s">
        <v>8646</v>
      </c>
      <c r="T1316" t="b">
        <v>0</v>
      </c>
      <c r="U1316" t="b">
        <v>0</v>
      </c>
      <c r="V1316">
        <v>1</v>
      </c>
      <c r="W1316">
        <v>30</v>
      </c>
      <c r="X1316">
        <v>20</v>
      </c>
      <c r="AB1316">
        <v>1</v>
      </c>
      <c r="AC1316">
        <v>2</v>
      </c>
      <c r="AD1316">
        <v>1</v>
      </c>
      <c r="AE1316" t="s">
        <v>2289</v>
      </c>
      <c r="AG1316" t="s">
        <v>4572</v>
      </c>
      <c r="AH1316" t="s">
        <v>4573</v>
      </c>
    </row>
    <row r="1317" spans="1:34" x14ac:dyDescent="0.25">
      <c r="A1317">
        <v>5</v>
      </c>
      <c r="B1317" t="s">
        <v>636</v>
      </c>
      <c r="C1317" t="s">
        <v>639</v>
      </c>
      <c r="D1317" t="s">
        <v>637</v>
      </c>
      <c r="E1317" t="s">
        <v>638</v>
      </c>
      <c r="F1317" t="s">
        <v>641</v>
      </c>
      <c r="G1317" t="s">
        <v>11042</v>
      </c>
      <c r="H1317" t="s">
        <v>1084</v>
      </c>
      <c r="I1317" t="s">
        <v>1085</v>
      </c>
      <c r="J1317">
        <v>3</v>
      </c>
      <c r="L1317" t="s">
        <v>1036</v>
      </c>
      <c r="M1317" t="s">
        <v>1086</v>
      </c>
      <c r="N1317" t="s">
        <v>1087</v>
      </c>
      <c r="O1317" t="s">
        <v>4574</v>
      </c>
      <c r="P1317" t="s">
        <v>73</v>
      </c>
      <c r="Q1317" t="s">
        <v>25</v>
      </c>
      <c r="R1317" t="s">
        <v>25</v>
      </c>
      <c r="S1317" t="s">
        <v>8646</v>
      </c>
      <c r="T1317" t="b">
        <v>0</v>
      </c>
      <c r="U1317" t="b">
        <v>0</v>
      </c>
      <c r="V1317">
        <v>2</v>
      </c>
      <c r="W1317">
        <v>35</v>
      </c>
      <c r="X1317">
        <v>20</v>
      </c>
      <c r="AB1317">
        <v>1</v>
      </c>
      <c r="AC1317">
        <v>2</v>
      </c>
      <c r="AD1317">
        <v>1</v>
      </c>
      <c r="AE1317" t="s">
        <v>2289</v>
      </c>
      <c r="AG1317" t="s">
        <v>4572</v>
      </c>
      <c r="AH1317" t="s">
        <v>4575</v>
      </c>
    </row>
    <row r="1318" spans="1:34" x14ac:dyDescent="0.25">
      <c r="A1318">
        <v>5</v>
      </c>
      <c r="B1318" t="s">
        <v>636</v>
      </c>
      <c r="C1318" t="s">
        <v>639</v>
      </c>
      <c r="D1318" t="s">
        <v>637</v>
      </c>
      <c r="E1318" t="s">
        <v>638</v>
      </c>
      <c r="F1318" t="s">
        <v>641</v>
      </c>
      <c r="G1318" t="s">
        <v>11042</v>
      </c>
      <c r="H1318" t="s">
        <v>1084</v>
      </c>
      <c r="I1318" t="s">
        <v>1085</v>
      </c>
      <c r="J1318">
        <v>3</v>
      </c>
      <c r="L1318" t="s">
        <v>1036</v>
      </c>
      <c r="M1318" t="s">
        <v>1086</v>
      </c>
      <c r="N1318" t="s">
        <v>1087</v>
      </c>
      <c r="O1318" t="s">
        <v>4576</v>
      </c>
      <c r="P1318" t="s">
        <v>73</v>
      </c>
      <c r="Q1318" t="s">
        <v>25</v>
      </c>
      <c r="R1318" t="s">
        <v>25</v>
      </c>
      <c r="S1318" t="s">
        <v>8646</v>
      </c>
      <c r="T1318" t="b">
        <v>0</v>
      </c>
      <c r="U1318" t="b">
        <v>0</v>
      </c>
      <c r="V1318">
        <v>3</v>
      </c>
      <c r="W1318">
        <v>35</v>
      </c>
      <c r="X1318">
        <v>20</v>
      </c>
      <c r="AB1318">
        <v>1</v>
      </c>
      <c r="AC1318">
        <v>2</v>
      </c>
      <c r="AD1318">
        <v>1</v>
      </c>
      <c r="AE1318" t="s">
        <v>2289</v>
      </c>
      <c r="AG1318" t="s">
        <v>4572</v>
      </c>
      <c r="AH1318" t="s">
        <v>4577</v>
      </c>
    </row>
    <row r="1319" spans="1:34" x14ac:dyDescent="0.25">
      <c r="A1319">
        <v>5</v>
      </c>
      <c r="B1319" t="s">
        <v>636</v>
      </c>
      <c r="C1319" t="s">
        <v>639</v>
      </c>
      <c r="D1319" t="s">
        <v>637</v>
      </c>
      <c r="E1319" t="s">
        <v>638</v>
      </c>
      <c r="F1319" t="s">
        <v>641</v>
      </c>
      <c r="G1319" t="s">
        <v>11042</v>
      </c>
      <c r="H1319" t="s">
        <v>1084</v>
      </c>
      <c r="I1319" t="s">
        <v>1085</v>
      </c>
      <c r="J1319">
        <v>3</v>
      </c>
      <c r="L1319" t="s">
        <v>1036</v>
      </c>
      <c r="M1319" t="s">
        <v>1086</v>
      </c>
      <c r="N1319" t="s">
        <v>1087</v>
      </c>
      <c r="O1319" t="s">
        <v>4578</v>
      </c>
      <c r="P1319" t="s">
        <v>8734</v>
      </c>
      <c r="Q1319" t="s">
        <v>8644</v>
      </c>
      <c r="R1319" t="s">
        <v>8488</v>
      </c>
      <c r="S1319" t="s">
        <v>8643</v>
      </c>
      <c r="T1319" t="b">
        <v>0</v>
      </c>
      <c r="U1319" t="b">
        <v>0</v>
      </c>
      <c r="V1319">
        <v>1</v>
      </c>
      <c r="W1319">
        <v>30</v>
      </c>
      <c r="X1319">
        <v>10</v>
      </c>
      <c r="AB1319">
        <v>2</v>
      </c>
      <c r="AC1319">
        <v>1</v>
      </c>
      <c r="AD1319">
        <v>2</v>
      </c>
      <c r="AE1319" t="s">
        <v>3856</v>
      </c>
      <c r="AG1319" t="s">
        <v>3882</v>
      </c>
      <c r="AH1319" t="s">
        <v>4579</v>
      </c>
    </row>
    <row r="1320" spans="1:34" x14ac:dyDescent="0.25">
      <c r="A1320">
        <v>5</v>
      </c>
      <c r="B1320" t="s">
        <v>636</v>
      </c>
      <c r="C1320" t="s">
        <v>639</v>
      </c>
      <c r="D1320" t="s">
        <v>637</v>
      </c>
      <c r="E1320" t="s">
        <v>638</v>
      </c>
      <c r="F1320" t="s">
        <v>641</v>
      </c>
      <c r="G1320" t="s">
        <v>11042</v>
      </c>
      <c r="H1320" t="s">
        <v>1084</v>
      </c>
      <c r="I1320" t="s">
        <v>1085</v>
      </c>
      <c r="J1320">
        <v>3</v>
      </c>
      <c r="L1320" t="s">
        <v>1036</v>
      </c>
      <c r="M1320" t="s">
        <v>1086</v>
      </c>
      <c r="N1320" t="s">
        <v>1087</v>
      </c>
      <c r="O1320" t="s">
        <v>4580</v>
      </c>
      <c r="P1320" t="s">
        <v>8734</v>
      </c>
      <c r="Q1320" t="s">
        <v>8644</v>
      </c>
      <c r="R1320" t="s">
        <v>8488</v>
      </c>
      <c r="S1320" t="s">
        <v>8643</v>
      </c>
      <c r="T1320" t="b">
        <v>0</v>
      </c>
      <c r="U1320" t="b">
        <v>0</v>
      </c>
      <c r="V1320">
        <v>2</v>
      </c>
      <c r="W1320">
        <v>30</v>
      </c>
      <c r="X1320">
        <v>8</v>
      </c>
      <c r="AB1320">
        <v>2</v>
      </c>
      <c r="AC1320">
        <v>1</v>
      </c>
      <c r="AD1320">
        <v>2</v>
      </c>
      <c r="AE1320" t="s">
        <v>610</v>
      </c>
      <c r="AG1320" t="s">
        <v>1937</v>
      </c>
      <c r="AH1320" t="s">
        <v>4581</v>
      </c>
    </row>
    <row r="1321" spans="1:34" x14ac:dyDescent="0.25">
      <c r="A1321">
        <v>5</v>
      </c>
      <c r="B1321" t="s">
        <v>636</v>
      </c>
      <c r="C1321" t="s">
        <v>639</v>
      </c>
      <c r="D1321" t="s">
        <v>637</v>
      </c>
      <c r="E1321" t="s">
        <v>638</v>
      </c>
      <c r="F1321" t="s">
        <v>641</v>
      </c>
      <c r="G1321" t="s">
        <v>11042</v>
      </c>
      <c r="H1321" t="s">
        <v>1084</v>
      </c>
      <c r="I1321" t="s">
        <v>1085</v>
      </c>
      <c r="J1321">
        <v>3</v>
      </c>
      <c r="L1321" t="s">
        <v>1036</v>
      </c>
      <c r="M1321" t="s">
        <v>1086</v>
      </c>
      <c r="N1321" t="s">
        <v>1087</v>
      </c>
      <c r="O1321" t="s">
        <v>4582</v>
      </c>
      <c r="P1321" t="s">
        <v>8734</v>
      </c>
      <c r="Q1321" t="s">
        <v>8644</v>
      </c>
      <c r="R1321" t="s">
        <v>8488</v>
      </c>
      <c r="S1321" t="s">
        <v>8643</v>
      </c>
      <c r="T1321" t="b">
        <v>0</v>
      </c>
      <c r="U1321" t="b">
        <v>0</v>
      </c>
      <c r="V1321">
        <v>3</v>
      </c>
      <c r="W1321">
        <v>30</v>
      </c>
      <c r="X1321">
        <v>7</v>
      </c>
      <c r="AB1321">
        <v>2</v>
      </c>
      <c r="AC1321">
        <v>1</v>
      </c>
      <c r="AD1321">
        <v>2</v>
      </c>
      <c r="AE1321" t="s">
        <v>3930</v>
      </c>
      <c r="AG1321" t="s">
        <v>4583</v>
      </c>
      <c r="AH1321" t="s">
        <v>4584</v>
      </c>
    </row>
    <row r="1322" spans="1:34" x14ac:dyDescent="0.25">
      <c r="A1322">
        <v>5</v>
      </c>
      <c r="B1322" t="s">
        <v>636</v>
      </c>
      <c r="C1322" t="s">
        <v>639</v>
      </c>
      <c r="D1322" t="s">
        <v>637</v>
      </c>
      <c r="E1322" t="s">
        <v>638</v>
      </c>
      <c r="F1322" t="s">
        <v>641</v>
      </c>
      <c r="G1322" t="s">
        <v>11042</v>
      </c>
      <c r="H1322" t="s">
        <v>1084</v>
      </c>
      <c r="I1322" t="s">
        <v>1085</v>
      </c>
      <c r="J1322">
        <v>3</v>
      </c>
      <c r="L1322" t="s">
        <v>1036</v>
      </c>
      <c r="M1322" t="s">
        <v>1086</v>
      </c>
      <c r="N1322" t="s">
        <v>1087</v>
      </c>
      <c r="O1322" t="s">
        <v>4585</v>
      </c>
      <c r="P1322" t="s">
        <v>20</v>
      </c>
      <c r="Q1322" t="s">
        <v>2</v>
      </c>
      <c r="R1322" t="s">
        <v>2</v>
      </c>
      <c r="S1322" t="s">
        <v>8646</v>
      </c>
      <c r="T1322" t="b">
        <v>1</v>
      </c>
      <c r="U1322" t="b">
        <v>1</v>
      </c>
      <c r="V1322">
        <v>1</v>
      </c>
      <c r="W1322">
        <v>75</v>
      </c>
      <c r="Y1322">
        <v>60</v>
      </c>
      <c r="AH1322" t="s">
        <v>4586</v>
      </c>
    </row>
    <row r="1323" spans="1:34" x14ac:dyDescent="0.25">
      <c r="A1323">
        <v>5</v>
      </c>
      <c r="B1323" t="s">
        <v>636</v>
      </c>
      <c r="C1323" t="s">
        <v>639</v>
      </c>
      <c r="D1323" t="s">
        <v>637</v>
      </c>
      <c r="E1323" t="s">
        <v>638</v>
      </c>
      <c r="F1323" t="s">
        <v>641</v>
      </c>
      <c r="G1323" t="s">
        <v>11042</v>
      </c>
      <c r="H1323" t="s">
        <v>1084</v>
      </c>
      <c r="I1323" t="s">
        <v>1085</v>
      </c>
      <c r="J1323">
        <v>3</v>
      </c>
      <c r="L1323" t="s">
        <v>1036</v>
      </c>
      <c r="M1323" t="s">
        <v>1086</v>
      </c>
      <c r="N1323" t="s">
        <v>1087</v>
      </c>
      <c r="O1323" t="s">
        <v>4587</v>
      </c>
      <c r="P1323" t="s">
        <v>20</v>
      </c>
      <c r="Q1323" t="s">
        <v>2</v>
      </c>
      <c r="R1323" t="s">
        <v>2</v>
      </c>
      <c r="S1323" t="s">
        <v>8646</v>
      </c>
      <c r="T1323" t="b">
        <v>1</v>
      </c>
      <c r="U1323" t="b">
        <v>1</v>
      </c>
      <c r="V1323">
        <v>2</v>
      </c>
      <c r="W1323">
        <v>75</v>
      </c>
      <c r="Y1323">
        <v>49.8</v>
      </c>
      <c r="AG1323" t="s">
        <v>4588</v>
      </c>
      <c r="AH1323" t="s">
        <v>4589</v>
      </c>
    </row>
    <row r="1324" spans="1:34" x14ac:dyDescent="0.25">
      <c r="A1324">
        <v>5</v>
      </c>
      <c r="B1324" t="s">
        <v>636</v>
      </c>
      <c r="C1324" t="s">
        <v>639</v>
      </c>
      <c r="D1324" t="s">
        <v>637</v>
      </c>
      <c r="E1324" t="s">
        <v>638</v>
      </c>
      <c r="F1324" t="s">
        <v>641</v>
      </c>
      <c r="G1324" t="s">
        <v>11042</v>
      </c>
      <c r="H1324" t="s">
        <v>1084</v>
      </c>
      <c r="I1324" t="s">
        <v>1085</v>
      </c>
      <c r="J1324">
        <v>3</v>
      </c>
      <c r="L1324" t="s">
        <v>1036</v>
      </c>
      <c r="M1324" t="s">
        <v>1086</v>
      </c>
      <c r="N1324" t="s">
        <v>1087</v>
      </c>
      <c r="O1324" t="s">
        <v>4590</v>
      </c>
      <c r="P1324" t="s">
        <v>20</v>
      </c>
      <c r="Q1324" t="s">
        <v>2</v>
      </c>
      <c r="R1324" t="s">
        <v>2</v>
      </c>
      <c r="S1324" t="s">
        <v>8646</v>
      </c>
      <c r="T1324" t="b">
        <v>1</v>
      </c>
      <c r="U1324" t="b">
        <v>1</v>
      </c>
      <c r="V1324">
        <v>3</v>
      </c>
      <c r="W1324">
        <v>75</v>
      </c>
      <c r="Y1324">
        <v>55.2</v>
      </c>
      <c r="AG1324" t="s">
        <v>4591</v>
      </c>
      <c r="AH1324" t="s">
        <v>4592</v>
      </c>
    </row>
    <row r="1325" spans="1:34" x14ac:dyDescent="0.25">
      <c r="A1325">
        <v>5</v>
      </c>
      <c r="B1325" t="s">
        <v>636</v>
      </c>
      <c r="C1325" t="s">
        <v>639</v>
      </c>
      <c r="D1325" t="s">
        <v>637</v>
      </c>
      <c r="E1325" t="s">
        <v>638</v>
      </c>
      <c r="F1325" t="s">
        <v>641</v>
      </c>
      <c r="G1325" t="s">
        <v>11042</v>
      </c>
      <c r="H1325" t="s">
        <v>1084</v>
      </c>
      <c r="I1325" t="s">
        <v>1085</v>
      </c>
      <c r="J1325">
        <v>3</v>
      </c>
      <c r="L1325" t="s">
        <v>1036</v>
      </c>
      <c r="M1325" t="s">
        <v>1086</v>
      </c>
      <c r="N1325" t="s">
        <v>1087</v>
      </c>
      <c r="O1325" t="s">
        <v>4593</v>
      </c>
      <c r="P1325" t="s">
        <v>356</v>
      </c>
      <c r="Q1325" t="s">
        <v>25</v>
      </c>
      <c r="R1325" t="s">
        <v>25</v>
      </c>
      <c r="S1325" t="s">
        <v>357</v>
      </c>
      <c r="T1325" t="b">
        <v>0</v>
      </c>
      <c r="U1325" t="b">
        <v>1</v>
      </c>
      <c r="V1325">
        <v>2</v>
      </c>
      <c r="Y1325">
        <v>240</v>
      </c>
      <c r="Z1325">
        <v>1.04</v>
      </c>
      <c r="AA1325" t="s">
        <v>3957</v>
      </c>
      <c r="AH1325" t="s">
        <v>1087</v>
      </c>
    </row>
    <row r="1326" spans="1:34" x14ac:dyDescent="0.25">
      <c r="A1326">
        <v>5</v>
      </c>
      <c r="B1326" t="s">
        <v>636</v>
      </c>
      <c r="C1326" t="s">
        <v>639</v>
      </c>
      <c r="D1326" t="s">
        <v>637</v>
      </c>
      <c r="E1326" t="s">
        <v>638</v>
      </c>
      <c r="F1326" t="s">
        <v>641</v>
      </c>
      <c r="G1326" t="s">
        <v>11042</v>
      </c>
      <c r="H1326" t="s">
        <v>1088</v>
      </c>
      <c r="I1326" t="s">
        <v>1089</v>
      </c>
      <c r="J1326">
        <v>4</v>
      </c>
      <c r="L1326" t="s">
        <v>1041</v>
      </c>
      <c r="M1326" t="s">
        <v>1090</v>
      </c>
      <c r="N1326" t="s">
        <v>1091</v>
      </c>
      <c r="O1326" t="s">
        <v>4594</v>
      </c>
      <c r="P1326" t="s">
        <v>356</v>
      </c>
      <c r="Q1326" t="s">
        <v>25</v>
      </c>
      <c r="R1326" t="s">
        <v>25</v>
      </c>
      <c r="S1326" t="s">
        <v>357</v>
      </c>
      <c r="T1326" t="b">
        <v>0</v>
      </c>
      <c r="U1326" t="b">
        <v>1</v>
      </c>
      <c r="V1326">
        <v>1</v>
      </c>
      <c r="Y1326">
        <v>300</v>
      </c>
      <c r="Z1326">
        <v>1.34</v>
      </c>
      <c r="AA1326" t="s">
        <v>3957</v>
      </c>
      <c r="AG1326" t="s">
        <v>3241</v>
      </c>
      <c r="AH1326" t="s">
        <v>1090</v>
      </c>
    </row>
    <row r="1327" spans="1:34" x14ac:dyDescent="0.25">
      <c r="A1327">
        <v>5</v>
      </c>
      <c r="B1327" t="s">
        <v>636</v>
      </c>
      <c r="C1327" t="s">
        <v>639</v>
      </c>
      <c r="D1327" t="s">
        <v>637</v>
      </c>
      <c r="E1327" t="s">
        <v>638</v>
      </c>
      <c r="F1327" t="s">
        <v>641</v>
      </c>
      <c r="G1327" t="s">
        <v>11042</v>
      </c>
      <c r="H1327" t="s">
        <v>1088</v>
      </c>
      <c r="I1327" t="s">
        <v>1089</v>
      </c>
      <c r="J1327">
        <v>4</v>
      </c>
      <c r="L1327" t="s">
        <v>1041</v>
      </c>
      <c r="M1327" t="s">
        <v>1090</v>
      </c>
      <c r="N1327" t="s">
        <v>1091</v>
      </c>
      <c r="O1327" t="s">
        <v>4595</v>
      </c>
      <c r="P1327" t="s">
        <v>112</v>
      </c>
      <c r="Q1327" t="s">
        <v>8644</v>
      </c>
      <c r="R1327" t="s">
        <v>8488</v>
      </c>
      <c r="S1327" t="s">
        <v>8643</v>
      </c>
      <c r="T1327" t="b">
        <v>0</v>
      </c>
      <c r="U1327" t="b">
        <v>0</v>
      </c>
      <c r="V1327">
        <v>1</v>
      </c>
      <c r="W1327">
        <v>45</v>
      </c>
      <c r="X1327">
        <v>15</v>
      </c>
      <c r="AB1327">
        <v>2</v>
      </c>
      <c r="AC1327">
        <v>1</v>
      </c>
      <c r="AD1327">
        <v>2</v>
      </c>
      <c r="AE1327" t="s">
        <v>610</v>
      </c>
      <c r="AG1327" t="s">
        <v>4596</v>
      </c>
      <c r="AH1327" t="s">
        <v>4597</v>
      </c>
    </row>
    <row r="1328" spans="1:34" x14ac:dyDescent="0.25">
      <c r="A1328">
        <v>5</v>
      </c>
      <c r="B1328" t="s">
        <v>636</v>
      </c>
      <c r="C1328" t="s">
        <v>639</v>
      </c>
      <c r="D1328" t="s">
        <v>637</v>
      </c>
      <c r="E1328" t="s">
        <v>638</v>
      </c>
      <c r="F1328" t="s">
        <v>641</v>
      </c>
      <c r="G1328" t="s">
        <v>11042</v>
      </c>
      <c r="H1328" t="s">
        <v>1088</v>
      </c>
      <c r="I1328" t="s">
        <v>1089</v>
      </c>
      <c r="J1328">
        <v>4</v>
      </c>
      <c r="L1328" t="s">
        <v>1041</v>
      </c>
      <c r="M1328" t="s">
        <v>1090</v>
      </c>
      <c r="N1328" t="s">
        <v>1091</v>
      </c>
      <c r="O1328" t="s">
        <v>4598</v>
      </c>
      <c r="P1328" t="s">
        <v>112</v>
      </c>
      <c r="Q1328" t="s">
        <v>8644</v>
      </c>
      <c r="R1328" t="s">
        <v>8488</v>
      </c>
      <c r="S1328" t="s">
        <v>8643</v>
      </c>
      <c r="T1328" t="b">
        <v>0</v>
      </c>
      <c r="U1328" t="b">
        <v>0</v>
      </c>
      <c r="V1328">
        <v>2</v>
      </c>
      <c r="W1328">
        <v>45</v>
      </c>
      <c r="X1328">
        <v>12</v>
      </c>
      <c r="AB1328">
        <v>2</v>
      </c>
      <c r="AC1328">
        <v>1</v>
      </c>
      <c r="AD1328">
        <v>2</v>
      </c>
      <c r="AE1328" t="s">
        <v>610</v>
      </c>
      <c r="AG1328" t="s">
        <v>4599</v>
      </c>
      <c r="AH1328" t="s">
        <v>4600</v>
      </c>
    </row>
    <row r="1329" spans="1:34" x14ac:dyDescent="0.25">
      <c r="A1329">
        <v>5</v>
      </c>
      <c r="B1329" t="s">
        <v>636</v>
      </c>
      <c r="C1329" t="s">
        <v>639</v>
      </c>
      <c r="D1329" t="s">
        <v>637</v>
      </c>
      <c r="E1329" t="s">
        <v>638</v>
      </c>
      <c r="F1329" t="s">
        <v>641</v>
      </c>
      <c r="G1329" t="s">
        <v>11042</v>
      </c>
      <c r="H1329" t="s">
        <v>1088</v>
      </c>
      <c r="I1329" t="s">
        <v>1089</v>
      </c>
      <c r="J1329">
        <v>4</v>
      </c>
      <c r="L1329" t="s">
        <v>1041</v>
      </c>
      <c r="M1329" t="s">
        <v>1090</v>
      </c>
      <c r="N1329" t="s">
        <v>1091</v>
      </c>
      <c r="O1329" t="s">
        <v>4601</v>
      </c>
      <c r="P1329" t="s">
        <v>112</v>
      </c>
      <c r="Q1329" t="s">
        <v>8644</v>
      </c>
      <c r="R1329" t="s">
        <v>8488</v>
      </c>
      <c r="S1329" t="s">
        <v>8643</v>
      </c>
      <c r="T1329" t="b">
        <v>0</v>
      </c>
      <c r="U1329" t="b">
        <v>0</v>
      </c>
      <c r="V1329">
        <v>3</v>
      </c>
      <c r="W1329">
        <v>45</v>
      </c>
      <c r="X1329">
        <v>15</v>
      </c>
      <c r="AB1329">
        <v>2</v>
      </c>
      <c r="AC1329">
        <v>1</v>
      </c>
      <c r="AD1329">
        <v>2</v>
      </c>
      <c r="AE1329" t="s">
        <v>610</v>
      </c>
      <c r="AG1329" t="s">
        <v>4599</v>
      </c>
      <c r="AH1329" t="s">
        <v>4602</v>
      </c>
    </row>
    <row r="1330" spans="1:34" x14ac:dyDescent="0.25">
      <c r="A1330">
        <v>5</v>
      </c>
      <c r="B1330" t="s">
        <v>636</v>
      </c>
      <c r="C1330" t="s">
        <v>639</v>
      </c>
      <c r="D1330" t="s">
        <v>637</v>
      </c>
      <c r="E1330" t="s">
        <v>638</v>
      </c>
      <c r="F1330" t="s">
        <v>641</v>
      </c>
      <c r="G1330" t="s">
        <v>11042</v>
      </c>
      <c r="H1330" t="s">
        <v>1088</v>
      </c>
      <c r="I1330" t="s">
        <v>1089</v>
      </c>
      <c r="J1330">
        <v>4</v>
      </c>
      <c r="L1330" t="s">
        <v>1041</v>
      </c>
      <c r="M1330" t="s">
        <v>1090</v>
      </c>
      <c r="N1330" t="s">
        <v>1091</v>
      </c>
      <c r="O1330" t="s">
        <v>4603</v>
      </c>
      <c r="P1330" t="s">
        <v>214</v>
      </c>
      <c r="Q1330" t="s">
        <v>8650</v>
      </c>
      <c r="R1330" t="s">
        <v>8637</v>
      </c>
      <c r="S1330" t="s">
        <v>8643</v>
      </c>
      <c r="T1330" t="b">
        <v>0</v>
      </c>
      <c r="U1330" t="b">
        <v>0</v>
      </c>
      <c r="V1330">
        <v>1</v>
      </c>
      <c r="W1330">
        <v>50</v>
      </c>
      <c r="X1330">
        <v>12</v>
      </c>
      <c r="AB1330">
        <v>2</v>
      </c>
      <c r="AC1330">
        <v>1</v>
      </c>
      <c r="AD1330">
        <v>2</v>
      </c>
      <c r="AE1330" t="s">
        <v>618</v>
      </c>
      <c r="AG1330" t="s">
        <v>2154</v>
      </c>
      <c r="AH1330" t="s">
        <v>4604</v>
      </c>
    </row>
    <row r="1331" spans="1:34" x14ac:dyDescent="0.25">
      <c r="A1331">
        <v>5</v>
      </c>
      <c r="B1331" t="s">
        <v>636</v>
      </c>
      <c r="C1331" t="s">
        <v>639</v>
      </c>
      <c r="D1331" t="s">
        <v>637</v>
      </c>
      <c r="E1331" t="s">
        <v>638</v>
      </c>
      <c r="F1331" t="s">
        <v>641</v>
      </c>
      <c r="G1331" t="s">
        <v>11042</v>
      </c>
      <c r="H1331" t="s">
        <v>1088</v>
      </c>
      <c r="I1331" t="s">
        <v>1089</v>
      </c>
      <c r="J1331">
        <v>4</v>
      </c>
      <c r="L1331" t="s">
        <v>1041</v>
      </c>
      <c r="M1331" t="s">
        <v>1090</v>
      </c>
      <c r="N1331" t="s">
        <v>1091</v>
      </c>
      <c r="O1331" t="s">
        <v>4605</v>
      </c>
      <c r="P1331" t="s">
        <v>214</v>
      </c>
      <c r="Q1331" t="s">
        <v>8650</v>
      </c>
      <c r="R1331" t="s">
        <v>8637</v>
      </c>
      <c r="S1331" t="s">
        <v>8643</v>
      </c>
      <c r="T1331" t="b">
        <v>0</v>
      </c>
      <c r="U1331" t="b">
        <v>0</v>
      </c>
      <c r="V1331">
        <v>2</v>
      </c>
      <c r="W1331">
        <v>50</v>
      </c>
      <c r="X1331">
        <v>12</v>
      </c>
      <c r="AB1331">
        <v>2</v>
      </c>
      <c r="AC1331">
        <v>1</v>
      </c>
      <c r="AD1331">
        <v>2</v>
      </c>
      <c r="AE1331" t="s">
        <v>618</v>
      </c>
      <c r="AG1331" t="s">
        <v>4606</v>
      </c>
      <c r="AH1331" t="s">
        <v>4607</v>
      </c>
    </row>
    <row r="1332" spans="1:34" x14ac:dyDescent="0.25">
      <c r="A1332">
        <v>5</v>
      </c>
      <c r="B1332" t="s">
        <v>636</v>
      </c>
      <c r="C1332" t="s">
        <v>639</v>
      </c>
      <c r="D1332" t="s">
        <v>637</v>
      </c>
      <c r="E1332" t="s">
        <v>638</v>
      </c>
      <c r="F1332" t="s">
        <v>641</v>
      </c>
      <c r="G1332" t="s">
        <v>11042</v>
      </c>
      <c r="H1332" t="s">
        <v>1088</v>
      </c>
      <c r="I1332" t="s">
        <v>1089</v>
      </c>
      <c r="J1332">
        <v>4</v>
      </c>
      <c r="L1332" t="s">
        <v>1041</v>
      </c>
      <c r="M1332" t="s">
        <v>1090</v>
      </c>
      <c r="N1332" t="s">
        <v>1091</v>
      </c>
      <c r="O1332" t="s">
        <v>4608</v>
      </c>
      <c r="P1332" t="s">
        <v>214</v>
      </c>
      <c r="Q1332" t="s">
        <v>8650</v>
      </c>
      <c r="R1332" t="s">
        <v>8637</v>
      </c>
      <c r="S1332" t="s">
        <v>8643</v>
      </c>
      <c r="T1332" t="b">
        <v>0</v>
      </c>
      <c r="U1332" t="b">
        <v>0</v>
      </c>
      <c r="V1332">
        <v>3</v>
      </c>
      <c r="W1332">
        <v>50</v>
      </c>
      <c r="X1332">
        <v>10</v>
      </c>
      <c r="AB1332">
        <v>2</v>
      </c>
      <c r="AC1332">
        <v>1</v>
      </c>
      <c r="AD1332">
        <v>3</v>
      </c>
      <c r="AE1332" t="s">
        <v>610</v>
      </c>
      <c r="AG1332" t="s">
        <v>4609</v>
      </c>
      <c r="AH1332" t="s">
        <v>4610</v>
      </c>
    </row>
    <row r="1333" spans="1:34" x14ac:dyDescent="0.25">
      <c r="A1333">
        <v>5</v>
      </c>
      <c r="B1333" t="s">
        <v>636</v>
      </c>
      <c r="C1333" t="s">
        <v>639</v>
      </c>
      <c r="D1333" t="s">
        <v>637</v>
      </c>
      <c r="E1333" t="s">
        <v>638</v>
      </c>
      <c r="F1333" t="s">
        <v>641</v>
      </c>
      <c r="G1333" t="s">
        <v>11042</v>
      </c>
      <c r="H1333" t="s">
        <v>1088</v>
      </c>
      <c r="I1333" t="s">
        <v>1089</v>
      </c>
      <c r="J1333">
        <v>4</v>
      </c>
      <c r="L1333" t="s">
        <v>1041</v>
      </c>
      <c r="M1333" t="s">
        <v>1090</v>
      </c>
      <c r="N1333" t="s">
        <v>1091</v>
      </c>
      <c r="O1333" t="s">
        <v>4611</v>
      </c>
      <c r="P1333" t="s">
        <v>214</v>
      </c>
      <c r="Q1333" t="s">
        <v>8650</v>
      </c>
      <c r="R1333" t="s">
        <v>8637</v>
      </c>
      <c r="S1333" t="s">
        <v>8643</v>
      </c>
      <c r="T1333" t="b">
        <v>0</v>
      </c>
      <c r="U1333" t="b">
        <v>0</v>
      </c>
      <c r="V1333">
        <v>4</v>
      </c>
      <c r="W1333">
        <v>50</v>
      </c>
      <c r="X1333">
        <v>8</v>
      </c>
      <c r="AB1333">
        <v>2</v>
      </c>
      <c r="AC1333">
        <v>1</v>
      </c>
      <c r="AD1333">
        <v>3</v>
      </c>
      <c r="AE1333" t="s">
        <v>610</v>
      </c>
      <c r="AG1333" t="s">
        <v>4609</v>
      </c>
      <c r="AH1333" t="s">
        <v>4612</v>
      </c>
    </row>
    <row r="1334" spans="1:34" x14ac:dyDescent="0.25">
      <c r="A1334">
        <v>5</v>
      </c>
      <c r="B1334" t="s">
        <v>636</v>
      </c>
      <c r="C1334" t="s">
        <v>639</v>
      </c>
      <c r="D1334" t="s">
        <v>637</v>
      </c>
      <c r="E1334" t="s">
        <v>638</v>
      </c>
      <c r="F1334" t="s">
        <v>641</v>
      </c>
      <c r="G1334" t="s">
        <v>11042</v>
      </c>
      <c r="H1334" t="s">
        <v>1088</v>
      </c>
      <c r="I1334" t="s">
        <v>1089</v>
      </c>
      <c r="J1334">
        <v>4</v>
      </c>
      <c r="L1334" t="s">
        <v>1041</v>
      </c>
      <c r="M1334" t="s">
        <v>1090</v>
      </c>
      <c r="N1334" t="s">
        <v>1091</v>
      </c>
      <c r="O1334" t="s">
        <v>4613</v>
      </c>
      <c r="P1334" t="s">
        <v>235</v>
      </c>
      <c r="Q1334" t="s">
        <v>8650</v>
      </c>
      <c r="R1334" t="s">
        <v>8637</v>
      </c>
      <c r="S1334" t="s">
        <v>8643</v>
      </c>
      <c r="T1334" t="b">
        <v>1</v>
      </c>
      <c r="U1334" t="b">
        <v>0</v>
      </c>
      <c r="V1334">
        <v>1</v>
      </c>
      <c r="W1334">
        <v>12.5</v>
      </c>
      <c r="X1334">
        <v>9</v>
      </c>
      <c r="AB1334">
        <v>3</v>
      </c>
      <c r="AC1334">
        <v>1</v>
      </c>
      <c r="AD1334">
        <v>3</v>
      </c>
      <c r="AE1334" t="s">
        <v>618</v>
      </c>
      <c r="AG1334" t="s">
        <v>4614</v>
      </c>
      <c r="AH1334" t="s">
        <v>4615</v>
      </c>
    </row>
    <row r="1335" spans="1:34" x14ac:dyDescent="0.25">
      <c r="A1335">
        <v>5</v>
      </c>
      <c r="B1335" t="s">
        <v>636</v>
      </c>
      <c r="C1335" t="s">
        <v>639</v>
      </c>
      <c r="D1335" t="s">
        <v>637</v>
      </c>
      <c r="E1335" t="s">
        <v>638</v>
      </c>
      <c r="F1335" t="s">
        <v>641</v>
      </c>
      <c r="G1335" t="s">
        <v>11042</v>
      </c>
      <c r="H1335" t="s">
        <v>1088</v>
      </c>
      <c r="I1335" t="s">
        <v>1089</v>
      </c>
      <c r="J1335">
        <v>4</v>
      </c>
      <c r="L1335" t="s">
        <v>1041</v>
      </c>
      <c r="M1335" t="s">
        <v>1090</v>
      </c>
      <c r="N1335" t="s">
        <v>1091</v>
      </c>
      <c r="O1335" t="s">
        <v>4616</v>
      </c>
      <c r="P1335" t="s">
        <v>235</v>
      </c>
      <c r="Q1335" t="s">
        <v>8650</v>
      </c>
      <c r="R1335" t="s">
        <v>8637</v>
      </c>
      <c r="S1335" t="s">
        <v>8643</v>
      </c>
      <c r="T1335" t="b">
        <v>1</v>
      </c>
      <c r="U1335" t="b">
        <v>0</v>
      </c>
      <c r="V1335">
        <v>2</v>
      </c>
      <c r="W1335">
        <v>12.5</v>
      </c>
      <c r="X1335">
        <v>10</v>
      </c>
      <c r="AB1335">
        <v>3</v>
      </c>
      <c r="AC1335">
        <v>1</v>
      </c>
      <c r="AD1335">
        <v>3</v>
      </c>
      <c r="AE1335" t="s">
        <v>618</v>
      </c>
      <c r="AG1335" t="s">
        <v>4614</v>
      </c>
      <c r="AH1335" t="s">
        <v>4617</v>
      </c>
    </row>
    <row r="1336" spans="1:34" x14ac:dyDescent="0.25">
      <c r="A1336">
        <v>5</v>
      </c>
      <c r="B1336" t="s">
        <v>636</v>
      </c>
      <c r="C1336" t="s">
        <v>639</v>
      </c>
      <c r="D1336" t="s">
        <v>637</v>
      </c>
      <c r="E1336" t="s">
        <v>638</v>
      </c>
      <c r="F1336" t="s">
        <v>641</v>
      </c>
      <c r="G1336" t="s">
        <v>11042</v>
      </c>
      <c r="H1336" t="s">
        <v>1088</v>
      </c>
      <c r="I1336" t="s">
        <v>1089</v>
      </c>
      <c r="J1336">
        <v>4</v>
      </c>
      <c r="L1336" t="s">
        <v>1041</v>
      </c>
      <c r="M1336" t="s">
        <v>1090</v>
      </c>
      <c r="N1336" t="s">
        <v>1091</v>
      </c>
      <c r="O1336" t="s">
        <v>4618</v>
      </c>
      <c r="P1336" t="s">
        <v>235</v>
      </c>
      <c r="Q1336" t="s">
        <v>8650</v>
      </c>
      <c r="R1336" t="s">
        <v>8637</v>
      </c>
      <c r="S1336" t="s">
        <v>8643</v>
      </c>
      <c r="T1336" t="b">
        <v>1</v>
      </c>
      <c r="U1336" t="b">
        <v>0</v>
      </c>
      <c r="V1336">
        <v>3</v>
      </c>
      <c r="W1336">
        <v>12.5</v>
      </c>
      <c r="X1336">
        <v>10</v>
      </c>
      <c r="AB1336">
        <v>3</v>
      </c>
      <c r="AC1336">
        <v>1</v>
      </c>
      <c r="AD1336">
        <v>3</v>
      </c>
      <c r="AE1336" t="s">
        <v>618</v>
      </c>
      <c r="AG1336" t="s">
        <v>4614</v>
      </c>
      <c r="AH1336" t="s">
        <v>4619</v>
      </c>
    </row>
    <row r="1337" spans="1:34" x14ac:dyDescent="0.25">
      <c r="A1337">
        <v>5</v>
      </c>
      <c r="B1337" t="s">
        <v>636</v>
      </c>
      <c r="C1337" t="s">
        <v>639</v>
      </c>
      <c r="D1337" t="s">
        <v>637</v>
      </c>
      <c r="E1337" t="s">
        <v>638</v>
      </c>
      <c r="F1337" t="s">
        <v>641</v>
      </c>
      <c r="G1337" t="s">
        <v>11042</v>
      </c>
      <c r="H1337" t="s">
        <v>1088</v>
      </c>
      <c r="I1337" t="s">
        <v>1089</v>
      </c>
      <c r="J1337">
        <v>4</v>
      </c>
      <c r="L1337" t="s">
        <v>1041</v>
      </c>
      <c r="M1337" t="s">
        <v>1090</v>
      </c>
      <c r="N1337" t="s">
        <v>1091</v>
      </c>
      <c r="O1337" t="s">
        <v>4620</v>
      </c>
      <c r="P1337" t="s">
        <v>8734</v>
      </c>
      <c r="Q1337" t="s">
        <v>8644</v>
      </c>
      <c r="R1337" t="s">
        <v>8488</v>
      </c>
      <c r="S1337" t="s">
        <v>8643</v>
      </c>
      <c r="T1337" t="b">
        <v>0</v>
      </c>
      <c r="U1337" t="b">
        <v>0</v>
      </c>
      <c r="V1337">
        <v>1</v>
      </c>
      <c r="W1337">
        <v>30</v>
      </c>
      <c r="X1337">
        <v>10</v>
      </c>
      <c r="AB1337">
        <v>2</v>
      </c>
      <c r="AC1337">
        <v>1</v>
      </c>
      <c r="AD1337">
        <v>2</v>
      </c>
      <c r="AE1337" t="s">
        <v>618</v>
      </c>
      <c r="AG1337" t="s">
        <v>2154</v>
      </c>
      <c r="AH1337" t="s">
        <v>4621</v>
      </c>
    </row>
    <row r="1338" spans="1:34" x14ac:dyDescent="0.25">
      <c r="A1338">
        <v>5</v>
      </c>
      <c r="B1338" t="s">
        <v>636</v>
      </c>
      <c r="C1338" t="s">
        <v>639</v>
      </c>
      <c r="D1338" t="s">
        <v>637</v>
      </c>
      <c r="E1338" t="s">
        <v>638</v>
      </c>
      <c r="F1338" t="s">
        <v>641</v>
      </c>
      <c r="G1338" t="s">
        <v>11042</v>
      </c>
      <c r="H1338" t="s">
        <v>1088</v>
      </c>
      <c r="I1338" t="s">
        <v>1089</v>
      </c>
      <c r="J1338">
        <v>4</v>
      </c>
      <c r="L1338" t="s">
        <v>1041</v>
      </c>
      <c r="M1338" t="s">
        <v>1090</v>
      </c>
      <c r="N1338" t="s">
        <v>1091</v>
      </c>
      <c r="O1338" t="s">
        <v>4622</v>
      </c>
      <c r="P1338" t="s">
        <v>8734</v>
      </c>
      <c r="Q1338" t="s">
        <v>8644</v>
      </c>
      <c r="R1338" t="s">
        <v>8488</v>
      </c>
      <c r="S1338" t="s">
        <v>8643</v>
      </c>
      <c r="T1338" t="b">
        <v>0</v>
      </c>
      <c r="U1338" t="b">
        <v>0</v>
      </c>
      <c r="V1338">
        <v>2</v>
      </c>
      <c r="W1338">
        <v>30</v>
      </c>
      <c r="X1338">
        <v>9</v>
      </c>
      <c r="AB1338">
        <v>2</v>
      </c>
      <c r="AC1338">
        <v>1</v>
      </c>
      <c r="AD1338">
        <v>2</v>
      </c>
      <c r="AE1338" t="s">
        <v>3856</v>
      </c>
      <c r="AG1338" t="s">
        <v>3882</v>
      </c>
      <c r="AH1338" t="s">
        <v>4623</v>
      </c>
    </row>
    <row r="1339" spans="1:34" x14ac:dyDescent="0.25">
      <c r="A1339">
        <v>5</v>
      </c>
      <c r="B1339" t="s">
        <v>636</v>
      </c>
      <c r="C1339" t="s">
        <v>639</v>
      </c>
      <c r="D1339" t="s">
        <v>637</v>
      </c>
      <c r="E1339" t="s">
        <v>638</v>
      </c>
      <c r="F1339" t="s">
        <v>641</v>
      </c>
      <c r="G1339" t="s">
        <v>11042</v>
      </c>
      <c r="H1339" t="s">
        <v>1088</v>
      </c>
      <c r="I1339" t="s">
        <v>1089</v>
      </c>
      <c r="J1339">
        <v>4</v>
      </c>
      <c r="L1339" t="s">
        <v>1041</v>
      </c>
      <c r="M1339" t="s">
        <v>1090</v>
      </c>
      <c r="N1339" t="s">
        <v>1091</v>
      </c>
      <c r="O1339" t="s">
        <v>4624</v>
      </c>
      <c r="P1339" t="s">
        <v>8734</v>
      </c>
      <c r="Q1339" t="s">
        <v>8644</v>
      </c>
      <c r="R1339" t="s">
        <v>8488</v>
      </c>
      <c r="S1339" t="s">
        <v>8643</v>
      </c>
      <c r="T1339" t="b">
        <v>0</v>
      </c>
      <c r="U1339" t="b">
        <v>0</v>
      </c>
      <c r="V1339">
        <v>3</v>
      </c>
      <c r="W1339">
        <v>30</v>
      </c>
      <c r="X1339">
        <v>7</v>
      </c>
      <c r="AG1339" t="s">
        <v>4625</v>
      </c>
      <c r="AH1339" t="s">
        <v>4626</v>
      </c>
    </row>
    <row r="1340" spans="1:34" x14ac:dyDescent="0.25">
      <c r="A1340">
        <v>5</v>
      </c>
      <c r="B1340" t="s">
        <v>636</v>
      </c>
      <c r="C1340" t="s">
        <v>639</v>
      </c>
      <c r="D1340" t="s">
        <v>637</v>
      </c>
      <c r="E1340" t="s">
        <v>638</v>
      </c>
      <c r="F1340" t="s">
        <v>641</v>
      </c>
      <c r="G1340" t="s">
        <v>11042</v>
      </c>
      <c r="H1340" t="s">
        <v>1088</v>
      </c>
      <c r="I1340" t="s">
        <v>1089</v>
      </c>
      <c r="J1340">
        <v>4</v>
      </c>
      <c r="L1340" t="s">
        <v>1041</v>
      </c>
      <c r="M1340" t="s">
        <v>1090</v>
      </c>
      <c r="N1340" t="s">
        <v>1091</v>
      </c>
      <c r="O1340" t="s">
        <v>4627</v>
      </c>
      <c r="P1340" t="s">
        <v>303</v>
      </c>
      <c r="Q1340" t="s">
        <v>148</v>
      </c>
      <c r="R1340" t="s">
        <v>8661</v>
      </c>
      <c r="S1340" t="s">
        <v>8645</v>
      </c>
      <c r="T1340" t="b">
        <v>0</v>
      </c>
      <c r="U1340" t="b">
        <v>0</v>
      </c>
      <c r="V1340">
        <v>1</v>
      </c>
      <c r="W1340">
        <v>10</v>
      </c>
      <c r="X1340">
        <v>15</v>
      </c>
      <c r="AG1340" t="s">
        <v>4628</v>
      </c>
      <c r="AH1340" t="s">
        <v>4629</v>
      </c>
    </row>
    <row r="1341" spans="1:34" x14ac:dyDescent="0.25">
      <c r="A1341">
        <v>5</v>
      </c>
      <c r="B1341" t="s">
        <v>636</v>
      </c>
      <c r="C1341" t="s">
        <v>639</v>
      </c>
      <c r="D1341" t="s">
        <v>637</v>
      </c>
      <c r="E1341" t="s">
        <v>638</v>
      </c>
      <c r="F1341" t="s">
        <v>641</v>
      </c>
      <c r="G1341" t="s">
        <v>11042</v>
      </c>
      <c r="H1341" t="s">
        <v>1088</v>
      </c>
      <c r="I1341" t="s">
        <v>1089</v>
      </c>
      <c r="J1341">
        <v>4</v>
      </c>
      <c r="L1341" t="s">
        <v>1041</v>
      </c>
      <c r="M1341" t="s">
        <v>1090</v>
      </c>
      <c r="N1341" t="s">
        <v>1091</v>
      </c>
      <c r="O1341" t="s">
        <v>4630</v>
      </c>
      <c r="P1341" t="s">
        <v>303</v>
      </c>
      <c r="Q1341" t="s">
        <v>148</v>
      </c>
      <c r="R1341" t="s">
        <v>8661</v>
      </c>
      <c r="S1341" t="s">
        <v>8645</v>
      </c>
      <c r="T1341" t="b">
        <v>0</v>
      </c>
      <c r="U1341" t="b">
        <v>0</v>
      </c>
      <c r="V1341">
        <v>2</v>
      </c>
      <c r="W1341">
        <v>10</v>
      </c>
      <c r="X1341">
        <v>15</v>
      </c>
      <c r="AG1341" t="s">
        <v>4631</v>
      </c>
      <c r="AH1341" t="s">
        <v>4632</v>
      </c>
    </row>
    <row r="1342" spans="1:34" x14ac:dyDescent="0.25">
      <c r="A1342">
        <v>5</v>
      </c>
      <c r="B1342" t="s">
        <v>636</v>
      </c>
      <c r="C1342" t="s">
        <v>639</v>
      </c>
      <c r="D1342" t="s">
        <v>637</v>
      </c>
      <c r="E1342" t="s">
        <v>638</v>
      </c>
      <c r="F1342" t="s">
        <v>641</v>
      </c>
      <c r="G1342" t="s">
        <v>11042</v>
      </c>
      <c r="H1342" t="s">
        <v>1088</v>
      </c>
      <c r="I1342" t="s">
        <v>1089</v>
      </c>
      <c r="J1342">
        <v>4</v>
      </c>
      <c r="L1342" t="s">
        <v>1041</v>
      </c>
      <c r="M1342" t="s">
        <v>1090</v>
      </c>
      <c r="N1342" t="s">
        <v>1091</v>
      </c>
      <c r="O1342" t="s">
        <v>4633</v>
      </c>
      <c r="P1342" t="s">
        <v>303</v>
      </c>
      <c r="Q1342" t="s">
        <v>148</v>
      </c>
      <c r="R1342" t="s">
        <v>8661</v>
      </c>
      <c r="S1342" t="s">
        <v>8645</v>
      </c>
      <c r="T1342" t="b">
        <v>0</v>
      </c>
      <c r="U1342" t="b">
        <v>0</v>
      </c>
      <c r="V1342">
        <v>3</v>
      </c>
      <c r="W1342">
        <v>10</v>
      </c>
      <c r="X1342">
        <v>15</v>
      </c>
      <c r="AG1342" t="s">
        <v>4631</v>
      </c>
      <c r="AH1342" t="s">
        <v>4634</v>
      </c>
    </row>
    <row r="1343" spans="1:34" x14ac:dyDescent="0.25">
      <c r="A1343">
        <v>5</v>
      </c>
      <c r="B1343" t="s">
        <v>636</v>
      </c>
      <c r="C1343" t="s">
        <v>639</v>
      </c>
      <c r="D1343" t="s">
        <v>637</v>
      </c>
      <c r="E1343" t="s">
        <v>638</v>
      </c>
      <c r="F1343" t="s">
        <v>641</v>
      </c>
      <c r="G1343" t="s">
        <v>11042</v>
      </c>
      <c r="H1343" t="s">
        <v>1088</v>
      </c>
      <c r="I1343" t="s">
        <v>1089</v>
      </c>
      <c r="J1343">
        <v>4</v>
      </c>
      <c r="L1343" t="s">
        <v>1041</v>
      </c>
      <c r="M1343" t="s">
        <v>1090</v>
      </c>
      <c r="N1343" t="s">
        <v>1091</v>
      </c>
      <c r="O1343" t="s">
        <v>4635</v>
      </c>
      <c r="P1343" t="s">
        <v>1534</v>
      </c>
      <c r="Q1343" t="s">
        <v>2</v>
      </c>
      <c r="R1343" t="s">
        <v>2</v>
      </c>
      <c r="S1343" t="s">
        <v>8646</v>
      </c>
      <c r="T1343" t="b">
        <v>0</v>
      </c>
      <c r="U1343" t="b">
        <v>1</v>
      </c>
      <c r="V1343">
        <v>1</v>
      </c>
      <c r="W1343">
        <v>150</v>
      </c>
      <c r="Y1343">
        <v>60</v>
      </c>
      <c r="AH1343" t="s">
        <v>4636</v>
      </c>
    </row>
    <row r="1344" spans="1:34" x14ac:dyDescent="0.25">
      <c r="A1344">
        <v>5</v>
      </c>
      <c r="B1344" t="s">
        <v>636</v>
      </c>
      <c r="C1344" t="s">
        <v>639</v>
      </c>
      <c r="D1344" t="s">
        <v>637</v>
      </c>
      <c r="E1344" t="s">
        <v>638</v>
      </c>
      <c r="F1344" t="s">
        <v>641</v>
      </c>
      <c r="G1344" t="s">
        <v>11042</v>
      </c>
      <c r="H1344" t="s">
        <v>1088</v>
      </c>
      <c r="I1344" t="s">
        <v>1089</v>
      </c>
      <c r="J1344">
        <v>4</v>
      </c>
      <c r="L1344" t="s">
        <v>1041</v>
      </c>
      <c r="M1344" t="s">
        <v>1090</v>
      </c>
      <c r="N1344" t="s">
        <v>1091</v>
      </c>
      <c r="O1344" t="s">
        <v>4637</v>
      </c>
      <c r="P1344" t="s">
        <v>1534</v>
      </c>
      <c r="Q1344" t="s">
        <v>2</v>
      </c>
      <c r="R1344" t="s">
        <v>2</v>
      </c>
      <c r="S1344" t="s">
        <v>8646</v>
      </c>
      <c r="T1344" t="b">
        <v>0</v>
      </c>
      <c r="U1344" t="b">
        <v>1</v>
      </c>
      <c r="V1344">
        <v>2</v>
      </c>
      <c r="W1344">
        <v>150</v>
      </c>
      <c r="Y1344">
        <v>52.2</v>
      </c>
      <c r="AH1344" t="s">
        <v>4638</v>
      </c>
    </row>
    <row r="1345" spans="1:34" x14ac:dyDescent="0.25">
      <c r="A1345">
        <v>5</v>
      </c>
      <c r="B1345" t="s">
        <v>636</v>
      </c>
      <c r="C1345" t="s">
        <v>639</v>
      </c>
      <c r="D1345" t="s">
        <v>637</v>
      </c>
      <c r="E1345" t="s">
        <v>638</v>
      </c>
      <c r="F1345" t="s">
        <v>641</v>
      </c>
      <c r="G1345" t="s">
        <v>11042</v>
      </c>
      <c r="H1345" t="s">
        <v>1088</v>
      </c>
      <c r="I1345" t="s">
        <v>1089</v>
      </c>
      <c r="J1345">
        <v>4</v>
      </c>
      <c r="L1345" t="s">
        <v>1041</v>
      </c>
      <c r="M1345" t="s">
        <v>1090</v>
      </c>
      <c r="N1345" t="s">
        <v>1091</v>
      </c>
      <c r="O1345" t="s">
        <v>4639</v>
      </c>
      <c r="P1345" t="s">
        <v>1534</v>
      </c>
      <c r="Q1345" t="s">
        <v>2</v>
      </c>
      <c r="R1345" t="s">
        <v>2</v>
      </c>
      <c r="S1345" t="s">
        <v>8646</v>
      </c>
      <c r="T1345" t="b">
        <v>0</v>
      </c>
      <c r="U1345" t="b">
        <v>1</v>
      </c>
      <c r="V1345">
        <v>3</v>
      </c>
      <c r="W1345">
        <v>150</v>
      </c>
      <c r="Y1345">
        <v>54</v>
      </c>
      <c r="AH1345" t="s">
        <v>4640</v>
      </c>
    </row>
    <row r="1346" spans="1:34" x14ac:dyDescent="0.25">
      <c r="A1346">
        <v>5</v>
      </c>
      <c r="B1346" t="s">
        <v>636</v>
      </c>
      <c r="C1346" t="s">
        <v>639</v>
      </c>
      <c r="D1346" t="s">
        <v>637</v>
      </c>
      <c r="E1346" t="s">
        <v>638</v>
      </c>
      <c r="F1346" t="s">
        <v>641</v>
      </c>
      <c r="G1346" t="s">
        <v>11042</v>
      </c>
      <c r="H1346" t="s">
        <v>1088</v>
      </c>
      <c r="I1346" t="s">
        <v>1089</v>
      </c>
      <c r="J1346">
        <v>4</v>
      </c>
      <c r="L1346" t="s">
        <v>1041</v>
      </c>
      <c r="M1346" t="s">
        <v>1090</v>
      </c>
      <c r="N1346" t="s">
        <v>1091</v>
      </c>
      <c r="O1346" t="s">
        <v>4641</v>
      </c>
      <c r="P1346" t="s">
        <v>356</v>
      </c>
      <c r="Q1346" t="s">
        <v>25</v>
      </c>
      <c r="R1346" t="s">
        <v>25</v>
      </c>
      <c r="S1346" t="s">
        <v>357</v>
      </c>
      <c r="T1346" t="b">
        <v>0</v>
      </c>
      <c r="U1346" t="b">
        <v>1</v>
      </c>
      <c r="V1346">
        <v>2</v>
      </c>
      <c r="Y1346">
        <v>300</v>
      </c>
      <c r="Z1346">
        <v>1.32</v>
      </c>
      <c r="AA1346" t="s">
        <v>3957</v>
      </c>
      <c r="AG1346" t="s">
        <v>4062</v>
      </c>
      <c r="AH1346" t="s">
        <v>1091</v>
      </c>
    </row>
    <row r="1347" spans="1:34" x14ac:dyDescent="0.25">
      <c r="A1347">
        <v>5</v>
      </c>
      <c r="B1347" t="s">
        <v>636</v>
      </c>
      <c r="C1347" t="s">
        <v>639</v>
      </c>
      <c r="D1347" t="s">
        <v>637</v>
      </c>
      <c r="E1347" t="s">
        <v>638</v>
      </c>
      <c r="F1347" t="s">
        <v>641</v>
      </c>
      <c r="G1347" t="s">
        <v>11042</v>
      </c>
      <c r="H1347" t="s">
        <v>1092</v>
      </c>
      <c r="I1347" t="s">
        <v>1093</v>
      </c>
      <c r="J1347">
        <v>1</v>
      </c>
      <c r="L1347" t="s">
        <v>1026</v>
      </c>
      <c r="M1347" t="s">
        <v>1094</v>
      </c>
      <c r="N1347" t="s">
        <v>1095</v>
      </c>
      <c r="O1347" t="s">
        <v>4642</v>
      </c>
      <c r="P1347" t="s">
        <v>356</v>
      </c>
      <c r="Q1347" t="s">
        <v>25</v>
      </c>
      <c r="R1347" t="s">
        <v>25</v>
      </c>
      <c r="S1347" t="s">
        <v>357</v>
      </c>
      <c r="T1347" t="b">
        <v>0</v>
      </c>
      <c r="U1347" t="b">
        <v>1</v>
      </c>
      <c r="V1347">
        <v>1</v>
      </c>
      <c r="Y1347">
        <v>300</v>
      </c>
      <c r="Z1347">
        <v>1.34</v>
      </c>
      <c r="AA1347" t="s">
        <v>3957</v>
      </c>
      <c r="AG1347" t="s">
        <v>272</v>
      </c>
      <c r="AH1347" t="s">
        <v>1094</v>
      </c>
    </row>
    <row r="1348" spans="1:34" x14ac:dyDescent="0.25">
      <c r="A1348">
        <v>5</v>
      </c>
      <c r="B1348" t="s">
        <v>636</v>
      </c>
      <c r="C1348" t="s">
        <v>639</v>
      </c>
      <c r="D1348" t="s">
        <v>637</v>
      </c>
      <c r="E1348" t="s">
        <v>638</v>
      </c>
      <c r="F1348" t="s">
        <v>641</v>
      </c>
      <c r="G1348" t="s">
        <v>11042</v>
      </c>
      <c r="H1348" t="s">
        <v>1092</v>
      </c>
      <c r="I1348" t="s">
        <v>1093</v>
      </c>
      <c r="J1348">
        <v>1</v>
      </c>
      <c r="L1348" t="s">
        <v>1026</v>
      </c>
      <c r="M1348" t="s">
        <v>1094</v>
      </c>
      <c r="N1348" t="s">
        <v>1095</v>
      </c>
      <c r="O1348" t="s">
        <v>4643</v>
      </c>
      <c r="P1348" t="s">
        <v>249</v>
      </c>
      <c r="Q1348" t="s">
        <v>369</v>
      </c>
      <c r="R1348" t="s">
        <v>423</v>
      </c>
      <c r="S1348" t="s">
        <v>8645</v>
      </c>
      <c r="T1348" t="b">
        <v>0</v>
      </c>
      <c r="U1348" t="b">
        <v>0</v>
      </c>
      <c r="V1348">
        <v>1</v>
      </c>
      <c r="W1348">
        <v>150</v>
      </c>
      <c r="X1348">
        <v>8</v>
      </c>
      <c r="AB1348">
        <v>3</v>
      </c>
      <c r="AC1348">
        <v>1</v>
      </c>
      <c r="AD1348">
        <v>1</v>
      </c>
      <c r="AE1348" t="s">
        <v>618</v>
      </c>
      <c r="AG1348" t="s">
        <v>2598</v>
      </c>
      <c r="AH1348" t="s">
        <v>4644</v>
      </c>
    </row>
    <row r="1349" spans="1:34" x14ac:dyDescent="0.25">
      <c r="A1349">
        <v>5</v>
      </c>
      <c r="B1349" t="s">
        <v>636</v>
      </c>
      <c r="C1349" t="s">
        <v>639</v>
      </c>
      <c r="D1349" t="s">
        <v>637</v>
      </c>
      <c r="E1349" t="s">
        <v>638</v>
      </c>
      <c r="F1349" t="s">
        <v>641</v>
      </c>
      <c r="G1349" t="s">
        <v>11042</v>
      </c>
      <c r="H1349" t="s">
        <v>1092</v>
      </c>
      <c r="I1349" t="s">
        <v>1093</v>
      </c>
      <c r="J1349">
        <v>1</v>
      </c>
      <c r="L1349" t="s">
        <v>1026</v>
      </c>
      <c r="M1349" t="s">
        <v>1094</v>
      </c>
      <c r="N1349" t="s">
        <v>1095</v>
      </c>
      <c r="O1349" t="s">
        <v>4645</v>
      </c>
      <c r="P1349" t="s">
        <v>249</v>
      </c>
      <c r="Q1349" t="s">
        <v>369</v>
      </c>
      <c r="R1349" t="s">
        <v>423</v>
      </c>
      <c r="S1349" t="s">
        <v>8645</v>
      </c>
      <c r="T1349" t="b">
        <v>0</v>
      </c>
      <c r="U1349" t="b">
        <v>0</v>
      </c>
      <c r="V1349">
        <v>2</v>
      </c>
      <c r="W1349">
        <v>150</v>
      </c>
      <c r="X1349">
        <v>8</v>
      </c>
      <c r="AB1349">
        <v>3</v>
      </c>
      <c r="AC1349">
        <v>1</v>
      </c>
      <c r="AD1349">
        <v>1</v>
      </c>
      <c r="AE1349" t="s">
        <v>618</v>
      </c>
      <c r="AG1349" t="s">
        <v>2598</v>
      </c>
      <c r="AH1349" t="s">
        <v>4646</v>
      </c>
    </row>
    <row r="1350" spans="1:34" x14ac:dyDescent="0.25">
      <c r="A1350">
        <v>5</v>
      </c>
      <c r="B1350" t="s">
        <v>636</v>
      </c>
      <c r="C1350" t="s">
        <v>639</v>
      </c>
      <c r="D1350" t="s">
        <v>637</v>
      </c>
      <c r="E1350" t="s">
        <v>638</v>
      </c>
      <c r="F1350" t="s">
        <v>641</v>
      </c>
      <c r="G1350" t="s">
        <v>11042</v>
      </c>
      <c r="H1350" t="s">
        <v>1092</v>
      </c>
      <c r="I1350" t="s">
        <v>1093</v>
      </c>
      <c r="J1350">
        <v>1</v>
      </c>
      <c r="L1350" t="s">
        <v>1026</v>
      </c>
      <c r="M1350" t="s">
        <v>1094</v>
      </c>
      <c r="N1350" t="s">
        <v>1095</v>
      </c>
      <c r="O1350" t="s">
        <v>4647</v>
      </c>
      <c r="P1350" t="s">
        <v>249</v>
      </c>
      <c r="Q1350" t="s">
        <v>369</v>
      </c>
      <c r="R1350" t="s">
        <v>423</v>
      </c>
      <c r="S1350" t="s">
        <v>8645</v>
      </c>
      <c r="T1350" t="b">
        <v>0</v>
      </c>
      <c r="U1350" t="b">
        <v>0</v>
      </c>
      <c r="V1350">
        <v>3</v>
      </c>
      <c r="W1350">
        <v>150</v>
      </c>
      <c r="X1350">
        <v>8</v>
      </c>
      <c r="AB1350">
        <v>3</v>
      </c>
      <c r="AC1350">
        <v>1</v>
      </c>
      <c r="AD1350">
        <v>1</v>
      </c>
      <c r="AE1350" t="s">
        <v>618</v>
      </c>
      <c r="AG1350" t="s">
        <v>2598</v>
      </c>
      <c r="AH1350" t="s">
        <v>4648</v>
      </c>
    </row>
    <row r="1351" spans="1:34" x14ac:dyDescent="0.25">
      <c r="A1351">
        <v>5</v>
      </c>
      <c r="B1351" t="s">
        <v>636</v>
      </c>
      <c r="C1351" t="s">
        <v>639</v>
      </c>
      <c r="D1351" t="s">
        <v>637</v>
      </c>
      <c r="E1351" t="s">
        <v>638</v>
      </c>
      <c r="F1351" t="s">
        <v>641</v>
      </c>
      <c r="G1351" t="s">
        <v>11042</v>
      </c>
      <c r="H1351" t="s">
        <v>1092</v>
      </c>
      <c r="I1351" t="s">
        <v>1093</v>
      </c>
      <c r="J1351">
        <v>1</v>
      </c>
      <c r="L1351" t="s">
        <v>1026</v>
      </c>
      <c r="M1351" t="s">
        <v>1094</v>
      </c>
      <c r="N1351" t="s">
        <v>1095</v>
      </c>
      <c r="O1351" t="s">
        <v>4649</v>
      </c>
      <c r="P1351" t="s">
        <v>249</v>
      </c>
      <c r="Q1351" t="s">
        <v>369</v>
      </c>
      <c r="R1351" t="s">
        <v>423</v>
      </c>
      <c r="S1351" t="s">
        <v>8645</v>
      </c>
      <c r="T1351" t="b">
        <v>0</v>
      </c>
      <c r="U1351" t="b">
        <v>0</v>
      </c>
      <c r="V1351">
        <v>4</v>
      </c>
      <c r="W1351">
        <v>150</v>
      </c>
      <c r="X1351">
        <v>9</v>
      </c>
      <c r="AB1351">
        <v>3</v>
      </c>
      <c r="AC1351">
        <v>1</v>
      </c>
      <c r="AD1351">
        <v>1</v>
      </c>
      <c r="AE1351" t="s">
        <v>3856</v>
      </c>
      <c r="AG1351" t="s">
        <v>4650</v>
      </c>
      <c r="AH1351" t="s">
        <v>4651</v>
      </c>
    </row>
    <row r="1352" spans="1:34" x14ac:dyDescent="0.25">
      <c r="A1352">
        <v>5</v>
      </c>
      <c r="B1352" t="s">
        <v>636</v>
      </c>
      <c r="C1352" t="s">
        <v>639</v>
      </c>
      <c r="D1352" t="s">
        <v>637</v>
      </c>
      <c r="E1352" t="s">
        <v>638</v>
      </c>
      <c r="F1352" t="s">
        <v>641</v>
      </c>
      <c r="G1352" t="s">
        <v>11042</v>
      </c>
      <c r="H1352" t="s">
        <v>1092</v>
      </c>
      <c r="I1352" t="s">
        <v>1093</v>
      </c>
      <c r="J1352">
        <v>1</v>
      </c>
      <c r="L1352" t="s">
        <v>1026</v>
      </c>
      <c r="M1352" t="s">
        <v>1094</v>
      </c>
      <c r="N1352" t="s">
        <v>1095</v>
      </c>
      <c r="O1352" t="s">
        <v>4652</v>
      </c>
      <c r="P1352" t="s">
        <v>256</v>
      </c>
      <c r="Q1352" t="s">
        <v>369</v>
      </c>
      <c r="R1352" t="s">
        <v>8654</v>
      </c>
      <c r="S1352" t="s">
        <v>8645</v>
      </c>
      <c r="T1352" t="b">
        <v>1</v>
      </c>
      <c r="U1352" t="b">
        <v>0</v>
      </c>
      <c r="V1352">
        <v>1</v>
      </c>
      <c r="W1352">
        <v>50</v>
      </c>
      <c r="X1352">
        <v>8</v>
      </c>
      <c r="AB1352">
        <v>2</v>
      </c>
      <c r="AC1352">
        <v>1</v>
      </c>
      <c r="AD1352">
        <v>2</v>
      </c>
      <c r="AE1352" t="s">
        <v>618</v>
      </c>
      <c r="AG1352" t="s">
        <v>4653</v>
      </c>
      <c r="AH1352" t="s">
        <v>4654</v>
      </c>
    </row>
    <row r="1353" spans="1:34" x14ac:dyDescent="0.25">
      <c r="A1353">
        <v>5</v>
      </c>
      <c r="B1353" t="s">
        <v>636</v>
      </c>
      <c r="C1353" t="s">
        <v>639</v>
      </c>
      <c r="D1353" t="s">
        <v>637</v>
      </c>
      <c r="E1353" t="s">
        <v>638</v>
      </c>
      <c r="F1353" t="s">
        <v>641</v>
      </c>
      <c r="G1353" t="s">
        <v>11042</v>
      </c>
      <c r="H1353" t="s">
        <v>1092</v>
      </c>
      <c r="I1353" t="s">
        <v>1093</v>
      </c>
      <c r="J1353">
        <v>1</v>
      </c>
      <c r="L1353" t="s">
        <v>1026</v>
      </c>
      <c r="M1353" t="s">
        <v>1094</v>
      </c>
      <c r="N1353" t="s">
        <v>1095</v>
      </c>
      <c r="O1353" t="s">
        <v>4655</v>
      </c>
      <c r="P1353" t="s">
        <v>256</v>
      </c>
      <c r="Q1353" t="s">
        <v>369</v>
      </c>
      <c r="R1353" t="s">
        <v>8654</v>
      </c>
      <c r="S1353" t="s">
        <v>8645</v>
      </c>
      <c r="T1353" t="b">
        <v>1</v>
      </c>
      <c r="U1353" t="b">
        <v>0</v>
      </c>
      <c r="V1353">
        <v>2</v>
      </c>
      <c r="W1353">
        <v>50</v>
      </c>
      <c r="X1353">
        <v>8</v>
      </c>
      <c r="AB1353">
        <v>2</v>
      </c>
      <c r="AC1353">
        <v>1</v>
      </c>
      <c r="AD1353">
        <v>2</v>
      </c>
      <c r="AE1353" t="s">
        <v>618</v>
      </c>
      <c r="AG1353" t="s">
        <v>4653</v>
      </c>
      <c r="AH1353" t="s">
        <v>4656</v>
      </c>
    </row>
    <row r="1354" spans="1:34" x14ac:dyDescent="0.25">
      <c r="A1354">
        <v>5</v>
      </c>
      <c r="B1354" t="s">
        <v>636</v>
      </c>
      <c r="C1354" t="s">
        <v>639</v>
      </c>
      <c r="D1354" t="s">
        <v>637</v>
      </c>
      <c r="E1354" t="s">
        <v>638</v>
      </c>
      <c r="F1354" t="s">
        <v>641</v>
      </c>
      <c r="G1354" t="s">
        <v>11042</v>
      </c>
      <c r="H1354" t="s">
        <v>1092</v>
      </c>
      <c r="I1354" t="s">
        <v>1093</v>
      </c>
      <c r="J1354">
        <v>1</v>
      </c>
      <c r="L1354" t="s">
        <v>1026</v>
      </c>
      <c r="M1354" t="s">
        <v>1094</v>
      </c>
      <c r="N1354" t="s">
        <v>1095</v>
      </c>
      <c r="O1354" t="s">
        <v>4657</v>
      </c>
      <c r="P1354" t="s">
        <v>256</v>
      </c>
      <c r="Q1354" t="s">
        <v>369</v>
      </c>
      <c r="R1354" t="s">
        <v>8654</v>
      </c>
      <c r="S1354" t="s">
        <v>8645</v>
      </c>
      <c r="T1354" t="b">
        <v>1</v>
      </c>
      <c r="U1354" t="b">
        <v>0</v>
      </c>
      <c r="V1354">
        <v>3</v>
      </c>
      <c r="W1354">
        <v>50</v>
      </c>
      <c r="X1354">
        <v>8</v>
      </c>
      <c r="AB1354">
        <v>2</v>
      </c>
      <c r="AC1354">
        <v>1</v>
      </c>
      <c r="AD1354">
        <v>2</v>
      </c>
      <c r="AE1354" t="s">
        <v>618</v>
      </c>
      <c r="AG1354" t="s">
        <v>4653</v>
      </c>
      <c r="AH1354" t="s">
        <v>4658</v>
      </c>
    </row>
    <row r="1355" spans="1:34" x14ac:dyDescent="0.25">
      <c r="A1355">
        <v>5</v>
      </c>
      <c r="B1355" t="s">
        <v>636</v>
      </c>
      <c r="C1355" t="s">
        <v>639</v>
      </c>
      <c r="D1355" t="s">
        <v>637</v>
      </c>
      <c r="E1355" t="s">
        <v>638</v>
      </c>
      <c r="F1355" t="s">
        <v>641</v>
      </c>
      <c r="G1355" t="s">
        <v>11042</v>
      </c>
      <c r="H1355" t="s">
        <v>1092</v>
      </c>
      <c r="I1355" t="s">
        <v>1093</v>
      </c>
      <c r="J1355">
        <v>1</v>
      </c>
      <c r="L1355" t="s">
        <v>1026</v>
      </c>
      <c r="M1355" t="s">
        <v>1094</v>
      </c>
      <c r="N1355" t="s">
        <v>1095</v>
      </c>
      <c r="O1355" t="s">
        <v>4659</v>
      </c>
      <c r="P1355" t="s">
        <v>41</v>
      </c>
      <c r="Q1355" t="s">
        <v>25</v>
      </c>
      <c r="R1355" t="s">
        <v>25</v>
      </c>
      <c r="S1355" t="s">
        <v>26</v>
      </c>
      <c r="T1355" t="b">
        <v>0</v>
      </c>
      <c r="U1355" t="b">
        <v>0</v>
      </c>
      <c r="V1355">
        <v>1</v>
      </c>
      <c r="W1355">
        <v>75</v>
      </c>
      <c r="X1355">
        <v>8</v>
      </c>
      <c r="AB1355">
        <v>2</v>
      </c>
      <c r="AC1355">
        <v>1</v>
      </c>
      <c r="AD1355">
        <v>2</v>
      </c>
      <c r="AE1355" t="s">
        <v>618</v>
      </c>
      <c r="AG1355" t="s">
        <v>2154</v>
      </c>
      <c r="AH1355" t="s">
        <v>4660</v>
      </c>
    </row>
    <row r="1356" spans="1:34" x14ac:dyDescent="0.25">
      <c r="A1356">
        <v>5</v>
      </c>
      <c r="B1356" t="s">
        <v>636</v>
      </c>
      <c r="C1356" t="s">
        <v>639</v>
      </c>
      <c r="D1356" t="s">
        <v>637</v>
      </c>
      <c r="E1356" t="s">
        <v>638</v>
      </c>
      <c r="F1356" t="s">
        <v>641</v>
      </c>
      <c r="G1356" t="s">
        <v>11042</v>
      </c>
      <c r="H1356" t="s">
        <v>1092</v>
      </c>
      <c r="I1356" t="s">
        <v>1093</v>
      </c>
      <c r="J1356">
        <v>1</v>
      </c>
      <c r="L1356" t="s">
        <v>1026</v>
      </c>
      <c r="M1356" t="s">
        <v>1094</v>
      </c>
      <c r="N1356" t="s">
        <v>1095</v>
      </c>
      <c r="O1356" t="s">
        <v>4661</v>
      </c>
      <c r="P1356" t="s">
        <v>41</v>
      </c>
      <c r="Q1356" t="s">
        <v>25</v>
      </c>
      <c r="R1356" t="s">
        <v>25</v>
      </c>
      <c r="S1356" t="s">
        <v>26</v>
      </c>
      <c r="T1356" t="b">
        <v>0</v>
      </c>
      <c r="U1356" t="b">
        <v>0</v>
      </c>
      <c r="V1356">
        <v>2</v>
      </c>
      <c r="W1356">
        <v>75</v>
      </c>
      <c r="X1356">
        <v>8</v>
      </c>
      <c r="AB1356">
        <v>2</v>
      </c>
      <c r="AC1356">
        <v>1</v>
      </c>
      <c r="AD1356">
        <v>2</v>
      </c>
      <c r="AE1356" t="s">
        <v>618</v>
      </c>
      <c r="AG1356" t="s">
        <v>2154</v>
      </c>
      <c r="AH1356" t="s">
        <v>4662</v>
      </c>
    </row>
    <row r="1357" spans="1:34" x14ac:dyDescent="0.25">
      <c r="A1357">
        <v>5</v>
      </c>
      <c r="B1357" t="s">
        <v>636</v>
      </c>
      <c r="C1357" t="s">
        <v>639</v>
      </c>
      <c r="D1357" t="s">
        <v>637</v>
      </c>
      <c r="E1357" t="s">
        <v>638</v>
      </c>
      <c r="F1357" t="s">
        <v>641</v>
      </c>
      <c r="G1357" t="s">
        <v>11042</v>
      </c>
      <c r="H1357" t="s">
        <v>1092</v>
      </c>
      <c r="I1357" t="s">
        <v>1093</v>
      </c>
      <c r="J1357">
        <v>1</v>
      </c>
      <c r="L1357" t="s">
        <v>1026</v>
      </c>
      <c r="M1357" t="s">
        <v>1094</v>
      </c>
      <c r="N1357" t="s">
        <v>1095</v>
      </c>
      <c r="O1357" t="s">
        <v>4663</v>
      </c>
      <c r="P1357" t="s">
        <v>41</v>
      </c>
      <c r="Q1357" t="s">
        <v>25</v>
      </c>
      <c r="R1357" t="s">
        <v>25</v>
      </c>
      <c r="S1357" t="s">
        <v>26</v>
      </c>
      <c r="T1357" t="b">
        <v>0</v>
      </c>
      <c r="U1357" t="b">
        <v>0</v>
      </c>
      <c r="V1357">
        <v>3</v>
      </c>
      <c r="W1357">
        <v>75</v>
      </c>
      <c r="X1357">
        <v>8</v>
      </c>
      <c r="AB1357">
        <v>2</v>
      </c>
      <c r="AC1357">
        <v>1</v>
      </c>
      <c r="AD1357">
        <v>2</v>
      </c>
      <c r="AE1357" t="s">
        <v>3856</v>
      </c>
      <c r="AG1357" t="s">
        <v>3882</v>
      </c>
      <c r="AH1357" t="s">
        <v>4664</v>
      </c>
    </row>
    <row r="1358" spans="1:34" x14ac:dyDescent="0.25">
      <c r="A1358">
        <v>5</v>
      </c>
      <c r="B1358" t="s">
        <v>636</v>
      </c>
      <c r="C1358" t="s">
        <v>639</v>
      </c>
      <c r="D1358" t="s">
        <v>637</v>
      </c>
      <c r="E1358" t="s">
        <v>638</v>
      </c>
      <c r="F1358" t="s">
        <v>641</v>
      </c>
      <c r="G1358" t="s">
        <v>11042</v>
      </c>
      <c r="H1358" t="s">
        <v>1092</v>
      </c>
      <c r="I1358" t="s">
        <v>1093</v>
      </c>
      <c r="J1358">
        <v>1</v>
      </c>
      <c r="L1358" t="s">
        <v>1026</v>
      </c>
      <c r="M1358" t="s">
        <v>1094</v>
      </c>
      <c r="N1358" t="s">
        <v>1095</v>
      </c>
      <c r="O1358" t="s">
        <v>4665</v>
      </c>
      <c r="P1358" t="s">
        <v>41</v>
      </c>
      <c r="Q1358" t="s">
        <v>25</v>
      </c>
      <c r="R1358" t="s">
        <v>25</v>
      </c>
      <c r="S1358" t="s">
        <v>26</v>
      </c>
      <c r="T1358" t="b">
        <v>0</v>
      </c>
      <c r="U1358" t="b">
        <v>0</v>
      </c>
      <c r="V1358">
        <v>4</v>
      </c>
      <c r="W1358">
        <v>75</v>
      </c>
      <c r="X1358">
        <v>8</v>
      </c>
      <c r="AB1358">
        <v>2</v>
      </c>
      <c r="AC1358">
        <v>1</v>
      </c>
      <c r="AD1358">
        <v>2</v>
      </c>
      <c r="AE1358" t="s">
        <v>3856</v>
      </c>
      <c r="AG1358" t="s">
        <v>4666</v>
      </c>
      <c r="AH1358" t="s">
        <v>4667</v>
      </c>
    </row>
    <row r="1359" spans="1:34" x14ac:dyDescent="0.25">
      <c r="A1359">
        <v>5</v>
      </c>
      <c r="B1359" t="s">
        <v>636</v>
      </c>
      <c r="C1359" t="s">
        <v>639</v>
      </c>
      <c r="D1359" t="s">
        <v>637</v>
      </c>
      <c r="E1359" t="s">
        <v>638</v>
      </c>
      <c r="F1359" t="s">
        <v>641</v>
      </c>
      <c r="G1359" t="s">
        <v>11042</v>
      </c>
      <c r="H1359" t="s">
        <v>1092</v>
      </c>
      <c r="I1359" t="s">
        <v>1093</v>
      </c>
      <c r="J1359">
        <v>1</v>
      </c>
      <c r="L1359" t="s">
        <v>1026</v>
      </c>
      <c r="M1359" t="s">
        <v>1094</v>
      </c>
      <c r="N1359" t="s">
        <v>1095</v>
      </c>
      <c r="O1359" t="s">
        <v>4668</v>
      </c>
      <c r="P1359" t="s">
        <v>45</v>
      </c>
      <c r="Q1359" t="s">
        <v>25</v>
      </c>
      <c r="R1359" t="s">
        <v>25</v>
      </c>
      <c r="S1359" t="s">
        <v>26</v>
      </c>
      <c r="T1359" t="b">
        <v>1</v>
      </c>
      <c r="U1359" t="b">
        <v>0</v>
      </c>
      <c r="V1359">
        <v>1</v>
      </c>
      <c r="W1359">
        <v>150</v>
      </c>
      <c r="X1359">
        <v>12</v>
      </c>
      <c r="AB1359">
        <v>2</v>
      </c>
      <c r="AC1359">
        <v>1</v>
      </c>
      <c r="AD1359">
        <v>2</v>
      </c>
      <c r="AE1359" t="s">
        <v>618</v>
      </c>
      <c r="AG1359" t="s">
        <v>4669</v>
      </c>
      <c r="AH1359" t="s">
        <v>4670</v>
      </c>
    </row>
    <row r="1360" spans="1:34" x14ac:dyDescent="0.25">
      <c r="A1360">
        <v>5</v>
      </c>
      <c r="B1360" t="s">
        <v>636</v>
      </c>
      <c r="C1360" t="s">
        <v>639</v>
      </c>
      <c r="D1360" t="s">
        <v>637</v>
      </c>
      <c r="E1360" t="s">
        <v>638</v>
      </c>
      <c r="F1360" t="s">
        <v>641</v>
      </c>
      <c r="G1360" t="s">
        <v>11042</v>
      </c>
      <c r="H1360" t="s">
        <v>1092</v>
      </c>
      <c r="I1360" t="s">
        <v>1093</v>
      </c>
      <c r="J1360">
        <v>1</v>
      </c>
      <c r="L1360" t="s">
        <v>1026</v>
      </c>
      <c r="M1360" t="s">
        <v>1094</v>
      </c>
      <c r="N1360" t="s">
        <v>1095</v>
      </c>
      <c r="O1360" t="s">
        <v>4671</v>
      </c>
      <c r="P1360" t="s">
        <v>45</v>
      </c>
      <c r="Q1360" t="s">
        <v>25</v>
      </c>
      <c r="R1360" t="s">
        <v>25</v>
      </c>
      <c r="S1360" t="s">
        <v>26</v>
      </c>
      <c r="T1360" t="b">
        <v>1</v>
      </c>
      <c r="U1360" t="b">
        <v>0</v>
      </c>
      <c r="V1360">
        <v>2</v>
      </c>
      <c r="W1360">
        <v>150</v>
      </c>
      <c r="X1360">
        <v>11</v>
      </c>
      <c r="AB1360">
        <v>2</v>
      </c>
      <c r="AC1360">
        <v>1</v>
      </c>
      <c r="AD1360">
        <v>2</v>
      </c>
      <c r="AE1360" t="s">
        <v>610</v>
      </c>
      <c r="AG1360" t="s">
        <v>4672</v>
      </c>
      <c r="AH1360" t="s">
        <v>4673</v>
      </c>
    </row>
    <row r="1361" spans="1:34" x14ac:dyDescent="0.25">
      <c r="A1361">
        <v>5</v>
      </c>
      <c r="B1361" t="s">
        <v>636</v>
      </c>
      <c r="C1361" t="s">
        <v>639</v>
      </c>
      <c r="D1361" t="s">
        <v>637</v>
      </c>
      <c r="E1361" t="s">
        <v>638</v>
      </c>
      <c r="F1361" t="s">
        <v>641</v>
      </c>
      <c r="G1361" t="s">
        <v>11042</v>
      </c>
      <c r="H1361" t="s">
        <v>1092</v>
      </c>
      <c r="I1361" t="s">
        <v>1093</v>
      </c>
      <c r="J1361">
        <v>1</v>
      </c>
      <c r="L1361" t="s">
        <v>1026</v>
      </c>
      <c r="M1361" t="s">
        <v>1094</v>
      </c>
      <c r="N1361" t="s">
        <v>1095</v>
      </c>
      <c r="O1361" t="s">
        <v>4674</v>
      </c>
      <c r="P1361" t="s">
        <v>45</v>
      </c>
      <c r="Q1361" t="s">
        <v>25</v>
      </c>
      <c r="R1361" t="s">
        <v>25</v>
      </c>
      <c r="S1361" t="s">
        <v>26</v>
      </c>
      <c r="T1361" t="b">
        <v>1</v>
      </c>
      <c r="U1361" t="b">
        <v>0</v>
      </c>
      <c r="V1361">
        <v>3</v>
      </c>
      <c r="W1361">
        <v>150</v>
      </c>
      <c r="X1361">
        <v>10</v>
      </c>
      <c r="AB1361">
        <v>2</v>
      </c>
      <c r="AC1361">
        <v>1</v>
      </c>
      <c r="AD1361">
        <v>2</v>
      </c>
      <c r="AE1361" t="s">
        <v>610</v>
      </c>
      <c r="AG1361" t="s">
        <v>4672</v>
      </c>
      <c r="AH1361" t="s">
        <v>4675</v>
      </c>
    </row>
    <row r="1362" spans="1:34" x14ac:dyDescent="0.25">
      <c r="A1362">
        <v>5</v>
      </c>
      <c r="B1362" t="s">
        <v>636</v>
      </c>
      <c r="C1362" t="s">
        <v>639</v>
      </c>
      <c r="D1362" t="s">
        <v>637</v>
      </c>
      <c r="E1362" t="s">
        <v>638</v>
      </c>
      <c r="F1362" t="s">
        <v>641</v>
      </c>
      <c r="G1362" t="s">
        <v>11042</v>
      </c>
      <c r="H1362" t="s">
        <v>1092</v>
      </c>
      <c r="I1362" t="s">
        <v>1093</v>
      </c>
      <c r="J1362">
        <v>1</v>
      </c>
      <c r="L1362" t="s">
        <v>1026</v>
      </c>
      <c r="M1362" t="s">
        <v>1094</v>
      </c>
      <c r="N1362" t="s">
        <v>1095</v>
      </c>
      <c r="O1362" t="s">
        <v>4676</v>
      </c>
      <c r="P1362" t="s">
        <v>15</v>
      </c>
      <c r="Q1362" t="s">
        <v>2</v>
      </c>
      <c r="R1362" t="s">
        <v>2</v>
      </c>
      <c r="S1362" t="s">
        <v>8646</v>
      </c>
      <c r="T1362" t="b">
        <v>1</v>
      </c>
      <c r="U1362" t="b">
        <v>1</v>
      </c>
      <c r="V1362">
        <v>1</v>
      </c>
      <c r="W1362">
        <v>75</v>
      </c>
      <c r="Y1362">
        <v>49.8</v>
      </c>
      <c r="AG1362" t="s">
        <v>4677</v>
      </c>
      <c r="AH1362" t="s">
        <v>4678</v>
      </c>
    </row>
    <row r="1363" spans="1:34" x14ac:dyDescent="0.25">
      <c r="A1363">
        <v>5</v>
      </c>
      <c r="B1363" t="s">
        <v>636</v>
      </c>
      <c r="C1363" t="s">
        <v>639</v>
      </c>
      <c r="D1363" t="s">
        <v>637</v>
      </c>
      <c r="E1363" t="s">
        <v>638</v>
      </c>
      <c r="F1363" t="s">
        <v>641</v>
      </c>
      <c r="G1363" t="s">
        <v>11042</v>
      </c>
      <c r="H1363" t="s">
        <v>1092</v>
      </c>
      <c r="I1363" t="s">
        <v>1093</v>
      </c>
      <c r="J1363">
        <v>1</v>
      </c>
      <c r="L1363" t="s">
        <v>1026</v>
      </c>
      <c r="M1363" t="s">
        <v>1094</v>
      </c>
      <c r="N1363" t="s">
        <v>1095</v>
      </c>
      <c r="O1363" t="s">
        <v>4679</v>
      </c>
      <c r="P1363" t="s">
        <v>15</v>
      </c>
      <c r="Q1363" t="s">
        <v>2</v>
      </c>
      <c r="R1363" t="s">
        <v>2</v>
      </c>
      <c r="S1363" t="s">
        <v>8646</v>
      </c>
      <c r="T1363" t="b">
        <v>1</v>
      </c>
      <c r="U1363" t="b">
        <v>1</v>
      </c>
      <c r="V1363">
        <v>2</v>
      </c>
      <c r="W1363">
        <v>75</v>
      </c>
      <c r="Y1363">
        <v>49.8</v>
      </c>
      <c r="AG1363" t="s">
        <v>4677</v>
      </c>
      <c r="AH1363" t="s">
        <v>4680</v>
      </c>
    </row>
    <row r="1364" spans="1:34" x14ac:dyDescent="0.25">
      <c r="A1364">
        <v>5</v>
      </c>
      <c r="B1364" t="s">
        <v>636</v>
      </c>
      <c r="C1364" t="s">
        <v>639</v>
      </c>
      <c r="D1364" t="s">
        <v>637</v>
      </c>
      <c r="E1364" t="s">
        <v>638</v>
      </c>
      <c r="F1364" t="s">
        <v>641</v>
      </c>
      <c r="G1364" t="s">
        <v>11042</v>
      </c>
      <c r="H1364" t="s">
        <v>1092</v>
      </c>
      <c r="I1364" t="s">
        <v>1093</v>
      </c>
      <c r="J1364">
        <v>1</v>
      </c>
      <c r="L1364" t="s">
        <v>1026</v>
      </c>
      <c r="M1364" t="s">
        <v>1094</v>
      </c>
      <c r="N1364" t="s">
        <v>1095</v>
      </c>
      <c r="O1364" t="s">
        <v>4681</v>
      </c>
      <c r="P1364" t="s">
        <v>15</v>
      </c>
      <c r="Q1364" t="s">
        <v>2</v>
      </c>
      <c r="R1364" t="s">
        <v>2</v>
      </c>
      <c r="S1364" t="s">
        <v>8646</v>
      </c>
      <c r="T1364" t="b">
        <v>1</v>
      </c>
      <c r="U1364" t="b">
        <v>1</v>
      </c>
      <c r="V1364">
        <v>3</v>
      </c>
      <c r="W1364">
        <v>75</v>
      </c>
      <c r="Y1364">
        <v>49.8</v>
      </c>
      <c r="AG1364" t="s">
        <v>4677</v>
      </c>
      <c r="AH1364" t="s">
        <v>4682</v>
      </c>
    </row>
    <row r="1365" spans="1:34" x14ac:dyDescent="0.25">
      <c r="A1365">
        <v>5</v>
      </c>
      <c r="B1365" t="s">
        <v>636</v>
      </c>
      <c r="C1365" t="s">
        <v>639</v>
      </c>
      <c r="D1365" t="s">
        <v>637</v>
      </c>
      <c r="E1365" t="s">
        <v>638</v>
      </c>
      <c r="F1365" t="s">
        <v>641</v>
      </c>
      <c r="G1365" t="s">
        <v>11042</v>
      </c>
      <c r="H1365" t="s">
        <v>1092</v>
      </c>
      <c r="I1365" t="s">
        <v>1093</v>
      </c>
      <c r="J1365">
        <v>1</v>
      </c>
      <c r="L1365" t="s">
        <v>1026</v>
      </c>
      <c r="M1365" t="s">
        <v>1094</v>
      </c>
      <c r="N1365" t="s">
        <v>1095</v>
      </c>
      <c r="O1365" t="s">
        <v>4683</v>
      </c>
      <c r="P1365" t="s">
        <v>356</v>
      </c>
      <c r="Q1365" t="s">
        <v>25</v>
      </c>
      <c r="R1365" t="s">
        <v>25</v>
      </c>
      <c r="S1365" t="s">
        <v>357</v>
      </c>
      <c r="T1365" t="b">
        <v>0</v>
      </c>
      <c r="U1365" t="b">
        <v>1</v>
      </c>
      <c r="V1365">
        <v>2</v>
      </c>
      <c r="Y1365">
        <v>225</v>
      </c>
      <c r="Z1365">
        <v>1</v>
      </c>
      <c r="AA1365" t="s">
        <v>3957</v>
      </c>
      <c r="AG1365" t="s">
        <v>4062</v>
      </c>
      <c r="AH1365" t="s">
        <v>1095</v>
      </c>
    </row>
    <row r="1366" spans="1:34" x14ac:dyDescent="0.25">
      <c r="A1366">
        <v>5</v>
      </c>
      <c r="B1366" t="s">
        <v>636</v>
      </c>
      <c r="C1366" t="s">
        <v>639</v>
      </c>
      <c r="D1366" t="s">
        <v>637</v>
      </c>
      <c r="E1366" t="s">
        <v>638</v>
      </c>
      <c r="F1366" t="s">
        <v>641</v>
      </c>
      <c r="G1366" t="s">
        <v>11042</v>
      </c>
      <c r="H1366" t="s">
        <v>1096</v>
      </c>
      <c r="I1366" t="s">
        <v>1097</v>
      </c>
      <c r="J1366">
        <v>2</v>
      </c>
      <c r="L1366" t="s">
        <v>1031</v>
      </c>
      <c r="M1366" t="s">
        <v>1098</v>
      </c>
      <c r="N1366" t="s">
        <v>1099</v>
      </c>
      <c r="O1366" t="s">
        <v>4684</v>
      </c>
      <c r="P1366" t="s">
        <v>389</v>
      </c>
      <c r="Q1366" t="s">
        <v>148</v>
      </c>
      <c r="R1366" t="s">
        <v>8659</v>
      </c>
      <c r="S1366" t="s">
        <v>8662</v>
      </c>
      <c r="T1366" t="b">
        <v>0</v>
      </c>
      <c r="U1366" t="b">
        <v>0</v>
      </c>
      <c r="V1366">
        <v>1</v>
      </c>
      <c r="W1366">
        <v>0</v>
      </c>
      <c r="X1366">
        <v>12</v>
      </c>
      <c r="AH1366" t="s">
        <v>1098</v>
      </c>
    </row>
    <row r="1367" spans="1:34" x14ac:dyDescent="0.25">
      <c r="A1367">
        <v>5</v>
      </c>
      <c r="B1367" t="s">
        <v>636</v>
      </c>
      <c r="C1367" t="s">
        <v>639</v>
      </c>
      <c r="D1367" t="s">
        <v>637</v>
      </c>
      <c r="E1367" t="s">
        <v>638</v>
      </c>
      <c r="F1367" t="s">
        <v>641</v>
      </c>
      <c r="G1367" t="s">
        <v>11042</v>
      </c>
      <c r="H1367" t="s">
        <v>1096</v>
      </c>
      <c r="I1367" t="s">
        <v>1097</v>
      </c>
      <c r="J1367">
        <v>2</v>
      </c>
      <c r="L1367" t="s">
        <v>1031</v>
      </c>
      <c r="M1367" t="s">
        <v>1098</v>
      </c>
      <c r="N1367" t="s">
        <v>1099</v>
      </c>
      <c r="O1367" t="s">
        <v>4685</v>
      </c>
      <c r="P1367" t="s">
        <v>411</v>
      </c>
      <c r="Q1367" t="s">
        <v>272</v>
      </c>
      <c r="R1367" t="s">
        <v>8666</v>
      </c>
      <c r="S1367" t="s">
        <v>8645</v>
      </c>
      <c r="T1367" t="b">
        <v>0</v>
      </c>
      <c r="U1367" t="b">
        <v>0</v>
      </c>
      <c r="V1367">
        <v>1</v>
      </c>
      <c r="W1367">
        <v>20</v>
      </c>
      <c r="X1367">
        <v>10</v>
      </c>
      <c r="AH1367" t="s">
        <v>4686</v>
      </c>
    </row>
    <row r="1368" spans="1:34" x14ac:dyDescent="0.25">
      <c r="A1368">
        <v>5</v>
      </c>
      <c r="B1368" t="s">
        <v>636</v>
      </c>
      <c r="C1368" t="s">
        <v>639</v>
      </c>
      <c r="D1368" t="s">
        <v>637</v>
      </c>
      <c r="E1368" t="s">
        <v>638</v>
      </c>
      <c r="F1368" t="s">
        <v>641</v>
      </c>
      <c r="G1368" t="s">
        <v>11042</v>
      </c>
      <c r="H1368" t="s">
        <v>1096</v>
      </c>
      <c r="I1368" t="s">
        <v>1097</v>
      </c>
      <c r="J1368">
        <v>2</v>
      </c>
      <c r="L1368" t="s">
        <v>1031</v>
      </c>
      <c r="M1368" t="s">
        <v>1098</v>
      </c>
      <c r="N1368" t="s">
        <v>1099</v>
      </c>
      <c r="O1368" t="s">
        <v>4687</v>
      </c>
      <c r="P1368" t="s">
        <v>403</v>
      </c>
      <c r="Q1368" t="s">
        <v>272</v>
      </c>
      <c r="R1368" t="s">
        <v>8666</v>
      </c>
      <c r="S1368" t="s">
        <v>8645</v>
      </c>
      <c r="T1368" t="b">
        <v>0</v>
      </c>
      <c r="U1368" t="b">
        <v>0</v>
      </c>
      <c r="V1368">
        <v>1</v>
      </c>
      <c r="W1368">
        <v>0</v>
      </c>
      <c r="X1368">
        <v>12</v>
      </c>
      <c r="AH1368" t="s">
        <v>4688</v>
      </c>
    </row>
    <row r="1369" spans="1:34" x14ac:dyDescent="0.25">
      <c r="A1369">
        <v>5</v>
      </c>
      <c r="B1369" t="s">
        <v>636</v>
      </c>
      <c r="C1369" t="s">
        <v>639</v>
      </c>
      <c r="D1369" t="s">
        <v>637</v>
      </c>
      <c r="E1369" t="s">
        <v>638</v>
      </c>
      <c r="F1369" t="s">
        <v>641</v>
      </c>
      <c r="G1369" t="s">
        <v>11042</v>
      </c>
      <c r="H1369" t="s">
        <v>1096</v>
      </c>
      <c r="I1369" t="s">
        <v>1097</v>
      </c>
      <c r="J1369">
        <v>2</v>
      </c>
      <c r="L1369" t="s">
        <v>1031</v>
      </c>
      <c r="M1369" t="s">
        <v>1098</v>
      </c>
      <c r="N1369" t="s">
        <v>1099</v>
      </c>
      <c r="O1369" t="s">
        <v>4689</v>
      </c>
      <c r="P1369" t="s">
        <v>1404</v>
      </c>
      <c r="Q1369" t="s">
        <v>148</v>
      </c>
      <c r="R1369" t="s">
        <v>8659</v>
      </c>
      <c r="S1369" t="s">
        <v>149</v>
      </c>
      <c r="T1369" t="b">
        <v>0</v>
      </c>
      <c r="U1369" t="b">
        <v>0</v>
      </c>
      <c r="V1369">
        <v>1</v>
      </c>
      <c r="W1369">
        <v>60</v>
      </c>
      <c r="X1369">
        <v>8</v>
      </c>
      <c r="AB1369">
        <v>3</v>
      </c>
      <c r="AC1369">
        <v>1</v>
      </c>
      <c r="AD1369">
        <v>1</v>
      </c>
      <c r="AE1369" t="s">
        <v>3856</v>
      </c>
      <c r="AG1369" t="s">
        <v>4690</v>
      </c>
      <c r="AH1369" t="s">
        <v>4691</v>
      </c>
    </row>
    <row r="1370" spans="1:34" x14ac:dyDescent="0.25">
      <c r="A1370">
        <v>5</v>
      </c>
      <c r="B1370" t="s">
        <v>636</v>
      </c>
      <c r="C1370" t="s">
        <v>639</v>
      </c>
      <c r="D1370" t="s">
        <v>637</v>
      </c>
      <c r="E1370" t="s">
        <v>638</v>
      </c>
      <c r="F1370" t="s">
        <v>641</v>
      </c>
      <c r="G1370" t="s">
        <v>11042</v>
      </c>
      <c r="H1370" t="s">
        <v>1096</v>
      </c>
      <c r="I1370" t="s">
        <v>1097</v>
      </c>
      <c r="J1370">
        <v>2</v>
      </c>
      <c r="L1370" t="s">
        <v>1031</v>
      </c>
      <c r="M1370" t="s">
        <v>1098</v>
      </c>
      <c r="N1370" t="s">
        <v>1099</v>
      </c>
      <c r="O1370" t="s">
        <v>4692</v>
      </c>
      <c r="P1370" t="s">
        <v>1404</v>
      </c>
      <c r="Q1370" t="s">
        <v>148</v>
      </c>
      <c r="R1370" t="s">
        <v>8659</v>
      </c>
      <c r="S1370" t="s">
        <v>149</v>
      </c>
      <c r="T1370" t="b">
        <v>0</v>
      </c>
      <c r="U1370" t="b">
        <v>0</v>
      </c>
      <c r="V1370">
        <v>2</v>
      </c>
      <c r="W1370">
        <v>60</v>
      </c>
      <c r="X1370">
        <v>7</v>
      </c>
      <c r="AB1370">
        <v>3</v>
      </c>
      <c r="AC1370">
        <v>1</v>
      </c>
      <c r="AD1370">
        <v>1</v>
      </c>
      <c r="AE1370" t="s">
        <v>3856</v>
      </c>
      <c r="AG1370" t="s">
        <v>4690</v>
      </c>
      <c r="AH1370" t="s">
        <v>4693</v>
      </c>
    </row>
    <row r="1371" spans="1:34" x14ac:dyDescent="0.25">
      <c r="A1371">
        <v>5</v>
      </c>
      <c r="B1371" t="s">
        <v>636</v>
      </c>
      <c r="C1371" t="s">
        <v>639</v>
      </c>
      <c r="D1371" t="s">
        <v>637</v>
      </c>
      <c r="E1371" t="s">
        <v>638</v>
      </c>
      <c r="F1371" t="s">
        <v>641</v>
      </c>
      <c r="G1371" t="s">
        <v>11042</v>
      </c>
      <c r="H1371" t="s">
        <v>1096</v>
      </c>
      <c r="I1371" t="s">
        <v>1097</v>
      </c>
      <c r="J1371">
        <v>2</v>
      </c>
      <c r="L1371" t="s">
        <v>1031</v>
      </c>
      <c r="M1371" t="s">
        <v>1098</v>
      </c>
      <c r="N1371" t="s">
        <v>1099</v>
      </c>
      <c r="O1371" t="s">
        <v>4694</v>
      </c>
      <c r="P1371" t="s">
        <v>1404</v>
      </c>
      <c r="Q1371" t="s">
        <v>148</v>
      </c>
      <c r="R1371" t="s">
        <v>8659</v>
      </c>
      <c r="S1371" t="s">
        <v>149</v>
      </c>
      <c r="T1371" t="b">
        <v>0</v>
      </c>
      <c r="U1371" t="b">
        <v>0</v>
      </c>
      <c r="V1371">
        <v>3</v>
      </c>
      <c r="W1371">
        <v>60</v>
      </c>
      <c r="X1371">
        <v>6</v>
      </c>
      <c r="AB1371">
        <v>3</v>
      </c>
      <c r="AC1371">
        <v>1</v>
      </c>
      <c r="AD1371">
        <v>1</v>
      </c>
      <c r="AE1371" t="s">
        <v>610</v>
      </c>
      <c r="AG1371" t="s">
        <v>4695</v>
      </c>
      <c r="AH1371" t="s">
        <v>4696</v>
      </c>
    </row>
    <row r="1372" spans="1:34" x14ac:dyDescent="0.25">
      <c r="A1372">
        <v>5</v>
      </c>
      <c r="B1372" t="s">
        <v>636</v>
      </c>
      <c r="C1372" t="s">
        <v>639</v>
      </c>
      <c r="D1372" t="s">
        <v>637</v>
      </c>
      <c r="E1372" t="s">
        <v>638</v>
      </c>
      <c r="F1372" t="s">
        <v>641</v>
      </c>
      <c r="G1372" t="s">
        <v>11042</v>
      </c>
      <c r="H1372" t="s">
        <v>1096</v>
      </c>
      <c r="I1372" t="s">
        <v>1097</v>
      </c>
      <c r="J1372">
        <v>2</v>
      </c>
      <c r="L1372" t="s">
        <v>1031</v>
      </c>
      <c r="M1372" t="s">
        <v>1098</v>
      </c>
      <c r="N1372" t="s">
        <v>1099</v>
      </c>
      <c r="O1372" t="s">
        <v>4697</v>
      </c>
      <c r="P1372" t="s">
        <v>1404</v>
      </c>
      <c r="Q1372" t="s">
        <v>148</v>
      </c>
      <c r="R1372" t="s">
        <v>8659</v>
      </c>
      <c r="S1372" t="s">
        <v>149</v>
      </c>
      <c r="T1372" t="b">
        <v>0</v>
      </c>
      <c r="U1372" t="b">
        <v>0</v>
      </c>
      <c r="V1372">
        <v>4</v>
      </c>
      <c r="W1372">
        <v>60</v>
      </c>
      <c r="X1372">
        <v>7</v>
      </c>
      <c r="AB1372">
        <v>3</v>
      </c>
      <c r="AC1372">
        <v>1</v>
      </c>
      <c r="AD1372">
        <v>1</v>
      </c>
      <c r="AE1372" t="s">
        <v>610</v>
      </c>
      <c r="AG1372" t="s">
        <v>4695</v>
      </c>
      <c r="AH1372" t="s">
        <v>4698</v>
      </c>
    </row>
    <row r="1373" spans="1:34" x14ac:dyDescent="0.25">
      <c r="A1373">
        <v>5</v>
      </c>
      <c r="B1373" t="s">
        <v>636</v>
      </c>
      <c r="C1373" t="s">
        <v>639</v>
      </c>
      <c r="D1373" t="s">
        <v>637</v>
      </c>
      <c r="E1373" t="s">
        <v>638</v>
      </c>
      <c r="F1373" t="s">
        <v>641</v>
      </c>
      <c r="G1373" t="s">
        <v>11042</v>
      </c>
      <c r="H1373" t="s">
        <v>1096</v>
      </c>
      <c r="I1373" t="s">
        <v>1097</v>
      </c>
      <c r="J1373">
        <v>2</v>
      </c>
      <c r="L1373" t="s">
        <v>1031</v>
      </c>
      <c r="M1373" t="s">
        <v>1098</v>
      </c>
      <c r="N1373" t="s">
        <v>1099</v>
      </c>
      <c r="O1373" t="s">
        <v>4699</v>
      </c>
      <c r="P1373" t="s">
        <v>2295</v>
      </c>
      <c r="Q1373" t="s">
        <v>148</v>
      </c>
      <c r="R1373" t="s">
        <v>8659</v>
      </c>
      <c r="S1373" t="s">
        <v>8645</v>
      </c>
      <c r="T1373" t="b">
        <v>0</v>
      </c>
      <c r="U1373" t="b">
        <v>0</v>
      </c>
      <c r="V1373">
        <v>1</v>
      </c>
      <c r="W1373">
        <v>60</v>
      </c>
      <c r="X1373">
        <v>12</v>
      </c>
      <c r="AB1373">
        <v>2</v>
      </c>
      <c r="AC1373">
        <v>1</v>
      </c>
      <c r="AD1373">
        <v>2</v>
      </c>
      <c r="AE1373" t="s">
        <v>618</v>
      </c>
      <c r="AG1373" t="s">
        <v>4700</v>
      </c>
      <c r="AH1373" t="s">
        <v>4701</v>
      </c>
    </row>
    <row r="1374" spans="1:34" x14ac:dyDescent="0.25">
      <c r="A1374">
        <v>5</v>
      </c>
      <c r="B1374" t="s">
        <v>636</v>
      </c>
      <c r="C1374" t="s">
        <v>639</v>
      </c>
      <c r="D1374" t="s">
        <v>637</v>
      </c>
      <c r="E1374" t="s">
        <v>638</v>
      </c>
      <c r="F1374" t="s">
        <v>641</v>
      </c>
      <c r="G1374" t="s">
        <v>11042</v>
      </c>
      <c r="H1374" t="s">
        <v>1096</v>
      </c>
      <c r="I1374" t="s">
        <v>1097</v>
      </c>
      <c r="J1374">
        <v>2</v>
      </c>
      <c r="L1374" t="s">
        <v>1031</v>
      </c>
      <c r="M1374" t="s">
        <v>1098</v>
      </c>
      <c r="N1374" t="s">
        <v>1099</v>
      </c>
      <c r="O1374" t="s">
        <v>4702</v>
      </c>
      <c r="P1374" t="s">
        <v>2295</v>
      </c>
      <c r="Q1374" t="s">
        <v>148</v>
      </c>
      <c r="R1374" t="s">
        <v>8659</v>
      </c>
      <c r="S1374" t="s">
        <v>8645</v>
      </c>
      <c r="T1374" t="b">
        <v>0</v>
      </c>
      <c r="U1374" t="b">
        <v>0</v>
      </c>
      <c r="V1374">
        <v>2</v>
      </c>
      <c r="W1374">
        <v>60</v>
      </c>
      <c r="X1374">
        <v>10</v>
      </c>
      <c r="AB1374">
        <v>2</v>
      </c>
      <c r="AC1374">
        <v>1</v>
      </c>
      <c r="AD1374">
        <v>2</v>
      </c>
      <c r="AE1374" t="s">
        <v>618</v>
      </c>
      <c r="AG1374" t="s">
        <v>4700</v>
      </c>
      <c r="AH1374" t="s">
        <v>4703</v>
      </c>
    </row>
    <row r="1375" spans="1:34" x14ac:dyDescent="0.25">
      <c r="A1375">
        <v>5</v>
      </c>
      <c r="B1375" t="s">
        <v>636</v>
      </c>
      <c r="C1375" t="s">
        <v>639</v>
      </c>
      <c r="D1375" t="s">
        <v>637</v>
      </c>
      <c r="E1375" t="s">
        <v>638</v>
      </c>
      <c r="F1375" t="s">
        <v>641</v>
      </c>
      <c r="G1375" t="s">
        <v>11042</v>
      </c>
      <c r="H1375" t="s">
        <v>1096</v>
      </c>
      <c r="I1375" t="s">
        <v>1097</v>
      </c>
      <c r="J1375">
        <v>2</v>
      </c>
      <c r="L1375" t="s">
        <v>1031</v>
      </c>
      <c r="M1375" t="s">
        <v>1098</v>
      </c>
      <c r="N1375" t="s">
        <v>1099</v>
      </c>
      <c r="O1375" t="s">
        <v>4704</v>
      </c>
      <c r="P1375" t="s">
        <v>2295</v>
      </c>
      <c r="Q1375" t="s">
        <v>148</v>
      </c>
      <c r="R1375" t="s">
        <v>8659</v>
      </c>
      <c r="S1375" t="s">
        <v>8645</v>
      </c>
      <c r="T1375" t="b">
        <v>0</v>
      </c>
      <c r="U1375" t="b">
        <v>0</v>
      </c>
      <c r="V1375">
        <v>3</v>
      </c>
      <c r="W1375">
        <v>60</v>
      </c>
      <c r="X1375">
        <v>12</v>
      </c>
      <c r="AB1375">
        <v>2</v>
      </c>
      <c r="AC1375">
        <v>1</v>
      </c>
      <c r="AD1375">
        <v>2</v>
      </c>
      <c r="AE1375" t="s">
        <v>618</v>
      </c>
      <c r="AG1375" t="s">
        <v>4705</v>
      </c>
      <c r="AH1375" t="s">
        <v>4706</v>
      </c>
    </row>
    <row r="1376" spans="1:34" x14ac:dyDescent="0.25">
      <c r="A1376">
        <v>5</v>
      </c>
      <c r="B1376" t="s">
        <v>636</v>
      </c>
      <c r="C1376" t="s">
        <v>639</v>
      </c>
      <c r="D1376" t="s">
        <v>637</v>
      </c>
      <c r="E1376" t="s">
        <v>638</v>
      </c>
      <c r="F1376" t="s">
        <v>641</v>
      </c>
      <c r="G1376" t="s">
        <v>11042</v>
      </c>
      <c r="H1376" t="s">
        <v>1096</v>
      </c>
      <c r="I1376" t="s">
        <v>1097</v>
      </c>
      <c r="J1376">
        <v>2</v>
      </c>
      <c r="L1376" t="s">
        <v>1031</v>
      </c>
      <c r="M1376" t="s">
        <v>1098</v>
      </c>
      <c r="N1376" t="s">
        <v>1099</v>
      </c>
      <c r="O1376" t="s">
        <v>4707</v>
      </c>
      <c r="P1376" t="s">
        <v>192</v>
      </c>
      <c r="Q1376" t="s">
        <v>148</v>
      </c>
      <c r="R1376" t="s">
        <v>8659</v>
      </c>
      <c r="S1376" t="s">
        <v>149</v>
      </c>
      <c r="T1376" t="b">
        <v>1</v>
      </c>
      <c r="U1376" t="b">
        <v>0</v>
      </c>
      <c r="V1376">
        <v>1</v>
      </c>
      <c r="W1376">
        <v>30</v>
      </c>
      <c r="X1376">
        <v>8</v>
      </c>
      <c r="AB1376">
        <v>3</v>
      </c>
      <c r="AC1376">
        <v>1</v>
      </c>
      <c r="AD1376">
        <v>2</v>
      </c>
      <c r="AE1376" t="s">
        <v>2289</v>
      </c>
      <c r="AG1376" t="s">
        <v>4708</v>
      </c>
      <c r="AH1376" t="s">
        <v>4709</v>
      </c>
    </row>
    <row r="1377" spans="1:34" x14ac:dyDescent="0.25">
      <c r="A1377">
        <v>5</v>
      </c>
      <c r="B1377" t="s">
        <v>636</v>
      </c>
      <c r="C1377" t="s">
        <v>639</v>
      </c>
      <c r="D1377" t="s">
        <v>637</v>
      </c>
      <c r="E1377" t="s">
        <v>638</v>
      </c>
      <c r="F1377" t="s">
        <v>641</v>
      </c>
      <c r="G1377" t="s">
        <v>11042</v>
      </c>
      <c r="H1377" t="s">
        <v>1096</v>
      </c>
      <c r="I1377" t="s">
        <v>1097</v>
      </c>
      <c r="J1377">
        <v>2</v>
      </c>
      <c r="L1377" t="s">
        <v>1031</v>
      </c>
      <c r="M1377" t="s">
        <v>1098</v>
      </c>
      <c r="N1377" t="s">
        <v>1099</v>
      </c>
      <c r="O1377" t="s">
        <v>4710</v>
      </c>
      <c r="P1377" t="s">
        <v>192</v>
      </c>
      <c r="Q1377" t="s">
        <v>148</v>
      </c>
      <c r="R1377" t="s">
        <v>8659</v>
      </c>
      <c r="S1377" t="s">
        <v>149</v>
      </c>
      <c r="T1377" t="b">
        <v>1</v>
      </c>
      <c r="U1377" t="b">
        <v>0</v>
      </c>
      <c r="V1377">
        <v>2</v>
      </c>
      <c r="W1377">
        <v>40</v>
      </c>
      <c r="X1377">
        <v>8</v>
      </c>
      <c r="AB1377">
        <v>3</v>
      </c>
      <c r="AC1377">
        <v>1</v>
      </c>
      <c r="AD1377">
        <v>2</v>
      </c>
      <c r="AE1377" t="s">
        <v>618</v>
      </c>
      <c r="AG1377" t="s">
        <v>3213</v>
      </c>
      <c r="AH1377" t="s">
        <v>4711</v>
      </c>
    </row>
    <row r="1378" spans="1:34" x14ac:dyDescent="0.25">
      <c r="A1378">
        <v>5</v>
      </c>
      <c r="B1378" t="s">
        <v>636</v>
      </c>
      <c r="C1378" t="s">
        <v>639</v>
      </c>
      <c r="D1378" t="s">
        <v>637</v>
      </c>
      <c r="E1378" t="s">
        <v>638</v>
      </c>
      <c r="F1378" t="s">
        <v>641</v>
      </c>
      <c r="G1378" t="s">
        <v>11042</v>
      </c>
      <c r="H1378" t="s">
        <v>1096</v>
      </c>
      <c r="I1378" t="s">
        <v>1097</v>
      </c>
      <c r="J1378">
        <v>2</v>
      </c>
      <c r="L1378" t="s">
        <v>1031</v>
      </c>
      <c r="M1378" t="s">
        <v>1098</v>
      </c>
      <c r="N1378" t="s">
        <v>1099</v>
      </c>
      <c r="O1378" t="s">
        <v>4712</v>
      </c>
      <c r="P1378" t="s">
        <v>192</v>
      </c>
      <c r="Q1378" t="s">
        <v>148</v>
      </c>
      <c r="R1378" t="s">
        <v>8659</v>
      </c>
      <c r="S1378" t="s">
        <v>149</v>
      </c>
      <c r="T1378" t="b">
        <v>1</v>
      </c>
      <c r="U1378" t="b">
        <v>0</v>
      </c>
      <c r="V1378">
        <v>3</v>
      </c>
      <c r="W1378">
        <v>45</v>
      </c>
      <c r="X1378">
        <v>5</v>
      </c>
      <c r="AB1378">
        <v>3</v>
      </c>
      <c r="AC1378">
        <v>1</v>
      </c>
      <c r="AD1378">
        <v>2</v>
      </c>
      <c r="AE1378" t="s">
        <v>3856</v>
      </c>
      <c r="AG1378" t="s">
        <v>4713</v>
      </c>
      <c r="AH1378" t="s">
        <v>4714</v>
      </c>
    </row>
    <row r="1379" spans="1:34" x14ac:dyDescent="0.25">
      <c r="A1379">
        <v>5</v>
      </c>
      <c r="B1379" t="s">
        <v>636</v>
      </c>
      <c r="C1379" t="s">
        <v>639</v>
      </c>
      <c r="D1379" t="s">
        <v>637</v>
      </c>
      <c r="E1379" t="s">
        <v>638</v>
      </c>
      <c r="F1379" t="s">
        <v>641</v>
      </c>
      <c r="G1379" t="s">
        <v>11042</v>
      </c>
      <c r="H1379" t="s">
        <v>1096</v>
      </c>
      <c r="I1379" t="s">
        <v>1097</v>
      </c>
      <c r="J1379">
        <v>2</v>
      </c>
      <c r="L1379" t="s">
        <v>1031</v>
      </c>
      <c r="M1379" t="s">
        <v>1098</v>
      </c>
      <c r="N1379" t="s">
        <v>1099</v>
      </c>
      <c r="O1379" t="s">
        <v>4715</v>
      </c>
      <c r="P1379" t="s">
        <v>214</v>
      </c>
      <c r="Q1379" t="s">
        <v>8650</v>
      </c>
      <c r="R1379" t="s">
        <v>8637</v>
      </c>
      <c r="S1379" t="s">
        <v>8643</v>
      </c>
      <c r="T1379" t="b">
        <v>0</v>
      </c>
      <c r="U1379" t="b">
        <v>0</v>
      </c>
      <c r="V1379">
        <v>1</v>
      </c>
      <c r="W1379">
        <v>50</v>
      </c>
      <c r="X1379">
        <v>12</v>
      </c>
      <c r="AB1379">
        <v>2</v>
      </c>
      <c r="AC1379">
        <v>1</v>
      </c>
      <c r="AD1379">
        <v>2</v>
      </c>
      <c r="AE1379" t="s">
        <v>618</v>
      </c>
      <c r="AG1379" t="s">
        <v>2154</v>
      </c>
      <c r="AH1379" t="s">
        <v>4716</v>
      </c>
    </row>
    <row r="1380" spans="1:34" x14ac:dyDescent="0.25">
      <c r="A1380">
        <v>5</v>
      </c>
      <c r="B1380" t="s">
        <v>636</v>
      </c>
      <c r="C1380" t="s">
        <v>639</v>
      </c>
      <c r="D1380" t="s">
        <v>637</v>
      </c>
      <c r="E1380" t="s">
        <v>638</v>
      </c>
      <c r="F1380" t="s">
        <v>641</v>
      </c>
      <c r="G1380" t="s">
        <v>11042</v>
      </c>
      <c r="H1380" t="s">
        <v>1096</v>
      </c>
      <c r="I1380" t="s">
        <v>1097</v>
      </c>
      <c r="J1380">
        <v>2</v>
      </c>
      <c r="L1380" t="s">
        <v>1031</v>
      </c>
      <c r="M1380" t="s">
        <v>1098</v>
      </c>
      <c r="N1380" t="s">
        <v>1099</v>
      </c>
      <c r="O1380" t="s">
        <v>4717</v>
      </c>
      <c r="P1380" t="s">
        <v>214</v>
      </c>
      <c r="Q1380" t="s">
        <v>8650</v>
      </c>
      <c r="R1380" t="s">
        <v>8637</v>
      </c>
      <c r="S1380" t="s">
        <v>8643</v>
      </c>
      <c r="T1380" t="b">
        <v>0</v>
      </c>
      <c r="U1380" t="b">
        <v>0</v>
      </c>
      <c r="V1380">
        <v>2</v>
      </c>
      <c r="W1380">
        <v>50</v>
      </c>
      <c r="X1380">
        <v>10</v>
      </c>
      <c r="AB1380">
        <v>2</v>
      </c>
      <c r="AC1380">
        <v>1</v>
      </c>
      <c r="AD1380">
        <v>2</v>
      </c>
      <c r="AE1380" t="s">
        <v>618</v>
      </c>
      <c r="AG1380" t="s">
        <v>2154</v>
      </c>
      <c r="AH1380" t="s">
        <v>4718</v>
      </c>
    </row>
    <row r="1381" spans="1:34" x14ac:dyDescent="0.25">
      <c r="A1381">
        <v>5</v>
      </c>
      <c r="B1381" t="s">
        <v>636</v>
      </c>
      <c r="C1381" t="s">
        <v>639</v>
      </c>
      <c r="D1381" t="s">
        <v>637</v>
      </c>
      <c r="E1381" t="s">
        <v>638</v>
      </c>
      <c r="F1381" t="s">
        <v>641</v>
      </c>
      <c r="G1381" t="s">
        <v>11042</v>
      </c>
      <c r="H1381" t="s">
        <v>1096</v>
      </c>
      <c r="I1381" t="s">
        <v>1097</v>
      </c>
      <c r="J1381">
        <v>2</v>
      </c>
      <c r="L1381" t="s">
        <v>1031</v>
      </c>
      <c r="M1381" t="s">
        <v>1098</v>
      </c>
      <c r="N1381" t="s">
        <v>1099</v>
      </c>
      <c r="O1381" t="s">
        <v>4719</v>
      </c>
      <c r="P1381" t="s">
        <v>214</v>
      </c>
      <c r="Q1381" t="s">
        <v>8650</v>
      </c>
      <c r="R1381" t="s">
        <v>8637</v>
      </c>
      <c r="S1381" t="s">
        <v>8643</v>
      </c>
      <c r="T1381" t="b">
        <v>0</v>
      </c>
      <c r="U1381" t="b">
        <v>0</v>
      </c>
      <c r="V1381">
        <v>3</v>
      </c>
      <c r="W1381">
        <v>50</v>
      </c>
      <c r="X1381">
        <v>9</v>
      </c>
      <c r="AB1381">
        <v>2</v>
      </c>
      <c r="AC1381">
        <v>1</v>
      </c>
      <c r="AD1381">
        <v>2</v>
      </c>
      <c r="AE1381" t="s">
        <v>3856</v>
      </c>
      <c r="AG1381" t="s">
        <v>3882</v>
      </c>
      <c r="AH1381" t="s">
        <v>4720</v>
      </c>
    </row>
    <row r="1382" spans="1:34" x14ac:dyDescent="0.25">
      <c r="A1382">
        <v>5</v>
      </c>
      <c r="B1382" t="s">
        <v>636</v>
      </c>
      <c r="C1382" t="s">
        <v>639</v>
      </c>
      <c r="D1382" t="s">
        <v>637</v>
      </c>
      <c r="E1382" t="s">
        <v>638</v>
      </c>
      <c r="F1382" t="s">
        <v>641</v>
      </c>
      <c r="G1382" t="s">
        <v>11042</v>
      </c>
      <c r="H1382" t="s">
        <v>1096</v>
      </c>
      <c r="I1382" t="s">
        <v>1097</v>
      </c>
      <c r="J1382">
        <v>2</v>
      </c>
      <c r="L1382" t="s">
        <v>1031</v>
      </c>
      <c r="M1382" t="s">
        <v>1098</v>
      </c>
      <c r="N1382" t="s">
        <v>1099</v>
      </c>
      <c r="O1382" t="s">
        <v>4721</v>
      </c>
      <c r="P1382" t="s">
        <v>214</v>
      </c>
      <c r="Q1382" t="s">
        <v>8650</v>
      </c>
      <c r="R1382" t="s">
        <v>8637</v>
      </c>
      <c r="S1382" t="s">
        <v>8643</v>
      </c>
      <c r="T1382" t="b">
        <v>0</v>
      </c>
      <c r="U1382" t="b">
        <v>0</v>
      </c>
      <c r="V1382">
        <v>4</v>
      </c>
      <c r="W1382">
        <v>50</v>
      </c>
      <c r="X1382">
        <v>8</v>
      </c>
      <c r="AB1382">
        <v>2</v>
      </c>
      <c r="AC1382">
        <v>1</v>
      </c>
      <c r="AD1382">
        <v>2</v>
      </c>
      <c r="AE1382" t="s">
        <v>3856</v>
      </c>
      <c r="AG1382" t="s">
        <v>3882</v>
      </c>
      <c r="AH1382" t="s">
        <v>4722</v>
      </c>
    </row>
    <row r="1383" spans="1:34" x14ac:dyDescent="0.25">
      <c r="A1383">
        <v>5</v>
      </c>
      <c r="B1383" t="s">
        <v>636</v>
      </c>
      <c r="C1383" t="s">
        <v>639</v>
      </c>
      <c r="D1383" t="s">
        <v>637</v>
      </c>
      <c r="E1383" t="s">
        <v>638</v>
      </c>
      <c r="F1383" t="s">
        <v>641</v>
      </c>
      <c r="G1383" t="s">
        <v>11042</v>
      </c>
      <c r="H1383" t="s">
        <v>1096</v>
      </c>
      <c r="I1383" t="s">
        <v>1097</v>
      </c>
      <c r="J1383">
        <v>2</v>
      </c>
      <c r="L1383" t="s">
        <v>1031</v>
      </c>
      <c r="M1383" t="s">
        <v>1098</v>
      </c>
      <c r="N1383" t="s">
        <v>1099</v>
      </c>
      <c r="O1383" t="s">
        <v>4723</v>
      </c>
      <c r="P1383" t="s">
        <v>217</v>
      </c>
      <c r="Q1383" t="s">
        <v>8650</v>
      </c>
      <c r="R1383" t="s">
        <v>8637</v>
      </c>
      <c r="S1383" t="s">
        <v>8645</v>
      </c>
      <c r="T1383" t="b">
        <v>1</v>
      </c>
      <c r="U1383" t="b">
        <v>0</v>
      </c>
      <c r="V1383">
        <v>1</v>
      </c>
      <c r="W1383">
        <v>12.5</v>
      </c>
      <c r="X1383">
        <v>10</v>
      </c>
      <c r="AB1383">
        <v>3</v>
      </c>
      <c r="AC1383">
        <v>1</v>
      </c>
      <c r="AD1383">
        <v>3</v>
      </c>
      <c r="AE1383" t="s">
        <v>618</v>
      </c>
      <c r="AG1383" t="s">
        <v>4724</v>
      </c>
      <c r="AH1383" t="s">
        <v>4725</v>
      </c>
    </row>
    <row r="1384" spans="1:34" x14ac:dyDescent="0.25">
      <c r="A1384">
        <v>5</v>
      </c>
      <c r="B1384" t="s">
        <v>636</v>
      </c>
      <c r="C1384" t="s">
        <v>639</v>
      </c>
      <c r="D1384" t="s">
        <v>637</v>
      </c>
      <c r="E1384" t="s">
        <v>638</v>
      </c>
      <c r="F1384" t="s">
        <v>641</v>
      </c>
      <c r="G1384" t="s">
        <v>11042</v>
      </c>
      <c r="H1384" t="s">
        <v>1096</v>
      </c>
      <c r="I1384" t="s">
        <v>1097</v>
      </c>
      <c r="J1384">
        <v>2</v>
      </c>
      <c r="L1384" t="s">
        <v>1031</v>
      </c>
      <c r="M1384" t="s">
        <v>1098</v>
      </c>
      <c r="N1384" t="s">
        <v>1099</v>
      </c>
      <c r="O1384" t="s">
        <v>4726</v>
      </c>
      <c r="P1384" t="s">
        <v>217</v>
      </c>
      <c r="Q1384" t="s">
        <v>8650</v>
      </c>
      <c r="R1384" t="s">
        <v>8637</v>
      </c>
      <c r="S1384" t="s">
        <v>8645</v>
      </c>
      <c r="T1384" t="b">
        <v>1</v>
      </c>
      <c r="U1384" t="b">
        <v>0</v>
      </c>
      <c r="V1384">
        <v>2</v>
      </c>
      <c r="W1384">
        <v>15</v>
      </c>
      <c r="X1384">
        <v>10</v>
      </c>
      <c r="AB1384">
        <v>3</v>
      </c>
      <c r="AC1384">
        <v>1</v>
      </c>
      <c r="AD1384">
        <v>3</v>
      </c>
      <c r="AE1384" t="s">
        <v>618</v>
      </c>
      <c r="AG1384" t="s">
        <v>4727</v>
      </c>
      <c r="AH1384" t="s">
        <v>4728</v>
      </c>
    </row>
    <row r="1385" spans="1:34" x14ac:dyDescent="0.25">
      <c r="A1385">
        <v>5</v>
      </c>
      <c r="B1385" t="s">
        <v>636</v>
      </c>
      <c r="C1385" t="s">
        <v>639</v>
      </c>
      <c r="D1385" t="s">
        <v>637</v>
      </c>
      <c r="E1385" t="s">
        <v>638</v>
      </c>
      <c r="F1385" t="s">
        <v>641</v>
      </c>
      <c r="G1385" t="s">
        <v>11042</v>
      </c>
      <c r="H1385" t="s">
        <v>1096</v>
      </c>
      <c r="I1385" t="s">
        <v>1097</v>
      </c>
      <c r="J1385">
        <v>2</v>
      </c>
      <c r="L1385" t="s">
        <v>1031</v>
      </c>
      <c r="M1385" t="s">
        <v>1098</v>
      </c>
      <c r="N1385" t="s">
        <v>1099</v>
      </c>
      <c r="O1385" t="s">
        <v>4729</v>
      </c>
      <c r="P1385" t="s">
        <v>217</v>
      </c>
      <c r="Q1385" t="s">
        <v>8650</v>
      </c>
      <c r="R1385" t="s">
        <v>8637</v>
      </c>
      <c r="S1385" t="s">
        <v>8645</v>
      </c>
      <c r="T1385" t="b">
        <v>1</v>
      </c>
      <c r="U1385" t="b">
        <v>0</v>
      </c>
      <c r="V1385">
        <v>3</v>
      </c>
      <c r="W1385">
        <v>15</v>
      </c>
      <c r="X1385">
        <v>10</v>
      </c>
      <c r="AB1385">
        <v>3</v>
      </c>
      <c r="AC1385">
        <v>1</v>
      </c>
      <c r="AD1385">
        <v>3</v>
      </c>
      <c r="AE1385" t="s">
        <v>618</v>
      </c>
      <c r="AG1385" t="s">
        <v>4727</v>
      </c>
      <c r="AH1385" t="s">
        <v>4730</v>
      </c>
    </row>
    <row r="1386" spans="1:34" x14ac:dyDescent="0.25">
      <c r="A1386">
        <v>5</v>
      </c>
      <c r="B1386" t="s">
        <v>636</v>
      </c>
      <c r="C1386" t="s">
        <v>639</v>
      </c>
      <c r="D1386" t="s">
        <v>637</v>
      </c>
      <c r="E1386" t="s">
        <v>638</v>
      </c>
      <c r="F1386" t="s">
        <v>641</v>
      </c>
      <c r="G1386" t="s">
        <v>11042</v>
      </c>
      <c r="H1386" t="s">
        <v>1096</v>
      </c>
      <c r="I1386" t="s">
        <v>1097</v>
      </c>
      <c r="J1386">
        <v>2</v>
      </c>
      <c r="L1386" t="s">
        <v>1031</v>
      </c>
      <c r="M1386" t="s">
        <v>1098</v>
      </c>
      <c r="N1386" t="s">
        <v>1099</v>
      </c>
      <c r="O1386" t="s">
        <v>4731</v>
      </c>
      <c r="P1386" t="s">
        <v>303</v>
      </c>
      <c r="Q1386" t="s">
        <v>148</v>
      </c>
      <c r="R1386" t="s">
        <v>8661</v>
      </c>
      <c r="S1386" t="s">
        <v>8645</v>
      </c>
      <c r="T1386" t="b">
        <v>0</v>
      </c>
      <c r="U1386" t="b">
        <v>0</v>
      </c>
      <c r="V1386">
        <v>1</v>
      </c>
      <c r="W1386">
        <v>10</v>
      </c>
      <c r="X1386">
        <v>15</v>
      </c>
      <c r="AB1386">
        <v>2</v>
      </c>
      <c r="AC1386">
        <v>2</v>
      </c>
      <c r="AD1386">
        <v>2</v>
      </c>
      <c r="AE1386" t="s">
        <v>618</v>
      </c>
      <c r="AG1386" t="s">
        <v>3218</v>
      </c>
      <c r="AH1386" t="s">
        <v>4732</v>
      </c>
    </row>
    <row r="1387" spans="1:34" x14ac:dyDescent="0.25">
      <c r="A1387">
        <v>5</v>
      </c>
      <c r="B1387" t="s">
        <v>636</v>
      </c>
      <c r="C1387" t="s">
        <v>639</v>
      </c>
      <c r="D1387" t="s">
        <v>637</v>
      </c>
      <c r="E1387" t="s">
        <v>638</v>
      </c>
      <c r="F1387" t="s">
        <v>641</v>
      </c>
      <c r="G1387" t="s">
        <v>11042</v>
      </c>
      <c r="H1387" t="s">
        <v>1096</v>
      </c>
      <c r="I1387" t="s">
        <v>1097</v>
      </c>
      <c r="J1387">
        <v>2</v>
      </c>
      <c r="L1387" t="s">
        <v>1031</v>
      </c>
      <c r="M1387" t="s">
        <v>1098</v>
      </c>
      <c r="N1387" t="s">
        <v>1099</v>
      </c>
      <c r="O1387" t="s">
        <v>4733</v>
      </c>
      <c r="P1387" t="s">
        <v>303</v>
      </c>
      <c r="Q1387" t="s">
        <v>148</v>
      </c>
      <c r="R1387" t="s">
        <v>8661</v>
      </c>
      <c r="S1387" t="s">
        <v>8645</v>
      </c>
      <c r="T1387" t="b">
        <v>0</v>
      </c>
      <c r="U1387" t="b">
        <v>0</v>
      </c>
      <c r="V1387">
        <v>2</v>
      </c>
      <c r="W1387">
        <v>10</v>
      </c>
      <c r="X1387">
        <v>15</v>
      </c>
      <c r="AB1387">
        <v>2</v>
      </c>
      <c r="AC1387">
        <v>2</v>
      </c>
      <c r="AD1387">
        <v>2</v>
      </c>
      <c r="AE1387" t="s">
        <v>618</v>
      </c>
      <c r="AG1387" t="s">
        <v>3218</v>
      </c>
      <c r="AH1387" t="s">
        <v>4734</v>
      </c>
    </row>
    <row r="1388" spans="1:34" x14ac:dyDescent="0.25">
      <c r="A1388">
        <v>5</v>
      </c>
      <c r="B1388" t="s">
        <v>636</v>
      </c>
      <c r="C1388" t="s">
        <v>639</v>
      </c>
      <c r="D1388" t="s">
        <v>637</v>
      </c>
      <c r="E1388" t="s">
        <v>638</v>
      </c>
      <c r="F1388" t="s">
        <v>641</v>
      </c>
      <c r="G1388" t="s">
        <v>11042</v>
      </c>
      <c r="H1388" t="s">
        <v>1096</v>
      </c>
      <c r="I1388" t="s">
        <v>1097</v>
      </c>
      <c r="J1388">
        <v>2</v>
      </c>
      <c r="L1388" t="s">
        <v>1031</v>
      </c>
      <c r="M1388" t="s">
        <v>1098</v>
      </c>
      <c r="N1388" t="s">
        <v>1099</v>
      </c>
      <c r="O1388" t="s">
        <v>4735</v>
      </c>
      <c r="P1388" t="s">
        <v>303</v>
      </c>
      <c r="Q1388" t="s">
        <v>148</v>
      </c>
      <c r="R1388" t="s">
        <v>8661</v>
      </c>
      <c r="S1388" t="s">
        <v>8645</v>
      </c>
      <c r="T1388" t="b">
        <v>0</v>
      </c>
      <c r="U1388" t="b">
        <v>0</v>
      </c>
      <c r="V1388">
        <v>3</v>
      </c>
      <c r="W1388">
        <v>20</v>
      </c>
      <c r="X1388">
        <v>7</v>
      </c>
      <c r="AB1388">
        <v>2</v>
      </c>
      <c r="AC1388">
        <v>2</v>
      </c>
      <c r="AD1388">
        <v>2</v>
      </c>
      <c r="AE1388" t="s">
        <v>618</v>
      </c>
      <c r="AF1388" t="s">
        <v>4736</v>
      </c>
      <c r="AG1388" t="s">
        <v>4737</v>
      </c>
      <c r="AH1388" t="s">
        <v>4738</v>
      </c>
    </row>
    <row r="1389" spans="1:34" x14ac:dyDescent="0.25">
      <c r="A1389">
        <v>5</v>
      </c>
      <c r="B1389" t="s">
        <v>636</v>
      </c>
      <c r="C1389" t="s">
        <v>639</v>
      </c>
      <c r="D1389" t="s">
        <v>637</v>
      </c>
      <c r="E1389" t="s">
        <v>638</v>
      </c>
      <c r="F1389" t="s">
        <v>641</v>
      </c>
      <c r="G1389" t="s">
        <v>11042</v>
      </c>
      <c r="H1389" t="s">
        <v>1096</v>
      </c>
      <c r="I1389" t="s">
        <v>1097</v>
      </c>
      <c r="J1389">
        <v>2</v>
      </c>
      <c r="L1389" t="s">
        <v>1031</v>
      </c>
      <c r="M1389" t="s">
        <v>1098</v>
      </c>
      <c r="N1389" t="s">
        <v>1099</v>
      </c>
      <c r="O1389" t="s">
        <v>4739</v>
      </c>
      <c r="P1389" t="s">
        <v>303</v>
      </c>
      <c r="Q1389" t="s">
        <v>148</v>
      </c>
      <c r="R1389" t="s">
        <v>8661</v>
      </c>
      <c r="S1389" t="s">
        <v>8645</v>
      </c>
      <c r="T1389" t="b">
        <v>0</v>
      </c>
      <c r="U1389" t="b">
        <v>0</v>
      </c>
      <c r="V1389">
        <v>4</v>
      </c>
      <c r="W1389">
        <v>10</v>
      </c>
      <c r="X1389">
        <v>8</v>
      </c>
      <c r="AB1389">
        <v>2</v>
      </c>
      <c r="AC1389">
        <v>2</v>
      </c>
      <c r="AD1389">
        <v>2</v>
      </c>
      <c r="AE1389" t="s">
        <v>618</v>
      </c>
      <c r="AF1389" t="s">
        <v>4736</v>
      </c>
      <c r="AG1389" t="s">
        <v>4737</v>
      </c>
      <c r="AH1389" t="s">
        <v>4740</v>
      </c>
    </row>
    <row r="1390" spans="1:34" x14ac:dyDescent="0.25">
      <c r="A1390">
        <v>5</v>
      </c>
      <c r="B1390" t="s">
        <v>636</v>
      </c>
      <c r="C1390" t="s">
        <v>639</v>
      </c>
      <c r="D1390" t="s">
        <v>637</v>
      </c>
      <c r="E1390" t="s">
        <v>638</v>
      </c>
      <c r="F1390" t="s">
        <v>641</v>
      </c>
      <c r="G1390" t="s">
        <v>11042</v>
      </c>
      <c r="H1390" t="s">
        <v>1096</v>
      </c>
      <c r="I1390" t="s">
        <v>1097</v>
      </c>
      <c r="J1390">
        <v>2</v>
      </c>
      <c r="L1390" t="s">
        <v>1031</v>
      </c>
      <c r="M1390" t="s">
        <v>1098</v>
      </c>
      <c r="N1390" t="s">
        <v>1099</v>
      </c>
      <c r="O1390" t="s">
        <v>4741</v>
      </c>
      <c r="P1390" t="s">
        <v>379</v>
      </c>
      <c r="Q1390" t="s">
        <v>148</v>
      </c>
      <c r="R1390" t="s">
        <v>8659</v>
      </c>
      <c r="S1390" t="s">
        <v>149</v>
      </c>
      <c r="T1390" t="b">
        <v>0</v>
      </c>
      <c r="U1390" t="b">
        <v>0</v>
      </c>
      <c r="V1390">
        <v>1</v>
      </c>
      <c r="W1390">
        <v>0</v>
      </c>
      <c r="X1390">
        <v>8</v>
      </c>
      <c r="AF1390" t="s">
        <v>4742</v>
      </c>
      <c r="AH1390" t="s">
        <v>4743</v>
      </c>
    </row>
    <row r="1391" spans="1:34" x14ac:dyDescent="0.25">
      <c r="A1391">
        <v>5</v>
      </c>
      <c r="B1391" t="s">
        <v>636</v>
      </c>
      <c r="C1391" t="s">
        <v>639</v>
      </c>
      <c r="D1391" t="s">
        <v>637</v>
      </c>
      <c r="E1391" t="s">
        <v>638</v>
      </c>
      <c r="F1391" t="s">
        <v>641</v>
      </c>
      <c r="G1391" t="s">
        <v>11042</v>
      </c>
      <c r="H1391" t="s">
        <v>1096</v>
      </c>
      <c r="I1391" t="s">
        <v>1097</v>
      </c>
      <c r="J1391">
        <v>2</v>
      </c>
      <c r="L1391" t="s">
        <v>1031</v>
      </c>
      <c r="M1391" t="s">
        <v>1098</v>
      </c>
      <c r="N1391" t="s">
        <v>1099</v>
      </c>
      <c r="O1391" t="s">
        <v>4744</v>
      </c>
      <c r="P1391" t="s">
        <v>383</v>
      </c>
      <c r="Q1391" t="s">
        <v>148</v>
      </c>
      <c r="R1391" t="s">
        <v>8659</v>
      </c>
      <c r="S1391" t="s">
        <v>149</v>
      </c>
      <c r="T1391" t="b">
        <v>0</v>
      </c>
      <c r="U1391" t="b">
        <v>0</v>
      </c>
      <c r="V1391">
        <v>1</v>
      </c>
      <c r="W1391">
        <v>0</v>
      </c>
      <c r="X1391">
        <v>8</v>
      </c>
      <c r="AF1391" t="s">
        <v>4742</v>
      </c>
      <c r="AH1391" t="s">
        <v>4745</v>
      </c>
    </row>
    <row r="1392" spans="1:34" x14ac:dyDescent="0.25">
      <c r="A1392">
        <v>5</v>
      </c>
      <c r="B1392" t="s">
        <v>636</v>
      </c>
      <c r="C1392" t="s">
        <v>639</v>
      </c>
      <c r="D1392" t="s">
        <v>637</v>
      </c>
      <c r="E1392" t="s">
        <v>638</v>
      </c>
      <c r="F1392" t="s">
        <v>641</v>
      </c>
      <c r="G1392" t="s">
        <v>11042</v>
      </c>
      <c r="H1392" t="s">
        <v>1096</v>
      </c>
      <c r="I1392" t="s">
        <v>1097</v>
      </c>
      <c r="J1392">
        <v>2</v>
      </c>
      <c r="L1392" t="s">
        <v>1031</v>
      </c>
      <c r="M1392" t="s">
        <v>1098</v>
      </c>
      <c r="N1392" t="s">
        <v>1099</v>
      </c>
      <c r="O1392" t="s">
        <v>4746</v>
      </c>
      <c r="P1392" t="s">
        <v>368</v>
      </c>
      <c r="Q1392" t="s">
        <v>357</v>
      </c>
      <c r="R1392" t="s">
        <v>357</v>
      </c>
      <c r="S1392" t="s">
        <v>8645</v>
      </c>
      <c r="T1392" t="b">
        <v>0</v>
      </c>
      <c r="U1392" t="b">
        <v>1</v>
      </c>
      <c r="V1392">
        <v>1</v>
      </c>
      <c r="Y1392">
        <v>300</v>
      </c>
      <c r="Z1392">
        <v>2.25</v>
      </c>
      <c r="AA1392" t="s">
        <v>3957</v>
      </c>
      <c r="AG1392" t="s">
        <v>4747</v>
      </c>
      <c r="AH1392" t="s">
        <v>4748</v>
      </c>
    </row>
    <row r="1393" spans="1:34" x14ac:dyDescent="0.25">
      <c r="A1393">
        <v>5</v>
      </c>
      <c r="B1393" t="s">
        <v>636</v>
      </c>
      <c r="C1393" t="s">
        <v>639</v>
      </c>
      <c r="D1393" t="s">
        <v>637</v>
      </c>
      <c r="E1393" t="s">
        <v>638</v>
      </c>
      <c r="F1393" t="s">
        <v>641</v>
      </c>
      <c r="G1393" t="s">
        <v>11042</v>
      </c>
      <c r="H1393" t="s">
        <v>1096</v>
      </c>
      <c r="I1393" t="s">
        <v>1097</v>
      </c>
      <c r="J1393">
        <v>2</v>
      </c>
      <c r="L1393" t="s">
        <v>1031</v>
      </c>
      <c r="M1393" t="s">
        <v>1098</v>
      </c>
      <c r="N1393" t="s">
        <v>1099</v>
      </c>
      <c r="O1393" t="s">
        <v>4749</v>
      </c>
      <c r="P1393" t="s">
        <v>368</v>
      </c>
      <c r="Q1393" t="s">
        <v>357</v>
      </c>
      <c r="R1393" t="s">
        <v>357</v>
      </c>
      <c r="S1393" t="s">
        <v>8645</v>
      </c>
      <c r="T1393" t="b">
        <v>0</v>
      </c>
      <c r="U1393" t="b">
        <v>1</v>
      </c>
      <c r="V1393">
        <v>2</v>
      </c>
      <c r="Y1393">
        <v>300</v>
      </c>
      <c r="Z1393">
        <v>2.25</v>
      </c>
      <c r="AA1393" t="s">
        <v>3957</v>
      </c>
      <c r="AG1393" t="s">
        <v>4747</v>
      </c>
      <c r="AH1393" t="s">
        <v>1099</v>
      </c>
    </row>
    <row r="1394" spans="1:34" x14ac:dyDescent="0.25">
      <c r="A1394">
        <v>5</v>
      </c>
      <c r="B1394" t="s">
        <v>636</v>
      </c>
      <c r="C1394" t="s">
        <v>639</v>
      </c>
      <c r="D1394" t="s">
        <v>637</v>
      </c>
      <c r="E1394" t="s">
        <v>638</v>
      </c>
      <c r="F1394" t="s">
        <v>641</v>
      </c>
      <c r="G1394" t="s">
        <v>11042</v>
      </c>
      <c r="H1394" t="s">
        <v>1100</v>
      </c>
      <c r="I1394" t="s">
        <v>1101</v>
      </c>
      <c r="J1394">
        <v>3</v>
      </c>
      <c r="L1394" t="s">
        <v>1036</v>
      </c>
      <c r="M1394" t="s">
        <v>1102</v>
      </c>
      <c r="N1394" t="s">
        <v>1103</v>
      </c>
      <c r="O1394" t="s">
        <v>4750</v>
      </c>
      <c r="P1394" t="s">
        <v>363</v>
      </c>
      <c r="Q1394" t="s">
        <v>357</v>
      </c>
      <c r="R1394" t="s">
        <v>357</v>
      </c>
      <c r="S1394" t="s">
        <v>357</v>
      </c>
      <c r="T1394" t="b">
        <v>0</v>
      </c>
      <c r="U1394" t="b">
        <v>1</v>
      </c>
      <c r="V1394">
        <v>1</v>
      </c>
      <c r="Y1394">
        <v>300</v>
      </c>
      <c r="Z1394">
        <v>0.53</v>
      </c>
      <c r="AA1394" t="s">
        <v>3957</v>
      </c>
      <c r="AG1394" t="s">
        <v>4751</v>
      </c>
      <c r="AH1394" t="s">
        <v>1102</v>
      </c>
    </row>
    <row r="1395" spans="1:34" x14ac:dyDescent="0.25">
      <c r="A1395">
        <v>5</v>
      </c>
      <c r="B1395" t="s">
        <v>636</v>
      </c>
      <c r="C1395" t="s">
        <v>639</v>
      </c>
      <c r="D1395" t="s">
        <v>637</v>
      </c>
      <c r="E1395" t="s">
        <v>638</v>
      </c>
      <c r="F1395" t="s">
        <v>641</v>
      </c>
      <c r="G1395" t="s">
        <v>11042</v>
      </c>
      <c r="H1395" t="s">
        <v>1100</v>
      </c>
      <c r="I1395" t="s">
        <v>1101</v>
      </c>
      <c r="J1395">
        <v>3</v>
      </c>
      <c r="L1395" t="s">
        <v>1036</v>
      </c>
      <c r="M1395" t="s">
        <v>1102</v>
      </c>
      <c r="N1395" t="s">
        <v>1103</v>
      </c>
      <c r="O1395" t="s">
        <v>4752</v>
      </c>
      <c r="P1395" t="s">
        <v>15</v>
      </c>
      <c r="Q1395" t="s">
        <v>2</v>
      </c>
      <c r="R1395" t="s">
        <v>2</v>
      </c>
      <c r="S1395" t="s">
        <v>8646</v>
      </c>
      <c r="T1395" t="b">
        <v>1</v>
      </c>
      <c r="U1395" t="b">
        <v>1</v>
      </c>
      <c r="V1395">
        <v>1</v>
      </c>
      <c r="W1395">
        <v>75</v>
      </c>
      <c r="Y1395">
        <v>60</v>
      </c>
      <c r="AG1395" t="s">
        <v>4753</v>
      </c>
      <c r="AH1395" t="s">
        <v>4754</v>
      </c>
    </row>
    <row r="1396" spans="1:34" x14ac:dyDescent="0.25">
      <c r="A1396">
        <v>5</v>
      </c>
      <c r="B1396" t="s">
        <v>636</v>
      </c>
      <c r="C1396" t="s">
        <v>639</v>
      </c>
      <c r="D1396" t="s">
        <v>637</v>
      </c>
      <c r="E1396" t="s">
        <v>638</v>
      </c>
      <c r="F1396" t="s">
        <v>641</v>
      </c>
      <c r="G1396" t="s">
        <v>11042</v>
      </c>
      <c r="H1396" t="s">
        <v>1100</v>
      </c>
      <c r="I1396" t="s">
        <v>1101</v>
      </c>
      <c r="J1396">
        <v>3</v>
      </c>
      <c r="L1396" t="s">
        <v>1036</v>
      </c>
      <c r="M1396" t="s">
        <v>1102</v>
      </c>
      <c r="N1396" t="s">
        <v>1103</v>
      </c>
      <c r="O1396" t="s">
        <v>4755</v>
      </c>
      <c r="P1396" t="s">
        <v>15</v>
      </c>
      <c r="Q1396" t="s">
        <v>2</v>
      </c>
      <c r="R1396" t="s">
        <v>2</v>
      </c>
      <c r="S1396" t="s">
        <v>8646</v>
      </c>
      <c r="T1396" t="b">
        <v>1</v>
      </c>
      <c r="U1396" t="b">
        <v>1</v>
      </c>
      <c r="V1396">
        <v>2</v>
      </c>
      <c r="W1396">
        <v>75</v>
      </c>
      <c r="Y1396">
        <v>60</v>
      </c>
      <c r="AG1396" t="s">
        <v>4753</v>
      </c>
      <c r="AH1396" t="s">
        <v>4756</v>
      </c>
    </row>
    <row r="1397" spans="1:34" x14ac:dyDescent="0.25">
      <c r="A1397">
        <v>5</v>
      </c>
      <c r="B1397" t="s">
        <v>636</v>
      </c>
      <c r="C1397" t="s">
        <v>639</v>
      </c>
      <c r="D1397" t="s">
        <v>637</v>
      </c>
      <c r="E1397" t="s">
        <v>638</v>
      </c>
      <c r="F1397" t="s">
        <v>641</v>
      </c>
      <c r="G1397" t="s">
        <v>11042</v>
      </c>
      <c r="H1397" t="s">
        <v>1100</v>
      </c>
      <c r="I1397" t="s">
        <v>1101</v>
      </c>
      <c r="J1397">
        <v>3</v>
      </c>
      <c r="L1397" t="s">
        <v>1036</v>
      </c>
      <c r="M1397" t="s">
        <v>1102</v>
      </c>
      <c r="N1397" t="s">
        <v>1103</v>
      </c>
      <c r="O1397" t="s">
        <v>4757</v>
      </c>
      <c r="P1397" t="s">
        <v>15</v>
      </c>
      <c r="Q1397" t="s">
        <v>2</v>
      </c>
      <c r="R1397" t="s">
        <v>2</v>
      </c>
      <c r="S1397" t="s">
        <v>8646</v>
      </c>
      <c r="T1397" t="b">
        <v>1</v>
      </c>
      <c r="U1397" t="b">
        <v>1</v>
      </c>
      <c r="V1397">
        <v>3</v>
      </c>
      <c r="W1397">
        <v>75</v>
      </c>
      <c r="Y1397">
        <v>64.800000000000011</v>
      </c>
      <c r="AG1397" t="s">
        <v>4758</v>
      </c>
      <c r="AH1397" t="s">
        <v>4759</v>
      </c>
    </row>
    <row r="1398" spans="1:34" x14ac:dyDescent="0.25">
      <c r="A1398">
        <v>5</v>
      </c>
      <c r="B1398" t="s">
        <v>636</v>
      </c>
      <c r="C1398" t="s">
        <v>639</v>
      </c>
      <c r="D1398" t="s">
        <v>637</v>
      </c>
      <c r="E1398" t="s">
        <v>638</v>
      </c>
      <c r="F1398" t="s">
        <v>641</v>
      </c>
      <c r="G1398" t="s">
        <v>11042</v>
      </c>
      <c r="H1398" t="s">
        <v>1100</v>
      </c>
      <c r="I1398" t="s">
        <v>1101</v>
      </c>
      <c r="J1398">
        <v>3</v>
      </c>
      <c r="L1398" t="s">
        <v>1036</v>
      </c>
      <c r="M1398" t="s">
        <v>1102</v>
      </c>
      <c r="N1398" t="s">
        <v>1103</v>
      </c>
      <c r="O1398" t="s">
        <v>4760</v>
      </c>
      <c r="P1398" t="s">
        <v>41</v>
      </c>
      <c r="Q1398" t="s">
        <v>25</v>
      </c>
      <c r="R1398" t="s">
        <v>25</v>
      </c>
      <c r="S1398" t="s">
        <v>26</v>
      </c>
      <c r="T1398" t="b">
        <v>0</v>
      </c>
      <c r="U1398" t="b">
        <v>0</v>
      </c>
      <c r="V1398">
        <v>1</v>
      </c>
      <c r="W1398">
        <v>75</v>
      </c>
      <c r="X1398">
        <v>8</v>
      </c>
      <c r="AB1398">
        <v>2</v>
      </c>
      <c r="AC1398">
        <v>1</v>
      </c>
      <c r="AD1398">
        <v>2</v>
      </c>
      <c r="AE1398" t="s">
        <v>618</v>
      </c>
      <c r="AG1398" t="s">
        <v>4761</v>
      </c>
      <c r="AH1398" t="s">
        <v>4762</v>
      </c>
    </row>
    <row r="1399" spans="1:34" x14ac:dyDescent="0.25">
      <c r="A1399">
        <v>5</v>
      </c>
      <c r="B1399" t="s">
        <v>636</v>
      </c>
      <c r="C1399" t="s">
        <v>639</v>
      </c>
      <c r="D1399" t="s">
        <v>637</v>
      </c>
      <c r="E1399" t="s">
        <v>638</v>
      </c>
      <c r="F1399" t="s">
        <v>641</v>
      </c>
      <c r="G1399" t="s">
        <v>11042</v>
      </c>
      <c r="H1399" t="s">
        <v>1100</v>
      </c>
      <c r="I1399" t="s">
        <v>1101</v>
      </c>
      <c r="J1399">
        <v>3</v>
      </c>
      <c r="L1399" t="s">
        <v>1036</v>
      </c>
      <c r="M1399" t="s">
        <v>1102</v>
      </c>
      <c r="N1399" t="s">
        <v>1103</v>
      </c>
      <c r="O1399" t="s">
        <v>4763</v>
      </c>
      <c r="P1399" t="s">
        <v>41</v>
      </c>
      <c r="Q1399" t="s">
        <v>25</v>
      </c>
      <c r="R1399" t="s">
        <v>25</v>
      </c>
      <c r="S1399" t="s">
        <v>26</v>
      </c>
      <c r="T1399" t="b">
        <v>0</v>
      </c>
      <c r="U1399" t="b">
        <v>0</v>
      </c>
      <c r="V1399">
        <v>2</v>
      </c>
      <c r="W1399">
        <v>75</v>
      </c>
      <c r="X1399">
        <v>8</v>
      </c>
      <c r="AB1399">
        <v>2</v>
      </c>
      <c r="AC1399">
        <v>1</v>
      </c>
      <c r="AD1399">
        <v>2</v>
      </c>
      <c r="AE1399" t="s">
        <v>3856</v>
      </c>
      <c r="AG1399" t="s">
        <v>4764</v>
      </c>
      <c r="AH1399" t="s">
        <v>4765</v>
      </c>
    </row>
    <row r="1400" spans="1:34" x14ac:dyDescent="0.25">
      <c r="A1400">
        <v>5</v>
      </c>
      <c r="B1400" t="s">
        <v>636</v>
      </c>
      <c r="C1400" t="s">
        <v>639</v>
      </c>
      <c r="D1400" t="s">
        <v>637</v>
      </c>
      <c r="E1400" t="s">
        <v>638</v>
      </c>
      <c r="F1400" t="s">
        <v>641</v>
      </c>
      <c r="G1400" t="s">
        <v>11042</v>
      </c>
      <c r="H1400" t="s">
        <v>1100</v>
      </c>
      <c r="I1400" t="s">
        <v>1101</v>
      </c>
      <c r="J1400">
        <v>3</v>
      </c>
      <c r="L1400" t="s">
        <v>1036</v>
      </c>
      <c r="M1400" t="s">
        <v>1102</v>
      </c>
      <c r="N1400" t="s">
        <v>1103</v>
      </c>
      <c r="O1400" t="s">
        <v>4766</v>
      </c>
      <c r="P1400" t="s">
        <v>41</v>
      </c>
      <c r="Q1400" t="s">
        <v>25</v>
      </c>
      <c r="R1400" t="s">
        <v>25</v>
      </c>
      <c r="S1400" t="s">
        <v>26</v>
      </c>
      <c r="T1400" t="b">
        <v>0</v>
      </c>
      <c r="U1400" t="b">
        <v>0</v>
      </c>
      <c r="V1400">
        <v>3</v>
      </c>
      <c r="W1400">
        <v>75</v>
      </c>
      <c r="X1400">
        <v>6.5</v>
      </c>
      <c r="AB1400">
        <v>2</v>
      </c>
      <c r="AC1400">
        <v>1</v>
      </c>
      <c r="AD1400">
        <v>2</v>
      </c>
      <c r="AE1400" t="s">
        <v>3856</v>
      </c>
      <c r="AG1400" t="s">
        <v>4764</v>
      </c>
      <c r="AH1400" t="s">
        <v>4767</v>
      </c>
    </row>
    <row r="1401" spans="1:34" x14ac:dyDescent="0.25">
      <c r="A1401">
        <v>5</v>
      </c>
      <c r="B1401" t="s">
        <v>636</v>
      </c>
      <c r="C1401" t="s">
        <v>639</v>
      </c>
      <c r="D1401" t="s">
        <v>637</v>
      </c>
      <c r="E1401" t="s">
        <v>638</v>
      </c>
      <c r="F1401" t="s">
        <v>641</v>
      </c>
      <c r="G1401" t="s">
        <v>11042</v>
      </c>
      <c r="H1401" t="s">
        <v>1100</v>
      </c>
      <c r="I1401" t="s">
        <v>1101</v>
      </c>
      <c r="J1401">
        <v>3</v>
      </c>
      <c r="L1401" t="s">
        <v>1036</v>
      </c>
      <c r="M1401" t="s">
        <v>1102</v>
      </c>
      <c r="N1401" t="s">
        <v>1103</v>
      </c>
      <c r="O1401" t="s">
        <v>4768</v>
      </c>
      <c r="P1401" t="s">
        <v>41</v>
      </c>
      <c r="Q1401" t="s">
        <v>25</v>
      </c>
      <c r="R1401" t="s">
        <v>25</v>
      </c>
      <c r="S1401" t="s">
        <v>26</v>
      </c>
      <c r="T1401" t="b">
        <v>0</v>
      </c>
      <c r="U1401" t="b">
        <v>0</v>
      </c>
      <c r="V1401">
        <v>4</v>
      </c>
      <c r="W1401">
        <v>75</v>
      </c>
      <c r="X1401">
        <v>6.5</v>
      </c>
      <c r="AB1401">
        <v>2</v>
      </c>
      <c r="AC1401">
        <v>1</v>
      </c>
      <c r="AD1401">
        <v>2</v>
      </c>
      <c r="AE1401" t="s">
        <v>3856</v>
      </c>
      <c r="AG1401" t="s">
        <v>4764</v>
      </c>
      <c r="AH1401" t="s">
        <v>4769</v>
      </c>
    </row>
    <row r="1402" spans="1:34" x14ac:dyDescent="0.25">
      <c r="A1402">
        <v>5</v>
      </c>
      <c r="B1402" t="s">
        <v>636</v>
      </c>
      <c r="C1402" t="s">
        <v>639</v>
      </c>
      <c r="D1402" t="s">
        <v>637</v>
      </c>
      <c r="E1402" t="s">
        <v>638</v>
      </c>
      <c r="F1402" t="s">
        <v>641</v>
      </c>
      <c r="G1402" t="s">
        <v>11042</v>
      </c>
      <c r="H1402" t="s">
        <v>1100</v>
      </c>
      <c r="I1402" t="s">
        <v>1101</v>
      </c>
      <c r="J1402">
        <v>3</v>
      </c>
      <c r="L1402" t="s">
        <v>1036</v>
      </c>
      <c r="M1402" t="s">
        <v>1102</v>
      </c>
      <c r="N1402" t="s">
        <v>1103</v>
      </c>
      <c r="O1402" t="s">
        <v>4770</v>
      </c>
      <c r="P1402" t="s">
        <v>45</v>
      </c>
      <c r="Q1402" t="s">
        <v>25</v>
      </c>
      <c r="R1402" t="s">
        <v>25</v>
      </c>
      <c r="S1402" t="s">
        <v>26</v>
      </c>
      <c r="T1402" t="b">
        <v>1</v>
      </c>
      <c r="U1402" t="b">
        <v>0</v>
      </c>
      <c r="V1402">
        <v>1</v>
      </c>
      <c r="W1402">
        <v>140</v>
      </c>
      <c r="X1402">
        <v>12</v>
      </c>
      <c r="AB1402">
        <v>2</v>
      </c>
      <c r="AC1402">
        <v>1</v>
      </c>
      <c r="AD1402">
        <v>2</v>
      </c>
      <c r="AE1402" t="s">
        <v>618</v>
      </c>
      <c r="AG1402" t="s">
        <v>4771</v>
      </c>
      <c r="AH1402" t="s">
        <v>4772</v>
      </c>
    </row>
    <row r="1403" spans="1:34" x14ac:dyDescent="0.25">
      <c r="A1403">
        <v>5</v>
      </c>
      <c r="B1403" t="s">
        <v>636</v>
      </c>
      <c r="C1403" t="s">
        <v>639</v>
      </c>
      <c r="D1403" t="s">
        <v>637</v>
      </c>
      <c r="E1403" t="s">
        <v>638</v>
      </c>
      <c r="F1403" t="s">
        <v>641</v>
      </c>
      <c r="G1403" t="s">
        <v>11042</v>
      </c>
      <c r="H1403" t="s">
        <v>1100</v>
      </c>
      <c r="I1403" t="s">
        <v>1101</v>
      </c>
      <c r="J1403">
        <v>3</v>
      </c>
      <c r="L1403" t="s">
        <v>1036</v>
      </c>
      <c r="M1403" t="s">
        <v>1102</v>
      </c>
      <c r="N1403" t="s">
        <v>1103</v>
      </c>
      <c r="O1403" t="s">
        <v>4773</v>
      </c>
      <c r="P1403" t="s">
        <v>45</v>
      </c>
      <c r="Q1403" t="s">
        <v>25</v>
      </c>
      <c r="R1403" t="s">
        <v>25</v>
      </c>
      <c r="S1403" t="s">
        <v>26</v>
      </c>
      <c r="T1403" t="b">
        <v>1</v>
      </c>
      <c r="U1403" t="b">
        <v>0</v>
      </c>
      <c r="V1403">
        <v>2</v>
      </c>
      <c r="W1403">
        <v>150</v>
      </c>
      <c r="X1403">
        <v>12</v>
      </c>
      <c r="AB1403">
        <v>2</v>
      </c>
      <c r="AC1403">
        <v>1</v>
      </c>
      <c r="AD1403">
        <v>2</v>
      </c>
      <c r="AE1403" t="s">
        <v>618</v>
      </c>
      <c r="AG1403" t="s">
        <v>4774</v>
      </c>
      <c r="AH1403" t="s">
        <v>4775</v>
      </c>
    </row>
    <row r="1404" spans="1:34" x14ac:dyDescent="0.25">
      <c r="A1404">
        <v>5</v>
      </c>
      <c r="B1404" t="s">
        <v>636</v>
      </c>
      <c r="C1404" t="s">
        <v>639</v>
      </c>
      <c r="D1404" t="s">
        <v>637</v>
      </c>
      <c r="E1404" t="s">
        <v>638</v>
      </c>
      <c r="F1404" t="s">
        <v>641</v>
      </c>
      <c r="G1404" t="s">
        <v>11042</v>
      </c>
      <c r="H1404" t="s">
        <v>1100</v>
      </c>
      <c r="I1404" t="s">
        <v>1101</v>
      </c>
      <c r="J1404">
        <v>3</v>
      </c>
      <c r="L1404" t="s">
        <v>1036</v>
      </c>
      <c r="M1404" t="s">
        <v>1102</v>
      </c>
      <c r="N1404" t="s">
        <v>1103</v>
      </c>
      <c r="O1404" t="s">
        <v>4776</v>
      </c>
      <c r="P1404" t="s">
        <v>45</v>
      </c>
      <c r="Q1404" t="s">
        <v>25</v>
      </c>
      <c r="R1404" t="s">
        <v>25</v>
      </c>
      <c r="S1404" t="s">
        <v>26</v>
      </c>
      <c r="T1404" t="b">
        <v>1</v>
      </c>
      <c r="U1404" t="b">
        <v>0</v>
      </c>
      <c r="V1404">
        <v>3</v>
      </c>
      <c r="W1404">
        <v>160</v>
      </c>
      <c r="X1404">
        <v>12</v>
      </c>
      <c r="AB1404">
        <v>2</v>
      </c>
      <c r="AC1404">
        <v>1</v>
      </c>
      <c r="AD1404">
        <v>2</v>
      </c>
      <c r="AE1404" t="s">
        <v>618</v>
      </c>
      <c r="AG1404" t="s">
        <v>4777</v>
      </c>
      <c r="AH1404" t="s">
        <v>4778</v>
      </c>
    </row>
    <row r="1405" spans="1:34" x14ac:dyDescent="0.25">
      <c r="A1405">
        <v>5</v>
      </c>
      <c r="B1405" t="s">
        <v>636</v>
      </c>
      <c r="C1405" t="s">
        <v>639</v>
      </c>
      <c r="D1405" t="s">
        <v>637</v>
      </c>
      <c r="E1405" t="s">
        <v>638</v>
      </c>
      <c r="F1405" t="s">
        <v>641</v>
      </c>
      <c r="G1405" t="s">
        <v>11042</v>
      </c>
      <c r="H1405" t="s">
        <v>1100</v>
      </c>
      <c r="I1405" t="s">
        <v>1101</v>
      </c>
      <c r="J1405">
        <v>3</v>
      </c>
      <c r="L1405" t="s">
        <v>1036</v>
      </c>
      <c r="M1405" t="s">
        <v>1102</v>
      </c>
      <c r="N1405" t="s">
        <v>1103</v>
      </c>
      <c r="O1405" t="s">
        <v>4779</v>
      </c>
      <c r="P1405" t="s">
        <v>73</v>
      </c>
      <c r="Q1405" t="s">
        <v>25</v>
      </c>
      <c r="R1405" t="s">
        <v>25</v>
      </c>
      <c r="S1405" t="s">
        <v>8646</v>
      </c>
      <c r="T1405" t="b">
        <v>0</v>
      </c>
      <c r="U1405" t="b">
        <v>0</v>
      </c>
      <c r="V1405">
        <v>1</v>
      </c>
      <c r="W1405">
        <v>30</v>
      </c>
      <c r="X1405">
        <v>20</v>
      </c>
      <c r="AB1405">
        <v>1</v>
      </c>
      <c r="AC1405">
        <v>2</v>
      </c>
      <c r="AD1405">
        <v>1</v>
      </c>
      <c r="AE1405" t="s">
        <v>618</v>
      </c>
      <c r="AG1405" t="s">
        <v>4780</v>
      </c>
      <c r="AH1405" t="s">
        <v>4781</v>
      </c>
    </row>
    <row r="1406" spans="1:34" x14ac:dyDescent="0.25">
      <c r="A1406">
        <v>5</v>
      </c>
      <c r="B1406" t="s">
        <v>636</v>
      </c>
      <c r="C1406" t="s">
        <v>639</v>
      </c>
      <c r="D1406" t="s">
        <v>637</v>
      </c>
      <c r="E1406" t="s">
        <v>638</v>
      </c>
      <c r="F1406" t="s">
        <v>641</v>
      </c>
      <c r="G1406" t="s">
        <v>11042</v>
      </c>
      <c r="H1406" t="s">
        <v>1100</v>
      </c>
      <c r="I1406" t="s">
        <v>1101</v>
      </c>
      <c r="J1406">
        <v>3</v>
      </c>
      <c r="L1406" t="s">
        <v>1036</v>
      </c>
      <c r="M1406" t="s">
        <v>1102</v>
      </c>
      <c r="N1406" t="s">
        <v>1103</v>
      </c>
      <c r="O1406" t="s">
        <v>4782</v>
      </c>
      <c r="P1406" t="s">
        <v>73</v>
      </c>
      <c r="Q1406" t="s">
        <v>25</v>
      </c>
      <c r="R1406" t="s">
        <v>25</v>
      </c>
      <c r="S1406" t="s">
        <v>8646</v>
      </c>
      <c r="T1406" t="b">
        <v>0</v>
      </c>
      <c r="U1406" t="b">
        <v>0</v>
      </c>
      <c r="V1406">
        <v>2</v>
      </c>
      <c r="W1406">
        <v>35</v>
      </c>
      <c r="X1406">
        <v>20</v>
      </c>
      <c r="AB1406">
        <v>1</v>
      </c>
      <c r="AC1406">
        <v>2</v>
      </c>
      <c r="AD1406">
        <v>1</v>
      </c>
      <c r="AE1406" t="s">
        <v>618</v>
      </c>
      <c r="AG1406" t="s">
        <v>4783</v>
      </c>
      <c r="AH1406" t="s">
        <v>4784</v>
      </c>
    </row>
    <row r="1407" spans="1:34" x14ac:dyDescent="0.25">
      <c r="A1407">
        <v>5</v>
      </c>
      <c r="B1407" t="s">
        <v>636</v>
      </c>
      <c r="C1407" t="s">
        <v>639</v>
      </c>
      <c r="D1407" t="s">
        <v>637</v>
      </c>
      <c r="E1407" t="s">
        <v>638</v>
      </c>
      <c r="F1407" t="s">
        <v>641</v>
      </c>
      <c r="G1407" t="s">
        <v>11042</v>
      </c>
      <c r="H1407" t="s">
        <v>1100</v>
      </c>
      <c r="I1407" t="s">
        <v>1101</v>
      </c>
      <c r="J1407">
        <v>3</v>
      </c>
      <c r="L1407" t="s">
        <v>1036</v>
      </c>
      <c r="M1407" t="s">
        <v>1102</v>
      </c>
      <c r="N1407" t="s">
        <v>1103</v>
      </c>
      <c r="O1407" t="s">
        <v>4785</v>
      </c>
      <c r="P1407" t="s">
        <v>73</v>
      </c>
      <c r="Q1407" t="s">
        <v>25</v>
      </c>
      <c r="R1407" t="s">
        <v>25</v>
      </c>
      <c r="S1407" t="s">
        <v>8646</v>
      </c>
      <c r="T1407" t="b">
        <v>0</v>
      </c>
      <c r="U1407" t="b">
        <v>0</v>
      </c>
      <c r="V1407">
        <v>3</v>
      </c>
      <c r="W1407">
        <v>40</v>
      </c>
      <c r="X1407">
        <v>20</v>
      </c>
      <c r="AB1407">
        <v>1</v>
      </c>
      <c r="AC1407">
        <v>2</v>
      </c>
      <c r="AD1407">
        <v>1</v>
      </c>
      <c r="AE1407" t="s">
        <v>618</v>
      </c>
      <c r="AG1407" t="s">
        <v>4786</v>
      </c>
      <c r="AH1407" t="s">
        <v>4787</v>
      </c>
    </row>
    <row r="1408" spans="1:34" x14ac:dyDescent="0.25">
      <c r="A1408">
        <v>5</v>
      </c>
      <c r="B1408" t="s">
        <v>636</v>
      </c>
      <c r="C1408" t="s">
        <v>639</v>
      </c>
      <c r="D1408" t="s">
        <v>637</v>
      </c>
      <c r="E1408" t="s">
        <v>638</v>
      </c>
      <c r="F1408" t="s">
        <v>641</v>
      </c>
      <c r="G1408" t="s">
        <v>11042</v>
      </c>
      <c r="H1408" t="s">
        <v>1100</v>
      </c>
      <c r="I1408" t="s">
        <v>1101</v>
      </c>
      <c r="J1408">
        <v>3</v>
      </c>
      <c r="L1408" t="s">
        <v>1036</v>
      </c>
      <c r="M1408" t="s">
        <v>1102</v>
      </c>
      <c r="N1408" t="s">
        <v>1103</v>
      </c>
      <c r="O1408" t="s">
        <v>4788</v>
      </c>
      <c r="P1408" t="s">
        <v>8734</v>
      </c>
      <c r="Q1408" t="s">
        <v>8644</v>
      </c>
      <c r="R1408" t="s">
        <v>8488</v>
      </c>
      <c r="S1408" t="s">
        <v>8643</v>
      </c>
      <c r="T1408" t="b">
        <v>0</v>
      </c>
      <c r="U1408" t="b">
        <v>0</v>
      </c>
      <c r="V1408">
        <v>1</v>
      </c>
      <c r="W1408">
        <v>30</v>
      </c>
      <c r="X1408">
        <v>10</v>
      </c>
      <c r="AB1408">
        <v>2</v>
      </c>
      <c r="AC1408">
        <v>1</v>
      </c>
      <c r="AD1408">
        <v>2</v>
      </c>
      <c r="AE1408" t="s">
        <v>618</v>
      </c>
      <c r="AG1408" t="s">
        <v>4789</v>
      </c>
      <c r="AH1408" t="s">
        <v>4790</v>
      </c>
    </row>
    <row r="1409" spans="1:34" x14ac:dyDescent="0.25">
      <c r="A1409">
        <v>5</v>
      </c>
      <c r="B1409" t="s">
        <v>636</v>
      </c>
      <c r="C1409" t="s">
        <v>639</v>
      </c>
      <c r="D1409" t="s">
        <v>637</v>
      </c>
      <c r="E1409" t="s">
        <v>638</v>
      </c>
      <c r="F1409" t="s">
        <v>641</v>
      </c>
      <c r="G1409" t="s">
        <v>11042</v>
      </c>
      <c r="H1409" t="s">
        <v>1100</v>
      </c>
      <c r="I1409" t="s">
        <v>1101</v>
      </c>
      <c r="J1409">
        <v>3</v>
      </c>
      <c r="L1409" t="s">
        <v>1036</v>
      </c>
      <c r="M1409" t="s">
        <v>1102</v>
      </c>
      <c r="N1409" t="s">
        <v>1103</v>
      </c>
      <c r="O1409" t="s">
        <v>4791</v>
      </c>
      <c r="P1409" t="s">
        <v>8734</v>
      </c>
      <c r="Q1409" t="s">
        <v>8644</v>
      </c>
      <c r="R1409" t="s">
        <v>8488</v>
      </c>
      <c r="S1409" t="s">
        <v>8643</v>
      </c>
      <c r="T1409" t="b">
        <v>0</v>
      </c>
      <c r="U1409" t="b">
        <v>0</v>
      </c>
      <c r="V1409">
        <v>2</v>
      </c>
      <c r="W1409">
        <v>30</v>
      </c>
      <c r="X1409">
        <v>9.5</v>
      </c>
      <c r="AB1409">
        <v>2</v>
      </c>
      <c r="AC1409">
        <v>1</v>
      </c>
      <c r="AD1409">
        <v>2</v>
      </c>
      <c r="AE1409" t="s">
        <v>610</v>
      </c>
      <c r="AG1409" t="s">
        <v>4792</v>
      </c>
      <c r="AH1409" t="s">
        <v>4793</v>
      </c>
    </row>
    <row r="1410" spans="1:34" x14ac:dyDescent="0.25">
      <c r="A1410">
        <v>5</v>
      </c>
      <c r="B1410" t="s">
        <v>636</v>
      </c>
      <c r="C1410" t="s">
        <v>639</v>
      </c>
      <c r="D1410" t="s">
        <v>637</v>
      </c>
      <c r="E1410" t="s">
        <v>638</v>
      </c>
      <c r="F1410" t="s">
        <v>641</v>
      </c>
      <c r="G1410" t="s">
        <v>11042</v>
      </c>
      <c r="H1410" t="s">
        <v>1100</v>
      </c>
      <c r="I1410" t="s">
        <v>1101</v>
      </c>
      <c r="J1410">
        <v>3</v>
      </c>
      <c r="L1410" t="s">
        <v>1036</v>
      </c>
      <c r="M1410" t="s">
        <v>1102</v>
      </c>
      <c r="N1410" t="s">
        <v>1103</v>
      </c>
      <c r="O1410" t="s">
        <v>4794</v>
      </c>
      <c r="P1410" t="s">
        <v>8734</v>
      </c>
      <c r="Q1410" t="s">
        <v>8644</v>
      </c>
      <c r="R1410" t="s">
        <v>8488</v>
      </c>
      <c r="S1410" t="s">
        <v>8643</v>
      </c>
      <c r="T1410" t="b">
        <v>0</v>
      </c>
      <c r="U1410" t="b">
        <v>0</v>
      </c>
      <c r="V1410">
        <v>3</v>
      </c>
      <c r="W1410">
        <v>30</v>
      </c>
      <c r="X1410">
        <v>7</v>
      </c>
      <c r="AB1410">
        <v>2</v>
      </c>
      <c r="AC1410">
        <v>1</v>
      </c>
      <c r="AD1410">
        <v>2</v>
      </c>
      <c r="AE1410" t="s">
        <v>610</v>
      </c>
      <c r="AG1410" t="s">
        <v>4792</v>
      </c>
      <c r="AH1410" t="s">
        <v>4795</v>
      </c>
    </row>
    <row r="1411" spans="1:34" x14ac:dyDescent="0.25">
      <c r="A1411">
        <v>5</v>
      </c>
      <c r="B1411" t="s">
        <v>636</v>
      </c>
      <c r="C1411" t="s">
        <v>639</v>
      </c>
      <c r="D1411" t="s">
        <v>637</v>
      </c>
      <c r="E1411" t="s">
        <v>638</v>
      </c>
      <c r="F1411" t="s">
        <v>641</v>
      </c>
      <c r="G1411" t="s">
        <v>11042</v>
      </c>
      <c r="H1411" t="s">
        <v>1100</v>
      </c>
      <c r="I1411" t="s">
        <v>1101</v>
      </c>
      <c r="J1411">
        <v>3</v>
      </c>
      <c r="L1411" t="s">
        <v>1036</v>
      </c>
      <c r="M1411" t="s">
        <v>1102</v>
      </c>
      <c r="N1411" t="s">
        <v>1103</v>
      </c>
      <c r="O1411" t="s">
        <v>4796</v>
      </c>
      <c r="P1411" t="s">
        <v>20</v>
      </c>
      <c r="Q1411" t="s">
        <v>2</v>
      </c>
      <c r="R1411" t="s">
        <v>2</v>
      </c>
      <c r="S1411" t="s">
        <v>8646</v>
      </c>
      <c r="T1411" t="b">
        <v>1</v>
      </c>
      <c r="U1411" t="b">
        <v>1</v>
      </c>
      <c r="V1411">
        <v>1</v>
      </c>
      <c r="W1411">
        <v>75</v>
      </c>
      <c r="Y1411">
        <v>45</v>
      </c>
      <c r="AG1411" t="s">
        <v>4797</v>
      </c>
      <c r="AH1411" t="s">
        <v>4798</v>
      </c>
    </row>
    <row r="1412" spans="1:34" x14ac:dyDescent="0.25">
      <c r="A1412">
        <v>5</v>
      </c>
      <c r="B1412" t="s">
        <v>636</v>
      </c>
      <c r="C1412" t="s">
        <v>639</v>
      </c>
      <c r="D1412" t="s">
        <v>637</v>
      </c>
      <c r="E1412" t="s">
        <v>638</v>
      </c>
      <c r="F1412" t="s">
        <v>641</v>
      </c>
      <c r="G1412" t="s">
        <v>11042</v>
      </c>
      <c r="H1412" t="s">
        <v>1100</v>
      </c>
      <c r="I1412" t="s">
        <v>1101</v>
      </c>
      <c r="J1412">
        <v>3</v>
      </c>
      <c r="L1412" t="s">
        <v>1036</v>
      </c>
      <c r="M1412" t="s">
        <v>1102</v>
      </c>
      <c r="N1412" t="s">
        <v>1103</v>
      </c>
      <c r="O1412" t="s">
        <v>4799</v>
      </c>
      <c r="P1412" t="s">
        <v>20</v>
      </c>
      <c r="Q1412" t="s">
        <v>2</v>
      </c>
      <c r="R1412" t="s">
        <v>2</v>
      </c>
      <c r="S1412" t="s">
        <v>8646</v>
      </c>
      <c r="T1412" t="b">
        <v>1</v>
      </c>
      <c r="U1412" t="b">
        <v>1</v>
      </c>
      <c r="V1412">
        <v>2</v>
      </c>
      <c r="W1412">
        <v>75</v>
      </c>
      <c r="Y1412">
        <v>45</v>
      </c>
      <c r="AG1412" t="s">
        <v>4797</v>
      </c>
      <c r="AH1412" t="s">
        <v>4800</v>
      </c>
    </row>
    <row r="1413" spans="1:34" x14ac:dyDescent="0.25">
      <c r="A1413">
        <v>5</v>
      </c>
      <c r="B1413" t="s">
        <v>636</v>
      </c>
      <c r="C1413" t="s">
        <v>639</v>
      </c>
      <c r="D1413" t="s">
        <v>637</v>
      </c>
      <c r="E1413" t="s">
        <v>638</v>
      </c>
      <c r="F1413" t="s">
        <v>641</v>
      </c>
      <c r="G1413" t="s">
        <v>11042</v>
      </c>
      <c r="H1413" t="s">
        <v>1100</v>
      </c>
      <c r="I1413" t="s">
        <v>1101</v>
      </c>
      <c r="J1413">
        <v>3</v>
      </c>
      <c r="L1413" t="s">
        <v>1036</v>
      </c>
      <c r="M1413" t="s">
        <v>1102</v>
      </c>
      <c r="N1413" t="s">
        <v>1103</v>
      </c>
      <c r="O1413" t="s">
        <v>4801</v>
      </c>
      <c r="P1413" t="s">
        <v>20</v>
      </c>
      <c r="Q1413" t="s">
        <v>2</v>
      </c>
      <c r="R1413" t="s">
        <v>2</v>
      </c>
      <c r="S1413" t="s">
        <v>8646</v>
      </c>
      <c r="T1413" t="b">
        <v>1</v>
      </c>
      <c r="U1413" t="b">
        <v>1</v>
      </c>
      <c r="V1413">
        <v>3</v>
      </c>
      <c r="W1413">
        <v>75</v>
      </c>
      <c r="Y1413">
        <v>45</v>
      </c>
      <c r="AG1413" t="s">
        <v>4797</v>
      </c>
      <c r="AH1413" t="s">
        <v>1103</v>
      </c>
    </row>
    <row r="1414" spans="1:34" x14ac:dyDescent="0.25">
      <c r="A1414">
        <v>5</v>
      </c>
      <c r="B1414" t="s">
        <v>636</v>
      </c>
      <c r="C1414" t="s">
        <v>639</v>
      </c>
      <c r="D1414" t="s">
        <v>637</v>
      </c>
      <c r="E1414" t="s">
        <v>638</v>
      </c>
      <c r="F1414" t="s">
        <v>641</v>
      </c>
      <c r="G1414" t="s">
        <v>11042</v>
      </c>
      <c r="H1414" t="s">
        <v>1104</v>
      </c>
      <c r="I1414" t="s">
        <v>1105</v>
      </c>
      <c r="J1414">
        <v>4</v>
      </c>
      <c r="L1414" t="s">
        <v>1041</v>
      </c>
      <c r="M1414" t="s">
        <v>1106</v>
      </c>
      <c r="N1414" t="s">
        <v>1107</v>
      </c>
      <c r="O1414" t="s">
        <v>4802</v>
      </c>
      <c r="P1414" t="s">
        <v>356</v>
      </c>
      <c r="Q1414" t="s">
        <v>25</v>
      </c>
      <c r="R1414" t="s">
        <v>25</v>
      </c>
      <c r="S1414" t="s">
        <v>357</v>
      </c>
      <c r="T1414" t="b">
        <v>0</v>
      </c>
      <c r="U1414" t="b">
        <v>1</v>
      </c>
      <c r="V1414">
        <v>1</v>
      </c>
      <c r="Y1414">
        <v>300</v>
      </c>
      <c r="Z1414">
        <v>1.3</v>
      </c>
      <c r="AA1414" t="s">
        <v>3957</v>
      </c>
      <c r="AH1414" t="s">
        <v>1106</v>
      </c>
    </row>
    <row r="1415" spans="1:34" x14ac:dyDescent="0.25">
      <c r="A1415">
        <v>5</v>
      </c>
      <c r="B1415" t="s">
        <v>636</v>
      </c>
      <c r="C1415" t="s">
        <v>639</v>
      </c>
      <c r="D1415" t="s">
        <v>637</v>
      </c>
      <c r="E1415" t="s">
        <v>638</v>
      </c>
      <c r="F1415" t="s">
        <v>641</v>
      </c>
      <c r="G1415" t="s">
        <v>11042</v>
      </c>
      <c r="H1415" t="s">
        <v>1104</v>
      </c>
      <c r="I1415" t="s">
        <v>1105</v>
      </c>
      <c r="J1415">
        <v>4</v>
      </c>
      <c r="L1415" t="s">
        <v>1041</v>
      </c>
      <c r="M1415" t="s">
        <v>1106</v>
      </c>
      <c r="N1415" t="s">
        <v>1107</v>
      </c>
      <c r="O1415" t="s">
        <v>4803</v>
      </c>
      <c r="P1415" t="s">
        <v>112</v>
      </c>
      <c r="Q1415" t="s">
        <v>8644</v>
      </c>
      <c r="R1415" t="s">
        <v>8488</v>
      </c>
      <c r="S1415" t="s">
        <v>8643</v>
      </c>
      <c r="T1415" t="b">
        <v>0</v>
      </c>
      <c r="U1415" t="b">
        <v>0</v>
      </c>
      <c r="V1415">
        <v>1</v>
      </c>
      <c r="W1415">
        <v>45</v>
      </c>
      <c r="X1415">
        <v>15</v>
      </c>
      <c r="AB1415">
        <v>2</v>
      </c>
      <c r="AC1415">
        <v>1</v>
      </c>
      <c r="AD1415">
        <v>2</v>
      </c>
      <c r="AE1415" t="s">
        <v>3856</v>
      </c>
      <c r="AG1415" t="s">
        <v>4804</v>
      </c>
      <c r="AH1415" t="s">
        <v>4805</v>
      </c>
    </row>
    <row r="1416" spans="1:34" x14ac:dyDescent="0.25">
      <c r="A1416">
        <v>5</v>
      </c>
      <c r="B1416" t="s">
        <v>636</v>
      </c>
      <c r="C1416" t="s">
        <v>639</v>
      </c>
      <c r="D1416" t="s">
        <v>637</v>
      </c>
      <c r="E1416" t="s">
        <v>638</v>
      </c>
      <c r="F1416" t="s">
        <v>641</v>
      </c>
      <c r="G1416" t="s">
        <v>11042</v>
      </c>
      <c r="H1416" t="s">
        <v>1104</v>
      </c>
      <c r="I1416" t="s">
        <v>1105</v>
      </c>
      <c r="J1416">
        <v>4</v>
      </c>
      <c r="L1416" t="s">
        <v>1041</v>
      </c>
      <c r="M1416" t="s">
        <v>1106</v>
      </c>
      <c r="N1416" t="s">
        <v>1107</v>
      </c>
      <c r="O1416" t="s">
        <v>4806</v>
      </c>
      <c r="P1416" t="s">
        <v>112</v>
      </c>
      <c r="Q1416" t="s">
        <v>8644</v>
      </c>
      <c r="R1416" t="s">
        <v>8488</v>
      </c>
      <c r="S1416" t="s">
        <v>8643</v>
      </c>
      <c r="T1416" t="b">
        <v>0</v>
      </c>
      <c r="U1416" t="b">
        <v>0</v>
      </c>
      <c r="V1416">
        <v>2</v>
      </c>
      <c r="W1416">
        <v>45</v>
      </c>
      <c r="X1416">
        <v>15</v>
      </c>
      <c r="AB1416">
        <v>2</v>
      </c>
      <c r="AC1416">
        <v>1</v>
      </c>
      <c r="AD1416">
        <v>2</v>
      </c>
      <c r="AE1416" t="s">
        <v>3856</v>
      </c>
      <c r="AG1416" t="s">
        <v>4804</v>
      </c>
      <c r="AH1416" t="s">
        <v>4807</v>
      </c>
    </row>
    <row r="1417" spans="1:34" x14ac:dyDescent="0.25">
      <c r="A1417">
        <v>5</v>
      </c>
      <c r="B1417" t="s">
        <v>636</v>
      </c>
      <c r="C1417" t="s">
        <v>639</v>
      </c>
      <c r="D1417" t="s">
        <v>637</v>
      </c>
      <c r="E1417" t="s">
        <v>638</v>
      </c>
      <c r="F1417" t="s">
        <v>641</v>
      </c>
      <c r="G1417" t="s">
        <v>11042</v>
      </c>
      <c r="H1417" t="s">
        <v>1104</v>
      </c>
      <c r="I1417" t="s">
        <v>1105</v>
      </c>
      <c r="J1417">
        <v>4</v>
      </c>
      <c r="L1417" t="s">
        <v>1041</v>
      </c>
      <c r="M1417" t="s">
        <v>1106</v>
      </c>
      <c r="N1417" t="s">
        <v>1107</v>
      </c>
      <c r="O1417" t="s">
        <v>4808</v>
      </c>
      <c r="P1417" t="s">
        <v>112</v>
      </c>
      <c r="Q1417" t="s">
        <v>8644</v>
      </c>
      <c r="R1417" t="s">
        <v>8488</v>
      </c>
      <c r="S1417" t="s">
        <v>8643</v>
      </c>
      <c r="T1417" t="b">
        <v>0</v>
      </c>
      <c r="U1417" t="b">
        <v>0</v>
      </c>
      <c r="V1417">
        <v>3</v>
      </c>
      <c r="W1417">
        <v>45</v>
      </c>
      <c r="X1417">
        <v>15</v>
      </c>
      <c r="AB1417">
        <v>2</v>
      </c>
      <c r="AC1417">
        <v>1</v>
      </c>
      <c r="AD1417">
        <v>2</v>
      </c>
      <c r="AE1417" t="s">
        <v>3856</v>
      </c>
      <c r="AG1417" t="s">
        <v>4804</v>
      </c>
      <c r="AH1417" t="s">
        <v>4809</v>
      </c>
    </row>
    <row r="1418" spans="1:34" x14ac:dyDescent="0.25">
      <c r="A1418">
        <v>5</v>
      </c>
      <c r="B1418" t="s">
        <v>636</v>
      </c>
      <c r="C1418" t="s">
        <v>639</v>
      </c>
      <c r="D1418" t="s">
        <v>637</v>
      </c>
      <c r="E1418" t="s">
        <v>638</v>
      </c>
      <c r="F1418" t="s">
        <v>641</v>
      </c>
      <c r="G1418" t="s">
        <v>11042</v>
      </c>
      <c r="H1418" t="s">
        <v>1104</v>
      </c>
      <c r="I1418" t="s">
        <v>1105</v>
      </c>
      <c r="J1418">
        <v>4</v>
      </c>
      <c r="L1418" t="s">
        <v>1041</v>
      </c>
      <c r="M1418" t="s">
        <v>1106</v>
      </c>
      <c r="N1418" t="s">
        <v>1107</v>
      </c>
      <c r="O1418" t="s">
        <v>4810</v>
      </c>
      <c r="P1418" t="s">
        <v>214</v>
      </c>
      <c r="Q1418" t="s">
        <v>8650</v>
      </c>
      <c r="R1418" t="s">
        <v>8637</v>
      </c>
      <c r="S1418" t="s">
        <v>8643</v>
      </c>
      <c r="T1418" t="b">
        <v>0</v>
      </c>
      <c r="U1418" t="b">
        <v>0</v>
      </c>
      <c r="V1418">
        <v>1</v>
      </c>
      <c r="W1418">
        <v>50</v>
      </c>
      <c r="X1418">
        <v>12</v>
      </c>
      <c r="AB1418">
        <v>2</v>
      </c>
      <c r="AC1418">
        <v>1</v>
      </c>
      <c r="AD1418">
        <v>2</v>
      </c>
      <c r="AE1418" t="s">
        <v>618</v>
      </c>
      <c r="AG1418" t="s">
        <v>4811</v>
      </c>
      <c r="AH1418" t="s">
        <v>4812</v>
      </c>
    </row>
    <row r="1419" spans="1:34" x14ac:dyDescent="0.25">
      <c r="A1419">
        <v>5</v>
      </c>
      <c r="B1419" t="s">
        <v>636</v>
      </c>
      <c r="C1419" t="s">
        <v>639</v>
      </c>
      <c r="D1419" t="s">
        <v>637</v>
      </c>
      <c r="E1419" t="s">
        <v>638</v>
      </c>
      <c r="F1419" t="s">
        <v>641</v>
      </c>
      <c r="G1419" t="s">
        <v>11042</v>
      </c>
      <c r="H1419" t="s">
        <v>1104</v>
      </c>
      <c r="I1419" t="s">
        <v>1105</v>
      </c>
      <c r="J1419">
        <v>4</v>
      </c>
      <c r="L1419" t="s">
        <v>1041</v>
      </c>
      <c r="M1419" t="s">
        <v>1106</v>
      </c>
      <c r="N1419" t="s">
        <v>1107</v>
      </c>
      <c r="O1419" t="s">
        <v>4813</v>
      </c>
      <c r="P1419" t="s">
        <v>214</v>
      </c>
      <c r="Q1419" t="s">
        <v>8650</v>
      </c>
      <c r="R1419" t="s">
        <v>8637</v>
      </c>
      <c r="S1419" t="s">
        <v>8643</v>
      </c>
      <c r="T1419" t="b">
        <v>0</v>
      </c>
      <c r="U1419" t="b">
        <v>0</v>
      </c>
      <c r="V1419">
        <v>2</v>
      </c>
      <c r="W1419">
        <v>50</v>
      </c>
      <c r="X1419">
        <v>11</v>
      </c>
      <c r="AB1419">
        <v>2</v>
      </c>
      <c r="AC1419">
        <v>1</v>
      </c>
      <c r="AD1419">
        <v>3</v>
      </c>
      <c r="AE1419" t="s">
        <v>618</v>
      </c>
      <c r="AG1419" t="s">
        <v>4814</v>
      </c>
      <c r="AH1419" t="s">
        <v>4815</v>
      </c>
    </row>
    <row r="1420" spans="1:34" x14ac:dyDescent="0.25">
      <c r="A1420">
        <v>5</v>
      </c>
      <c r="B1420" t="s">
        <v>636</v>
      </c>
      <c r="C1420" t="s">
        <v>639</v>
      </c>
      <c r="D1420" t="s">
        <v>637</v>
      </c>
      <c r="E1420" t="s">
        <v>638</v>
      </c>
      <c r="F1420" t="s">
        <v>641</v>
      </c>
      <c r="G1420" t="s">
        <v>11042</v>
      </c>
      <c r="H1420" t="s">
        <v>1104</v>
      </c>
      <c r="I1420" t="s">
        <v>1105</v>
      </c>
      <c r="J1420">
        <v>4</v>
      </c>
      <c r="L1420" t="s">
        <v>1041</v>
      </c>
      <c r="M1420" t="s">
        <v>1106</v>
      </c>
      <c r="N1420" t="s">
        <v>1107</v>
      </c>
      <c r="O1420" t="s">
        <v>4816</v>
      </c>
      <c r="P1420" t="s">
        <v>214</v>
      </c>
      <c r="Q1420" t="s">
        <v>8650</v>
      </c>
      <c r="R1420" t="s">
        <v>8637</v>
      </c>
      <c r="S1420" t="s">
        <v>8643</v>
      </c>
      <c r="T1420" t="b">
        <v>0</v>
      </c>
      <c r="U1420" t="b">
        <v>0</v>
      </c>
      <c r="V1420">
        <v>3</v>
      </c>
      <c r="W1420">
        <v>50</v>
      </c>
      <c r="X1420">
        <v>9</v>
      </c>
      <c r="AB1420">
        <v>2</v>
      </c>
      <c r="AC1420">
        <v>1</v>
      </c>
      <c r="AD1420">
        <v>3</v>
      </c>
      <c r="AE1420" t="s">
        <v>610</v>
      </c>
      <c r="AG1420" t="s">
        <v>2350</v>
      </c>
      <c r="AH1420" t="s">
        <v>4817</v>
      </c>
    </row>
    <row r="1421" spans="1:34" x14ac:dyDescent="0.25">
      <c r="A1421">
        <v>5</v>
      </c>
      <c r="B1421" t="s">
        <v>636</v>
      </c>
      <c r="C1421" t="s">
        <v>639</v>
      </c>
      <c r="D1421" t="s">
        <v>637</v>
      </c>
      <c r="E1421" t="s">
        <v>638</v>
      </c>
      <c r="F1421" t="s">
        <v>641</v>
      </c>
      <c r="G1421" t="s">
        <v>11042</v>
      </c>
      <c r="H1421" t="s">
        <v>1104</v>
      </c>
      <c r="I1421" t="s">
        <v>1105</v>
      </c>
      <c r="J1421">
        <v>4</v>
      </c>
      <c r="L1421" t="s">
        <v>1041</v>
      </c>
      <c r="M1421" t="s">
        <v>1106</v>
      </c>
      <c r="N1421" t="s">
        <v>1107</v>
      </c>
      <c r="O1421" t="s">
        <v>4818</v>
      </c>
      <c r="P1421" t="s">
        <v>214</v>
      </c>
      <c r="Q1421" t="s">
        <v>8650</v>
      </c>
      <c r="R1421" t="s">
        <v>8637</v>
      </c>
      <c r="S1421" t="s">
        <v>8643</v>
      </c>
      <c r="T1421" t="b">
        <v>0</v>
      </c>
      <c r="U1421" t="b">
        <v>0</v>
      </c>
      <c r="V1421">
        <v>4</v>
      </c>
      <c r="W1421">
        <v>50</v>
      </c>
      <c r="X1421">
        <v>8</v>
      </c>
      <c r="AB1421">
        <v>2</v>
      </c>
      <c r="AC1421">
        <v>1</v>
      </c>
      <c r="AD1421">
        <v>3</v>
      </c>
      <c r="AE1421" t="s">
        <v>610</v>
      </c>
      <c r="AG1421" t="s">
        <v>2350</v>
      </c>
      <c r="AH1421" t="s">
        <v>4819</v>
      </c>
    </row>
    <row r="1422" spans="1:34" x14ac:dyDescent="0.25">
      <c r="A1422">
        <v>5</v>
      </c>
      <c r="B1422" t="s">
        <v>636</v>
      </c>
      <c r="C1422" t="s">
        <v>639</v>
      </c>
      <c r="D1422" t="s">
        <v>637</v>
      </c>
      <c r="E1422" t="s">
        <v>638</v>
      </c>
      <c r="F1422" t="s">
        <v>641</v>
      </c>
      <c r="G1422" t="s">
        <v>11042</v>
      </c>
      <c r="H1422" t="s">
        <v>1104</v>
      </c>
      <c r="I1422" t="s">
        <v>1105</v>
      </c>
      <c r="J1422">
        <v>4</v>
      </c>
      <c r="L1422" t="s">
        <v>1041</v>
      </c>
      <c r="M1422" t="s">
        <v>1106</v>
      </c>
      <c r="N1422" t="s">
        <v>1107</v>
      </c>
      <c r="O1422" t="s">
        <v>4820</v>
      </c>
      <c r="P1422" t="s">
        <v>222</v>
      </c>
      <c r="Q1422" t="s">
        <v>8650</v>
      </c>
      <c r="R1422" t="s">
        <v>8637</v>
      </c>
      <c r="S1422" t="s">
        <v>8643</v>
      </c>
      <c r="T1422" t="b">
        <v>1</v>
      </c>
      <c r="U1422" t="b">
        <v>0</v>
      </c>
      <c r="V1422">
        <v>1</v>
      </c>
      <c r="W1422">
        <v>15</v>
      </c>
      <c r="X1422">
        <v>10</v>
      </c>
      <c r="AE1422" t="s">
        <v>3856</v>
      </c>
      <c r="AG1422" t="s">
        <v>4821</v>
      </c>
      <c r="AH1422" t="s">
        <v>4822</v>
      </c>
    </row>
    <row r="1423" spans="1:34" x14ac:dyDescent="0.25">
      <c r="A1423">
        <v>5</v>
      </c>
      <c r="B1423" t="s">
        <v>636</v>
      </c>
      <c r="C1423" t="s">
        <v>639</v>
      </c>
      <c r="D1423" t="s">
        <v>637</v>
      </c>
      <c r="E1423" t="s">
        <v>638</v>
      </c>
      <c r="F1423" t="s">
        <v>641</v>
      </c>
      <c r="G1423" t="s">
        <v>11042</v>
      </c>
      <c r="H1423" t="s">
        <v>1104</v>
      </c>
      <c r="I1423" t="s">
        <v>1105</v>
      </c>
      <c r="J1423">
        <v>4</v>
      </c>
      <c r="L1423" t="s">
        <v>1041</v>
      </c>
      <c r="M1423" t="s">
        <v>1106</v>
      </c>
      <c r="N1423" t="s">
        <v>1107</v>
      </c>
      <c r="O1423" t="s">
        <v>4823</v>
      </c>
      <c r="P1423" t="s">
        <v>222</v>
      </c>
      <c r="Q1423" t="s">
        <v>8650</v>
      </c>
      <c r="R1423" t="s">
        <v>8637</v>
      </c>
      <c r="S1423" t="s">
        <v>8643</v>
      </c>
      <c r="T1423" t="b">
        <v>1</v>
      </c>
      <c r="U1423" t="b">
        <v>0</v>
      </c>
      <c r="V1423">
        <v>2</v>
      </c>
      <c r="W1423">
        <v>15</v>
      </c>
      <c r="X1423">
        <v>12</v>
      </c>
      <c r="AE1423" t="s">
        <v>3856</v>
      </c>
      <c r="AG1423" t="s">
        <v>4821</v>
      </c>
      <c r="AH1423" t="s">
        <v>4824</v>
      </c>
    </row>
    <row r="1424" spans="1:34" x14ac:dyDescent="0.25">
      <c r="A1424">
        <v>5</v>
      </c>
      <c r="B1424" t="s">
        <v>636</v>
      </c>
      <c r="C1424" t="s">
        <v>639</v>
      </c>
      <c r="D1424" t="s">
        <v>637</v>
      </c>
      <c r="E1424" t="s">
        <v>638</v>
      </c>
      <c r="F1424" t="s">
        <v>641</v>
      </c>
      <c r="G1424" t="s">
        <v>11042</v>
      </c>
      <c r="H1424" t="s">
        <v>1104</v>
      </c>
      <c r="I1424" t="s">
        <v>1105</v>
      </c>
      <c r="J1424">
        <v>4</v>
      </c>
      <c r="L1424" t="s">
        <v>1041</v>
      </c>
      <c r="M1424" t="s">
        <v>1106</v>
      </c>
      <c r="N1424" t="s">
        <v>1107</v>
      </c>
      <c r="O1424" t="s">
        <v>4825</v>
      </c>
      <c r="P1424" t="s">
        <v>222</v>
      </c>
      <c r="Q1424" t="s">
        <v>8650</v>
      </c>
      <c r="R1424" t="s">
        <v>8637</v>
      </c>
      <c r="S1424" t="s">
        <v>8643</v>
      </c>
      <c r="T1424" t="b">
        <v>1</v>
      </c>
      <c r="U1424" t="b">
        <v>0</v>
      </c>
      <c r="V1424">
        <v>3</v>
      </c>
      <c r="W1424">
        <v>15</v>
      </c>
      <c r="X1424">
        <v>11</v>
      </c>
      <c r="AE1424" t="s">
        <v>610</v>
      </c>
      <c r="AG1424" t="s">
        <v>4826</v>
      </c>
      <c r="AH1424" t="s">
        <v>4827</v>
      </c>
    </row>
    <row r="1425" spans="1:34" x14ac:dyDescent="0.25">
      <c r="A1425">
        <v>5</v>
      </c>
      <c r="B1425" t="s">
        <v>636</v>
      </c>
      <c r="C1425" t="s">
        <v>639</v>
      </c>
      <c r="D1425" t="s">
        <v>637</v>
      </c>
      <c r="E1425" t="s">
        <v>638</v>
      </c>
      <c r="F1425" t="s">
        <v>641</v>
      </c>
      <c r="G1425" t="s">
        <v>11042</v>
      </c>
      <c r="H1425" t="s">
        <v>1104</v>
      </c>
      <c r="I1425" t="s">
        <v>1105</v>
      </c>
      <c r="J1425">
        <v>4</v>
      </c>
      <c r="L1425" t="s">
        <v>1041</v>
      </c>
      <c r="M1425" t="s">
        <v>1106</v>
      </c>
      <c r="N1425" t="s">
        <v>1107</v>
      </c>
      <c r="O1425" t="s">
        <v>4828</v>
      </c>
      <c r="P1425" t="s">
        <v>8734</v>
      </c>
      <c r="Q1425" t="s">
        <v>8644</v>
      </c>
      <c r="R1425" t="s">
        <v>8488</v>
      </c>
      <c r="S1425" t="s">
        <v>8643</v>
      </c>
      <c r="T1425" t="b">
        <v>0</v>
      </c>
      <c r="U1425" t="b">
        <v>0</v>
      </c>
      <c r="V1425">
        <v>1</v>
      </c>
      <c r="W1425">
        <v>30</v>
      </c>
      <c r="X1425">
        <v>10</v>
      </c>
      <c r="AB1425">
        <v>2</v>
      </c>
      <c r="AC1425">
        <v>1</v>
      </c>
      <c r="AD1425">
        <v>2</v>
      </c>
      <c r="AE1425" t="s">
        <v>2289</v>
      </c>
      <c r="AG1425" t="s">
        <v>2527</v>
      </c>
      <c r="AH1425" t="s">
        <v>4829</v>
      </c>
    </row>
    <row r="1426" spans="1:34" x14ac:dyDescent="0.25">
      <c r="A1426">
        <v>5</v>
      </c>
      <c r="B1426" t="s">
        <v>636</v>
      </c>
      <c r="C1426" t="s">
        <v>639</v>
      </c>
      <c r="D1426" t="s">
        <v>637</v>
      </c>
      <c r="E1426" t="s">
        <v>638</v>
      </c>
      <c r="F1426" t="s">
        <v>641</v>
      </c>
      <c r="G1426" t="s">
        <v>11042</v>
      </c>
      <c r="H1426" t="s">
        <v>1104</v>
      </c>
      <c r="I1426" t="s">
        <v>1105</v>
      </c>
      <c r="J1426">
        <v>4</v>
      </c>
      <c r="L1426" t="s">
        <v>1041</v>
      </c>
      <c r="M1426" t="s">
        <v>1106</v>
      </c>
      <c r="N1426" t="s">
        <v>1107</v>
      </c>
      <c r="O1426" t="s">
        <v>4830</v>
      </c>
      <c r="P1426" t="s">
        <v>8734</v>
      </c>
      <c r="Q1426" t="s">
        <v>8644</v>
      </c>
      <c r="R1426" t="s">
        <v>8488</v>
      </c>
      <c r="S1426" t="s">
        <v>8643</v>
      </c>
      <c r="T1426" t="b">
        <v>0</v>
      </c>
      <c r="U1426" t="b">
        <v>0</v>
      </c>
      <c r="V1426">
        <v>2</v>
      </c>
      <c r="W1426">
        <v>30</v>
      </c>
      <c r="X1426">
        <v>10</v>
      </c>
      <c r="AB1426">
        <v>2</v>
      </c>
      <c r="AC1426">
        <v>1</v>
      </c>
      <c r="AD1426">
        <v>2</v>
      </c>
      <c r="AE1426" t="s">
        <v>618</v>
      </c>
      <c r="AG1426" t="s">
        <v>2154</v>
      </c>
      <c r="AH1426" t="s">
        <v>4831</v>
      </c>
    </row>
    <row r="1427" spans="1:34" x14ac:dyDescent="0.25">
      <c r="A1427">
        <v>5</v>
      </c>
      <c r="B1427" t="s">
        <v>636</v>
      </c>
      <c r="C1427" t="s">
        <v>639</v>
      </c>
      <c r="D1427" t="s">
        <v>637</v>
      </c>
      <c r="E1427" t="s">
        <v>638</v>
      </c>
      <c r="F1427" t="s">
        <v>641</v>
      </c>
      <c r="G1427" t="s">
        <v>11042</v>
      </c>
      <c r="H1427" t="s">
        <v>1104</v>
      </c>
      <c r="I1427" t="s">
        <v>1105</v>
      </c>
      <c r="J1427">
        <v>4</v>
      </c>
      <c r="L1427" t="s">
        <v>1041</v>
      </c>
      <c r="M1427" t="s">
        <v>1106</v>
      </c>
      <c r="N1427" t="s">
        <v>1107</v>
      </c>
      <c r="O1427" t="s">
        <v>4832</v>
      </c>
      <c r="P1427" t="s">
        <v>8734</v>
      </c>
      <c r="Q1427" t="s">
        <v>8644</v>
      </c>
      <c r="R1427" t="s">
        <v>8488</v>
      </c>
      <c r="S1427" t="s">
        <v>8643</v>
      </c>
      <c r="T1427" t="b">
        <v>0</v>
      </c>
      <c r="U1427" t="b">
        <v>0</v>
      </c>
      <c r="V1427">
        <v>3</v>
      </c>
      <c r="W1427">
        <v>30</v>
      </c>
      <c r="X1427">
        <v>7</v>
      </c>
      <c r="AB1427">
        <v>2</v>
      </c>
      <c r="AC1427">
        <v>1</v>
      </c>
      <c r="AD1427">
        <v>2</v>
      </c>
      <c r="AE1427" t="s">
        <v>3930</v>
      </c>
      <c r="AG1427" t="s">
        <v>4225</v>
      </c>
      <c r="AH1427" t="s">
        <v>4833</v>
      </c>
    </row>
    <row r="1428" spans="1:34" x14ac:dyDescent="0.25">
      <c r="A1428">
        <v>5</v>
      </c>
      <c r="B1428" t="s">
        <v>636</v>
      </c>
      <c r="C1428" t="s">
        <v>639</v>
      </c>
      <c r="D1428" t="s">
        <v>637</v>
      </c>
      <c r="E1428" t="s">
        <v>638</v>
      </c>
      <c r="F1428" t="s">
        <v>641</v>
      </c>
      <c r="G1428" t="s">
        <v>11042</v>
      </c>
      <c r="H1428" t="s">
        <v>1104</v>
      </c>
      <c r="I1428" t="s">
        <v>1105</v>
      </c>
      <c r="J1428">
        <v>4</v>
      </c>
      <c r="L1428" t="s">
        <v>1041</v>
      </c>
      <c r="M1428" t="s">
        <v>1106</v>
      </c>
      <c r="N1428" t="s">
        <v>1107</v>
      </c>
      <c r="O1428" t="s">
        <v>4834</v>
      </c>
      <c r="P1428" t="s">
        <v>303</v>
      </c>
      <c r="Q1428" t="s">
        <v>148</v>
      </c>
      <c r="R1428" t="s">
        <v>8661</v>
      </c>
      <c r="S1428" t="s">
        <v>8645</v>
      </c>
      <c r="T1428" t="b">
        <v>0</v>
      </c>
      <c r="U1428" t="b">
        <v>0</v>
      </c>
      <c r="V1428">
        <v>1</v>
      </c>
      <c r="W1428">
        <v>10</v>
      </c>
      <c r="X1428">
        <v>15</v>
      </c>
      <c r="AB1428">
        <v>2</v>
      </c>
      <c r="AC1428">
        <v>2</v>
      </c>
      <c r="AD1428">
        <v>2</v>
      </c>
      <c r="AE1428" t="s">
        <v>2289</v>
      </c>
      <c r="AG1428" t="s">
        <v>3545</v>
      </c>
      <c r="AH1428" t="s">
        <v>4835</v>
      </c>
    </row>
    <row r="1429" spans="1:34" x14ac:dyDescent="0.25">
      <c r="A1429">
        <v>5</v>
      </c>
      <c r="B1429" t="s">
        <v>636</v>
      </c>
      <c r="C1429" t="s">
        <v>639</v>
      </c>
      <c r="D1429" t="s">
        <v>637</v>
      </c>
      <c r="E1429" t="s">
        <v>638</v>
      </c>
      <c r="F1429" t="s">
        <v>641</v>
      </c>
      <c r="G1429" t="s">
        <v>11042</v>
      </c>
      <c r="H1429" t="s">
        <v>1104</v>
      </c>
      <c r="I1429" t="s">
        <v>1105</v>
      </c>
      <c r="J1429">
        <v>4</v>
      </c>
      <c r="L1429" t="s">
        <v>1041</v>
      </c>
      <c r="M1429" t="s">
        <v>1106</v>
      </c>
      <c r="N1429" t="s">
        <v>1107</v>
      </c>
      <c r="O1429" t="s">
        <v>4836</v>
      </c>
      <c r="P1429" t="s">
        <v>303</v>
      </c>
      <c r="Q1429" t="s">
        <v>148</v>
      </c>
      <c r="R1429" t="s">
        <v>8661</v>
      </c>
      <c r="S1429" t="s">
        <v>8645</v>
      </c>
      <c r="T1429" t="b">
        <v>0</v>
      </c>
      <c r="U1429" t="b">
        <v>0</v>
      </c>
      <c r="V1429">
        <v>2</v>
      </c>
      <c r="W1429">
        <v>20</v>
      </c>
      <c r="X1429">
        <v>15</v>
      </c>
      <c r="AB1429">
        <v>2</v>
      </c>
      <c r="AC1429">
        <v>1</v>
      </c>
      <c r="AD1429">
        <v>2</v>
      </c>
      <c r="AE1429" t="s">
        <v>610</v>
      </c>
      <c r="AG1429" t="s">
        <v>4837</v>
      </c>
      <c r="AH1429" t="s">
        <v>4838</v>
      </c>
    </row>
    <row r="1430" spans="1:34" x14ac:dyDescent="0.25">
      <c r="A1430">
        <v>5</v>
      </c>
      <c r="B1430" t="s">
        <v>636</v>
      </c>
      <c r="C1430" t="s">
        <v>639</v>
      </c>
      <c r="D1430" t="s">
        <v>637</v>
      </c>
      <c r="E1430" t="s">
        <v>638</v>
      </c>
      <c r="F1430" t="s">
        <v>641</v>
      </c>
      <c r="G1430" t="s">
        <v>11042</v>
      </c>
      <c r="H1430" t="s">
        <v>1104</v>
      </c>
      <c r="I1430" t="s">
        <v>1105</v>
      </c>
      <c r="J1430">
        <v>4</v>
      </c>
      <c r="L1430" t="s">
        <v>1041</v>
      </c>
      <c r="M1430" t="s">
        <v>1106</v>
      </c>
      <c r="N1430" t="s">
        <v>1107</v>
      </c>
      <c r="O1430" t="s">
        <v>4839</v>
      </c>
      <c r="P1430" t="s">
        <v>303</v>
      </c>
      <c r="Q1430" t="s">
        <v>148</v>
      </c>
      <c r="R1430" t="s">
        <v>8661</v>
      </c>
      <c r="S1430" t="s">
        <v>8645</v>
      </c>
      <c r="T1430" t="b">
        <v>0</v>
      </c>
      <c r="U1430" t="b">
        <v>0</v>
      </c>
      <c r="V1430">
        <v>3</v>
      </c>
      <c r="W1430">
        <v>20</v>
      </c>
      <c r="X1430">
        <v>12</v>
      </c>
      <c r="AB1430">
        <v>2</v>
      </c>
      <c r="AC1430">
        <v>1</v>
      </c>
      <c r="AD1430">
        <v>2</v>
      </c>
      <c r="AE1430" t="s">
        <v>610</v>
      </c>
      <c r="AG1430" t="s">
        <v>4837</v>
      </c>
      <c r="AH1430" t="s">
        <v>4840</v>
      </c>
    </row>
    <row r="1431" spans="1:34" x14ac:dyDescent="0.25">
      <c r="A1431">
        <v>5</v>
      </c>
      <c r="B1431" t="s">
        <v>636</v>
      </c>
      <c r="C1431" t="s">
        <v>639</v>
      </c>
      <c r="D1431" t="s">
        <v>637</v>
      </c>
      <c r="E1431" t="s">
        <v>638</v>
      </c>
      <c r="F1431" t="s">
        <v>641</v>
      </c>
      <c r="G1431" t="s">
        <v>11042</v>
      </c>
      <c r="H1431" t="s">
        <v>1104</v>
      </c>
      <c r="I1431" t="s">
        <v>1105</v>
      </c>
      <c r="J1431">
        <v>4</v>
      </c>
      <c r="L1431" t="s">
        <v>1041</v>
      </c>
      <c r="M1431" t="s">
        <v>1106</v>
      </c>
      <c r="N1431" t="s">
        <v>1107</v>
      </c>
      <c r="O1431" t="s">
        <v>4841</v>
      </c>
      <c r="P1431" t="s">
        <v>1534</v>
      </c>
      <c r="Q1431" t="s">
        <v>2</v>
      </c>
      <c r="R1431" t="s">
        <v>2</v>
      </c>
      <c r="S1431" t="s">
        <v>8646</v>
      </c>
      <c r="T1431" t="b">
        <v>0</v>
      </c>
      <c r="U1431" t="b">
        <v>1</v>
      </c>
      <c r="V1431">
        <v>1</v>
      </c>
      <c r="W1431">
        <v>150</v>
      </c>
      <c r="Y1431">
        <v>60</v>
      </c>
      <c r="AG1431" t="s">
        <v>4842</v>
      </c>
      <c r="AH1431" t="s">
        <v>4843</v>
      </c>
    </row>
    <row r="1432" spans="1:34" x14ac:dyDescent="0.25">
      <c r="A1432">
        <v>5</v>
      </c>
      <c r="B1432" t="s">
        <v>636</v>
      </c>
      <c r="C1432" t="s">
        <v>639</v>
      </c>
      <c r="D1432" t="s">
        <v>637</v>
      </c>
      <c r="E1432" t="s">
        <v>638</v>
      </c>
      <c r="F1432" t="s">
        <v>641</v>
      </c>
      <c r="G1432" t="s">
        <v>11042</v>
      </c>
      <c r="H1432" t="s">
        <v>1104</v>
      </c>
      <c r="I1432" t="s">
        <v>1105</v>
      </c>
      <c r="J1432">
        <v>4</v>
      </c>
      <c r="L1432" t="s">
        <v>1041</v>
      </c>
      <c r="M1432" t="s">
        <v>1106</v>
      </c>
      <c r="N1432" t="s">
        <v>1107</v>
      </c>
      <c r="O1432" t="s">
        <v>4844</v>
      </c>
      <c r="P1432" t="s">
        <v>1534</v>
      </c>
      <c r="Q1432" t="s">
        <v>2</v>
      </c>
      <c r="R1432" t="s">
        <v>2</v>
      </c>
      <c r="S1432" t="s">
        <v>8646</v>
      </c>
      <c r="T1432" t="b">
        <v>0</v>
      </c>
      <c r="U1432" t="b">
        <v>1</v>
      </c>
      <c r="V1432">
        <v>2</v>
      </c>
      <c r="W1432">
        <v>150</v>
      </c>
      <c r="Y1432">
        <v>60</v>
      </c>
      <c r="AG1432" t="s">
        <v>4845</v>
      </c>
      <c r="AH1432" t="s">
        <v>4846</v>
      </c>
    </row>
    <row r="1433" spans="1:34" x14ac:dyDescent="0.25">
      <c r="A1433">
        <v>5</v>
      </c>
      <c r="B1433" t="s">
        <v>636</v>
      </c>
      <c r="C1433" t="s">
        <v>639</v>
      </c>
      <c r="D1433" t="s">
        <v>637</v>
      </c>
      <c r="E1433" t="s">
        <v>638</v>
      </c>
      <c r="F1433" t="s">
        <v>641</v>
      </c>
      <c r="G1433" t="s">
        <v>11042</v>
      </c>
      <c r="H1433" t="s">
        <v>1104</v>
      </c>
      <c r="I1433" t="s">
        <v>1105</v>
      </c>
      <c r="J1433">
        <v>4</v>
      </c>
      <c r="L1433" t="s">
        <v>1041</v>
      </c>
      <c r="M1433" t="s">
        <v>1106</v>
      </c>
      <c r="N1433" t="s">
        <v>1107</v>
      </c>
      <c r="O1433" t="s">
        <v>4847</v>
      </c>
      <c r="P1433" t="s">
        <v>1534</v>
      </c>
      <c r="Q1433" t="s">
        <v>2</v>
      </c>
      <c r="R1433" t="s">
        <v>2</v>
      </c>
      <c r="S1433" t="s">
        <v>8646</v>
      </c>
      <c r="T1433" t="b">
        <v>0</v>
      </c>
      <c r="U1433" t="b">
        <v>1</v>
      </c>
      <c r="V1433">
        <v>3</v>
      </c>
      <c r="W1433">
        <v>150</v>
      </c>
      <c r="Y1433">
        <v>52.2</v>
      </c>
      <c r="AG1433" t="s">
        <v>4848</v>
      </c>
      <c r="AH1433" t="s">
        <v>4849</v>
      </c>
    </row>
    <row r="1434" spans="1:34" x14ac:dyDescent="0.25">
      <c r="A1434">
        <v>5</v>
      </c>
      <c r="B1434" t="s">
        <v>636</v>
      </c>
      <c r="C1434" t="s">
        <v>639</v>
      </c>
      <c r="D1434" t="s">
        <v>637</v>
      </c>
      <c r="E1434" t="s">
        <v>638</v>
      </c>
      <c r="F1434" t="s">
        <v>641</v>
      </c>
      <c r="G1434" t="s">
        <v>11042</v>
      </c>
      <c r="H1434" t="s">
        <v>1104</v>
      </c>
      <c r="I1434" t="s">
        <v>1105</v>
      </c>
      <c r="J1434">
        <v>4</v>
      </c>
      <c r="L1434" t="s">
        <v>1041</v>
      </c>
      <c r="M1434" t="s">
        <v>1106</v>
      </c>
      <c r="N1434" t="s">
        <v>1107</v>
      </c>
      <c r="O1434" t="s">
        <v>4850</v>
      </c>
      <c r="P1434" t="s">
        <v>356</v>
      </c>
      <c r="Q1434" t="s">
        <v>25</v>
      </c>
      <c r="R1434" t="s">
        <v>25</v>
      </c>
      <c r="S1434" t="s">
        <v>357</v>
      </c>
      <c r="T1434" t="b">
        <v>0</v>
      </c>
      <c r="U1434" t="b">
        <v>1</v>
      </c>
      <c r="V1434">
        <v>2</v>
      </c>
      <c r="Y1434">
        <v>300</v>
      </c>
      <c r="Z1434">
        <v>1.27</v>
      </c>
      <c r="AA1434" t="s">
        <v>3957</v>
      </c>
      <c r="AG1434" t="s">
        <v>4062</v>
      </c>
      <c r="AH1434" t="s">
        <v>1107</v>
      </c>
    </row>
    <row r="1435" spans="1:34" x14ac:dyDescent="0.25">
      <c r="A1435">
        <v>5</v>
      </c>
      <c r="B1435" t="s">
        <v>636</v>
      </c>
      <c r="C1435" t="s">
        <v>639</v>
      </c>
      <c r="D1435" t="s">
        <v>637</v>
      </c>
      <c r="E1435" t="s">
        <v>638</v>
      </c>
      <c r="F1435" t="s">
        <v>641</v>
      </c>
      <c r="G1435" t="s">
        <v>11042</v>
      </c>
      <c r="H1435" t="s">
        <v>1108</v>
      </c>
      <c r="I1435" t="s">
        <v>1109</v>
      </c>
      <c r="J1435">
        <v>1</v>
      </c>
      <c r="L1435" t="s">
        <v>1026</v>
      </c>
      <c r="M1435" t="s">
        <v>1110</v>
      </c>
      <c r="N1435" t="s">
        <v>1111</v>
      </c>
      <c r="O1435" t="s">
        <v>4851</v>
      </c>
      <c r="P1435" t="s">
        <v>356</v>
      </c>
      <c r="Q1435" t="s">
        <v>25</v>
      </c>
      <c r="R1435" t="s">
        <v>25</v>
      </c>
      <c r="S1435" t="s">
        <v>357</v>
      </c>
      <c r="T1435" t="b">
        <v>0</v>
      </c>
      <c r="U1435" t="b">
        <v>1</v>
      </c>
      <c r="V1435">
        <v>1</v>
      </c>
      <c r="Y1435">
        <v>300</v>
      </c>
      <c r="Z1435">
        <v>1.35</v>
      </c>
      <c r="AA1435" t="s">
        <v>3957</v>
      </c>
      <c r="AG1435" t="s">
        <v>272</v>
      </c>
      <c r="AH1435" t="s">
        <v>1110</v>
      </c>
    </row>
    <row r="1436" spans="1:34" x14ac:dyDescent="0.25">
      <c r="A1436">
        <v>5</v>
      </c>
      <c r="B1436" t="s">
        <v>636</v>
      </c>
      <c r="C1436" t="s">
        <v>639</v>
      </c>
      <c r="D1436" t="s">
        <v>637</v>
      </c>
      <c r="E1436" t="s">
        <v>638</v>
      </c>
      <c r="F1436" t="s">
        <v>641</v>
      </c>
      <c r="G1436" t="s">
        <v>11042</v>
      </c>
      <c r="H1436" t="s">
        <v>1108</v>
      </c>
      <c r="I1436" t="s">
        <v>1109</v>
      </c>
      <c r="J1436">
        <v>1</v>
      </c>
      <c r="L1436" t="s">
        <v>1026</v>
      </c>
      <c r="M1436" t="s">
        <v>1110</v>
      </c>
      <c r="N1436" t="s">
        <v>1111</v>
      </c>
      <c r="O1436" t="s">
        <v>4852</v>
      </c>
      <c r="P1436" t="s">
        <v>249</v>
      </c>
      <c r="Q1436" t="s">
        <v>369</v>
      </c>
      <c r="R1436" t="s">
        <v>423</v>
      </c>
      <c r="S1436" t="s">
        <v>8645</v>
      </c>
      <c r="T1436" t="b">
        <v>0</v>
      </c>
      <c r="U1436" t="b">
        <v>0</v>
      </c>
      <c r="V1436">
        <v>1</v>
      </c>
      <c r="W1436">
        <v>160</v>
      </c>
      <c r="X1436">
        <v>8</v>
      </c>
      <c r="AB1436">
        <v>3</v>
      </c>
      <c r="AC1436">
        <v>1</v>
      </c>
      <c r="AD1436">
        <v>1</v>
      </c>
      <c r="AE1436" t="s">
        <v>618</v>
      </c>
      <c r="AG1436" t="s">
        <v>4853</v>
      </c>
      <c r="AH1436" t="s">
        <v>4854</v>
      </c>
    </row>
    <row r="1437" spans="1:34" x14ac:dyDescent="0.25">
      <c r="A1437">
        <v>5</v>
      </c>
      <c r="B1437" t="s">
        <v>636</v>
      </c>
      <c r="C1437" t="s">
        <v>639</v>
      </c>
      <c r="D1437" t="s">
        <v>637</v>
      </c>
      <c r="E1437" t="s">
        <v>638</v>
      </c>
      <c r="F1437" t="s">
        <v>641</v>
      </c>
      <c r="G1437" t="s">
        <v>11042</v>
      </c>
      <c r="H1437" t="s">
        <v>1108</v>
      </c>
      <c r="I1437" t="s">
        <v>1109</v>
      </c>
      <c r="J1437">
        <v>1</v>
      </c>
      <c r="L1437" t="s">
        <v>1026</v>
      </c>
      <c r="M1437" t="s">
        <v>1110</v>
      </c>
      <c r="N1437" t="s">
        <v>1111</v>
      </c>
      <c r="O1437" t="s">
        <v>4855</v>
      </c>
      <c r="P1437" t="s">
        <v>249</v>
      </c>
      <c r="Q1437" t="s">
        <v>369</v>
      </c>
      <c r="R1437" t="s">
        <v>423</v>
      </c>
      <c r="S1437" t="s">
        <v>8645</v>
      </c>
      <c r="T1437" t="b">
        <v>0</v>
      </c>
      <c r="U1437" t="b">
        <v>0</v>
      </c>
      <c r="V1437">
        <v>2</v>
      </c>
      <c r="W1437">
        <v>160</v>
      </c>
      <c r="X1437">
        <v>8</v>
      </c>
      <c r="AB1437">
        <v>3</v>
      </c>
      <c r="AC1437">
        <v>1</v>
      </c>
      <c r="AD1437">
        <v>1</v>
      </c>
      <c r="AE1437" t="s">
        <v>618</v>
      </c>
      <c r="AG1437" t="s">
        <v>4853</v>
      </c>
      <c r="AH1437" t="s">
        <v>4856</v>
      </c>
    </row>
    <row r="1438" spans="1:34" x14ac:dyDescent="0.25">
      <c r="A1438">
        <v>5</v>
      </c>
      <c r="B1438" t="s">
        <v>636</v>
      </c>
      <c r="C1438" t="s">
        <v>639</v>
      </c>
      <c r="D1438" t="s">
        <v>637</v>
      </c>
      <c r="E1438" t="s">
        <v>638</v>
      </c>
      <c r="F1438" t="s">
        <v>641</v>
      </c>
      <c r="G1438" t="s">
        <v>11042</v>
      </c>
      <c r="H1438" t="s">
        <v>1108</v>
      </c>
      <c r="I1438" t="s">
        <v>1109</v>
      </c>
      <c r="J1438">
        <v>1</v>
      </c>
      <c r="L1438" t="s">
        <v>1026</v>
      </c>
      <c r="M1438" t="s">
        <v>1110</v>
      </c>
      <c r="N1438" t="s">
        <v>1111</v>
      </c>
      <c r="O1438" t="s">
        <v>4857</v>
      </c>
      <c r="P1438" t="s">
        <v>249</v>
      </c>
      <c r="Q1438" t="s">
        <v>369</v>
      </c>
      <c r="R1438" t="s">
        <v>423</v>
      </c>
      <c r="S1438" t="s">
        <v>8645</v>
      </c>
      <c r="T1438" t="b">
        <v>0</v>
      </c>
      <c r="U1438" t="b">
        <v>0</v>
      </c>
      <c r="V1438">
        <v>3</v>
      </c>
      <c r="W1438">
        <v>160</v>
      </c>
      <c r="X1438">
        <v>8</v>
      </c>
      <c r="AB1438">
        <v>3</v>
      </c>
      <c r="AC1438">
        <v>1</v>
      </c>
      <c r="AD1438">
        <v>1</v>
      </c>
      <c r="AE1438" t="s">
        <v>618</v>
      </c>
      <c r="AG1438" t="s">
        <v>4853</v>
      </c>
      <c r="AH1438" t="s">
        <v>4858</v>
      </c>
    </row>
    <row r="1439" spans="1:34" x14ac:dyDescent="0.25">
      <c r="A1439">
        <v>5</v>
      </c>
      <c r="B1439" t="s">
        <v>636</v>
      </c>
      <c r="C1439" t="s">
        <v>639</v>
      </c>
      <c r="D1439" t="s">
        <v>637</v>
      </c>
      <c r="E1439" t="s">
        <v>638</v>
      </c>
      <c r="F1439" t="s">
        <v>641</v>
      </c>
      <c r="G1439" t="s">
        <v>11042</v>
      </c>
      <c r="H1439" t="s">
        <v>1108</v>
      </c>
      <c r="I1439" t="s">
        <v>1109</v>
      </c>
      <c r="J1439">
        <v>1</v>
      </c>
      <c r="L1439" t="s">
        <v>1026</v>
      </c>
      <c r="M1439" t="s">
        <v>1110</v>
      </c>
      <c r="N1439" t="s">
        <v>1111</v>
      </c>
      <c r="O1439" t="s">
        <v>4859</v>
      </c>
      <c r="P1439" t="s">
        <v>249</v>
      </c>
      <c r="Q1439" t="s">
        <v>369</v>
      </c>
      <c r="R1439" t="s">
        <v>423</v>
      </c>
      <c r="S1439" t="s">
        <v>8645</v>
      </c>
      <c r="T1439" t="b">
        <v>0</v>
      </c>
      <c r="U1439" t="b">
        <v>0</v>
      </c>
      <c r="V1439">
        <v>4</v>
      </c>
      <c r="W1439">
        <v>160</v>
      </c>
      <c r="X1439">
        <v>8</v>
      </c>
      <c r="AB1439">
        <v>3</v>
      </c>
      <c r="AC1439">
        <v>1</v>
      </c>
      <c r="AD1439">
        <v>1</v>
      </c>
      <c r="AE1439" t="s">
        <v>610</v>
      </c>
      <c r="AG1439" t="s">
        <v>4860</v>
      </c>
      <c r="AH1439" t="s">
        <v>4861</v>
      </c>
    </row>
    <row r="1440" spans="1:34" x14ac:dyDescent="0.25">
      <c r="A1440">
        <v>5</v>
      </c>
      <c r="B1440" t="s">
        <v>636</v>
      </c>
      <c r="C1440" t="s">
        <v>639</v>
      </c>
      <c r="D1440" t="s">
        <v>637</v>
      </c>
      <c r="E1440" t="s">
        <v>638</v>
      </c>
      <c r="F1440" t="s">
        <v>641</v>
      </c>
      <c r="G1440" t="s">
        <v>11042</v>
      </c>
      <c r="H1440" t="s">
        <v>1108</v>
      </c>
      <c r="I1440" t="s">
        <v>1109</v>
      </c>
      <c r="J1440">
        <v>1</v>
      </c>
      <c r="L1440" t="s">
        <v>1026</v>
      </c>
      <c r="M1440" t="s">
        <v>1110</v>
      </c>
      <c r="N1440" t="s">
        <v>1111</v>
      </c>
      <c r="O1440" t="s">
        <v>4862</v>
      </c>
      <c r="P1440" t="s">
        <v>256</v>
      </c>
      <c r="Q1440" t="s">
        <v>369</v>
      </c>
      <c r="R1440" t="s">
        <v>8654</v>
      </c>
      <c r="S1440" t="s">
        <v>8645</v>
      </c>
      <c r="T1440" t="b">
        <v>1</v>
      </c>
      <c r="U1440" t="b">
        <v>0</v>
      </c>
      <c r="V1440">
        <v>1</v>
      </c>
      <c r="W1440">
        <v>50</v>
      </c>
      <c r="X1440">
        <v>8</v>
      </c>
      <c r="AB1440">
        <v>2</v>
      </c>
      <c r="AC1440">
        <v>1</v>
      </c>
      <c r="AD1440">
        <v>2</v>
      </c>
      <c r="AE1440" t="s">
        <v>618</v>
      </c>
      <c r="AG1440" t="s">
        <v>2154</v>
      </c>
      <c r="AH1440" t="s">
        <v>4863</v>
      </c>
    </row>
    <row r="1441" spans="1:34" x14ac:dyDescent="0.25">
      <c r="A1441">
        <v>5</v>
      </c>
      <c r="B1441" t="s">
        <v>636</v>
      </c>
      <c r="C1441" t="s">
        <v>639</v>
      </c>
      <c r="D1441" t="s">
        <v>637</v>
      </c>
      <c r="E1441" t="s">
        <v>638</v>
      </c>
      <c r="F1441" t="s">
        <v>641</v>
      </c>
      <c r="G1441" t="s">
        <v>11042</v>
      </c>
      <c r="H1441" t="s">
        <v>1108</v>
      </c>
      <c r="I1441" t="s">
        <v>1109</v>
      </c>
      <c r="J1441">
        <v>1</v>
      </c>
      <c r="L1441" t="s">
        <v>1026</v>
      </c>
      <c r="M1441" t="s">
        <v>1110</v>
      </c>
      <c r="N1441" t="s">
        <v>1111</v>
      </c>
      <c r="O1441" t="s">
        <v>4864</v>
      </c>
      <c r="P1441" t="s">
        <v>256</v>
      </c>
      <c r="Q1441" t="s">
        <v>369</v>
      </c>
      <c r="R1441" t="s">
        <v>8654</v>
      </c>
      <c r="S1441" t="s">
        <v>8645</v>
      </c>
      <c r="T1441" t="b">
        <v>1</v>
      </c>
      <c r="U1441" t="b">
        <v>0</v>
      </c>
      <c r="V1441">
        <v>2</v>
      </c>
      <c r="W1441">
        <v>50</v>
      </c>
      <c r="X1441">
        <v>8</v>
      </c>
      <c r="AB1441">
        <v>2</v>
      </c>
      <c r="AC1441">
        <v>1</v>
      </c>
      <c r="AD1441">
        <v>2</v>
      </c>
      <c r="AE1441" t="s">
        <v>618</v>
      </c>
      <c r="AG1441" t="s">
        <v>2154</v>
      </c>
      <c r="AH1441" t="s">
        <v>4865</v>
      </c>
    </row>
    <row r="1442" spans="1:34" x14ac:dyDescent="0.25">
      <c r="A1442">
        <v>5</v>
      </c>
      <c r="B1442" t="s">
        <v>636</v>
      </c>
      <c r="C1442" t="s">
        <v>639</v>
      </c>
      <c r="D1442" t="s">
        <v>637</v>
      </c>
      <c r="E1442" t="s">
        <v>638</v>
      </c>
      <c r="F1442" t="s">
        <v>641</v>
      </c>
      <c r="G1442" t="s">
        <v>11042</v>
      </c>
      <c r="H1442" t="s">
        <v>1108</v>
      </c>
      <c r="I1442" t="s">
        <v>1109</v>
      </c>
      <c r="J1442">
        <v>1</v>
      </c>
      <c r="L1442" t="s">
        <v>1026</v>
      </c>
      <c r="M1442" t="s">
        <v>1110</v>
      </c>
      <c r="N1442" t="s">
        <v>1111</v>
      </c>
      <c r="O1442" t="s">
        <v>4866</v>
      </c>
      <c r="P1442" t="s">
        <v>256</v>
      </c>
      <c r="Q1442" t="s">
        <v>369</v>
      </c>
      <c r="R1442" t="s">
        <v>8654</v>
      </c>
      <c r="S1442" t="s">
        <v>8645</v>
      </c>
      <c r="T1442" t="b">
        <v>1</v>
      </c>
      <c r="U1442" t="b">
        <v>0</v>
      </c>
      <c r="V1442">
        <v>3</v>
      </c>
      <c r="W1442">
        <v>50</v>
      </c>
      <c r="X1442">
        <v>8</v>
      </c>
      <c r="AB1442">
        <v>2</v>
      </c>
      <c r="AC1442">
        <v>1</v>
      </c>
      <c r="AD1442">
        <v>2</v>
      </c>
      <c r="AE1442" t="s">
        <v>618</v>
      </c>
      <c r="AG1442" t="s">
        <v>2154</v>
      </c>
      <c r="AH1442" t="s">
        <v>4867</v>
      </c>
    </row>
    <row r="1443" spans="1:34" x14ac:dyDescent="0.25">
      <c r="A1443">
        <v>5</v>
      </c>
      <c r="B1443" t="s">
        <v>636</v>
      </c>
      <c r="C1443" t="s">
        <v>639</v>
      </c>
      <c r="D1443" t="s">
        <v>637</v>
      </c>
      <c r="E1443" t="s">
        <v>638</v>
      </c>
      <c r="F1443" t="s">
        <v>641</v>
      </c>
      <c r="G1443" t="s">
        <v>11042</v>
      </c>
      <c r="H1443" t="s">
        <v>1108</v>
      </c>
      <c r="I1443" t="s">
        <v>1109</v>
      </c>
      <c r="J1443">
        <v>1</v>
      </c>
      <c r="L1443" t="s">
        <v>1026</v>
      </c>
      <c r="M1443" t="s">
        <v>1110</v>
      </c>
      <c r="N1443" t="s">
        <v>1111</v>
      </c>
      <c r="O1443" t="s">
        <v>4868</v>
      </c>
      <c r="P1443" t="s">
        <v>41</v>
      </c>
      <c r="Q1443" t="s">
        <v>25</v>
      </c>
      <c r="R1443" t="s">
        <v>25</v>
      </c>
      <c r="S1443" t="s">
        <v>26</v>
      </c>
      <c r="T1443" t="b">
        <v>0</v>
      </c>
      <c r="U1443" t="b">
        <v>0</v>
      </c>
      <c r="V1443">
        <v>1</v>
      </c>
      <c r="W1443">
        <v>75</v>
      </c>
      <c r="X1443">
        <v>8</v>
      </c>
      <c r="AB1443">
        <v>2</v>
      </c>
      <c r="AC1443">
        <v>1</v>
      </c>
      <c r="AD1443">
        <v>2</v>
      </c>
      <c r="AE1443" t="s">
        <v>618</v>
      </c>
      <c r="AG1443" t="s">
        <v>4869</v>
      </c>
      <c r="AH1443" t="s">
        <v>4870</v>
      </c>
    </row>
    <row r="1444" spans="1:34" x14ac:dyDescent="0.25">
      <c r="A1444">
        <v>5</v>
      </c>
      <c r="B1444" t="s">
        <v>636</v>
      </c>
      <c r="C1444" t="s">
        <v>639</v>
      </c>
      <c r="D1444" t="s">
        <v>637</v>
      </c>
      <c r="E1444" t="s">
        <v>638</v>
      </c>
      <c r="F1444" t="s">
        <v>641</v>
      </c>
      <c r="G1444" t="s">
        <v>11042</v>
      </c>
      <c r="H1444" t="s">
        <v>1108</v>
      </c>
      <c r="I1444" t="s">
        <v>1109</v>
      </c>
      <c r="J1444">
        <v>1</v>
      </c>
      <c r="L1444" t="s">
        <v>1026</v>
      </c>
      <c r="M1444" t="s">
        <v>1110</v>
      </c>
      <c r="N1444" t="s">
        <v>1111</v>
      </c>
      <c r="O1444" t="s">
        <v>4871</v>
      </c>
      <c r="P1444" t="s">
        <v>41</v>
      </c>
      <c r="Q1444" t="s">
        <v>25</v>
      </c>
      <c r="R1444" t="s">
        <v>25</v>
      </c>
      <c r="S1444" t="s">
        <v>26</v>
      </c>
      <c r="T1444" t="b">
        <v>0</v>
      </c>
      <c r="U1444" t="b">
        <v>0</v>
      </c>
      <c r="V1444">
        <v>2</v>
      </c>
      <c r="W1444">
        <v>75</v>
      </c>
      <c r="X1444">
        <v>8</v>
      </c>
      <c r="AB1444">
        <v>2</v>
      </c>
      <c r="AC1444">
        <v>1</v>
      </c>
      <c r="AD1444">
        <v>2</v>
      </c>
      <c r="AE1444" t="s">
        <v>618</v>
      </c>
      <c r="AG1444" t="s">
        <v>4869</v>
      </c>
      <c r="AH1444" t="s">
        <v>4872</v>
      </c>
    </row>
    <row r="1445" spans="1:34" x14ac:dyDescent="0.25">
      <c r="A1445">
        <v>5</v>
      </c>
      <c r="B1445" t="s">
        <v>636</v>
      </c>
      <c r="C1445" t="s">
        <v>639</v>
      </c>
      <c r="D1445" t="s">
        <v>637</v>
      </c>
      <c r="E1445" t="s">
        <v>638</v>
      </c>
      <c r="F1445" t="s">
        <v>641</v>
      </c>
      <c r="G1445" t="s">
        <v>11042</v>
      </c>
      <c r="H1445" t="s">
        <v>1108</v>
      </c>
      <c r="I1445" t="s">
        <v>1109</v>
      </c>
      <c r="J1445">
        <v>1</v>
      </c>
      <c r="L1445" t="s">
        <v>1026</v>
      </c>
      <c r="M1445" t="s">
        <v>1110</v>
      </c>
      <c r="N1445" t="s">
        <v>1111</v>
      </c>
      <c r="O1445" t="s">
        <v>4873</v>
      </c>
      <c r="P1445" t="s">
        <v>41</v>
      </c>
      <c r="Q1445" t="s">
        <v>25</v>
      </c>
      <c r="R1445" t="s">
        <v>25</v>
      </c>
      <c r="S1445" t="s">
        <v>26</v>
      </c>
      <c r="T1445" t="b">
        <v>0</v>
      </c>
      <c r="U1445" t="b">
        <v>0</v>
      </c>
      <c r="V1445">
        <v>3</v>
      </c>
      <c r="W1445">
        <v>75</v>
      </c>
      <c r="X1445">
        <v>8</v>
      </c>
      <c r="AB1445">
        <v>2</v>
      </c>
      <c r="AC1445">
        <v>1</v>
      </c>
      <c r="AD1445">
        <v>2</v>
      </c>
      <c r="AE1445" t="s">
        <v>610</v>
      </c>
      <c r="AG1445" t="s">
        <v>4874</v>
      </c>
      <c r="AH1445" t="s">
        <v>4875</v>
      </c>
    </row>
    <row r="1446" spans="1:34" x14ac:dyDescent="0.25">
      <c r="A1446">
        <v>5</v>
      </c>
      <c r="B1446" t="s">
        <v>636</v>
      </c>
      <c r="C1446" t="s">
        <v>639</v>
      </c>
      <c r="D1446" t="s">
        <v>637</v>
      </c>
      <c r="E1446" t="s">
        <v>638</v>
      </c>
      <c r="F1446" t="s">
        <v>641</v>
      </c>
      <c r="G1446" t="s">
        <v>11042</v>
      </c>
      <c r="H1446" t="s">
        <v>1108</v>
      </c>
      <c r="I1446" t="s">
        <v>1109</v>
      </c>
      <c r="J1446">
        <v>1</v>
      </c>
      <c r="L1446" t="s">
        <v>1026</v>
      </c>
      <c r="M1446" t="s">
        <v>1110</v>
      </c>
      <c r="N1446" t="s">
        <v>1111</v>
      </c>
      <c r="O1446" t="s">
        <v>4876</v>
      </c>
      <c r="P1446" t="s">
        <v>41</v>
      </c>
      <c r="Q1446" t="s">
        <v>25</v>
      </c>
      <c r="R1446" t="s">
        <v>25</v>
      </c>
      <c r="S1446" t="s">
        <v>26</v>
      </c>
      <c r="T1446" t="b">
        <v>0</v>
      </c>
      <c r="U1446" t="b">
        <v>0</v>
      </c>
      <c r="V1446">
        <v>4</v>
      </c>
      <c r="W1446">
        <v>75</v>
      </c>
      <c r="X1446">
        <v>7</v>
      </c>
      <c r="AB1446">
        <v>2</v>
      </c>
      <c r="AC1446">
        <v>1</v>
      </c>
      <c r="AD1446">
        <v>2</v>
      </c>
      <c r="AE1446" t="s">
        <v>610</v>
      </c>
      <c r="AG1446" t="s">
        <v>4877</v>
      </c>
      <c r="AH1446" t="s">
        <v>4878</v>
      </c>
    </row>
    <row r="1447" spans="1:34" x14ac:dyDescent="0.25">
      <c r="A1447">
        <v>5</v>
      </c>
      <c r="B1447" t="s">
        <v>636</v>
      </c>
      <c r="C1447" t="s">
        <v>639</v>
      </c>
      <c r="D1447" t="s">
        <v>637</v>
      </c>
      <c r="E1447" t="s">
        <v>638</v>
      </c>
      <c r="F1447" t="s">
        <v>641</v>
      </c>
      <c r="G1447" t="s">
        <v>11042</v>
      </c>
      <c r="H1447" t="s">
        <v>1108</v>
      </c>
      <c r="I1447" t="s">
        <v>1109</v>
      </c>
      <c r="J1447">
        <v>1</v>
      </c>
      <c r="L1447" t="s">
        <v>1026</v>
      </c>
      <c r="M1447" t="s">
        <v>1110</v>
      </c>
      <c r="N1447" t="s">
        <v>1111</v>
      </c>
      <c r="O1447" t="s">
        <v>4879</v>
      </c>
      <c r="P1447" t="s">
        <v>45</v>
      </c>
      <c r="Q1447" t="s">
        <v>25</v>
      </c>
      <c r="R1447" t="s">
        <v>25</v>
      </c>
      <c r="S1447" t="s">
        <v>26</v>
      </c>
      <c r="T1447" t="b">
        <v>1</v>
      </c>
      <c r="U1447" t="b">
        <v>0</v>
      </c>
      <c r="V1447">
        <v>1</v>
      </c>
      <c r="W1447">
        <v>140</v>
      </c>
      <c r="X1447">
        <v>12</v>
      </c>
      <c r="AB1447">
        <v>2</v>
      </c>
      <c r="AC1447">
        <v>1</v>
      </c>
      <c r="AD1447">
        <v>2</v>
      </c>
      <c r="AE1447" t="s">
        <v>618</v>
      </c>
      <c r="AG1447" t="s">
        <v>4880</v>
      </c>
      <c r="AH1447" t="s">
        <v>4881</v>
      </c>
    </row>
    <row r="1448" spans="1:34" x14ac:dyDescent="0.25">
      <c r="A1448">
        <v>5</v>
      </c>
      <c r="B1448" t="s">
        <v>636</v>
      </c>
      <c r="C1448" t="s">
        <v>639</v>
      </c>
      <c r="D1448" t="s">
        <v>637</v>
      </c>
      <c r="E1448" t="s">
        <v>638</v>
      </c>
      <c r="F1448" t="s">
        <v>641</v>
      </c>
      <c r="G1448" t="s">
        <v>11042</v>
      </c>
      <c r="H1448" t="s">
        <v>1108</v>
      </c>
      <c r="I1448" t="s">
        <v>1109</v>
      </c>
      <c r="J1448">
        <v>1</v>
      </c>
      <c r="L1448" t="s">
        <v>1026</v>
      </c>
      <c r="M1448" t="s">
        <v>1110</v>
      </c>
      <c r="N1448" t="s">
        <v>1111</v>
      </c>
      <c r="O1448" t="s">
        <v>4882</v>
      </c>
      <c r="P1448" t="s">
        <v>45</v>
      </c>
      <c r="Q1448" t="s">
        <v>25</v>
      </c>
      <c r="R1448" t="s">
        <v>25</v>
      </c>
      <c r="S1448" t="s">
        <v>26</v>
      </c>
      <c r="T1448" t="b">
        <v>1</v>
      </c>
      <c r="U1448" t="b">
        <v>0</v>
      </c>
      <c r="V1448">
        <v>2</v>
      </c>
      <c r="W1448">
        <v>150</v>
      </c>
      <c r="X1448">
        <v>12</v>
      </c>
      <c r="AB1448">
        <v>2</v>
      </c>
      <c r="AC1448">
        <v>1</v>
      </c>
      <c r="AD1448">
        <v>2</v>
      </c>
      <c r="AE1448" t="s">
        <v>618</v>
      </c>
      <c r="AG1448" t="s">
        <v>4883</v>
      </c>
      <c r="AH1448" t="s">
        <v>4884</v>
      </c>
    </row>
    <row r="1449" spans="1:34" x14ac:dyDescent="0.25">
      <c r="A1449">
        <v>5</v>
      </c>
      <c r="B1449" t="s">
        <v>636</v>
      </c>
      <c r="C1449" t="s">
        <v>639</v>
      </c>
      <c r="D1449" t="s">
        <v>637</v>
      </c>
      <c r="E1449" t="s">
        <v>638</v>
      </c>
      <c r="F1449" t="s">
        <v>641</v>
      </c>
      <c r="G1449" t="s">
        <v>11042</v>
      </c>
      <c r="H1449" t="s">
        <v>1108</v>
      </c>
      <c r="I1449" t="s">
        <v>1109</v>
      </c>
      <c r="J1449">
        <v>1</v>
      </c>
      <c r="L1449" t="s">
        <v>1026</v>
      </c>
      <c r="M1449" t="s">
        <v>1110</v>
      </c>
      <c r="N1449" t="s">
        <v>1111</v>
      </c>
      <c r="O1449" t="s">
        <v>4885</v>
      </c>
      <c r="P1449" t="s">
        <v>45</v>
      </c>
      <c r="Q1449" t="s">
        <v>25</v>
      </c>
      <c r="R1449" t="s">
        <v>25</v>
      </c>
      <c r="S1449" t="s">
        <v>26</v>
      </c>
      <c r="T1449" t="b">
        <v>1</v>
      </c>
      <c r="U1449" t="b">
        <v>0</v>
      </c>
      <c r="V1449">
        <v>3</v>
      </c>
      <c r="W1449">
        <v>160</v>
      </c>
      <c r="X1449">
        <v>12</v>
      </c>
      <c r="AB1449">
        <v>2</v>
      </c>
      <c r="AC1449">
        <v>1</v>
      </c>
      <c r="AD1449">
        <v>2</v>
      </c>
      <c r="AE1449" t="s">
        <v>618</v>
      </c>
      <c r="AG1449" t="s">
        <v>4886</v>
      </c>
      <c r="AH1449" t="s">
        <v>4887</v>
      </c>
    </row>
    <row r="1450" spans="1:34" x14ac:dyDescent="0.25">
      <c r="A1450">
        <v>5</v>
      </c>
      <c r="B1450" t="s">
        <v>636</v>
      </c>
      <c r="C1450" t="s">
        <v>639</v>
      </c>
      <c r="D1450" t="s">
        <v>637</v>
      </c>
      <c r="E1450" t="s">
        <v>638</v>
      </c>
      <c r="F1450" t="s">
        <v>641</v>
      </c>
      <c r="G1450" t="s">
        <v>11042</v>
      </c>
      <c r="H1450" t="s">
        <v>1108</v>
      </c>
      <c r="I1450" t="s">
        <v>1109</v>
      </c>
      <c r="J1450">
        <v>1</v>
      </c>
      <c r="L1450" t="s">
        <v>1026</v>
      </c>
      <c r="M1450" t="s">
        <v>1110</v>
      </c>
      <c r="N1450" t="s">
        <v>1111</v>
      </c>
      <c r="O1450" t="s">
        <v>4888</v>
      </c>
      <c r="P1450" t="s">
        <v>15</v>
      </c>
      <c r="Q1450" t="s">
        <v>2</v>
      </c>
      <c r="R1450" t="s">
        <v>2</v>
      </c>
      <c r="S1450" t="s">
        <v>8646</v>
      </c>
      <c r="T1450" t="b">
        <v>1</v>
      </c>
      <c r="U1450" t="b">
        <v>1</v>
      </c>
      <c r="V1450">
        <v>1</v>
      </c>
      <c r="W1450">
        <v>75</v>
      </c>
      <c r="Y1450">
        <v>52.2</v>
      </c>
      <c r="AG1450" t="s">
        <v>4848</v>
      </c>
      <c r="AH1450" t="s">
        <v>4889</v>
      </c>
    </row>
    <row r="1451" spans="1:34" x14ac:dyDescent="0.25">
      <c r="A1451">
        <v>5</v>
      </c>
      <c r="B1451" t="s">
        <v>636</v>
      </c>
      <c r="C1451" t="s">
        <v>639</v>
      </c>
      <c r="D1451" t="s">
        <v>637</v>
      </c>
      <c r="E1451" t="s">
        <v>638</v>
      </c>
      <c r="F1451" t="s">
        <v>641</v>
      </c>
      <c r="G1451" t="s">
        <v>11042</v>
      </c>
      <c r="H1451" t="s">
        <v>1108</v>
      </c>
      <c r="I1451" t="s">
        <v>1109</v>
      </c>
      <c r="J1451">
        <v>1</v>
      </c>
      <c r="L1451" t="s">
        <v>1026</v>
      </c>
      <c r="M1451" t="s">
        <v>1110</v>
      </c>
      <c r="N1451" t="s">
        <v>1111</v>
      </c>
      <c r="O1451" t="s">
        <v>4890</v>
      </c>
      <c r="P1451" t="s">
        <v>15</v>
      </c>
      <c r="Q1451" t="s">
        <v>2</v>
      </c>
      <c r="R1451" t="s">
        <v>2</v>
      </c>
      <c r="S1451" t="s">
        <v>8646</v>
      </c>
      <c r="T1451" t="b">
        <v>1</v>
      </c>
      <c r="U1451" t="b">
        <v>1</v>
      </c>
      <c r="V1451">
        <v>2</v>
      </c>
      <c r="W1451">
        <v>75</v>
      </c>
      <c r="Y1451">
        <v>48</v>
      </c>
      <c r="AG1451" t="s">
        <v>4891</v>
      </c>
      <c r="AH1451" t="s">
        <v>4892</v>
      </c>
    </row>
    <row r="1452" spans="1:34" x14ac:dyDescent="0.25">
      <c r="A1452">
        <v>5</v>
      </c>
      <c r="B1452" t="s">
        <v>636</v>
      </c>
      <c r="C1452" t="s">
        <v>639</v>
      </c>
      <c r="D1452" t="s">
        <v>637</v>
      </c>
      <c r="E1452" t="s">
        <v>638</v>
      </c>
      <c r="F1452" t="s">
        <v>641</v>
      </c>
      <c r="G1452" t="s">
        <v>11042</v>
      </c>
      <c r="H1452" t="s">
        <v>1108</v>
      </c>
      <c r="I1452" t="s">
        <v>1109</v>
      </c>
      <c r="J1452">
        <v>1</v>
      </c>
      <c r="L1452" t="s">
        <v>1026</v>
      </c>
      <c r="M1452" t="s">
        <v>1110</v>
      </c>
      <c r="N1452" t="s">
        <v>1111</v>
      </c>
      <c r="O1452" t="s">
        <v>4893</v>
      </c>
      <c r="P1452" t="s">
        <v>15</v>
      </c>
      <c r="Q1452" t="s">
        <v>2</v>
      </c>
      <c r="R1452" t="s">
        <v>2</v>
      </c>
      <c r="S1452" t="s">
        <v>8646</v>
      </c>
      <c r="T1452" t="b">
        <v>1</v>
      </c>
      <c r="U1452" t="b">
        <v>1</v>
      </c>
      <c r="V1452">
        <v>3</v>
      </c>
      <c r="W1452">
        <v>75</v>
      </c>
      <c r="Y1452">
        <v>45</v>
      </c>
      <c r="AH1452" t="s">
        <v>4894</v>
      </c>
    </row>
    <row r="1453" spans="1:34" x14ac:dyDescent="0.25">
      <c r="A1453">
        <v>5</v>
      </c>
      <c r="B1453" t="s">
        <v>636</v>
      </c>
      <c r="C1453" t="s">
        <v>639</v>
      </c>
      <c r="D1453" t="s">
        <v>637</v>
      </c>
      <c r="E1453" t="s">
        <v>638</v>
      </c>
      <c r="F1453" t="s">
        <v>641</v>
      </c>
      <c r="G1453" t="s">
        <v>11042</v>
      </c>
      <c r="H1453" t="s">
        <v>1108</v>
      </c>
      <c r="I1453" t="s">
        <v>1109</v>
      </c>
      <c r="J1453">
        <v>1</v>
      </c>
      <c r="L1453" t="s">
        <v>1026</v>
      </c>
      <c r="M1453" t="s">
        <v>1110</v>
      </c>
      <c r="N1453" t="s">
        <v>1111</v>
      </c>
      <c r="O1453" t="s">
        <v>4895</v>
      </c>
      <c r="P1453" t="s">
        <v>329</v>
      </c>
      <c r="Q1453" t="s">
        <v>324</v>
      </c>
      <c r="R1453" t="s">
        <v>324</v>
      </c>
      <c r="S1453" t="s">
        <v>8645</v>
      </c>
      <c r="T1453" t="b">
        <v>0</v>
      </c>
      <c r="U1453" t="b">
        <v>1</v>
      </c>
      <c r="V1453">
        <v>1</v>
      </c>
      <c r="W1453">
        <v>0</v>
      </c>
      <c r="Y1453">
        <v>45</v>
      </c>
      <c r="AH1453" t="s">
        <v>4896</v>
      </c>
    </row>
    <row r="1454" spans="1:34" x14ac:dyDescent="0.25">
      <c r="A1454">
        <v>5</v>
      </c>
      <c r="B1454" t="s">
        <v>636</v>
      </c>
      <c r="C1454" t="s">
        <v>639</v>
      </c>
      <c r="D1454" t="s">
        <v>637</v>
      </c>
      <c r="E1454" t="s">
        <v>638</v>
      </c>
      <c r="F1454" t="s">
        <v>641</v>
      </c>
      <c r="G1454" t="s">
        <v>11042</v>
      </c>
      <c r="H1454" t="s">
        <v>1108</v>
      </c>
      <c r="I1454" t="s">
        <v>1109</v>
      </c>
      <c r="J1454">
        <v>1</v>
      </c>
      <c r="L1454" t="s">
        <v>1026</v>
      </c>
      <c r="M1454" t="s">
        <v>1110</v>
      </c>
      <c r="N1454" t="s">
        <v>1111</v>
      </c>
      <c r="O1454" t="s">
        <v>4897</v>
      </c>
      <c r="P1454" t="s">
        <v>329</v>
      </c>
      <c r="Q1454" t="s">
        <v>324</v>
      </c>
      <c r="R1454" t="s">
        <v>324</v>
      </c>
      <c r="S1454" t="s">
        <v>8645</v>
      </c>
      <c r="T1454" t="b">
        <v>0</v>
      </c>
      <c r="U1454" t="b">
        <v>1</v>
      </c>
      <c r="V1454">
        <v>2</v>
      </c>
      <c r="W1454">
        <v>0</v>
      </c>
      <c r="Y1454">
        <v>45</v>
      </c>
      <c r="AH1454" t="s">
        <v>4898</v>
      </c>
    </row>
    <row r="1455" spans="1:34" x14ac:dyDescent="0.25">
      <c r="A1455">
        <v>5</v>
      </c>
      <c r="B1455" t="s">
        <v>636</v>
      </c>
      <c r="C1455" t="s">
        <v>639</v>
      </c>
      <c r="D1455" t="s">
        <v>637</v>
      </c>
      <c r="E1455" t="s">
        <v>638</v>
      </c>
      <c r="F1455" t="s">
        <v>641</v>
      </c>
      <c r="G1455" t="s">
        <v>11042</v>
      </c>
      <c r="H1455" t="s">
        <v>1108</v>
      </c>
      <c r="I1455" t="s">
        <v>1109</v>
      </c>
      <c r="J1455">
        <v>1</v>
      </c>
      <c r="L1455" t="s">
        <v>1026</v>
      </c>
      <c r="M1455" t="s">
        <v>1110</v>
      </c>
      <c r="N1455" t="s">
        <v>1111</v>
      </c>
      <c r="O1455" t="s">
        <v>4899</v>
      </c>
      <c r="P1455" t="s">
        <v>329</v>
      </c>
      <c r="Q1455" t="s">
        <v>324</v>
      </c>
      <c r="R1455" t="s">
        <v>324</v>
      </c>
      <c r="S1455" t="s">
        <v>8645</v>
      </c>
      <c r="T1455" t="b">
        <v>0</v>
      </c>
      <c r="U1455" t="b">
        <v>1</v>
      </c>
      <c r="V1455">
        <v>3</v>
      </c>
      <c r="W1455">
        <v>0</v>
      </c>
      <c r="Y1455">
        <v>45</v>
      </c>
      <c r="AH1455" t="s">
        <v>4900</v>
      </c>
    </row>
    <row r="1456" spans="1:34" x14ac:dyDescent="0.25">
      <c r="A1456">
        <v>5</v>
      </c>
      <c r="B1456" t="s">
        <v>636</v>
      </c>
      <c r="C1456" t="s">
        <v>639</v>
      </c>
      <c r="D1456" t="s">
        <v>637</v>
      </c>
      <c r="E1456" t="s">
        <v>638</v>
      </c>
      <c r="F1456" t="s">
        <v>641</v>
      </c>
      <c r="G1456" t="s">
        <v>11042</v>
      </c>
      <c r="H1456" t="s">
        <v>1108</v>
      </c>
      <c r="I1456" t="s">
        <v>1109</v>
      </c>
      <c r="J1456">
        <v>1</v>
      </c>
      <c r="L1456" t="s">
        <v>1026</v>
      </c>
      <c r="M1456" t="s">
        <v>1110</v>
      </c>
      <c r="N1456" t="s">
        <v>1111</v>
      </c>
      <c r="O1456" t="s">
        <v>4901</v>
      </c>
      <c r="P1456" t="s">
        <v>356</v>
      </c>
      <c r="Q1456" t="s">
        <v>25</v>
      </c>
      <c r="R1456" t="s">
        <v>25</v>
      </c>
      <c r="S1456" t="s">
        <v>357</v>
      </c>
      <c r="T1456" t="b">
        <v>0</v>
      </c>
      <c r="U1456" t="b">
        <v>1</v>
      </c>
      <c r="V1456">
        <v>2</v>
      </c>
      <c r="Y1456">
        <v>300</v>
      </c>
      <c r="Z1456">
        <v>1.35</v>
      </c>
      <c r="AA1456" t="s">
        <v>3957</v>
      </c>
      <c r="AG1456" t="s">
        <v>4062</v>
      </c>
      <c r="AH1456" t="s">
        <v>1111</v>
      </c>
    </row>
    <row r="1457" spans="1:34" x14ac:dyDescent="0.25">
      <c r="A1457">
        <v>5</v>
      </c>
      <c r="B1457" t="s">
        <v>636</v>
      </c>
      <c r="C1457" t="s">
        <v>639</v>
      </c>
      <c r="D1457" t="s">
        <v>637</v>
      </c>
      <c r="E1457" t="s">
        <v>638</v>
      </c>
      <c r="F1457" t="s">
        <v>641</v>
      </c>
      <c r="G1457" t="s">
        <v>11042</v>
      </c>
      <c r="H1457" t="s">
        <v>1112</v>
      </c>
      <c r="I1457" t="s">
        <v>1113</v>
      </c>
      <c r="J1457">
        <v>2</v>
      </c>
      <c r="L1457" t="s">
        <v>1031</v>
      </c>
      <c r="M1457" t="s">
        <v>1114</v>
      </c>
      <c r="N1457" t="s">
        <v>1115</v>
      </c>
      <c r="O1457" t="s">
        <v>4902</v>
      </c>
      <c r="P1457" t="s">
        <v>356</v>
      </c>
      <c r="Q1457" t="s">
        <v>25</v>
      </c>
      <c r="R1457" t="s">
        <v>25</v>
      </c>
      <c r="S1457" t="s">
        <v>357</v>
      </c>
      <c r="T1457" t="b">
        <v>0</v>
      </c>
      <c r="U1457" t="b">
        <v>1</v>
      </c>
      <c r="V1457">
        <v>1</v>
      </c>
      <c r="Y1457">
        <v>300</v>
      </c>
      <c r="Z1457">
        <v>1.3</v>
      </c>
      <c r="AA1457" t="s">
        <v>3957</v>
      </c>
      <c r="AG1457" t="s">
        <v>4903</v>
      </c>
      <c r="AH1457" t="s">
        <v>1114</v>
      </c>
    </row>
    <row r="1458" spans="1:34" x14ac:dyDescent="0.25">
      <c r="A1458">
        <v>5</v>
      </c>
      <c r="B1458" t="s">
        <v>636</v>
      </c>
      <c r="C1458" t="s">
        <v>639</v>
      </c>
      <c r="D1458" t="s">
        <v>637</v>
      </c>
      <c r="E1458" t="s">
        <v>638</v>
      </c>
      <c r="F1458" t="s">
        <v>641</v>
      </c>
      <c r="G1458" t="s">
        <v>11042</v>
      </c>
      <c r="H1458" t="s">
        <v>1112</v>
      </c>
      <c r="I1458" t="s">
        <v>1113</v>
      </c>
      <c r="J1458">
        <v>2</v>
      </c>
      <c r="L1458" t="s">
        <v>1031</v>
      </c>
      <c r="M1458" t="s">
        <v>1114</v>
      </c>
      <c r="N1458" t="s">
        <v>1115</v>
      </c>
      <c r="O1458" t="s">
        <v>4904</v>
      </c>
      <c r="P1458" t="s">
        <v>1404</v>
      </c>
      <c r="Q1458" t="s">
        <v>148</v>
      </c>
      <c r="R1458" t="s">
        <v>8659</v>
      </c>
      <c r="S1458" t="s">
        <v>149</v>
      </c>
      <c r="T1458" t="b">
        <v>0</v>
      </c>
      <c r="U1458" t="b">
        <v>0</v>
      </c>
      <c r="V1458">
        <v>1</v>
      </c>
      <c r="W1458">
        <v>120</v>
      </c>
      <c r="X1458">
        <v>8</v>
      </c>
      <c r="AB1458">
        <v>3</v>
      </c>
      <c r="AC1458">
        <v>1</v>
      </c>
      <c r="AD1458">
        <v>1</v>
      </c>
      <c r="AE1458" t="s">
        <v>618</v>
      </c>
      <c r="AG1458" t="s">
        <v>2598</v>
      </c>
      <c r="AH1458" t="s">
        <v>4905</v>
      </c>
    </row>
    <row r="1459" spans="1:34" x14ac:dyDescent="0.25">
      <c r="A1459">
        <v>5</v>
      </c>
      <c r="B1459" t="s">
        <v>636</v>
      </c>
      <c r="C1459" t="s">
        <v>639</v>
      </c>
      <c r="D1459" t="s">
        <v>637</v>
      </c>
      <c r="E1459" t="s">
        <v>638</v>
      </c>
      <c r="F1459" t="s">
        <v>641</v>
      </c>
      <c r="G1459" t="s">
        <v>11042</v>
      </c>
      <c r="H1459" t="s">
        <v>1112</v>
      </c>
      <c r="I1459" t="s">
        <v>1113</v>
      </c>
      <c r="J1459">
        <v>2</v>
      </c>
      <c r="L1459" t="s">
        <v>1031</v>
      </c>
      <c r="M1459" t="s">
        <v>1114</v>
      </c>
      <c r="N1459" t="s">
        <v>1115</v>
      </c>
      <c r="O1459" t="s">
        <v>4906</v>
      </c>
      <c r="P1459" t="s">
        <v>1404</v>
      </c>
      <c r="Q1459" t="s">
        <v>148</v>
      </c>
      <c r="R1459" t="s">
        <v>8659</v>
      </c>
      <c r="S1459" t="s">
        <v>149</v>
      </c>
      <c r="T1459" t="b">
        <v>0</v>
      </c>
      <c r="U1459" t="b">
        <v>0</v>
      </c>
      <c r="V1459">
        <v>2</v>
      </c>
      <c r="W1459">
        <v>120</v>
      </c>
      <c r="X1459">
        <v>8</v>
      </c>
      <c r="AB1459">
        <v>3</v>
      </c>
      <c r="AC1459">
        <v>1</v>
      </c>
      <c r="AD1459">
        <v>1</v>
      </c>
      <c r="AE1459" t="s">
        <v>618</v>
      </c>
      <c r="AG1459" t="s">
        <v>2598</v>
      </c>
      <c r="AH1459" t="s">
        <v>4907</v>
      </c>
    </row>
    <row r="1460" spans="1:34" x14ac:dyDescent="0.25">
      <c r="A1460">
        <v>5</v>
      </c>
      <c r="B1460" t="s">
        <v>636</v>
      </c>
      <c r="C1460" t="s">
        <v>639</v>
      </c>
      <c r="D1460" t="s">
        <v>637</v>
      </c>
      <c r="E1460" t="s">
        <v>638</v>
      </c>
      <c r="F1460" t="s">
        <v>641</v>
      </c>
      <c r="G1460" t="s">
        <v>11042</v>
      </c>
      <c r="H1460" t="s">
        <v>1112</v>
      </c>
      <c r="I1460" t="s">
        <v>1113</v>
      </c>
      <c r="J1460">
        <v>2</v>
      </c>
      <c r="L1460" t="s">
        <v>1031</v>
      </c>
      <c r="M1460" t="s">
        <v>1114</v>
      </c>
      <c r="N1460" t="s">
        <v>1115</v>
      </c>
      <c r="O1460" t="s">
        <v>4908</v>
      </c>
      <c r="P1460" t="s">
        <v>1404</v>
      </c>
      <c r="Q1460" t="s">
        <v>148</v>
      </c>
      <c r="R1460" t="s">
        <v>8659</v>
      </c>
      <c r="S1460" t="s">
        <v>149</v>
      </c>
      <c r="T1460" t="b">
        <v>0</v>
      </c>
      <c r="U1460" t="b">
        <v>0</v>
      </c>
      <c r="V1460">
        <v>3</v>
      </c>
      <c r="W1460">
        <v>120</v>
      </c>
      <c r="X1460">
        <v>7</v>
      </c>
      <c r="AB1460">
        <v>3</v>
      </c>
      <c r="AC1460">
        <v>1</v>
      </c>
      <c r="AD1460">
        <v>1</v>
      </c>
      <c r="AE1460" t="s">
        <v>610</v>
      </c>
      <c r="AG1460" t="s">
        <v>4909</v>
      </c>
      <c r="AH1460" t="s">
        <v>4910</v>
      </c>
    </row>
    <row r="1461" spans="1:34" x14ac:dyDescent="0.25">
      <c r="A1461">
        <v>5</v>
      </c>
      <c r="B1461" t="s">
        <v>636</v>
      </c>
      <c r="C1461" t="s">
        <v>639</v>
      </c>
      <c r="D1461" t="s">
        <v>637</v>
      </c>
      <c r="E1461" t="s">
        <v>638</v>
      </c>
      <c r="F1461" t="s">
        <v>641</v>
      </c>
      <c r="G1461" t="s">
        <v>11042</v>
      </c>
      <c r="H1461" t="s">
        <v>1112</v>
      </c>
      <c r="I1461" t="s">
        <v>1113</v>
      </c>
      <c r="J1461">
        <v>2</v>
      </c>
      <c r="L1461" t="s">
        <v>1031</v>
      </c>
      <c r="M1461" t="s">
        <v>1114</v>
      </c>
      <c r="N1461" t="s">
        <v>1115</v>
      </c>
      <c r="O1461" t="s">
        <v>4911</v>
      </c>
      <c r="P1461" t="s">
        <v>1404</v>
      </c>
      <c r="Q1461" t="s">
        <v>148</v>
      </c>
      <c r="R1461" t="s">
        <v>8659</v>
      </c>
      <c r="S1461" t="s">
        <v>149</v>
      </c>
      <c r="T1461" t="b">
        <v>0</v>
      </c>
      <c r="U1461" t="b">
        <v>0</v>
      </c>
      <c r="V1461">
        <v>4</v>
      </c>
      <c r="W1461">
        <v>120</v>
      </c>
      <c r="X1461">
        <v>7</v>
      </c>
      <c r="AB1461">
        <v>3</v>
      </c>
      <c r="AC1461">
        <v>1</v>
      </c>
      <c r="AD1461">
        <v>1</v>
      </c>
      <c r="AE1461" t="s">
        <v>610</v>
      </c>
      <c r="AG1461" t="s">
        <v>4909</v>
      </c>
      <c r="AH1461" t="s">
        <v>4912</v>
      </c>
    </row>
    <row r="1462" spans="1:34" x14ac:dyDescent="0.25">
      <c r="A1462">
        <v>5</v>
      </c>
      <c r="B1462" t="s">
        <v>636</v>
      </c>
      <c r="C1462" t="s">
        <v>639</v>
      </c>
      <c r="D1462" t="s">
        <v>637</v>
      </c>
      <c r="E1462" t="s">
        <v>638</v>
      </c>
      <c r="F1462" t="s">
        <v>641</v>
      </c>
      <c r="G1462" t="s">
        <v>11042</v>
      </c>
      <c r="H1462" t="s">
        <v>1112</v>
      </c>
      <c r="I1462" t="s">
        <v>1113</v>
      </c>
      <c r="J1462">
        <v>2</v>
      </c>
      <c r="L1462" t="s">
        <v>1031</v>
      </c>
      <c r="M1462" t="s">
        <v>1114</v>
      </c>
      <c r="N1462" t="s">
        <v>1115</v>
      </c>
      <c r="O1462" t="s">
        <v>4913</v>
      </c>
      <c r="P1462" t="s">
        <v>2295</v>
      </c>
      <c r="Q1462" t="s">
        <v>148</v>
      </c>
      <c r="R1462" t="s">
        <v>8659</v>
      </c>
      <c r="S1462" t="s">
        <v>8645</v>
      </c>
      <c r="T1462" t="b">
        <v>0</v>
      </c>
      <c r="U1462" t="b">
        <v>0</v>
      </c>
      <c r="V1462">
        <v>1</v>
      </c>
      <c r="W1462">
        <v>60</v>
      </c>
      <c r="X1462">
        <v>12</v>
      </c>
      <c r="AB1462">
        <v>2</v>
      </c>
      <c r="AC1462">
        <v>1</v>
      </c>
      <c r="AD1462">
        <v>2</v>
      </c>
      <c r="AE1462" t="s">
        <v>618</v>
      </c>
      <c r="AG1462" t="s">
        <v>4914</v>
      </c>
      <c r="AH1462" t="s">
        <v>4915</v>
      </c>
    </row>
    <row r="1463" spans="1:34" x14ac:dyDescent="0.25">
      <c r="A1463">
        <v>5</v>
      </c>
      <c r="B1463" t="s">
        <v>636</v>
      </c>
      <c r="C1463" t="s">
        <v>639</v>
      </c>
      <c r="D1463" t="s">
        <v>637</v>
      </c>
      <c r="E1463" t="s">
        <v>638</v>
      </c>
      <c r="F1463" t="s">
        <v>641</v>
      </c>
      <c r="G1463" t="s">
        <v>11042</v>
      </c>
      <c r="H1463" t="s">
        <v>1112</v>
      </c>
      <c r="I1463" t="s">
        <v>1113</v>
      </c>
      <c r="J1463">
        <v>2</v>
      </c>
      <c r="L1463" t="s">
        <v>1031</v>
      </c>
      <c r="M1463" t="s">
        <v>1114</v>
      </c>
      <c r="N1463" t="s">
        <v>1115</v>
      </c>
      <c r="O1463" t="s">
        <v>4916</v>
      </c>
      <c r="P1463" t="s">
        <v>2295</v>
      </c>
      <c r="Q1463" t="s">
        <v>148</v>
      </c>
      <c r="R1463" t="s">
        <v>8659</v>
      </c>
      <c r="S1463" t="s">
        <v>8645</v>
      </c>
      <c r="T1463" t="b">
        <v>0</v>
      </c>
      <c r="U1463" t="b">
        <v>0</v>
      </c>
      <c r="V1463">
        <v>2</v>
      </c>
      <c r="W1463">
        <v>70</v>
      </c>
      <c r="X1463">
        <v>12</v>
      </c>
      <c r="AB1463">
        <v>2</v>
      </c>
      <c r="AC1463">
        <v>1</v>
      </c>
      <c r="AD1463">
        <v>2</v>
      </c>
      <c r="AE1463" t="s">
        <v>618</v>
      </c>
      <c r="AG1463" t="s">
        <v>4914</v>
      </c>
      <c r="AH1463" t="s">
        <v>4917</v>
      </c>
    </row>
    <row r="1464" spans="1:34" x14ac:dyDescent="0.25">
      <c r="A1464">
        <v>5</v>
      </c>
      <c r="B1464" t="s">
        <v>636</v>
      </c>
      <c r="C1464" t="s">
        <v>639</v>
      </c>
      <c r="D1464" t="s">
        <v>637</v>
      </c>
      <c r="E1464" t="s">
        <v>638</v>
      </c>
      <c r="F1464" t="s">
        <v>641</v>
      </c>
      <c r="G1464" t="s">
        <v>11042</v>
      </c>
      <c r="H1464" t="s">
        <v>1112</v>
      </c>
      <c r="I1464" t="s">
        <v>1113</v>
      </c>
      <c r="J1464">
        <v>2</v>
      </c>
      <c r="L1464" t="s">
        <v>1031</v>
      </c>
      <c r="M1464" t="s">
        <v>1114</v>
      </c>
      <c r="N1464" t="s">
        <v>1115</v>
      </c>
      <c r="O1464" t="s">
        <v>4918</v>
      </c>
      <c r="P1464" t="s">
        <v>2295</v>
      </c>
      <c r="Q1464" t="s">
        <v>148</v>
      </c>
      <c r="R1464" t="s">
        <v>8659</v>
      </c>
      <c r="S1464" t="s">
        <v>8645</v>
      </c>
      <c r="T1464" t="b">
        <v>0</v>
      </c>
      <c r="U1464" t="b">
        <v>0</v>
      </c>
      <c r="V1464">
        <v>3</v>
      </c>
      <c r="W1464">
        <v>80</v>
      </c>
      <c r="X1464">
        <v>10</v>
      </c>
      <c r="AB1464">
        <v>2</v>
      </c>
      <c r="AC1464">
        <v>1</v>
      </c>
      <c r="AD1464">
        <v>2</v>
      </c>
      <c r="AE1464" t="s">
        <v>610</v>
      </c>
      <c r="AG1464" t="s">
        <v>4919</v>
      </c>
      <c r="AH1464" t="s">
        <v>4920</v>
      </c>
    </row>
    <row r="1465" spans="1:34" x14ac:dyDescent="0.25">
      <c r="A1465">
        <v>5</v>
      </c>
      <c r="B1465" t="s">
        <v>636</v>
      </c>
      <c r="C1465" t="s">
        <v>639</v>
      </c>
      <c r="D1465" t="s">
        <v>637</v>
      </c>
      <c r="E1465" t="s">
        <v>638</v>
      </c>
      <c r="F1465" t="s">
        <v>641</v>
      </c>
      <c r="G1465" t="s">
        <v>11042</v>
      </c>
      <c r="H1465" t="s">
        <v>1112</v>
      </c>
      <c r="I1465" t="s">
        <v>1113</v>
      </c>
      <c r="J1465">
        <v>2</v>
      </c>
      <c r="L1465" t="s">
        <v>1031</v>
      </c>
      <c r="M1465" t="s">
        <v>1114</v>
      </c>
      <c r="N1465" t="s">
        <v>1115</v>
      </c>
      <c r="O1465" t="s">
        <v>4921</v>
      </c>
      <c r="P1465" t="s">
        <v>192</v>
      </c>
      <c r="Q1465" t="s">
        <v>148</v>
      </c>
      <c r="R1465" t="s">
        <v>8659</v>
      </c>
      <c r="S1465" t="s">
        <v>149</v>
      </c>
      <c r="T1465" t="b">
        <v>1</v>
      </c>
      <c r="U1465" t="b">
        <v>0</v>
      </c>
      <c r="V1465">
        <v>1</v>
      </c>
      <c r="W1465">
        <v>40</v>
      </c>
      <c r="X1465">
        <v>8</v>
      </c>
      <c r="AB1465">
        <v>3</v>
      </c>
      <c r="AC1465">
        <v>1</v>
      </c>
      <c r="AD1465">
        <v>2</v>
      </c>
      <c r="AE1465" t="s">
        <v>618</v>
      </c>
      <c r="AG1465" t="s">
        <v>3213</v>
      </c>
      <c r="AH1465" t="s">
        <v>4922</v>
      </c>
    </row>
    <row r="1466" spans="1:34" x14ac:dyDescent="0.25">
      <c r="A1466">
        <v>5</v>
      </c>
      <c r="B1466" t="s">
        <v>636</v>
      </c>
      <c r="C1466" t="s">
        <v>639</v>
      </c>
      <c r="D1466" t="s">
        <v>637</v>
      </c>
      <c r="E1466" t="s">
        <v>638</v>
      </c>
      <c r="F1466" t="s">
        <v>641</v>
      </c>
      <c r="G1466" t="s">
        <v>11042</v>
      </c>
      <c r="H1466" t="s">
        <v>1112</v>
      </c>
      <c r="I1466" t="s">
        <v>1113</v>
      </c>
      <c r="J1466">
        <v>2</v>
      </c>
      <c r="L1466" t="s">
        <v>1031</v>
      </c>
      <c r="M1466" t="s">
        <v>1114</v>
      </c>
      <c r="N1466" t="s">
        <v>1115</v>
      </c>
      <c r="O1466" t="s">
        <v>4923</v>
      </c>
      <c r="P1466" t="s">
        <v>192</v>
      </c>
      <c r="Q1466" t="s">
        <v>148</v>
      </c>
      <c r="R1466" t="s">
        <v>8659</v>
      </c>
      <c r="S1466" t="s">
        <v>149</v>
      </c>
      <c r="T1466" t="b">
        <v>1</v>
      </c>
      <c r="U1466" t="b">
        <v>0</v>
      </c>
      <c r="V1466">
        <v>2</v>
      </c>
      <c r="W1466">
        <v>40</v>
      </c>
      <c r="X1466">
        <v>8</v>
      </c>
      <c r="AB1466">
        <v>3</v>
      </c>
      <c r="AC1466">
        <v>1</v>
      </c>
      <c r="AD1466">
        <v>2</v>
      </c>
      <c r="AE1466" t="s">
        <v>618</v>
      </c>
      <c r="AG1466" t="s">
        <v>3213</v>
      </c>
      <c r="AH1466" t="s">
        <v>4924</v>
      </c>
    </row>
    <row r="1467" spans="1:34" x14ac:dyDescent="0.25">
      <c r="A1467">
        <v>5</v>
      </c>
      <c r="B1467" t="s">
        <v>636</v>
      </c>
      <c r="C1467" t="s">
        <v>639</v>
      </c>
      <c r="D1467" t="s">
        <v>637</v>
      </c>
      <c r="E1467" t="s">
        <v>638</v>
      </c>
      <c r="F1467" t="s">
        <v>641</v>
      </c>
      <c r="G1467" t="s">
        <v>11042</v>
      </c>
      <c r="H1467" t="s">
        <v>1112</v>
      </c>
      <c r="I1467" t="s">
        <v>1113</v>
      </c>
      <c r="J1467">
        <v>2</v>
      </c>
      <c r="L1467" t="s">
        <v>1031</v>
      </c>
      <c r="M1467" t="s">
        <v>1114</v>
      </c>
      <c r="N1467" t="s">
        <v>1115</v>
      </c>
      <c r="O1467" t="s">
        <v>4925</v>
      </c>
      <c r="P1467" t="s">
        <v>192</v>
      </c>
      <c r="Q1467" t="s">
        <v>148</v>
      </c>
      <c r="R1467" t="s">
        <v>8659</v>
      </c>
      <c r="S1467" t="s">
        <v>149</v>
      </c>
      <c r="T1467" t="b">
        <v>1</v>
      </c>
      <c r="U1467" t="b">
        <v>0</v>
      </c>
      <c r="V1467">
        <v>3</v>
      </c>
      <c r="W1467">
        <v>40</v>
      </c>
      <c r="X1467">
        <v>8</v>
      </c>
      <c r="AB1467">
        <v>3</v>
      </c>
      <c r="AC1467">
        <v>1</v>
      </c>
      <c r="AD1467">
        <v>2</v>
      </c>
      <c r="AE1467" t="s">
        <v>3856</v>
      </c>
      <c r="AG1467" t="s">
        <v>4088</v>
      </c>
      <c r="AH1467" t="s">
        <v>4926</v>
      </c>
    </row>
    <row r="1468" spans="1:34" x14ac:dyDescent="0.25">
      <c r="A1468">
        <v>5</v>
      </c>
      <c r="B1468" t="s">
        <v>636</v>
      </c>
      <c r="C1468" t="s">
        <v>639</v>
      </c>
      <c r="D1468" t="s">
        <v>637</v>
      </c>
      <c r="E1468" t="s">
        <v>638</v>
      </c>
      <c r="F1468" t="s">
        <v>641</v>
      </c>
      <c r="G1468" t="s">
        <v>11042</v>
      </c>
      <c r="H1468" t="s">
        <v>1112</v>
      </c>
      <c r="I1468" t="s">
        <v>1113</v>
      </c>
      <c r="J1468">
        <v>2</v>
      </c>
      <c r="L1468" t="s">
        <v>1031</v>
      </c>
      <c r="M1468" t="s">
        <v>1114</v>
      </c>
      <c r="N1468" t="s">
        <v>1115</v>
      </c>
      <c r="O1468" t="s">
        <v>4927</v>
      </c>
      <c r="P1468" t="s">
        <v>214</v>
      </c>
      <c r="Q1468" t="s">
        <v>8650</v>
      </c>
      <c r="R1468" t="s">
        <v>8637</v>
      </c>
      <c r="S1468" t="s">
        <v>8643</v>
      </c>
      <c r="T1468" t="b">
        <v>0</v>
      </c>
      <c r="U1468" t="b">
        <v>0</v>
      </c>
      <c r="V1468">
        <v>1</v>
      </c>
      <c r="W1468">
        <v>50</v>
      </c>
      <c r="X1468">
        <v>12</v>
      </c>
      <c r="AB1468">
        <v>2</v>
      </c>
      <c r="AC1468">
        <v>1</v>
      </c>
      <c r="AD1468">
        <v>2</v>
      </c>
      <c r="AE1468" t="s">
        <v>610</v>
      </c>
      <c r="AG1468" t="s">
        <v>1937</v>
      </c>
      <c r="AH1468" t="s">
        <v>4928</v>
      </c>
    </row>
    <row r="1469" spans="1:34" x14ac:dyDescent="0.25">
      <c r="A1469">
        <v>5</v>
      </c>
      <c r="B1469" t="s">
        <v>636</v>
      </c>
      <c r="C1469" t="s">
        <v>639</v>
      </c>
      <c r="D1469" t="s">
        <v>637</v>
      </c>
      <c r="E1469" t="s">
        <v>638</v>
      </c>
      <c r="F1469" t="s">
        <v>641</v>
      </c>
      <c r="G1469" t="s">
        <v>11042</v>
      </c>
      <c r="H1469" t="s">
        <v>1112</v>
      </c>
      <c r="I1469" t="s">
        <v>1113</v>
      </c>
      <c r="J1469">
        <v>2</v>
      </c>
      <c r="L1469" t="s">
        <v>1031</v>
      </c>
      <c r="M1469" t="s">
        <v>1114</v>
      </c>
      <c r="N1469" t="s">
        <v>1115</v>
      </c>
      <c r="O1469" t="s">
        <v>4929</v>
      </c>
      <c r="P1469" t="s">
        <v>214</v>
      </c>
      <c r="Q1469" t="s">
        <v>8650</v>
      </c>
      <c r="R1469" t="s">
        <v>8637</v>
      </c>
      <c r="S1469" t="s">
        <v>8643</v>
      </c>
      <c r="T1469" t="b">
        <v>0</v>
      </c>
      <c r="U1469" t="b">
        <v>0</v>
      </c>
      <c r="V1469">
        <v>2</v>
      </c>
      <c r="W1469">
        <v>50</v>
      </c>
      <c r="X1469">
        <v>10</v>
      </c>
      <c r="AB1469">
        <v>2</v>
      </c>
      <c r="AC1469">
        <v>1</v>
      </c>
      <c r="AD1469">
        <v>2</v>
      </c>
      <c r="AE1469" t="s">
        <v>610</v>
      </c>
      <c r="AG1469" t="s">
        <v>1937</v>
      </c>
      <c r="AH1469" t="s">
        <v>4930</v>
      </c>
    </row>
    <row r="1470" spans="1:34" x14ac:dyDescent="0.25">
      <c r="A1470">
        <v>5</v>
      </c>
      <c r="B1470" t="s">
        <v>636</v>
      </c>
      <c r="C1470" t="s">
        <v>639</v>
      </c>
      <c r="D1470" t="s">
        <v>637</v>
      </c>
      <c r="E1470" t="s">
        <v>638</v>
      </c>
      <c r="F1470" t="s">
        <v>641</v>
      </c>
      <c r="G1470" t="s">
        <v>11042</v>
      </c>
      <c r="H1470" t="s">
        <v>1112</v>
      </c>
      <c r="I1470" t="s">
        <v>1113</v>
      </c>
      <c r="J1470">
        <v>2</v>
      </c>
      <c r="L1470" t="s">
        <v>1031</v>
      </c>
      <c r="M1470" t="s">
        <v>1114</v>
      </c>
      <c r="N1470" t="s">
        <v>1115</v>
      </c>
      <c r="O1470" t="s">
        <v>4931</v>
      </c>
      <c r="P1470" t="s">
        <v>214</v>
      </c>
      <c r="Q1470" t="s">
        <v>8650</v>
      </c>
      <c r="R1470" t="s">
        <v>8637</v>
      </c>
      <c r="S1470" t="s">
        <v>8643</v>
      </c>
      <c r="T1470" t="b">
        <v>0</v>
      </c>
      <c r="U1470" t="b">
        <v>0</v>
      </c>
      <c r="V1470">
        <v>3</v>
      </c>
      <c r="W1470">
        <v>50</v>
      </c>
      <c r="X1470">
        <v>9</v>
      </c>
      <c r="AB1470">
        <v>2</v>
      </c>
      <c r="AC1470">
        <v>1</v>
      </c>
      <c r="AD1470">
        <v>2</v>
      </c>
      <c r="AE1470" t="s">
        <v>610</v>
      </c>
      <c r="AG1470" t="s">
        <v>4932</v>
      </c>
      <c r="AH1470" t="s">
        <v>4933</v>
      </c>
    </row>
    <row r="1471" spans="1:34" x14ac:dyDescent="0.25">
      <c r="A1471">
        <v>5</v>
      </c>
      <c r="B1471" t="s">
        <v>636</v>
      </c>
      <c r="C1471" t="s">
        <v>639</v>
      </c>
      <c r="D1471" t="s">
        <v>637</v>
      </c>
      <c r="E1471" t="s">
        <v>638</v>
      </c>
      <c r="F1471" t="s">
        <v>641</v>
      </c>
      <c r="G1471" t="s">
        <v>11042</v>
      </c>
      <c r="H1471" t="s">
        <v>1112</v>
      </c>
      <c r="I1471" t="s">
        <v>1113</v>
      </c>
      <c r="J1471">
        <v>2</v>
      </c>
      <c r="L1471" t="s">
        <v>1031</v>
      </c>
      <c r="M1471" t="s">
        <v>1114</v>
      </c>
      <c r="N1471" t="s">
        <v>1115</v>
      </c>
      <c r="O1471" t="s">
        <v>4934</v>
      </c>
      <c r="P1471" t="s">
        <v>214</v>
      </c>
      <c r="Q1471" t="s">
        <v>8650</v>
      </c>
      <c r="R1471" t="s">
        <v>8637</v>
      </c>
      <c r="S1471" t="s">
        <v>8643</v>
      </c>
      <c r="T1471" t="b">
        <v>0</v>
      </c>
      <c r="U1471" t="b">
        <v>0</v>
      </c>
      <c r="V1471">
        <v>4</v>
      </c>
      <c r="W1471">
        <v>50</v>
      </c>
      <c r="X1471">
        <v>8</v>
      </c>
      <c r="AB1471">
        <v>2</v>
      </c>
      <c r="AC1471">
        <v>1</v>
      </c>
      <c r="AD1471">
        <v>2</v>
      </c>
      <c r="AE1471" t="s">
        <v>610</v>
      </c>
      <c r="AG1471" t="s">
        <v>4932</v>
      </c>
      <c r="AH1471" t="s">
        <v>4935</v>
      </c>
    </row>
    <row r="1472" spans="1:34" x14ac:dyDescent="0.25">
      <c r="A1472">
        <v>5</v>
      </c>
      <c r="B1472" t="s">
        <v>636</v>
      </c>
      <c r="C1472" t="s">
        <v>639</v>
      </c>
      <c r="D1472" t="s">
        <v>637</v>
      </c>
      <c r="E1472" t="s">
        <v>638</v>
      </c>
      <c r="F1472" t="s">
        <v>641</v>
      </c>
      <c r="G1472" t="s">
        <v>11042</v>
      </c>
      <c r="H1472" t="s">
        <v>1112</v>
      </c>
      <c r="I1472" t="s">
        <v>1113</v>
      </c>
      <c r="J1472">
        <v>2</v>
      </c>
      <c r="L1472" t="s">
        <v>1031</v>
      </c>
      <c r="M1472" t="s">
        <v>1114</v>
      </c>
      <c r="N1472" t="s">
        <v>1115</v>
      </c>
      <c r="O1472" t="s">
        <v>4936</v>
      </c>
      <c r="P1472" t="s">
        <v>217</v>
      </c>
      <c r="Q1472" t="s">
        <v>8650</v>
      </c>
      <c r="R1472" t="s">
        <v>8637</v>
      </c>
      <c r="S1472" t="s">
        <v>8645</v>
      </c>
      <c r="T1472" t="b">
        <v>1</v>
      </c>
      <c r="U1472" t="b">
        <v>0</v>
      </c>
      <c r="V1472">
        <v>1</v>
      </c>
      <c r="W1472">
        <v>12.5</v>
      </c>
      <c r="X1472">
        <v>11</v>
      </c>
      <c r="AB1472">
        <v>3</v>
      </c>
      <c r="AC1472">
        <v>1</v>
      </c>
      <c r="AD1472">
        <v>3</v>
      </c>
      <c r="AE1472" t="s">
        <v>3856</v>
      </c>
      <c r="AG1472" t="s">
        <v>4937</v>
      </c>
      <c r="AH1472" t="s">
        <v>4938</v>
      </c>
    </row>
    <row r="1473" spans="1:34" x14ac:dyDescent="0.25">
      <c r="A1473">
        <v>5</v>
      </c>
      <c r="B1473" t="s">
        <v>636</v>
      </c>
      <c r="C1473" t="s">
        <v>639</v>
      </c>
      <c r="D1473" t="s">
        <v>637</v>
      </c>
      <c r="E1473" t="s">
        <v>638</v>
      </c>
      <c r="F1473" t="s">
        <v>641</v>
      </c>
      <c r="G1473" t="s">
        <v>11042</v>
      </c>
      <c r="H1473" t="s">
        <v>1112</v>
      </c>
      <c r="I1473" t="s">
        <v>1113</v>
      </c>
      <c r="J1473">
        <v>2</v>
      </c>
      <c r="L1473" t="s">
        <v>1031</v>
      </c>
      <c r="M1473" t="s">
        <v>1114</v>
      </c>
      <c r="N1473" t="s">
        <v>1115</v>
      </c>
      <c r="O1473" t="s">
        <v>4939</v>
      </c>
      <c r="P1473" t="s">
        <v>217</v>
      </c>
      <c r="Q1473" t="s">
        <v>8650</v>
      </c>
      <c r="R1473" t="s">
        <v>8637</v>
      </c>
      <c r="S1473" t="s">
        <v>8645</v>
      </c>
      <c r="T1473" t="b">
        <v>1</v>
      </c>
      <c r="U1473" t="b">
        <v>0</v>
      </c>
      <c r="V1473">
        <v>2</v>
      </c>
      <c r="W1473">
        <v>15</v>
      </c>
      <c r="X1473">
        <v>10</v>
      </c>
      <c r="AB1473">
        <v>3</v>
      </c>
      <c r="AC1473">
        <v>1</v>
      </c>
      <c r="AD1473">
        <v>3</v>
      </c>
      <c r="AE1473" t="s">
        <v>3856</v>
      </c>
      <c r="AG1473" t="s">
        <v>4937</v>
      </c>
      <c r="AH1473" t="s">
        <v>4940</v>
      </c>
    </row>
    <row r="1474" spans="1:34" x14ac:dyDescent="0.25">
      <c r="A1474">
        <v>5</v>
      </c>
      <c r="B1474" t="s">
        <v>636</v>
      </c>
      <c r="C1474" t="s">
        <v>639</v>
      </c>
      <c r="D1474" t="s">
        <v>637</v>
      </c>
      <c r="E1474" t="s">
        <v>638</v>
      </c>
      <c r="F1474" t="s">
        <v>641</v>
      </c>
      <c r="G1474" t="s">
        <v>11042</v>
      </c>
      <c r="H1474" t="s">
        <v>1112</v>
      </c>
      <c r="I1474" t="s">
        <v>1113</v>
      </c>
      <c r="J1474">
        <v>2</v>
      </c>
      <c r="L1474" t="s">
        <v>1031</v>
      </c>
      <c r="M1474" t="s">
        <v>1114</v>
      </c>
      <c r="N1474" t="s">
        <v>1115</v>
      </c>
      <c r="O1474" t="s">
        <v>4941</v>
      </c>
      <c r="P1474" t="s">
        <v>217</v>
      </c>
      <c r="Q1474" t="s">
        <v>8650</v>
      </c>
      <c r="R1474" t="s">
        <v>8637</v>
      </c>
      <c r="S1474" t="s">
        <v>8645</v>
      </c>
      <c r="T1474" t="b">
        <v>1</v>
      </c>
      <c r="U1474" t="b">
        <v>0</v>
      </c>
      <c r="V1474">
        <v>3</v>
      </c>
      <c r="W1474">
        <v>15</v>
      </c>
      <c r="X1474">
        <v>11</v>
      </c>
      <c r="AB1474">
        <v>3</v>
      </c>
      <c r="AC1474">
        <v>1</v>
      </c>
      <c r="AD1474">
        <v>3</v>
      </c>
      <c r="AE1474" t="s">
        <v>3856</v>
      </c>
      <c r="AG1474" t="s">
        <v>4942</v>
      </c>
      <c r="AH1474" t="s">
        <v>4943</v>
      </c>
    </row>
    <row r="1475" spans="1:34" x14ac:dyDescent="0.25">
      <c r="A1475">
        <v>5</v>
      </c>
      <c r="B1475" t="s">
        <v>636</v>
      </c>
      <c r="C1475" t="s">
        <v>639</v>
      </c>
      <c r="D1475" t="s">
        <v>637</v>
      </c>
      <c r="E1475" t="s">
        <v>638</v>
      </c>
      <c r="F1475" t="s">
        <v>641</v>
      </c>
      <c r="G1475" t="s">
        <v>11042</v>
      </c>
      <c r="H1475" t="s">
        <v>1112</v>
      </c>
      <c r="I1475" t="s">
        <v>1113</v>
      </c>
      <c r="J1475">
        <v>2</v>
      </c>
      <c r="L1475" t="s">
        <v>1031</v>
      </c>
      <c r="M1475" t="s">
        <v>1114</v>
      </c>
      <c r="N1475" t="s">
        <v>1115</v>
      </c>
      <c r="O1475" t="s">
        <v>4944</v>
      </c>
      <c r="P1475" t="s">
        <v>303</v>
      </c>
      <c r="Q1475" t="s">
        <v>148</v>
      </c>
      <c r="R1475" t="s">
        <v>8661</v>
      </c>
      <c r="S1475" t="s">
        <v>8645</v>
      </c>
      <c r="T1475" t="b">
        <v>0</v>
      </c>
      <c r="U1475" t="b">
        <v>0</v>
      </c>
      <c r="V1475">
        <v>1</v>
      </c>
      <c r="W1475">
        <v>20</v>
      </c>
      <c r="X1475">
        <v>10</v>
      </c>
      <c r="AB1475">
        <v>2</v>
      </c>
      <c r="AC1475">
        <v>2</v>
      </c>
      <c r="AD1475">
        <v>2</v>
      </c>
      <c r="AE1475" t="s">
        <v>3856</v>
      </c>
      <c r="AG1475" t="s">
        <v>3996</v>
      </c>
      <c r="AH1475" t="s">
        <v>4945</v>
      </c>
    </row>
    <row r="1476" spans="1:34" x14ac:dyDescent="0.25">
      <c r="A1476">
        <v>5</v>
      </c>
      <c r="B1476" t="s">
        <v>636</v>
      </c>
      <c r="C1476" t="s">
        <v>639</v>
      </c>
      <c r="D1476" t="s">
        <v>637</v>
      </c>
      <c r="E1476" t="s">
        <v>638</v>
      </c>
      <c r="F1476" t="s">
        <v>641</v>
      </c>
      <c r="G1476" t="s">
        <v>11042</v>
      </c>
      <c r="H1476" t="s">
        <v>1112</v>
      </c>
      <c r="I1476" t="s">
        <v>1113</v>
      </c>
      <c r="J1476">
        <v>2</v>
      </c>
      <c r="L1476" t="s">
        <v>1031</v>
      </c>
      <c r="M1476" t="s">
        <v>1114</v>
      </c>
      <c r="N1476" t="s">
        <v>1115</v>
      </c>
      <c r="O1476" t="s">
        <v>4946</v>
      </c>
      <c r="P1476" t="s">
        <v>303</v>
      </c>
      <c r="Q1476" t="s">
        <v>148</v>
      </c>
      <c r="R1476" t="s">
        <v>8661</v>
      </c>
      <c r="S1476" t="s">
        <v>8645</v>
      </c>
      <c r="T1476" t="b">
        <v>0</v>
      </c>
      <c r="U1476" t="b">
        <v>0</v>
      </c>
      <c r="V1476">
        <v>2</v>
      </c>
      <c r="W1476">
        <v>20</v>
      </c>
      <c r="X1476">
        <v>11</v>
      </c>
      <c r="AB1476">
        <v>2</v>
      </c>
      <c r="AC1476">
        <v>2</v>
      </c>
      <c r="AD1476">
        <v>2</v>
      </c>
      <c r="AE1476" t="s">
        <v>3856</v>
      </c>
      <c r="AG1476" t="s">
        <v>3996</v>
      </c>
      <c r="AH1476" t="s">
        <v>4947</v>
      </c>
    </row>
    <row r="1477" spans="1:34" x14ac:dyDescent="0.25">
      <c r="A1477">
        <v>5</v>
      </c>
      <c r="B1477" t="s">
        <v>636</v>
      </c>
      <c r="C1477" t="s">
        <v>639</v>
      </c>
      <c r="D1477" t="s">
        <v>637</v>
      </c>
      <c r="E1477" t="s">
        <v>638</v>
      </c>
      <c r="F1477" t="s">
        <v>641</v>
      </c>
      <c r="G1477" t="s">
        <v>11042</v>
      </c>
      <c r="H1477" t="s">
        <v>1112</v>
      </c>
      <c r="I1477" t="s">
        <v>1113</v>
      </c>
      <c r="J1477">
        <v>2</v>
      </c>
      <c r="L1477" t="s">
        <v>1031</v>
      </c>
      <c r="M1477" t="s">
        <v>1114</v>
      </c>
      <c r="N1477" t="s">
        <v>1115</v>
      </c>
      <c r="O1477" t="s">
        <v>4948</v>
      </c>
      <c r="P1477" t="s">
        <v>303</v>
      </c>
      <c r="Q1477" t="s">
        <v>148</v>
      </c>
      <c r="R1477" t="s">
        <v>8661</v>
      </c>
      <c r="S1477" t="s">
        <v>8645</v>
      </c>
      <c r="T1477" t="b">
        <v>0</v>
      </c>
      <c r="U1477" t="b">
        <v>0</v>
      </c>
      <c r="V1477">
        <v>3</v>
      </c>
      <c r="W1477">
        <v>20</v>
      </c>
      <c r="X1477">
        <v>12</v>
      </c>
      <c r="AB1477">
        <v>2</v>
      </c>
      <c r="AC1477">
        <v>2</v>
      </c>
      <c r="AD1477">
        <v>2</v>
      </c>
      <c r="AE1477" t="s">
        <v>3856</v>
      </c>
      <c r="AG1477" t="s">
        <v>3996</v>
      </c>
      <c r="AH1477" t="s">
        <v>4949</v>
      </c>
    </row>
    <row r="1478" spans="1:34" x14ac:dyDescent="0.25">
      <c r="A1478">
        <v>5</v>
      </c>
      <c r="B1478" t="s">
        <v>636</v>
      </c>
      <c r="C1478" t="s">
        <v>639</v>
      </c>
      <c r="D1478" t="s">
        <v>637</v>
      </c>
      <c r="E1478" t="s">
        <v>638</v>
      </c>
      <c r="F1478" t="s">
        <v>641</v>
      </c>
      <c r="G1478" t="s">
        <v>11042</v>
      </c>
      <c r="H1478" t="s">
        <v>1112</v>
      </c>
      <c r="I1478" t="s">
        <v>1113</v>
      </c>
      <c r="J1478">
        <v>2</v>
      </c>
      <c r="L1478" t="s">
        <v>1031</v>
      </c>
      <c r="M1478" t="s">
        <v>1114</v>
      </c>
      <c r="N1478" t="s">
        <v>1115</v>
      </c>
      <c r="O1478" t="s">
        <v>4950</v>
      </c>
      <c r="P1478" t="s">
        <v>379</v>
      </c>
      <c r="Q1478" t="s">
        <v>148</v>
      </c>
      <c r="R1478" t="s">
        <v>8659</v>
      </c>
      <c r="S1478" t="s">
        <v>149</v>
      </c>
      <c r="T1478" t="b">
        <v>0</v>
      </c>
      <c r="U1478" t="b">
        <v>0</v>
      </c>
      <c r="V1478">
        <v>1</v>
      </c>
      <c r="W1478">
        <v>0</v>
      </c>
      <c r="X1478">
        <v>9</v>
      </c>
      <c r="AF1478" t="s">
        <v>4951</v>
      </c>
      <c r="AH1478" t="s">
        <v>4952</v>
      </c>
    </row>
    <row r="1479" spans="1:34" x14ac:dyDescent="0.25">
      <c r="A1479">
        <v>5</v>
      </c>
      <c r="B1479" t="s">
        <v>636</v>
      </c>
      <c r="C1479" t="s">
        <v>639</v>
      </c>
      <c r="D1479" t="s">
        <v>637</v>
      </c>
      <c r="E1479" t="s">
        <v>638</v>
      </c>
      <c r="F1479" t="s">
        <v>641</v>
      </c>
      <c r="G1479" t="s">
        <v>11042</v>
      </c>
      <c r="H1479" t="s">
        <v>1112</v>
      </c>
      <c r="I1479" t="s">
        <v>1113</v>
      </c>
      <c r="J1479">
        <v>2</v>
      </c>
      <c r="L1479" t="s">
        <v>1031</v>
      </c>
      <c r="M1479" t="s">
        <v>1114</v>
      </c>
      <c r="N1479" t="s">
        <v>1115</v>
      </c>
      <c r="O1479" t="s">
        <v>4953</v>
      </c>
      <c r="P1479" t="s">
        <v>383</v>
      </c>
      <c r="Q1479" t="s">
        <v>148</v>
      </c>
      <c r="R1479" t="s">
        <v>8659</v>
      </c>
      <c r="S1479" t="s">
        <v>149</v>
      </c>
      <c r="T1479" t="b">
        <v>0</v>
      </c>
      <c r="U1479" t="b">
        <v>0</v>
      </c>
      <c r="V1479">
        <v>1</v>
      </c>
      <c r="W1479">
        <v>0</v>
      </c>
      <c r="X1479">
        <v>7</v>
      </c>
      <c r="AF1479" t="s">
        <v>4951</v>
      </c>
      <c r="AH1479" t="s">
        <v>4954</v>
      </c>
    </row>
    <row r="1480" spans="1:34" x14ac:dyDescent="0.25">
      <c r="A1480">
        <v>5</v>
      </c>
      <c r="B1480" t="s">
        <v>636</v>
      </c>
      <c r="C1480" t="s">
        <v>639</v>
      </c>
      <c r="D1480" t="s">
        <v>637</v>
      </c>
      <c r="E1480" t="s">
        <v>638</v>
      </c>
      <c r="F1480" t="s">
        <v>641</v>
      </c>
      <c r="G1480" t="s">
        <v>11042</v>
      </c>
      <c r="H1480" t="s">
        <v>1112</v>
      </c>
      <c r="I1480" t="s">
        <v>1113</v>
      </c>
      <c r="J1480">
        <v>2</v>
      </c>
      <c r="L1480" t="s">
        <v>1031</v>
      </c>
      <c r="M1480" t="s">
        <v>1114</v>
      </c>
      <c r="N1480" t="s">
        <v>1115</v>
      </c>
      <c r="O1480" t="s">
        <v>4955</v>
      </c>
      <c r="P1480" t="s">
        <v>356</v>
      </c>
      <c r="Q1480" t="s">
        <v>25</v>
      </c>
      <c r="R1480" t="s">
        <v>25</v>
      </c>
      <c r="S1480" t="s">
        <v>357</v>
      </c>
      <c r="T1480" t="b">
        <v>0</v>
      </c>
      <c r="U1480" t="b">
        <v>1</v>
      </c>
      <c r="V1480">
        <v>2</v>
      </c>
      <c r="Y1480">
        <v>300</v>
      </c>
      <c r="Z1480">
        <v>1.25</v>
      </c>
      <c r="AA1480" t="s">
        <v>3957</v>
      </c>
      <c r="AG1480" t="s">
        <v>4956</v>
      </c>
      <c r="AH1480" t="s">
        <v>1115</v>
      </c>
    </row>
    <row r="1481" spans="1:34" x14ac:dyDescent="0.25">
      <c r="A1481">
        <v>5</v>
      </c>
      <c r="B1481" t="s">
        <v>636</v>
      </c>
      <c r="C1481" t="s">
        <v>639</v>
      </c>
      <c r="D1481" t="s">
        <v>637</v>
      </c>
      <c r="E1481" t="s">
        <v>638</v>
      </c>
      <c r="F1481" t="s">
        <v>641</v>
      </c>
      <c r="G1481" t="s">
        <v>11042</v>
      </c>
      <c r="H1481" t="s">
        <v>1116</v>
      </c>
      <c r="I1481" t="s">
        <v>1117</v>
      </c>
      <c r="J1481">
        <v>3</v>
      </c>
      <c r="L1481" t="s">
        <v>1036</v>
      </c>
      <c r="M1481" t="s">
        <v>1118</v>
      </c>
      <c r="N1481" t="s">
        <v>1119</v>
      </c>
      <c r="O1481" t="s">
        <v>4957</v>
      </c>
      <c r="P1481" t="s">
        <v>356</v>
      </c>
      <c r="Q1481" t="s">
        <v>25</v>
      </c>
      <c r="R1481" t="s">
        <v>25</v>
      </c>
      <c r="S1481" t="s">
        <v>357</v>
      </c>
      <c r="T1481" t="b">
        <v>0</v>
      </c>
      <c r="U1481" t="b">
        <v>1</v>
      </c>
      <c r="V1481">
        <v>1</v>
      </c>
      <c r="Y1481">
        <v>300</v>
      </c>
      <c r="Z1481">
        <v>1.34</v>
      </c>
      <c r="AA1481" t="s">
        <v>3957</v>
      </c>
      <c r="AG1481" t="s">
        <v>4958</v>
      </c>
      <c r="AH1481" t="s">
        <v>1118</v>
      </c>
    </row>
    <row r="1482" spans="1:34" x14ac:dyDescent="0.25">
      <c r="A1482">
        <v>5</v>
      </c>
      <c r="B1482" t="s">
        <v>636</v>
      </c>
      <c r="C1482" t="s">
        <v>639</v>
      </c>
      <c r="D1482" t="s">
        <v>637</v>
      </c>
      <c r="E1482" t="s">
        <v>638</v>
      </c>
      <c r="F1482" t="s">
        <v>641</v>
      </c>
      <c r="G1482" t="s">
        <v>11042</v>
      </c>
      <c r="H1482" t="s">
        <v>1116</v>
      </c>
      <c r="I1482" t="s">
        <v>1117</v>
      </c>
      <c r="J1482">
        <v>3</v>
      </c>
      <c r="L1482" t="s">
        <v>1036</v>
      </c>
      <c r="M1482" t="s">
        <v>1118</v>
      </c>
      <c r="N1482" t="s">
        <v>1119</v>
      </c>
      <c r="O1482" t="s">
        <v>4959</v>
      </c>
      <c r="P1482" t="s">
        <v>15</v>
      </c>
      <c r="Q1482" t="s">
        <v>2</v>
      </c>
      <c r="R1482" t="s">
        <v>2</v>
      </c>
      <c r="S1482" t="s">
        <v>8646</v>
      </c>
      <c r="T1482" t="b">
        <v>1</v>
      </c>
      <c r="U1482" t="b">
        <v>1</v>
      </c>
      <c r="V1482">
        <v>1</v>
      </c>
      <c r="W1482">
        <v>75</v>
      </c>
      <c r="Y1482">
        <v>60</v>
      </c>
      <c r="AG1482" t="s">
        <v>4960</v>
      </c>
      <c r="AH1482" t="s">
        <v>4961</v>
      </c>
    </row>
    <row r="1483" spans="1:34" x14ac:dyDescent="0.25">
      <c r="A1483">
        <v>5</v>
      </c>
      <c r="B1483" t="s">
        <v>636</v>
      </c>
      <c r="C1483" t="s">
        <v>639</v>
      </c>
      <c r="D1483" t="s">
        <v>637</v>
      </c>
      <c r="E1483" t="s">
        <v>638</v>
      </c>
      <c r="F1483" t="s">
        <v>641</v>
      </c>
      <c r="G1483" t="s">
        <v>11042</v>
      </c>
      <c r="H1483" t="s">
        <v>1116</v>
      </c>
      <c r="I1483" t="s">
        <v>1117</v>
      </c>
      <c r="J1483">
        <v>3</v>
      </c>
      <c r="L1483" t="s">
        <v>1036</v>
      </c>
      <c r="M1483" t="s">
        <v>1118</v>
      </c>
      <c r="N1483" t="s">
        <v>1119</v>
      </c>
      <c r="O1483" t="s">
        <v>4962</v>
      </c>
      <c r="P1483" t="s">
        <v>15</v>
      </c>
      <c r="Q1483" t="s">
        <v>2</v>
      </c>
      <c r="R1483" t="s">
        <v>2</v>
      </c>
      <c r="S1483" t="s">
        <v>8646</v>
      </c>
      <c r="T1483" t="b">
        <v>1</v>
      </c>
      <c r="U1483" t="b">
        <v>1</v>
      </c>
      <c r="V1483">
        <v>2</v>
      </c>
      <c r="W1483">
        <v>75</v>
      </c>
      <c r="Y1483">
        <v>60</v>
      </c>
      <c r="AG1483" t="s">
        <v>4960</v>
      </c>
      <c r="AH1483" t="s">
        <v>4963</v>
      </c>
    </row>
    <row r="1484" spans="1:34" x14ac:dyDescent="0.25">
      <c r="A1484">
        <v>5</v>
      </c>
      <c r="B1484" t="s">
        <v>636</v>
      </c>
      <c r="C1484" t="s">
        <v>639</v>
      </c>
      <c r="D1484" t="s">
        <v>637</v>
      </c>
      <c r="E1484" t="s">
        <v>638</v>
      </c>
      <c r="F1484" t="s">
        <v>641</v>
      </c>
      <c r="G1484" t="s">
        <v>11042</v>
      </c>
      <c r="H1484" t="s">
        <v>1116</v>
      </c>
      <c r="I1484" t="s">
        <v>1117</v>
      </c>
      <c r="J1484">
        <v>3</v>
      </c>
      <c r="L1484" t="s">
        <v>1036</v>
      </c>
      <c r="M1484" t="s">
        <v>1118</v>
      </c>
      <c r="N1484" t="s">
        <v>1119</v>
      </c>
      <c r="O1484" t="s">
        <v>4964</v>
      </c>
      <c r="P1484" t="s">
        <v>15</v>
      </c>
      <c r="Q1484" t="s">
        <v>2</v>
      </c>
      <c r="R1484" t="s">
        <v>2</v>
      </c>
      <c r="S1484" t="s">
        <v>8646</v>
      </c>
      <c r="T1484" t="b">
        <v>1</v>
      </c>
      <c r="U1484" t="b">
        <v>1</v>
      </c>
      <c r="V1484">
        <v>3</v>
      </c>
      <c r="W1484">
        <v>75</v>
      </c>
      <c r="Y1484">
        <v>60</v>
      </c>
      <c r="AG1484" t="s">
        <v>4960</v>
      </c>
      <c r="AH1484" t="s">
        <v>4965</v>
      </c>
    </row>
    <row r="1485" spans="1:34" x14ac:dyDescent="0.25">
      <c r="A1485">
        <v>5</v>
      </c>
      <c r="B1485" t="s">
        <v>636</v>
      </c>
      <c r="C1485" t="s">
        <v>639</v>
      </c>
      <c r="D1485" t="s">
        <v>637</v>
      </c>
      <c r="E1485" t="s">
        <v>638</v>
      </c>
      <c r="F1485" t="s">
        <v>641</v>
      </c>
      <c r="G1485" t="s">
        <v>11042</v>
      </c>
      <c r="H1485" t="s">
        <v>1116</v>
      </c>
      <c r="I1485" t="s">
        <v>1117</v>
      </c>
      <c r="J1485">
        <v>3</v>
      </c>
      <c r="L1485" t="s">
        <v>1036</v>
      </c>
      <c r="M1485" t="s">
        <v>1118</v>
      </c>
      <c r="N1485" t="s">
        <v>1119</v>
      </c>
      <c r="O1485" t="s">
        <v>4966</v>
      </c>
      <c r="P1485" t="s">
        <v>41</v>
      </c>
      <c r="Q1485" t="s">
        <v>25</v>
      </c>
      <c r="R1485" t="s">
        <v>25</v>
      </c>
      <c r="S1485" t="s">
        <v>26</v>
      </c>
      <c r="T1485" t="b">
        <v>0</v>
      </c>
      <c r="U1485" t="b">
        <v>0</v>
      </c>
      <c r="V1485">
        <v>1</v>
      </c>
      <c r="W1485">
        <v>75</v>
      </c>
      <c r="X1485">
        <v>8</v>
      </c>
      <c r="AB1485">
        <v>2</v>
      </c>
      <c r="AC1485">
        <v>1</v>
      </c>
      <c r="AD1485">
        <v>2</v>
      </c>
      <c r="AE1485" t="s">
        <v>2289</v>
      </c>
      <c r="AG1485" t="s">
        <v>2527</v>
      </c>
      <c r="AH1485" t="s">
        <v>4967</v>
      </c>
    </row>
    <row r="1486" spans="1:34" x14ac:dyDescent="0.25">
      <c r="A1486">
        <v>5</v>
      </c>
      <c r="B1486" t="s">
        <v>636</v>
      </c>
      <c r="C1486" t="s">
        <v>639</v>
      </c>
      <c r="D1486" t="s">
        <v>637</v>
      </c>
      <c r="E1486" t="s">
        <v>638</v>
      </c>
      <c r="F1486" t="s">
        <v>641</v>
      </c>
      <c r="G1486" t="s">
        <v>11042</v>
      </c>
      <c r="H1486" t="s">
        <v>1116</v>
      </c>
      <c r="I1486" t="s">
        <v>1117</v>
      </c>
      <c r="J1486">
        <v>3</v>
      </c>
      <c r="L1486" t="s">
        <v>1036</v>
      </c>
      <c r="M1486" t="s">
        <v>1118</v>
      </c>
      <c r="N1486" t="s">
        <v>1119</v>
      </c>
      <c r="O1486" t="s">
        <v>4968</v>
      </c>
      <c r="P1486" t="s">
        <v>41</v>
      </c>
      <c r="Q1486" t="s">
        <v>25</v>
      </c>
      <c r="R1486" t="s">
        <v>25</v>
      </c>
      <c r="S1486" t="s">
        <v>26</v>
      </c>
      <c r="T1486" t="b">
        <v>0</v>
      </c>
      <c r="U1486" t="b">
        <v>0</v>
      </c>
      <c r="V1486">
        <v>2</v>
      </c>
      <c r="W1486">
        <v>75</v>
      </c>
      <c r="X1486">
        <v>8</v>
      </c>
      <c r="AB1486">
        <v>2</v>
      </c>
      <c r="AC1486">
        <v>1</v>
      </c>
      <c r="AD1486">
        <v>2</v>
      </c>
      <c r="AE1486" t="s">
        <v>2289</v>
      </c>
      <c r="AG1486" t="s">
        <v>2527</v>
      </c>
      <c r="AH1486" t="s">
        <v>4969</v>
      </c>
    </row>
    <row r="1487" spans="1:34" x14ac:dyDescent="0.25">
      <c r="A1487">
        <v>5</v>
      </c>
      <c r="B1487" t="s">
        <v>636</v>
      </c>
      <c r="C1487" t="s">
        <v>639</v>
      </c>
      <c r="D1487" t="s">
        <v>637</v>
      </c>
      <c r="E1487" t="s">
        <v>638</v>
      </c>
      <c r="F1487" t="s">
        <v>641</v>
      </c>
      <c r="G1487" t="s">
        <v>11042</v>
      </c>
      <c r="H1487" t="s">
        <v>1116</v>
      </c>
      <c r="I1487" t="s">
        <v>1117</v>
      </c>
      <c r="J1487">
        <v>3</v>
      </c>
      <c r="L1487" t="s">
        <v>1036</v>
      </c>
      <c r="M1487" t="s">
        <v>1118</v>
      </c>
      <c r="N1487" t="s">
        <v>1119</v>
      </c>
      <c r="O1487" t="s">
        <v>4970</v>
      </c>
      <c r="P1487" t="s">
        <v>41</v>
      </c>
      <c r="Q1487" t="s">
        <v>25</v>
      </c>
      <c r="R1487" t="s">
        <v>25</v>
      </c>
      <c r="S1487" t="s">
        <v>26</v>
      </c>
      <c r="T1487" t="b">
        <v>0</v>
      </c>
      <c r="U1487" t="b">
        <v>0</v>
      </c>
      <c r="V1487">
        <v>3</v>
      </c>
      <c r="W1487">
        <v>75</v>
      </c>
      <c r="X1487">
        <v>8</v>
      </c>
      <c r="AB1487">
        <v>2</v>
      </c>
      <c r="AC1487">
        <v>1</v>
      </c>
      <c r="AD1487">
        <v>2</v>
      </c>
      <c r="AE1487" t="s">
        <v>618</v>
      </c>
      <c r="AG1487" t="s">
        <v>2154</v>
      </c>
      <c r="AH1487" t="s">
        <v>4971</v>
      </c>
    </row>
    <row r="1488" spans="1:34" x14ac:dyDescent="0.25">
      <c r="A1488">
        <v>5</v>
      </c>
      <c r="B1488" t="s">
        <v>636</v>
      </c>
      <c r="C1488" t="s">
        <v>639</v>
      </c>
      <c r="D1488" t="s">
        <v>637</v>
      </c>
      <c r="E1488" t="s">
        <v>638</v>
      </c>
      <c r="F1488" t="s">
        <v>641</v>
      </c>
      <c r="G1488" t="s">
        <v>11042</v>
      </c>
      <c r="H1488" t="s">
        <v>1116</v>
      </c>
      <c r="I1488" t="s">
        <v>1117</v>
      </c>
      <c r="J1488">
        <v>3</v>
      </c>
      <c r="L1488" t="s">
        <v>1036</v>
      </c>
      <c r="M1488" t="s">
        <v>1118</v>
      </c>
      <c r="N1488" t="s">
        <v>1119</v>
      </c>
      <c r="O1488" t="s">
        <v>4972</v>
      </c>
      <c r="P1488" t="s">
        <v>41</v>
      </c>
      <c r="Q1488" t="s">
        <v>25</v>
      </c>
      <c r="R1488" t="s">
        <v>25</v>
      </c>
      <c r="S1488" t="s">
        <v>26</v>
      </c>
      <c r="T1488" t="b">
        <v>0</v>
      </c>
      <c r="U1488" t="b">
        <v>0</v>
      </c>
      <c r="V1488">
        <v>4</v>
      </c>
      <c r="W1488">
        <v>75</v>
      </c>
      <c r="X1488">
        <v>7</v>
      </c>
      <c r="AB1488">
        <v>2</v>
      </c>
      <c r="AC1488">
        <v>1</v>
      </c>
      <c r="AD1488">
        <v>2</v>
      </c>
      <c r="AE1488" t="s">
        <v>610</v>
      </c>
      <c r="AG1488" t="s">
        <v>4973</v>
      </c>
      <c r="AH1488" t="s">
        <v>4974</v>
      </c>
    </row>
    <row r="1489" spans="1:34" x14ac:dyDescent="0.25">
      <c r="A1489">
        <v>5</v>
      </c>
      <c r="B1489" t="s">
        <v>636</v>
      </c>
      <c r="C1489" t="s">
        <v>639</v>
      </c>
      <c r="D1489" t="s">
        <v>637</v>
      </c>
      <c r="E1489" t="s">
        <v>638</v>
      </c>
      <c r="F1489" t="s">
        <v>641</v>
      </c>
      <c r="G1489" t="s">
        <v>11042</v>
      </c>
      <c r="H1489" t="s">
        <v>1116</v>
      </c>
      <c r="I1489" t="s">
        <v>1117</v>
      </c>
      <c r="J1489">
        <v>3</v>
      </c>
      <c r="L1489" t="s">
        <v>1036</v>
      </c>
      <c r="M1489" t="s">
        <v>1118</v>
      </c>
      <c r="N1489" t="s">
        <v>1119</v>
      </c>
      <c r="O1489" t="s">
        <v>4975</v>
      </c>
      <c r="P1489" t="s">
        <v>45</v>
      </c>
      <c r="Q1489" t="s">
        <v>25</v>
      </c>
      <c r="R1489" t="s">
        <v>25</v>
      </c>
      <c r="S1489" t="s">
        <v>26</v>
      </c>
      <c r="T1489" t="b">
        <v>1</v>
      </c>
      <c r="U1489" t="b">
        <v>0</v>
      </c>
      <c r="V1489">
        <v>1</v>
      </c>
      <c r="W1489">
        <v>140</v>
      </c>
      <c r="X1489">
        <v>12</v>
      </c>
      <c r="AB1489">
        <v>2</v>
      </c>
      <c r="AC1489">
        <v>1</v>
      </c>
      <c r="AD1489">
        <v>2</v>
      </c>
      <c r="AE1489" t="s">
        <v>618</v>
      </c>
      <c r="AG1489" t="s">
        <v>2154</v>
      </c>
      <c r="AH1489" t="s">
        <v>4976</v>
      </c>
    </row>
    <row r="1490" spans="1:34" x14ac:dyDescent="0.25">
      <c r="A1490">
        <v>5</v>
      </c>
      <c r="B1490" t="s">
        <v>636</v>
      </c>
      <c r="C1490" t="s">
        <v>639</v>
      </c>
      <c r="D1490" t="s">
        <v>637</v>
      </c>
      <c r="E1490" t="s">
        <v>638</v>
      </c>
      <c r="F1490" t="s">
        <v>641</v>
      </c>
      <c r="G1490" t="s">
        <v>11042</v>
      </c>
      <c r="H1490" t="s">
        <v>1116</v>
      </c>
      <c r="I1490" t="s">
        <v>1117</v>
      </c>
      <c r="J1490">
        <v>3</v>
      </c>
      <c r="L1490" t="s">
        <v>1036</v>
      </c>
      <c r="M1490" t="s">
        <v>1118</v>
      </c>
      <c r="N1490" t="s">
        <v>1119</v>
      </c>
      <c r="O1490" t="s">
        <v>4977</v>
      </c>
      <c r="P1490" t="s">
        <v>45</v>
      </c>
      <c r="Q1490" t="s">
        <v>25</v>
      </c>
      <c r="R1490" t="s">
        <v>25</v>
      </c>
      <c r="S1490" t="s">
        <v>26</v>
      </c>
      <c r="T1490" t="b">
        <v>1</v>
      </c>
      <c r="U1490" t="b">
        <v>0</v>
      </c>
      <c r="V1490">
        <v>2</v>
      </c>
      <c r="W1490">
        <v>160</v>
      </c>
      <c r="X1490">
        <v>12</v>
      </c>
      <c r="AB1490">
        <v>2</v>
      </c>
      <c r="AC1490">
        <v>1</v>
      </c>
      <c r="AD1490">
        <v>2</v>
      </c>
      <c r="AE1490" t="s">
        <v>618</v>
      </c>
      <c r="AG1490" t="s">
        <v>4978</v>
      </c>
      <c r="AH1490" t="s">
        <v>4979</v>
      </c>
    </row>
    <row r="1491" spans="1:34" x14ac:dyDescent="0.25">
      <c r="A1491">
        <v>5</v>
      </c>
      <c r="B1491" t="s">
        <v>636</v>
      </c>
      <c r="C1491" t="s">
        <v>639</v>
      </c>
      <c r="D1491" t="s">
        <v>637</v>
      </c>
      <c r="E1491" t="s">
        <v>638</v>
      </c>
      <c r="F1491" t="s">
        <v>641</v>
      </c>
      <c r="G1491" t="s">
        <v>11042</v>
      </c>
      <c r="H1491" t="s">
        <v>1116</v>
      </c>
      <c r="I1491" t="s">
        <v>1117</v>
      </c>
      <c r="J1491">
        <v>3</v>
      </c>
      <c r="L1491" t="s">
        <v>1036</v>
      </c>
      <c r="M1491" t="s">
        <v>1118</v>
      </c>
      <c r="N1491" t="s">
        <v>1119</v>
      </c>
      <c r="O1491" t="s">
        <v>4980</v>
      </c>
      <c r="P1491" t="s">
        <v>45</v>
      </c>
      <c r="Q1491" t="s">
        <v>25</v>
      </c>
      <c r="R1491" t="s">
        <v>25</v>
      </c>
      <c r="S1491" t="s">
        <v>26</v>
      </c>
      <c r="T1491" t="b">
        <v>1</v>
      </c>
      <c r="U1491" t="b">
        <v>0</v>
      </c>
      <c r="V1491">
        <v>3</v>
      </c>
      <c r="W1491">
        <v>160</v>
      </c>
      <c r="X1491">
        <v>12</v>
      </c>
      <c r="AB1491">
        <v>2</v>
      </c>
      <c r="AC1491">
        <v>1</v>
      </c>
      <c r="AD1491">
        <v>2</v>
      </c>
      <c r="AE1491" t="s">
        <v>610</v>
      </c>
      <c r="AG1491" t="s">
        <v>4981</v>
      </c>
      <c r="AH1491" t="s">
        <v>4982</v>
      </c>
    </row>
    <row r="1492" spans="1:34" x14ac:dyDescent="0.25">
      <c r="A1492">
        <v>5</v>
      </c>
      <c r="B1492" t="s">
        <v>636</v>
      </c>
      <c r="C1492" t="s">
        <v>639</v>
      </c>
      <c r="D1492" t="s">
        <v>637</v>
      </c>
      <c r="E1492" t="s">
        <v>638</v>
      </c>
      <c r="F1492" t="s">
        <v>641</v>
      </c>
      <c r="G1492" t="s">
        <v>11042</v>
      </c>
      <c r="H1492" t="s">
        <v>1116</v>
      </c>
      <c r="I1492" t="s">
        <v>1117</v>
      </c>
      <c r="J1492">
        <v>3</v>
      </c>
      <c r="L1492" t="s">
        <v>1036</v>
      </c>
      <c r="M1492" t="s">
        <v>1118</v>
      </c>
      <c r="N1492" t="s">
        <v>1119</v>
      </c>
      <c r="O1492" t="s">
        <v>4983</v>
      </c>
      <c r="P1492" t="s">
        <v>73</v>
      </c>
      <c r="Q1492" t="s">
        <v>25</v>
      </c>
      <c r="R1492" t="s">
        <v>25</v>
      </c>
      <c r="S1492" t="s">
        <v>8646</v>
      </c>
      <c r="T1492" t="b">
        <v>0</v>
      </c>
      <c r="U1492" t="b">
        <v>0</v>
      </c>
      <c r="V1492">
        <v>1</v>
      </c>
      <c r="W1492">
        <v>35</v>
      </c>
      <c r="X1492">
        <v>20</v>
      </c>
      <c r="AB1492">
        <v>1</v>
      </c>
      <c r="AC1492">
        <v>2</v>
      </c>
      <c r="AD1492">
        <v>1</v>
      </c>
      <c r="AE1492" t="s">
        <v>2289</v>
      </c>
      <c r="AG1492" t="s">
        <v>3934</v>
      </c>
      <c r="AH1492" t="s">
        <v>4984</v>
      </c>
    </row>
    <row r="1493" spans="1:34" x14ac:dyDescent="0.25">
      <c r="A1493">
        <v>5</v>
      </c>
      <c r="B1493" t="s">
        <v>636</v>
      </c>
      <c r="C1493" t="s">
        <v>639</v>
      </c>
      <c r="D1493" t="s">
        <v>637</v>
      </c>
      <c r="E1493" t="s">
        <v>638</v>
      </c>
      <c r="F1493" t="s">
        <v>641</v>
      </c>
      <c r="G1493" t="s">
        <v>11042</v>
      </c>
      <c r="H1493" t="s">
        <v>1116</v>
      </c>
      <c r="I1493" t="s">
        <v>1117</v>
      </c>
      <c r="J1493">
        <v>3</v>
      </c>
      <c r="L1493" t="s">
        <v>1036</v>
      </c>
      <c r="M1493" t="s">
        <v>1118</v>
      </c>
      <c r="N1493" t="s">
        <v>1119</v>
      </c>
      <c r="O1493" t="s">
        <v>4985</v>
      </c>
      <c r="P1493" t="s">
        <v>73</v>
      </c>
      <c r="Q1493" t="s">
        <v>25</v>
      </c>
      <c r="R1493" t="s">
        <v>25</v>
      </c>
      <c r="S1493" t="s">
        <v>8646</v>
      </c>
      <c r="T1493" t="b">
        <v>0</v>
      </c>
      <c r="U1493" t="b">
        <v>0</v>
      </c>
      <c r="V1493">
        <v>2</v>
      </c>
      <c r="W1493">
        <v>35</v>
      </c>
      <c r="X1493">
        <v>20</v>
      </c>
      <c r="AB1493">
        <v>1</v>
      </c>
      <c r="AC1493">
        <v>2</v>
      </c>
      <c r="AD1493">
        <v>1</v>
      </c>
      <c r="AE1493" t="s">
        <v>2289</v>
      </c>
      <c r="AG1493" t="s">
        <v>3934</v>
      </c>
      <c r="AH1493" t="s">
        <v>4986</v>
      </c>
    </row>
    <row r="1494" spans="1:34" x14ac:dyDescent="0.25">
      <c r="A1494">
        <v>5</v>
      </c>
      <c r="B1494" t="s">
        <v>636</v>
      </c>
      <c r="C1494" t="s">
        <v>639</v>
      </c>
      <c r="D1494" t="s">
        <v>637</v>
      </c>
      <c r="E1494" t="s">
        <v>638</v>
      </c>
      <c r="F1494" t="s">
        <v>641</v>
      </c>
      <c r="G1494" t="s">
        <v>11042</v>
      </c>
      <c r="H1494" t="s">
        <v>1116</v>
      </c>
      <c r="I1494" t="s">
        <v>1117</v>
      </c>
      <c r="J1494">
        <v>3</v>
      </c>
      <c r="L1494" t="s">
        <v>1036</v>
      </c>
      <c r="M1494" t="s">
        <v>1118</v>
      </c>
      <c r="N1494" t="s">
        <v>1119</v>
      </c>
      <c r="O1494" t="s">
        <v>4987</v>
      </c>
      <c r="P1494" t="s">
        <v>73</v>
      </c>
      <c r="Q1494" t="s">
        <v>25</v>
      </c>
      <c r="R1494" t="s">
        <v>25</v>
      </c>
      <c r="S1494" t="s">
        <v>8646</v>
      </c>
      <c r="T1494" t="b">
        <v>0</v>
      </c>
      <c r="U1494" t="b">
        <v>0</v>
      </c>
      <c r="V1494">
        <v>3</v>
      </c>
      <c r="W1494">
        <v>40</v>
      </c>
      <c r="X1494">
        <v>20</v>
      </c>
      <c r="AB1494">
        <v>1</v>
      </c>
      <c r="AC1494">
        <v>2</v>
      </c>
      <c r="AD1494">
        <v>1</v>
      </c>
      <c r="AE1494" t="s">
        <v>618</v>
      </c>
      <c r="AG1494" t="s">
        <v>4786</v>
      </c>
      <c r="AH1494" t="s">
        <v>4988</v>
      </c>
    </row>
    <row r="1495" spans="1:34" x14ac:dyDescent="0.25">
      <c r="A1495">
        <v>5</v>
      </c>
      <c r="B1495" t="s">
        <v>636</v>
      </c>
      <c r="C1495" t="s">
        <v>639</v>
      </c>
      <c r="D1495" t="s">
        <v>637</v>
      </c>
      <c r="E1495" t="s">
        <v>638</v>
      </c>
      <c r="F1495" t="s">
        <v>641</v>
      </c>
      <c r="G1495" t="s">
        <v>11042</v>
      </c>
      <c r="H1495" t="s">
        <v>1116</v>
      </c>
      <c r="I1495" t="s">
        <v>1117</v>
      </c>
      <c r="J1495">
        <v>3</v>
      </c>
      <c r="L1495" t="s">
        <v>1036</v>
      </c>
      <c r="M1495" t="s">
        <v>1118</v>
      </c>
      <c r="N1495" t="s">
        <v>1119</v>
      </c>
      <c r="O1495" t="s">
        <v>4989</v>
      </c>
      <c r="P1495" t="s">
        <v>8734</v>
      </c>
      <c r="Q1495" t="s">
        <v>8644</v>
      </c>
      <c r="R1495" t="s">
        <v>8488</v>
      </c>
      <c r="S1495" t="s">
        <v>8643</v>
      </c>
      <c r="T1495" t="b">
        <v>0</v>
      </c>
      <c r="U1495" t="b">
        <v>0</v>
      </c>
      <c r="V1495">
        <v>1</v>
      </c>
      <c r="W1495">
        <v>30</v>
      </c>
      <c r="X1495">
        <v>11</v>
      </c>
      <c r="AB1495">
        <v>2</v>
      </c>
      <c r="AC1495">
        <v>1</v>
      </c>
      <c r="AD1495">
        <v>2</v>
      </c>
      <c r="AE1495" t="s">
        <v>3856</v>
      </c>
      <c r="AG1495" t="s">
        <v>3882</v>
      </c>
      <c r="AH1495" t="s">
        <v>4990</v>
      </c>
    </row>
    <row r="1496" spans="1:34" x14ac:dyDescent="0.25">
      <c r="A1496">
        <v>5</v>
      </c>
      <c r="B1496" t="s">
        <v>636</v>
      </c>
      <c r="C1496" t="s">
        <v>639</v>
      </c>
      <c r="D1496" t="s">
        <v>637</v>
      </c>
      <c r="E1496" t="s">
        <v>638</v>
      </c>
      <c r="F1496" t="s">
        <v>641</v>
      </c>
      <c r="G1496" t="s">
        <v>11042</v>
      </c>
      <c r="H1496" t="s">
        <v>1116</v>
      </c>
      <c r="I1496" t="s">
        <v>1117</v>
      </c>
      <c r="J1496">
        <v>3</v>
      </c>
      <c r="L1496" t="s">
        <v>1036</v>
      </c>
      <c r="M1496" t="s">
        <v>1118</v>
      </c>
      <c r="N1496" t="s">
        <v>1119</v>
      </c>
      <c r="O1496" t="s">
        <v>4991</v>
      </c>
      <c r="P1496" t="s">
        <v>8734</v>
      </c>
      <c r="Q1496" t="s">
        <v>8644</v>
      </c>
      <c r="R1496" t="s">
        <v>8488</v>
      </c>
      <c r="S1496" t="s">
        <v>8643</v>
      </c>
      <c r="T1496" t="b">
        <v>0</v>
      </c>
      <c r="U1496" t="b">
        <v>0</v>
      </c>
      <c r="V1496">
        <v>2</v>
      </c>
      <c r="W1496">
        <v>30</v>
      </c>
      <c r="X1496">
        <v>7</v>
      </c>
      <c r="AB1496">
        <v>2</v>
      </c>
      <c r="AC1496">
        <v>1</v>
      </c>
      <c r="AD1496">
        <v>2</v>
      </c>
      <c r="AE1496" t="s">
        <v>3856</v>
      </c>
      <c r="AG1496" t="s">
        <v>3882</v>
      </c>
      <c r="AH1496" t="s">
        <v>4992</v>
      </c>
    </row>
    <row r="1497" spans="1:34" x14ac:dyDescent="0.25">
      <c r="A1497">
        <v>5</v>
      </c>
      <c r="B1497" t="s">
        <v>636</v>
      </c>
      <c r="C1497" t="s">
        <v>639</v>
      </c>
      <c r="D1497" t="s">
        <v>637</v>
      </c>
      <c r="E1497" t="s">
        <v>638</v>
      </c>
      <c r="F1497" t="s">
        <v>641</v>
      </c>
      <c r="G1497" t="s">
        <v>11042</v>
      </c>
      <c r="H1497" t="s">
        <v>1116</v>
      </c>
      <c r="I1497" t="s">
        <v>1117</v>
      </c>
      <c r="J1497">
        <v>3</v>
      </c>
      <c r="L1497" t="s">
        <v>1036</v>
      </c>
      <c r="M1497" t="s">
        <v>1118</v>
      </c>
      <c r="N1497" t="s">
        <v>1119</v>
      </c>
      <c r="O1497" t="s">
        <v>4993</v>
      </c>
      <c r="P1497" t="s">
        <v>8734</v>
      </c>
      <c r="Q1497" t="s">
        <v>8644</v>
      </c>
      <c r="R1497" t="s">
        <v>8488</v>
      </c>
      <c r="S1497" t="s">
        <v>8643</v>
      </c>
      <c r="T1497" t="b">
        <v>0</v>
      </c>
      <c r="U1497" t="b">
        <v>0</v>
      </c>
      <c r="V1497">
        <v>3</v>
      </c>
      <c r="W1497">
        <v>30</v>
      </c>
      <c r="X1497">
        <v>7</v>
      </c>
      <c r="AB1497">
        <v>2</v>
      </c>
      <c r="AC1497">
        <v>1</v>
      </c>
      <c r="AD1497">
        <v>2</v>
      </c>
      <c r="AE1497" t="s">
        <v>3856</v>
      </c>
      <c r="AG1497" t="s">
        <v>4994</v>
      </c>
      <c r="AH1497" t="s">
        <v>4995</v>
      </c>
    </row>
    <row r="1498" spans="1:34" x14ac:dyDescent="0.25">
      <c r="A1498">
        <v>5</v>
      </c>
      <c r="B1498" t="s">
        <v>636</v>
      </c>
      <c r="C1498" t="s">
        <v>639</v>
      </c>
      <c r="D1498" t="s">
        <v>637</v>
      </c>
      <c r="E1498" t="s">
        <v>638</v>
      </c>
      <c r="F1498" t="s">
        <v>641</v>
      </c>
      <c r="G1498" t="s">
        <v>11042</v>
      </c>
      <c r="H1498" t="s">
        <v>1116</v>
      </c>
      <c r="I1498" t="s">
        <v>1117</v>
      </c>
      <c r="J1498">
        <v>3</v>
      </c>
      <c r="L1498" t="s">
        <v>1036</v>
      </c>
      <c r="M1498" t="s">
        <v>1118</v>
      </c>
      <c r="N1498" t="s">
        <v>1119</v>
      </c>
      <c r="O1498" t="s">
        <v>4996</v>
      </c>
      <c r="P1498" t="s">
        <v>20</v>
      </c>
      <c r="Q1498" t="s">
        <v>2</v>
      </c>
      <c r="R1498" t="s">
        <v>2</v>
      </c>
      <c r="S1498" t="s">
        <v>8646</v>
      </c>
      <c r="T1498" t="b">
        <v>1</v>
      </c>
      <c r="U1498" t="b">
        <v>1</v>
      </c>
      <c r="V1498">
        <v>1</v>
      </c>
      <c r="W1498">
        <v>75</v>
      </c>
      <c r="Y1498">
        <v>60</v>
      </c>
      <c r="AH1498" t="s">
        <v>4997</v>
      </c>
    </row>
    <row r="1499" spans="1:34" x14ac:dyDescent="0.25">
      <c r="A1499">
        <v>5</v>
      </c>
      <c r="B1499" t="s">
        <v>636</v>
      </c>
      <c r="C1499" t="s">
        <v>639</v>
      </c>
      <c r="D1499" t="s">
        <v>637</v>
      </c>
      <c r="E1499" t="s">
        <v>638</v>
      </c>
      <c r="F1499" t="s">
        <v>641</v>
      </c>
      <c r="G1499" t="s">
        <v>11042</v>
      </c>
      <c r="H1499" t="s">
        <v>1116</v>
      </c>
      <c r="I1499" t="s">
        <v>1117</v>
      </c>
      <c r="J1499">
        <v>3</v>
      </c>
      <c r="L1499" t="s">
        <v>1036</v>
      </c>
      <c r="M1499" t="s">
        <v>1118</v>
      </c>
      <c r="N1499" t="s">
        <v>1119</v>
      </c>
      <c r="O1499" t="s">
        <v>4998</v>
      </c>
      <c r="P1499" t="s">
        <v>20</v>
      </c>
      <c r="Q1499" t="s">
        <v>2</v>
      </c>
      <c r="R1499" t="s">
        <v>2</v>
      </c>
      <c r="S1499" t="s">
        <v>8646</v>
      </c>
      <c r="T1499" t="b">
        <v>1</v>
      </c>
      <c r="U1499" t="b">
        <v>1</v>
      </c>
      <c r="V1499">
        <v>2</v>
      </c>
      <c r="W1499">
        <v>75</v>
      </c>
      <c r="Y1499">
        <v>52.8</v>
      </c>
      <c r="AG1499" t="s">
        <v>4999</v>
      </c>
      <c r="AH1499" t="s">
        <v>5000</v>
      </c>
    </row>
    <row r="1500" spans="1:34" x14ac:dyDescent="0.25">
      <c r="A1500">
        <v>5</v>
      </c>
      <c r="B1500" t="s">
        <v>636</v>
      </c>
      <c r="C1500" t="s">
        <v>639</v>
      </c>
      <c r="D1500" t="s">
        <v>637</v>
      </c>
      <c r="E1500" t="s">
        <v>638</v>
      </c>
      <c r="F1500" t="s">
        <v>641</v>
      </c>
      <c r="G1500" t="s">
        <v>11042</v>
      </c>
      <c r="H1500" t="s">
        <v>1116</v>
      </c>
      <c r="I1500" t="s">
        <v>1117</v>
      </c>
      <c r="J1500">
        <v>3</v>
      </c>
      <c r="L1500" t="s">
        <v>1036</v>
      </c>
      <c r="M1500" t="s">
        <v>1118</v>
      </c>
      <c r="N1500" t="s">
        <v>1119</v>
      </c>
      <c r="O1500" t="s">
        <v>5001</v>
      </c>
      <c r="P1500" t="s">
        <v>20</v>
      </c>
      <c r="Q1500" t="s">
        <v>2</v>
      </c>
      <c r="R1500" t="s">
        <v>2</v>
      </c>
      <c r="S1500" t="s">
        <v>8646</v>
      </c>
      <c r="T1500" t="b">
        <v>1</v>
      </c>
      <c r="U1500" t="b">
        <v>1</v>
      </c>
      <c r="V1500">
        <v>3</v>
      </c>
      <c r="W1500">
        <v>75</v>
      </c>
      <c r="Y1500">
        <v>51</v>
      </c>
      <c r="AH1500" t="s">
        <v>5002</v>
      </c>
    </row>
    <row r="1501" spans="1:34" x14ac:dyDescent="0.25">
      <c r="A1501">
        <v>5</v>
      </c>
      <c r="B1501" t="s">
        <v>636</v>
      </c>
      <c r="C1501" t="s">
        <v>639</v>
      </c>
      <c r="D1501" t="s">
        <v>637</v>
      </c>
      <c r="E1501" t="s">
        <v>638</v>
      </c>
      <c r="F1501" t="s">
        <v>641</v>
      </c>
      <c r="G1501" t="s">
        <v>11042</v>
      </c>
      <c r="H1501" t="s">
        <v>1116</v>
      </c>
      <c r="I1501" t="s">
        <v>1117</v>
      </c>
      <c r="J1501">
        <v>3</v>
      </c>
      <c r="L1501" t="s">
        <v>1036</v>
      </c>
      <c r="M1501" t="s">
        <v>1118</v>
      </c>
      <c r="N1501" t="s">
        <v>1119</v>
      </c>
      <c r="O1501" t="s">
        <v>5003</v>
      </c>
      <c r="P1501" t="s">
        <v>356</v>
      </c>
      <c r="Q1501" t="s">
        <v>25</v>
      </c>
      <c r="R1501" t="s">
        <v>25</v>
      </c>
      <c r="S1501" t="s">
        <v>357</v>
      </c>
      <c r="T1501" t="b">
        <v>0</v>
      </c>
      <c r="U1501" t="b">
        <v>1</v>
      </c>
      <c r="V1501">
        <v>2</v>
      </c>
      <c r="Y1501">
        <v>300</v>
      </c>
      <c r="Z1501">
        <v>1.29</v>
      </c>
      <c r="AA1501" t="s">
        <v>3957</v>
      </c>
      <c r="AG1501" t="s">
        <v>5004</v>
      </c>
      <c r="AH1501" t="s">
        <v>1119</v>
      </c>
    </row>
    <row r="1502" spans="1:34" x14ac:dyDescent="0.25">
      <c r="A1502">
        <v>5</v>
      </c>
      <c r="B1502" t="s">
        <v>636</v>
      </c>
      <c r="C1502" t="s">
        <v>639</v>
      </c>
      <c r="D1502" t="s">
        <v>637</v>
      </c>
      <c r="E1502" t="s">
        <v>638</v>
      </c>
      <c r="F1502" t="s">
        <v>641</v>
      </c>
      <c r="G1502" t="s">
        <v>11042</v>
      </c>
      <c r="H1502" t="s">
        <v>1120</v>
      </c>
      <c r="I1502" t="s">
        <v>638</v>
      </c>
      <c r="J1502">
        <v>4</v>
      </c>
      <c r="L1502" t="s">
        <v>1041</v>
      </c>
      <c r="M1502" t="s">
        <v>1121</v>
      </c>
      <c r="N1502" t="s">
        <v>1122</v>
      </c>
      <c r="O1502" t="s">
        <v>5005</v>
      </c>
      <c r="P1502" t="s">
        <v>356</v>
      </c>
      <c r="Q1502" t="s">
        <v>25</v>
      </c>
      <c r="R1502" t="s">
        <v>25</v>
      </c>
      <c r="S1502" t="s">
        <v>357</v>
      </c>
      <c r="T1502" t="b">
        <v>0</v>
      </c>
      <c r="U1502" t="b">
        <v>1</v>
      </c>
      <c r="V1502">
        <v>1</v>
      </c>
      <c r="Y1502">
        <v>300</v>
      </c>
      <c r="Z1502">
        <v>1.34</v>
      </c>
      <c r="AA1502" t="s">
        <v>3957</v>
      </c>
      <c r="AG1502" t="s">
        <v>2816</v>
      </c>
      <c r="AH1502" t="s">
        <v>1121</v>
      </c>
    </row>
    <row r="1503" spans="1:34" x14ac:dyDescent="0.25">
      <c r="A1503">
        <v>5</v>
      </c>
      <c r="B1503" t="s">
        <v>636</v>
      </c>
      <c r="C1503" t="s">
        <v>639</v>
      </c>
      <c r="D1503" t="s">
        <v>637</v>
      </c>
      <c r="E1503" t="s">
        <v>638</v>
      </c>
      <c r="F1503" t="s">
        <v>641</v>
      </c>
      <c r="G1503" t="s">
        <v>11042</v>
      </c>
      <c r="H1503" t="s">
        <v>1120</v>
      </c>
      <c r="I1503" t="s">
        <v>638</v>
      </c>
      <c r="J1503">
        <v>4</v>
      </c>
      <c r="L1503" t="s">
        <v>1041</v>
      </c>
      <c r="M1503" t="s">
        <v>1121</v>
      </c>
      <c r="N1503" t="s">
        <v>1122</v>
      </c>
      <c r="O1503" t="s">
        <v>5006</v>
      </c>
      <c r="P1503" t="s">
        <v>112</v>
      </c>
      <c r="Q1503" t="s">
        <v>8644</v>
      </c>
      <c r="R1503" t="s">
        <v>8488</v>
      </c>
      <c r="S1503" t="s">
        <v>8643</v>
      </c>
      <c r="T1503" t="b">
        <v>0</v>
      </c>
      <c r="U1503" t="b">
        <v>0</v>
      </c>
      <c r="V1503">
        <v>1</v>
      </c>
      <c r="W1503">
        <v>45</v>
      </c>
      <c r="X1503">
        <v>15</v>
      </c>
      <c r="AB1503">
        <v>2</v>
      </c>
      <c r="AC1503">
        <v>1</v>
      </c>
      <c r="AD1503">
        <v>2</v>
      </c>
      <c r="AE1503" t="s">
        <v>3856</v>
      </c>
      <c r="AG1503" t="s">
        <v>4804</v>
      </c>
      <c r="AH1503" t="s">
        <v>5007</v>
      </c>
    </row>
    <row r="1504" spans="1:34" x14ac:dyDescent="0.25">
      <c r="A1504">
        <v>5</v>
      </c>
      <c r="B1504" t="s">
        <v>636</v>
      </c>
      <c r="C1504" t="s">
        <v>639</v>
      </c>
      <c r="D1504" t="s">
        <v>637</v>
      </c>
      <c r="E1504" t="s">
        <v>638</v>
      </c>
      <c r="F1504" t="s">
        <v>641</v>
      </c>
      <c r="G1504" t="s">
        <v>11042</v>
      </c>
      <c r="H1504" t="s">
        <v>1120</v>
      </c>
      <c r="I1504" t="s">
        <v>638</v>
      </c>
      <c r="J1504">
        <v>4</v>
      </c>
      <c r="L1504" t="s">
        <v>1041</v>
      </c>
      <c r="M1504" t="s">
        <v>1121</v>
      </c>
      <c r="N1504" t="s">
        <v>1122</v>
      </c>
      <c r="O1504" t="s">
        <v>5008</v>
      </c>
      <c r="P1504" t="s">
        <v>112</v>
      </c>
      <c r="Q1504" t="s">
        <v>8644</v>
      </c>
      <c r="R1504" t="s">
        <v>8488</v>
      </c>
      <c r="S1504" t="s">
        <v>8643</v>
      </c>
      <c r="T1504" t="b">
        <v>0</v>
      </c>
      <c r="U1504" t="b">
        <v>0</v>
      </c>
      <c r="V1504">
        <v>2</v>
      </c>
      <c r="W1504">
        <v>45</v>
      </c>
      <c r="X1504">
        <v>15</v>
      </c>
      <c r="AB1504">
        <v>2</v>
      </c>
      <c r="AC1504">
        <v>1</v>
      </c>
      <c r="AD1504">
        <v>2</v>
      </c>
      <c r="AE1504" t="s">
        <v>3856</v>
      </c>
      <c r="AG1504" t="s">
        <v>4804</v>
      </c>
      <c r="AH1504" t="s">
        <v>5009</v>
      </c>
    </row>
    <row r="1505" spans="1:34" x14ac:dyDescent="0.25">
      <c r="A1505">
        <v>5</v>
      </c>
      <c r="B1505" t="s">
        <v>636</v>
      </c>
      <c r="C1505" t="s">
        <v>639</v>
      </c>
      <c r="D1505" t="s">
        <v>637</v>
      </c>
      <c r="E1505" t="s">
        <v>638</v>
      </c>
      <c r="F1505" t="s">
        <v>641</v>
      </c>
      <c r="G1505" t="s">
        <v>11042</v>
      </c>
      <c r="H1505" t="s">
        <v>1120</v>
      </c>
      <c r="I1505" t="s">
        <v>638</v>
      </c>
      <c r="J1505">
        <v>4</v>
      </c>
      <c r="L1505" t="s">
        <v>1041</v>
      </c>
      <c r="M1505" t="s">
        <v>1121</v>
      </c>
      <c r="N1505" t="s">
        <v>1122</v>
      </c>
      <c r="O1505" t="s">
        <v>5010</v>
      </c>
      <c r="P1505" t="s">
        <v>112</v>
      </c>
      <c r="Q1505" t="s">
        <v>8644</v>
      </c>
      <c r="R1505" t="s">
        <v>8488</v>
      </c>
      <c r="S1505" t="s">
        <v>8643</v>
      </c>
      <c r="T1505" t="b">
        <v>0</v>
      </c>
      <c r="U1505" t="b">
        <v>0</v>
      </c>
      <c r="V1505">
        <v>3</v>
      </c>
      <c r="W1505">
        <v>45</v>
      </c>
      <c r="X1505">
        <v>15</v>
      </c>
      <c r="AB1505">
        <v>2</v>
      </c>
      <c r="AC1505">
        <v>1</v>
      </c>
      <c r="AD1505">
        <v>2</v>
      </c>
      <c r="AE1505" t="s">
        <v>3856</v>
      </c>
      <c r="AG1505" t="s">
        <v>4804</v>
      </c>
      <c r="AH1505" t="s">
        <v>5011</v>
      </c>
    </row>
    <row r="1506" spans="1:34" x14ac:dyDescent="0.25">
      <c r="A1506">
        <v>5</v>
      </c>
      <c r="B1506" t="s">
        <v>636</v>
      </c>
      <c r="C1506" t="s">
        <v>639</v>
      </c>
      <c r="D1506" t="s">
        <v>637</v>
      </c>
      <c r="E1506" t="s">
        <v>638</v>
      </c>
      <c r="F1506" t="s">
        <v>641</v>
      </c>
      <c r="G1506" t="s">
        <v>11042</v>
      </c>
      <c r="H1506" t="s">
        <v>1120</v>
      </c>
      <c r="I1506" t="s">
        <v>638</v>
      </c>
      <c r="J1506">
        <v>4</v>
      </c>
      <c r="L1506" t="s">
        <v>1041</v>
      </c>
      <c r="M1506" t="s">
        <v>1121</v>
      </c>
      <c r="N1506" t="s">
        <v>1122</v>
      </c>
      <c r="O1506" t="s">
        <v>5012</v>
      </c>
      <c r="P1506" t="s">
        <v>214</v>
      </c>
      <c r="Q1506" t="s">
        <v>8650</v>
      </c>
      <c r="R1506" t="s">
        <v>8637</v>
      </c>
      <c r="S1506" t="s">
        <v>8643</v>
      </c>
      <c r="T1506" t="b">
        <v>0</v>
      </c>
      <c r="U1506" t="b">
        <v>0</v>
      </c>
      <c r="V1506">
        <v>1</v>
      </c>
      <c r="W1506">
        <v>50</v>
      </c>
      <c r="X1506">
        <v>12</v>
      </c>
      <c r="AB1506">
        <v>2</v>
      </c>
      <c r="AC1506">
        <v>1</v>
      </c>
      <c r="AD1506">
        <v>2</v>
      </c>
      <c r="AE1506" t="s">
        <v>2289</v>
      </c>
      <c r="AG1506" t="s">
        <v>2527</v>
      </c>
      <c r="AH1506" t="s">
        <v>5013</v>
      </c>
    </row>
    <row r="1507" spans="1:34" x14ac:dyDescent="0.25">
      <c r="A1507">
        <v>5</v>
      </c>
      <c r="B1507" t="s">
        <v>636</v>
      </c>
      <c r="C1507" t="s">
        <v>639</v>
      </c>
      <c r="D1507" t="s">
        <v>637</v>
      </c>
      <c r="E1507" t="s">
        <v>638</v>
      </c>
      <c r="F1507" t="s">
        <v>641</v>
      </c>
      <c r="G1507" t="s">
        <v>11042</v>
      </c>
      <c r="H1507" t="s">
        <v>1120</v>
      </c>
      <c r="I1507" t="s">
        <v>638</v>
      </c>
      <c r="J1507">
        <v>4</v>
      </c>
      <c r="L1507" t="s">
        <v>1041</v>
      </c>
      <c r="M1507" t="s">
        <v>1121</v>
      </c>
      <c r="N1507" t="s">
        <v>1122</v>
      </c>
      <c r="O1507" t="s">
        <v>5014</v>
      </c>
      <c r="P1507" t="s">
        <v>214</v>
      </c>
      <c r="Q1507" t="s">
        <v>8650</v>
      </c>
      <c r="R1507" t="s">
        <v>8637</v>
      </c>
      <c r="S1507" t="s">
        <v>8643</v>
      </c>
      <c r="T1507" t="b">
        <v>0</v>
      </c>
      <c r="U1507" t="b">
        <v>0</v>
      </c>
      <c r="V1507">
        <v>2</v>
      </c>
      <c r="W1507">
        <v>50</v>
      </c>
      <c r="X1507">
        <v>12</v>
      </c>
      <c r="AB1507">
        <v>2</v>
      </c>
      <c r="AC1507">
        <v>1</v>
      </c>
      <c r="AD1507">
        <v>2</v>
      </c>
      <c r="AE1507" t="s">
        <v>3856</v>
      </c>
      <c r="AG1507" t="s">
        <v>3882</v>
      </c>
      <c r="AH1507" t="s">
        <v>5015</v>
      </c>
    </row>
    <row r="1508" spans="1:34" x14ac:dyDescent="0.25">
      <c r="A1508">
        <v>5</v>
      </c>
      <c r="B1508" t="s">
        <v>636</v>
      </c>
      <c r="C1508" t="s">
        <v>639</v>
      </c>
      <c r="D1508" t="s">
        <v>637</v>
      </c>
      <c r="E1508" t="s">
        <v>638</v>
      </c>
      <c r="F1508" t="s">
        <v>641</v>
      </c>
      <c r="G1508" t="s">
        <v>11042</v>
      </c>
      <c r="H1508" t="s">
        <v>1120</v>
      </c>
      <c r="I1508" t="s">
        <v>638</v>
      </c>
      <c r="J1508">
        <v>4</v>
      </c>
      <c r="L1508" t="s">
        <v>1041</v>
      </c>
      <c r="M1508" t="s">
        <v>1121</v>
      </c>
      <c r="N1508" t="s">
        <v>1122</v>
      </c>
      <c r="O1508" t="s">
        <v>5016</v>
      </c>
      <c r="P1508" t="s">
        <v>214</v>
      </c>
      <c r="Q1508" t="s">
        <v>8650</v>
      </c>
      <c r="R1508" t="s">
        <v>8637</v>
      </c>
      <c r="S1508" t="s">
        <v>8643</v>
      </c>
      <c r="T1508" t="b">
        <v>0</v>
      </c>
      <c r="U1508" t="b">
        <v>0</v>
      </c>
      <c r="V1508">
        <v>3</v>
      </c>
      <c r="W1508">
        <v>50</v>
      </c>
      <c r="X1508">
        <v>9</v>
      </c>
      <c r="AB1508">
        <v>2</v>
      </c>
      <c r="AC1508">
        <v>1</v>
      </c>
      <c r="AD1508">
        <v>2</v>
      </c>
      <c r="AE1508" t="s">
        <v>610</v>
      </c>
      <c r="AG1508" t="s">
        <v>1937</v>
      </c>
      <c r="AH1508" t="s">
        <v>5017</v>
      </c>
    </row>
    <row r="1509" spans="1:34" x14ac:dyDescent="0.25">
      <c r="A1509">
        <v>5</v>
      </c>
      <c r="B1509" t="s">
        <v>636</v>
      </c>
      <c r="C1509" t="s">
        <v>639</v>
      </c>
      <c r="D1509" t="s">
        <v>637</v>
      </c>
      <c r="E1509" t="s">
        <v>638</v>
      </c>
      <c r="F1509" t="s">
        <v>641</v>
      </c>
      <c r="G1509" t="s">
        <v>11042</v>
      </c>
      <c r="H1509" t="s">
        <v>1120</v>
      </c>
      <c r="I1509" t="s">
        <v>638</v>
      </c>
      <c r="J1509">
        <v>4</v>
      </c>
      <c r="L1509" t="s">
        <v>1041</v>
      </c>
      <c r="M1509" t="s">
        <v>1121</v>
      </c>
      <c r="N1509" t="s">
        <v>1122</v>
      </c>
      <c r="O1509" t="s">
        <v>5018</v>
      </c>
      <c r="P1509" t="s">
        <v>214</v>
      </c>
      <c r="Q1509" t="s">
        <v>8650</v>
      </c>
      <c r="R1509" t="s">
        <v>8637</v>
      </c>
      <c r="S1509" t="s">
        <v>8643</v>
      </c>
      <c r="T1509" t="b">
        <v>0</v>
      </c>
      <c r="U1509" t="b">
        <v>0</v>
      </c>
      <c r="V1509">
        <v>4</v>
      </c>
      <c r="W1509">
        <v>50</v>
      </c>
      <c r="X1509">
        <v>9</v>
      </c>
      <c r="AB1509">
        <v>2</v>
      </c>
      <c r="AC1509">
        <v>1</v>
      </c>
      <c r="AD1509">
        <v>2</v>
      </c>
      <c r="AE1509" t="s">
        <v>610</v>
      </c>
      <c r="AG1509" t="s">
        <v>1937</v>
      </c>
      <c r="AH1509" t="s">
        <v>5019</v>
      </c>
    </row>
    <row r="1510" spans="1:34" x14ac:dyDescent="0.25">
      <c r="A1510">
        <v>5</v>
      </c>
      <c r="B1510" t="s">
        <v>636</v>
      </c>
      <c r="C1510" t="s">
        <v>639</v>
      </c>
      <c r="D1510" t="s">
        <v>637</v>
      </c>
      <c r="E1510" t="s">
        <v>638</v>
      </c>
      <c r="F1510" t="s">
        <v>641</v>
      </c>
      <c r="G1510" t="s">
        <v>11042</v>
      </c>
      <c r="H1510" t="s">
        <v>1120</v>
      </c>
      <c r="I1510" t="s">
        <v>638</v>
      </c>
      <c r="J1510">
        <v>4</v>
      </c>
      <c r="L1510" t="s">
        <v>1041</v>
      </c>
      <c r="M1510" t="s">
        <v>1121</v>
      </c>
      <c r="N1510" t="s">
        <v>1122</v>
      </c>
      <c r="O1510" t="s">
        <v>5020</v>
      </c>
      <c r="P1510" t="s">
        <v>222</v>
      </c>
      <c r="Q1510" t="s">
        <v>8650</v>
      </c>
      <c r="R1510" t="s">
        <v>8637</v>
      </c>
      <c r="S1510" t="s">
        <v>8643</v>
      </c>
      <c r="T1510" t="b">
        <v>1</v>
      </c>
      <c r="U1510" t="b">
        <v>0</v>
      </c>
      <c r="V1510">
        <v>1</v>
      </c>
      <c r="W1510">
        <v>12.5</v>
      </c>
      <c r="X1510">
        <v>12</v>
      </c>
      <c r="AB1510">
        <v>3</v>
      </c>
      <c r="AC1510">
        <v>1</v>
      </c>
      <c r="AD1510">
        <v>3</v>
      </c>
      <c r="AE1510" t="s">
        <v>3856</v>
      </c>
      <c r="AG1510" t="s">
        <v>4103</v>
      </c>
      <c r="AH1510" t="s">
        <v>5021</v>
      </c>
    </row>
    <row r="1511" spans="1:34" x14ac:dyDescent="0.25">
      <c r="A1511">
        <v>5</v>
      </c>
      <c r="B1511" t="s">
        <v>636</v>
      </c>
      <c r="C1511" t="s">
        <v>639</v>
      </c>
      <c r="D1511" t="s">
        <v>637</v>
      </c>
      <c r="E1511" t="s">
        <v>638</v>
      </c>
      <c r="F1511" t="s">
        <v>641</v>
      </c>
      <c r="G1511" t="s">
        <v>11042</v>
      </c>
      <c r="H1511" t="s">
        <v>1120</v>
      </c>
      <c r="I1511" t="s">
        <v>638</v>
      </c>
      <c r="J1511">
        <v>4</v>
      </c>
      <c r="L1511" t="s">
        <v>1041</v>
      </c>
      <c r="M1511" t="s">
        <v>1121</v>
      </c>
      <c r="N1511" t="s">
        <v>1122</v>
      </c>
      <c r="O1511" t="s">
        <v>5022</v>
      </c>
      <c r="P1511" t="s">
        <v>222</v>
      </c>
      <c r="Q1511" t="s">
        <v>8650</v>
      </c>
      <c r="R1511" t="s">
        <v>8637</v>
      </c>
      <c r="S1511" t="s">
        <v>8643</v>
      </c>
      <c r="T1511" t="b">
        <v>1</v>
      </c>
      <c r="U1511" t="b">
        <v>0</v>
      </c>
      <c r="V1511">
        <v>2</v>
      </c>
      <c r="W1511">
        <v>12.5</v>
      </c>
      <c r="X1511">
        <v>12</v>
      </c>
      <c r="AB1511">
        <v>3</v>
      </c>
      <c r="AC1511">
        <v>1</v>
      </c>
      <c r="AD1511">
        <v>3</v>
      </c>
      <c r="AE1511" t="s">
        <v>610</v>
      </c>
      <c r="AG1511" t="s">
        <v>2199</v>
      </c>
      <c r="AH1511" t="s">
        <v>5023</v>
      </c>
    </row>
    <row r="1512" spans="1:34" x14ac:dyDescent="0.25">
      <c r="A1512">
        <v>5</v>
      </c>
      <c r="B1512" t="s">
        <v>636</v>
      </c>
      <c r="C1512" t="s">
        <v>639</v>
      </c>
      <c r="D1512" t="s">
        <v>637</v>
      </c>
      <c r="E1512" t="s">
        <v>638</v>
      </c>
      <c r="F1512" t="s">
        <v>641</v>
      </c>
      <c r="G1512" t="s">
        <v>11042</v>
      </c>
      <c r="H1512" t="s">
        <v>1120</v>
      </c>
      <c r="I1512" t="s">
        <v>638</v>
      </c>
      <c r="J1512">
        <v>4</v>
      </c>
      <c r="L1512" t="s">
        <v>1041</v>
      </c>
      <c r="M1512" t="s">
        <v>1121</v>
      </c>
      <c r="N1512" t="s">
        <v>1122</v>
      </c>
      <c r="O1512" t="s">
        <v>5024</v>
      </c>
      <c r="P1512" t="s">
        <v>222</v>
      </c>
      <c r="Q1512" t="s">
        <v>8650</v>
      </c>
      <c r="R1512" t="s">
        <v>8637</v>
      </c>
      <c r="S1512" t="s">
        <v>8643</v>
      </c>
      <c r="T1512" t="b">
        <v>1</v>
      </c>
      <c r="U1512" t="b">
        <v>0</v>
      </c>
      <c r="V1512">
        <v>3</v>
      </c>
      <c r="W1512">
        <v>12.5</v>
      </c>
      <c r="X1512">
        <v>12</v>
      </c>
      <c r="AB1512">
        <v>3</v>
      </c>
      <c r="AC1512">
        <v>1</v>
      </c>
      <c r="AD1512">
        <v>3</v>
      </c>
      <c r="AE1512" t="s">
        <v>610</v>
      </c>
      <c r="AG1512" t="s">
        <v>2199</v>
      </c>
      <c r="AH1512" t="s">
        <v>5025</v>
      </c>
    </row>
    <row r="1513" spans="1:34" x14ac:dyDescent="0.25">
      <c r="A1513">
        <v>5</v>
      </c>
      <c r="B1513" t="s">
        <v>636</v>
      </c>
      <c r="C1513" t="s">
        <v>639</v>
      </c>
      <c r="D1513" t="s">
        <v>637</v>
      </c>
      <c r="E1513" t="s">
        <v>638</v>
      </c>
      <c r="F1513" t="s">
        <v>641</v>
      </c>
      <c r="G1513" t="s">
        <v>11042</v>
      </c>
      <c r="H1513" t="s">
        <v>1120</v>
      </c>
      <c r="I1513" t="s">
        <v>638</v>
      </c>
      <c r="J1513">
        <v>4</v>
      </c>
      <c r="L1513" t="s">
        <v>1041</v>
      </c>
      <c r="M1513" t="s">
        <v>1121</v>
      </c>
      <c r="N1513" t="s">
        <v>1122</v>
      </c>
      <c r="O1513" t="s">
        <v>5026</v>
      </c>
      <c r="P1513" t="s">
        <v>8734</v>
      </c>
      <c r="Q1513" t="s">
        <v>8644</v>
      </c>
      <c r="R1513" t="s">
        <v>8488</v>
      </c>
      <c r="S1513" t="s">
        <v>8643</v>
      </c>
      <c r="T1513" t="b">
        <v>0</v>
      </c>
      <c r="U1513" t="b">
        <v>0</v>
      </c>
      <c r="V1513">
        <v>1</v>
      </c>
      <c r="W1513">
        <v>30</v>
      </c>
      <c r="X1513">
        <v>12</v>
      </c>
      <c r="AB1513">
        <v>2</v>
      </c>
      <c r="AC1513">
        <v>1</v>
      </c>
      <c r="AD1513">
        <v>2</v>
      </c>
      <c r="AE1513" t="s">
        <v>618</v>
      </c>
      <c r="AG1513" t="s">
        <v>5027</v>
      </c>
      <c r="AH1513" t="s">
        <v>5028</v>
      </c>
    </row>
    <row r="1514" spans="1:34" x14ac:dyDescent="0.25">
      <c r="A1514">
        <v>5</v>
      </c>
      <c r="B1514" t="s">
        <v>636</v>
      </c>
      <c r="C1514" t="s">
        <v>639</v>
      </c>
      <c r="D1514" t="s">
        <v>637</v>
      </c>
      <c r="E1514" t="s">
        <v>638</v>
      </c>
      <c r="F1514" t="s">
        <v>641</v>
      </c>
      <c r="G1514" t="s">
        <v>11042</v>
      </c>
      <c r="H1514" t="s">
        <v>1120</v>
      </c>
      <c r="I1514" t="s">
        <v>638</v>
      </c>
      <c r="J1514">
        <v>4</v>
      </c>
      <c r="L1514" t="s">
        <v>1041</v>
      </c>
      <c r="M1514" t="s">
        <v>1121</v>
      </c>
      <c r="N1514" t="s">
        <v>1122</v>
      </c>
      <c r="O1514" t="s">
        <v>5029</v>
      </c>
      <c r="P1514" t="s">
        <v>8734</v>
      </c>
      <c r="Q1514" t="s">
        <v>8644</v>
      </c>
      <c r="R1514" t="s">
        <v>8488</v>
      </c>
      <c r="S1514" t="s">
        <v>8643</v>
      </c>
      <c r="T1514" t="b">
        <v>0</v>
      </c>
      <c r="U1514" t="b">
        <v>0</v>
      </c>
      <c r="V1514">
        <v>2</v>
      </c>
      <c r="W1514">
        <v>30</v>
      </c>
      <c r="X1514">
        <v>10</v>
      </c>
      <c r="AB1514">
        <v>2</v>
      </c>
      <c r="AC1514">
        <v>1</v>
      </c>
      <c r="AD1514">
        <v>2</v>
      </c>
      <c r="AE1514" t="s">
        <v>3856</v>
      </c>
      <c r="AG1514" t="s">
        <v>3882</v>
      </c>
      <c r="AH1514" t="s">
        <v>5030</v>
      </c>
    </row>
    <row r="1515" spans="1:34" x14ac:dyDescent="0.25">
      <c r="A1515">
        <v>5</v>
      </c>
      <c r="B1515" t="s">
        <v>636</v>
      </c>
      <c r="C1515" t="s">
        <v>639</v>
      </c>
      <c r="D1515" t="s">
        <v>637</v>
      </c>
      <c r="E1515" t="s">
        <v>638</v>
      </c>
      <c r="F1515" t="s">
        <v>641</v>
      </c>
      <c r="G1515" t="s">
        <v>11042</v>
      </c>
      <c r="H1515" t="s">
        <v>1120</v>
      </c>
      <c r="I1515" t="s">
        <v>638</v>
      </c>
      <c r="J1515">
        <v>4</v>
      </c>
      <c r="L1515" t="s">
        <v>1041</v>
      </c>
      <c r="M1515" t="s">
        <v>1121</v>
      </c>
      <c r="N1515" t="s">
        <v>1122</v>
      </c>
      <c r="O1515" t="s">
        <v>5031</v>
      </c>
      <c r="P1515" t="s">
        <v>8734</v>
      </c>
      <c r="Q1515" t="s">
        <v>8644</v>
      </c>
      <c r="R1515" t="s">
        <v>8488</v>
      </c>
      <c r="S1515" t="s">
        <v>8643</v>
      </c>
      <c r="T1515" t="b">
        <v>0</v>
      </c>
      <c r="U1515" t="b">
        <v>0</v>
      </c>
      <c r="V1515">
        <v>3</v>
      </c>
      <c r="W1515">
        <v>30</v>
      </c>
      <c r="X1515">
        <v>9</v>
      </c>
      <c r="AB1515">
        <v>2</v>
      </c>
      <c r="AC1515">
        <v>1</v>
      </c>
      <c r="AD1515">
        <v>2</v>
      </c>
      <c r="AE1515" t="s">
        <v>610</v>
      </c>
      <c r="AG1515" t="s">
        <v>1937</v>
      </c>
      <c r="AH1515" t="s">
        <v>5032</v>
      </c>
    </row>
    <row r="1516" spans="1:34" x14ac:dyDescent="0.25">
      <c r="A1516">
        <v>5</v>
      </c>
      <c r="B1516" t="s">
        <v>636</v>
      </c>
      <c r="C1516" t="s">
        <v>639</v>
      </c>
      <c r="D1516" t="s">
        <v>637</v>
      </c>
      <c r="E1516" t="s">
        <v>638</v>
      </c>
      <c r="F1516" t="s">
        <v>641</v>
      </c>
      <c r="G1516" t="s">
        <v>11042</v>
      </c>
      <c r="H1516" t="s">
        <v>1120</v>
      </c>
      <c r="I1516" t="s">
        <v>638</v>
      </c>
      <c r="J1516">
        <v>4</v>
      </c>
      <c r="L1516" t="s">
        <v>1041</v>
      </c>
      <c r="M1516" t="s">
        <v>1121</v>
      </c>
      <c r="N1516" t="s">
        <v>1122</v>
      </c>
      <c r="O1516" t="s">
        <v>5033</v>
      </c>
      <c r="P1516" t="s">
        <v>303</v>
      </c>
      <c r="Q1516" t="s">
        <v>148</v>
      </c>
      <c r="R1516" t="s">
        <v>8661</v>
      </c>
      <c r="S1516" t="s">
        <v>8645</v>
      </c>
      <c r="T1516" t="b">
        <v>0</v>
      </c>
      <c r="U1516" t="b">
        <v>0</v>
      </c>
      <c r="V1516">
        <v>1</v>
      </c>
      <c r="W1516">
        <v>20</v>
      </c>
      <c r="X1516">
        <v>12</v>
      </c>
      <c r="AB1516">
        <v>2</v>
      </c>
      <c r="AC1516">
        <v>2</v>
      </c>
      <c r="AD1516">
        <v>2</v>
      </c>
      <c r="AE1516" t="s">
        <v>618</v>
      </c>
      <c r="AG1516" t="s">
        <v>5034</v>
      </c>
      <c r="AH1516" t="s">
        <v>5035</v>
      </c>
    </row>
    <row r="1517" spans="1:34" x14ac:dyDescent="0.25">
      <c r="A1517">
        <v>5</v>
      </c>
      <c r="B1517" t="s">
        <v>636</v>
      </c>
      <c r="C1517" t="s">
        <v>639</v>
      </c>
      <c r="D1517" t="s">
        <v>637</v>
      </c>
      <c r="E1517" t="s">
        <v>638</v>
      </c>
      <c r="F1517" t="s">
        <v>641</v>
      </c>
      <c r="G1517" t="s">
        <v>11042</v>
      </c>
      <c r="H1517" t="s">
        <v>1120</v>
      </c>
      <c r="I1517" t="s">
        <v>638</v>
      </c>
      <c r="J1517">
        <v>4</v>
      </c>
      <c r="L1517" t="s">
        <v>1041</v>
      </c>
      <c r="M1517" t="s">
        <v>1121</v>
      </c>
      <c r="N1517" t="s">
        <v>1122</v>
      </c>
      <c r="O1517" t="s">
        <v>5036</v>
      </c>
      <c r="P1517" t="s">
        <v>303</v>
      </c>
      <c r="Q1517" t="s">
        <v>148</v>
      </c>
      <c r="R1517" t="s">
        <v>8661</v>
      </c>
      <c r="S1517" t="s">
        <v>8645</v>
      </c>
      <c r="T1517" t="b">
        <v>0</v>
      </c>
      <c r="U1517" t="b">
        <v>0</v>
      </c>
      <c r="V1517">
        <v>2</v>
      </c>
      <c r="W1517">
        <v>20</v>
      </c>
      <c r="X1517">
        <v>13</v>
      </c>
      <c r="AB1517">
        <v>2</v>
      </c>
      <c r="AC1517">
        <v>2</v>
      </c>
      <c r="AD1517">
        <v>2</v>
      </c>
      <c r="AE1517" t="s">
        <v>618</v>
      </c>
      <c r="AG1517" t="s">
        <v>5037</v>
      </c>
      <c r="AH1517" t="s">
        <v>5038</v>
      </c>
    </row>
    <row r="1518" spans="1:34" x14ac:dyDescent="0.25">
      <c r="A1518">
        <v>5</v>
      </c>
      <c r="B1518" t="s">
        <v>636</v>
      </c>
      <c r="C1518" t="s">
        <v>639</v>
      </c>
      <c r="D1518" t="s">
        <v>637</v>
      </c>
      <c r="E1518" t="s">
        <v>638</v>
      </c>
      <c r="F1518" t="s">
        <v>641</v>
      </c>
      <c r="G1518" t="s">
        <v>11042</v>
      </c>
      <c r="H1518" t="s">
        <v>1120</v>
      </c>
      <c r="I1518" t="s">
        <v>638</v>
      </c>
      <c r="J1518">
        <v>4</v>
      </c>
      <c r="L1518" t="s">
        <v>1041</v>
      </c>
      <c r="M1518" t="s">
        <v>1121</v>
      </c>
      <c r="N1518" t="s">
        <v>1122</v>
      </c>
      <c r="O1518" t="s">
        <v>5039</v>
      </c>
      <c r="P1518" t="s">
        <v>303</v>
      </c>
      <c r="Q1518" t="s">
        <v>148</v>
      </c>
      <c r="R1518" t="s">
        <v>8661</v>
      </c>
      <c r="S1518" t="s">
        <v>8645</v>
      </c>
      <c r="T1518" t="b">
        <v>0</v>
      </c>
      <c r="U1518" t="b">
        <v>0</v>
      </c>
      <c r="V1518">
        <v>3</v>
      </c>
      <c r="W1518">
        <v>20</v>
      </c>
      <c r="X1518">
        <v>13</v>
      </c>
      <c r="AG1518" t="s">
        <v>5040</v>
      </c>
      <c r="AH1518" t="s">
        <v>5041</v>
      </c>
    </row>
    <row r="1519" spans="1:34" x14ac:dyDescent="0.25">
      <c r="A1519">
        <v>5</v>
      </c>
      <c r="B1519" t="s">
        <v>636</v>
      </c>
      <c r="C1519" t="s">
        <v>639</v>
      </c>
      <c r="D1519" t="s">
        <v>637</v>
      </c>
      <c r="E1519" t="s">
        <v>638</v>
      </c>
      <c r="F1519" t="s">
        <v>641</v>
      </c>
      <c r="G1519" t="s">
        <v>11042</v>
      </c>
      <c r="H1519" t="s">
        <v>1120</v>
      </c>
      <c r="I1519" t="s">
        <v>638</v>
      </c>
      <c r="J1519">
        <v>4</v>
      </c>
      <c r="L1519" t="s">
        <v>1041</v>
      </c>
      <c r="M1519" t="s">
        <v>1121</v>
      </c>
      <c r="N1519" t="s">
        <v>1122</v>
      </c>
      <c r="O1519" t="s">
        <v>5042</v>
      </c>
      <c r="P1519" t="s">
        <v>1534</v>
      </c>
      <c r="Q1519" t="s">
        <v>2</v>
      </c>
      <c r="R1519" t="s">
        <v>2</v>
      </c>
      <c r="S1519" t="s">
        <v>8646</v>
      </c>
      <c r="T1519" t="b">
        <v>0</v>
      </c>
      <c r="U1519" t="b">
        <v>1</v>
      </c>
      <c r="V1519">
        <v>1</v>
      </c>
      <c r="W1519">
        <v>150</v>
      </c>
      <c r="Y1519">
        <v>75</v>
      </c>
      <c r="AG1519" t="s">
        <v>5043</v>
      </c>
      <c r="AH1519" t="s">
        <v>5044</v>
      </c>
    </row>
    <row r="1520" spans="1:34" x14ac:dyDescent="0.25">
      <c r="A1520">
        <v>5</v>
      </c>
      <c r="B1520" t="s">
        <v>636</v>
      </c>
      <c r="C1520" t="s">
        <v>639</v>
      </c>
      <c r="D1520" t="s">
        <v>637</v>
      </c>
      <c r="E1520" t="s">
        <v>638</v>
      </c>
      <c r="F1520" t="s">
        <v>641</v>
      </c>
      <c r="G1520" t="s">
        <v>11042</v>
      </c>
      <c r="H1520" t="s">
        <v>1120</v>
      </c>
      <c r="I1520" t="s">
        <v>638</v>
      </c>
      <c r="J1520">
        <v>4</v>
      </c>
      <c r="L1520" t="s">
        <v>1041</v>
      </c>
      <c r="M1520" t="s">
        <v>1121</v>
      </c>
      <c r="N1520" t="s">
        <v>1122</v>
      </c>
      <c r="O1520" t="s">
        <v>5045</v>
      </c>
      <c r="P1520" t="s">
        <v>1534</v>
      </c>
      <c r="Q1520" t="s">
        <v>2</v>
      </c>
      <c r="R1520" t="s">
        <v>2</v>
      </c>
      <c r="S1520" t="s">
        <v>8646</v>
      </c>
      <c r="T1520" t="b">
        <v>0</v>
      </c>
      <c r="U1520" t="b">
        <v>1</v>
      </c>
      <c r="V1520">
        <v>2</v>
      </c>
      <c r="W1520">
        <v>150</v>
      </c>
      <c r="Y1520">
        <v>64.2</v>
      </c>
      <c r="AG1520" t="s">
        <v>5046</v>
      </c>
      <c r="AH1520" t="s">
        <v>5047</v>
      </c>
    </row>
    <row r="1521" spans="1:34" x14ac:dyDescent="0.25">
      <c r="A1521">
        <v>5</v>
      </c>
      <c r="B1521" t="s">
        <v>636</v>
      </c>
      <c r="C1521" t="s">
        <v>639</v>
      </c>
      <c r="D1521" t="s">
        <v>637</v>
      </c>
      <c r="E1521" t="s">
        <v>638</v>
      </c>
      <c r="F1521" t="s">
        <v>641</v>
      </c>
      <c r="G1521" t="s">
        <v>11042</v>
      </c>
      <c r="H1521" t="s">
        <v>1120</v>
      </c>
      <c r="I1521" t="s">
        <v>638</v>
      </c>
      <c r="J1521">
        <v>4</v>
      </c>
      <c r="L1521" t="s">
        <v>1041</v>
      </c>
      <c r="M1521" t="s">
        <v>1121</v>
      </c>
      <c r="N1521" t="s">
        <v>1122</v>
      </c>
      <c r="O1521" t="s">
        <v>5048</v>
      </c>
      <c r="P1521" t="s">
        <v>1534</v>
      </c>
      <c r="Q1521" t="s">
        <v>2</v>
      </c>
      <c r="R1521" t="s">
        <v>2</v>
      </c>
      <c r="S1521" t="s">
        <v>8646</v>
      </c>
      <c r="T1521" t="b">
        <v>0</v>
      </c>
      <c r="U1521" t="b">
        <v>1</v>
      </c>
      <c r="V1521">
        <v>3</v>
      </c>
      <c r="W1521">
        <v>150</v>
      </c>
      <c r="Y1521">
        <v>60</v>
      </c>
      <c r="AH1521" t="s">
        <v>5049</v>
      </c>
    </row>
    <row r="1522" spans="1:34" x14ac:dyDescent="0.25">
      <c r="A1522">
        <v>5</v>
      </c>
      <c r="B1522" t="s">
        <v>636</v>
      </c>
      <c r="C1522" t="s">
        <v>639</v>
      </c>
      <c r="D1522" t="s">
        <v>637</v>
      </c>
      <c r="E1522" t="s">
        <v>638</v>
      </c>
      <c r="F1522" t="s">
        <v>641</v>
      </c>
      <c r="G1522" t="s">
        <v>11042</v>
      </c>
      <c r="H1522" t="s">
        <v>1120</v>
      </c>
      <c r="I1522" t="s">
        <v>638</v>
      </c>
      <c r="J1522">
        <v>4</v>
      </c>
      <c r="L1522" t="s">
        <v>1041</v>
      </c>
      <c r="M1522" t="s">
        <v>1121</v>
      </c>
      <c r="N1522" t="s">
        <v>1122</v>
      </c>
      <c r="O1522" t="s">
        <v>5050</v>
      </c>
      <c r="P1522" t="s">
        <v>356</v>
      </c>
      <c r="Q1522" t="s">
        <v>25</v>
      </c>
      <c r="R1522" t="s">
        <v>25</v>
      </c>
      <c r="S1522" t="s">
        <v>357</v>
      </c>
      <c r="T1522" t="b">
        <v>0</v>
      </c>
      <c r="U1522" t="b">
        <v>1</v>
      </c>
      <c r="V1522">
        <v>2</v>
      </c>
      <c r="Y1522">
        <v>300</v>
      </c>
      <c r="Z1522">
        <v>1.31</v>
      </c>
      <c r="AA1522" t="s">
        <v>3957</v>
      </c>
      <c r="AG1522" t="s">
        <v>4062</v>
      </c>
      <c r="AH1522" t="s">
        <v>1122</v>
      </c>
    </row>
    <row r="1523" spans="1:34" x14ac:dyDescent="0.25">
      <c r="A1523">
        <v>6</v>
      </c>
      <c r="B1523" t="s">
        <v>643</v>
      </c>
      <c r="C1523" t="s">
        <v>646</v>
      </c>
      <c r="D1523" t="s">
        <v>644</v>
      </c>
      <c r="E1523" t="s">
        <v>645</v>
      </c>
      <c r="F1523" t="s">
        <v>649</v>
      </c>
      <c r="G1523" t="s">
        <v>650</v>
      </c>
      <c r="H1523" t="s">
        <v>1123</v>
      </c>
      <c r="I1523" t="s">
        <v>644</v>
      </c>
      <c r="J1523">
        <v>1</v>
      </c>
      <c r="L1523" t="s">
        <v>1124</v>
      </c>
      <c r="M1523" t="s">
        <v>1125</v>
      </c>
      <c r="N1523" t="s">
        <v>1126</v>
      </c>
      <c r="O1523" t="s">
        <v>5051</v>
      </c>
      <c r="P1523" t="s">
        <v>363</v>
      </c>
      <c r="Q1523" t="s">
        <v>357</v>
      </c>
      <c r="R1523" t="s">
        <v>357</v>
      </c>
      <c r="S1523" t="s">
        <v>357</v>
      </c>
      <c r="T1523" t="b">
        <v>0</v>
      </c>
      <c r="U1523" t="b">
        <v>1</v>
      </c>
      <c r="V1523">
        <v>1</v>
      </c>
      <c r="Y1523">
        <v>360</v>
      </c>
      <c r="Z1523">
        <v>0.47</v>
      </c>
      <c r="AA1523" t="s">
        <v>3957</v>
      </c>
      <c r="AG1523" t="s">
        <v>5052</v>
      </c>
      <c r="AH1523" t="s">
        <v>1125</v>
      </c>
    </row>
    <row r="1524" spans="1:34" x14ac:dyDescent="0.25">
      <c r="A1524">
        <v>6</v>
      </c>
      <c r="B1524" t="s">
        <v>643</v>
      </c>
      <c r="C1524" t="s">
        <v>646</v>
      </c>
      <c r="D1524" t="s">
        <v>644</v>
      </c>
      <c r="E1524" t="s">
        <v>645</v>
      </c>
      <c r="F1524" t="s">
        <v>649</v>
      </c>
      <c r="G1524" t="s">
        <v>650</v>
      </c>
      <c r="H1524" t="s">
        <v>1123</v>
      </c>
      <c r="I1524" t="s">
        <v>644</v>
      </c>
      <c r="J1524">
        <v>1</v>
      </c>
      <c r="L1524" t="s">
        <v>1124</v>
      </c>
      <c r="M1524" t="s">
        <v>1125</v>
      </c>
      <c r="N1524" t="s">
        <v>1126</v>
      </c>
      <c r="O1524" t="s">
        <v>5053</v>
      </c>
      <c r="P1524" t="s">
        <v>403</v>
      </c>
      <c r="Q1524" t="s">
        <v>272</v>
      </c>
      <c r="R1524" t="s">
        <v>8666</v>
      </c>
      <c r="S1524" t="s">
        <v>8645</v>
      </c>
      <c r="T1524" t="b">
        <v>0</v>
      </c>
      <c r="U1524" t="b">
        <v>0</v>
      </c>
      <c r="V1524">
        <v>1</v>
      </c>
      <c r="W1524">
        <v>0</v>
      </c>
      <c r="X1524">
        <v>8</v>
      </c>
      <c r="AH1524" t="s">
        <v>5054</v>
      </c>
    </row>
    <row r="1525" spans="1:34" x14ac:dyDescent="0.25">
      <c r="A1525">
        <v>6</v>
      </c>
      <c r="B1525" t="s">
        <v>643</v>
      </c>
      <c r="C1525" t="s">
        <v>646</v>
      </c>
      <c r="D1525" t="s">
        <v>644</v>
      </c>
      <c r="E1525" t="s">
        <v>645</v>
      </c>
      <c r="F1525" t="s">
        <v>649</v>
      </c>
      <c r="G1525" t="s">
        <v>650</v>
      </c>
      <c r="H1525" t="s">
        <v>1123</v>
      </c>
      <c r="I1525" t="s">
        <v>644</v>
      </c>
      <c r="J1525">
        <v>1</v>
      </c>
      <c r="L1525" t="s">
        <v>1124</v>
      </c>
      <c r="M1525" t="s">
        <v>1125</v>
      </c>
      <c r="N1525" t="s">
        <v>1126</v>
      </c>
      <c r="O1525" t="s">
        <v>5055</v>
      </c>
      <c r="P1525" t="s">
        <v>394</v>
      </c>
      <c r="Q1525" t="s">
        <v>272</v>
      </c>
      <c r="R1525" t="s">
        <v>8666</v>
      </c>
      <c r="S1525" t="s">
        <v>8645</v>
      </c>
      <c r="T1525" t="b">
        <v>0</v>
      </c>
      <c r="U1525" t="b">
        <v>0</v>
      </c>
      <c r="V1525">
        <v>1</v>
      </c>
      <c r="W1525">
        <v>0</v>
      </c>
      <c r="X1525">
        <v>20</v>
      </c>
      <c r="AH1525" t="s">
        <v>5056</v>
      </c>
    </row>
    <row r="1526" spans="1:34" x14ac:dyDescent="0.25">
      <c r="A1526">
        <v>6</v>
      </c>
      <c r="B1526" t="s">
        <v>643</v>
      </c>
      <c r="C1526" t="s">
        <v>646</v>
      </c>
      <c r="D1526" t="s">
        <v>644</v>
      </c>
      <c r="E1526" t="s">
        <v>645</v>
      </c>
      <c r="F1526" t="s">
        <v>649</v>
      </c>
      <c r="G1526" t="s">
        <v>650</v>
      </c>
      <c r="H1526" t="s">
        <v>1123</v>
      </c>
      <c r="I1526" t="s">
        <v>644</v>
      </c>
      <c r="J1526">
        <v>1</v>
      </c>
      <c r="L1526" t="s">
        <v>1124</v>
      </c>
      <c r="M1526" t="s">
        <v>1125</v>
      </c>
      <c r="N1526" t="s">
        <v>1126</v>
      </c>
      <c r="O1526" t="s">
        <v>5057</v>
      </c>
      <c r="P1526" t="s">
        <v>334</v>
      </c>
      <c r="Q1526" t="s">
        <v>2</v>
      </c>
      <c r="R1526" t="s">
        <v>8652</v>
      </c>
      <c r="S1526" t="s">
        <v>8646</v>
      </c>
      <c r="T1526" t="b">
        <v>0</v>
      </c>
      <c r="U1526" t="b">
        <v>1</v>
      </c>
      <c r="V1526">
        <v>1</v>
      </c>
      <c r="W1526">
        <v>0</v>
      </c>
      <c r="Y1526">
        <v>60</v>
      </c>
      <c r="AG1526" t="s">
        <v>5058</v>
      </c>
      <c r="AH1526" t="s">
        <v>5059</v>
      </c>
    </row>
    <row r="1527" spans="1:34" x14ac:dyDescent="0.25">
      <c r="A1527">
        <v>6</v>
      </c>
      <c r="B1527" t="s">
        <v>643</v>
      </c>
      <c r="C1527" t="s">
        <v>646</v>
      </c>
      <c r="D1527" t="s">
        <v>644</v>
      </c>
      <c r="E1527" t="s">
        <v>645</v>
      </c>
      <c r="F1527" t="s">
        <v>649</v>
      </c>
      <c r="G1527" t="s">
        <v>650</v>
      </c>
      <c r="H1527" t="s">
        <v>1123</v>
      </c>
      <c r="I1527" t="s">
        <v>644</v>
      </c>
      <c r="J1527">
        <v>1</v>
      </c>
      <c r="L1527" t="s">
        <v>1124</v>
      </c>
      <c r="M1527" t="s">
        <v>1125</v>
      </c>
      <c r="N1527" t="s">
        <v>1126</v>
      </c>
      <c r="O1527" t="s">
        <v>5060</v>
      </c>
      <c r="P1527" t="s">
        <v>403</v>
      </c>
      <c r="Q1527" t="s">
        <v>272</v>
      </c>
      <c r="R1527" t="s">
        <v>8666</v>
      </c>
      <c r="S1527" t="s">
        <v>8645</v>
      </c>
      <c r="T1527" t="b">
        <v>0</v>
      </c>
      <c r="U1527" t="b">
        <v>0</v>
      </c>
      <c r="V1527">
        <v>2</v>
      </c>
      <c r="W1527">
        <v>0</v>
      </c>
      <c r="X1527">
        <v>8</v>
      </c>
      <c r="AH1527" t="s">
        <v>5061</v>
      </c>
    </row>
    <row r="1528" spans="1:34" x14ac:dyDescent="0.25">
      <c r="A1528">
        <v>6</v>
      </c>
      <c r="B1528" t="s">
        <v>643</v>
      </c>
      <c r="C1528" t="s">
        <v>646</v>
      </c>
      <c r="D1528" t="s">
        <v>644</v>
      </c>
      <c r="E1528" t="s">
        <v>645</v>
      </c>
      <c r="F1528" t="s">
        <v>649</v>
      </c>
      <c r="G1528" t="s">
        <v>650</v>
      </c>
      <c r="H1528" t="s">
        <v>1123</v>
      </c>
      <c r="I1528" t="s">
        <v>644</v>
      </c>
      <c r="J1528">
        <v>1</v>
      </c>
      <c r="L1528" t="s">
        <v>1124</v>
      </c>
      <c r="M1528" t="s">
        <v>1125</v>
      </c>
      <c r="N1528" t="s">
        <v>1126</v>
      </c>
      <c r="O1528" t="s">
        <v>5062</v>
      </c>
      <c r="P1528" t="s">
        <v>394</v>
      </c>
      <c r="Q1528" t="s">
        <v>272</v>
      </c>
      <c r="R1528" t="s">
        <v>8666</v>
      </c>
      <c r="S1528" t="s">
        <v>8645</v>
      </c>
      <c r="T1528" t="b">
        <v>0</v>
      </c>
      <c r="U1528" t="b">
        <v>0</v>
      </c>
      <c r="V1528">
        <v>2</v>
      </c>
      <c r="W1528">
        <v>0</v>
      </c>
      <c r="X1528">
        <v>15</v>
      </c>
      <c r="AH1528" t="s">
        <v>5063</v>
      </c>
    </row>
    <row r="1529" spans="1:34" x14ac:dyDescent="0.25">
      <c r="A1529">
        <v>6</v>
      </c>
      <c r="B1529" t="s">
        <v>643</v>
      </c>
      <c r="C1529" t="s">
        <v>646</v>
      </c>
      <c r="D1529" t="s">
        <v>644</v>
      </c>
      <c r="E1529" t="s">
        <v>645</v>
      </c>
      <c r="F1529" t="s">
        <v>649</v>
      </c>
      <c r="G1529" t="s">
        <v>650</v>
      </c>
      <c r="H1529" t="s">
        <v>1123</v>
      </c>
      <c r="I1529" t="s">
        <v>644</v>
      </c>
      <c r="J1529">
        <v>1</v>
      </c>
      <c r="L1529" t="s">
        <v>1124</v>
      </c>
      <c r="M1529" t="s">
        <v>1125</v>
      </c>
      <c r="N1529" t="s">
        <v>1126</v>
      </c>
      <c r="O1529" t="s">
        <v>5064</v>
      </c>
      <c r="P1529" t="s">
        <v>334</v>
      </c>
      <c r="Q1529" t="s">
        <v>2</v>
      </c>
      <c r="R1529" t="s">
        <v>8652</v>
      </c>
      <c r="S1529" t="s">
        <v>8646</v>
      </c>
      <c r="T1529" t="b">
        <v>0</v>
      </c>
      <c r="U1529" t="b">
        <v>1</v>
      </c>
      <c r="V1529">
        <v>2</v>
      </c>
      <c r="W1529">
        <v>0</v>
      </c>
      <c r="Y1529">
        <v>60</v>
      </c>
      <c r="AG1529" t="s">
        <v>5058</v>
      </c>
      <c r="AH1529" t="s">
        <v>5065</v>
      </c>
    </row>
    <row r="1530" spans="1:34" x14ac:dyDescent="0.25">
      <c r="A1530">
        <v>6</v>
      </c>
      <c r="B1530" t="s">
        <v>643</v>
      </c>
      <c r="C1530" t="s">
        <v>646</v>
      </c>
      <c r="D1530" t="s">
        <v>644</v>
      </c>
      <c r="E1530" t="s">
        <v>645</v>
      </c>
      <c r="F1530" t="s">
        <v>649</v>
      </c>
      <c r="G1530" t="s">
        <v>650</v>
      </c>
      <c r="H1530" t="s">
        <v>1123</v>
      </c>
      <c r="I1530" t="s">
        <v>644</v>
      </c>
      <c r="J1530">
        <v>1</v>
      </c>
      <c r="L1530" t="s">
        <v>1124</v>
      </c>
      <c r="M1530" t="s">
        <v>1125</v>
      </c>
      <c r="N1530" t="s">
        <v>1126</v>
      </c>
      <c r="O1530" t="s">
        <v>5066</v>
      </c>
      <c r="P1530" t="s">
        <v>1</v>
      </c>
      <c r="Q1530" t="s">
        <v>2</v>
      </c>
      <c r="R1530" t="s">
        <v>2</v>
      </c>
      <c r="S1530" t="s">
        <v>8646</v>
      </c>
      <c r="T1530" t="b">
        <v>0</v>
      </c>
      <c r="U1530" t="b">
        <v>1</v>
      </c>
      <c r="V1530">
        <v>1</v>
      </c>
      <c r="W1530">
        <v>150</v>
      </c>
      <c r="Y1530">
        <v>60</v>
      </c>
      <c r="AG1530" t="s">
        <v>5067</v>
      </c>
      <c r="AH1530" t="s">
        <v>5068</v>
      </c>
    </row>
    <row r="1531" spans="1:34" x14ac:dyDescent="0.25">
      <c r="A1531">
        <v>6</v>
      </c>
      <c r="B1531" t="s">
        <v>643</v>
      </c>
      <c r="C1531" t="s">
        <v>646</v>
      </c>
      <c r="D1531" t="s">
        <v>644</v>
      </c>
      <c r="E1531" t="s">
        <v>645</v>
      </c>
      <c r="F1531" t="s">
        <v>649</v>
      </c>
      <c r="G1531" t="s">
        <v>650</v>
      </c>
      <c r="H1531" t="s">
        <v>1123</v>
      </c>
      <c r="I1531" t="s">
        <v>644</v>
      </c>
      <c r="J1531">
        <v>1</v>
      </c>
      <c r="L1531" t="s">
        <v>1124</v>
      </c>
      <c r="M1531" t="s">
        <v>1125</v>
      </c>
      <c r="N1531" t="s">
        <v>1126</v>
      </c>
      <c r="O1531" t="s">
        <v>5069</v>
      </c>
      <c r="P1531" t="s">
        <v>1</v>
      </c>
      <c r="Q1531" t="s">
        <v>2</v>
      </c>
      <c r="R1531" t="s">
        <v>2</v>
      </c>
      <c r="S1531" t="s">
        <v>8646</v>
      </c>
      <c r="T1531" t="b">
        <v>0</v>
      </c>
      <c r="U1531" t="b">
        <v>1</v>
      </c>
      <c r="V1531">
        <v>2</v>
      </c>
      <c r="W1531">
        <v>150</v>
      </c>
      <c r="Y1531">
        <v>60</v>
      </c>
      <c r="AG1531" t="s">
        <v>5067</v>
      </c>
      <c r="AH1531" t="s">
        <v>5070</v>
      </c>
    </row>
    <row r="1532" spans="1:34" x14ac:dyDescent="0.25">
      <c r="A1532">
        <v>6</v>
      </c>
      <c r="B1532" t="s">
        <v>643</v>
      </c>
      <c r="C1532" t="s">
        <v>646</v>
      </c>
      <c r="D1532" t="s">
        <v>644</v>
      </c>
      <c r="E1532" t="s">
        <v>645</v>
      </c>
      <c r="F1532" t="s">
        <v>649</v>
      </c>
      <c r="G1532" t="s">
        <v>650</v>
      </c>
      <c r="H1532" t="s">
        <v>1123</v>
      </c>
      <c r="I1532" t="s">
        <v>644</v>
      </c>
      <c r="J1532">
        <v>1</v>
      </c>
      <c r="L1532" t="s">
        <v>1124</v>
      </c>
      <c r="M1532" t="s">
        <v>1125</v>
      </c>
      <c r="N1532" t="s">
        <v>1126</v>
      </c>
      <c r="O1532" t="s">
        <v>5071</v>
      </c>
      <c r="P1532" t="s">
        <v>1</v>
      </c>
      <c r="Q1532" t="s">
        <v>2</v>
      </c>
      <c r="R1532" t="s">
        <v>2</v>
      </c>
      <c r="S1532" t="s">
        <v>8646</v>
      </c>
      <c r="T1532" t="b">
        <v>0</v>
      </c>
      <c r="U1532" t="b">
        <v>1</v>
      </c>
      <c r="V1532">
        <v>3</v>
      </c>
      <c r="W1532">
        <v>150</v>
      </c>
      <c r="Y1532">
        <v>49.8</v>
      </c>
      <c r="AG1532" t="s">
        <v>5072</v>
      </c>
      <c r="AH1532" t="s">
        <v>5073</v>
      </c>
    </row>
    <row r="1533" spans="1:34" x14ac:dyDescent="0.25">
      <c r="A1533">
        <v>6</v>
      </c>
      <c r="B1533" t="s">
        <v>643</v>
      </c>
      <c r="C1533" t="s">
        <v>646</v>
      </c>
      <c r="D1533" t="s">
        <v>644</v>
      </c>
      <c r="E1533" t="s">
        <v>645</v>
      </c>
      <c r="F1533" t="s">
        <v>649</v>
      </c>
      <c r="G1533" t="s">
        <v>650</v>
      </c>
      <c r="H1533" t="s">
        <v>1123</v>
      </c>
      <c r="I1533" t="s">
        <v>644</v>
      </c>
      <c r="J1533">
        <v>1</v>
      </c>
      <c r="L1533" t="s">
        <v>1124</v>
      </c>
      <c r="M1533" t="s">
        <v>1125</v>
      </c>
      <c r="N1533" t="s">
        <v>1126</v>
      </c>
      <c r="O1533" t="s">
        <v>5074</v>
      </c>
      <c r="P1533" t="s">
        <v>1</v>
      </c>
      <c r="Q1533" t="s">
        <v>2</v>
      </c>
      <c r="R1533" t="s">
        <v>2</v>
      </c>
      <c r="S1533" t="s">
        <v>8646</v>
      </c>
      <c r="T1533" t="b">
        <v>0</v>
      </c>
      <c r="U1533" t="b">
        <v>1</v>
      </c>
      <c r="V1533">
        <v>4</v>
      </c>
      <c r="W1533">
        <v>150</v>
      </c>
      <c r="Y1533">
        <v>46.2</v>
      </c>
      <c r="AG1533" t="s">
        <v>5075</v>
      </c>
      <c r="AH1533" t="s">
        <v>5076</v>
      </c>
    </row>
    <row r="1534" spans="1:34" x14ac:dyDescent="0.25">
      <c r="A1534">
        <v>6</v>
      </c>
      <c r="B1534" t="s">
        <v>643</v>
      </c>
      <c r="C1534" t="s">
        <v>646</v>
      </c>
      <c r="D1534" t="s">
        <v>644</v>
      </c>
      <c r="E1534" t="s">
        <v>645</v>
      </c>
      <c r="F1534" t="s">
        <v>649</v>
      </c>
      <c r="G1534" t="s">
        <v>650</v>
      </c>
      <c r="H1534" t="s">
        <v>1123</v>
      </c>
      <c r="I1534" t="s">
        <v>644</v>
      </c>
      <c r="J1534">
        <v>1</v>
      </c>
      <c r="L1534" t="s">
        <v>1124</v>
      </c>
      <c r="M1534" t="s">
        <v>1125</v>
      </c>
      <c r="N1534" t="s">
        <v>1126</v>
      </c>
      <c r="O1534" t="s">
        <v>5077</v>
      </c>
      <c r="P1534" t="s">
        <v>1</v>
      </c>
      <c r="Q1534" t="s">
        <v>2</v>
      </c>
      <c r="R1534" t="s">
        <v>2</v>
      </c>
      <c r="S1534" t="s">
        <v>8646</v>
      </c>
      <c r="T1534" t="b">
        <v>0</v>
      </c>
      <c r="U1534" t="b">
        <v>1</v>
      </c>
      <c r="V1534">
        <v>5</v>
      </c>
      <c r="W1534">
        <v>150</v>
      </c>
      <c r="Y1534">
        <v>45</v>
      </c>
      <c r="AG1534" t="s">
        <v>5078</v>
      </c>
      <c r="AH1534" t="s">
        <v>5079</v>
      </c>
    </row>
    <row r="1535" spans="1:34" x14ac:dyDescent="0.25">
      <c r="A1535">
        <v>6</v>
      </c>
      <c r="B1535" t="s">
        <v>643</v>
      </c>
      <c r="C1535" t="s">
        <v>646</v>
      </c>
      <c r="D1535" t="s">
        <v>644</v>
      </c>
      <c r="E1535" t="s">
        <v>645</v>
      </c>
      <c r="F1535" t="s">
        <v>649</v>
      </c>
      <c r="G1535" t="s">
        <v>650</v>
      </c>
      <c r="H1535" t="s">
        <v>1123</v>
      </c>
      <c r="I1535" t="s">
        <v>644</v>
      </c>
      <c r="J1535">
        <v>1</v>
      </c>
      <c r="L1535" t="s">
        <v>1124</v>
      </c>
      <c r="M1535" t="s">
        <v>1125</v>
      </c>
      <c r="N1535" t="s">
        <v>1126</v>
      </c>
      <c r="O1535" t="s">
        <v>5080</v>
      </c>
      <c r="P1535" t="s">
        <v>32</v>
      </c>
      <c r="Q1535" t="s">
        <v>25</v>
      </c>
      <c r="R1535" t="s">
        <v>25</v>
      </c>
      <c r="S1535" t="s">
        <v>8646</v>
      </c>
      <c r="T1535" t="b">
        <v>0</v>
      </c>
      <c r="U1535" t="b">
        <v>0</v>
      </c>
      <c r="V1535">
        <v>1</v>
      </c>
      <c r="W1535">
        <v>90</v>
      </c>
      <c r="X1535">
        <v>12</v>
      </c>
      <c r="AG1535" t="s">
        <v>5081</v>
      </c>
      <c r="AH1535" t="s">
        <v>5082</v>
      </c>
    </row>
    <row r="1536" spans="1:34" x14ac:dyDescent="0.25">
      <c r="A1536">
        <v>6</v>
      </c>
      <c r="B1536" t="s">
        <v>643</v>
      </c>
      <c r="C1536" t="s">
        <v>646</v>
      </c>
      <c r="D1536" t="s">
        <v>644</v>
      </c>
      <c r="E1536" t="s">
        <v>645</v>
      </c>
      <c r="F1536" t="s">
        <v>649</v>
      </c>
      <c r="G1536" t="s">
        <v>650</v>
      </c>
      <c r="H1536" t="s">
        <v>1123</v>
      </c>
      <c r="I1536" t="s">
        <v>644</v>
      </c>
      <c r="J1536">
        <v>1</v>
      </c>
      <c r="L1536" t="s">
        <v>1124</v>
      </c>
      <c r="M1536" t="s">
        <v>1125</v>
      </c>
      <c r="N1536" t="s">
        <v>1126</v>
      </c>
      <c r="O1536" t="s">
        <v>5083</v>
      </c>
      <c r="P1536" t="s">
        <v>32</v>
      </c>
      <c r="Q1536" t="s">
        <v>25</v>
      </c>
      <c r="R1536" t="s">
        <v>25</v>
      </c>
      <c r="S1536" t="s">
        <v>8646</v>
      </c>
      <c r="T1536" t="b">
        <v>0</v>
      </c>
      <c r="U1536" t="b">
        <v>0</v>
      </c>
      <c r="V1536">
        <v>2</v>
      </c>
      <c r="W1536">
        <v>150</v>
      </c>
      <c r="X1536">
        <v>8</v>
      </c>
      <c r="AG1536" t="s">
        <v>5084</v>
      </c>
      <c r="AH1536" t="s">
        <v>5085</v>
      </c>
    </row>
    <row r="1537" spans="1:34" x14ac:dyDescent="0.25">
      <c r="A1537">
        <v>6</v>
      </c>
      <c r="B1537" t="s">
        <v>643</v>
      </c>
      <c r="C1537" t="s">
        <v>646</v>
      </c>
      <c r="D1537" t="s">
        <v>644</v>
      </c>
      <c r="E1537" t="s">
        <v>645</v>
      </c>
      <c r="F1537" t="s">
        <v>649</v>
      </c>
      <c r="G1537" t="s">
        <v>650</v>
      </c>
      <c r="H1537" t="s">
        <v>1123</v>
      </c>
      <c r="I1537" t="s">
        <v>644</v>
      </c>
      <c r="J1537">
        <v>1</v>
      </c>
      <c r="L1537" t="s">
        <v>1124</v>
      </c>
      <c r="M1537" t="s">
        <v>1125</v>
      </c>
      <c r="N1537" t="s">
        <v>1126</v>
      </c>
      <c r="O1537" t="s">
        <v>5086</v>
      </c>
      <c r="P1537" t="s">
        <v>32</v>
      </c>
      <c r="Q1537" t="s">
        <v>25</v>
      </c>
      <c r="R1537" t="s">
        <v>25</v>
      </c>
      <c r="S1537" t="s">
        <v>8646</v>
      </c>
      <c r="T1537" t="b">
        <v>0</v>
      </c>
      <c r="U1537" t="b">
        <v>0</v>
      </c>
      <c r="V1537">
        <v>3</v>
      </c>
      <c r="W1537">
        <v>180</v>
      </c>
      <c r="X1537">
        <v>8</v>
      </c>
      <c r="AB1537">
        <v>2</v>
      </c>
      <c r="AC1537">
        <v>1</v>
      </c>
      <c r="AD1537">
        <v>2</v>
      </c>
      <c r="AE1537" t="s">
        <v>618</v>
      </c>
      <c r="AG1537" t="s">
        <v>5087</v>
      </c>
      <c r="AH1537" t="s">
        <v>5088</v>
      </c>
    </row>
    <row r="1538" spans="1:34" x14ac:dyDescent="0.25">
      <c r="A1538">
        <v>6</v>
      </c>
      <c r="B1538" t="s">
        <v>643</v>
      </c>
      <c r="C1538" t="s">
        <v>646</v>
      </c>
      <c r="D1538" t="s">
        <v>644</v>
      </c>
      <c r="E1538" t="s">
        <v>645</v>
      </c>
      <c r="F1538" t="s">
        <v>649</v>
      </c>
      <c r="G1538" t="s">
        <v>650</v>
      </c>
      <c r="H1538" t="s">
        <v>1123</v>
      </c>
      <c r="I1538" t="s">
        <v>644</v>
      </c>
      <c r="J1538">
        <v>1</v>
      </c>
      <c r="L1538" t="s">
        <v>1124</v>
      </c>
      <c r="M1538" t="s">
        <v>1125</v>
      </c>
      <c r="N1538" t="s">
        <v>1126</v>
      </c>
      <c r="O1538" t="s">
        <v>5089</v>
      </c>
      <c r="P1538" t="s">
        <v>32</v>
      </c>
      <c r="Q1538" t="s">
        <v>25</v>
      </c>
      <c r="R1538" t="s">
        <v>25</v>
      </c>
      <c r="S1538" t="s">
        <v>8646</v>
      </c>
      <c r="T1538" t="b">
        <v>0</v>
      </c>
      <c r="U1538" t="b">
        <v>0</v>
      </c>
      <c r="V1538">
        <v>4</v>
      </c>
      <c r="W1538">
        <v>185</v>
      </c>
      <c r="X1538">
        <v>8</v>
      </c>
      <c r="AB1538">
        <v>2</v>
      </c>
      <c r="AC1538">
        <v>1</v>
      </c>
      <c r="AD1538">
        <v>2</v>
      </c>
      <c r="AE1538" t="s">
        <v>618</v>
      </c>
      <c r="AG1538" t="s">
        <v>5087</v>
      </c>
      <c r="AH1538" t="s">
        <v>5090</v>
      </c>
    </row>
    <row r="1539" spans="1:34" x14ac:dyDescent="0.25">
      <c r="A1539">
        <v>6</v>
      </c>
      <c r="B1539" t="s">
        <v>643</v>
      </c>
      <c r="C1539" t="s">
        <v>646</v>
      </c>
      <c r="D1539" t="s">
        <v>644</v>
      </c>
      <c r="E1539" t="s">
        <v>645</v>
      </c>
      <c r="F1539" t="s">
        <v>649</v>
      </c>
      <c r="G1539" t="s">
        <v>650</v>
      </c>
      <c r="H1539" t="s">
        <v>1123</v>
      </c>
      <c r="I1539" t="s">
        <v>644</v>
      </c>
      <c r="J1539">
        <v>1</v>
      </c>
      <c r="L1539" t="s">
        <v>1124</v>
      </c>
      <c r="M1539" t="s">
        <v>1125</v>
      </c>
      <c r="N1539" t="s">
        <v>1126</v>
      </c>
      <c r="O1539" t="s">
        <v>5091</v>
      </c>
      <c r="P1539" t="s">
        <v>32</v>
      </c>
      <c r="Q1539" t="s">
        <v>25</v>
      </c>
      <c r="R1539" t="s">
        <v>25</v>
      </c>
      <c r="S1539" t="s">
        <v>8646</v>
      </c>
      <c r="T1539" t="b">
        <v>0</v>
      </c>
      <c r="U1539" t="b">
        <v>0</v>
      </c>
      <c r="V1539">
        <v>5</v>
      </c>
      <c r="W1539">
        <v>190</v>
      </c>
      <c r="X1539">
        <v>6</v>
      </c>
      <c r="AB1539">
        <v>2</v>
      </c>
      <c r="AC1539">
        <v>1</v>
      </c>
      <c r="AD1539">
        <v>2</v>
      </c>
      <c r="AE1539" t="s">
        <v>610</v>
      </c>
      <c r="AG1539" t="s">
        <v>5092</v>
      </c>
      <c r="AH1539" t="s">
        <v>5093</v>
      </c>
    </row>
    <row r="1540" spans="1:34" x14ac:dyDescent="0.25">
      <c r="A1540">
        <v>6</v>
      </c>
      <c r="B1540" t="s">
        <v>643</v>
      </c>
      <c r="C1540" t="s">
        <v>646</v>
      </c>
      <c r="D1540" t="s">
        <v>644</v>
      </c>
      <c r="E1540" t="s">
        <v>645</v>
      </c>
      <c r="F1540" t="s">
        <v>649</v>
      </c>
      <c r="G1540" t="s">
        <v>650</v>
      </c>
      <c r="H1540" t="s">
        <v>1123</v>
      </c>
      <c r="I1540" t="s">
        <v>644</v>
      </c>
      <c r="J1540">
        <v>1</v>
      </c>
      <c r="L1540" t="s">
        <v>1124</v>
      </c>
      <c r="M1540" t="s">
        <v>1125</v>
      </c>
      <c r="N1540" t="s">
        <v>1126</v>
      </c>
      <c r="O1540" t="s">
        <v>5094</v>
      </c>
      <c r="P1540" t="s">
        <v>32</v>
      </c>
      <c r="Q1540" t="s">
        <v>25</v>
      </c>
      <c r="R1540" t="s">
        <v>25</v>
      </c>
      <c r="S1540" t="s">
        <v>8646</v>
      </c>
      <c r="T1540" t="b">
        <v>0</v>
      </c>
      <c r="U1540" t="b">
        <v>0</v>
      </c>
      <c r="V1540">
        <v>6</v>
      </c>
      <c r="W1540">
        <v>190</v>
      </c>
      <c r="X1540">
        <v>6</v>
      </c>
      <c r="AB1540">
        <v>2</v>
      </c>
      <c r="AC1540">
        <v>1</v>
      </c>
      <c r="AD1540">
        <v>2</v>
      </c>
      <c r="AE1540" t="s">
        <v>610</v>
      </c>
      <c r="AG1540" t="s">
        <v>5092</v>
      </c>
      <c r="AH1540" t="s">
        <v>5095</v>
      </c>
    </row>
    <row r="1541" spans="1:34" x14ac:dyDescent="0.25">
      <c r="A1541">
        <v>6</v>
      </c>
      <c r="B1541" t="s">
        <v>643</v>
      </c>
      <c r="C1541" t="s">
        <v>646</v>
      </c>
      <c r="D1541" t="s">
        <v>644</v>
      </c>
      <c r="E1541" t="s">
        <v>645</v>
      </c>
      <c r="F1541" t="s">
        <v>649</v>
      </c>
      <c r="G1541" t="s">
        <v>650</v>
      </c>
      <c r="H1541" t="s">
        <v>1123</v>
      </c>
      <c r="I1541" t="s">
        <v>644</v>
      </c>
      <c r="J1541">
        <v>1</v>
      </c>
      <c r="L1541" t="s">
        <v>1124</v>
      </c>
      <c r="M1541" t="s">
        <v>1125</v>
      </c>
      <c r="N1541" t="s">
        <v>1126</v>
      </c>
      <c r="O1541" t="s">
        <v>5096</v>
      </c>
      <c r="P1541" t="s">
        <v>24</v>
      </c>
      <c r="Q1541" t="s">
        <v>25</v>
      </c>
      <c r="R1541" t="s">
        <v>25</v>
      </c>
      <c r="S1541" t="s">
        <v>8658</v>
      </c>
      <c r="T1541" t="b">
        <v>0</v>
      </c>
      <c r="U1541" t="b">
        <v>0</v>
      </c>
      <c r="V1541">
        <v>1</v>
      </c>
      <c r="W1541">
        <v>0</v>
      </c>
      <c r="X1541">
        <v>10</v>
      </c>
      <c r="AB1541">
        <v>1</v>
      </c>
      <c r="AC1541">
        <v>2</v>
      </c>
      <c r="AD1541">
        <v>1</v>
      </c>
      <c r="AE1541" t="s">
        <v>3856</v>
      </c>
      <c r="AG1541" t="s">
        <v>5097</v>
      </c>
      <c r="AH1541" t="s">
        <v>5098</v>
      </c>
    </row>
    <row r="1542" spans="1:34" x14ac:dyDescent="0.25">
      <c r="A1542">
        <v>6</v>
      </c>
      <c r="B1542" t="s">
        <v>643</v>
      </c>
      <c r="C1542" t="s">
        <v>646</v>
      </c>
      <c r="D1542" t="s">
        <v>644</v>
      </c>
      <c r="E1542" t="s">
        <v>645</v>
      </c>
      <c r="F1542" t="s">
        <v>649</v>
      </c>
      <c r="G1542" t="s">
        <v>650</v>
      </c>
      <c r="H1542" t="s">
        <v>1123</v>
      </c>
      <c r="I1542" t="s">
        <v>644</v>
      </c>
      <c r="J1542">
        <v>1</v>
      </c>
      <c r="L1542" t="s">
        <v>1124</v>
      </c>
      <c r="M1542" t="s">
        <v>1125</v>
      </c>
      <c r="N1542" t="s">
        <v>1126</v>
      </c>
      <c r="O1542" t="s">
        <v>5099</v>
      </c>
      <c r="P1542" t="s">
        <v>24</v>
      </c>
      <c r="Q1542" t="s">
        <v>25</v>
      </c>
      <c r="R1542" t="s">
        <v>25</v>
      </c>
      <c r="S1542" t="s">
        <v>8658</v>
      </c>
      <c r="T1542" t="b">
        <v>0</v>
      </c>
      <c r="U1542" t="b">
        <v>0</v>
      </c>
      <c r="V1542">
        <v>2</v>
      </c>
      <c r="W1542">
        <v>0</v>
      </c>
      <c r="X1542">
        <v>7</v>
      </c>
      <c r="AB1542">
        <v>1</v>
      </c>
      <c r="AC1542">
        <v>2</v>
      </c>
      <c r="AD1542">
        <v>1</v>
      </c>
      <c r="AE1542" t="s">
        <v>3856</v>
      </c>
      <c r="AG1542" t="s">
        <v>5100</v>
      </c>
      <c r="AH1542" t="s">
        <v>5101</v>
      </c>
    </row>
    <row r="1543" spans="1:34" x14ac:dyDescent="0.25">
      <c r="A1543">
        <v>6</v>
      </c>
      <c r="B1543" t="s">
        <v>643</v>
      </c>
      <c r="C1543" t="s">
        <v>646</v>
      </c>
      <c r="D1543" t="s">
        <v>644</v>
      </c>
      <c r="E1543" t="s">
        <v>645</v>
      </c>
      <c r="F1543" t="s">
        <v>649</v>
      </c>
      <c r="G1543" t="s">
        <v>650</v>
      </c>
      <c r="H1543" t="s">
        <v>1123</v>
      </c>
      <c r="I1543" t="s">
        <v>644</v>
      </c>
      <c r="J1543">
        <v>1</v>
      </c>
      <c r="L1543" t="s">
        <v>1124</v>
      </c>
      <c r="M1543" t="s">
        <v>1125</v>
      </c>
      <c r="N1543" t="s">
        <v>1126</v>
      </c>
      <c r="O1543" t="s">
        <v>5102</v>
      </c>
      <c r="P1543" t="s">
        <v>24</v>
      </c>
      <c r="Q1543" t="s">
        <v>25</v>
      </c>
      <c r="R1543" t="s">
        <v>25</v>
      </c>
      <c r="S1543" t="s">
        <v>8658</v>
      </c>
      <c r="T1543" t="b">
        <v>0</v>
      </c>
      <c r="U1543" t="b">
        <v>0</v>
      </c>
      <c r="V1543">
        <v>3</v>
      </c>
      <c r="W1543">
        <v>0</v>
      </c>
      <c r="X1543">
        <v>8</v>
      </c>
      <c r="AB1543">
        <v>1</v>
      </c>
      <c r="AC1543">
        <v>2</v>
      </c>
      <c r="AD1543">
        <v>1</v>
      </c>
      <c r="AE1543" t="s">
        <v>3856</v>
      </c>
      <c r="AG1543" t="s">
        <v>5103</v>
      </c>
      <c r="AH1543" t="s">
        <v>5104</v>
      </c>
    </row>
    <row r="1544" spans="1:34" x14ac:dyDescent="0.25">
      <c r="A1544">
        <v>6</v>
      </c>
      <c r="B1544" t="s">
        <v>643</v>
      </c>
      <c r="C1544" t="s">
        <v>646</v>
      </c>
      <c r="D1544" t="s">
        <v>644</v>
      </c>
      <c r="E1544" t="s">
        <v>645</v>
      </c>
      <c r="F1544" t="s">
        <v>649</v>
      </c>
      <c r="G1544" t="s">
        <v>650</v>
      </c>
      <c r="H1544" t="s">
        <v>1123</v>
      </c>
      <c r="I1544" t="s">
        <v>644</v>
      </c>
      <c r="J1544">
        <v>1</v>
      </c>
      <c r="L1544" t="s">
        <v>1124</v>
      </c>
      <c r="M1544" t="s">
        <v>1125</v>
      </c>
      <c r="N1544" t="s">
        <v>1126</v>
      </c>
      <c r="O1544" t="s">
        <v>5105</v>
      </c>
      <c r="P1544" t="s">
        <v>96</v>
      </c>
      <c r="Q1544" t="s">
        <v>8644</v>
      </c>
      <c r="R1544" t="s">
        <v>8488</v>
      </c>
      <c r="S1544" t="s">
        <v>8645</v>
      </c>
      <c r="T1544" t="b">
        <v>1</v>
      </c>
      <c r="U1544" t="b">
        <v>0</v>
      </c>
      <c r="V1544">
        <v>1</v>
      </c>
      <c r="W1544">
        <v>40</v>
      </c>
      <c r="X1544">
        <v>4</v>
      </c>
      <c r="AB1544">
        <v>2</v>
      </c>
      <c r="AC1544">
        <v>1</v>
      </c>
      <c r="AD1544">
        <v>2</v>
      </c>
      <c r="AE1544" t="s">
        <v>610</v>
      </c>
      <c r="AG1544" t="s">
        <v>5106</v>
      </c>
      <c r="AH1544" t="s">
        <v>5107</v>
      </c>
    </row>
    <row r="1545" spans="1:34" x14ac:dyDescent="0.25">
      <c r="A1545">
        <v>6</v>
      </c>
      <c r="B1545" t="s">
        <v>643</v>
      </c>
      <c r="C1545" t="s">
        <v>646</v>
      </c>
      <c r="D1545" t="s">
        <v>644</v>
      </c>
      <c r="E1545" t="s">
        <v>645</v>
      </c>
      <c r="F1545" t="s">
        <v>649</v>
      </c>
      <c r="G1545" t="s">
        <v>650</v>
      </c>
      <c r="H1545" t="s">
        <v>1123</v>
      </c>
      <c r="I1545" t="s">
        <v>644</v>
      </c>
      <c r="J1545">
        <v>1</v>
      </c>
      <c r="L1545" t="s">
        <v>1124</v>
      </c>
      <c r="M1545" t="s">
        <v>1125</v>
      </c>
      <c r="N1545" t="s">
        <v>1126</v>
      </c>
      <c r="O1545" t="s">
        <v>5108</v>
      </c>
      <c r="P1545" t="s">
        <v>96</v>
      </c>
      <c r="Q1545" t="s">
        <v>8644</v>
      </c>
      <c r="R1545" t="s">
        <v>8488</v>
      </c>
      <c r="S1545" t="s">
        <v>8645</v>
      </c>
      <c r="T1545" t="b">
        <v>1</v>
      </c>
      <c r="U1545" t="b">
        <v>0</v>
      </c>
      <c r="V1545">
        <v>2</v>
      </c>
      <c r="W1545">
        <v>35</v>
      </c>
      <c r="X1545">
        <v>8</v>
      </c>
      <c r="AB1545">
        <v>2</v>
      </c>
      <c r="AC1545">
        <v>1</v>
      </c>
      <c r="AD1545">
        <v>2</v>
      </c>
      <c r="AE1545" t="s">
        <v>610</v>
      </c>
      <c r="AG1545" t="s">
        <v>5109</v>
      </c>
      <c r="AH1545" t="s">
        <v>5110</v>
      </c>
    </row>
    <row r="1546" spans="1:34" x14ac:dyDescent="0.25">
      <c r="A1546">
        <v>6</v>
      </c>
      <c r="B1546" t="s">
        <v>643</v>
      </c>
      <c r="C1546" t="s">
        <v>646</v>
      </c>
      <c r="D1546" t="s">
        <v>644</v>
      </c>
      <c r="E1546" t="s">
        <v>645</v>
      </c>
      <c r="F1546" t="s">
        <v>649</v>
      </c>
      <c r="G1546" t="s">
        <v>650</v>
      </c>
      <c r="H1546" t="s">
        <v>1123</v>
      </c>
      <c r="I1546" t="s">
        <v>644</v>
      </c>
      <c r="J1546">
        <v>1</v>
      </c>
      <c r="L1546" t="s">
        <v>1124</v>
      </c>
      <c r="M1546" t="s">
        <v>1125</v>
      </c>
      <c r="N1546" t="s">
        <v>1126</v>
      </c>
      <c r="O1546" t="s">
        <v>5111</v>
      </c>
      <c r="P1546" t="s">
        <v>96</v>
      </c>
      <c r="Q1546" t="s">
        <v>8644</v>
      </c>
      <c r="R1546" t="s">
        <v>8488</v>
      </c>
      <c r="S1546" t="s">
        <v>8645</v>
      </c>
      <c r="T1546" t="b">
        <v>1</v>
      </c>
      <c r="U1546" t="b">
        <v>0</v>
      </c>
      <c r="V1546">
        <v>3</v>
      </c>
      <c r="W1546">
        <v>35</v>
      </c>
      <c r="X1546">
        <v>9</v>
      </c>
      <c r="AB1546">
        <v>2</v>
      </c>
      <c r="AC1546">
        <v>1</v>
      </c>
      <c r="AD1546">
        <v>2</v>
      </c>
      <c r="AE1546" t="s">
        <v>610</v>
      </c>
      <c r="AG1546" t="s">
        <v>5112</v>
      </c>
      <c r="AH1546" t="s">
        <v>5113</v>
      </c>
    </row>
    <row r="1547" spans="1:34" x14ac:dyDescent="0.25">
      <c r="A1547">
        <v>6</v>
      </c>
      <c r="B1547" t="s">
        <v>643</v>
      </c>
      <c r="C1547" t="s">
        <v>646</v>
      </c>
      <c r="D1547" t="s">
        <v>644</v>
      </c>
      <c r="E1547" t="s">
        <v>645</v>
      </c>
      <c r="F1547" t="s">
        <v>649</v>
      </c>
      <c r="G1547" t="s">
        <v>650</v>
      </c>
      <c r="H1547" t="s">
        <v>1123</v>
      </c>
      <c r="I1547" t="s">
        <v>644</v>
      </c>
      <c r="J1547">
        <v>1</v>
      </c>
      <c r="L1547" t="s">
        <v>1124</v>
      </c>
      <c r="M1547" t="s">
        <v>1125</v>
      </c>
      <c r="N1547" t="s">
        <v>1126</v>
      </c>
      <c r="O1547" t="s">
        <v>5114</v>
      </c>
      <c r="P1547" t="s">
        <v>96</v>
      </c>
      <c r="Q1547" t="s">
        <v>8644</v>
      </c>
      <c r="R1547" t="s">
        <v>8488</v>
      </c>
      <c r="S1547" t="s">
        <v>8645</v>
      </c>
      <c r="T1547" t="b">
        <v>1</v>
      </c>
      <c r="U1547" t="b">
        <v>0</v>
      </c>
      <c r="V1547">
        <v>4</v>
      </c>
      <c r="W1547">
        <v>35</v>
      </c>
      <c r="X1547">
        <v>7</v>
      </c>
      <c r="AB1547">
        <v>2</v>
      </c>
      <c r="AC1547">
        <v>1</v>
      </c>
      <c r="AD1547">
        <v>2</v>
      </c>
      <c r="AE1547" t="s">
        <v>610</v>
      </c>
      <c r="AG1547" t="s">
        <v>5112</v>
      </c>
      <c r="AH1547" t="s">
        <v>5115</v>
      </c>
    </row>
    <row r="1548" spans="1:34" x14ac:dyDescent="0.25">
      <c r="A1548">
        <v>6</v>
      </c>
      <c r="B1548" t="s">
        <v>643</v>
      </c>
      <c r="C1548" t="s">
        <v>646</v>
      </c>
      <c r="D1548" t="s">
        <v>644</v>
      </c>
      <c r="E1548" t="s">
        <v>645</v>
      </c>
      <c r="F1548" t="s">
        <v>649</v>
      </c>
      <c r="G1548" t="s">
        <v>650</v>
      </c>
      <c r="H1548" t="s">
        <v>1123</v>
      </c>
      <c r="I1548" t="s">
        <v>644</v>
      </c>
      <c r="J1548">
        <v>1</v>
      </c>
      <c r="L1548" t="s">
        <v>1124</v>
      </c>
      <c r="M1548" t="s">
        <v>1125</v>
      </c>
      <c r="N1548" t="s">
        <v>1126</v>
      </c>
      <c r="O1548" t="s">
        <v>5116</v>
      </c>
      <c r="P1548" t="s">
        <v>356</v>
      </c>
      <c r="Q1548" t="s">
        <v>25</v>
      </c>
      <c r="R1548" t="s">
        <v>25</v>
      </c>
      <c r="S1548" t="s">
        <v>357</v>
      </c>
      <c r="T1548" t="b">
        <v>0</v>
      </c>
      <c r="U1548" t="b">
        <v>1</v>
      </c>
      <c r="V1548">
        <v>1</v>
      </c>
      <c r="Y1548">
        <v>450</v>
      </c>
      <c r="Z1548">
        <v>2</v>
      </c>
      <c r="AA1548" t="s">
        <v>3957</v>
      </c>
      <c r="AG1548" t="s">
        <v>4062</v>
      </c>
      <c r="AH1548" t="s">
        <v>1126</v>
      </c>
    </row>
    <row r="1549" spans="1:34" x14ac:dyDescent="0.25">
      <c r="A1549">
        <v>6</v>
      </c>
      <c r="B1549" t="s">
        <v>643</v>
      </c>
      <c r="C1549" t="s">
        <v>646</v>
      </c>
      <c r="D1549" t="s">
        <v>644</v>
      </c>
      <c r="E1549" t="s">
        <v>645</v>
      </c>
      <c r="F1549" t="s">
        <v>649</v>
      </c>
      <c r="G1549" t="s">
        <v>650</v>
      </c>
      <c r="H1549" t="s">
        <v>1127</v>
      </c>
      <c r="I1549" t="s">
        <v>1128</v>
      </c>
      <c r="J1549">
        <v>2</v>
      </c>
      <c r="L1549" t="s">
        <v>1129</v>
      </c>
      <c r="M1549" t="s">
        <v>1130</v>
      </c>
      <c r="N1549" t="s">
        <v>1131</v>
      </c>
      <c r="O1549" t="s">
        <v>5117</v>
      </c>
      <c r="P1549" t="s">
        <v>363</v>
      </c>
      <c r="Q1549" t="s">
        <v>357</v>
      </c>
      <c r="R1549" t="s">
        <v>357</v>
      </c>
      <c r="S1549" t="s">
        <v>357</v>
      </c>
      <c r="T1549" t="b">
        <v>0</v>
      </c>
      <c r="U1549" t="b">
        <v>1</v>
      </c>
      <c r="V1549">
        <v>1</v>
      </c>
      <c r="Y1549">
        <v>300</v>
      </c>
      <c r="Z1549">
        <v>0.39</v>
      </c>
      <c r="AA1549" t="s">
        <v>3957</v>
      </c>
      <c r="AG1549" t="s">
        <v>5118</v>
      </c>
      <c r="AH1549" t="s">
        <v>1130</v>
      </c>
    </row>
    <row r="1550" spans="1:34" x14ac:dyDescent="0.25">
      <c r="A1550">
        <v>6</v>
      </c>
      <c r="B1550" t="s">
        <v>643</v>
      </c>
      <c r="C1550" t="s">
        <v>646</v>
      </c>
      <c r="D1550" t="s">
        <v>644</v>
      </c>
      <c r="E1550" t="s">
        <v>645</v>
      </c>
      <c r="F1550" t="s">
        <v>649</v>
      </c>
      <c r="G1550" t="s">
        <v>650</v>
      </c>
      <c r="H1550" t="s">
        <v>1127</v>
      </c>
      <c r="I1550" t="s">
        <v>1128</v>
      </c>
      <c r="J1550">
        <v>2</v>
      </c>
      <c r="L1550" t="s">
        <v>1129</v>
      </c>
      <c r="M1550" t="s">
        <v>1130</v>
      </c>
      <c r="N1550" t="s">
        <v>1131</v>
      </c>
      <c r="O1550" t="s">
        <v>5119</v>
      </c>
      <c r="P1550" t="s">
        <v>403</v>
      </c>
      <c r="Q1550" t="s">
        <v>272</v>
      </c>
      <c r="R1550" t="s">
        <v>8666</v>
      </c>
      <c r="S1550" t="s">
        <v>8645</v>
      </c>
      <c r="T1550" t="b">
        <v>0</v>
      </c>
      <c r="U1550" t="b">
        <v>0</v>
      </c>
      <c r="V1550">
        <v>1</v>
      </c>
      <c r="W1550">
        <v>0</v>
      </c>
      <c r="X1550">
        <v>8</v>
      </c>
      <c r="AG1550" t="s">
        <v>3073</v>
      </c>
      <c r="AH1550" t="s">
        <v>5120</v>
      </c>
    </row>
    <row r="1551" spans="1:34" x14ac:dyDescent="0.25">
      <c r="A1551">
        <v>6</v>
      </c>
      <c r="B1551" t="s">
        <v>643</v>
      </c>
      <c r="C1551" t="s">
        <v>646</v>
      </c>
      <c r="D1551" t="s">
        <v>644</v>
      </c>
      <c r="E1551" t="s">
        <v>645</v>
      </c>
      <c r="F1551" t="s">
        <v>649</v>
      </c>
      <c r="G1551" t="s">
        <v>650</v>
      </c>
      <c r="H1551" t="s">
        <v>1127</v>
      </c>
      <c r="I1551" t="s">
        <v>1128</v>
      </c>
      <c r="J1551">
        <v>2</v>
      </c>
      <c r="L1551" t="s">
        <v>1129</v>
      </c>
      <c r="M1551" t="s">
        <v>1130</v>
      </c>
      <c r="N1551" t="s">
        <v>1131</v>
      </c>
      <c r="O1551" t="s">
        <v>5121</v>
      </c>
      <c r="P1551" t="s">
        <v>394</v>
      </c>
      <c r="Q1551" t="s">
        <v>272</v>
      </c>
      <c r="R1551" t="s">
        <v>8666</v>
      </c>
      <c r="S1551" t="s">
        <v>8645</v>
      </c>
      <c r="T1551" t="b">
        <v>0</v>
      </c>
      <c r="U1551" t="b">
        <v>0</v>
      </c>
      <c r="V1551">
        <v>1</v>
      </c>
      <c r="W1551">
        <v>0</v>
      </c>
      <c r="X1551">
        <v>15</v>
      </c>
      <c r="AG1551" t="s">
        <v>5122</v>
      </c>
      <c r="AH1551" t="s">
        <v>5123</v>
      </c>
    </row>
    <row r="1552" spans="1:34" x14ac:dyDescent="0.25">
      <c r="A1552">
        <v>6</v>
      </c>
      <c r="B1552" t="s">
        <v>643</v>
      </c>
      <c r="C1552" t="s">
        <v>646</v>
      </c>
      <c r="D1552" t="s">
        <v>644</v>
      </c>
      <c r="E1552" t="s">
        <v>645</v>
      </c>
      <c r="F1552" t="s">
        <v>649</v>
      </c>
      <c r="G1552" t="s">
        <v>650</v>
      </c>
      <c r="H1552" t="s">
        <v>1127</v>
      </c>
      <c r="I1552" t="s">
        <v>1128</v>
      </c>
      <c r="J1552">
        <v>2</v>
      </c>
      <c r="L1552" t="s">
        <v>1129</v>
      </c>
      <c r="M1552" t="s">
        <v>1130</v>
      </c>
      <c r="N1552" t="s">
        <v>1131</v>
      </c>
      <c r="O1552" t="s">
        <v>5124</v>
      </c>
      <c r="P1552" t="s">
        <v>398</v>
      </c>
      <c r="Q1552" t="s">
        <v>272</v>
      </c>
      <c r="R1552" t="s">
        <v>8666</v>
      </c>
      <c r="S1552" t="s">
        <v>8645</v>
      </c>
      <c r="T1552" t="b">
        <v>0</v>
      </c>
      <c r="U1552" t="b">
        <v>0</v>
      </c>
      <c r="V1552">
        <v>1</v>
      </c>
      <c r="W1552">
        <v>0</v>
      </c>
      <c r="X1552">
        <v>8</v>
      </c>
      <c r="AG1552" t="s">
        <v>4484</v>
      </c>
      <c r="AH1552" t="s">
        <v>5125</v>
      </c>
    </row>
    <row r="1553" spans="1:34" x14ac:dyDescent="0.25">
      <c r="A1553">
        <v>6</v>
      </c>
      <c r="B1553" t="s">
        <v>643</v>
      </c>
      <c r="C1553" t="s">
        <v>646</v>
      </c>
      <c r="D1553" t="s">
        <v>644</v>
      </c>
      <c r="E1553" t="s">
        <v>645</v>
      </c>
      <c r="F1553" t="s">
        <v>649</v>
      </c>
      <c r="G1553" t="s">
        <v>650</v>
      </c>
      <c r="H1553" t="s">
        <v>1127</v>
      </c>
      <c r="I1553" t="s">
        <v>1128</v>
      </c>
      <c r="J1553">
        <v>2</v>
      </c>
      <c r="L1553" t="s">
        <v>1129</v>
      </c>
      <c r="M1553" t="s">
        <v>1130</v>
      </c>
      <c r="N1553" t="s">
        <v>1131</v>
      </c>
      <c r="O1553" t="s">
        <v>5126</v>
      </c>
      <c r="P1553" t="s">
        <v>403</v>
      </c>
      <c r="Q1553" t="s">
        <v>272</v>
      </c>
      <c r="R1553" t="s">
        <v>8666</v>
      </c>
      <c r="S1553" t="s">
        <v>8645</v>
      </c>
      <c r="T1553" t="b">
        <v>0</v>
      </c>
      <c r="U1553" t="b">
        <v>0</v>
      </c>
      <c r="V1553">
        <v>2</v>
      </c>
      <c r="W1553">
        <v>0</v>
      </c>
      <c r="X1553">
        <v>8</v>
      </c>
      <c r="AG1553" t="s">
        <v>3073</v>
      </c>
      <c r="AH1553" t="s">
        <v>5127</v>
      </c>
    </row>
    <row r="1554" spans="1:34" x14ac:dyDescent="0.25">
      <c r="A1554">
        <v>6</v>
      </c>
      <c r="B1554" t="s">
        <v>643</v>
      </c>
      <c r="C1554" t="s">
        <v>646</v>
      </c>
      <c r="D1554" t="s">
        <v>644</v>
      </c>
      <c r="E1554" t="s">
        <v>645</v>
      </c>
      <c r="F1554" t="s">
        <v>649</v>
      </c>
      <c r="G1554" t="s">
        <v>650</v>
      </c>
      <c r="H1554" t="s">
        <v>1127</v>
      </c>
      <c r="I1554" t="s">
        <v>1128</v>
      </c>
      <c r="J1554">
        <v>2</v>
      </c>
      <c r="L1554" t="s">
        <v>1129</v>
      </c>
      <c r="M1554" t="s">
        <v>1130</v>
      </c>
      <c r="N1554" t="s">
        <v>1131</v>
      </c>
      <c r="O1554" t="s">
        <v>5128</v>
      </c>
      <c r="P1554" t="s">
        <v>394</v>
      </c>
      <c r="Q1554" t="s">
        <v>272</v>
      </c>
      <c r="R1554" t="s">
        <v>8666</v>
      </c>
      <c r="S1554" t="s">
        <v>8645</v>
      </c>
      <c r="T1554" t="b">
        <v>0</v>
      </c>
      <c r="U1554" t="b">
        <v>0</v>
      </c>
      <c r="V1554">
        <v>2</v>
      </c>
      <c r="W1554">
        <v>0</v>
      </c>
      <c r="X1554">
        <v>15</v>
      </c>
      <c r="AG1554" t="s">
        <v>5122</v>
      </c>
      <c r="AH1554" t="s">
        <v>5129</v>
      </c>
    </row>
    <row r="1555" spans="1:34" x14ac:dyDescent="0.25">
      <c r="A1555">
        <v>6</v>
      </c>
      <c r="B1555" t="s">
        <v>643</v>
      </c>
      <c r="C1555" t="s">
        <v>646</v>
      </c>
      <c r="D1555" t="s">
        <v>644</v>
      </c>
      <c r="E1555" t="s">
        <v>645</v>
      </c>
      <c r="F1555" t="s">
        <v>649</v>
      </c>
      <c r="G1555" t="s">
        <v>650</v>
      </c>
      <c r="H1555" t="s">
        <v>1127</v>
      </c>
      <c r="I1555" t="s">
        <v>1128</v>
      </c>
      <c r="J1555">
        <v>2</v>
      </c>
      <c r="L1555" t="s">
        <v>1129</v>
      </c>
      <c r="M1555" t="s">
        <v>1130</v>
      </c>
      <c r="N1555" t="s">
        <v>1131</v>
      </c>
      <c r="O1555" t="s">
        <v>5130</v>
      </c>
      <c r="P1555" t="s">
        <v>398</v>
      </c>
      <c r="Q1555" t="s">
        <v>272</v>
      </c>
      <c r="R1555" t="s">
        <v>8666</v>
      </c>
      <c r="S1555" t="s">
        <v>8645</v>
      </c>
      <c r="T1555" t="b">
        <v>0</v>
      </c>
      <c r="U1555" t="b">
        <v>0</v>
      </c>
      <c r="V1555">
        <v>2</v>
      </c>
      <c r="W1555">
        <v>0</v>
      </c>
      <c r="X1555">
        <v>8</v>
      </c>
      <c r="AG1555" t="s">
        <v>4484</v>
      </c>
      <c r="AH1555" t="s">
        <v>5131</v>
      </c>
    </row>
    <row r="1556" spans="1:34" x14ac:dyDescent="0.25">
      <c r="A1556">
        <v>6</v>
      </c>
      <c r="B1556" t="s">
        <v>643</v>
      </c>
      <c r="C1556" t="s">
        <v>646</v>
      </c>
      <c r="D1556" t="s">
        <v>644</v>
      </c>
      <c r="E1556" t="s">
        <v>645</v>
      </c>
      <c r="F1556" t="s">
        <v>649</v>
      </c>
      <c r="G1556" t="s">
        <v>650</v>
      </c>
      <c r="H1556" t="s">
        <v>1127</v>
      </c>
      <c r="I1556" t="s">
        <v>1128</v>
      </c>
      <c r="J1556">
        <v>2</v>
      </c>
      <c r="L1556" t="s">
        <v>1129</v>
      </c>
      <c r="M1556" t="s">
        <v>1130</v>
      </c>
      <c r="N1556" t="s">
        <v>1131</v>
      </c>
      <c r="O1556" t="s">
        <v>5132</v>
      </c>
      <c r="P1556" t="s">
        <v>147</v>
      </c>
      <c r="Q1556" t="s">
        <v>148</v>
      </c>
      <c r="R1556" t="s">
        <v>8659</v>
      </c>
      <c r="S1556" t="s">
        <v>8645</v>
      </c>
      <c r="T1556" t="b">
        <v>0</v>
      </c>
      <c r="U1556" t="b">
        <v>0</v>
      </c>
      <c r="V1556">
        <v>1</v>
      </c>
      <c r="W1556">
        <v>80</v>
      </c>
      <c r="X1556">
        <v>12</v>
      </c>
      <c r="AG1556" t="s">
        <v>5133</v>
      </c>
      <c r="AH1556" t="s">
        <v>5134</v>
      </c>
    </row>
    <row r="1557" spans="1:34" x14ac:dyDescent="0.25">
      <c r="A1557">
        <v>6</v>
      </c>
      <c r="B1557" t="s">
        <v>643</v>
      </c>
      <c r="C1557" t="s">
        <v>646</v>
      </c>
      <c r="D1557" t="s">
        <v>644</v>
      </c>
      <c r="E1557" t="s">
        <v>645</v>
      </c>
      <c r="F1557" t="s">
        <v>649</v>
      </c>
      <c r="G1557" t="s">
        <v>650</v>
      </c>
      <c r="H1557" t="s">
        <v>1127</v>
      </c>
      <c r="I1557" t="s">
        <v>1128</v>
      </c>
      <c r="J1557">
        <v>2</v>
      </c>
      <c r="L1557" t="s">
        <v>1129</v>
      </c>
      <c r="M1557" t="s">
        <v>1130</v>
      </c>
      <c r="N1557" t="s">
        <v>1131</v>
      </c>
      <c r="O1557" t="s">
        <v>5135</v>
      </c>
      <c r="P1557" t="s">
        <v>147</v>
      </c>
      <c r="Q1557" t="s">
        <v>148</v>
      </c>
      <c r="R1557" t="s">
        <v>8659</v>
      </c>
      <c r="S1557" t="s">
        <v>8645</v>
      </c>
      <c r="T1557" t="b">
        <v>0</v>
      </c>
      <c r="U1557" t="b">
        <v>0</v>
      </c>
      <c r="V1557">
        <v>2</v>
      </c>
      <c r="W1557">
        <v>100</v>
      </c>
      <c r="X1557">
        <v>8</v>
      </c>
      <c r="AG1557" t="s">
        <v>5136</v>
      </c>
      <c r="AH1557" t="s">
        <v>5137</v>
      </c>
    </row>
    <row r="1558" spans="1:34" x14ac:dyDescent="0.25">
      <c r="A1558">
        <v>6</v>
      </c>
      <c r="B1558" t="s">
        <v>643</v>
      </c>
      <c r="C1558" t="s">
        <v>646</v>
      </c>
      <c r="D1558" t="s">
        <v>644</v>
      </c>
      <c r="E1558" t="s">
        <v>645</v>
      </c>
      <c r="F1558" t="s">
        <v>649</v>
      </c>
      <c r="G1558" t="s">
        <v>650</v>
      </c>
      <c r="H1558" t="s">
        <v>1127</v>
      </c>
      <c r="I1558" t="s">
        <v>1128</v>
      </c>
      <c r="J1558">
        <v>2</v>
      </c>
      <c r="L1558" t="s">
        <v>1129</v>
      </c>
      <c r="M1558" t="s">
        <v>1130</v>
      </c>
      <c r="N1558" t="s">
        <v>1131</v>
      </c>
      <c r="O1558" t="s">
        <v>5138</v>
      </c>
      <c r="P1558" t="s">
        <v>147</v>
      </c>
      <c r="Q1558" t="s">
        <v>148</v>
      </c>
      <c r="R1558" t="s">
        <v>8659</v>
      </c>
      <c r="S1558" t="s">
        <v>8645</v>
      </c>
      <c r="T1558" t="b">
        <v>0</v>
      </c>
      <c r="U1558" t="b">
        <v>0</v>
      </c>
      <c r="V1558">
        <v>3</v>
      </c>
      <c r="W1558">
        <v>120</v>
      </c>
      <c r="X1558">
        <v>8</v>
      </c>
      <c r="AB1558">
        <v>2</v>
      </c>
      <c r="AC1558">
        <v>1</v>
      </c>
      <c r="AE1558" t="s">
        <v>618</v>
      </c>
      <c r="AG1558" t="s">
        <v>5139</v>
      </c>
      <c r="AH1558" t="s">
        <v>5140</v>
      </c>
    </row>
    <row r="1559" spans="1:34" x14ac:dyDescent="0.25">
      <c r="A1559">
        <v>6</v>
      </c>
      <c r="B1559" t="s">
        <v>643</v>
      </c>
      <c r="C1559" t="s">
        <v>646</v>
      </c>
      <c r="D1559" t="s">
        <v>644</v>
      </c>
      <c r="E1559" t="s">
        <v>645</v>
      </c>
      <c r="F1559" t="s">
        <v>649</v>
      </c>
      <c r="G1559" t="s">
        <v>650</v>
      </c>
      <c r="H1559" t="s">
        <v>1127</v>
      </c>
      <c r="I1559" t="s">
        <v>1128</v>
      </c>
      <c r="J1559">
        <v>2</v>
      </c>
      <c r="L1559" t="s">
        <v>1129</v>
      </c>
      <c r="M1559" t="s">
        <v>1130</v>
      </c>
      <c r="N1559" t="s">
        <v>1131</v>
      </c>
      <c r="O1559" t="s">
        <v>5141</v>
      </c>
      <c r="P1559" t="s">
        <v>147</v>
      </c>
      <c r="Q1559" t="s">
        <v>148</v>
      </c>
      <c r="R1559" t="s">
        <v>8659</v>
      </c>
      <c r="S1559" t="s">
        <v>8645</v>
      </c>
      <c r="T1559" t="b">
        <v>0</v>
      </c>
      <c r="U1559" t="b">
        <v>0</v>
      </c>
      <c r="V1559">
        <v>4</v>
      </c>
      <c r="W1559">
        <v>120</v>
      </c>
      <c r="X1559">
        <v>8</v>
      </c>
      <c r="AB1559">
        <v>2</v>
      </c>
      <c r="AC1559">
        <v>1</v>
      </c>
      <c r="AE1559" t="s">
        <v>3856</v>
      </c>
      <c r="AG1559" t="s">
        <v>5142</v>
      </c>
      <c r="AH1559" t="s">
        <v>5143</v>
      </c>
    </row>
    <row r="1560" spans="1:34" x14ac:dyDescent="0.25">
      <c r="A1560">
        <v>6</v>
      </c>
      <c r="B1560" t="s">
        <v>643</v>
      </c>
      <c r="C1560" t="s">
        <v>646</v>
      </c>
      <c r="D1560" t="s">
        <v>644</v>
      </c>
      <c r="E1560" t="s">
        <v>645</v>
      </c>
      <c r="F1560" t="s">
        <v>649</v>
      </c>
      <c r="G1560" t="s">
        <v>650</v>
      </c>
      <c r="H1560" t="s">
        <v>1127</v>
      </c>
      <c r="I1560" t="s">
        <v>1128</v>
      </c>
      <c r="J1560">
        <v>2</v>
      </c>
      <c r="L1560" t="s">
        <v>1129</v>
      </c>
      <c r="M1560" t="s">
        <v>1130</v>
      </c>
      <c r="N1560" t="s">
        <v>1131</v>
      </c>
      <c r="O1560" t="s">
        <v>5144</v>
      </c>
      <c r="P1560" t="s">
        <v>147</v>
      </c>
      <c r="Q1560" t="s">
        <v>148</v>
      </c>
      <c r="R1560" t="s">
        <v>8659</v>
      </c>
      <c r="S1560" t="s">
        <v>8645</v>
      </c>
      <c r="T1560" t="b">
        <v>0</v>
      </c>
      <c r="U1560" t="b">
        <v>0</v>
      </c>
      <c r="V1560">
        <v>5</v>
      </c>
      <c r="W1560">
        <v>120</v>
      </c>
      <c r="X1560">
        <v>8</v>
      </c>
      <c r="AB1560">
        <v>2</v>
      </c>
      <c r="AC1560">
        <v>1</v>
      </c>
      <c r="AE1560" t="s">
        <v>3856</v>
      </c>
      <c r="AG1560" t="s">
        <v>5142</v>
      </c>
      <c r="AH1560" t="s">
        <v>5145</v>
      </c>
    </row>
    <row r="1561" spans="1:34" x14ac:dyDescent="0.25">
      <c r="A1561">
        <v>6</v>
      </c>
      <c r="B1561" t="s">
        <v>643</v>
      </c>
      <c r="C1561" t="s">
        <v>646</v>
      </c>
      <c r="D1561" t="s">
        <v>644</v>
      </c>
      <c r="E1561" t="s">
        <v>645</v>
      </c>
      <c r="F1561" t="s">
        <v>649</v>
      </c>
      <c r="G1561" t="s">
        <v>650</v>
      </c>
      <c r="H1561" t="s">
        <v>1127</v>
      </c>
      <c r="I1561" t="s">
        <v>1128</v>
      </c>
      <c r="J1561">
        <v>2</v>
      </c>
      <c r="L1561" t="s">
        <v>1129</v>
      </c>
      <c r="M1561" t="s">
        <v>1130</v>
      </c>
      <c r="N1561" t="s">
        <v>1131</v>
      </c>
      <c r="O1561" t="s">
        <v>5146</v>
      </c>
      <c r="P1561" t="s">
        <v>147</v>
      </c>
      <c r="Q1561" t="s">
        <v>148</v>
      </c>
      <c r="R1561" t="s">
        <v>8659</v>
      </c>
      <c r="S1561" t="s">
        <v>8645</v>
      </c>
      <c r="T1561" t="b">
        <v>0</v>
      </c>
      <c r="U1561" t="b">
        <v>0</v>
      </c>
      <c r="V1561">
        <v>6</v>
      </c>
      <c r="W1561">
        <v>120</v>
      </c>
      <c r="X1561">
        <v>7</v>
      </c>
      <c r="AB1561">
        <v>2</v>
      </c>
      <c r="AC1561">
        <v>1</v>
      </c>
      <c r="AE1561" t="s">
        <v>3856</v>
      </c>
      <c r="AG1561" t="s">
        <v>5142</v>
      </c>
      <c r="AH1561" t="s">
        <v>5147</v>
      </c>
    </row>
    <row r="1562" spans="1:34" x14ac:dyDescent="0.25">
      <c r="A1562">
        <v>6</v>
      </c>
      <c r="B1562" t="s">
        <v>643</v>
      </c>
      <c r="C1562" t="s">
        <v>646</v>
      </c>
      <c r="D1562" t="s">
        <v>644</v>
      </c>
      <c r="E1562" t="s">
        <v>645</v>
      </c>
      <c r="F1562" t="s">
        <v>649</v>
      </c>
      <c r="G1562" t="s">
        <v>650</v>
      </c>
      <c r="H1562" t="s">
        <v>1127</v>
      </c>
      <c r="I1562" t="s">
        <v>1128</v>
      </c>
      <c r="J1562">
        <v>2</v>
      </c>
      <c r="L1562" t="s">
        <v>1129</v>
      </c>
      <c r="M1562" t="s">
        <v>1130</v>
      </c>
      <c r="N1562" t="s">
        <v>1131</v>
      </c>
      <c r="O1562" t="s">
        <v>5148</v>
      </c>
      <c r="P1562" t="s">
        <v>177</v>
      </c>
      <c r="Q1562" t="s">
        <v>148</v>
      </c>
      <c r="R1562" t="s">
        <v>8659</v>
      </c>
      <c r="S1562" t="s">
        <v>8645</v>
      </c>
      <c r="T1562" t="b">
        <v>1</v>
      </c>
      <c r="U1562" t="b">
        <v>0</v>
      </c>
      <c r="V1562">
        <v>1</v>
      </c>
      <c r="W1562">
        <v>25</v>
      </c>
      <c r="X1562">
        <v>8</v>
      </c>
      <c r="AB1562">
        <v>2</v>
      </c>
      <c r="AC1562">
        <v>1</v>
      </c>
      <c r="AD1562">
        <v>2</v>
      </c>
      <c r="AE1562" t="s">
        <v>2289</v>
      </c>
      <c r="AG1562" t="s">
        <v>5149</v>
      </c>
      <c r="AH1562" t="s">
        <v>5150</v>
      </c>
    </row>
    <row r="1563" spans="1:34" x14ac:dyDescent="0.25">
      <c r="A1563">
        <v>6</v>
      </c>
      <c r="B1563" t="s">
        <v>643</v>
      </c>
      <c r="C1563" t="s">
        <v>646</v>
      </c>
      <c r="D1563" t="s">
        <v>644</v>
      </c>
      <c r="E1563" t="s">
        <v>645</v>
      </c>
      <c r="F1563" t="s">
        <v>649</v>
      </c>
      <c r="G1563" t="s">
        <v>650</v>
      </c>
      <c r="H1563" t="s">
        <v>1127</v>
      </c>
      <c r="I1563" t="s">
        <v>1128</v>
      </c>
      <c r="J1563">
        <v>2</v>
      </c>
      <c r="L1563" t="s">
        <v>1129</v>
      </c>
      <c r="M1563" t="s">
        <v>1130</v>
      </c>
      <c r="N1563" t="s">
        <v>1131</v>
      </c>
      <c r="O1563" t="s">
        <v>5151</v>
      </c>
      <c r="P1563" t="s">
        <v>177</v>
      </c>
      <c r="Q1563" t="s">
        <v>148</v>
      </c>
      <c r="R1563" t="s">
        <v>8659</v>
      </c>
      <c r="S1563" t="s">
        <v>8645</v>
      </c>
      <c r="T1563" t="b">
        <v>1</v>
      </c>
      <c r="U1563" t="b">
        <v>0</v>
      </c>
      <c r="V1563">
        <v>2</v>
      </c>
      <c r="W1563">
        <v>30</v>
      </c>
      <c r="X1563">
        <v>8</v>
      </c>
      <c r="AB1563">
        <v>2</v>
      </c>
      <c r="AC1563">
        <v>1</v>
      </c>
      <c r="AD1563">
        <v>2</v>
      </c>
      <c r="AE1563" t="s">
        <v>618</v>
      </c>
      <c r="AG1563" t="s">
        <v>2154</v>
      </c>
      <c r="AH1563" t="s">
        <v>5152</v>
      </c>
    </row>
    <row r="1564" spans="1:34" x14ac:dyDescent="0.25">
      <c r="A1564">
        <v>6</v>
      </c>
      <c r="B1564" t="s">
        <v>643</v>
      </c>
      <c r="C1564" t="s">
        <v>646</v>
      </c>
      <c r="D1564" t="s">
        <v>644</v>
      </c>
      <c r="E1564" t="s">
        <v>645</v>
      </c>
      <c r="F1564" t="s">
        <v>649</v>
      </c>
      <c r="G1564" t="s">
        <v>650</v>
      </c>
      <c r="H1564" t="s">
        <v>1127</v>
      </c>
      <c r="I1564" t="s">
        <v>1128</v>
      </c>
      <c r="J1564">
        <v>2</v>
      </c>
      <c r="L1564" t="s">
        <v>1129</v>
      </c>
      <c r="M1564" t="s">
        <v>1130</v>
      </c>
      <c r="N1564" t="s">
        <v>1131</v>
      </c>
      <c r="O1564" t="s">
        <v>5153</v>
      </c>
      <c r="P1564" t="s">
        <v>177</v>
      </c>
      <c r="Q1564" t="s">
        <v>148</v>
      </c>
      <c r="R1564" t="s">
        <v>8659</v>
      </c>
      <c r="S1564" t="s">
        <v>8645</v>
      </c>
      <c r="T1564" t="b">
        <v>1</v>
      </c>
      <c r="U1564" t="b">
        <v>0</v>
      </c>
      <c r="V1564">
        <v>3</v>
      </c>
      <c r="W1564">
        <v>35</v>
      </c>
      <c r="X1564">
        <v>8</v>
      </c>
      <c r="AB1564">
        <v>2</v>
      </c>
      <c r="AC1564">
        <v>1</v>
      </c>
      <c r="AD1564">
        <v>2</v>
      </c>
      <c r="AE1564" t="s">
        <v>3856</v>
      </c>
      <c r="AG1564" t="s">
        <v>3882</v>
      </c>
      <c r="AH1564" t="s">
        <v>5154</v>
      </c>
    </row>
    <row r="1565" spans="1:34" x14ac:dyDescent="0.25">
      <c r="A1565">
        <v>6</v>
      </c>
      <c r="B1565" t="s">
        <v>643</v>
      </c>
      <c r="C1565" t="s">
        <v>646</v>
      </c>
      <c r="D1565" t="s">
        <v>644</v>
      </c>
      <c r="E1565" t="s">
        <v>645</v>
      </c>
      <c r="F1565" t="s">
        <v>649</v>
      </c>
      <c r="G1565" t="s">
        <v>650</v>
      </c>
      <c r="H1565" t="s">
        <v>1127</v>
      </c>
      <c r="I1565" t="s">
        <v>1128</v>
      </c>
      <c r="J1565">
        <v>2</v>
      </c>
      <c r="L1565" t="s">
        <v>1129</v>
      </c>
      <c r="M1565" t="s">
        <v>1130</v>
      </c>
      <c r="N1565" t="s">
        <v>1131</v>
      </c>
      <c r="O1565" t="s">
        <v>5155</v>
      </c>
      <c r="P1565" t="s">
        <v>177</v>
      </c>
      <c r="Q1565" t="s">
        <v>148</v>
      </c>
      <c r="R1565" t="s">
        <v>8659</v>
      </c>
      <c r="S1565" t="s">
        <v>8645</v>
      </c>
      <c r="T1565" t="b">
        <v>1</v>
      </c>
      <c r="U1565" t="b">
        <v>0</v>
      </c>
      <c r="V1565">
        <v>4</v>
      </c>
      <c r="W1565">
        <v>35</v>
      </c>
      <c r="X1565">
        <v>8</v>
      </c>
      <c r="AB1565">
        <v>2</v>
      </c>
      <c r="AC1565">
        <v>1</v>
      </c>
      <c r="AD1565">
        <v>2</v>
      </c>
      <c r="AE1565" t="s">
        <v>3856</v>
      </c>
      <c r="AG1565" t="s">
        <v>3882</v>
      </c>
      <c r="AH1565" t="s">
        <v>5156</v>
      </c>
    </row>
    <row r="1566" spans="1:34" x14ac:dyDescent="0.25">
      <c r="A1566">
        <v>6</v>
      </c>
      <c r="B1566" t="s">
        <v>643</v>
      </c>
      <c r="C1566" t="s">
        <v>646</v>
      </c>
      <c r="D1566" t="s">
        <v>644</v>
      </c>
      <c r="E1566" t="s">
        <v>645</v>
      </c>
      <c r="F1566" t="s">
        <v>649</v>
      </c>
      <c r="G1566" t="s">
        <v>650</v>
      </c>
      <c r="H1566" t="s">
        <v>1127</v>
      </c>
      <c r="I1566" t="s">
        <v>1128</v>
      </c>
      <c r="J1566">
        <v>2</v>
      </c>
      <c r="L1566" t="s">
        <v>1129</v>
      </c>
      <c r="M1566" t="s">
        <v>1130</v>
      </c>
      <c r="N1566" t="s">
        <v>1131</v>
      </c>
      <c r="O1566" t="s">
        <v>5157</v>
      </c>
      <c r="P1566" t="s">
        <v>309</v>
      </c>
      <c r="Q1566" t="s">
        <v>148</v>
      </c>
      <c r="R1566" t="s">
        <v>8661</v>
      </c>
      <c r="S1566" t="s">
        <v>8645</v>
      </c>
      <c r="T1566" t="b">
        <v>0</v>
      </c>
      <c r="U1566" t="b">
        <v>0</v>
      </c>
      <c r="V1566">
        <v>1</v>
      </c>
      <c r="W1566">
        <v>10</v>
      </c>
      <c r="X1566">
        <v>12</v>
      </c>
      <c r="AB1566">
        <v>2</v>
      </c>
      <c r="AC1566">
        <v>2</v>
      </c>
      <c r="AD1566">
        <v>2</v>
      </c>
      <c r="AE1566" t="s">
        <v>3856</v>
      </c>
      <c r="AG1566" t="s">
        <v>3996</v>
      </c>
      <c r="AH1566" t="s">
        <v>5158</v>
      </c>
    </row>
    <row r="1567" spans="1:34" x14ac:dyDescent="0.25">
      <c r="A1567">
        <v>6</v>
      </c>
      <c r="B1567" t="s">
        <v>643</v>
      </c>
      <c r="C1567" t="s">
        <v>646</v>
      </c>
      <c r="D1567" t="s">
        <v>644</v>
      </c>
      <c r="E1567" t="s">
        <v>645</v>
      </c>
      <c r="F1567" t="s">
        <v>649</v>
      </c>
      <c r="G1567" t="s">
        <v>650</v>
      </c>
      <c r="H1567" t="s">
        <v>1127</v>
      </c>
      <c r="I1567" t="s">
        <v>1128</v>
      </c>
      <c r="J1567">
        <v>2</v>
      </c>
      <c r="L1567" t="s">
        <v>1129</v>
      </c>
      <c r="M1567" t="s">
        <v>1130</v>
      </c>
      <c r="N1567" t="s">
        <v>1131</v>
      </c>
      <c r="O1567" t="s">
        <v>5159</v>
      </c>
      <c r="P1567" t="s">
        <v>309</v>
      </c>
      <c r="Q1567" t="s">
        <v>148</v>
      </c>
      <c r="R1567" t="s">
        <v>8661</v>
      </c>
      <c r="S1567" t="s">
        <v>8645</v>
      </c>
      <c r="T1567" t="b">
        <v>0</v>
      </c>
      <c r="U1567" t="b">
        <v>0</v>
      </c>
      <c r="V1567">
        <v>2</v>
      </c>
      <c r="W1567">
        <v>10</v>
      </c>
      <c r="X1567">
        <v>15</v>
      </c>
      <c r="AB1567">
        <v>2</v>
      </c>
      <c r="AC1567">
        <v>2</v>
      </c>
      <c r="AD1567">
        <v>2</v>
      </c>
      <c r="AE1567" t="s">
        <v>3856</v>
      </c>
      <c r="AG1567" t="s">
        <v>3996</v>
      </c>
      <c r="AH1567" t="s">
        <v>5160</v>
      </c>
    </row>
    <row r="1568" spans="1:34" x14ac:dyDescent="0.25">
      <c r="A1568">
        <v>6</v>
      </c>
      <c r="B1568" t="s">
        <v>643</v>
      </c>
      <c r="C1568" t="s">
        <v>646</v>
      </c>
      <c r="D1568" t="s">
        <v>644</v>
      </c>
      <c r="E1568" t="s">
        <v>645</v>
      </c>
      <c r="F1568" t="s">
        <v>649</v>
      </c>
      <c r="G1568" t="s">
        <v>650</v>
      </c>
      <c r="H1568" t="s">
        <v>1127</v>
      </c>
      <c r="I1568" t="s">
        <v>1128</v>
      </c>
      <c r="J1568">
        <v>2</v>
      </c>
      <c r="L1568" t="s">
        <v>1129</v>
      </c>
      <c r="M1568" t="s">
        <v>1130</v>
      </c>
      <c r="N1568" t="s">
        <v>1131</v>
      </c>
      <c r="O1568" t="s">
        <v>5161</v>
      </c>
      <c r="P1568" t="s">
        <v>309</v>
      </c>
      <c r="Q1568" t="s">
        <v>148</v>
      </c>
      <c r="R1568" t="s">
        <v>8661</v>
      </c>
      <c r="S1568" t="s">
        <v>8645</v>
      </c>
      <c r="T1568" t="b">
        <v>0</v>
      </c>
      <c r="U1568" t="b">
        <v>0</v>
      </c>
      <c r="V1568">
        <v>3</v>
      </c>
      <c r="W1568">
        <v>12.5</v>
      </c>
      <c r="X1568">
        <v>15</v>
      </c>
      <c r="AB1568">
        <v>2</v>
      </c>
      <c r="AC1568">
        <v>2</v>
      </c>
      <c r="AD1568">
        <v>2</v>
      </c>
      <c r="AE1568" t="s">
        <v>3856</v>
      </c>
      <c r="AG1568" t="s">
        <v>3996</v>
      </c>
      <c r="AH1568" t="s">
        <v>5162</v>
      </c>
    </row>
    <row r="1569" spans="1:34" x14ac:dyDescent="0.25">
      <c r="A1569">
        <v>6</v>
      </c>
      <c r="B1569" t="s">
        <v>643</v>
      </c>
      <c r="C1569" t="s">
        <v>646</v>
      </c>
      <c r="D1569" t="s">
        <v>644</v>
      </c>
      <c r="E1569" t="s">
        <v>645</v>
      </c>
      <c r="F1569" t="s">
        <v>649</v>
      </c>
      <c r="G1569" t="s">
        <v>650</v>
      </c>
      <c r="H1569" t="s">
        <v>1127</v>
      </c>
      <c r="I1569" t="s">
        <v>1128</v>
      </c>
      <c r="J1569">
        <v>2</v>
      </c>
      <c r="L1569" t="s">
        <v>1129</v>
      </c>
      <c r="M1569" t="s">
        <v>1130</v>
      </c>
      <c r="N1569" t="s">
        <v>1131</v>
      </c>
      <c r="O1569" t="s">
        <v>5163</v>
      </c>
      <c r="P1569" t="s">
        <v>222</v>
      </c>
      <c r="Q1569" t="s">
        <v>8650</v>
      </c>
      <c r="R1569" t="s">
        <v>8637</v>
      </c>
      <c r="S1569" t="s">
        <v>8643</v>
      </c>
      <c r="T1569" t="b">
        <v>1</v>
      </c>
      <c r="U1569" t="b">
        <v>0</v>
      </c>
      <c r="V1569">
        <v>1</v>
      </c>
      <c r="W1569">
        <v>20</v>
      </c>
      <c r="X1569">
        <v>15</v>
      </c>
      <c r="AB1569">
        <v>3</v>
      </c>
      <c r="AC1569">
        <v>1</v>
      </c>
      <c r="AD1569">
        <v>3</v>
      </c>
      <c r="AE1569" t="s">
        <v>2289</v>
      </c>
      <c r="AG1569" t="s">
        <v>5164</v>
      </c>
      <c r="AH1569" t="s">
        <v>5165</v>
      </c>
    </row>
    <row r="1570" spans="1:34" x14ac:dyDescent="0.25">
      <c r="A1570">
        <v>6</v>
      </c>
      <c r="B1570" t="s">
        <v>643</v>
      </c>
      <c r="C1570" t="s">
        <v>646</v>
      </c>
      <c r="D1570" t="s">
        <v>644</v>
      </c>
      <c r="E1570" t="s">
        <v>645</v>
      </c>
      <c r="F1570" t="s">
        <v>649</v>
      </c>
      <c r="G1570" t="s">
        <v>650</v>
      </c>
      <c r="H1570" t="s">
        <v>1127</v>
      </c>
      <c r="I1570" t="s">
        <v>1128</v>
      </c>
      <c r="J1570">
        <v>2</v>
      </c>
      <c r="L1570" t="s">
        <v>1129</v>
      </c>
      <c r="M1570" t="s">
        <v>1130</v>
      </c>
      <c r="N1570" t="s">
        <v>1131</v>
      </c>
      <c r="O1570" t="s">
        <v>5166</v>
      </c>
      <c r="P1570" t="s">
        <v>222</v>
      </c>
      <c r="Q1570" t="s">
        <v>8650</v>
      </c>
      <c r="R1570" t="s">
        <v>8637</v>
      </c>
      <c r="S1570" t="s">
        <v>8643</v>
      </c>
      <c r="T1570" t="b">
        <v>1</v>
      </c>
      <c r="U1570" t="b">
        <v>0</v>
      </c>
      <c r="V1570">
        <v>2</v>
      </c>
      <c r="W1570">
        <v>25</v>
      </c>
      <c r="X1570">
        <v>12</v>
      </c>
      <c r="AB1570">
        <v>3</v>
      </c>
      <c r="AC1570">
        <v>1</v>
      </c>
      <c r="AD1570">
        <v>3</v>
      </c>
      <c r="AE1570" t="s">
        <v>3856</v>
      </c>
      <c r="AG1570" t="s">
        <v>4103</v>
      </c>
      <c r="AH1570" t="s">
        <v>5167</v>
      </c>
    </row>
    <row r="1571" spans="1:34" x14ac:dyDescent="0.25">
      <c r="A1571">
        <v>6</v>
      </c>
      <c r="B1571" t="s">
        <v>643</v>
      </c>
      <c r="C1571" t="s">
        <v>646</v>
      </c>
      <c r="D1571" t="s">
        <v>644</v>
      </c>
      <c r="E1571" t="s">
        <v>645</v>
      </c>
      <c r="F1571" t="s">
        <v>649</v>
      </c>
      <c r="G1571" t="s">
        <v>650</v>
      </c>
      <c r="H1571" t="s">
        <v>1127</v>
      </c>
      <c r="I1571" t="s">
        <v>1128</v>
      </c>
      <c r="J1571">
        <v>2</v>
      </c>
      <c r="L1571" t="s">
        <v>1129</v>
      </c>
      <c r="M1571" t="s">
        <v>1130</v>
      </c>
      <c r="N1571" t="s">
        <v>1131</v>
      </c>
      <c r="O1571" t="s">
        <v>5168</v>
      </c>
      <c r="P1571" t="s">
        <v>222</v>
      </c>
      <c r="Q1571" t="s">
        <v>8650</v>
      </c>
      <c r="R1571" t="s">
        <v>8637</v>
      </c>
      <c r="S1571" t="s">
        <v>8643</v>
      </c>
      <c r="T1571" t="b">
        <v>1</v>
      </c>
      <c r="U1571" t="b">
        <v>0</v>
      </c>
      <c r="V1571">
        <v>3</v>
      </c>
      <c r="W1571">
        <v>25</v>
      </c>
      <c r="X1571">
        <v>9</v>
      </c>
      <c r="AB1571">
        <v>3</v>
      </c>
      <c r="AC1571">
        <v>1</v>
      </c>
      <c r="AD1571">
        <v>3</v>
      </c>
      <c r="AE1571" t="s">
        <v>3930</v>
      </c>
      <c r="AG1571" t="s">
        <v>4108</v>
      </c>
      <c r="AH1571" t="s">
        <v>5169</v>
      </c>
    </row>
    <row r="1572" spans="1:34" x14ac:dyDescent="0.25">
      <c r="A1572">
        <v>6</v>
      </c>
      <c r="B1572" t="s">
        <v>643</v>
      </c>
      <c r="C1572" t="s">
        <v>646</v>
      </c>
      <c r="D1572" t="s">
        <v>644</v>
      </c>
      <c r="E1572" t="s">
        <v>645</v>
      </c>
      <c r="F1572" t="s">
        <v>649</v>
      </c>
      <c r="G1572" t="s">
        <v>650</v>
      </c>
      <c r="H1572" t="s">
        <v>1127</v>
      </c>
      <c r="I1572" t="s">
        <v>1128</v>
      </c>
      <c r="J1572">
        <v>2</v>
      </c>
      <c r="L1572" t="s">
        <v>1129</v>
      </c>
      <c r="M1572" t="s">
        <v>1130</v>
      </c>
      <c r="N1572" t="s">
        <v>1131</v>
      </c>
      <c r="O1572" t="s">
        <v>5170</v>
      </c>
      <c r="P1572" t="s">
        <v>415</v>
      </c>
      <c r="Q1572" t="s">
        <v>272</v>
      </c>
      <c r="R1572" t="s">
        <v>8667</v>
      </c>
      <c r="S1572" t="s">
        <v>8645</v>
      </c>
      <c r="T1572" t="b">
        <v>0</v>
      </c>
      <c r="U1572" t="b">
        <v>1</v>
      </c>
      <c r="V1572">
        <v>1</v>
      </c>
      <c r="W1572">
        <v>30</v>
      </c>
      <c r="Y1572">
        <v>20</v>
      </c>
      <c r="AG1572" t="s">
        <v>5171</v>
      </c>
      <c r="AH1572" t="s">
        <v>5172</v>
      </c>
    </row>
    <row r="1573" spans="1:34" x14ac:dyDescent="0.25">
      <c r="A1573">
        <v>6</v>
      </c>
      <c r="B1573" t="s">
        <v>643</v>
      </c>
      <c r="C1573" t="s">
        <v>646</v>
      </c>
      <c r="D1573" t="s">
        <v>644</v>
      </c>
      <c r="E1573" t="s">
        <v>645</v>
      </c>
      <c r="F1573" t="s">
        <v>649</v>
      </c>
      <c r="G1573" t="s">
        <v>650</v>
      </c>
      <c r="H1573" t="s">
        <v>1127</v>
      </c>
      <c r="I1573" t="s">
        <v>1128</v>
      </c>
      <c r="J1573">
        <v>2</v>
      </c>
      <c r="L1573" t="s">
        <v>1129</v>
      </c>
      <c r="M1573" t="s">
        <v>1130</v>
      </c>
      <c r="N1573" t="s">
        <v>1131</v>
      </c>
      <c r="O1573" t="s">
        <v>5173</v>
      </c>
      <c r="P1573" t="s">
        <v>420</v>
      </c>
      <c r="Q1573" t="s">
        <v>8650</v>
      </c>
      <c r="R1573" t="s">
        <v>8637</v>
      </c>
      <c r="S1573" t="s">
        <v>8645</v>
      </c>
      <c r="T1573" t="b">
        <v>0</v>
      </c>
      <c r="U1573" t="b">
        <v>0</v>
      </c>
      <c r="V1573">
        <v>1</v>
      </c>
      <c r="W1573">
        <v>50</v>
      </c>
      <c r="X1573">
        <v>20</v>
      </c>
      <c r="AG1573" t="s">
        <v>5174</v>
      </c>
      <c r="AH1573" t="s">
        <v>1131</v>
      </c>
    </row>
    <row r="1574" spans="1:34" x14ac:dyDescent="0.25">
      <c r="A1574">
        <v>6</v>
      </c>
      <c r="B1574" t="s">
        <v>643</v>
      </c>
      <c r="C1574" t="s">
        <v>646</v>
      </c>
      <c r="D1574" t="s">
        <v>644</v>
      </c>
      <c r="E1574" t="s">
        <v>645</v>
      </c>
      <c r="F1574" t="s">
        <v>649</v>
      </c>
      <c r="G1574" t="s">
        <v>650</v>
      </c>
      <c r="H1574" t="s">
        <v>1132</v>
      </c>
      <c r="I1574" t="s">
        <v>1133</v>
      </c>
      <c r="J1574">
        <v>3</v>
      </c>
      <c r="L1574" t="s">
        <v>1134</v>
      </c>
      <c r="M1574" t="s">
        <v>1135</v>
      </c>
      <c r="N1574" t="s">
        <v>1136</v>
      </c>
      <c r="O1574" t="s">
        <v>5175</v>
      </c>
      <c r="P1574" t="s">
        <v>15</v>
      </c>
      <c r="Q1574" t="s">
        <v>2</v>
      </c>
      <c r="R1574" t="s">
        <v>2</v>
      </c>
      <c r="S1574" t="s">
        <v>8646</v>
      </c>
      <c r="T1574" t="b">
        <v>1</v>
      </c>
      <c r="U1574" t="b">
        <v>1</v>
      </c>
      <c r="V1574">
        <v>1</v>
      </c>
      <c r="W1574">
        <v>75</v>
      </c>
      <c r="Y1574">
        <v>60</v>
      </c>
      <c r="AG1574" t="s">
        <v>5176</v>
      </c>
      <c r="AH1574" t="s">
        <v>1135</v>
      </c>
    </row>
    <row r="1575" spans="1:34" x14ac:dyDescent="0.25">
      <c r="A1575">
        <v>6</v>
      </c>
      <c r="B1575" t="s">
        <v>643</v>
      </c>
      <c r="C1575" t="s">
        <v>646</v>
      </c>
      <c r="D1575" t="s">
        <v>644</v>
      </c>
      <c r="E1575" t="s">
        <v>645</v>
      </c>
      <c r="F1575" t="s">
        <v>649</v>
      </c>
      <c r="G1575" t="s">
        <v>650</v>
      </c>
      <c r="H1575" t="s">
        <v>1132</v>
      </c>
      <c r="I1575" t="s">
        <v>1133</v>
      </c>
      <c r="J1575">
        <v>3</v>
      </c>
      <c r="L1575" t="s">
        <v>1134</v>
      </c>
      <c r="M1575" t="s">
        <v>1135</v>
      </c>
      <c r="N1575" t="s">
        <v>1136</v>
      </c>
      <c r="O1575" t="s">
        <v>5177</v>
      </c>
      <c r="P1575" t="s">
        <v>15</v>
      </c>
      <c r="Q1575" t="s">
        <v>2</v>
      </c>
      <c r="R1575" t="s">
        <v>2</v>
      </c>
      <c r="S1575" t="s">
        <v>8646</v>
      </c>
      <c r="T1575" t="b">
        <v>1</v>
      </c>
      <c r="U1575" t="b">
        <v>1</v>
      </c>
      <c r="V1575">
        <v>2</v>
      </c>
      <c r="W1575">
        <v>75</v>
      </c>
      <c r="Y1575">
        <v>60</v>
      </c>
      <c r="AG1575" t="s">
        <v>5176</v>
      </c>
      <c r="AH1575" t="s">
        <v>5178</v>
      </c>
    </row>
    <row r="1576" spans="1:34" x14ac:dyDescent="0.25">
      <c r="A1576">
        <v>6</v>
      </c>
      <c r="B1576" t="s">
        <v>643</v>
      </c>
      <c r="C1576" t="s">
        <v>646</v>
      </c>
      <c r="D1576" t="s">
        <v>644</v>
      </c>
      <c r="E1576" t="s">
        <v>645</v>
      </c>
      <c r="F1576" t="s">
        <v>649</v>
      </c>
      <c r="G1576" t="s">
        <v>650</v>
      </c>
      <c r="H1576" t="s">
        <v>1132</v>
      </c>
      <c r="I1576" t="s">
        <v>1133</v>
      </c>
      <c r="J1576">
        <v>3</v>
      </c>
      <c r="L1576" t="s">
        <v>1134</v>
      </c>
      <c r="M1576" t="s">
        <v>1135</v>
      </c>
      <c r="N1576" t="s">
        <v>1136</v>
      </c>
      <c r="O1576" t="s">
        <v>5179</v>
      </c>
      <c r="P1576" t="s">
        <v>15</v>
      </c>
      <c r="Q1576" t="s">
        <v>2</v>
      </c>
      <c r="R1576" t="s">
        <v>2</v>
      </c>
      <c r="S1576" t="s">
        <v>8646</v>
      </c>
      <c r="T1576" t="b">
        <v>1</v>
      </c>
      <c r="U1576" t="b">
        <v>1</v>
      </c>
      <c r="V1576">
        <v>3</v>
      </c>
      <c r="W1576">
        <v>75</v>
      </c>
      <c r="Y1576">
        <v>60</v>
      </c>
      <c r="AG1576" t="s">
        <v>5176</v>
      </c>
      <c r="AH1576" t="s">
        <v>5180</v>
      </c>
    </row>
    <row r="1577" spans="1:34" x14ac:dyDescent="0.25">
      <c r="A1577">
        <v>6</v>
      </c>
      <c r="B1577" t="s">
        <v>643</v>
      </c>
      <c r="C1577" t="s">
        <v>646</v>
      </c>
      <c r="D1577" t="s">
        <v>644</v>
      </c>
      <c r="E1577" t="s">
        <v>645</v>
      </c>
      <c r="F1577" t="s">
        <v>649</v>
      </c>
      <c r="G1577" t="s">
        <v>650</v>
      </c>
      <c r="H1577" t="s">
        <v>1132</v>
      </c>
      <c r="I1577" t="s">
        <v>1133</v>
      </c>
      <c r="J1577">
        <v>3</v>
      </c>
      <c r="L1577" t="s">
        <v>1134</v>
      </c>
      <c r="M1577" t="s">
        <v>1135</v>
      </c>
      <c r="N1577" t="s">
        <v>1136</v>
      </c>
      <c r="O1577" t="s">
        <v>5181</v>
      </c>
      <c r="P1577" t="s">
        <v>15</v>
      </c>
      <c r="Q1577" t="s">
        <v>2</v>
      </c>
      <c r="R1577" t="s">
        <v>2</v>
      </c>
      <c r="S1577" t="s">
        <v>8646</v>
      </c>
      <c r="T1577" t="b">
        <v>1</v>
      </c>
      <c r="U1577" t="b">
        <v>1</v>
      </c>
      <c r="V1577">
        <v>4</v>
      </c>
      <c r="W1577">
        <v>75</v>
      </c>
      <c r="Y1577">
        <v>60</v>
      </c>
      <c r="AG1577" t="s">
        <v>5176</v>
      </c>
      <c r="AH1577" t="s">
        <v>5182</v>
      </c>
    </row>
    <row r="1578" spans="1:34" x14ac:dyDescent="0.25">
      <c r="A1578">
        <v>6</v>
      </c>
      <c r="B1578" t="s">
        <v>643</v>
      </c>
      <c r="C1578" t="s">
        <v>646</v>
      </c>
      <c r="D1578" t="s">
        <v>644</v>
      </c>
      <c r="E1578" t="s">
        <v>645</v>
      </c>
      <c r="F1578" t="s">
        <v>649</v>
      </c>
      <c r="G1578" t="s">
        <v>650</v>
      </c>
      <c r="H1578" t="s">
        <v>1132</v>
      </c>
      <c r="I1578" t="s">
        <v>1133</v>
      </c>
      <c r="J1578">
        <v>3</v>
      </c>
      <c r="L1578" t="s">
        <v>1134</v>
      </c>
      <c r="M1578" t="s">
        <v>1135</v>
      </c>
      <c r="N1578" t="s">
        <v>1136</v>
      </c>
      <c r="O1578" t="s">
        <v>5183</v>
      </c>
      <c r="P1578" t="s">
        <v>55</v>
      </c>
      <c r="Q1578" t="s">
        <v>25</v>
      </c>
      <c r="R1578" t="s">
        <v>25</v>
      </c>
      <c r="S1578" t="s">
        <v>8645</v>
      </c>
      <c r="T1578" t="b">
        <v>1</v>
      </c>
      <c r="U1578" t="b">
        <v>0</v>
      </c>
      <c r="V1578">
        <v>1</v>
      </c>
      <c r="W1578">
        <v>40</v>
      </c>
      <c r="X1578">
        <v>12</v>
      </c>
      <c r="AB1578">
        <v>2</v>
      </c>
      <c r="AC1578">
        <v>2</v>
      </c>
      <c r="AD1578">
        <v>2</v>
      </c>
      <c r="AE1578" t="s">
        <v>2289</v>
      </c>
      <c r="AG1578" t="s">
        <v>3545</v>
      </c>
      <c r="AH1578" t="s">
        <v>5184</v>
      </c>
    </row>
    <row r="1579" spans="1:34" x14ac:dyDescent="0.25">
      <c r="A1579">
        <v>6</v>
      </c>
      <c r="B1579" t="s">
        <v>643</v>
      </c>
      <c r="C1579" t="s">
        <v>646</v>
      </c>
      <c r="D1579" t="s">
        <v>644</v>
      </c>
      <c r="E1579" t="s">
        <v>645</v>
      </c>
      <c r="F1579" t="s">
        <v>649</v>
      </c>
      <c r="G1579" t="s">
        <v>650</v>
      </c>
      <c r="H1579" t="s">
        <v>1132</v>
      </c>
      <c r="I1579" t="s">
        <v>1133</v>
      </c>
      <c r="J1579">
        <v>3</v>
      </c>
      <c r="L1579" t="s">
        <v>1134</v>
      </c>
      <c r="M1579" t="s">
        <v>1135</v>
      </c>
      <c r="N1579" t="s">
        <v>1136</v>
      </c>
      <c r="O1579" t="s">
        <v>5185</v>
      </c>
      <c r="P1579" t="s">
        <v>55</v>
      </c>
      <c r="Q1579" t="s">
        <v>25</v>
      </c>
      <c r="R1579" t="s">
        <v>25</v>
      </c>
      <c r="S1579" t="s">
        <v>8645</v>
      </c>
      <c r="T1579" t="b">
        <v>1</v>
      </c>
      <c r="U1579" t="b">
        <v>0</v>
      </c>
      <c r="V1579">
        <v>2</v>
      </c>
      <c r="W1579">
        <v>50</v>
      </c>
      <c r="X1579">
        <v>10</v>
      </c>
      <c r="AB1579">
        <v>2</v>
      </c>
      <c r="AD1579">
        <v>2</v>
      </c>
      <c r="AE1579" t="s">
        <v>2289</v>
      </c>
      <c r="AG1579" t="s">
        <v>5186</v>
      </c>
      <c r="AH1579" t="s">
        <v>5187</v>
      </c>
    </row>
    <row r="1580" spans="1:34" x14ac:dyDescent="0.25">
      <c r="A1580">
        <v>6</v>
      </c>
      <c r="B1580" t="s">
        <v>643</v>
      </c>
      <c r="C1580" t="s">
        <v>646</v>
      </c>
      <c r="D1580" t="s">
        <v>644</v>
      </c>
      <c r="E1580" t="s">
        <v>645</v>
      </c>
      <c r="F1580" t="s">
        <v>649</v>
      </c>
      <c r="G1580" t="s">
        <v>650</v>
      </c>
      <c r="H1580" t="s">
        <v>1132</v>
      </c>
      <c r="I1580" t="s">
        <v>1133</v>
      </c>
      <c r="J1580">
        <v>3</v>
      </c>
      <c r="L1580" t="s">
        <v>1134</v>
      </c>
      <c r="M1580" t="s">
        <v>1135</v>
      </c>
      <c r="N1580" t="s">
        <v>1136</v>
      </c>
      <c r="O1580" t="s">
        <v>5188</v>
      </c>
      <c r="P1580" t="s">
        <v>55</v>
      </c>
      <c r="Q1580" t="s">
        <v>25</v>
      </c>
      <c r="R1580" t="s">
        <v>25</v>
      </c>
      <c r="S1580" t="s">
        <v>8645</v>
      </c>
      <c r="T1580" t="b">
        <v>1</v>
      </c>
      <c r="U1580" t="b">
        <v>0</v>
      </c>
      <c r="V1580">
        <v>3</v>
      </c>
      <c r="W1580">
        <v>55</v>
      </c>
      <c r="X1580">
        <v>10</v>
      </c>
      <c r="AB1580">
        <v>2</v>
      </c>
      <c r="AD1580">
        <v>2</v>
      </c>
      <c r="AE1580" t="s">
        <v>2289</v>
      </c>
      <c r="AG1580" t="s">
        <v>5186</v>
      </c>
      <c r="AH1580" t="s">
        <v>5189</v>
      </c>
    </row>
    <row r="1581" spans="1:34" x14ac:dyDescent="0.25">
      <c r="A1581">
        <v>6</v>
      </c>
      <c r="B1581" t="s">
        <v>643</v>
      </c>
      <c r="C1581" t="s">
        <v>646</v>
      </c>
      <c r="D1581" t="s">
        <v>644</v>
      </c>
      <c r="E1581" t="s">
        <v>645</v>
      </c>
      <c r="F1581" t="s">
        <v>649</v>
      </c>
      <c r="G1581" t="s">
        <v>650</v>
      </c>
      <c r="H1581" t="s">
        <v>1132</v>
      </c>
      <c r="I1581" t="s">
        <v>1133</v>
      </c>
      <c r="J1581">
        <v>3</v>
      </c>
      <c r="L1581" t="s">
        <v>1134</v>
      </c>
      <c r="M1581" t="s">
        <v>1135</v>
      </c>
      <c r="N1581" t="s">
        <v>1136</v>
      </c>
      <c r="O1581" t="s">
        <v>5190</v>
      </c>
      <c r="P1581" t="s">
        <v>55</v>
      </c>
      <c r="Q1581" t="s">
        <v>25</v>
      </c>
      <c r="R1581" t="s">
        <v>25</v>
      </c>
      <c r="S1581" t="s">
        <v>8645</v>
      </c>
      <c r="T1581" t="b">
        <v>1</v>
      </c>
      <c r="U1581" t="b">
        <v>0</v>
      </c>
      <c r="V1581">
        <v>4</v>
      </c>
      <c r="W1581">
        <v>60</v>
      </c>
      <c r="X1581">
        <v>10</v>
      </c>
      <c r="AB1581">
        <v>2</v>
      </c>
      <c r="AD1581">
        <v>2</v>
      </c>
      <c r="AE1581" t="s">
        <v>610</v>
      </c>
      <c r="AG1581" t="s">
        <v>5191</v>
      </c>
      <c r="AH1581" t="s">
        <v>5192</v>
      </c>
    </row>
    <row r="1582" spans="1:34" x14ac:dyDescent="0.25">
      <c r="A1582">
        <v>6</v>
      </c>
      <c r="B1582" t="s">
        <v>643</v>
      </c>
      <c r="C1582" t="s">
        <v>646</v>
      </c>
      <c r="D1582" t="s">
        <v>644</v>
      </c>
      <c r="E1582" t="s">
        <v>645</v>
      </c>
      <c r="F1582" t="s">
        <v>649</v>
      </c>
      <c r="G1582" t="s">
        <v>650</v>
      </c>
      <c r="H1582" t="s">
        <v>1132</v>
      </c>
      <c r="I1582" t="s">
        <v>1133</v>
      </c>
      <c r="J1582">
        <v>3</v>
      </c>
      <c r="L1582" t="s">
        <v>1134</v>
      </c>
      <c r="M1582" t="s">
        <v>1135</v>
      </c>
      <c r="N1582" t="s">
        <v>1136</v>
      </c>
      <c r="O1582" t="s">
        <v>5193</v>
      </c>
      <c r="P1582" t="s">
        <v>79</v>
      </c>
      <c r="Q1582" t="s">
        <v>25</v>
      </c>
      <c r="R1582" t="s">
        <v>25</v>
      </c>
      <c r="S1582" t="s">
        <v>8645</v>
      </c>
      <c r="T1582" t="b">
        <v>0</v>
      </c>
      <c r="U1582" t="b">
        <v>0</v>
      </c>
      <c r="V1582">
        <v>1</v>
      </c>
      <c r="W1582">
        <v>10</v>
      </c>
      <c r="X1582">
        <v>15</v>
      </c>
      <c r="AB1582">
        <v>2</v>
      </c>
      <c r="AC1582">
        <v>2</v>
      </c>
      <c r="AD1582">
        <v>2</v>
      </c>
      <c r="AE1582" t="s">
        <v>2289</v>
      </c>
      <c r="AG1582" t="s">
        <v>3545</v>
      </c>
      <c r="AH1582" t="s">
        <v>5194</v>
      </c>
    </row>
    <row r="1583" spans="1:34" x14ac:dyDescent="0.25">
      <c r="A1583">
        <v>6</v>
      </c>
      <c r="B1583" t="s">
        <v>643</v>
      </c>
      <c r="C1583" t="s">
        <v>646</v>
      </c>
      <c r="D1583" t="s">
        <v>644</v>
      </c>
      <c r="E1583" t="s">
        <v>645</v>
      </c>
      <c r="F1583" t="s">
        <v>649</v>
      </c>
      <c r="G1583" t="s">
        <v>650</v>
      </c>
      <c r="H1583" t="s">
        <v>1132</v>
      </c>
      <c r="I1583" t="s">
        <v>1133</v>
      </c>
      <c r="J1583">
        <v>3</v>
      </c>
      <c r="L1583" t="s">
        <v>1134</v>
      </c>
      <c r="M1583" t="s">
        <v>1135</v>
      </c>
      <c r="N1583" t="s">
        <v>1136</v>
      </c>
      <c r="O1583" t="s">
        <v>5195</v>
      </c>
      <c r="P1583" t="s">
        <v>79</v>
      </c>
      <c r="Q1583" t="s">
        <v>25</v>
      </c>
      <c r="R1583" t="s">
        <v>25</v>
      </c>
      <c r="S1583" t="s">
        <v>8645</v>
      </c>
      <c r="T1583" t="b">
        <v>0</v>
      </c>
      <c r="U1583" t="b">
        <v>0</v>
      </c>
      <c r="V1583">
        <v>2</v>
      </c>
      <c r="W1583">
        <v>15</v>
      </c>
      <c r="X1583">
        <v>12</v>
      </c>
      <c r="AB1583">
        <v>2</v>
      </c>
      <c r="AC1583">
        <v>2</v>
      </c>
      <c r="AD1583">
        <v>2</v>
      </c>
      <c r="AE1583" t="s">
        <v>618</v>
      </c>
      <c r="AG1583" t="s">
        <v>3218</v>
      </c>
      <c r="AH1583" t="s">
        <v>5196</v>
      </c>
    </row>
    <row r="1584" spans="1:34" x14ac:dyDescent="0.25">
      <c r="A1584">
        <v>6</v>
      </c>
      <c r="B1584" t="s">
        <v>643</v>
      </c>
      <c r="C1584" t="s">
        <v>646</v>
      </c>
      <c r="D1584" t="s">
        <v>644</v>
      </c>
      <c r="E1584" t="s">
        <v>645</v>
      </c>
      <c r="F1584" t="s">
        <v>649</v>
      </c>
      <c r="G1584" t="s">
        <v>650</v>
      </c>
      <c r="H1584" t="s">
        <v>1132</v>
      </c>
      <c r="I1584" t="s">
        <v>1133</v>
      </c>
      <c r="J1584">
        <v>3</v>
      </c>
      <c r="L1584" t="s">
        <v>1134</v>
      </c>
      <c r="M1584" t="s">
        <v>1135</v>
      </c>
      <c r="N1584" t="s">
        <v>1136</v>
      </c>
      <c r="O1584" t="s">
        <v>5197</v>
      </c>
      <c r="P1584" t="s">
        <v>79</v>
      </c>
      <c r="Q1584" t="s">
        <v>25</v>
      </c>
      <c r="R1584" t="s">
        <v>25</v>
      </c>
      <c r="S1584" t="s">
        <v>8645</v>
      </c>
      <c r="T1584" t="b">
        <v>0</v>
      </c>
      <c r="U1584" t="b">
        <v>0</v>
      </c>
      <c r="V1584">
        <v>3</v>
      </c>
      <c r="W1584">
        <v>15</v>
      </c>
      <c r="X1584">
        <v>15</v>
      </c>
      <c r="AB1584">
        <v>2</v>
      </c>
      <c r="AC1584">
        <v>2</v>
      </c>
      <c r="AD1584">
        <v>2</v>
      </c>
      <c r="AE1584" t="s">
        <v>618</v>
      </c>
      <c r="AG1584" t="s">
        <v>5198</v>
      </c>
      <c r="AH1584" t="s">
        <v>5199</v>
      </c>
    </row>
    <row r="1585" spans="1:34" x14ac:dyDescent="0.25">
      <c r="A1585">
        <v>6</v>
      </c>
      <c r="B1585" t="s">
        <v>643</v>
      </c>
      <c r="C1585" t="s">
        <v>646</v>
      </c>
      <c r="D1585" t="s">
        <v>644</v>
      </c>
      <c r="E1585" t="s">
        <v>645</v>
      </c>
      <c r="F1585" t="s">
        <v>649</v>
      </c>
      <c r="G1585" t="s">
        <v>650</v>
      </c>
      <c r="H1585" t="s">
        <v>1132</v>
      </c>
      <c r="I1585" t="s">
        <v>1133</v>
      </c>
      <c r="J1585">
        <v>3</v>
      </c>
      <c r="L1585" t="s">
        <v>1134</v>
      </c>
      <c r="M1585" t="s">
        <v>1135</v>
      </c>
      <c r="N1585" t="s">
        <v>1136</v>
      </c>
      <c r="O1585" t="s">
        <v>5200</v>
      </c>
      <c r="P1585" t="s">
        <v>99</v>
      </c>
      <c r="Q1585" t="s">
        <v>8644</v>
      </c>
      <c r="R1585" t="s">
        <v>8488</v>
      </c>
      <c r="S1585" t="s">
        <v>8643</v>
      </c>
      <c r="T1585" t="b">
        <v>1</v>
      </c>
      <c r="U1585" t="b">
        <v>0</v>
      </c>
      <c r="V1585">
        <v>1</v>
      </c>
      <c r="W1585">
        <v>20</v>
      </c>
      <c r="X1585">
        <v>12</v>
      </c>
      <c r="AB1585">
        <v>2</v>
      </c>
      <c r="AC1585">
        <v>1</v>
      </c>
      <c r="AD1585">
        <v>3</v>
      </c>
      <c r="AE1585" t="s">
        <v>618</v>
      </c>
      <c r="AG1585" t="s">
        <v>3189</v>
      </c>
      <c r="AH1585" t="s">
        <v>5201</v>
      </c>
    </row>
    <row r="1586" spans="1:34" x14ac:dyDescent="0.25">
      <c r="A1586">
        <v>6</v>
      </c>
      <c r="B1586" t="s">
        <v>643</v>
      </c>
      <c r="C1586" t="s">
        <v>646</v>
      </c>
      <c r="D1586" t="s">
        <v>644</v>
      </c>
      <c r="E1586" t="s">
        <v>645</v>
      </c>
      <c r="F1586" t="s">
        <v>649</v>
      </c>
      <c r="G1586" t="s">
        <v>650</v>
      </c>
      <c r="H1586" t="s">
        <v>1132</v>
      </c>
      <c r="I1586" t="s">
        <v>1133</v>
      </c>
      <c r="J1586">
        <v>3</v>
      </c>
      <c r="L1586" t="s">
        <v>1134</v>
      </c>
      <c r="M1586" t="s">
        <v>1135</v>
      </c>
      <c r="N1586" t="s">
        <v>1136</v>
      </c>
      <c r="O1586" t="s">
        <v>5202</v>
      </c>
      <c r="P1586" t="s">
        <v>99</v>
      </c>
      <c r="Q1586" t="s">
        <v>8644</v>
      </c>
      <c r="R1586" t="s">
        <v>8488</v>
      </c>
      <c r="S1586" t="s">
        <v>8643</v>
      </c>
      <c r="T1586" t="b">
        <v>1</v>
      </c>
      <c r="U1586" t="b">
        <v>0</v>
      </c>
      <c r="V1586">
        <v>2</v>
      </c>
      <c r="W1586">
        <v>20</v>
      </c>
      <c r="X1586">
        <v>12</v>
      </c>
      <c r="AB1586">
        <v>2</v>
      </c>
      <c r="AC1586">
        <v>1</v>
      </c>
      <c r="AD1586">
        <v>3</v>
      </c>
      <c r="AE1586" t="s">
        <v>3856</v>
      </c>
      <c r="AG1586" t="s">
        <v>5203</v>
      </c>
      <c r="AH1586" t="s">
        <v>5204</v>
      </c>
    </row>
    <row r="1587" spans="1:34" x14ac:dyDescent="0.25">
      <c r="A1587">
        <v>6</v>
      </c>
      <c r="B1587" t="s">
        <v>643</v>
      </c>
      <c r="C1587" t="s">
        <v>646</v>
      </c>
      <c r="D1587" t="s">
        <v>644</v>
      </c>
      <c r="E1587" t="s">
        <v>645</v>
      </c>
      <c r="F1587" t="s">
        <v>649</v>
      </c>
      <c r="G1587" t="s">
        <v>650</v>
      </c>
      <c r="H1587" t="s">
        <v>1132</v>
      </c>
      <c r="I1587" t="s">
        <v>1133</v>
      </c>
      <c r="J1587">
        <v>3</v>
      </c>
      <c r="L1587" t="s">
        <v>1134</v>
      </c>
      <c r="M1587" t="s">
        <v>1135</v>
      </c>
      <c r="N1587" t="s">
        <v>1136</v>
      </c>
      <c r="O1587" t="s">
        <v>5205</v>
      </c>
      <c r="P1587" t="s">
        <v>99</v>
      </c>
      <c r="Q1587" t="s">
        <v>8644</v>
      </c>
      <c r="R1587" t="s">
        <v>8488</v>
      </c>
      <c r="S1587" t="s">
        <v>8643</v>
      </c>
      <c r="T1587" t="b">
        <v>1</v>
      </c>
      <c r="U1587" t="b">
        <v>0</v>
      </c>
      <c r="V1587">
        <v>3</v>
      </c>
      <c r="W1587">
        <v>22.5</v>
      </c>
      <c r="X1587">
        <v>11</v>
      </c>
      <c r="AB1587">
        <v>2</v>
      </c>
      <c r="AC1587">
        <v>1</v>
      </c>
      <c r="AD1587">
        <v>3</v>
      </c>
      <c r="AE1587" t="s">
        <v>610</v>
      </c>
      <c r="AG1587" t="s">
        <v>2350</v>
      </c>
      <c r="AH1587" t="s">
        <v>5206</v>
      </c>
    </row>
    <row r="1588" spans="1:34" x14ac:dyDescent="0.25">
      <c r="A1588">
        <v>6</v>
      </c>
      <c r="B1588" t="s">
        <v>643</v>
      </c>
      <c r="C1588" t="s">
        <v>646</v>
      </c>
      <c r="D1588" t="s">
        <v>644</v>
      </c>
      <c r="E1588" t="s">
        <v>645</v>
      </c>
      <c r="F1588" t="s">
        <v>649</v>
      </c>
      <c r="G1588" t="s">
        <v>650</v>
      </c>
      <c r="H1588" t="s">
        <v>1132</v>
      </c>
      <c r="I1588" t="s">
        <v>1133</v>
      </c>
      <c r="J1588">
        <v>3</v>
      </c>
      <c r="L1588" t="s">
        <v>1134</v>
      </c>
      <c r="M1588" t="s">
        <v>1135</v>
      </c>
      <c r="N1588" t="s">
        <v>1136</v>
      </c>
      <c r="O1588" t="s">
        <v>5207</v>
      </c>
      <c r="P1588" t="s">
        <v>356</v>
      </c>
      <c r="Q1588" t="s">
        <v>25</v>
      </c>
      <c r="R1588" t="s">
        <v>25</v>
      </c>
      <c r="S1588" t="s">
        <v>357</v>
      </c>
      <c r="T1588" t="b">
        <v>0</v>
      </c>
      <c r="U1588" t="b">
        <v>1</v>
      </c>
      <c r="V1588">
        <v>1</v>
      </c>
      <c r="Y1588">
        <v>600</v>
      </c>
      <c r="Z1588">
        <v>2.62</v>
      </c>
      <c r="AA1588" t="s">
        <v>3957</v>
      </c>
      <c r="AG1588" t="s">
        <v>4062</v>
      </c>
      <c r="AH1588" t="s">
        <v>1136</v>
      </c>
    </row>
    <row r="1589" spans="1:34" x14ac:dyDescent="0.25">
      <c r="A1589">
        <v>6</v>
      </c>
      <c r="B1589" t="s">
        <v>643</v>
      </c>
      <c r="C1589" t="s">
        <v>646</v>
      </c>
      <c r="D1589" t="s">
        <v>644</v>
      </c>
      <c r="E1589" t="s">
        <v>645</v>
      </c>
      <c r="F1589" t="s">
        <v>649</v>
      </c>
      <c r="G1589" t="s">
        <v>650</v>
      </c>
      <c r="H1589" t="s">
        <v>1137</v>
      </c>
      <c r="I1589" t="s">
        <v>1138</v>
      </c>
      <c r="J1589">
        <v>4</v>
      </c>
      <c r="L1589" t="s">
        <v>1139</v>
      </c>
      <c r="M1589" t="s">
        <v>1140</v>
      </c>
      <c r="N1589" t="s">
        <v>1141</v>
      </c>
      <c r="O1589" t="s">
        <v>5208</v>
      </c>
      <c r="P1589" t="s">
        <v>112</v>
      </c>
      <c r="Q1589" t="s">
        <v>8644</v>
      </c>
      <c r="R1589" t="s">
        <v>8488</v>
      </c>
      <c r="S1589" t="s">
        <v>8643</v>
      </c>
      <c r="T1589" t="b">
        <v>0</v>
      </c>
      <c r="U1589" t="b">
        <v>0</v>
      </c>
      <c r="V1589">
        <v>1</v>
      </c>
      <c r="W1589">
        <v>60</v>
      </c>
      <c r="X1589">
        <v>15</v>
      </c>
      <c r="AC1589">
        <v>1</v>
      </c>
      <c r="AD1589">
        <v>3</v>
      </c>
      <c r="AE1589" t="s">
        <v>2289</v>
      </c>
      <c r="AG1589" t="s">
        <v>5209</v>
      </c>
      <c r="AH1589" t="s">
        <v>1140</v>
      </c>
    </row>
    <row r="1590" spans="1:34" x14ac:dyDescent="0.25">
      <c r="A1590">
        <v>6</v>
      </c>
      <c r="B1590" t="s">
        <v>643</v>
      </c>
      <c r="C1590" t="s">
        <v>646</v>
      </c>
      <c r="D1590" t="s">
        <v>644</v>
      </c>
      <c r="E1590" t="s">
        <v>645</v>
      </c>
      <c r="F1590" t="s">
        <v>649</v>
      </c>
      <c r="G1590" t="s">
        <v>650</v>
      </c>
      <c r="H1590" t="s">
        <v>1137</v>
      </c>
      <c r="I1590" t="s">
        <v>1138</v>
      </c>
      <c r="J1590">
        <v>4</v>
      </c>
      <c r="L1590" t="s">
        <v>1139</v>
      </c>
      <c r="M1590" t="s">
        <v>1140</v>
      </c>
      <c r="N1590" t="s">
        <v>1141</v>
      </c>
      <c r="O1590" t="s">
        <v>5210</v>
      </c>
      <c r="P1590" t="s">
        <v>112</v>
      </c>
      <c r="Q1590" t="s">
        <v>8644</v>
      </c>
      <c r="R1590" t="s">
        <v>8488</v>
      </c>
      <c r="S1590" t="s">
        <v>8643</v>
      </c>
      <c r="T1590" t="b">
        <v>0</v>
      </c>
      <c r="U1590" t="b">
        <v>0</v>
      </c>
      <c r="V1590">
        <v>2</v>
      </c>
      <c r="W1590">
        <v>60</v>
      </c>
      <c r="X1590">
        <v>15</v>
      </c>
      <c r="AC1590">
        <v>1</v>
      </c>
      <c r="AD1590">
        <v>3</v>
      </c>
      <c r="AE1590" t="s">
        <v>618</v>
      </c>
      <c r="AG1590" t="s">
        <v>5211</v>
      </c>
      <c r="AH1590" t="s">
        <v>5212</v>
      </c>
    </row>
    <row r="1591" spans="1:34" x14ac:dyDescent="0.25">
      <c r="A1591">
        <v>6</v>
      </c>
      <c r="B1591" t="s">
        <v>643</v>
      </c>
      <c r="C1591" t="s">
        <v>646</v>
      </c>
      <c r="D1591" t="s">
        <v>644</v>
      </c>
      <c r="E1591" t="s">
        <v>645</v>
      </c>
      <c r="F1591" t="s">
        <v>649</v>
      </c>
      <c r="G1591" t="s">
        <v>650</v>
      </c>
      <c r="H1591" t="s">
        <v>1137</v>
      </c>
      <c r="I1591" t="s">
        <v>1138</v>
      </c>
      <c r="J1591">
        <v>4</v>
      </c>
      <c r="L1591" t="s">
        <v>1139</v>
      </c>
      <c r="M1591" t="s">
        <v>1140</v>
      </c>
      <c r="N1591" t="s">
        <v>1141</v>
      </c>
      <c r="O1591" t="s">
        <v>5213</v>
      </c>
      <c r="P1591" t="s">
        <v>112</v>
      </c>
      <c r="Q1591" t="s">
        <v>8644</v>
      </c>
      <c r="R1591" t="s">
        <v>8488</v>
      </c>
      <c r="S1591" t="s">
        <v>8643</v>
      </c>
      <c r="T1591" t="b">
        <v>0</v>
      </c>
      <c r="U1591" t="b">
        <v>0</v>
      </c>
      <c r="V1591">
        <v>3</v>
      </c>
      <c r="W1591">
        <v>60</v>
      </c>
      <c r="X1591">
        <v>15</v>
      </c>
      <c r="AE1591" t="s">
        <v>610</v>
      </c>
      <c r="AG1591" t="s">
        <v>5214</v>
      </c>
      <c r="AH1591" t="s">
        <v>5215</v>
      </c>
    </row>
    <row r="1592" spans="1:34" x14ac:dyDescent="0.25">
      <c r="A1592">
        <v>6</v>
      </c>
      <c r="B1592" t="s">
        <v>643</v>
      </c>
      <c r="C1592" t="s">
        <v>646</v>
      </c>
      <c r="D1592" t="s">
        <v>644</v>
      </c>
      <c r="E1592" t="s">
        <v>645</v>
      </c>
      <c r="F1592" t="s">
        <v>649</v>
      </c>
      <c r="G1592" t="s">
        <v>650</v>
      </c>
      <c r="H1592" t="s">
        <v>1137</v>
      </c>
      <c r="I1592" t="s">
        <v>1138</v>
      </c>
      <c r="J1592">
        <v>4</v>
      </c>
      <c r="L1592" t="s">
        <v>1139</v>
      </c>
      <c r="M1592" t="s">
        <v>1140</v>
      </c>
      <c r="N1592" t="s">
        <v>1141</v>
      </c>
      <c r="O1592" t="s">
        <v>5216</v>
      </c>
      <c r="P1592" t="s">
        <v>229</v>
      </c>
      <c r="Q1592" t="s">
        <v>8650</v>
      </c>
      <c r="R1592" t="s">
        <v>8637</v>
      </c>
      <c r="S1592" t="s">
        <v>8645</v>
      </c>
      <c r="T1592" t="b">
        <v>1</v>
      </c>
      <c r="U1592" t="b">
        <v>0</v>
      </c>
      <c r="V1592">
        <v>1</v>
      </c>
      <c r="W1592">
        <v>20</v>
      </c>
      <c r="X1592">
        <v>15</v>
      </c>
      <c r="AB1592">
        <v>3</v>
      </c>
      <c r="AC1592">
        <v>1</v>
      </c>
      <c r="AD1592">
        <v>3</v>
      </c>
      <c r="AE1592" t="s">
        <v>2289</v>
      </c>
      <c r="AG1592" t="s">
        <v>5217</v>
      </c>
      <c r="AH1592" t="s">
        <v>5218</v>
      </c>
    </row>
    <row r="1593" spans="1:34" x14ac:dyDescent="0.25">
      <c r="A1593">
        <v>6</v>
      </c>
      <c r="B1593" t="s">
        <v>643</v>
      </c>
      <c r="C1593" t="s">
        <v>646</v>
      </c>
      <c r="D1593" t="s">
        <v>644</v>
      </c>
      <c r="E1593" t="s">
        <v>645</v>
      </c>
      <c r="F1593" t="s">
        <v>649</v>
      </c>
      <c r="G1593" t="s">
        <v>650</v>
      </c>
      <c r="H1593" t="s">
        <v>1137</v>
      </c>
      <c r="I1593" t="s">
        <v>1138</v>
      </c>
      <c r="J1593">
        <v>4</v>
      </c>
      <c r="L1593" t="s">
        <v>1139</v>
      </c>
      <c r="M1593" t="s">
        <v>1140</v>
      </c>
      <c r="N1593" t="s">
        <v>1141</v>
      </c>
      <c r="O1593" t="s">
        <v>5219</v>
      </c>
      <c r="P1593" t="s">
        <v>229</v>
      </c>
      <c r="Q1593" t="s">
        <v>8650</v>
      </c>
      <c r="R1593" t="s">
        <v>8637</v>
      </c>
      <c r="S1593" t="s">
        <v>8645</v>
      </c>
      <c r="T1593" t="b">
        <v>1</v>
      </c>
      <c r="U1593" t="b">
        <v>0</v>
      </c>
      <c r="V1593">
        <v>2</v>
      </c>
      <c r="W1593">
        <v>22.5</v>
      </c>
      <c r="X1593">
        <v>14</v>
      </c>
      <c r="AB1593">
        <v>3</v>
      </c>
      <c r="AC1593">
        <v>1</v>
      </c>
      <c r="AD1593">
        <v>3</v>
      </c>
      <c r="AE1593" t="s">
        <v>3856</v>
      </c>
      <c r="AG1593" t="s">
        <v>5220</v>
      </c>
      <c r="AH1593" t="s">
        <v>5221</v>
      </c>
    </row>
    <row r="1594" spans="1:34" x14ac:dyDescent="0.25">
      <c r="A1594">
        <v>6</v>
      </c>
      <c r="B1594" t="s">
        <v>643</v>
      </c>
      <c r="C1594" t="s">
        <v>646</v>
      </c>
      <c r="D1594" t="s">
        <v>644</v>
      </c>
      <c r="E1594" t="s">
        <v>645</v>
      </c>
      <c r="F1594" t="s">
        <v>649</v>
      </c>
      <c r="G1594" t="s">
        <v>650</v>
      </c>
      <c r="H1594" t="s">
        <v>1137</v>
      </c>
      <c r="I1594" t="s">
        <v>1138</v>
      </c>
      <c r="J1594">
        <v>4</v>
      </c>
      <c r="L1594" t="s">
        <v>1139</v>
      </c>
      <c r="M1594" t="s">
        <v>1140</v>
      </c>
      <c r="N1594" t="s">
        <v>1141</v>
      </c>
      <c r="O1594" t="s">
        <v>5222</v>
      </c>
      <c r="P1594" t="s">
        <v>229</v>
      </c>
      <c r="Q1594" t="s">
        <v>8650</v>
      </c>
      <c r="R1594" t="s">
        <v>8637</v>
      </c>
      <c r="S1594" t="s">
        <v>8645</v>
      </c>
      <c r="T1594" t="b">
        <v>1</v>
      </c>
      <c r="U1594" t="b">
        <v>0</v>
      </c>
      <c r="V1594">
        <v>3</v>
      </c>
      <c r="W1594">
        <v>22.5</v>
      </c>
      <c r="X1594">
        <v>13</v>
      </c>
      <c r="AB1594">
        <v>3</v>
      </c>
      <c r="AC1594">
        <v>1</v>
      </c>
      <c r="AD1594">
        <v>3</v>
      </c>
      <c r="AE1594" t="s">
        <v>610</v>
      </c>
      <c r="AG1594" t="s">
        <v>5223</v>
      </c>
      <c r="AH1594" t="s">
        <v>5224</v>
      </c>
    </row>
    <row r="1595" spans="1:34" x14ac:dyDescent="0.25">
      <c r="A1595">
        <v>6</v>
      </c>
      <c r="B1595" t="s">
        <v>643</v>
      </c>
      <c r="C1595" t="s">
        <v>646</v>
      </c>
      <c r="D1595" t="s">
        <v>644</v>
      </c>
      <c r="E1595" t="s">
        <v>645</v>
      </c>
      <c r="F1595" t="s">
        <v>649</v>
      </c>
      <c r="G1595" t="s">
        <v>650</v>
      </c>
      <c r="H1595" t="s">
        <v>1137</v>
      </c>
      <c r="I1595" t="s">
        <v>1138</v>
      </c>
      <c r="J1595">
        <v>4</v>
      </c>
      <c r="L1595" t="s">
        <v>1139</v>
      </c>
      <c r="M1595" t="s">
        <v>1140</v>
      </c>
      <c r="N1595" t="s">
        <v>1141</v>
      </c>
      <c r="O1595" t="s">
        <v>5225</v>
      </c>
      <c r="P1595" t="s">
        <v>129</v>
      </c>
      <c r="Q1595" t="s">
        <v>8644</v>
      </c>
      <c r="R1595" t="s">
        <v>8488</v>
      </c>
      <c r="S1595" t="s">
        <v>8643</v>
      </c>
      <c r="T1595" t="b">
        <v>1</v>
      </c>
      <c r="U1595" t="b">
        <v>0</v>
      </c>
      <c r="V1595">
        <v>1</v>
      </c>
      <c r="W1595">
        <v>22.5</v>
      </c>
      <c r="X1595">
        <v>10</v>
      </c>
      <c r="AB1595">
        <v>2</v>
      </c>
      <c r="AC1595">
        <v>1</v>
      </c>
      <c r="AD1595">
        <v>2</v>
      </c>
      <c r="AE1595" t="s">
        <v>618</v>
      </c>
      <c r="AF1595" t="s">
        <v>5226</v>
      </c>
      <c r="AG1595" t="s">
        <v>5227</v>
      </c>
      <c r="AH1595" t="s">
        <v>5228</v>
      </c>
    </row>
    <row r="1596" spans="1:34" x14ac:dyDescent="0.25">
      <c r="A1596">
        <v>6</v>
      </c>
      <c r="B1596" t="s">
        <v>643</v>
      </c>
      <c r="C1596" t="s">
        <v>646</v>
      </c>
      <c r="D1596" t="s">
        <v>644</v>
      </c>
      <c r="E1596" t="s">
        <v>645</v>
      </c>
      <c r="F1596" t="s">
        <v>649</v>
      </c>
      <c r="G1596" t="s">
        <v>650</v>
      </c>
      <c r="H1596" t="s">
        <v>1137</v>
      </c>
      <c r="I1596" t="s">
        <v>1138</v>
      </c>
      <c r="J1596">
        <v>4</v>
      </c>
      <c r="L1596" t="s">
        <v>1139</v>
      </c>
      <c r="M1596" t="s">
        <v>1140</v>
      </c>
      <c r="N1596" t="s">
        <v>1141</v>
      </c>
      <c r="O1596" t="s">
        <v>5229</v>
      </c>
      <c r="P1596" t="s">
        <v>222</v>
      </c>
      <c r="Q1596" t="s">
        <v>8650</v>
      </c>
      <c r="R1596" t="s">
        <v>8637</v>
      </c>
      <c r="S1596" t="s">
        <v>8643</v>
      </c>
      <c r="T1596" t="b">
        <v>1</v>
      </c>
      <c r="U1596" t="b">
        <v>0</v>
      </c>
      <c r="V1596">
        <v>1</v>
      </c>
      <c r="W1596">
        <v>20</v>
      </c>
      <c r="X1596">
        <v>10</v>
      </c>
      <c r="AB1596">
        <v>2</v>
      </c>
      <c r="AC1596">
        <v>1</v>
      </c>
      <c r="AD1596">
        <v>2</v>
      </c>
      <c r="AE1596" t="s">
        <v>618</v>
      </c>
      <c r="AF1596" t="s">
        <v>5226</v>
      </c>
      <c r="AG1596" t="s">
        <v>5230</v>
      </c>
      <c r="AH1596" t="s">
        <v>5231</v>
      </c>
    </row>
    <row r="1597" spans="1:34" x14ac:dyDescent="0.25">
      <c r="A1597">
        <v>6</v>
      </c>
      <c r="B1597" t="s">
        <v>643</v>
      </c>
      <c r="C1597" t="s">
        <v>646</v>
      </c>
      <c r="D1597" t="s">
        <v>644</v>
      </c>
      <c r="E1597" t="s">
        <v>645</v>
      </c>
      <c r="F1597" t="s">
        <v>649</v>
      </c>
      <c r="G1597" t="s">
        <v>650</v>
      </c>
      <c r="H1597" t="s">
        <v>1137</v>
      </c>
      <c r="I1597" t="s">
        <v>1138</v>
      </c>
      <c r="J1597">
        <v>4</v>
      </c>
      <c r="L1597" t="s">
        <v>1139</v>
      </c>
      <c r="M1597" t="s">
        <v>1140</v>
      </c>
      <c r="N1597" t="s">
        <v>1141</v>
      </c>
      <c r="O1597" t="s">
        <v>5232</v>
      </c>
      <c r="P1597" t="s">
        <v>129</v>
      </c>
      <c r="Q1597" t="s">
        <v>8644</v>
      </c>
      <c r="R1597" t="s">
        <v>8488</v>
      </c>
      <c r="S1597" t="s">
        <v>8643</v>
      </c>
      <c r="T1597" t="b">
        <v>1</v>
      </c>
      <c r="U1597" t="b">
        <v>0</v>
      </c>
      <c r="V1597">
        <v>2</v>
      </c>
      <c r="W1597">
        <v>25</v>
      </c>
      <c r="X1597">
        <v>10</v>
      </c>
      <c r="AB1597">
        <v>2</v>
      </c>
      <c r="AC1597">
        <v>1</v>
      </c>
      <c r="AD1597">
        <v>2</v>
      </c>
      <c r="AE1597" t="s">
        <v>3856</v>
      </c>
      <c r="AF1597" t="s">
        <v>5233</v>
      </c>
      <c r="AG1597" t="s">
        <v>5234</v>
      </c>
      <c r="AH1597" t="s">
        <v>5235</v>
      </c>
    </row>
    <row r="1598" spans="1:34" x14ac:dyDescent="0.25">
      <c r="A1598">
        <v>6</v>
      </c>
      <c r="B1598" t="s">
        <v>643</v>
      </c>
      <c r="C1598" t="s">
        <v>646</v>
      </c>
      <c r="D1598" t="s">
        <v>644</v>
      </c>
      <c r="E1598" t="s">
        <v>645</v>
      </c>
      <c r="F1598" t="s">
        <v>649</v>
      </c>
      <c r="G1598" t="s">
        <v>650</v>
      </c>
      <c r="H1598" t="s">
        <v>1137</v>
      </c>
      <c r="I1598" t="s">
        <v>1138</v>
      </c>
      <c r="J1598">
        <v>4</v>
      </c>
      <c r="L1598" t="s">
        <v>1139</v>
      </c>
      <c r="M1598" t="s">
        <v>1140</v>
      </c>
      <c r="N1598" t="s">
        <v>1141</v>
      </c>
      <c r="O1598" t="s">
        <v>5236</v>
      </c>
      <c r="P1598" t="s">
        <v>222</v>
      </c>
      <c r="Q1598" t="s">
        <v>8650</v>
      </c>
      <c r="R1598" t="s">
        <v>8637</v>
      </c>
      <c r="S1598" t="s">
        <v>8643</v>
      </c>
      <c r="T1598" t="b">
        <v>1</v>
      </c>
      <c r="U1598" t="b">
        <v>0</v>
      </c>
      <c r="V1598">
        <v>2</v>
      </c>
      <c r="W1598">
        <v>25</v>
      </c>
      <c r="X1598">
        <v>10</v>
      </c>
      <c r="AB1598">
        <v>2</v>
      </c>
      <c r="AC1598">
        <v>1</v>
      </c>
      <c r="AD1598">
        <v>2</v>
      </c>
      <c r="AE1598" t="s">
        <v>618</v>
      </c>
      <c r="AF1598" t="s">
        <v>5233</v>
      </c>
      <c r="AG1598" t="s">
        <v>5230</v>
      </c>
      <c r="AH1598" t="s">
        <v>5237</v>
      </c>
    </row>
    <row r="1599" spans="1:34" x14ac:dyDescent="0.25">
      <c r="A1599">
        <v>6</v>
      </c>
      <c r="B1599" t="s">
        <v>643</v>
      </c>
      <c r="C1599" t="s">
        <v>646</v>
      </c>
      <c r="D1599" t="s">
        <v>644</v>
      </c>
      <c r="E1599" t="s">
        <v>645</v>
      </c>
      <c r="F1599" t="s">
        <v>649</v>
      </c>
      <c r="G1599" t="s">
        <v>650</v>
      </c>
      <c r="H1599" t="s">
        <v>1137</v>
      </c>
      <c r="I1599" t="s">
        <v>1138</v>
      </c>
      <c r="J1599">
        <v>4</v>
      </c>
      <c r="L1599" t="s">
        <v>1139</v>
      </c>
      <c r="M1599" t="s">
        <v>1140</v>
      </c>
      <c r="N1599" t="s">
        <v>1141</v>
      </c>
      <c r="O1599" t="s">
        <v>5238</v>
      </c>
      <c r="P1599" t="s">
        <v>129</v>
      </c>
      <c r="Q1599" t="s">
        <v>8644</v>
      </c>
      <c r="R1599" t="s">
        <v>8488</v>
      </c>
      <c r="S1599" t="s">
        <v>8643</v>
      </c>
      <c r="T1599" t="b">
        <v>1</v>
      </c>
      <c r="U1599" t="b">
        <v>0</v>
      </c>
      <c r="V1599">
        <v>3</v>
      </c>
      <c r="W1599">
        <v>27.5</v>
      </c>
      <c r="X1599">
        <v>10</v>
      </c>
      <c r="AB1599">
        <v>2</v>
      </c>
      <c r="AC1599">
        <v>1</v>
      </c>
      <c r="AD1599">
        <v>2</v>
      </c>
      <c r="AE1599" t="s">
        <v>610</v>
      </c>
      <c r="AF1599" t="s">
        <v>5239</v>
      </c>
      <c r="AG1599" t="s">
        <v>5240</v>
      </c>
      <c r="AH1599" t="s">
        <v>5241</v>
      </c>
    </row>
    <row r="1600" spans="1:34" x14ac:dyDescent="0.25">
      <c r="A1600">
        <v>6</v>
      </c>
      <c r="B1600" t="s">
        <v>643</v>
      </c>
      <c r="C1600" t="s">
        <v>646</v>
      </c>
      <c r="D1600" t="s">
        <v>644</v>
      </c>
      <c r="E1600" t="s">
        <v>645</v>
      </c>
      <c r="F1600" t="s">
        <v>649</v>
      </c>
      <c r="G1600" t="s">
        <v>650</v>
      </c>
      <c r="H1600" t="s">
        <v>1137</v>
      </c>
      <c r="I1600" t="s">
        <v>1138</v>
      </c>
      <c r="J1600">
        <v>4</v>
      </c>
      <c r="L1600" t="s">
        <v>1139</v>
      </c>
      <c r="M1600" t="s">
        <v>1140</v>
      </c>
      <c r="N1600" t="s">
        <v>1141</v>
      </c>
      <c r="O1600" t="s">
        <v>5242</v>
      </c>
      <c r="P1600" t="s">
        <v>222</v>
      </c>
      <c r="Q1600" t="s">
        <v>8650</v>
      </c>
      <c r="R1600" t="s">
        <v>8637</v>
      </c>
      <c r="S1600" t="s">
        <v>8643</v>
      </c>
      <c r="T1600" t="b">
        <v>1</v>
      </c>
      <c r="U1600" t="b">
        <v>0</v>
      </c>
      <c r="V1600">
        <v>3</v>
      </c>
      <c r="W1600">
        <v>27.5</v>
      </c>
      <c r="X1600">
        <v>11</v>
      </c>
      <c r="AB1600">
        <v>2</v>
      </c>
      <c r="AC1600">
        <v>1</v>
      </c>
      <c r="AD1600">
        <v>2</v>
      </c>
      <c r="AE1600" t="s">
        <v>3856</v>
      </c>
      <c r="AF1600" t="s">
        <v>5239</v>
      </c>
      <c r="AG1600" t="s">
        <v>5243</v>
      </c>
      <c r="AH1600" t="s">
        <v>5244</v>
      </c>
    </row>
    <row r="1601" spans="1:34" x14ac:dyDescent="0.25">
      <c r="A1601">
        <v>6</v>
      </c>
      <c r="B1601" t="s">
        <v>643</v>
      </c>
      <c r="C1601" t="s">
        <v>646</v>
      </c>
      <c r="D1601" t="s">
        <v>644</v>
      </c>
      <c r="E1601" t="s">
        <v>645</v>
      </c>
      <c r="F1601" t="s">
        <v>649</v>
      </c>
      <c r="G1601" t="s">
        <v>650</v>
      </c>
      <c r="H1601" t="s">
        <v>1137</v>
      </c>
      <c r="I1601" t="s">
        <v>1138</v>
      </c>
      <c r="J1601">
        <v>4</v>
      </c>
      <c r="L1601" t="s">
        <v>1139</v>
      </c>
      <c r="M1601" t="s">
        <v>1140</v>
      </c>
      <c r="N1601" t="s">
        <v>1141</v>
      </c>
      <c r="O1601" t="s">
        <v>5245</v>
      </c>
      <c r="P1601" t="s">
        <v>1534</v>
      </c>
      <c r="Q1601" t="s">
        <v>2</v>
      </c>
      <c r="R1601" t="s">
        <v>2</v>
      </c>
      <c r="S1601" t="s">
        <v>8646</v>
      </c>
      <c r="T1601" t="b">
        <v>0</v>
      </c>
      <c r="U1601" t="b">
        <v>1</v>
      </c>
      <c r="V1601">
        <v>1</v>
      </c>
      <c r="W1601">
        <v>150</v>
      </c>
      <c r="Y1601">
        <v>75</v>
      </c>
      <c r="AH1601" t="s">
        <v>5246</v>
      </c>
    </row>
    <row r="1602" spans="1:34" x14ac:dyDescent="0.25">
      <c r="A1602">
        <v>6</v>
      </c>
      <c r="B1602" t="s">
        <v>643</v>
      </c>
      <c r="C1602" t="s">
        <v>646</v>
      </c>
      <c r="D1602" t="s">
        <v>644</v>
      </c>
      <c r="E1602" t="s">
        <v>645</v>
      </c>
      <c r="F1602" t="s">
        <v>649</v>
      </c>
      <c r="G1602" t="s">
        <v>650</v>
      </c>
      <c r="H1602" t="s">
        <v>1137</v>
      </c>
      <c r="I1602" t="s">
        <v>1138</v>
      </c>
      <c r="J1602">
        <v>4</v>
      </c>
      <c r="L1602" t="s">
        <v>1139</v>
      </c>
      <c r="M1602" t="s">
        <v>1140</v>
      </c>
      <c r="N1602" t="s">
        <v>1141</v>
      </c>
      <c r="O1602" t="s">
        <v>5247</v>
      </c>
      <c r="P1602" t="s">
        <v>1534</v>
      </c>
      <c r="Q1602" t="s">
        <v>2</v>
      </c>
      <c r="R1602" t="s">
        <v>2</v>
      </c>
      <c r="S1602" t="s">
        <v>8646</v>
      </c>
      <c r="T1602" t="b">
        <v>0</v>
      </c>
      <c r="U1602" t="b">
        <v>1</v>
      </c>
      <c r="V1602">
        <v>2</v>
      </c>
      <c r="W1602">
        <v>150</v>
      </c>
      <c r="Y1602">
        <v>60</v>
      </c>
      <c r="AH1602" t="s">
        <v>5248</v>
      </c>
    </row>
    <row r="1603" spans="1:34" x14ac:dyDescent="0.25">
      <c r="A1603">
        <v>6</v>
      </c>
      <c r="B1603" t="s">
        <v>643</v>
      </c>
      <c r="C1603" t="s">
        <v>646</v>
      </c>
      <c r="D1603" t="s">
        <v>644</v>
      </c>
      <c r="E1603" t="s">
        <v>645</v>
      </c>
      <c r="F1603" t="s">
        <v>649</v>
      </c>
      <c r="G1603" t="s">
        <v>650</v>
      </c>
      <c r="H1603" t="s">
        <v>1137</v>
      </c>
      <c r="I1603" t="s">
        <v>1138</v>
      </c>
      <c r="J1603">
        <v>4</v>
      </c>
      <c r="L1603" t="s">
        <v>1139</v>
      </c>
      <c r="M1603" t="s">
        <v>1140</v>
      </c>
      <c r="N1603" t="s">
        <v>1141</v>
      </c>
      <c r="O1603" t="s">
        <v>5249</v>
      </c>
      <c r="P1603" t="s">
        <v>1534</v>
      </c>
      <c r="Q1603" t="s">
        <v>2</v>
      </c>
      <c r="R1603" t="s">
        <v>2</v>
      </c>
      <c r="S1603" t="s">
        <v>8646</v>
      </c>
      <c r="T1603" t="b">
        <v>0</v>
      </c>
      <c r="U1603" t="b">
        <v>1</v>
      </c>
      <c r="V1603">
        <v>3</v>
      </c>
      <c r="W1603">
        <v>150</v>
      </c>
      <c r="Y1603">
        <v>46.800000000000004</v>
      </c>
      <c r="AG1603" t="s">
        <v>5250</v>
      </c>
      <c r="AH1603" t="s">
        <v>5251</v>
      </c>
    </row>
    <row r="1604" spans="1:34" x14ac:dyDescent="0.25">
      <c r="A1604">
        <v>6</v>
      </c>
      <c r="B1604" t="s">
        <v>643</v>
      </c>
      <c r="C1604" t="s">
        <v>646</v>
      </c>
      <c r="D1604" t="s">
        <v>644</v>
      </c>
      <c r="E1604" t="s">
        <v>645</v>
      </c>
      <c r="F1604" t="s">
        <v>649</v>
      </c>
      <c r="G1604" t="s">
        <v>650</v>
      </c>
      <c r="H1604" t="s">
        <v>1137</v>
      </c>
      <c r="I1604" t="s">
        <v>1138</v>
      </c>
      <c r="J1604">
        <v>4</v>
      </c>
      <c r="L1604" t="s">
        <v>1139</v>
      </c>
      <c r="M1604" t="s">
        <v>1140</v>
      </c>
      <c r="N1604" t="s">
        <v>1141</v>
      </c>
      <c r="O1604" t="s">
        <v>5252</v>
      </c>
      <c r="P1604" t="s">
        <v>363</v>
      </c>
      <c r="Q1604" t="s">
        <v>357</v>
      </c>
      <c r="R1604" t="s">
        <v>357</v>
      </c>
      <c r="S1604" t="s">
        <v>357</v>
      </c>
      <c r="T1604" t="b">
        <v>0</v>
      </c>
      <c r="U1604" t="b">
        <v>1</v>
      </c>
      <c r="V1604">
        <v>1</v>
      </c>
      <c r="Y1604">
        <v>45</v>
      </c>
      <c r="Z1604">
        <v>0.16</v>
      </c>
      <c r="AA1604" t="s">
        <v>3957</v>
      </c>
      <c r="AG1604" t="s">
        <v>5253</v>
      </c>
      <c r="AH1604" t="s">
        <v>5254</v>
      </c>
    </row>
    <row r="1605" spans="1:34" x14ac:dyDescent="0.25">
      <c r="A1605">
        <v>6</v>
      </c>
      <c r="B1605" t="s">
        <v>643</v>
      </c>
      <c r="C1605" t="s">
        <v>646</v>
      </c>
      <c r="D1605" t="s">
        <v>644</v>
      </c>
      <c r="E1605" t="s">
        <v>645</v>
      </c>
      <c r="F1605" t="s">
        <v>649</v>
      </c>
      <c r="G1605" t="s">
        <v>650</v>
      </c>
      <c r="H1605" t="s">
        <v>1137</v>
      </c>
      <c r="I1605" t="s">
        <v>1138</v>
      </c>
      <c r="J1605">
        <v>4</v>
      </c>
      <c r="L1605" t="s">
        <v>1139</v>
      </c>
      <c r="M1605" t="s">
        <v>1140</v>
      </c>
      <c r="N1605" t="s">
        <v>1141</v>
      </c>
      <c r="O1605" t="s">
        <v>5255</v>
      </c>
      <c r="P1605" t="s">
        <v>363</v>
      </c>
      <c r="Q1605" t="s">
        <v>357</v>
      </c>
      <c r="R1605" t="s">
        <v>357</v>
      </c>
      <c r="S1605" t="s">
        <v>357</v>
      </c>
      <c r="T1605" t="b">
        <v>0</v>
      </c>
      <c r="U1605" t="b">
        <v>1</v>
      </c>
      <c r="V1605">
        <v>2</v>
      </c>
      <c r="Y1605">
        <v>45</v>
      </c>
      <c r="Z1605">
        <v>0.16</v>
      </c>
      <c r="AA1605" t="s">
        <v>3957</v>
      </c>
      <c r="AG1605" t="s">
        <v>5253</v>
      </c>
      <c r="AH1605" t="s">
        <v>5256</v>
      </c>
    </row>
    <row r="1606" spans="1:34" x14ac:dyDescent="0.25">
      <c r="A1606">
        <v>6</v>
      </c>
      <c r="B1606" t="s">
        <v>643</v>
      </c>
      <c r="C1606" t="s">
        <v>646</v>
      </c>
      <c r="D1606" t="s">
        <v>644</v>
      </c>
      <c r="E1606" t="s">
        <v>645</v>
      </c>
      <c r="F1606" t="s">
        <v>649</v>
      </c>
      <c r="G1606" t="s">
        <v>650</v>
      </c>
      <c r="H1606" t="s">
        <v>1137</v>
      </c>
      <c r="I1606" t="s">
        <v>1138</v>
      </c>
      <c r="J1606">
        <v>4</v>
      </c>
      <c r="L1606" t="s">
        <v>1139</v>
      </c>
      <c r="M1606" t="s">
        <v>1140</v>
      </c>
      <c r="N1606" t="s">
        <v>1141</v>
      </c>
      <c r="O1606" t="s">
        <v>5257</v>
      </c>
      <c r="P1606" t="s">
        <v>363</v>
      </c>
      <c r="Q1606" t="s">
        <v>357</v>
      </c>
      <c r="R1606" t="s">
        <v>357</v>
      </c>
      <c r="S1606" t="s">
        <v>357</v>
      </c>
      <c r="T1606" t="b">
        <v>0</v>
      </c>
      <c r="U1606" t="b">
        <v>1</v>
      </c>
      <c r="V1606">
        <v>3</v>
      </c>
      <c r="Y1606">
        <v>45</v>
      </c>
      <c r="Z1606">
        <v>0.16</v>
      </c>
      <c r="AA1606" t="s">
        <v>3957</v>
      </c>
      <c r="AG1606" t="s">
        <v>5253</v>
      </c>
      <c r="AH1606" t="s">
        <v>5258</v>
      </c>
    </row>
    <row r="1607" spans="1:34" x14ac:dyDescent="0.25">
      <c r="A1607">
        <v>6</v>
      </c>
      <c r="B1607" t="s">
        <v>643</v>
      </c>
      <c r="C1607" t="s">
        <v>646</v>
      </c>
      <c r="D1607" t="s">
        <v>644</v>
      </c>
      <c r="E1607" t="s">
        <v>645</v>
      </c>
      <c r="F1607" t="s">
        <v>649</v>
      </c>
      <c r="G1607" t="s">
        <v>650</v>
      </c>
      <c r="H1607" t="s">
        <v>1137</v>
      </c>
      <c r="I1607" t="s">
        <v>1138</v>
      </c>
      <c r="J1607">
        <v>4</v>
      </c>
      <c r="L1607" t="s">
        <v>1139</v>
      </c>
      <c r="M1607" t="s">
        <v>1140</v>
      </c>
      <c r="N1607" t="s">
        <v>1141</v>
      </c>
      <c r="O1607" t="s">
        <v>5259</v>
      </c>
      <c r="P1607" t="s">
        <v>363</v>
      </c>
      <c r="Q1607" t="s">
        <v>357</v>
      </c>
      <c r="R1607" t="s">
        <v>357</v>
      </c>
      <c r="S1607" t="s">
        <v>357</v>
      </c>
      <c r="T1607" t="b">
        <v>0</v>
      </c>
      <c r="U1607" t="b">
        <v>1</v>
      </c>
      <c r="V1607">
        <v>4</v>
      </c>
      <c r="Y1607">
        <v>45</v>
      </c>
      <c r="Z1607">
        <v>0.16</v>
      </c>
      <c r="AA1607" t="s">
        <v>3957</v>
      </c>
      <c r="AG1607" t="s">
        <v>5253</v>
      </c>
      <c r="AH1607" t="s">
        <v>5260</v>
      </c>
    </row>
    <row r="1608" spans="1:34" x14ac:dyDescent="0.25">
      <c r="A1608">
        <v>6</v>
      </c>
      <c r="B1608" t="s">
        <v>643</v>
      </c>
      <c r="C1608" t="s">
        <v>646</v>
      </c>
      <c r="D1608" t="s">
        <v>644</v>
      </c>
      <c r="E1608" t="s">
        <v>645</v>
      </c>
      <c r="F1608" t="s">
        <v>649</v>
      </c>
      <c r="G1608" t="s">
        <v>650</v>
      </c>
      <c r="H1608" t="s">
        <v>1137</v>
      </c>
      <c r="I1608" t="s">
        <v>1138</v>
      </c>
      <c r="J1608">
        <v>4</v>
      </c>
      <c r="L1608" t="s">
        <v>1139</v>
      </c>
      <c r="M1608" t="s">
        <v>1140</v>
      </c>
      <c r="N1608" t="s">
        <v>1141</v>
      </c>
      <c r="O1608" t="s">
        <v>5261</v>
      </c>
      <c r="P1608" t="s">
        <v>363</v>
      </c>
      <c r="Q1608" t="s">
        <v>357</v>
      </c>
      <c r="R1608" t="s">
        <v>357</v>
      </c>
      <c r="S1608" t="s">
        <v>357</v>
      </c>
      <c r="T1608" t="b">
        <v>0</v>
      </c>
      <c r="U1608" t="b">
        <v>1</v>
      </c>
      <c r="V1608">
        <v>5</v>
      </c>
      <c r="Y1608">
        <v>45</v>
      </c>
      <c r="Z1608">
        <v>0.16</v>
      </c>
      <c r="AA1608" t="s">
        <v>3957</v>
      </c>
      <c r="AG1608" t="s">
        <v>5253</v>
      </c>
      <c r="AH1608" t="s">
        <v>5262</v>
      </c>
    </row>
    <row r="1609" spans="1:34" x14ac:dyDescent="0.25">
      <c r="A1609">
        <v>6</v>
      </c>
      <c r="B1609" t="s">
        <v>643</v>
      </c>
      <c r="C1609" t="s">
        <v>646</v>
      </c>
      <c r="D1609" t="s">
        <v>644</v>
      </c>
      <c r="E1609" t="s">
        <v>645</v>
      </c>
      <c r="F1609" t="s">
        <v>649</v>
      </c>
      <c r="G1609" t="s">
        <v>650</v>
      </c>
      <c r="H1609" t="s">
        <v>1137</v>
      </c>
      <c r="I1609" t="s">
        <v>1138</v>
      </c>
      <c r="J1609">
        <v>4</v>
      </c>
      <c r="L1609" t="s">
        <v>1139</v>
      </c>
      <c r="M1609" t="s">
        <v>1140</v>
      </c>
      <c r="N1609" t="s">
        <v>1141</v>
      </c>
      <c r="O1609" t="s">
        <v>5263</v>
      </c>
      <c r="P1609" t="s">
        <v>363</v>
      </c>
      <c r="Q1609" t="s">
        <v>357</v>
      </c>
      <c r="R1609" t="s">
        <v>357</v>
      </c>
      <c r="S1609" t="s">
        <v>357</v>
      </c>
      <c r="T1609" t="b">
        <v>0</v>
      </c>
      <c r="U1609" t="b">
        <v>1</v>
      </c>
      <c r="V1609">
        <v>6</v>
      </c>
      <c r="Y1609">
        <v>45</v>
      </c>
      <c r="Z1609">
        <v>0.16</v>
      </c>
      <c r="AA1609" t="s">
        <v>3957</v>
      </c>
      <c r="AG1609" t="s">
        <v>5253</v>
      </c>
      <c r="AH1609" t="s">
        <v>1141</v>
      </c>
    </row>
    <row r="1610" spans="1:34" x14ac:dyDescent="0.25">
      <c r="A1610">
        <v>6</v>
      </c>
      <c r="B1610" t="s">
        <v>643</v>
      </c>
      <c r="C1610" t="s">
        <v>646</v>
      </c>
      <c r="D1610" t="s">
        <v>644</v>
      </c>
      <c r="E1610" t="s">
        <v>645</v>
      </c>
      <c r="F1610" t="s">
        <v>649</v>
      </c>
      <c r="G1610" t="s">
        <v>650</v>
      </c>
      <c r="H1610" t="s">
        <v>1142</v>
      </c>
      <c r="I1610" t="s">
        <v>1143</v>
      </c>
      <c r="J1610">
        <v>1</v>
      </c>
      <c r="L1610" t="s">
        <v>1124</v>
      </c>
      <c r="M1610" t="s">
        <v>1144</v>
      </c>
      <c r="N1610" t="s">
        <v>1145</v>
      </c>
      <c r="O1610" t="s">
        <v>5264</v>
      </c>
      <c r="P1610" t="s">
        <v>363</v>
      </c>
      <c r="Q1610" t="s">
        <v>357</v>
      </c>
      <c r="R1610" t="s">
        <v>357</v>
      </c>
      <c r="S1610" t="s">
        <v>357</v>
      </c>
      <c r="T1610" t="b">
        <v>0</v>
      </c>
      <c r="U1610" t="b">
        <v>1</v>
      </c>
      <c r="V1610">
        <v>1</v>
      </c>
      <c r="Y1610">
        <v>360</v>
      </c>
      <c r="Z1610">
        <v>0.47</v>
      </c>
      <c r="AA1610" t="s">
        <v>3957</v>
      </c>
      <c r="AG1610" t="s">
        <v>5265</v>
      </c>
      <c r="AH1610" t="s">
        <v>1144</v>
      </c>
    </row>
    <row r="1611" spans="1:34" x14ac:dyDescent="0.25">
      <c r="A1611">
        <v>6</v>
      </c>
      <c r="B1611" t="s">
        <v>643</v>
      </c>
      <c r="C1611" t="s">
        <v>646</v>
      </c>
      <c r="D1611" t="s">
        <v>644</v>
      </c>
      <c r="E1611" t="s">
        <v>645</v>
      </c>
      <c r="F1611" t="s">
        <v>649</v>
      </c>
      <c r="G1611" t="s">
        <v>650</v>
      </c>
      <c r="H1611" t="s">
        <v>1142</v>
      </c>
      <c r="I1611" t="s">
        <v>1143</v>
      </c>
      <c r="J1611">
        <v>1</v>
      </c>
      <c r="L1611" t="s">
        <v>1124</v>
      </c>
      <c r="M1611" t="s">
        <v>1144</v>
      </c>
      <c r="N1611" t="s">
        <v>1145</v>
      </c>
      <c r="O1611" t="s">
        <v>5266</v>
      </c>
      <c r="P1611" t="s">
        <v>403</v>
      </c>
      <c r="Q1611" t="s">
        <v>272</v>
      </c>
      <c r="R1611" t="s">
        <v>8666</v>
      </c>
      <c r="S1611" t="s">
        <v>8645</v>
      </c>
      <c r="T1611" t="b">
        <v>0</v>
      </c>
      <c r="U1611" t="b">
        <v>0</v>
      </c>
      <c r="V1611">
        <v>1</v>
      </c>
      <c r="W1611">
        <v>0</v>
      </c>
      <c r="X1611">
        <v>8</v>
      </c>
      <c r="AG1611" t="s">
        <v>2818</v>
      </c>
      <c r="AH1611" t="s">
        <v>5267</v>
      </c>
    </row>
    <row r="1612" spans="1:34" x14ac:dyDescent="0.25">
      <c r="A1612">
        <v>6</v>
      </c>
      <c r="B1612" t="s">
        <v>643</v>
      </c>
      <c r="C1612" t="s">
        <v>646</v>
      </c>
      <c r="D1612" t="s">
        <v>644</v>
      </c>
      <c r="E1612" t="s">
        <v>645</v>
      </c>
      <c r="F1612" t="s">
        <v>649</v>
      </c>
      <c r="G1612" t="s">
        <v>650</v>
      </c>
      <c r="H1612" t="s">
        <v>1142</v>
      </c>
      <c r="I1612" t="s">
        <v>1143</v>
      </c>
      <c r="J1612">
        <v>1</v>
      </c>
      <c r="L1612" t="s">
        <v>1124</v>
      </c>
      <c r="M1612" t="s">
        <v>1144</v>
      </c>
      <c r="N1612" t="s">
        <v>1145</v>
      </c>
      <c r="O1612" t="s">
        <v>5268</v>
      </c>
      <c r="P1612" t="s">
        <v>403</v>
      </c>
      <c r="Q1612" t="s">
        <v>272</v>
      </c>
      <c r="R1612" t="s">
        <v>8666</v>
      </c>
      <c r="S1612" t="s">
        <v>8645</v>
      </c>
      <c r="T1612" t="b">
        <v>0</v>
      </c>
      <c r="U1612" t="b">
        <v>0</v>
      </c>
      <c r="V1612">
        <v>2</v>
      </c>
      <c r="W1612">
        <v>0</v>
      </c>
      <c r="X1612">
        <v>8</v>
      </c>
      <c r="AG1612" t="s">
        <v>2818</v>
      </c>
      <c r="AH1612" t="s">
        <v>5269</v>
      </c>
    </row>
    <row r="1613" spans="1:34" x14ac:dyDescent="0.25">
      <c r="A1613">
        <v>6</v>
      </c>
      <c r="B1613" t="s">
        <v>643</v>
      </c>
      <c r="C1613" t="s">
        <v>646</v>
      </c>
      <c r="D1613" t="s">
        <v>644</v>
      </c>
      <c r="E1613" t="s">
        <v>645</v>
      </c>
      <c r="F1613" t="s">
        <v>649</v>
      </c>
      <c r="G1613" t="s">
        <v>650</v>
      </c>
      <c r="H1613" t="s">
        <v>1142</v>
      </c>
      <c r="I1613" t="s">
        <v>1143</v>
      </c>
      <c r="J1613">
        <v>1</v>
      </c>
      <c r="L1613" t="s">
        <v>1124</v>
      </c>
      <c r="M1613" t="s">
        <v>1144</v>
      </c>
      <c r="N1613" t="s">
        <v>1145</v>
      </c>
      <c r="O1613" t="s">
        <v>5270</v>
      </c>
      <c r="P1613" t="s">
        <v>394</v>
      </c>
      <c r="Q1613" t="s">
        <v>272</v>
      </c>
      <c r="R1613" t="s">
        <v>8666</v>
      </c>
      <c r="S1613" t="s">
        <v>8645</v>
      </c>
      <c r="T1613" t="b">
        <v>0</v>
      </c>
      <c r="U1613" t="b">
        <v>0</v>
      </c>
      <c r="V1613">
        <v>1</v>
      </c>
      <c r="W1613">
        <v>0</v>
      </c>
      <c r="X1613">
        <v>15</v>
      </c>
      <c r="AG1613" t="s">
        <v>2818</v>
      </c>
      <c r="AH1613" t="s">
        <v>5271</v>
      </c>
    </row>
    <row r="1614" spans="1:34" x14ac:dyDescent="0.25">
      <c r="A1614">
        <v>6</v>
      </c>
      <c r="B1614" t="s">
        <v>643</v>
      </c>
      <c r="C1614" t="s">
        <v>646</v>
      </c>
      <c r="D1614" t="s">
        <v>644</v>
      </c>
      <c r="E1614" t="s">
        <v>645</v>
      </c>
      <c r="F1614" t="s">
        <v>649</v>
      </c>
      <c r="G1614" t="s">
        <v>650</v>
      </c>
      <c r="H1614" t="s">
        <v>1142</v>
      </c>
      <c r="I1614" t="s">
        <v>1143</v>
      </c>
      <c r="J1614">
        <v>1</v>
      </c>
      <c r="L1614" t="s">
        <v>1124</v>
      </c>
      <c r="M1614" t="s">
        <v>1144</v>
      </c>
      <c r="N1614" t="s">
        <v>1145</v>
      </c>
      <c r="O1614" t="s">
        <v>5272</v>
      </c>
      <c r="P1614" t="s">
        <v>394</v>
      </c>
      <c r="Q1614" t="s">
        <v>272</v>
      </c>
      <c r="R1614" t="s">
        <v>8666</v>
      </c>
      <c r="S1614" t="s">
        <v>8645</v>
      </c>
      <c r="T1614" t="b">
        <v>0</v>
      </c>
      <c r="U1614" t="b">
        <v>0</v>
      </c>
      <c r="V1614">
        <v>2</v>
      </c>
      <c r="W1614">
        <v>0</v>
      </c>
      <c r="X1614">
        <v>15</v>
      </c>
      <c r="AG1614" t="s">
        <v>2818</v>
      </c>
      <c r="AH1614" t="s">
        <v>5273</v>
      </c>
    </row>
    <row r="1615" spans="1:34" x14ac:dyDescent="0.25">
      <c r="A1615">
        <v>6</v>
      </c>
      <c r="B1615" t="s">
        <v>643</v>
      </c>
      <c r="C1615" t="s">
        <v>646</v>
      </c>
      <c r="D1615" t="s">
        <v>644</v>
      </c>
      <c r="E1615" t="s">
        <v>645</v>
      </c>
      <c r="F1615" t="s">
        <v>649</v>
      </c>
      <c r="G1615" t="s">
        <v>650</v>
      </c>
      <c r="H1615" t="s">
        <v>1142</v>
      </c>
      <c r="I1615" t="s">
        <v>1143</v>
      </c>
      <c r="J1615">
        <v>1</v>
      </c>
      <c r="L1615" t="s">
        <v>1124</v>
      </c>
      <c r="M1615" t="s">
        <v>1144</v>
      </c>
      <c r="N1615" t="s">
        <v>1145</v>
      </c>
      <c r="O1615" t="s">
        <v>5274</v>
      </c>
      <c r="P1615" t="s">
        <v>334</v>
      </c>
      <c r="Q1615" t="s">
        <v>2</v>
      </c>
      <c r="R1615" t="s">
        <v>8652</v>
      </c>
      <c r="S1615" t="s">
        <v>8646</v>
      </c>
      <c r="T1615" t="b">
        <v>0</v>
      </c>
      <c r="U1615" t="b">
        <v>1</v>
      </c>
      <c r="V1615">
        <v>1</v>
      </c>
      <c r="W1615">
        <v>0</v>
      </c>
      <c r="Y1615">
        <v>60</v>
      </c>
      <c r="AG1615" t="s">
        <v>5058</v>
      </c>
      <c r="AH1615" t="s">
        <v>5275</v>
      </c>
    </row>
    <row r="1616" spans="1:34" x14ac:dyDescent="0.25">
      <c r="A1616">
        <v>6</v>
      </c>
      <c r="B1616" t="s">
        <v>643</v>
      </c>
      <c r="C1616" t="s">
        <v>646</v>
      </c>
      <c r="D1616" t="s">
        <v>644</v>
      </c>
      <c r="E1616" t="s">
        <v>645</v>
      </c>
      <c r="F1616" t="s">
        <v>649</v>
      </c>
      <c r="G1616" t="s">
        <v>650</v>
      </c>
      <c r="H1616" t="s">
        <v>1142</v>
      </c>
      <c r="I1616" t="s">
        <v>1143</v>
      </c>
      <c r="J1616">
        <v>1</v>
      </c>
      <c r="L1616" t="s">
        <v>1124</v>
      </c>
      <c r="M1616" t="s">
        <v>1144</v>
      </c>
      <c r="N1616" t="s">
        <v>1145</v>
      </c>
      <c r="O1616" t="s">
        <v>5276</v>
      </c>
      <c r="P1616" t="s">
        <v>334</v>
      </c>
      <c r="Q1616" t="s">
        <v>2</v>
      </c>
      <c r="R1616" t="s">
        <v>8652</v>
      </c>
      <c r="S1616" t="s">
        <v>8646</v>
      </c>
      <c r="T1616" t="b">
        <v>0</v>
      </c>
      <c r="U1616" t="b">
        <v>1</v>
      </c>
      <c r="V1616">
        <v>2</v>
      </c>
      <c r="W1616">
        <v>0</v>
      </c>
      <c r="Y1616">
        <v>60</v>
      </c>
      <c r="AG1616" t="s">
        <v>5058</v>
      </c>
      <c r="AH1616" t="s">
        <v>5277</v>
      </c>
    </row>
    <row r="1617" spans="1:34" x14ac:dyDescent="0.25">
      <c r="A1617">
        <v>6</v>
      </c>
      <c r="B1617" t="s">
        <v>643</v>
      </c>
      <c r="C1617" t="s">
        <v>646</v>
      </c>
      <c r="D1617" t="s">
        <v>644</v>
      </c>
      <c r="E1617" t="s">
        <v>645</v>
      </c>
      <c r="F1617" t="s">
        <v>649</v>
      </c>
      <c r="G1617" t="s">
        <v>650</v>
      </c>
      <c r="H1617" t="s">
        <v>1142</v>
      </c>
      <c r="I1617" t="s">
        <v>1143</v>
      </c>
      <c r="J1617">
        <v>1</v>
      </c>
      <c r="L1617" t="s">
        <v>1124</v>
      </c>
      <c r="M1617" t="s">
        <v>1144</v>
      </c>
      <c r="N1617" t="s">
        <v>1145</v>
      </c>
      <c r="O1617" t="s">
        <v>5278</v>
      </c>
      <c r="P1617" t="s">
        <v>1</v>
      </c>
      <c r="Q1617" t="s">
        <v>2</v>
      </c>
      <c r="R1617" t="s">
        <v>2</v>
      </c>
      <c r="S1617" t="s">
        <v>8646</v>
      </c>
      <c r="T1617" t="b">
        <v>0</v>
      </c>
      <c r="U1617" t="b">
        <v>1</v>
      </c>
      <c r="V1617">
        <v>1</v>
      </c>
      <c r="W1617">
        <v>150</v>
      </c>
      <c r="Y1617">
        <v>60</v>
      </c>
      <c r="AG1617" t="s">
        <v>5279</v>
      </c>
      <c r="AH1617" t="s">
        <v>5280</v>
      </c>
    </row>
    <row r="1618" spans="1:34" x14ac:dyDescent="0.25">
      <c r="A1618">
        <v>6</v>
      </c>
      <c r="B1618" t="s">
        <v>643</v>
      </c>
      <c r="C1618" t="s">
        <v>646</v>
      </c>
      <c r="D1618" t="s">
        <v>644</v>
      </c>
      <c r="E1618" t="s">
        <v>645</v>
      </c>
      <c r="F1618" t="s">
        <v>649</v>
      </c>
      <c r="G1618" t="s">
        <v>650</v>
      </c>
      <c r="H1618" t="s">
        <v>1142</v>
      </c>
      <c r="I1618" t="s">
        <v>1143</v>
      </c>
      <c r="J1618">
        <v>1</v>
      </c>
      <c r="L1618" t="s">
        <v>1124</v>
      </c>
      <c r="M1618" t="s">
        <v>1144</v>
      </c>
      <c r="N1618" t="s">
        <v>1145</v>
      </c>
      <c r="O1618" t="s">
        <v>5281</v>
      </c>
      <c r="P1618" t="s">
        <v>1</v>
      </c>
      <c r="Q1618" t="s">
        <v>2</v>
      </c>
      <c r="R1618" t="s">
        <v>2</v>
      </c>
      <c r="S1618" t="s">
        <v>8646</v>
      </c>
      <c r="T1618" t="b">
        <v>0</v>
      </c>
      <c r="U1618" t="b">
        <v>1</v>
      </c>
      <c r="V1618">
        <v>2</v>
      </c>
      <c r="W1618">
        <v>150</v>
      </c>
      <c r="Y1618">
        <v>60</v>
      </c>
      <c r="AG1618" t="s">
        <v>5279</v>
      </c>
      <c r="AH1618" t="s">
        <v>5282</v>
      </c>
    </row>
    <row r="1619" spans="1:34" x14ac:dyDescent="0.25">
      <c r="A1619">
        <v>6</v>
      </c>
      <c r="B1619" t="s">
        <v>643</v>
      </c>
      <c r="C1619" t="s">
        <v>646</v>
      </c>
      <c r="D1619" t="s">
        <v>644</v>
      </c>
      <c r="E1619" t="s">
        <v>645</v>
      </c>
      <c r="F1619" t="s">
        <v>649</v>
      </c>
      <c r="G1619" t="s">
        <v>650</v>
      </c>
      <c r="H1619" t="s">
        <v>1142</v>
      </c>
      <c r="I1619" t="s">
        <v>1143</v>
      </c>
      <c r="J1619">
        <v>1</v>
      </c>
      <c r="L1619" t="s">
        <v>1124</v>
      </c>
      <c r="M1619" t="s">
        <v>1144</v>
      </c>
      <c r="N1619" t="s">
        <v>1145</v>
      </c>
      <c r="O1619" t="s">
        <v>5283</v>
      </c>
      <c r="P1619" t="s">
        <v>1</v>
      </c>
      <c r="Q1619" t="s">
        <v>2</v>
      </c>
      <c r="R1619" t="s">
        <v>2</v>
      </c>
      <c r="S1619" t="s">
        <v>8646</v>
      </c>
      <c r="T1619" t="b">
        <v>0</v>
      </c>
      <c r="U1619" t="b">
        <v>1</v>
      </c>
      <c r="V1619">
        <v>3</v>
      </c>
      <c r="W1619">
        <v>150</v>
      </c>
      <c r="Y1619">
        <v>51</v>
      </c>
      <c r="AG1619" t="s">
        <v>5284</v>
      </c>
      <c r="AH1619" t="s">
        <v>5285</v>
      </c>
    </row>
    <row r="1620" spans="1:34" x14ac:dyDescent="0.25">
      <c r="A1620">
        <v>6</v>
      </c>
      <c r="B1620" t="s">
        <v>643</v>
      </c>
      <c r="C1620" t="s">
        <v>646</v>
      </c>
      <c r="D1620" t="s">
        <v>644</v>
      </c>
      <c r="E1620" t="s">
        <v>645</v>
      </c>
      <c r="F1620" t="s">
        <v>649</v>
      </c>
      <c r="G1620" t="s">
        <v>650</v>
      </c>
      <c r="H1620" t="s">
        <v>1142</v>
      </c>
      <c r="I1620" t="s">
        <v>1143</v>
      </c>
      <c r="J1620">
        <v>1</v>
      </c>
      <c r="L1620" t="s">
        <v>1124</v>
      </c>
      <c r="M1620" t="s">
        <v>1144</v>
      </c>
      <c r="N1620" t="s">
        <v>1145</v>
      </c>
      <c r="O1620" t="s">
        <v>5286</v>
      </c>
      <c r="P1620" t="s">
        <v>1</v>
      </c>
      <c r="Q1620" t="s">
        <v>2</v>
      </c>
      <c r="R1620" t="s">
        <v>2</v>
      </c>
      <c r="S1620" t="s">
        <v>8646</v>
      </c>
      <c r="T1620" t="b">
        <v>0</v>
      </c>
      <c r="U1620" t="b">
        <v>1</v>
      </c>
      <c r="V1620">
        <v>4</v>
      </c>
      <c r="W1620">
        <v>150</v>
      </c>
      <c r="Y1620">
        <v>46.800000000000004</v>
      </c>
      <c r="AG1620" t="s">
        <v>5287</v>
      </c>
      <c r="AH1620" t="s">
        <v>5288</v>
      </c>
    </row>
    <row r="1621" spans="1:34" x14ac:dyDescent="0.25">
      <c r="A1621">
        <v>6</v>
      </c>
      <c r="B1621" t="s">
        <v>643</v>
      </c>
      <c r="C1621" t="s">
        <v>646</v>
      </c>
      <c r="D1621" t="s">
        <v>644</v>
      </c>
      <c r="E1621" t="s">
        <v>645</v>
      </c>
      <c r="F1621" t="s">
        <v>649</v>
      </c>
      <c r="G1621" t="s">
        <v>650</v>
      </c>
      <c r="H1621" t="s">
        <v>1142</v>
      </c>
      <c r="I1621" t="s">
        <v>1143</v>
      </c>
      <c r="J1621">
        <v>1</v>
      </c>
      <c r="L1621" t="s">
        <v>1124</v>
      </c>
      <c r="M1621" t="s">
        <v>1144</v>
      </c>
      <c r="N1621" t="s">
        <v>1145</v>
      </c>
      <c r="O1621" t="s">
        <v>5289</v>
      </c>
      <c r="P1621" t="s">
        <v>1</v>
      </c>
      <c r="Q1621" t="s">
        <v>2</v>
      </c>
      <c r="R1621" t="s">
        <v>2</v>
      </c>
      <c r="S1621" t="s">
        <v>8646</v>
      </c>
      <c r="T1621" t="b">
        <v>0</v>
      </c>
      <c r="U1621" t="b">
        <v>1</v>
      </c>
      <c r="V1621">
        <v>5</v>
      </c>
      <c r="W1621">
        <v>150</v>
      </c>
      <c r="Y1621">
        <v>46.800000000000004</v>
      </c>
      <c r="AG1621" t="s">
        <v>5287</v>
      </c>
      <c r="AH1621" t="s">
        <v>5290</v>
      </c>
    </row>
    <row r="1622" spans="1:34" x14ac:dyDescent="0.25">
      <c r="A1622">
        <v>6</v>
      </c>
      <c r="B1622" t="s">
        <v>643</v>
      </c>
      <c r="C1622" t="s">
        <v>646</v>
      </c>
      <c r="D1622" t="s">
        <v>644</v>
      </c>
      <c r="E1622" t="s">
        <v>645</v>
      </c>
      <c r="F1622" t="s">
        <v>649</v>
      </c>
      <c r="G1622" t="s">
        <v>650</v>
      </c>
      <c r="H1622" t="s">
        <v>1142</v>
      </c>
      <c r="I1622" t="s">
        <v>1143</v>
      </c>
      <c r="J1622">
        <v>1</v>
      </c>
      <c r="L1622" t="s">
        <v>1124</v>
      </c>
      <c r="M1622" t="s">
        <v>1144</v>
      </c>
      <c r="N1622" t="s">
        <v>1145</v>
      </c>
      <c r="O1622" t="s">
        <v>5291</v>
      </c>
      <c r="P1622" t="s">
        <v>32</v>
      </c>
      <c r="Q1622" t="s">
        <v>25</v>
      </c>
      <c r="R1622" t="s">
        <v>25</v>
      </c>
      <c r="S1622" t="s">
        <v>8646</v>
      </c>
      <c r="T1622" t="b">
        <v>0</v>
      </c>
      <c r="U1622" t="b">
        <v>0</v>
      </c>
      <c r="V1622">
        <v>1</v>
      </c>
      <c r="W1622">
        <v>185</v>
      </c>
      <c r="X1622">
        <v>8</v>
      </c>
      <c r="AB1622">
        <v>2</v>
      </c>
      <c r="AC1622">
        <v>1</v>
      </c>
      <c r="AD1622">
        <v>2</v>
      </c>
      <c r="AE1622" t="s">
        <v>3856</v>
      </c>
      <c r="AG1622" t="s">
        <v>5292</v>
      </c>
      <c r="AH1622" t="s">
        <v>5293</v>
      </c>
    </row>
    <row r="1623" spans="1:34" x14ac:dyDescent="0.25">
      <c r="A1623">
        <v>6</v>
      </c>
      <c r="B1623" t="s">
        <v>643</v>
      </c>
      <c r="C1623" t="s">
        <v>646</v>
      </c>
      <c r="D1623" t="s">
        <v>644</v>
      </c>
      <c r="E1623" t="s">
        <v>645</v>
      </c>
      <c r="F1623" t="s">
        <v>649</v>
      </c>
      <c r="G1623" t="s">
        <v>650</v>
      </c>
      <c r="H1623" t="s">
        <v>1142</v>
      </c>
      <c r="I1623" t="s">
        <v>1143</v>
      </c>
      <c r="J1623">
        <v>1</v>
      </c>
      <c r="L1623" t="s">
        <v>1124</v>
      </c>
      <c r="M1623" t="s">
        <v>1144</v>
      </c>
      <c r="N1623" t="s">
        <v>1145</v>
      </c>
      <c r="O1623" t="s">
        <v>5294</v>
      </c>
      <c r="P1623" t="s">
        <v>32</v>
      </c>
      <c r="Q1623" t="s">
        <v>25</v>
      </c>
      <c r="R1623" t="s">
        <v>25</v>
      </c>
      <c r="S1623" t="s">
        <v>8646</v>
      </c>
      <c r="T1623" t="b">
        <v>0</v>
      </c>
      <c r="U1623" t="b">
        <v>0</v>
      </c>
      <c r="V1623">
        <v>2</v>
      </c>
      <c r="W1623">
        <v>190</v>
      </c>
      <c r="X1623">
        <v>8</v>
      </c>
      <c r="AB1623">
        <v>2</v>
      </c>
      <c r="AC1623">
        <v>1</v>
      </c>
      <c r="AD1623">
        <v>2</v>
      </c>
      <c r="AE1623" t="s">
        <v>3856</v>
      </c>
      <c r="AG1623" t="s">
        <v>5295</v>
      </c>
      <c r="AH1623" t="s">
        <v>5296</v>
      </c>
    </row>
    <row r="1624" spans="1:34" x14ac:dyDescent="0.25">
      <c r="A1624">
        <v>6</v>
      </c>
      <c r="B1624" t="s">
        <v>643</v>
      </c>
      <c r="C1624" t="s">
        <v>646</v>
      </c>
      <c r="D1624" t="s">
        <v>644</v>
      </c>
      <c r="E1624" t="s">
        <v>645</v>
      </c>
      <c r="F1624" t="s">
        <v>649</v>
      </c>
      <c r="G1624" t="s">
        <v>650</v>
      </c>
      <c r="H1624" t="s">
        <v>1142</v>
      </c>
      <c r="I1624" t="s">
        <v>1143</v>
      </c>
      <c r="J1624">
        <v>1</v>
      </c>
      <c r="L1624" t="s">
        <v>1124</v>
      </c>
      <c r="M1624" t="s">
        <v>1144</v>
      </c>
      <c r="N1624" t="s">
        <v>1145</v>
      </c>
      <c r="O1624" t="s">
        <v>5297</v>
      </c>
      <c r="P1624" t="s">
        <v>32</v>
      </c>
      <c r="Q1624" t="s">
        <v>25</v>
      </c>
      <c r="R1624" t="s">
        <v>25</v>
      </c>
      <c r="S1624" t="s">
        <v>8646</v>
      </c>
      <c r="T1624" t="b">
        <v>0</v>
      </c>
      <c r="U1624" t="b">
        <v>0</v>
      </c>
      <c r="V1624">
        <v>3</v>
      </c>
      <c r="W1624">
        <v>195</v>
      </c>
      <c r="X1624">
        <v>6</v>
      </c>
      <c r="AB1624">
        <v>2</v>
      </c>
      <c r="AC1624">
        <v>1</v>
      </c>
      <c r="AD1624">
        <v>2</v>
      </c>
      <c r="AE1624" t="s">
        <v>610</v>
      </c>
      <c r="AG1624" t="s">
        <v>5298</v>
      </c>
      <c r="AH1624" t="s">
        <v>5299</v>
      </c>
    </row>
    <row r="1625" spans="1:34" x14ac:dyDescent="0.25">
      <c r="A1625">
        <v>6</v>
      </c>
      <c r="B1625" t="s">
        <v>643</v>
      </c>
      <c r="C1625" t="s">
        <v>646</v>
      </c>
      <c r="D1625" t="s">
        <v>644</v>
      </c>
      <c r="E1625" t="s">
        <v>645</v>
      </c>
      <c r="F1625" t="s">
        <v>649</v>
      </c>
      <c r="G1625" t="s">
        <v>650</v>
      </c>
      <c r="H1625" t="s">
        <v>1142</v>
      </c>
      <c r="I1625" t="s">
        <v>1143</v>
      </c>
      <c r="J1625">
        <v>1</v>
      </c>
      <c r="L1625" t="s">
        <v>1124</v>
      </c>
      <c r="M1625" t="s">
        <v>1144</v>
      </c>
      <c r="N1625" t="s">
        <v>1145</v>
      </c>
      <c r="O1625" t="s">
        <v>5300</v>
      </c>
      <c r="P1625" t="s">
        <v>32</v>
      </c>
      <c r="Q1625" t="s">
        <v>25</v>
      </c>
      <c r="R1625" t="s">
        <v>25</v>
      </c>
      <c r="S1625" t="s">
        <v>8646</v>
      </c>
      <c r="T1625" t="b">
        <v>0</v>
      </c>
      <c r="U1625" t="b">
        <v>0</v>
      </c>
      <c r="V1625">
        <v>4</v>
      </c>
      <c r="W1625">
        <v>195</v>
      </c>
      <c r="X1625">
        <v>6</v>
      </c>
      <c r="AB1625">
        <v>2</v>
      </c>
      <c r="AC1625">
        <v>1</v>
      </c>
      <c r="AD1625">
        <v>2</v>
      </c>
      <c r="AE1625" t="s">
        <v>610</v>
      </c>
      <c r="AG1625" t="s">
        <v>5298</v>
      </c>
      <c r="AH1625" t="s">
        <v>5301</v>
      </c>
    </row>
    <row r="1626" spans="1:34" x14ac:dyDescent="0.25">
      <c r="A1626">
        <v>6</v>
      </c>
      <c r="B1626" t="s">
        <v>643</v>
      </c>
      <c r="C1626" t="s">
        <v>646</v>
      </c>
      <c r="D1626" t="s">
        <v>644</v>
      </c>
      <c r="E1626" t="s">
        <v>645</v>
      </c>
      <c r="F1626" t="s">
        <v>649</v>
      </c>
      <c r="G1626" t="s">
        <v>650</v>
      </c>
      <c r="H1626" t="s">
        <v>1142</v>
      </c>
      <c r="I1626" t="s">
        <v>1143</v>
      </c>
      <c r="J1626">
        <v>1</v>
      </c>
      <c r="L1626" t="s">
        <v>1124</v>
      </c>
      <c r="M1626" t="s">
        <v>1144</v>
      </c>
      <c r="N1626" t="s">
        <v>1145</v>
      </c>
      <c r="O1626" t="s">
        <v>5302</v>
      </c>
      <c r="P1626" t="s">
        <v>24</v>
      </c>
      <c r="Q1626" t="s">
        <v>25</v>
      </c>
      <c r="R1626" t="s">
        <v>25</v>
      </c>
      <c r="S1626" t="s">
        <v>8658</v>
      </c>
      <c r="T1626" t="b">
        <v>0</v>
      </c>
      <c r="U1626" t="b">
        <v>0</v>
      </c>
      <c r="V1626">
        <v>1</v>
      </c>
      <c r="W1626">
        <v>0</v>
      </c>
      <c r="X1626">
        <v>8</v>
      </c>
      <c r="AB1626">
        <v>1</v>
      </c>
      <c r="AC1626">
        <v>2</v>
      </c>
      <c r="AD1626">
        <v>1</v>
      </c>
      <c r="AE1626" t="s">
        <v>610</v>
      </c>
      <c r="AG1626" t="s">
        <v>5303</v>
      </c>
      <c r="AH1626" t="s">
        <v>5304</v>
      </c>
    </row>
    <row r="1627" spans="1:34" x14ac:dyDescent="0.25">
      <c r="A1627">
        <v>6</v>
      </c>
      <c r="B1627" t="s">
        <v>643</v>
      </c>
      <c r="C1627" t="s">
        <v>646</v>
      </c>
      <c r="D1627" t="s">
        <v>644</v>
      </c>
      <c r="E1627" t="s">
        <v>645</v>
      </c>
      <c r="F1627" t="s">
        <v>649</v>
      </c>
      <c r="G1627" t="s">
        <v>650</v>
      </c>
      <c r="H1627" t="s">
        <v>1142</v>
      </c>
      <c r="I1627" t="s">
        <v>1143</v>
      </c>
      <c r="J1627">
        <v>1</v>
      </c>
      <c r="L1627" t="s">
        <v>1124</v>
      </c>
      <c r="M1627" t="s">
        <v>1144</v>
      </c>
      <c r="N1627" t="s">
        <v>1145</v>
      </c>
      <c r="O1627" t="s">
        <v>5305</v>
      </c>
      <c r="P1627" t="s">
        <v>24</v>
      </c>
      <c r="Q1627" t="s">
        <v>25</v>
      </c>
      <c r="R1627" t="s">
        <v>25</v>
      </c>
      <c r="S1627" t="s">
        <v>8658</v>
      </c>
      <c r="T1627" t="b">
        <v>0</v>
      </c>
      <c r="U1627" t="b">
        <v>0</v>
      </c>
      <c r="V1627">
        <v>2</v>
      </c>
      <c r="W1627">
        <v>0</v>
      </c>
      <c r="X1627">
        <v>8</v>
      </c>
      <c r="AB1627">
        <v>1</v>
      </c>
      <c r="AC1627">
        <v>2</v>
      </c>
      <c r="AD1627">
        <v>1</v>
      </c>
      <c r="AE1627" t="s">
        <v>610</v>
      </c>
      <c r="AG1627" t="s">
        <v>5303</v>
      </c>
      <c r="AH1627" t="s">
        <v>5306</v>
      </c>
    </row>
    <row r="1628" spans="1:34" x14ac:dyDescent="0.25">
      <c r="A1628">
        <v>6</v>
      </c>
      <c r="B1628" t="s">
        <v>643</v>
      </c>
      <c r="C1628" t="s">
        <v>646</v>
      </c>
      <c r="D1628" t="s">
        <v>644</v>
      </c>
      <c r="E1628" t="s">
        <v>645</v>
      </c>
      <c r="F1628" t="s">
        <v>649</v>
      </c>
      <c r="G1628" t="s">
        <v>650</v>
      </c>
      <c r="H1628" t="s">
        <v>1142</v>
      </c>
      <c r="I1628" t="s">
        <v>1143</v>
      </c>
      <c r="J1628">
        <v>1</v>
      </c>
      <c r="L1628" t="s">
        <v>1124</v>
      </c>
      <c r="M1628" t="s">
        <v>1144</v>
      </c>
      <c r="N1628" t="s">
        <v>1145</v>
      </c>
      <c r="O1628" t="s">
        <v>5307</v>
      </c>
      <c r="P1628" t="s">
        <v>24</v>
      </c>
      <c r="Q1628" t="s">
        <v>25</v>
      </c>
      <c r="R1628" t="s">
        <v>25</v>
      </c>
      <c r="S1628" t="s">
        <v>8658</v>
      </c>
      <c r="T1628" t="b">
        <v>0</v>
      </c>
      <c r="U1628" t="b">
        <v>0</v>
      </c>
      <c r="V1628">
        <v>3</v>
      </c>
      <c r="W1628">
        <v>0</v>
      </c>
      <c r="X1628">
        <v>8</v>
      </c>
      <c r="AB1628">
        <v>1</v>
      </c>
      <c r="AC1628">
        <v>2</v>
      </c>
      <c r="AD1628">
        <v>1</v>
      </c>
      <c r="AE1628" t="s">
        <v>610</v>
      </c>
      <c r="AG1628" t="s">
        <v>5303</v>
      </c>
      <c r="AH1628" t="s">
        <v>5308</v>
      </c>
    </row>
    <row r="1629" spans="1:34" x14ac:dyDescent="0.25">
      <c r="A1629">
        <v>6</v>
      </c>
      <c r="B1629" t="s">
        <v>643</v>
      </c>
      <c r="C1629" t="s">
        <v>646</v>
      </c>
      <c r="D1629" t="s">
        <v>644</v>
      </c>
      <c r="E1629" t="s">
        <v>645</v>
      </c>
      <c r="F1629" t="s">
        <v>649</v>
      </c>
      <c r="G1629" t="s">
        <v>650</v>
      </c>
      <c r="H1629" t="s">
        <v>1142</v>
      </c>
      <c r="I1629" t="s">
        <v>1143</v>
      </c>
      <c r="J1629">
        <v>1</v>
      </c>
      <c r="L1629" t="s">
        <v>1124</v>
      </c>
      <c r="M1629" t="s">
        <v>1144</v>
      </c>
      <c r="N1629" t="s">
        <v>1145</v>
      </c>
      <c r="O1629" t="s">
        <v>5309</v>
      </c>
      <c r="P1629" t="s">
        <v>96</v>
      </c>
      <c r="Q1629" t="s">
        <v>8644</v>
      </c>
      <c r="R1629" t="s">
        <v>8488</v>
      </c>
      <c r="S1629" t="s">
        <v>8645</v>
      </c>
      <c r="T1629" t="b">
        <v>1</v>
      </c>
      <c r="U1629" t="b">
        <v>0</v>
      </c>
      <c r="V1629">
        <v>1</v>
      </c>
      <c r="W1629">
        <v>35</v>
      </c>
      <c r="X1629">
        <v>8</v>
      </c>
      <c r="AB1629">
        <v>2</v>
      </c>
      <c r="AC1629">
        <v>1</v>
      </c>
      <c r="AD1629">
        <v>2</v>
      </c>
      <c r="AE1629" t="s">
        <v>1745</v>
      </c>
      <c r="AG1629" t="s">
        <v>5310</v>
      </c>
      <c r="AH1629" t="s">
        <v>5311</v>
      </c>
    </row>
    <row r="1630" spans="1:34" x14ac:dyDescent="0.25">
      <c r="A1630">
        <v>6</v>
      </c>
      <c r="B1630" t="s">
        <v>643</v>
      </c>
      <c r="C1630" t="s">
        <v>646</v>
      </c>
      <c r="D1630" t="s">
        <v>644</v>
      </c>
      <c r="E1630" t="s">
        <v>645</v>
      </c>
      <c r="F1630" t="s">
        <v>649</v>
      </c>
      <c r="G1630" t="s">
        <v>650</v>
      </c>
      <c r="H1630" t="s">
        <v>1142</v>
      </c>
      <c r="I1630" t="s">
        <v>1143</v>
      </c>
      <c r="J1630">
        <v>1</v>
      </c>
      <c r="L1630" t="s">
        <v>1124</v>
      </c>
      <c r="M1630" t="s">
        <v>1144</v>
      </c>
      <c r="N1630" t="s">
        <v>1145</v>
      </c>
      <c r="O1630" t="s">
        <v>5312</v>
      </c>
      <c r="P1630" t="s">
        <v>96</v>
      </c>
      <c r="Q1630" t="s">
        <v>8644</v>
      </c>
      <c r="R1630" t="s">
        <v>8488</v>
      </c>
      <c r="S1630" t="s">
        <v>8645</v>
      </c>
      <c r="T1630" t="b">
        <v>1</v>
      </c>
      <c r="U1630" t="b">
        <v>0</v>
      </c>
      <c r="V1630">
        <v>2</v>
      </c>
      <c r="W1630">
        <v>35</v>
      </c>
      <c r="X1630">
        <v>8</v>
      </c>
      <c r="AB1630">
        <v>2</v>
      </c>
      <c r="AC1630">
        <v>1</v>
      </c>
      <c r="AD1630">
        <v>2</v>
      </c>
      <c r="AE1630" t="s">
        <v>1745</v>
      </c>
      <c r="AG1630" t="s">
        <v>5310</v>
      </c>
      <c r="AH1630" t="s">
        <v>5313</v>
      </c>
    </row>
    <row r="1631" spans="1:34" x14ac:dyDescent="0.25">
      <c r="A1631">
        <v>6</v>
      </c>
      <c r="B1631" t="s">
        <v>643</v>
      </c>
      <c r="C1631" t="s">
        <v>646</v>
      </c>
      <c r="D1631" t="s">
        <v>644</v>
      </c>
      <c r="E1631" t="s">
        <v>645</v>
      </c>
      <c r="F1631" t="s">
        <v>649</v>
      </c>
      <c r="G1631" t="s">
        <v>650</v>
      </c>
      <c r="H1631" t="s">
        <v>1142</v>
      </c>
      <c r="I1631" t="s">
        <v>1143</v>
      </c>
      <c r="J1631">
        <v>1</v>
      </c>
      <c r="L1631" t="s">
        <v>1124</v>
      </c>
      <c r="M1631" t="s">
        <v>1144</v>
      </c>
      <c r="N1631" t="s">
        <v>1145</v>
      </c>
      <c r="O1631" t="s">
        <v>5314</v>
      </c>
      <c r="P1631" t="s">
        <v>356</v>
      </c>
      <c r="Q1631" t="s">
        <v>25</v>
      </c>
      <c r="R1631" t="s">
        <v>25</v>
      </c>
      <c r="S1631" t="s">
        <v>357</v>
      </c>
      <c r="T1631" t="b">
        <v>0</v>
      </c>
      <c r="U1631" t="b">
        <v>1</v>
      </c>
      <c r="V1631">
        <v>1</v>
      </c>
      <c r="Y1631">
        <v>480</v>
      </c>
      <c r="Z1631">
        <v>2</v>
      </c>
      <c r="AA1631" t="s">
        <v>3957</v>
      </c>
      <c r="AG1631" t="s">
        <v>5315</v>
      </c>
      <c r="AH1631" t="s">
        <v>5316</v>
      </c>
    </row>
    <row r="1632" spans="1:34" x14ac:dyDescent="0.25">
      <c r="A1632">
        <v>6</v>
      </c>
      <c r="B1632" t="s">
        <v>643</v>
      </c>
      <c r="C1632" t="s">
        <v>646</v>
      </c>
      <c r="D1632" t="s">
        <v>644</v>
      </c>
      <c r="E1632" t="s">
        <v>645</v>
      </c>
      <c r="F1632" t="s">
        <v>649</v>
      </c>
      <c r="G1632" t="s">
        <v>650</v>
      </c>
      <c r="H1632" t="s">
        <v>1142</v>
      </c>
      <c r="I1632" t="s">
        <v>1143</v>
      </c>
      <c r="J1632">
        <v>1</v>
      </c>
      <c r="L1632" t="s">
        <v>1124</v>
      </c>
      <c r="M1632" t="s">
        <v>1144</v>
      </c>
      <c r="N1632" t="s">
        <v>1145</v>
      </c>
      <c r="O1632" t="s">
        <v>5317</v>
      </c>
      <c r="P1632" t="s">
        <v>96</v>
      </c>
      <c r="Q1632" t="s">
        <v>8644</v>
      </c>
      <c r="R1632" t="s">
        <v>8488</v>
      </c>
      <c r="S1632" t="s">
        <v>8645</v>
      </c>
      <c r="T1632" t="b">
        <v>1</v>
      </c>
      <c r="U1632" t="b">
        <v>0</v>
      </c>
      <c r="V1632">
        <v>3</v>
      </c>
      <c r="W1632">
        <v>35</v>
      </c>
      <c r="X1632">
        <v>7</v>
      </c>
      <c r="AB1632">
        <v>2</v>
      </c>
      <c r="AC1632">
        <v>1</v>
      </c>
      <c r="AD1632">
        <v>2</v>
      </c>
      <c r="AE1632" t="s">
        <v>610</v>
      </c>
      <c r="AG1632" t="s">
        <v>1937</v>
      </c>
      <c r="AH1632" t="s">
        <v>1145</v>
      </c>
    </row>
    <row r="1633" spans="1:34" x14ac:dyDescent="0.25">
      <c r="A1633">
        <v>6</v>
      </c>
      <c r="B1633" t="s">
        <v>643</v>
      </c>
      <c r="C1633" t="s">
        <v>646</v>
      </c>
      <c r="D1633" t="s">
        <v>644</v>
      </c>
      <c r="E1633" t="s">
        <v>645</v>
      </c>
      <c r="F1633" t="s">
        <v>649</v>
      </c>
      <c r="G1633" t="s">
        <v>650</v>
      </c>
      <c r="H1633" t="s">
        <v>1146</v>
      </c>
      <c r="I1633" t="s">
        <v>1147</v>
      </c>
      <c r="J1633">
        <v>2</v>
      </c>
      <c r="L1633" t="s">
        <v>1129</v>
      </c>
      <c r="M1633" t="s">
        <v>1148</v>
      </c>
      <c r="N1633" t="s">
        <v>1149</v>
      </c>
      <c r="O1633" t="s">
        <v>5318</v>
      </c>
      <c r="P1633" t="s">
        <v>363</v>
      </c>
      <c r="Q1633" t="s">
        <v>357</v>
      </c>
      <c r="R1633" t="s">
        <v>357</v>
      </c>
      <c r="S1633" t="s">
        <v>357</v>
      </c>
      <c r="T1633" t="b">
        <v>0</v>
      </c>
      <c r="U1633" t="b">
        <v>1</v>
      </c>
      <c r="V1633">
        <v>1</v>
      </c>
      <c r="Y1633">
        <v>360</v>
      </c>
      <c r="Z1633">
        <v>0.48</v>
      </c>
      <c r="AA1633" t="s">
        <v>3957</v>
      </c>
      <c r="AG1633" t="s">
        <v>5319</v>
      </c>
      <c r="AH1633" t="s">
        <v>1148</v>
      </c>
    </row>
    <row r="1634" spans="1:34" x14ac:dyDescent="0.25">
      <c r="A1634">
        <v>6</v>
      </c>
      <c r="B1634" t="s">
        <v>643</v>
      </c>
      <c r="C1634" t="s">
        <v>646</v>
      </c>
      <c r="D1634" t="s">
        <v>644</v>
      </c>
      <c r="E1634" t="s">
        <v>645</v>
      </c>
      <c r="F1634" t="s">
        <v>649</v>
      </c>
      <c r="G1634" t="s">
        <v>650</v>
      </c>
      <c r="H1634" t="s">
        <v>1146</v>
      </c>
      <c r="I1634" t="s">
        <v>1147</v>
      </c>
      <c r="J1634">
        <v>2</v>
      </c>
      <c r="L1634" t="s">
        <v>1129</v>
      </c>
      <c r="M1634" t="s">
        <v>1148</v>
      </c>
      <c r="N1634" t="s">
        <v>1149</v>
      </c>
      <c r="O1634" t="s">
        <v>5320</v>
      </c>
      <c r="P1634" t="s">
        <v>403</v>
      </c>
      <c r="Q1634" t="s">
        <v>272</v>
      </c>
      <c r="R1634" t="s">
        <v>8666</v>
      </c>
      <c r="S1634" t="s">
        <v>8645</v>
      </c>
      <c r="T1634" t="b">
        <v>0</v>
      </c>
      <c r="U1634" t="b">
        <v>0</v>
      </c>
      <c r="V1634">
        <v>1</v>
      </c>
      <c r="W1634">
        <v>0</v>
      </c>
      <c r="X1634">
        <v>8</v>
      </c>
      <c r="AG1634" t="s">
        <v>2818</v>
      </c>
      <c r="AH1634" t="s">
        <v>5321</v>
      </c>
    </row>
    <row r="1635" spans="1:34" x14ac:dyDescent="0.25">
      <c r="A1635">
        <v>6</v>
      </c>
      <c r="B1635" t="s">
        <v>643</v>
      </c>
      <c r="C1635" t="s">
        <v>646</v>
      </c>
      <c r="D1635" t="s">
        <v>644</v>
      </c>
      <c r="E1635" t="s">
        <v>645</v>
      </c>
      <c r="F1635" t="s">
        <v>649</v>
      </c>
      <c r="G1635" t="s">
        <v>650</v>
      </c>
      <c r="H1635" t="s">
        <v>1146</v>
      </c>
      <c r="I1635" t="s">
        <v>1147</v>
      </c>
      <c r="J1635">
        <v>2</v>
      </c>
      <c r="L1635" t="s">
        <v>1129</v>
      </c>
      <c r="M1635" t="s">
        <v>1148</v>
      </c>
      <c r="N1635" t="s">
        <v>1149</v>
      </c>
      <c r="O1635" t="s">
        <v>5322</v>
      </c>
      <c r="P1635" t="s">
        <v>403</v>
      </c>
      <c r="Q1635" t="s">
        <v>272</v>
      </c>
      <c r="R1635" t="s">
        <v>8666</v>
      </c>
      <c r="S1635" t="s">
        <v>8645</v>
      </c>
      <c r="T1635" t="b">
        <v>0</v>
      </c>
      <c r="U1635" t="b">
        <v>0</v>
      </c>
      <c r="V1635">
        <v>2</v>
      </c>
      <c r="W1635">
        <v>0</v>
      </c>
      <c r="X1635">
        <v>8</v>
      </c>
      <c r="AG1635" t="s">
        <v>2818</v>
      </c>
      <c r="AH1635" t="s">
        <v>5323</v>
      </c>
    </row>
    <row r="1636" spans="1:34" x14ac:dyDescent="0.25">
      <c r="A1636">
        <v>6</v>
      </c>
      <c r="B1636" t="s">
        <v>643</v>
      </c>
      <c r="C1636" t="s">
        <v>646</v>
      </c>
      <c r="D1636" t="s">
        <v>644</v>
      </c>
      <c r="E1636" t="s">
        <v>645</v>
      </c>
      <c r="F1636" t="s">
        <v>649</v>
      </c>
      <c r="G1636" t="s">
        <v>650</v>
      </c>
      <c r="H1636" t="s">
        <v>1146</v>
      </c>
      <c r="I1636" t="s">
        <v>1147</v>
      </c>
      <c r="J1636">
        <v>2</v>
      </c>
      <c r="L1636" t="s">
        <v>1129</v>
      </c>
      <c r="M1636" t="s">
        <v>1148</v>
      </c>
      <c r="N1636" t="s">
        <v>1149</v>
      </c>
      <c r="O1636" t="s">
        <v>5324</v>
      </c>
      <c r="P1636" t="s">
        <v>394</v>
      </c>
      <c r="Q1636" t="s">
        <v>272</v>
      </c>
      <c r="R1636" t="s">
        <v>8666</v>
      </c>
      <c r="S1636" t="s">
        <v>8645</v>
      </c>
      <c r="T1636" t="b">
        <v>0</v>
      </c>
      <c r="U1636" t="b">
        <v>0</v>
      </c>
      <c r="V1636">
        <v>1</v>
      </c>
      <c r="W1636">
        <v>0</v>
      </c>
      <c r="X1636">
        <v>15</v>
      </c>
      <c r="AH1636" t="s">
        <v>5325</v>
      </c>
    </row>
    <row r="1637" spans="1:34" x14ac:dyDescent="0.25">
      <c r="A1637">
        <v>6</v>
      </c>
      <c r="B1637" t="s">
        <v>643</v>
      </c>
      <c r="C1637" t="s">
        <v>646</v>
      </c>
      <c r="D1637" t="s">
        <v>644</v>
      </c>
      <c r="E1637" t="s">
        <v>645</v>
      </c>
      <c r="F1637" t="s">
        <v>649</v>
      </c>
      <c r="G1637" t="s">
        <v>650</v>
      </c>
      <c r="H1637" t="s">
        <v>1146</v>
      </c>
      <c r="I1637" t="s">
        <v>1147</v>
      </c>
      <c r="J1637">
        <v>2</v>
      </c>
      <c r="L1637" t="s">
        <v>1129</v>
      </c>
      <c r="M1637" t="s">
        <v>1148</v>
      </c>
      <c r="N1637" t="s">
        <v>1149</v>
      </c>
      <c r="O1637" t="s">
        <v>5326</v>
      </c>
      <c r="P1637" t="s">
        <v>394</v>
      </c>
      <c r="Q1637" t="s">
        <v>272</v>
      </c>
      <c r="R1637" t="s">
        <v>8666</v>
      </c>
      <c r="S1637" t="s">
        <v>8645</v>
      </c>
      <c r="T1637" t="b">
        <v>0</v>
      </c>
      <c r="U1637" t="b">
        <v>0</v>
      </c>
      <c r="V1637">
        <v>2</v>
      </c>
      <c r="W1637">
        <v>0</v>
      </c>
      <c r="X1637">
        <v>15</v>
      </c>
      <c r="AG1637" t="s">
        <v>4484</v>
      </c>
      <c r="AH1637" t="s">
        <v>5327</v>
      </c>
    </row>
    <row r="1638" spans="1:34" x14ac:dyDescent="0.25">
      <c r="A1638">
        <v>6</v>
      </c>
      <c r="B1638" t="s">
        <v>643</v>
      </c>
      <c r="C1638" t="s">
        <v>646</v>
      </c>
      <c r="D1638" t="s">
        <v>644</v>
      </c>
      <c r="E1638" t="s">
        <v>645</v>
      </c>
      <c r="F1638" t="s">
        <v>649</v>
      </c>
      <c r="G1638" t="s">
        <v>650</v>
      </c>
      <c r="H1638" t="s">
        <v>1146</v>
      </c>
      <c r="I1638" t="s">
        <v>1147</v>
      </c>
      <c r="J1638">
        <v>2</v>
      </c>
      <c r="L1638" t="s">
        <v>1129</v>
      </c>
      <c r="M1638" t="s">
        <v>1148</v>
      </c>
      <c r="N1638" t="s">
        <v>1149</v>
      </c>
      <c r="O1638" t="s">
        <v>5328</v>
      </c>
      <c r="P1638" t="s">
        <v>398</v>
      </c>
      <c r="Q1638" t="s">
        <v>272</v>
      </c>
      <c r="R1638" t="s">
        <v>8666</v>
      </c>
      <c r="S1638" t="s">
        <v>8645</v>
      </c>
      <c r="T1638" t="b">
        <v>0</v>
      </c>
      <c r="U1638" t="b">
        <v>0</v>
      </c>
      <c r="V1638">
        <v>1</v>
      </c>
      <c r="W1638">
        <v>0</v>
      </c>
      <c r="X1638">
        <v>8</v>
      </c>
      <c r="AG1638" t="s">
        <v>4484</v>
      </c>
      <c r="AH1638" t="s">
        <v>5329</v>
      </c>
    </row>
    <row r="1639" spans="1:34" x14ac:dyDescent="0.25">
      <c r="A1639">
        <v>6</v>
      </c>
      <c r="B1639" t="s">
        <v>643</v>
      </c>
      <c r="C1639" t="s">
        <v>646</v>
      </c>
      <c r="D1639" t="s">
        <v>644</v>
      </c>
      <c r="E1639" t="s">
        <v>645</v>
      </c>
      <c r="F1639" t="s">
        <v>649</v>
      </c>
      <c r="G1639" t="s">
        <v>650</v>
      </c>
      <c r="H1639" t="s">
        <v>1146</v>
      </c>
      <c r="I1639" t="s">
        <v>1147</v>
      </c>
      <c r="J1639">
        <v>2</v>
      </c>
      <c r="L1639" t="s">
        <v>1129</v>
      </c>
      <c r="M1639" t="s">
        <v>1148</v>
      </c>
      <c r="N1639" t="s">
        <v>1149</v>
      </c>
      <c r="O1639" t="s">
        <v>5330</v>
      </c>
      <c r="P1639" t="s">
        <v>398</v>
      </c>
      <c r="Q1639" t="s">
        <v>272</v>
      </c>
      <c r="R1639" t="s">
        <v>8666</v>
      </c>
      <c r="S1639" t="s">
        <v>8645</v>
      </c>
      <c r="T1639" t="b">
        <v>0</v>
      </c>
      <c r="U1639" t="b">
        <v>0</v>
      </c>
      <c r="V1639">
        <v>2</v>
      </c>
      <c r="W1639">
        <v>0</v>
      </c>
      <c r="X1639">
        <v>8</v>
      </c>
      <c r="AG1639" t="s">
        <v>4484</v>
      </c>
      <c r="AH1639" t="s">
        <v>5331</v>
      </c>
    </row>
    <row r="1640" spans="1:34" x14ac:dyDescent="0.25">
      <c r="A1640">
        <v>6</v>
      </c>
      <c r="B1640" t="s">
        <v>643</v>
      </c>
      <c r="C1640" t="s">
        <v>646</v>
      </c>
      <c r="D1640" t="s">
        <v>644</v>
      </c>
      <c r="E1640" t="s">
        <v>645</v>
      </c>
      <c r="F1640" t="s">
        <v>649</v>
      </c>
      <c r="G1640" t="s">
        <v>650</v>
      </c>
      <c r="H1640" t="s">
        <v>1146</v>
      </c>
      <c r="I1640" t="s">
        <v>1147</v>
      </c>
      <c r="J1640">
        <v>2</v>
      </c>
      <c r="L1640" t="s">
        <v>1129</v>
      </c>
      <c r="M1640" t="s">
        <v>1148</v>
      </c>
      <c r="N1640" t="s">
        <v>1149</v>
      </c>
      <c r="O1640" t="s">
        <v>5332</v>
      </c>
      <c r="P1640" t="s">
        <v>147</v>
      </c>
      <c r="Q1640" t="s">
        <v>148</v>
      </c>
      <c r="R1640" t="s">
        <v>8659</v>
      </c>
      <c r="S1640" t="s">
        <v>8645</v>
      </c>
      <c r="T1640" t="b">
        <v>0</v>
      </c>
      <c r="U1640" t="b">
        <v>0</v>
      </c>
      <c r="V1640">
        <v>1</v>
      </c>
      <c r="W1640">
        <v>120</v>
      </c>
      <c r="X1640">
        <v>8</v>
      </c>
      <c r="AB1640">
        <v>2</v>
      </c>
      <c r="AC1640">
        <v>1</v>
      </c>
      <c r="AE1640" t="s">
        <v>618</v>
      </c>
      <c r="AG1640" t="s">
        <v>5333</v>
      </c>
      <c r="AH1640" t="s">
        <v>5334</v>
      </c>
    </row>
    <row r="1641" spans="1:34" x14ac:dyDescent="0.25">
      <c r="A1641">
        <v>6</v>
      </c>
      <c r="B1641" t="s">
        <v>643</v>
      </c>
      <c r="C1641" t="s">
        <v>646</v>
      </c>
      <c r="D1641" t="s">
        <v>644</v>
      </c>
      <c r="E1641" t="s">
        <v>645</v>
      </c>
      <c r="F1641" t="s">
        <v>649</v>
      </c>
      <c r="G1641" t="s">
        <v>650</v>
      </c>
      <c r="H1641" t="s">
        <v>1146</v>
      </c>
      <c r="I1641" t="s">
        <v>1147</v>
      </c>
      <c r="J1641">
        <v>2</v>
      </c>
      <c r="L1641" t="s">
        <v>1129</v>
      </c>
      <c r="M1641" t="s">
        <v>1148</v>
      </c>
      <c r="N1641" t="s">
        <v>1149</v>
      </c>
      <c r="O1641" t="s">
        <v>5335</v>
      </c>
      <c r="P1641" t="s">
        <v>147</v>
      </c>
      <c r="Q1641" t="s">
        <v>148</v>
      </c>
      <c r="R1641" t="s">
        <v>8659</v>
      </c>
      <c r="S1641" t="s">
        <v>8645</v>
      </c>
      <c r="T1641" t="b">
        <v>0</v>
      </c>
      <c r="U1641" t="b">
        <v>0</v>
      </c>
      <c r="V1641">
        <v>2</v>
      </c>
      <c r="W1641">
        <v>130</v>
      </c>
      <c r="X1641">
        <v>8</v>
      </c>
      <c r="AB1641">
        <v>2</v>
      </c>
      <c r="AC1641">
        <v>1</v>
      </c>
      <c r="AE1641" t="s">
        <v>618</v>
      </c>
      <c r="AG1641" t="s">
        <v>5333</v>
      </c>
      <c r="AH1641" t="s">
        <v>5336</v>
      </c>
    </row>
    <row r="1642" spans="1:34" x14ac:dyDescent="0.25">
      <c r="A1642">
        <v>6</v>
      </c>
      <c r="B1642" t="s">
        <v>643</v>
      </c>
      <c r="C1642" t="s">
        <v>646</v>
      </c>
      <c r="D1642" t="s">
        <v>644</v>
      </c>
      <c r="E1642" t="s">
        <v>645</v>
      </c>
      <c r="F1642" t="s">
        <v>649</v>
      </c>
      <c r="G1642" t="s">
        <v>650</v>
      </c>
      <c r="H1642" t="s">
        <v>1146</v>
      </c>
      <c r="I1642" t="s">
        <v>1147</v>
      </c>
      <c r="J1642">
        <v>2</v>
      </c>
      <c r="L1642" t="s">
        <v>1129</v>
      </c>
      <c r="M1642" t="s">
        <v>1148</v>
      </c>
      <c r="N1642" t="s">
        <v>1149</v>
      </c>
      <c r="O1642" t="s">
        <v>5337</v>
      </c>
      <c r="P1642" t="s">
        <v>147</v>
      </c>
      <c r="Q1642" t="s">
        <v>148</v>
      </c>
      <c r="R1642" t="s">
        <v>8659</v>
      </c>
      <c r="S1642" t="s">
        <v>8645</v>
      </c>
      <c r="T1642" t="b">
        <v>0</v>
      </c>
      <c r="U1642" t="b">
        <v>0</v>
      </c>
      <c r="V1642">
        <v>3</v>
      </c>
      <c r="W1642">
        <v>140</v>
      </c>
      <c r="X1642">
        <v>7</v>
      </c>
      <c r="AB1642">
        <v>2</v>
      </c>
      <c r="AC1642">
        <v>1</v>
      </c>
      <c r="AE1642" t="s">
        <v>610</v>
      </c>
      <c r="AG1642" t="s">
        <v>5338</v>
      </c>
      <c r="AH1642" t="s">
        <v>5339</v>
      </c>
    </row>
    <row r="1643" spans="1:34" x14ac:dyDescent="0.25">
      <c r="A1643">
        <v>6</v>
      </c>
      <c r="B1643" t="s">
        <v>643</v>
      </c>
      <c r="C1643" t="s">
        <v>646</v>
      </c>
      <c r="D1643" t="s">
        <v>644</v>
      </c>
      <c r="E1643" t="s">
        <v>645</v>
      </c>
      <c r="F1643" t="s">
        <v>649</v>
      </c>
      <c r="G1643" t="s">
        <v>650</v>
      </c>
      <c r="H1643" t="s">
        <v>1146</v>
      </c>
      <c r="I1643" t="s">
        <v>1147</v>
      </c>
      <c r="J1643">
        <v>2</v>
      </c>
      <c r="L1643" t="s">
        <v>1129</v>
      </c>
      <c r="M1643" t="s">
        <v>1148</v>
      </c>
      <c r="N1643" t="s">
        <v>1149</v>
      </c>
      <c r="O1643" t="s">
        <v>5340</v>
      </c>
      <c r="P1643" t="s">
        <v>147</v>
      </c>
      <c r="Q1643" t="s">
        <v>148</v>
      </c>
      <c r="R1643" t="s">
        <v>8659</v>
      </c>
      <c r="S1643" t="s">
        <v>8645</v>
      </c>
      <c r="T1643" t="b">
        <v>0</v>
      </c>
      <c r="U1643" t="b">
        <v>0</v>
      </c>
      <c r="V1643">
        <v>4</v>
      </c>
      <c r="W1643">
        <v>140</v>
      </c>
      <c r="X1643">
        <v>6</v>
      </c>
      <c r="AB1643">
        <v>2</v>
      </c>
      <c r="AC1643">
        <v>1</v>
      </c>
      <c r="AE1643" t="s">
        <v>610</v>
      </c>
      <c r="AG1643" t="s">
        <v>5338</v>
      </c>
      <c r="AH1643" t="s">
        <v>5341</v>
      </c>
    </row>
    <row r="1644" spans="1:34" x14ac:dyDescent="0.25">
      <c r="A1644">
        <v>6</v>
      </c>
      <c r="B1644" t="s">
        <v>643</v>
      </c>
      <c r="C1644" t="s">
        <v>646</v>
      </c>
      <c r="D1644" t="s">
        <v>644</v>
      </c>
      <c r="E1644" t="s">
        <v>645</v>
      </c>
      <c r="F1644" t="s">
        <v>649</v>
      </c>
      <c r="G1644" t="s">
        <v>650</v>
      </c>
      <c r="H1644" t="s">
        <v>1146</v>
      </c>
      <c r="I1644" t="s">
        <v>1147</v>
      </c>
      <c r="J1644">
        <v>2</v>
      </c>
      <c r="L1644" t="s">
        <v>1129</v>
      </c>
      <c r="M1644" t="s">
        <v>1148</v>
      </c>
      <c r="N1644" t="s">
        <v>1149</v>
      </c>
      <c r="O1644" t="s">
        <v>5342</v>
      </c>
      <c r="P1644" t="s">
        <v>177</v>
      </c>
      <c r="Q1644" t="s">
        <v>148</v>
      </c>
      <c r="R1644" t="s">
        <v>8659</v>
      </c>
      <c r="S1644" t="s">
        <v>8645</v>
      </c>
      <c r="T1644" t="b">
        <v>1</v>
      </c>
      <c r="U1644" t="b">
        <v>0</v>
      </c>
      <c r="V1644">
        <v>1</v>
      </c>
      <c r="W1644">
        <v>25</v>
      </c>
      <c r="X1644">
        <v>12</v>
      </c>
      <c r="AB1644">
        <v>2</v>
      </c>
      <c r="AC1644">
        <v>1</v>
      </c>
      <c r="AE1644" t="s">
        <v>2289</v>
      </c>
      <c r="AG1644" t="s">
        <v>5343</v>
      </c>
      <c r="AH1644" t="s">
        <v>5344</v>
      </c>
    </row>
    <row r="1645" spans="1:34" x14ac:dyDescent="0.25">
      <c r="A1645">
        <v>6</v>
      </c>
      <c r="B1645" t="s">
        <v>643</v>
      </c>
      <c r="C1645" t="s">
        <v>646</v>
      </c>
      <c r="D1645" t="s">
        <v>644</v>
      </c>
      <c r="E1645" t="s">
        <v>645</v>
      </c>
      <c r="F1645" t="s">
        <v>649</v>
      </c>
      <c r="G1645" t="s">
        <v>650</v>
      </c>
      <c r="H1645" t="s">
        <v>1146</v>
      </c>
      <c r="I1645" t="s">
        <v>1147</v>
      </c>
      <c r="J1645">
        <v>2</v>
      </c>
      <c r="L1645" t="s">
        <v>1129</v>
      </c>
      <c r="M1645" t="s">
        <v>1148</v>
      </c>
      <c r="N1645" t="s">
        <v>1149</v>
      </c>
      <c r="O1645" t="s">
        <v>5345</v>
      </c>
      <c r="P1645" t="s">
        <v>177</v>
      </c>
      <c r="Q1645" t="s">
        <v>148</v>
      </c>
      <c r="R1645" t="s">
        <v>8659</v>
      </c>
      <c r="S1645" t="s">
        <v>8645</v>
      </c>
      <c r="T1645" t="b">
        <v>1</v>
      </c>
      <c r="U1645" t="b">
        <v>0</v>
      </c>
      <c r="V1645">
        <v>2</v>
      </c>
      <c r="W1645">
        <v>30</v>
      </c>
      <c r="X1645">
        <v>12</v>
      </c>
      <c r="AB1645">
        <v>2</v>
      </c>
      <c r="AC1645">
        <v>1</v>
      </c>
      <c r="AE1645" t="s">
        <v>618</v>
      </c>
      <c r="AG1645" t="s">
        <v>5346</v>
      </c>
      <c r="AH1645" t="s">
        <v>5347</v>
      </c>
    </row>
    <row r="1646" spans="1:34" x14ac:dyDescent="0.25">
      <c r="A1646">
        <v>6</v>
      </c>
      <c r="B1646" t="s">
        <v>643</v>
      </c>
      <c r="C1646" t="s">
        <v>646</v>
      </c>
      <c r="D1646" t="s">
        <v>644</v>
      </c>
      <c r="E1646" t="s">
        <v>645</v>
      </c>
      <c r="F1646" t="s">
        <v>649</v>
      </c>
      <c r="G1646" t="s">
        <v>650</v>
      </c>
      <c r="H1646" t="s">
        <v>1146</v>
      </c>
      <c r="I1646" t="s">
        <v>1147</v>
      </c>
      <c r="J1646">
        <v>2</v>
      </c>
      <c r="L1646" t="s">
        <v>1129</v>
      </c>
      <c r="M1646" t="s">
        <v>1148</v>
      </c>
      <c r="N1646" t="s">
        <v>1149</v>
      </c>
      <c r="O1646" t="s">
        <v>5348</v>
      </c>
      <c r="P1646" t="s">
        <v>177</v>
      </c>
      <c r="Q1646" t="s">
        <v>148</v>
      </c>
      <c r="R1646" t="s">
        <v>8659</v>
      </c>
      <c r="S1646" t="s">
        <v>8645</v>
      </c>
      <c r="T1646" t="b">
        <v>1</v>
      </c>
      <c r="U1646" t="b">
        <v>0</v>
      </c>
      <c r="V1646">
        <v>3</v>
      </c>
      <c r="W1646">
        <v>35</v>
      </c>
      <c r="X1646">
        <v>12</v>
      </c>
      <c r="AB1646">
        <v>2</v>
      </c>
      <c r="AC1646">
        <v>1</v>
      </c>
      <c r="AE1646" t="s">
        <v>3856</v>
      </c>
      <c r="AG1646" t="s">
        <v>5349</v>
      </c>
      <c r="AH1646" t="s">
        <v>5350</v>
      </c>
    </row>
    <row r="1647" spans="1:34" x14ac:dyDescent="0.25">
      <c r="A1647">
        <v>6</v>
      </c>
      <c r="B1647" t="s">
        <v>643</v>
      </c>
      <c r="C1647" t="s">
        <v>646</v>
      </c>
      <c r="D1647" t="s">
        <v>644</v>
      </c>
      <c r="E1647" t="s">
        <v>645</v>
      </c>
      <c r="F1647" t="s">
        <v>649</v>
      </c>
      <c r="G1647" t="s">
        <v>650</v>
      </c>
      <c r="H1647" t="s">
        <v>1146</v>
      </c>
      <c r="I1647" t="s">
        <v>1147</v>
      </c>
      <c r="J1647">
        <v>2</v>
      </c>
      <c r="L1647" t="s">
        <v>1129</v>
      </c>
      <c r="M1647" t="s">
        <v>1148</v>
      </c>
      <c r="N1647" t="s">
        <v>1149</v>
      </c>
      <c r="O1647" t="s">
        <v>5351</v>
      </c>
      <c r="P1647" t="s">
        <v>309</v>
      </c>
      <c r="Q1647" t="s">
        <v>148</v>
      </c>
      <c r="R1647" t="s">
        <v>8661</v>
      </c>
      <c r="S1647" t="s">
        <v>8645</v>
      </c>
      <c r="T1647" t="b">
        <v>0</v>
      </c>
      <c r="U1647" t="b">
        <v>0</v>
      </c>
      <c r="V1647">
        <v>1</v>
      </c>
      <c r="W1647">
        <v>15</v>
      </c>
      <c r="X1647">
        <v>12</v>
      </c>
      <c r="AB1647">
        <v>1</v>
      </c>
      <c r="AC1647">
        <v>1</v>
      </c>
      <c r="AD1647">
        <v>1</v>
      </c>
      <c r="AE1647" t="s">
        <v>610</v>
      </c>
      <c r="AG1647" t="s">
        <v>5352</v>
      </c>
      <c r="AH1647" t="s">
        <v>5353</v>
      </c>
    </row>
    <row r="1648" spans="1:34" x14ac:dyDescent="0.25">
      <c r="A1648">
        <v>6</v>
      </c>
      <c r="B1648" t="s">
        <v>643</v>
      </c>
      <c r="C1648" t="s">
        <v>646</v>
      </c>
      <c r="D1648" t="s">
        <v>644</v>
      </c>
      <c r="E1648" t="s">
        <v>645</v>
      </c>
      <c r="F1648" t="s">
        <v>649</v>
      </c>
      <c r="G1648" t="s">
        <v>650</v>
      </c>
      <c r="H1648" t="s">
        <v>1146</v>
      </c>
      <c r="I1648" t="s">
        <v>1147</v>
      </c>
      <c r="J1648">
        <v>2</v>
      </c>
      <c r="L1648" t="s">
        <v>1129</v>
      </c>
      <c r="M1648" t="s">
        <v>1148</v>
      </c>
      <c r="N1648" t="s">
        <v>1149</v>
      </c>
      <c r="O1648" t="s">
        <v>5354</v>
      </c>
      <c r="P1648" t="s">
        <v>309</v>
      </c>
      <c r="Q1648" t="s">
        <v>148</v>
      </c>
      <c r="R1648" t="s">
        <v>8661</v>
      </c>
      <c r="S1648" t="s">
        <v>8645</v>
      </c>
      <c r="T1648" t="b">
        <v>0</v>
      </c>
      <c r="U1648" t="b">
        <v>0</v>
      </c>
      <c r="V1648">
        <v>2</v>
      </c>
      <c r="W1648">
        <v>10</v>
      </c>
      <c r="X1648">
        <v>15</v>
      </c>
      <c r="AB1648">
        <v>1</v>
      </c>
      <c r="AC1648">
        <v>2</v>
      </c>
      <c r="AD1648">
        <v>2</v>
      </c>
      <c r="AE1648" t="s">
        <v>3856</v>
      </c>
      <c r="AG1648" t="s">
        <v>5355</v>
      </c>
      <c r="AH1648" t="s">
        <v>5356</v>
      </c>
    </row>
    <row r="1649" spans="1:34" x14ac:dyDescent="0.25">
      <c r="A1649">
        <v>6</v>
      </c>
      <c r="B1649" t="s">
        <v>643</v>
      </c>
      <c r="C1649" t="s">
        <v>646</v>
      </c>
      <c r="D1649" t="s">
        <v>644</v>
      </c>
      <c r="E1649" t="s">
        <v>645</v>
      </c>
      <c r="F1649" t="s">
        <v>649</v>
      </c>
      <c r="G1649" t="s">
        <v>650</v>
      </c>
      <c r="H1649" t="s">
        <v>1146</v>
      </c>
      <c r="I1649" t="s">
        <v>1147</v>
      </c>
      <c r="J1649">
        <v>2</v>
      </c>
      <c r="L1649" t="s">
        <v>1129</v>
      </c>
      <c r="M1649" t="s">
        <v>1148</v>
      </c>
      <c r="N1649" t="s">
        <v>1149</v>
      </c>
      <c r="O1649" t="s">
        <v>5357</v>
      </c>
      <c r="P1649" t="s">
        <v>309</v>
      </c>
      <c r="Q1649" t="s">
        <v>148</v>
      </c>
      <c r="R1649" t="s">
        <v>8661</v>
      </c>
      <c r="S1649" t="s">
        <v>8645</v>
      </c>
      <c r="T1649" t="b">
        <v>0</v>
      </c>
      <c r="U1649" t="b">
        <v>0</v>
      </c>
      <c r="V1649">
        <v>3</v>
      </c>
      <c r="W1649">
        <v>10</v>
      </c>
      <c r="X1649">
        <v>15</v>
      </c>
      <c r="AB1649">
        <v>1</v>
      </c>
      <c r="AC1649">
        <v>2</v>
      </c>
      <c r="AD1649">
        <v>2</v>
      </c>
      <c r="AE1649" t="s">
        <v>3856</v>
      </c>
      <c r="AG1649" t="s">
        <v>5355</v>
      </c>
      <c r="AH1649" t="s">
        <v>5358</v>
      </c>
    </row>
    <row r="1650" spans="1:34" x14ac:dyDescent="0.25">
      <c r="A1650">
        <v>6</v>
      </c>
      <c r="B1650" t="s">
        <v>643</v>
      </c>
      <c r="C1650" t="s">
        <v>646</v>
      </c>
      <c r="D1650" t="s">
        <v>644</v>
      </c>
      <c r="E1650" t="s">
        <v>645</v>
      </c>
      <c r="F1650" t="s">
        <v>649</v>
      </c>
      <c r="G1650" t="s">
        <v>650</v>
      </c>
      <c r="H1650" t="s">
        <v>1146</v>
      </c>
      <c r="I1650" t="s">
        <v>1147</v>
      </c>
      <c r="J1650">
        <v>2</v>
      </c>
      <c r="L1650" t="s">
        <v>1129</v>
      </c>
      <c r="M1650" t="s">
        <v>1148</v>
      </c>
      <c r="N1650" t="s">
        <v>1149</v>
      </c>
      <c r="O1650" t="s">
        <v>5359</v>
      </c>
      <c r="P1650" t="s">
        <v>222</v>
      </c>
      <c r="Q1650" t="s">
        <v>8650</v>
      </c>
      <c r="R1650" t="s">
        <v>8637</v>
      </c>
      <c r="S1650" t="s">
        <v>8643</v>
      </c>
      <c r="T1650" t="b">
        <v>1</v>
      </c>
      <c r="U1650" t="b">
        <v>0</v>
      </c>
      <c r="V1650">
        <v>1</v>
      </c>
      <c r="W1650">
        <v>22.5</v>
      </c>
      <c r="X1650">
        <v>12</v>
      </c>
      <c r="AB1650">
        <v>3</v>
      </c>
      <c r="AC1650">
        <v>1</v>
      </c>
      <c r="AD1650">
        <v>3</v>
      </c>
      <c r="AE1650" t="s">
        <v>3856</v>
      </c>
      <c r="AG1650" t="s">
        <v>4103</v>
      </c>
      <c r="AH1650" t="s">
        <v>5360</v>
      </c>
    </row>
    <row r="1651" spans="1:34" x14ac:dyDescent="0.25">
      <c r="A1651">
        <v>6</v>
      </c>
      <c r="B1651" t="s">
        <v>643</v>
      </c>
      <c r="C1651" t="s">
        <v>646</v>
      </c>
      <c r="D1651" t="s">
        <v>644</v>
      </c>
      <c r="E1651" t="s">
        <v>645</v>
      </c>
      <c r="F1651" t="s">
        <v>649</v>
      </c>
      <c r="G1651" t="s">
        <v>650</v>
      </c>
      <c r="H1651" t="s">
        <v>1146</v>
      </c>
      <c r="I1651" t="s">
        <v>1147</v>
      </c>
      <c r="J1651">
        <v>2</v>
      </c>
      <c r="L1651" t="s">
        <v>1129</v>
      </c>
      <c r="M1651" t="s">
        <v>1148</v>
      </c>
      <c r="N1651" t="s">
        <v>1149</v>
      </c>
      <c r="O1651" t="s">
        <v>5361</v>
      </c>
      <c r="P1651" t="s">
        <v>222</v>
      </c>
      <c r="Q1651" t="s">
        <v>8650</v>
      </c>
      <c r="R1651" t="s">
        <v>8637</v>
      </c>
      <c r="S1651" t="s">
        <v>8643</v>
      </c>
      <c r="T1651" t="b">
        <v>1</v>
      </c>
      <c r="U1651" t="b">
        <v>0</v>
      </c>
      <c r="V1651">
        <v>2</v>
      </c>
      <c r="W1651">
        <v>22.5</v>
      </c>
      <c r="X1651">
        <v>12</v>
      </c>
      <c r="AB1651">
        <v>3</v>
      </c>
      <c r="AC1651">
        <v>1</v>
      </c>
      <c r="AD1651">
        <v>3</v>
      </c>
      <c r="AE1651" t="s">
        <v>3856</v>
      </c>
      <c r="AG1651" t="s">
        <v>4103</v>
      </c>
      <c r="AH1651" t="s">
        <v>5362</v>
      </c>
    </row>
    <row r="1652" spans="1:34" x14ac:dyDescent="0.25">
      <c r="A1652">
        <v>6</v>
      </c>
      <c r="B1652" t="s">
        <v>643</v>
      </c>
      <c r="C1652" t="s">
        <v>646</v>
      </c>
      <c r="D1652" t="s">
        <v>644</v>
      </c>
      <c r="E1652" t="s">
        <v>645</v>
      </c>
      <c r="F1652" t="s">
        <v>649</v>
      </c>
      <c r="G1652" t="s">
        <v>650</v>
      </c>
      <c r="H1652" t="s">
        <v>1146</v>
      </c>
      <c r="I1652" t="s">
        <v>1147</v>
      </c>
      <c r="J1652">
        <v>2</v>
      </c>
      <c r="L1652" t="s">
        <v>1129</v>
      </c>
      <c r="M1652" t="s">
        <v>1148</v>
      </c>
      <c r="N1652" t="s">
        <v>1149</v>
      </c>
      <c r="O1652" t="s">
        <v>5363</v>
      </c>
      <c r="P1652" t="s">
        <v>222</v>
      </c>
      <c r="Q1652" t="s">
        <v>8650</v>
      </c>
      <c r="R1652" t="s">
        <v>8637</v>
      </c>
      <c r="S1652" t="s">
        <v>8643</v>
      </c>
      <c r="T1652" t="b">
        <v>1</v>
      </c>
      <c r="U1652" t="b">
        <v>0</v>
      </c>
      <c r="V1652">
        <v>3</v>
      </c>
      <c r="W1652">
        <v>22.5</v>
      </c>
      <c r="X1652">
        <v>12</v>
      </c>
      <c r="AB1652">
        <v>3</v>
      </c>
      <c r="AC1652">
        <v>1</v>
      </c>
      <c r="AD1652">
        <v>3</v>
      </c>
      <c r="AE1652" t="s">
        <v>3856</v>
      </c>
      <c r="AG1652" t="s">
        <v>4103</v>
      </c>
      <c r="AH1652" t="s">
        <v>5364</v>
      </c>
    </row>
    <row r="1653" spans="1:34" x14ac:dyDescent="0.25">
      <c r="A1653">
        <v>6</v>
      </c>
      <c r="B1653" t="s">
        <v>643</v>
      </c>
      <c r="C1653" t="s">
        <v>646</v>
      </c>
      <c r="D1653" t="s">
        <v>644</v>
      </c>
      <c r="E1653" t="s">
        <v>645</v>
      </c>
      <c r="F1653" t="s">
        <v>649</v>
      </c>
      <c r="G1653" t="s">
        <v>650</v>
      </c>
      <c r="H1653" t="s">
        <v>1146</v>
      </c>
      <c r="I1653" t="s">
        <v>1147</v>
      </c>
      <c r="J1653">
        <v>2</v>
      </c>
      <c r="L1653" t="s">
        <v>1129</v>
      </c>
      <c r="M1653" t="s">
        <v>1148</v>
      </c>
      <c r="N1653" t="s">
        <v>1149</v>
      </c>
      <c r="O1653" t="s">
        <v>5365</v>
      </c>
      <c r="P1653" t="s">
        <v>415</v>
      </c>
      <c r="Q1653" t="s">
        <v>272</v>
      </c>
      <c r="R1653" t="s">
        <v>8667</v>
      </c>
      <c r="S1653" t="s">
        <v>8645</v>
      </c>
      <c r="T1653" t="b">
        <v>0</v>
      </c>
      <c r="U1653" t="b">
        <v>1</v>
      </c>
      <c r="V1653">
        <v>1</v>
      </c>
      <c r="W1653">
        <v>20</v>
      </c>
      <c r="Y1653">
        <v>20</v>
      </c>
      <c r="AH1653" t="s">
        <v>5366</v>
      </c>
    </row>
    <row r="1654" spans="1:34" x14ac:dyDescent="0.25">
      <c r="A1654">
        <v>6</v>
      </c>
      <c r="B1654" t="s">
        <v>643</v>
      </c>
      <c r="C1654" t="s">
        <v>646</v>
      </c>
      <c r="D1654" t="s">
        <v>644</v>
      </c>
      <c r="E1654" t="s">
        <v>645</v>
      </c>
      <c r="F1654" t="s">
        <v>649</v>
      </c>
      <c r="G1654" t="s">
        <v>650</v>
      </c>
      <c r="H1654" t="s">
        <v>1146</v>
      </c>
      <c r="I1654" t="s">
        <v>1147</v>
      </c>
      <c r="J1654">
        <v>2</v>
      </c>
      <c r="L1654" t="s">
        <v>1129</v>
      </c>
      <c r="M1654" t="s">
        <v>1148</v>
      </c>
      <c r="N1654" t="s">
        <v>1149</v>
      </c>
      <c r="O1654" t="s">
        <v>5367</v>
      </c>
      <c r="P1654" t="s">
        <v>420</v>
      </c>
      <c r="Q1654" t="s">
        <v>8650</v>
      </c>
      <c r="R1654" t="s">
        <v>8637</v>
      </c>
      <c r="S1654" t="s">
        <v>8645</v>
      </c>
      <c r="T1654" t="b">
        <v>0</v>
      </c>
      <c r="U1654" t="b">
        <v>0</v>
      </c>
      <c r="V1654">
        <v>1</v>
      </c>
      <c r="W1654">
        <v>45</v>
      </c>
      <c r="X1654">
        <v>10</v>
      </c>
      <c r="AG1654" t="s">
        <v>5368</v>
      </c>
      <c r="AH1654" t="s">
        <v>5369</v>
      </c>
    </row>
    <row r="1655" spans="1:34" x14ac:dyDescent="0.25">
      <c r="A1655">
        <v>6</v>
      </c>
      <c r="B1655" t="s">
        <v>643</v>
      </c>
      <c r="C1655" t="s">
        <v>646</v>
      </c>
      <c r="D1655" t="s">
        <v>644</v>
      </c>
      <c r="E1655" t="s">
        <v>645</v>
      </c>
      <c r="F1655" t="s">
        <v>649</v>
      </c>
      <c r="G1655" t="s">
        <v>650</v>
      </c>
      <c r="H1655" t="s">
        <v>1146</v>
      </c>
      <c r="I1655" t="s">
        <v>1147</v>
      </c>
      <c r="J1655">
        <v>2</v>
      </c>
      <c r="L1655" t="s">
        <v>1129</v>
      </c>
      <c r="M1655" t="s">
        <v>1148</v>
      </c>
      <c r="N1655" t="s">
        <v>1149</v>
      </c>
      <c r="O1655" t="s">
        <v>5370</v>
      </c>
      <c r="P1655" t="s">
        <v>420</v>
      </c>
      <c r="Q1655" t="s">
        <v>8650</v>
      </c>
      <c r="R1655" t="s">
        <v>8637</v>
      </c>
      <c r="S1655" t="s">
        <v>8645</v>
      </c>
      <c r="T1655" t="b">
        <v>0</v>
      </c>
      <c r="U1655" t="b">
        <v>0</v>
      </c>
      <c r="V1655">
        <v>2</v>
      </c>
      <c r="W1655">
        <v>50</v>
      </c>
      <c r="X1655">
        <v>13</v>
      </c>
      <c r="AG1655" t="s">
        <v>5371</v>
      </c>
      <c r="AH1655" t="s">
        <v>5372</v>
      </c>
    </row>
    <row r="1656" spans="1:34" x14ac:dyDescent="0.25">
      <c r="A1656">
        <v>6</v>
      </c>
      <c r="B1656" t="s">
        <v>643</v>
      </c>
      <c r="C1656" t="s">
        <v>646</v>
      </c>
      <c r="D1656" t="s">
        <v>644</v>
      </c>
      <c r="E1656" t="s">
        <v>645</v>
      </c>
      <c r="F1656" t="s">
        <v>649</v>
      </c>
      <c r="G1656" t="s">
        <v>650</v>
      </c>
      <c r="H1656" t="s">
        <v>1146</v>
      </c>
      <c r="I1656" t="s">
        <v>1147</v>
      </c>
      <c r="J1656">
        <v>2</v>
      </c>
      <c r="L1656" t="s">
        <v>1129</v>
      </c>
      <c r="M1656" t="s">
        <v>1148</v>
      </c>
      <c r="N1656" t="s">
        <v>1149</v>
      </c>
      <c r="O1656" t="s">
        <v>5373</v>
      </c>
      <c r="P1656" t="s">
        <v>420</v>
      </c>
      <c r="Q1656" t="s">
        <v>8650</v>
      </c>
      <c r="R1656" t="s">
        <v>8637</v>
      </c>
      <c r="S1656" t="s">
        <v>8645</v>
      </c>
      <c r="T1656" t="b">
        <v>0</v>
      </c>
      <c r="U1656" t="b">
        <v>0</v>
      </c>
      <c r="V1656">
        <v>3</v>
      </c>
      <c r="W1656">
        <v>25</v>
      </c>
      <c r="X1656">
        <v>10</v>
      </c>
      <c r="AG1656" t="s">
        <v>5374</v>
      </c>
      <c r="AH1656" t="s">
        <v>1149</v>
      </c>
    </row>
    <row r="1657" spans="1:34" x14ac:dyDescent="0.25">
      <c r="A1657">
        <v>6</v>
      </c>
      <c r="B1657" t="s">
        <v>643</v>
      </c>
      <c r="C1657" t="s">
        <v>646</v>
      </c>
      <c r="D1657" t="s">
        <v>644</v>
      </c>
      <c r="E1657" t="s">
        <v>645</v>
      </c>
      <c r="F1657" t="s">
        <v>649</v>
      </c>
      <c r="G1657" t="s">
        <v>650</v>
      </c>
      <c r="H1657" t="s">
        <v>1150</v>
      </c>
      <c r="I1657" t="s">
        <v>1151</v>
      </c>
      <c r="J1657">
        <v>3</v>
      </c>
      <c r="L1657" t="s">
        <v>1134</v>
      </c>
      <c r="M1657" t="s">
        <v>1152</v>
      </c>
      <c r="N1657" t="s">
        <v>1153</v>
      </c>
      <c r="O1657" t="s">
        <v>5375</v>
      </c>
      <c r="P1657" t="s">
        <v>363</v>
      </c>
      <c r="Q1657" t="s">
        <v>357</v>
      </c>
      <c r="R1657" t="s">
        <v>357</v>
      </c>
      <c r="S1657" t="s">
        <v>357</v>
      </c>
      <c r="T1657" t="b">
        <v>0</v>
      </c>
      <c r="U1657" t="b">
        <v>1</v>
      </c>
      <c r="V1657">
        <v>1</v>
      </c>
      <c r="Y1657">
        <v>300</v>
      </c>
      <c r="Z1657">
        <v>0.55000000000000004</v>
      </c>
      <c r="AA1657" t="s">
        <v>3957</v>
      </c>
      <c r="AG1657" t="s">
        <v>5376</v>
      </c>
      <c r="AH1657" t="s">
        <v>1152</v>
      </c>
    </row>
    <row r="1658" spans="1:34" x14ac:dyDescent="0.25">
      <c r="A1658">
        <v>6</v>
      </c>
      <c r="B1658" t="s">
        <v>643</v>
      </c>
      <c r="C1658" t="s">
        <v>646</v>
      </c>
      <c r="D1658" t="s">
        <v>644</v>
      </c>
      <c r="E1658" t="s">
        <v>645</v>
      </c>
      <c r="F1658" t="s">
        <v>649</v>
      </c>
      <c r="G1658" t="s">
        <v>650</v>
      </c>
      <c r="H1658" t="s">
        <v>1150</v>
      </c>
      <c r="I1658" t="s">
        <v>1151</v>
      </c>
      <c r="J1658">
        <v>3</v>
      </c>
      <c r="L1658" t="s">
        <v>1134</v>
      </c>
      <c r="M1658" t="s">
        <v>1152</v>
      </c>
      <c r="N1658" t="s">
        <v>1153</v>
      </c>
      <c r="O1658" t="s">
        <v>5377</v>
      </c>
      <c r="P1658" t="s">
        <v>15</v>
      </c>
      <c r="Q1658" t="s">
        <v>2</v>
      </c>
      <c r="R1658" t="s">
        <v>2</v>
      </c>
      <c r="S1658" t="s">
        <v>8646</v>
      </c>
      <c r="T1658" t="b">
        <v>1</v>
      </c>
      <c r="U1658" t="b">
        <v>1</v>
      </c>
      <c r="V1658">
        <v>1</v>
      </c>
      <c r="W1658">
        <v>75</v>
      </c>
      <c r="Y1658">
        <v>60</v>
      </c>
      <c r="AG1658" t="s">
        <v>5279</v>
      </c>
      <c r="AH1658" t="s">
        <v>5378</v>
      </c>
    </row>
    <row r="1659" spans="1:34" x14ac:dyDescent="0.25">
      <c r="A1659">
        <v>6</v>
      </c>
      <c r="B1659" t="s">
        <v>643</v>
      </c>
      <c r="C1659" t="s">
        <v>646</v>
      </c>
      <c r="D1659" t="s">
        <v>644</v>
      </c>
      <c r="E1659" t="s">
        <v>645</v>
      </c>
      <c r="F1659" t="s">
        <v>649</v>
      </c>
      <c r="G1659" t="s">
        <v>650</v>
      </c>
      <c r="H1659" t="s">
        <v>1150</v>
      </c>
      <c r="I1659" t="s">
        <v>1151</v>
      </c>
      <c r="J1659">
        <v>3</v>
      </c>
      <c r="L1659" t="s">
        <v>1134</v>
      </c>
      <c r="M1659" t="s">
        <v>1152</v>
      </c>
      <c r="N1659" t="s">
        <v>1153</v>
      </c>
      <c r="O1659" t="s">
        <v>5379</v>
      </c>
      <c r="P1659" t="s">
        <v>15</v>
      </c>
      <c r="Q1659" t="s">
        <v>2</v>
      </c>
      <c r="R1659" t="s">
        <v>2</v>
      </c>
      <c r="S1659" t="s">
        <v>8646</v>
      </c>
      <c r="T1659" t="b">
        <v>1</v>
      </c>
      <c r="U1659" t="b">
        <v>1</v>
      </c>
      <c r="V1659">
        <v>2</v>
      </c>
      <c r="W1659">
        <v>75</v>
      </c>
      <c r="Y1659">
        <v>60</v>
      </c>
      <c r="AG1659" t="s">
        <v>5279</v>
      </c>
      <c r="AH1659" t="s">
        <v>5380</v>
      </c>
    </row>
    <row r="1660" spans="1:34" x14ac:dyDescent="0.25">
      <c r="A1660">
        <v>6</v>
      </c>
      <c r="B1660" t="s">
        <v>643</v>
      </c>
      <c r="C1660" t="s">
        <v>646</v>
      </c>
      <c r="D1660" t="s">
        <v>644</v>
      </c>
      <c r="E1660" t="s">
        <v>645</v>
      </c>
      <c r="F1660" t="s">
        <v>649</v>
      </c>
      <c r="G1660" t="s">
        <v>650</v>
      </c>
      <c r="H1660" t="s">
        <v>1150</v>
      </c>
      <c r="I1660" t="s">
        <v>1151</v>
      </c>
      <c r="J1660">
        <v>3</v>
      </c>
      <c r="L1660" t="s">
        <v>1134</v>
      </c>
      <c r="M1660" t="s">
        <v>1152</v>
      </c>
      <c r="N1660" t="s">
        <v>1153</v>
      </c>
      <c r="O1660" t="s">
        <v>5381</v>
      </c>
      <c r="P1660" t="s">
        <v>15</v>
      </c>
      <c r="Q1660" t="s">
        <v>2</v>
      </c>
      <c r="R1660" t="s">
        <v>2</v>
      </c>
      <c r="S1660" t="s">
        <v>8646</v>
      </c>
      <c r="T1660" t="b">
        <v>1</v>
      </c>
      <c r="U1660" t="b">
        <v>1</v>
      </c>
      <c r="V1660">
        <v>3</v>
      </c>
      <c r="W1660">
        <v>75</v>
      </c>
      <c r="Y1660">
        <v>58.8</v>
      </c>
      <c r="AG1660" t="s">
        <v>5279</v>
      </c>
      <c r="AH1660" t="s">
        <v>5382</v>
      </c>
    </row>
    <row r="1661" spans="1:34" x14ac:dyDescent="0.25">
      <c r="A1661">
        <v>6</v>
      </c>
      <c r="B1661" t="s">
        <v>643</v>
      </c>
      <c r="C1661" t="s">
        <v>646</v>
      </c>
      <c r="D1661" t="s">
        <v>644</v>
      </c>
      <c r="E1661" t="s">
        <v>645</v>
      </c>
      <c r="F1661" t="s">
        <v>649</v>
      </c>
      <c r="G1661" t="s">
        <v>650</v>
      </c>
      <c r="H1661" t="s">
        <v>1150</v>
      </c>
      <c r="I1661" t="s">
        <v>1151</v>
      </c>
      <c r="J1661">
        <v>3</v>
      </c>
      <c r="L1661" t="s">
        <v>1134</v>
      </c>
      <c r="M1661" t="s">
        <v>1152</v>
      </c>
      <c r="N1661" t="s">
        <v>1153</v>
      </c>
      <c r="O1661" t="s">
        <v>5383</v>
      </c>
      <c r="P1661" t="s">
        <v>15</v>
      </c>
      <c r="Q1661" t="s">
        <v>2</v>
      </c>
      <c r="R1661" t="s">
        <v>2</v>
      </c>
      <c r="S1661" t="s">
        <v>8646</v>
      </c>
      <c r="T1661" t="b">
        <v>1</v>
      </c>
      <c r="U1661" t="b">
        <v>1</v>
      </c>
      <c r="V1661">
        <v>4</v>
      </c>
      <c r="W1661">
        <v>75</v>
      </c>
      <c r="Y1661">
        <v>57</v>
      </c>
      <c r="AG1661" t="s">
        <v>5279</v>
      </c>
      <c r="AH1661" t="s">
        <v>5384</v>
      </c>
    </row>
    <row r="1662" spans="1:34" x14ac:dyDescent="0.25">
      <c r="A1662">
        <v>6</v>
      </c>
      <c r="B1662" t="s">
        <v>643</v>
      </c>
      <c r="C1662" t="s">
        <v>646</v>
      </c>
      <c r="D1662" t="s">
        <v>644</v>
      </c>
      <c r="E1662" t="s">
        <v>645</v>
      </c>
      <c r="F1662" t="s">
        <v>649</v>
      </c>
      <c r="G1662" t="s">
        <v>650</v>
      </c>
      <c r="H1662" t="s">
        <v>1150</v>
      </c>
      <c r="I1662" t="s">
        <v>1151</v>
      </c>
      <c r="J1662">
        <v>3</v>
      </c>
      <c r="L1662" t="s">
        <v>1134</v>
      </c>
      <c r="M1662" t="s">
        <v>1152</v>
      </c>
      <c r="N1662" t="s">
        <v>1153</v>
      </c>
      <c r="O1662" t="s">
        <v>5385</v>
      </c>
      <c r="P1662" t="s">
        <v>55</v>
      </c>
      <c r="Q1662" t="s">
        <v>25</v>
      </c>
      <c r="R1662" t="s">
        <v>25</v>
      </c>
      <c r="S1662" t="s">
        <v>8645</v>
      </c>
      <c r="T1662" t="b">
        <v>1</v>
      </c>
      <c r="U1662" t="b">
        <v>0</v>
      </c>
      <c r="V1662">
        <v>1</v>
      </c>
      <c r="W1662">
        <v>50</v>
      </c>
      <c r="X1662">
        <v>12</v>
      </c>
      <c r="AB1662">
        <v>2</v>
      </c>
      <c r="AD1662">
        <v>2</v>
      </c>
      <c r="AE1662" t="s">
        <v>618</v>
      </c>
      <c r="AG1662" t="s">
        <v>5386</v>
      </c>
      <c r="AH1662" t="s">
        <v>5387</v>
      </c>
    </row>
    <row r="1663" spans="1:34" x14ac:dyDescent="0.25">
      <c r="A1663">
        <v>6</v>
      </c>
      <c r="B1663" t="s">
        <v>643</v>
      </c>
      <c r="C1663" t="s">
        <v>646</v>
      </c>
      <c r="D1663" t="s">
        <v>644</v>
      </c>
      <c r="E1663" t="s">
        <v>645</v>
      </c>
      <c r="F1663" t="s">
        <v>649</v>
      </c>
      <c r="G1663" t="s">
        <v>650</v>
      </c>
      <c r="H1663" t="s">
        <v>1150</v>
      </c>
      <c r="I1663" t="s">
        <v>1151</v>
      </c>
      <c r="J1663">
        <v>3</v>
      </c>
      <c r="L1663" t="s">
        <v>1134</v>
      </c>
      <c r="M1663" t="s">
        <v>1152</v>
      </c>
      <c r="N1663" t="s">
        <v>1153</v>
      </c>
      <c r="O1663" t="s">
        <v>5388</v>
      </c>
      <c r="P1663" t="s">
        <v>55</v>
      </c>
      <c r="Q1663" t="s">
        <v>25</v>
      </c>
      <c r="R1663" t="s">
        <v>25</v>
      </c>
      <c r="S1663" t="s">
        <v>8645</v>
      </c>
      <c r="T1663" t="b">
        <v>1</v>
      </c>
      <c r="U1663" t="b">
        <v>0</v>
      </c>
      <c r="V1663">
        <v>2</v>
      </c>
      <c r="W1663">
        <v>57.5</v>
      </c>
      <c r="X1663">
        <v>12</v>
      </c>
      <c r="AB1663">
        <v>2</v>
      </c>
      <c r="AD1663">
        <v>2</v>
      </c>
      <c r="AE1663" t="s">
        <v>3856</v>
      </c>
      <c r="AG1663" t="s">
        <v>5389</v>
      </c>
      <c r="AH1663" t="s">
        <v>5390</v>
      </c>
    </row>
    <row r="1664" spans="1:34" x14ac:dyDescent="0.25">
      <c r="A1664">
        <v>6</v>
      </c>
      <c r="B1664" t="s">
        <v>643</v>
      </c>
      <c r="C1664" t="s">
        <v>646</v>
      </c>
      <c r="D1664" t="s">
        <v>644</v>
      </c>
      <c r="E1664" t="s">
        <v>645</v>
      </c>
      <c r="F1664" t="s">
        <v>649</v>
      </c>
      <c r="G1664" t="s">
        <v>650</v>
      </c>
      <c r="H1664" t="s">
        <v>1150</v>
      </c>
      <c r="I1664" t="s">
        <v>1151</v>
      </c>
      <c r="J1664">
        <v>3</v>
      </c>
      <c r="L1664" t="s">
        <v>1134</v>
      </c>
      <c r="M1664" t="s">
        <v>1152</v>
      </c>
      <c r="N1664" t="s">
        <v>1153</v>
      </c>
      <c r="O1664" t="s">
        <v>5391</v>
      </c>
      <c r="P1664" t="s">
        <v>55</v>
      </c>
      <c r="Q1664" t="s">
        <v>25</v>
      </c>
      <c r="R1664" t="s">
        <v>25</v>
      </c>
      <c r="S1664" t="s">
        <v>8645</v>
      </c>
      <c r="T1664" t="b">
        <v>1</v>
      </c>
      <c r="U1664" t="b">
        <v>0</v>
      </c>
      <c r="V1664">
        <v>3</v>
      </c>
      <c r="W1664">
        <v>65</v>
      </c>
      <c r="X1664">
        <v>10</v>
      </c>
      <c r="AB1664">
        <v>2</v>
      </c>
      <c r="AD1664">
        <v>2</v>
      </c>
      <c r="AE1664" t="s">
        <v>3856</v>
      </c>
      <c r="AG1664" t="s">
        <v>5389</v>
      </c>
      <c r="AH1664" t="s">
        <v>5392</v>
      </c>
    </row>
    <row r="1665" spans="1:34" x14ac:dyDescent="0.25">
      <c r="A1665">
        <v>6</v>
      </c>
      <c r="B1665" t="s">
        <v>643</v>
      </c>
      <c r="C1665" t="s">
        <v>646</v>
      </c>
      <c r="D1665" t="s">
        <v>644</v>
      </c>
      <c r="E1665" t="s">
        <v>645</v>
      </c>
      <c r="F1665" t="s">
        <v>649</v>
      </c>
      <c r="G1665" t="s">
        <v>650</v>
      </c>
      <c r="H1665" t="s">
        <v>1150</v>
      </c>
      <c r="I1665" t="s">
        <v>1151</v>
      </c>
      <c r="J1665">
        <v>3</v>
      </c>
      <c r="L1665" t="s">
        <v>1134</v>
      </c>
      <c r="M1665" t="s">
        <v>1152</v>
      </c>
      <c r="N1665" t="s">
        <v>1153</v>
      </c>
      <c r="O1665" t="s">
        <v>5393</v>
      </c>
      <c r="P1665" t="s">
        <v>55</v>
      </c>
      <c r="Q1665" t="s">
        <v>25</v>
      </c>
      <c r="R1665" t="s">
        <v>25</v>
      </c>
      <c r="S1665" t="s">
        <v>8645</v>
      </c>
      <c r="T1665" t="b">
        <v>1</v>
      </c>
      <c r="U1665" t="b">
        <v>0</v>
      </c>
      <c r="V1665">
        <v>4</v>
      </c>
      <c r="W1665">
        <v>65</v>
      </c>
      <c r="X1665">
        <v>9</v>
      </c>
      <c r="AB1665">
        <v>2</v>
      </c>
      <c r="AD1665">
        <v>2</v>
      </c>
      <c r="AE1665" t="s">
        <v>610</v>
      </c>
      <c r="AG1665" t="s">
        <v>5394</v>
      </c>
      <c r="AH1665" t="s">
        <v>5395</v>
      </c>
    </row>
    <row r="1666" spans="1:34" x14ac:dyDescent="0.25">
      <c r="A1666">
        <v>6</v>
      </c>
      <c r="B1666" t="s">
        <v>643</v>
      </c>
      <c r="C1666" t="s">
        <v>646</v>
      </c>
      <c r="D1666" t="s">
        <v>644</v>
      </c>
      <c r="E1666" t="s">
        <v>645</v>
      </c>
      <c r="F1666" t="s">
        <v>649</v>
      </c>
      <c r="G1666" t="s">
        <v>650</v>
      </c>
      <c r="H1666" t="s">
        <v>1150</v>
      </c>
      <c r="I1666" t="s">
        <v>1151</v>
      </c>
      <c r="J1666">
        <v>3</v>
      </c>
      <c r="L1666" t="s">
        <v>1134</v>
      </c>
      <c r="M1666" t="s">
        <v>1152</v>
      </c>
      <c r="N1666" t="s">
        <v>1153</v>
      </c>
      <c r="O1666" t="s">
        <v>5396</v>
      </c>
      <c r="P1666" t="s">
        <v>79</v>
      </c>
      <c r="Q1666" t="s">
        <v>25</v>
      </c>
      <c r="R1666" t="s">
        <v>25</v>
      </c>
      <c r="S1666" t="s">
        <v>8645</v>
      </c>
      <c r="T1666" t="b">
        <v>0</v>
      </c>
      <c r="U1666" t="b">
        <v>0</v>
      </c>
      <c r="V1666">
        <v>1</v>
      </c>
      <c r="W1666">
        <v>10</v>
      </c>
      <c r="X1666">
        <v>15</v>
      </c>
      <c r="AB1666">
        <v>1</v>
      </c>
      <c r="AC1666">
        <v>1</v>
      </c>
      <c r="AD1666">
        <v>1</v>
      </c>
      <c r="AG1666" t="s">
        <v>5397</v>
      </c>
      <c r="AH1666" t="s">
        <v>5398</v>
      </c>
    </row>
    <row r="1667" spans="1:34" x14ac:dyDescent="0.25">
      <c r="A1667">
        <v>6</v>
      </c>
      <c r="B1667" t="s">
        <v>643</v>
      </c>
      <c r="C1667" t="s">
        <v>646</v>
      </c>
      <c r="D1667" t="s">
        <v>644</v>
      </c>
      <c r="E1667" t="s">
        <v>645</v>
      </c>
      <c r="F1667" t="s">
        <v>649</v>
      </c>
      <c r="G1667" t="s">
        <v>650</v>
      </c>
      <c r="H1667" t="s">
        <v>1150</v>
      </c>
      <c r="I1667" t="s">
        <v>1151</v>
      </c>
      <c r="J1667">
        <v>3</v>
      </c>
      <c r="L1667" t="s">
        <v>1134</v>
      </c>
      <c r="M1667" t="s">
        <v>1152</v>
      </c>
      <c r="N1667" t="s">
        <v>1153</v>
      </c>
      <c r="O1667" t="s">
        <v>5399</v>
      </c>
      <c r="P1667" t="s">
        <v>79</v>
      </c>
      <c r="Q1667" t="s">
        <v>25</v>
      </c>
      <c r="R1667" t="s">
        <v>25</v>
      </c>
      <c r="S1667" t="s">
        <v>8645</v>
      </c>
      <c r="T1667" t="b">
        <v>0</v>
      </c>
      <c r="U1667" t="b">
        <v>0</v>
      </c>
      <c r="V1667">
        <v>2</v>
      </c>
      <c r="W1667">
        <v>20</v>
      </c>
      <c r="X1667">
        <v>15</v>
      </c>
      <c r="AB1667">
        <v>2</v>
      </c>
      <c r="AC1667">
        <v>2</v>
      </c>
      <c r="AD1667">
        <v>2</v>
      </c>
      <c r="AE1667" t="s">
        <v>618</v>
      </c>
      <c r="AG1667" t="s">
        <v>5400</v>
      </c>
      <c r="AH1667" t="s">
        <v>5401</v>
      </c>
    </row>
    <row r="1668" spans="1:34" x14ac:dyDescent="0.25">
      <c r="A1668">
        <v>6</v>
      </c>
      <c r="B1668" t="s">
        <v>643</v>
      </c>
      <c r="C1668" t="s">
        <v>646</v>
      </c>
      <c r="D1668" t="s">
        <v>644</v>
      </c>
      <c r="E1668" t="s">
        <v>645</v>
      </c>
      <c r="F1668" t="s">
        <v>649</v>
      </c>
      <c r="G1668" t="s">
        <v>650</v>
      </c>
      <c r="H1668" t="s">
        <v>1150</v>
      </c>
      <c r="I1668" t="s">
        <v>1151</v>
      </c>
      <c r="J1668">
        <v>3</v>
      </c>
      <c r="L1668" t="s">
        <v>1134</v>
      </c>
      <c r="M1668" t="s">
        <v>1152</v>
      </c>
      <c r="N1668" t="s">
        <v>1153</v>
      </c>
      <c r="O1668" t="s">
        <v>5402</v>
      </c>
      <c r="P1668" t="s">
        <v>79</v>
      </c>
      <c r="Q1668" t="s">
        <v>25</v>
      </c>
      <c r="R1668" t="s">
        <v>25</v>
      </c>
      <c r="S1668" t="s">
        <v>8645</v>
      </c>
      <c r="T1668" t="b">
        <v>0</v>
      </c>
      <c r="U1668" t="b">
        <v>0</v>
      </c>
      <c r="V1668">
        <v>3</v>
      </c>
      <c r="W1668">
        <v>25</v>
      </c>
      <c r="X1668">
        <v>15</v>
      </c>
      <c r="AB1668">
        <v>2</v>
      </c>
      <c r="AC1668">
        <v>2</v>
      </c>
      <c r="AD1668">
        <v>2</v>
      </c>
      <c r="AE1668" t="s">
        <v>618</v>
      </c>
      <c r="AG1668" t="s">
        <v>5400</v>
      </c>
      <c r="AH1668" t="s">
        <v>5403</v>
      </c>
    </row>
    <row r="1669" spans="1:34" x14ac:dyDescent="0.25">
      <c r="A1669">
        <v>6</v>
      </c>
      <c r="B1669" t="s">
        <v>643</v>
      </c>
      <c r="C1669" t="s">
        <v>646</v>
      </c>
      <c r="D1669" t="s">
        <v>644</v>
      </c>
      <c r="E1669" t="s">
        <v>645</v>
      </c>
      <c r="F1669" t="s">
        <v>649</v>
      </c>
      <c r="G1669" t="s">
        <v>650</v>
      </c>
      <c r="H1669" t="s">
        <v>1150</v>
      </c>
      <c r="I1669" t="s">
        <v>1151</v>
      </c>
      <c r="J1669">
        <v>3</v>
      </c>
      <c r="L1669" t="s">
        <v>1134</v>
      </c>
      <c r="M1669" t="s">
        <v>1152</v>
      </c>
      <c r="N1669" t="s">
        <v>1153</v>
      </c>
      <c r="O1669" t="s">
        <v>5404</v>
      </c>
      <c r="P1669" t="s">
        <v>79</v>
      </c>
      <c r="Q1669" t="s">
        <v>25</v>
      </c>
      <c r="R1669" t="s">
        <v>25</v>
      </c>
      <c r="S1669" t="s">
        <v>8645</v>
      </c>
      <c r="T1669" t="b">
        <v>0</v>
      </c>
      <c r="U1669" t="b">
        <v>0</v>
      </c>
      <c r="V1669">
        <v>4</v>
      </c>
      <c r="W1669">
        <v>30</v>
      </c>
      <c r="X1669">
        <v>15</v>
      </c>
      <c r="AB1669">
        <v>2</v>
      </c>
      <c r="AC1669">
        <v>2</v>
      </c>
      <c r="AD1669">
        <v>2</v>
      </c>
      <c r="AE1669" t="s">
        <v>610</v>
      </c>
      <c r="AG1669" t="s">
        <v>5405</v>
      </c>
      <c r="AH1669" t="s">
        <v>5406</v>
      </c>
    </row>
    <row r="1670" spans="1:34" x14ac:dyDescent="0.25">
      <c r="A1670">
        <v>6</v>
      </c>
      <c r="B1670" t="s">
        <v>643</v>
      </c>
      <c r="C1670" t="s">
        <v>646</v>
      </c>
      <c r="D1670" t="s">
        <v>644</v>
      </c>
      <c r="E1670" t="s">
        <v>645</v>
      </c>
      <c r="F1670" t="s">
        <v>649</v>
      </c>
      <c r="G1670" t="s">
        <v>650</v>
      </c>
      <c r="H1670" t="s">
        <v>1150</v>
      </c>
      <c r="I1670" t="s">
        <v>1151</v>
      </c>
      <c r="J1670">
        <v>3</v>
      </c>
      <c r="L1670" t="s">
        <v>1134</v>
      </c>
      <c r="M1670" t="s">
        <v>1152</v>
      </c>
      <c r="N1670" t="s">
        <v>1153</v>
      </c>
      <c r="O1670" t="s">
        <v>5407</v>
      </c>
      <c r="P1670" t="s">
        <v>99</v>
      </c>
      <c r="Q1670" t="s">
        <v>8644</v>
      </c>
      <c r="R1670" t="s">
        <v>8488</v>
      </c>
      <c r="S1670" t="s">
        <v>8643</v>
      </c>
      <c r="T1670" t="b">
        <v>1</v>
      </c>
      <c r="U1670" t="b">
        <v>0</v>
      </c>
      <c r="V1670">
        <v>1</v>
      </c>
      <c r="W1670">
        <v>22.5</v>
      </c>
      <c r="X1670">
        <v>12</v>
      </c>
      <c r="AB1670">
        <v>2</v>
      </c>
      <c r="AC1670">
        <v>1</v>
      </c>
      <c r="AD1670">
        <v>3</v>
      </c>
      <c r="AE1670" t="s">
        <v>3856</v>
      </c>
      <c r="AG1670" t="s">
        <v>5203</v>
      </c>
      <c r="AH1670" t="s">
        <v>5408</v>
      </c>
    </row>
    <row r="1671" spans="1:34" x14ac:dyDescent="0.25">
      <c r="A1671">
        <v>6</v>
      </c>
      <c r="B1671" t="s">
        <v>643</v>
      </c>
      <c r="C1671" t="s">
        <v>646</v>
      </c>
      <c r="D1671" t="s">
        <v>644</v>
      </c>
      <c r="E1671" t="s">
        <v>645</v>
      </c>
      <c r="F1671" t="s">
        <v>649</v>
      </c>
      <c r="G1671" t="s">
        <v>650</v>
      </c>
      <c r="H1671" t="s">
        <v>1150</v>
      </c>
      <c r="I1671" t="s">
        <v>1151</v>
      </c>
      <c r="J1671">
        <v>3</v>
      </c>
      <c r="L1671" t="s">
        <v>1134</v>
      </c>
      <c r="M1671" t="s">
        <v>1152</v>
      </c>
      <c r="N1671" t="s">
        <v>1153</v>
      </c>
      <c r="O1671" t="s">
        <v>5409</v>
      </c>
      <c r="P1671" t="s">
        <v>99</v>
      </c>
      <c r="Q1671" t="s">
        <v>8644</v>
      </c>
      <c r="R1671" t="s">
        <v>8488</v>
      </c>
      <c r="S1671" t="s">
        <v>8643</v>
      </c>
      <c r="T1671" t="b">
        <v>1</v>
      </c>
      <c r="U1671" t="b">
        <v>0</v>
      </c>
      <c r="V1671">
        <v>2</v>
      </c>
      <c r="W1671">
        <v>25</v>
      </c>
      <c r="X1671">
        <v>12</v>
      </c>
      <c r="AB1671">
        <v>2</v>
      </c>
      <c r="AC1671">
        <v>1</v>
      </c>
      <c r="AD1671">
        <v>3</v>
      </c>
      <c r="AE1671" t="s">
        <v>610</v>
      </c>
      <c r="AG1671" t="s">
        <v>2350</v>
      </c>
      <c r="AH1671" t="s">
        <v>5410</v>
      </c>
    </row>
    <row r="1672" spans="1:34" x14ac:dyDescent="0.25">
      <c r="A1672">
        <v>6</v>
      </c>
      <c r="B1672" t="s">
        <v>643</v>
      </c>
      <c r="C1672" t="s">
        <v>646</v>
      </c>
      <c r="D1672" t="s">
        <v>644</v>
      </c>
      <c r="E1672" t="s">
        <v>645</v>
      </c>
      <c r="F1672" t="s">
        <v>649</v>
      </c>
      <c r="G1672" t="s">
        <v>650</v>
      </c>
      <c r="H1672" t="s">
        <v>1150</v>
      </c>
      <c r="I1672" t="s">
        <v>1151</v>
      </c>
      <c r="J1672">
        <v>3</v>
      </c>
      <c r="L1672" t="s">
        <v>1134</v>
      </c>
      <c r="M1672" t="s">
        <v>1152</v>
      </c>
      <c r="N1672" t="s">
        <v>1153</v>
      </c>
      <c r="O1672" t="s">
        <v>5411</v>
      </c>
      <c r="P1672" t="s">
        <v>99</v>
      </c>
      <c r="Q1672" t="s">
        <v>8644</v>
      </c>
      <c r="R1672" t="s">
        <v>8488</v>
      </c>
      <c r="S1672" t="s">
        <v>8643</v>
      </c>
      <c r="T1672" t="b">
        <v>1</v>
      </c>
      <c r="U1672" t="b">
        <v>0</v>
      </c>
      <c r="V1672">
        <v>3</v>
      </c>
      <c r="W1672">
        <v>25</v>
      </c>
      <c r="X1672">
        <v>10</v>
      </c>
      <c r="AB1672">
        <v>2</v>
      </c>
      <c r="AC1672">
        <v>1</v>
      </c>
      <c r="AD1672">
        <v>3</v>
      </c>
      <c r="AE1672" t="s">
        <v>610</v>
      </c>
      <c r="AG1672" t="s">
        <v>2350</v>
      </c>
      <c r="AH1672" t="s">
        <v>1153</v>
      </c>
    </row>
    <row r="1673" spans="1:34" x14ac:dyDescent="0.25">
      <c r="A1673">
        <v>6</v>
      </c>
      <c r="B1673" t="s">
        <v>643</v>
      </c>
      <c r="C1673" t="s">
        <v>646</v>
      </c>
      <c r="D1673" t="s">
        <v>644</v>
      </c>
      <c r="E1673" t="s">
        <v>645</v>
      </c>
      <c r="F1673" t="s">
        <v>649</v>
      </c>
      <c r="G1673" t="s">
        <v>650</v>
      </c>
      <c r="H1673" t="s">
        <v>1154</v>
      </c>
      <c r="I1673" t="s">
        <v>1155</v>
      </c>
      <c r="J1673">
        <v>4</v>
      </c>
      <c r="L1673" t="s">
        <v>1139</v>
      </c>
      <c r="M1673" t="s">
        <v>1156</v>
      </c>
      <c r="N1673" t="s">
        <v>1157</v>
      </c>
      <c r="O1673" t="s">
        <v>5412</v>
      </c>
      <c r="P1673" t="s">
        <v>112</v>
      </c>
      <c r="Q1673" t="s">
        <v>8644</v>
      </c>
      <c r="R1673" t="s">
        <v>8488</v>
      </c>
      <c r="S1673" t="s">
        <v>8643</v>
      </c>
      <c r="T1673" t="b">
        <v>0</v>
      </c>
      <c r="U1673" t="b">
        <v>0</v>
      </c>
      <c r="V1673">
        <v>1</v>
      </c>
      <c r="W1673">
        <v>60</v>
      </c>
      <c r="X1673">
        <v>15</v>
      </c>
      <c r="AB1673">
        <v>2</v>
      </c>
      <c r="AC1673">
        <v>1</v>
      </c>
      <c r="AD1673">
        <v>3</v>
      </c>
      <c r="AE1673" t="s">
        <v>2289</v>
      </c>
      <c r="AG1673" t="s">
        <v>5413</v>
      </c>
      <c r="AH1673" t="s">
        <v>1156</v>
      </c>
    </row>
    <row r="1674" spans="1:34" x14ac:dyDescent="0.25">
      <c r="A1674">
        <v>6</v>
      </c>
      <c r="B1674" t="s">
        <v>643</v>
      </c>
      <c r="C1674" t="s">
        <v>646</v>
      </c>
      <c r="D1674" t="s">
        <v>644</v>
      </c>
      <c r="E1674" t="s">
        <v>645</v>
      </c>
      <c r="F1674" t="s">
        <v>649</v>
      </c>
      <c r="G1674" t="s">
        <v>650</v>
      </c>
      <c r="H1674" t="s">
        <v>1154</v>
      </c>
      <c r="I1674" t="s">
        <v>1155</v>
      </c>
      <c r="J1674">
        <v>4</v>
      </c>
      <c r="L1674" t="s">
        <v>1139</v>
      </c>
      <c r="M1674" t="s">
        <v>1156</v>
      </c>
      <c r="N1674" t="s">
        <v>1157</v>
      </c>
      <c r="O1674" t="s">
        <v>5414</v>
      </c>
      <c r="P1674" t="s">
        <v>112</v>
      </c>
      <c r="Q1674" t="s">
        <v>8644</v>
      </c>
      <c r="R1674" t="s">
        <v>8488</v>
      </c>
      <c r="S1674" t="s">
        <v>8643</v>
      </c>
      <c r="T1674" t="b">
        <v>0</v>
      </c>
      <c r="U1674" t="b">
        <v>0</v>
      </c>
      <c r="V1674">
        <v>2</v>
      </c>
      <c r="W1674">
        <v>70</v>
      </c>
      <c r="X1674">
        <v>15</v>
      </c>
      <c r="AB1674">
        <v>2</v>
      </c>
      <c r="AC1674">
        <v>1</v>
      </c>
      <c r="AD1674">
        <v>3</v>
      </c>
      <c r="AE1674" t="s">
        <v>618</v>
      </c>
      <c r="AG1674" t="s">
        <v>3189</v>
      </c>
      <c r="AH1674" t="s">
        <v>5415</v>
      </c>
    </row>
    <row r="1675" spans="1:34" x14ac:dyDescent="0.25">
      <c r="A1675">
        <v>6</v>
      </c>
      <c r="B1675" t="s">
        <v>643</v>
      </c>
      <c r="C1675" t="s">
        <v>646</v>
      </c>
      <c r="D1675" t="s">
        <v>644</v>
      </c>
      <c r="E1675" t="s">
        <v>645</v>
      </c>
      <c r="F1675" t="s">
        <v>649</v>
      </c>
      <c r="G1675" t="s">
        <v>650</v>
      </c>
      <c r="H1675" t="s">
        <v>1154</v>
      </c>
      <c r="I1675" t="s">
        <v>1155</v>
      </c>
      <c r="J1675">
        <v>4</v>
      </c>
      <c r="L1675" t="s">
        <v>1139</v>
      </c>
      <c r="M1675" t="s">
        <v>1156</v>
      </c>
      <c r="N1675" t="s">
        <v>1157</v>
      </c>
      <c r="O1675" t="s">
        <v>5416</v>
      </c>
      <c r="P1675" t="s">
        <v>112</v>
      </c>
      <c r="Q1675" t="s">
        <v>8644</v>
      </c>
      <c r="R1675" t="s">
        <v>8488</v>
      </c>
      <c r="S1675" t="s">
        <v>8643</v>
      </c>
      <c r="T1675" t="b">
        <v>0</v>
      </c>
      <c r="U1675" t="b">
        <v>0</v>
      </c>
      <c r="V1675">
        <v>3</v>
      </c>
      <c r="W1675">
        <v>70</v>
      </c>
      <c r="X1675">
        <v>15</v>
      </c>
      <c r="AB1675">
        <v>2</v>
      </c>
      <c r="AC1675">
        <v>1</v>
      </c>
      <c r="AD1675">
        <v>3</v>
      </c>
      <c r="AE1675" t="s">
        <v>618</v>
      </c>
      <c r="AG1675" t="s">
        <v>3189</v>
      </c>
      <c r="AH1675" t="s">
        <v>5417</v>
      </c>
    </row>
    <row r="1676" spans="1:34" x14ac:dyDescent="0.25">
      <c r="A1676">
        <v>6</v>
      </c>
      <c r="B1676" t="s">
        <v>643</v>
      </c>
      <c r="C1676" t="s">
        <v>646</v>
      </c>
      <c r="D1676" t="s">
        <v>644</v>
      </c>
      <c r="E1676" t="s">
        <v>645</v>
      </c>
      <c r="F1676" t="s">
        <v>649</v>
      </c>
      <c r="G1676" t="s">
        <v>650</v>
      </c>
      <c r="H1676" t="s">
        <v>1154</v>
      </c>
      <c r="I1676" t="s">
        <v>1155</v>
      </c>
      <c r="J1676">
        <v>4</v>
      </c>
      <c r="L1676" t="s">
        <v>1139</v>
      </c>
      <c r="M1676" t="s">
        <v>1156</v>
      </c>
      <c r="N1676" t="s">
        <v>1157</v>
      </c>
      <c r="O1676" t="s">
        <v>5418</v>
      </c>
      <c r="P1676" t="s">
        <v>229</v>
      </c>
      <c r="Q1676" t="s">
        <v>8650</v>
      </c>
      <c r="R1676" t="s">
        <v>8637</v>
      </c>
      <c r="S1676" t="s">
        <v>8645</v>
      </c>
      <c r="T1676" t="b">
        <v>1</v>
      </c>
      <c r="U1676" t="b">
        <v>0</v>
      </c>
      <c r="V1676">
        <v>1</v>
      </c>
      <c r="W1676">
        <v>22.5</v>
      </c>
      <c r="X1676">
        <v>15</v>
      </c>
      <c r="AB1676">
        <v>3</v>
      </c>
      <c r="AC1676">
        <v>1</v>
      </c>
      <c r="AD1676">
        <v>3</v>
      </c>
      <c r="AE1676" t="s">
        <v>3856</v>
      </c>
      <c r="AG1676" t="s">
        <v>5419</v>
      </c>
      <c r="AH1676" t="s">
        <v>5420</v>
      </c>
    </row>
    <row r="1677" spans="1:34" x14ac:dyDescent="0.25">
      <c r="A1677">
        <v>6</v>
      </c>
      <c r="B1677" t="s">
        <v>643</v>
      </c>
      <c r="C1677" t="s">
        <v>646</v>
      </c>
      <c r="D1677" t="s">
        <v>644</v>
      </c>
      <c r="E1677" t="s">
        <v>645</v>
      </c>
      <c r="F1677" t="s">
        <v>649</v>
      </c>
      <c r="G1677" t="s">
        <v>650</v>
      </c>
      <c r="H1677" t="s">
        <v>1154</v>
      </c>
      <c r="I1677" t="s">
        <v>1155</v>
      </c>
      <c r="J1677">
        <v>4</v>
      </c>
      <c r="L1677" t="s">
        <v>1139</v>
      </c>
      <c r="M1677" t="s">
        <v>1156</v>
      </c>
      <c r="N1677" t="s">
        <v>1157</v>
      </c>
      <c r="O1677" t="s">
        <v>5421</v>
      </c>
      <c r="P1677" t="s">
        <v>229</v>
      </c>
      <c r="Q1677" t="s">
        <v>8650</v>
      </c>
      <c r="R1677" t="s">
        <v>8637</v>
      </c>
      <c r="S1677" t="s">
        <v>8645</v>
      </c>
      <c r="T1677" t="b">
        <v>1</v>
      </c>
      <c r="U1677" t="b">
        <v>0</v>
      </c>
      <c r="V1677">
        <v>2</v>
      </c>
      <c r="W1677">
        <v>25</v>
      </c>
      <c r="X1677">
        <v>12</v>
      </c>
      <c r="AB1677">
        <v>3</v>
      </c>
      <c r="AC1677">
        <v>1</v>
      </c>
      <c r="AD1677">
        <v>3</v>
      </c>
      <c r="AE1677" t="s">
        <v>610</v>
      </c>
      <c r="AG1677" t="s">
        <v>5422</v>
      </c>
      <c r="AH1677" t="s">
        <v>5423</v>
      </c>
    </row>
    <row r="1678" spans="1:34" x14ac:dyDescent="0.25">
      <c r="A1678">
        <v>6</v>
      </c>
      <c r="B1678" t="s">
        <v>643</v>
      </c>
      <c r="C1678" t="s">
        <v>646</v>
      </c>
      <c r="D1678" t="s">
        <v>644</v>
      </c>
      <c r="E1678" t="s">
        <v>645</v>
      </c>
      <c r="F1678" t="s">
        <v>649</v>
      </c>
      <c r="G1678" t="s">
        <v>650</v>
      </c>
      <c r="H1678" t="s">
        <v>1154</v>
      </c>
      <c r="I1678" t="s">
        <v>1155</v>
      </c>
      <c r="J1678">
        <v>4</v>
      </c>
      <c r="L1678" t="s">
        <v>1139</v>
      </c>
      <c r="M1678" t="s">
        <v>1156</v>
      </c>
      <c r="N1678" t="s">
        <v>1157</v>
      </c>
      <c r="O1678" t="s">
        <v>5424</v>
      </c>
      <c r="P1678" t="s">
        <v>229</v>
      </c>
      <c r="Q1678" t="s">
        <v>8650</v>
      </c>
      <c r="R1678" t="s">
        <v>8637</v>
      </c>
      <c r="S1678" t="s">
        <v>8645</v>
      </c>
      <c r="T1678" t="b">
        <v>1</v>
      </c>
      <c r="U1678" t="b">
        <v>0</v>
      </c>
      <c r="V1678">
        <v>3</v>
      </c>
      <c r="W1678">
        <v>25</v>
      </c>
      <c r="X1678">
        <v>10</v>
      </c>
      <c r="AB1678">
        <v>3</v>
      </c>
      <c r="AC1678">
        <v>1</v>
      </c>
      <c r="AD1678">
        <v>3</v>
      </c>
      <c r="AE1678" t="s">
        <v>610</v>
      </c>
      <c r="AG1678" t="s">
        <v>5422</v>
      </c>
      <c r="AH1678" t="s">
        <v>5425</v>
      </c>
    </row>
    <row r="1679" spans="1:34" x14ac:dyDescent="0.25">
      <c r="A1679">
        <v>6</v>
      </c>
      <c r="B1679" t="s">
        <v>643</v>
      </c>
      <c r="C1679" t="s">
        <v>646</v>
      </c>
      <c r="D1679" t="s">
        <v>644</v>
      </c>
      <c r="E1679" t="s">
        <v>645</v>
      </c>
      <c r="F1679" t="s">
        <v>649</v>
      </c>
      <c r="G1679" t="s">
        <v>650</v>
      </c>
      <c r="H1679" t="s">
        <v>1154</v>
      </c>
      <c r="I1679" t="s">
        <v>1155</v>
      </c>
      <c r="J1679">
        <v>4</v>
      </c>
      <c r="L1679" t="s">
        <v>1139</v>
      </c>
      <c r="M1679" t="s">
        <v>1156</v>
      </c>
      <c r="N1679" t="s">
        <v>1157</v>
      </c>
      <c r="O1679" t="s">
        <v>5426</v>
      </c>
      <c r="P1679" t="s">
        <v>129</v>
      </c>
      <c r="Q1679" t="s">
        <v>8644</v>
      </c>
      <c r="R1679" t="s">
        <v>8488</v>
      </c>
      <c r="S1679" t="s">
        <v>8643</v>
      </c>
      <c r="T1679" t="b">
        <v>1</v>
      </c>
      <c r="U1679" t="b">
        <v>0</v>
      </c>
      <c r="V1679">
        <v>1</v>
      </c>
      <c r="W1679">
        <v>25</v>
      </c>
      <c r="X1679">
        <v>10</v>
      </c>
      <c r="AB1679">
        <v>2</v>
      </c>
      <c r="AC1679">
        <v>1</v>
      </c>
      <c r="AD1679">
        <v>2</v>
      </c>
      <c r="AE1679" t="s">
        <v>618</v>
      </c>
      <c r="AF1679" t="s">
        <v>5427</v>
      </c>
      <c r="AG1679" t="s">
        <v>2154</v>
      </c>
      <c r="AH1679" t="s">
        <v>5428</v>
      </c>
    </row>
    <row r="1680" spans="1:34" x14ac:dyDescent="0.25">
      <c r="A1680">
        <v>6</v>
      </c>
      <c r="B1680" t="s">
        <v>643</v>
      </c>
      <c r="C1680" t="s">
        <v>646</v>
      </c>
      <c r="D1680" t="s">
        <v>644</v>
      </c>
      <c r="E1680" t="s">
        <v>645</v>
      </c>
      <c r="F1680" t="s">
        <v>649</v>
      </c>
      <c r="G1680" t="s">
        <v>650</v>
      </c>
      <c r="H1680" t="s">
        <v>1154</v>
      </c>
      <c r="I1680" t="s">
        <v>1155</v>
      </c>
      <c r="J1680">
        <v>4</v>
      </c>
      <c r="L1680" t="s">
        <v>1139</v>
      </c>
      <c r="M1680" t="s">
        <v>1156</v>
      </c>
      <c r="N1680" t="s">
        <v>1157</v>
      </c>
      <c r="O1680" t="s">
        <v>5429</v>
      </c>
      <c r="P1680" t="s">
        <v>222</v>
      </c>
      <c r="Q1680" t="s">
        <v>8650</v>
      </c>
      <c r="R1680" t="s">
        <v>8637</v>
      </c>
      <c r="S1680" t="s">
        <v>8643</v>
      </c>
      <c r="T1680" t="b">
        <v>1</v>
      </c>
      <c r="U1680" t="b">
        <v>0</v>
      </c>
      <c r="V1680">
        <v>1</v>
      </c>
      <c r="W1680">
        <v>25</v>
      </c>
      <c r="X1680">
        <v>10</v>
      </c>
      <c r="AB1680">
        <v>2</v>
      </c>
      <c r="AC1680">
        <v>1</v>
      </c>
      <c r="AD1680">
        <v>2</v>
      </c>
      <c r="AE1680" t="s">
        <v>618</v>
      </c>
      <c r="AF1680" t="s">
        <v>5427</v>
      </c>
      <c r="AG1680" t="s">
        <v>5430</v>
      </c>
      <c r="AH1680" t="s">
        <v>5431</v>
      </c>
    </row>
    <row r="1681" spans="1:34" x14ac:dyDescent="0.25">
      <c r="A1681">
        <v>6</v>
      </c>
      <c r="B1681" t="s">
        <v>643</v>
      </c>
      <c r="C1681" t="s">
        <v>646</v>
      </c>
      <c r="D1681" t="s">
        <v>644</v>
      </c>
      <c r="E1681" t="s">
        <v>645</v>
      </c>
      <c r="F1681" t="s">
        <v>649</v>
      </c>
      <c r="G1681" t="s">
        <v>650</v>
      </c>
      <c r="H1681" t="s">
        <v>1154</v>
      </c>
      <c r="I1681" t="s">
        <v>1155</v>
      </c>
      <c r="J1681">
        <v>4</v>
      </c>
      <c r="L1681" t="s">
        <v>1139</v>
      </c>
      <c r="M1681" t="s">
        <v>1156</v>
      </c>
      <c r="N1681" t="s">
        <v>1157</v>
      </c>
      <c r="O1681" t="s">
        <v>5432</v>
      </c>
      <c r="P1681" t="s">
        <v>129</v>
      </c>
      <c r="Q1681" t="s">
        <v>8644</v>
      </c>
      <c r="R1681" t="s">
        <v>8488</v>
      </c>
      <c r="S1681" t="s">
        <v>8643</v>
      </c>
      <c r="T1681" t="b">
        <v>1</v>
      </c>
      <c r="U1681" t="b">
        <v>0</v>
      </c>
      <c r="V1681">
        <v>2</v>
      </c>
      <c r="W1681">
        <v>27.5</v>
      </c>
      <c r="X1681">
        <v>10</v>
      </c>
      <c r="AB1681">
        <v>2</v>
      </c>
      <c r="AC1681">
        <v>1</v>
      </c>
      <c r="AD1681">
        <v>2</v>
      </c>
      <c r="AE1681" t="s">
        <v>3856</v>
      </c>
      <c r="AF1681" t="s">
        <v>5433</v>
      </c>
      <c r="AG1681" t="s">
        <v>3882</v>
      </c>
      <c r="AH1681" t="s">
        <v>5434</v>
      </c>
    </row>
    <row r="1682" spans="1:34" x14ac:dyDescent="0.25">
      <c r="A1682">
        <v>6</v>
      </c>
      <c r="B1682" t="s">
        <v>643</v>
      </c>
      <c r="C1682" t="s">
        <v>646</v>
      </c>
      <c r="D1682" t="s">
        <v>644</v>
      </c>
      <c r="E1682" t="s">
        <v>645</v>
      </c>
      <c r="F1682" t="s">
        <v>649</v>
      </c>
      <c r="G1682" t="s">
        <v>650</v>
      </c>
      <c r="H1682" t="s">
        <v>1154</v>
      </c>
      <c r="I1682" t="s">
        <v>1155</v>
      </c>
      <c r="J1682">
        <v>4</v>
      </c>
      <c r="L1682" t="s">
        <v>1139</v>
      </c>
      <c r="M1682" t="s">
        <v>1156</v>
      </c>
      <c r="N1682" t="s">
        <v>1157</v>
      </c>
      <c r="O1682" t="s">
        <v>5435</v>
      </c>
      <c r="P1682" t="s">
        <v>222</v>
      </c>
      <c r="Q1682" t="s">
        <v>8650</v>
      </c>
      <c r="R1682" t="s">
        <v>8637</v>
      </c>
      <c r="S1682" t="s">
        <v>8643</v>
      </c>
      <c r="T1682" t="b">
        <v>1</v>
      </c>
      <c r="U1682" t="b">
        <v>0</v>
      </c>
      <c r="V1682">
        <v>2</v>
      </c>
      <c r="W1682">
        <v>27.5</v>
      </c>
      <c r="X1682">
        <v>9</v>
      </c>
      <c r="AB1682">
        <v>2</v>
      </c>
      <c r="AC1682">
        <v>1</v>
      </c>
      <c r="AD1682">
        <v>2</v>
      </c>
      <c r="AE1682" t="s">
        <v>610</v>
      </c>
      <c r="AF1682" t="s">
        <v>5433</v>
      </c>
      <c r="AG1682" t="s">
        <v>5436</v>
      </c>
      <c r="AH1682" t="s">
        <v>5437</v>
      </c>
    </row>
    <row r="1683" spans="1:34" x14ac:dyDescent="0.25">
      <c r="A1683">
        <v>6</v>
      </c>
      <c r="B1683" t="s">
        <v>643</v>
      </c>
      <c r="C1683" t="s">
        <v>646</v>
      </c>
      <c r="D1683" t="s">
        <v>644</v>
      </c>
      <c r="E1683" t="s">
        <v>645</v>
      </c>
      <c r="F1683" t="s">
        <v>649</v>
      </c>
      <c r="G1683" t="s">
        <v>650</v>
      </c>
      <c r="H1683" t="s">
        <v>1154</v>
      </c>
      <c r="I1683" t="s">
        <v>1155</v>
      </c>
      <c r="J1683">
        <v>4</v>
      </c>
      <c r="L1683" t="s">
        <v>1139</v>
      </c>
      <c r="M1683" t="s">
        <v>1156</v>
      </c>
      <c r="N1683" t="s">
        <v>1157</v>
      </c>
      <c r="O1683" t="s">
        <v>5438</v>
      </c>
      <c r="P1683" t="s">
        <v>129</v>
      </c>
      <c r="Q1683" t="s">
        <v>8644</v>
      </c>
      <c r="R1683" t="s">
        <v>8488</v>
      </c>
      <c r="S1683" t="s">
        <v>8643</v>
      </c>
      <c r="T1683" t="b">
        <v>1</v>
      </c>
      <c r="U1683" t="b">
        <v>0</v>
      </c>
      <c r="V1683">
        <v>3</v>
      </c>
      <c r="W1683">
        <v>30</v>
      </c>
      <c r="X1683">
        <v>9</v>
      </c>
      <c r="AB1683">
        <v>2</v>
      </c>
      <c r="AC1683">
        <v>1</v>
      </c>
      <c r="AD1683">
        <v>2</v>
      </c>
      <c r="AE1683" t="s">
        <v>610</v>
      </c>
      <c r="AF1683" t="s">
        <v>5439</v>
      </c>
      <c r="AG1683" t="s">
        <v>1937</v>
      </c>
      <c r="AH1683" t="s">
        <v>5440</v>
      </c>
    </row>
    <row r="1684" spans="1:34" x14ac:dyDescent="0.25">
      <c r="A1684">
        <v>6</v>
      </c>
      <c r="B1684" t="s">
        <v>643</v>
      </c>
      <c r="C1684" t="s">
        <v>646</v>
      </c>
      <c r="D1684" t="s">
        <v>644</v>
      </c>
      <c r="E1684" t="s">
        <v>645</v>
      </c>
      <c r="F1684" t="s">
        <v>649</v>
      </c>
      <c r="G1684" t="s">
        <v>650</v>
      </c>
      <c r="H1684" t="s">
        <v>1154</v>
      </c>
      <c r="I1684" t="s">
        <v>1155</v>
      </c>
      <c r="J1684">
        <v>4</v>
      </c>
      <c r="L1684" t="s">
        <v>1139</v>
      </c>
      <c r="M1684" t="s">
        <v>1156</v>
      </c>
      <c r="N1684" t="s">
        <v>1157</v>
      </c>
      <c r="O1684" t="s">
        <v>5441</v>
      </c>
      <c r="P1684" t="s">
        <v>222</v>
      </c>
      <c r="Q1684" t="s">
        <v>8650</v>
      </c>
      <c r="R1684" t="s">
        <v>8637</v>
      </c>
      <c r="S1684" t="s">
        <v>8643</v>
      </c>
      <c r="T1684" t="b">
        <v>1</v>
      </c>
      <c r="U1684" t="b">
        <v>0</v>
      </c>
      <c r="V1684">
        <v>3</v>
      </c>
      <c r="W1684">
        <v>30</v>
      </c>
      <c r="X1684">
        <v>8</v>
      </c>
      <c r="AB1684">
        <v>2</v>
      </c>
      <c r="AC1684">
        <v>1</v>
      </c>
      <c r="AD1684">
        <v>2</v>
      </c>
      <c r="AE1684" t="s">
        <v>610</v>
      </c>
      <c r="AF1684" t="s">
        <v>5439</v>
      </c>
      <c r="AG1684" t="s">
        <v>5436</v>
      </c>
      <c r="AH1684" t="s">
        <v>5442</v>
      </c>
    </row>
    <row r="1685" spans="1:34" x14ac:dyDescent="0.25">
      <c r="A1685">
        <v>6</v>
      </c>
      <c r="B1685" t="s">
        <v>643</v>
      </c>
      <c r="C1685" t="s">
        <v>646</v>
      </c>
      <c r="D1685" t="s">
        <v>644</v>
      </c>
      <c r="E1685" t="s">
        <v>645</v>
      </c>
      <c r="F1685" t="s">
        <v>649</v>
      </c>
      <c r="G1685" t="s">
        <v>650</v>
      </c>
      <c r="H1685" t="s">
        <v>1154</v>
      </c>
      <c r="I1685" t="s">
        <v>1155</v>
      </c>
      <c r="J1685">
        <v>4</v>
      </c>
      <c r="L1685" t="s">
        <v>1139</v>
      </c>
      <c r="M1685" t="s">
        <v>1156</v>
      </c>
      <c r="N1685" t="s">
        <v>1157</v>
      </c>
      <c r="O1685" t="s">
        <v>5443</v>
      </c>
      <c r="P1685" t="s">
        <v>1534</v>
      </c>
      <c r="Q1685" t="s">
        <v>2</v>
      </c>
      <c r="R1685" t="s">
        <v>2</v>
      </c>
      <c r="S1685" t="s">
        <v>8646</v>
      </c>
      <c r="T1685" t="b">
        <v>0</v>
      </c>
      <c r="U1685" t="b">
        <v>1</v>
      </c>
      <c r="V1685">
        <v>1</v>
      </c>
      <c r="W1685">
        <v>150</v>
      </c>
      <c r="Y1685">
        <v>75</v>
      </c>
      <c r="AH1685" t="s">
        <v>5444</v>
      </c>
    </row>
    <row r="1686" spans="1:34" x14ac:dyDescent="0.25">
      <c r="A1686">
        <v>6</v>
      </c>
      <c r="B1686" t="s">
        <v>643</v>
      </c>
      <c r="C1686" t="s">
        <v>646</v>
      </c>
      <c r="D1686" t="s">
        <v>644</v>
      </c>
      <c r="E1686" t="s">
        <v>645</v>
      </c>
      <c r="F1686" t="s">
        <v>649</v>
      </c>
      <c r="G1686" t="s">
        <v>650</v>
      </c>
      <c r="H1686" t="s">
        <v>1154</v>
      </c>
      <c r="I1686" t="s">
        <v>1155</v>
      </c>
      <c r="J1686">
        <v>4</v>
      </c>
      <c r="L1686" t="s">
        <v>1139</v>
      </c>
      <c r="M1686" t="s">
        <v>1156</v>
      </c>
      <c r="N1686" t="s">
        <v>1157</v>
      </c>
      <c r="O1686" t="s">
        <v>5445</v>
      </c>
      <c r="P1686" t="s">
        <v>1534</v>
      </c>
      <c r="Q1686" t="s">
        <v>2</v>
      </c>
      <c r="R1686" t="s">
        <v>2</v>
      </c>
      <c r="S1686" t="s">
        <v>8646</v>
      </c>
      <c r="T1686" t="b">
        <v>0</v>
      </c>
      <c r="U1686" t="b">
        <v>1</v>
      </c>
      <c r="V1686">
        <v>2</v>
      </c>
      <c r="W1686">
        <v>150</v>
      </c>
      <c r="Y1686">
        <v>60</v>
      </c>
      <c r="AH1686" t="s">
        <v>5446</v>
      </c>
    </row>
    <row r="1687" spans="1:34" x14ac:dyDescent="0.25">
      <c r="A1687">
        <v>6</v>
      </c>
      <c r="B1687" t="s">
        <v>643</v>
      </c>
      <c r="C1687" t="s">
        <v>646</v>
      </c>
      <c r="D1687" t="s">
        <v>644</v>
      </c>
      <c r="E1687" t="s">
        <v>645</v>
      </c>
      <c r="F1687" t="s">
        <v>649</v>
      </c>
      <c r="G1687" t="s">
        <v>650</v>
      </c>
      <c r="H1687" t="s">
        <v>1154</v>
      </c>
      <c r="I1687" t="s">
        <v>1155</v>
      </c>
      <c r="J1687">
        <v>4</v>
      </c>
      <c r="L1687" t="s">
        <v>1139</v>
      </c>
      <c r="M1687" t="s">
        <v>1156</v>
      </c>
      <c r="N1687" t="s">
        <v>1157</v>
      </c>
      <c r="O1687" t="s">
        <v>5447</v>
      </c>
      <c r="P1687" t="s">
        <v>1534</v>
      </c>
      <c r="Q1687" t="s">
        <v>2</v>
      </c>
      <c r="R1687" t="s">
        <v>2</v>
      </c>
      <c r="S1687" t="s">
        <v>8646</v>
      </c>
      <c r="T1687" t="b">
        <v>0</v>
      </c>
      <c r="U1687" t="b">
        <v>1</v>
      </c>
      <c r="V1687">
        <v>3</v>
      </c>
      <c r="W1687">
        <v>150</v>
      </c>
      <c r="Y1687">
        <v>55.2</v>
      </c>
      <c r="AG1687" t="s">
        <v>5448</v>
      </c>
      <c r="AH1687" t="s">
        <v>5449</v>
      </c>
    </row>
    <row r="1688" spans="1:34" x14ac:dyDescent="0.25">
      <c r="A1688">
        <v>6</v>
      </c>
      <c r="B1688" t="s">
        <v>643</v>
      </c>
      <c r="C1688" t="s">
        <v>646</v>
      </c>
      <c r="D1688" t="s">
        <v>644</v>
      </c>
      <c r="E1688" t="s">
        <v>645</v>
      </c>
      <c r="F1688" t="s">
        <v>649</v>
      </c>
      <c r="G1688" t="s">
        <v>650</v>
      </c>
      <c r="H1688" t="s">
        <v>1154</v>
      </c>
      <c r="I1688" t="s">
        <v>1155</v>
      </c>
      <c r="J1688">
        <v>4</v>
      </c>
      <c r="L1688" t="s">
        <v>1139</v>
      </c>
      <c r="M1688" t="s">
        <v>1156</v>
      </c>
      <c r="N1688" t="s">
        <v>1157</v>
      </c>
      <c r="O1688" t="s">
        <v>5450</v>
      </c>
      <c r="P1688" t="s">
        <v>363</v>
      </c>
      <c r="Q1688" t="s">
        <v>357</v>
      </c>
      <c r="R1688" t="s">
        <v>357</v>
      </c>
      <c r="S1688" t="s">
        <v>357</v>
      </c>
      <c r="T1688" t="b">
        <v>0</v>
      </c>
      <c r="U1688" t="b">
        <v>1</v>
      </c>
      <c r="V1688">
        <v>1</v>
      </c>
      <c r="Y1688">
        <v>45</v>
      </c>
      <c r="Z1688">
        <v>0.15</v>
      </c>
      <c r="AA1688" t="s">
        <v>3957</v>
      </c>
      <c r="AG1688" t="s">
        <v>5451</v>
      </c>
      <c r="AH1688" t="s">
        <v>5452</v>
      </c>
    </row>
    <row r="1689" spans="1:34" x14ac:dyDescent="0.25">
      <c r="A1689">
        <v>6</v>
      </c>
      <c r="B1689" t="s">
        <v>643</v>
      </c>
      <c r="C1689" t="s">
        <v>646</v>
      </c>
      <c r="D1689" t="s">
        <v>644</v>
      </c>
      <c r="E1689" t="s">
        <v>645</v>
      </c>
      <c r="F1689" t="s">
        <v>649</v>
      </c>
      <c r="G1689" t="s">
        <v>650</v>
      </c>
      <c r="H1689" t="s">
        <v>1154</v>
      </c>
      <c r="I1689" t="s">
        <v>1155</v>
      </c>
      <c r="J1689">
        <v>4</v>
      </c>
      <c r="L1689" t="s">
        <v>1139</v>
      </c>
      <c r="M1689" t="s">
        <v>1156</v>
      </c>
      <c r="N1689" t="s">
        <v>1157</v>
      </c>
      <c r="O1689" t="s">
        <v>5453</v>
      </c>
      <c r="P1689" t="s">
        <v>363</v>
      </c>
      <c r="Q1689" t="s">
        <v>357</v>
      </c>
      <c r="R1689" t="s">
        <v>357</v>
      </c>
      <c r="S1689" t="s">
        <v>357</v>
      </c>
      <c r="T1689" t="b">
        <v>0</v>
      </c>
      <c r="U1689" t="b">
        <v>1</v>
      </c>
      <c r="V1689">
        <v>2</v>
      </c>
      <c r="Y1689">
        <v>45</v>
      </c>
      <c r="Z1689">
        <v>0.15</v>
      </c>
      <c r="AA1689" t="s">
        <v>3957</v>
      </c>
      <c r="AG1689" t="s">
        <v>5451</v>
      </c>
      <c r="AH1689" t="s">
        <v>5454</v>
      </c>
    </row>
    <row r="1690" spans="1:34" x14ac:dyDescent="0.25">
      <c r="A1690">
        <v>6</v>
      </c>
      <c r="B1690" t="s">
        <v>643</v>
      </c>
      <c r="C1690" t="s">
        <v>646</v>
      </c>
      <c r="D1690" t="s">
        <v>644</v>
      </c>
      <c r="E1690" t="s">
        <v>645</v>
      </c>
      <c r="F1690" t="s">
        <v>649</v>
      </c>
      <c r="G1690" t="s">
        <v>650</v>
      </c>
      <c r="H1690" t="s">
        <v>1154</v>
      </c>
      <c r="I1690" t="s">
        <v>1155</v>
      </c>
      <c r="J1690">
        <v>4</v>
      </c>
      <c r="L1690" t="s">
        <v>1139</v>
      </c>
      <c r="M1690" t="s">
        <v>1156</v>
      </c>
      <c r="N1690" t="s">
        <v>1157</v>
      </c>
      <c r="O1690" t="s">
        <v>5455</v>
      </c>
      <c r="P1690" t="s">
        <v>363</v>
      </c>
      <c r="Q1690" t="s">
        <v>357</v>
      </c>
      <c r="R1690" t="s">
        <v>357</v>
      </c>
      <c r="S1690" t="s">
        <v>357</v>
      </c>
      <c r="T1690" t="b">
        <v>0</v>
      </c>
      <c r="U1690" t="b">
        <v>1</v>
      </c>
      <c r="V1690">
        <v>3</v>
      </c>
      <c r="Y1690">
        <v>45</v>
      </c>
      <c r="Z1690">
        <v>0.15</v>
      </c>
      <c r="AA1690" t="s">
        <v>3957</v>
      </c>
      <c r="AG1690" t="s">
        <v>5451</v>
      </c>
      <c r="AH1690" t="s">
        <v>5456</v>
      </c>
    </row>
    <row r="1691" spans="1:34" x14ac:dyDescent="0.25">
      <c r="A1691">
        <v>6</v>
      </c>
      <c r="B1691" t="s">
        <v>643</v>
      </c>
      <c r="C1691" t="s">
        <v>646</v>
      </c>
      <c r="D1691" t="s">
        <v>644</v>
      </c>
      <c r="E1691" t="s">
        <v>645</v>
      </c>
      <c r="F1691" t="s">
        <v>649</v>
      </c>
      <c r="G1691" t="s">
        <v>650</v>
      </c>
      <c r="H1691" t="s">
        <v>1154</v>
      </c>
      <c r="I1691" t="s">
        <v>1155</v>
      </c>
      <c r="J1691">
        <v>4</v>
      </c>
      <c r="L1691" t="s">
        <v>1139</v>
      </c>
      <c r="M1691" t="s">
        <v>1156</v>
      </c>
      <c r="N1691" t="s">
        <v>1157</v>
      </c>
      <c r="O1691" t="s">
        <v>5457</v>
      </c>
      <c r="P1691" t="s">
        <v>363</v>
      </c>
      <c r="Q1691" t="s">
        <v>357</v>
      </c>
      <c r="R1691" t="s">
        <v>357</v>
      </c>
      <c r="S1691" t="s">
        <v>357</v>
      </c>
      <c r="T1691" t="b">
        <v>0</v>
      </c>
      <c r="U1691" t="b">
        <v>1</v>
      </c>
      <c r="V1691">
        <v>4</v>
      </c>
      <c r="Y1691">
        <v>45</v>
      </c>
      <c r="Z1691">
        <v>0.15</v>
      </c>
      <c r="AA1691" t="s">
        <v>3957</v>
      </c>
      <c r="AG1691" t="s">
        <v>5451</v>
      </c>
      <c r="AH1691" t="s">
        <v>5458</v>
      </c>
    </row>
    <row r="1692" spans="1:34" x14ac:dyDescent="0.25">
      <c r="A1692">
        <v>6</v>
      </c>
      <c r="B1692" t="s">
        <v>643</v>
      </c>
      <c r="C1692" t="s">
        <v>646</v>
      </c>
      <c r="D1692" t="s">
        <v>644</v>
      </c>
      <c r="E1692" t="s">
        <v>645</v>
      </c>
      <c r="F1692" t="s">
        <v>649</v>
      </c>
      <c r="G1692" t="s">
        <v>650</v>
      </c>
      <c r="H1692" t="s">
        <v>1154</v>
      </c>
      <c r="I1692" t="s">
        <v>1155</v>
      </c>
      <c r="J1692">
        <v>4</v>
      </c>
      <c r="L1692" t="s">
        <v>1139</v>
      </c>
      <c r="M1692" t="s">
        <v>1156</v>
      </c>
      <c r="N1692" t="s">
        <v>1157</v>
      </c>
      <c r="O1692" t="s">
        <v>5459</v>
      </c>
      <c r="P1692" t="s">
        <v>363</v>
      </c>
      <c r="Q1692" t="s">
        <v>357</v>
      </c>
      <c r="R1692" t="s">
        <v>357</v>
      </c>
      <c r="S1692" t="s">
        <v>357</v>
      </c>
      <c r="T1692" t="b">
        <v>0</v>
      </c>
      <c r="U1692" t="b">
        <v>1</v>
      </c>
      <c r="V1692">
        <v>5</v>
      </c>
      <c r="Y1692">
        <v>45</v>
      </c>
      <c r="Z1692">
        <v>0.15</v>
      </c>
      <c r="AA1692" t="s">
        <v>3957</v>
      </c>
      <c r="AG1692" t="s">
        <v>5451</v>
      </c>
      <c r="AH1692" t="s">
        <v>5460</v>
      </c>
    </row>
    <row r="1693" spans="1:34" x14ac:dyDescent="0.25">
      <c r="A1693">
        <v>6</v>
      </c>
      <c r="B1693" t="s">
        <v>643</v>
      </c>
      <c r="C1693" t="s">
        <v>646</v>
      </c>
      <c r="D1693" t="s">
        <v>644</v>
      </c>
      <c r="E1693" t="s">
        <v>645</v>
      </c>
      <c r="F1693" t="s">
        <v>649</v>
      </c>
      <c r="G1693" t="s">
        <v>650</v>
      </c>
      <c r="H1693" t="s">
        <v>1154</v>
      </c>
      <c r="I1693" t="s">
        <v>1155</v>
      </c>
      <c r="J1693">
        <v>4</v>
      </c>
      <c r="L1693" t="s">
        <v>1139</v>
      </c>
      <c r="M1693" t="s">
        <v>1156</v>
      </c>
      <c r="N1693" t="s">
        <v>1157</v>
      </c>
      <c r="O1693" t="s">
        <v>5461</v>
      </c>
      <c r="P1693" t="s">
        <v>363</v>
      </c>
      <c r="Q1693" t="s">
        <v>357</v>
      </c>
      <c r="R1693" t="s">
        <v>357</v>
      </c>
      <c r="S1693" t="s">
        <v>357</v>
      </c>
      <c r="T1693" t="b">
        <v>0</v>
      </c>
      <c r="U1693" t="b">
        <v>1</v>
      </c>
      <c r="V1693">
        <v>6</v>
      </c>
      <c r="Y1693">
        <v>45</v>
      </c>
      <c r="Z1693">
        <v>0.15</v>
      </c>
      <c r="AA1693" t="s">
        <v>3957</v>
      </c>
      <c r="AG1693" t="s">
        <v>5451</v>
      </c>
      <c r="AH1693" t="s">
        <v>1157</v>
      </c>
    </row>
    <row r="1694" spans="1:34" x14ac:dyDescent="0.25">
      <c r="A1694">
        <v>6</v>
      </c>
      <c r="B1694" t="s">
        <v>643</v>
      </c>
      <c r="C1694" t="s">
        <v>646</v>
      </c>
      <c r="D1694" t="s">
        <v>644</v>
      </c>
      <c r="E1694" t="s">
        <v>645</v>
      </c>
      <c r="F1694" t="s">
        <v>649</v>
      </c>
      <c r="G1694" t="s">
        <v>650</v>
      </c>
      <c r="H1694" t="s">
        <v>1158</v>
      </c>
      <c r="I1694" t="s">
        <v>1159</v>
      </c>
      <c r="J1694">
        <v>1</v>
      </c>
      <c r="L1694" t="s">
        <v>1124</v>
      </c>
      <c r="M1694" t="s">
        <v>1160</v>
      </c>
      <c r="N1694" t="s">
        <v>1161</v>
      </c>
      <c r="O1694" t="s">
        <v>5462</v>
      </c>
      <c r="P1694" t="s">
        <v>363</v>
      </c>
      <c r="Q1694" t="s">
        <v>357</v>
      </c>
      <c r="R1694" t="s">
        <v>357</v>
      </c>
      <c r="S1694" t="s">
        <v>357</v>
      </c>
      <c r="T1694" t="b">
        <v>0</v>
      </c>
      <c r="U1694" t="b">
        <v>1</v>
      </c>
      <c r="V1694">
        <v>1</v>
      </c>
      <c r="Y1694">
        <v>360</v>
      </c>
      <c r="Z1694">
        <v>0.5</v>
      </c>
      <c r="AA1694" t="s">
        <v>3957</v>
      </c>
      <c r="AG1694" t="s">
        <v>5463</v>
      </c>
      <c r="AH1694" t="s">
        <v>1160</v>
      </c>
    </row>
    <row r="1695" spans="1:34" x14ac:dyDescent="0.25">
      <c r="A1695">
        <v>6</v>
      </c>
      <c r="B1695" t="s">
        <v>643</v>
      </c>
      <c r="C1695" t="s">
        <v>646</v>
      </c>
      <c r="D1695" t="s">
        <v>644</v>
      </c>
      <c r="E1695" t="s">
        <v>645</v>
      </c>
      <c r="F1695" t="s">
        <v>649</v>
      </c>
      <c r="G1695" t="s">
        <v>650</v>
      </c>
      <c r="H1695" t="s">
        <v>1158</v>
      </c>
      <c r="I1695" t="s">
        <v>1159</v>
      </c>
      <c r="J1695">
        <v>1</v>
      </c>
      <c r="L1695" t="s">
        <v>1124</v>
      </c>
      <c r="M1695" t="s">
        <v>1160</v>
      </c>
      <c r="N1695" t="s">
        <v>1161</v>
      </c>
      <c r="O1695" t="s">
        <v>5464</v>
      </c>
      <c r="P1695" t="s">
        <v>403</v>
      </c>
      <c r="Q1695" t="s">
        <v>272</v>
      </c>
      <c r="R1695" t="s">
        <v>8666</v>
      </c>
      <c r="S1695" t="s">
        <v>8645</v>
      </c>
      <c r="T1695" t="b">
        <v>0</v>
      </c>
      <c r="U1695" t="b">
        <v>0</v>
      </c>
      <c r="V1695">
        <v>1</v>
      </c>
      <c r="W1695">
        <v>0</v>
      </c>
      <c r="X1695">
        <v>8</v>
      </c>
      <c r="AG1695" t="s">
        <v>4484</v>
      </c>
      <c r="AH1695" t="s">
        <v>5465</v>
      </c>
    </row>
    <row r="1696" spans="1:34" x14ac:dyDescent="0.25">
      <c r="A1696">
        <v>6</v>
      </c>
      <c r="B1696" t="s">
        <v>643</v>
      </c>
      <c r="C1696" t="s">
        <v>646</v>
      </c>
      <c r="D1696" t="s">
        <v>644</v>
      </c>
      <c r="E1696" t="s">
        <v>645</v>
      </c>
      <c r="F1696" t="s">
        <v>649</v>
      </c>
      <c r="G1696" t="s">
        <v>650</v>
      </c>
      <c r="H1696" t="s">
        <v>1158</v>
      </c>
      <c r="I1696" t="s">
        <v>1159</v>
      </c>
      <c r="J1696">
        <v>1</v>
      </c>
      <c r="L1696" t="s">
        <v>1124</v>
      </c>
      <c r="M1696" t="s">
        <v>1160</v>
      </c>
      <c r="N1696" t="s">
        <v>1161</v>
      </c>
      <c r="O1696" t="s">
        <v>5466</v>
      </c>
      <c r="P1696" t="s">
        <v>394</v>
      </c>
      <c r="Q1696" t="s">
        <v>272</v>
      </c>
      <c r="R1696" t="s">
        <v>8666</v>
      </c>
      <c r="S1696" t="s">
        <v>8645</v>
      </c>
      <c r="T1696" t="b">
        <v>0</v>
      </c>
      <c r="U1696" t="b">
        <v>0</v>
      </c>
      <c r="V1696">
        <v>1</v>
      </c>
      <c r="W1696">
        <v>0</v>
      </c>
      <c r="X1696">
        <v>15</v>
      </c>
      <c r="AG1696" t="s">
        <v>4484</v>
      </c>
      <c r="AH1696" t="s">
        <v>5467</v>
      </c>
    </row>
    <row r="1697" spans="1:34" x14ac:dyDescent="0.25">
      <c r="A1697">
        <v>6</v>
      </c>
      <c r="B1697" t="s">
        <v>643</v>
      </c>
      <c r="C1697" t="s">
        <v>646</v>
      </c>
      <c r="D1697" t="s">
        <v>644</v>
      </c>
      <c r="E1697" t="s">
        <v>645</v>
      </c>
      <c r="F1697" t="s">
        <v>649</v>
      </c>
      <c r="G1697" t="s">
        <v>650</v>
      </c>
      <c r="H1697" t="s">
        <v>1158</v>
      </c>
      <c r="I1697" t="s">
        <v>1159</v>
      </c>
      <c r="J1697">
        <v>1</v>
      </c>
      <c r="L1697" t="s">
        <v>1124</v>
      </c>
      <c r="M1697" t="s">
        <v>1160</v>
      </c>
      <c r="N1697" t="s">
        <v>1161</v>
      </c>
      <c r="O1697" t="s">
        <v>5468</v>
      </c>
      <c r="P1697" t="s">
        <v>334</v>
      </c>
      <c r="Q1697" t="s">
        <v>2</v>
      </c>
      <c r="R1697" t="s">
        <v>8652</v>
      </c>
      <c r="S1697" t="s">
        <v>8646</v>
      </c>
      <c r="T1697" t="b">
        <v>0</v>
      </c>
      <c r="U1697" t="b">
        <v>1</v>
      </c>
      <c r="V1697">
        <v>1</v>
      </c>
      <c r="W1697">
        <v>0</v>
      </c>
      <c r="Y1697">
        <v>60</v>
      </c>
      <c r="AG1697" t="s">
        <v>5058</v>
      </c>
      <c r="AH1697" t="s">
        <v>5469</v>
      </c>
    </row>
    <row r="1698" spans="1:34" x14ac:dyDescent="0.25">
      <c r="A1698">
        <v>6</v>
      </c>
      <c r="B1698" t="s">
        <v>643</v>
      </c>
      <c r="C1698" t="s">
        <v>646</v>
      </c>
      <c r="D1698" t="s">
        <v>644</v>
      </c>
      <c r="E1698" t="s">
        <v>645</v>
      </c>
      <c r="F1698" t="s">
        <v>649</v>
      </c>
      <c r="G1698" t="s">
        <v>650</v>
      </c>
      <c r="H1698" t="s">
        <v>1158</v>
      </c>
      <c r="I1698" t="s">
        <v>1159</v>
      </c>
      <c r="J1698">
        <v>1</v>
      </c>
      <c r="L1698" t="s">
        <v>1124</v>
      </c>
      <c r="M1698" t="s">
        <v>1160</v>
      </c>
      <c r="N1698" t="s">
        <v>1161</v>
      </c>
      <c r="O1698" t="s">
        <v>5470</v>
      </c>
      <c r="P1698" t="s">
        <v>403</v>
      </c>
      <c r="Q1698" t="s">
        <v>272</v>
      </c>
      <c r="R1698" t="s">
        <v>8666</v>
      </c>
      <c r="S1698" t="s">
        <v>8645</v>
      </c>
      <c r="T1698" t="b">
        <v>0</v>
      </c>
      <c r="U1698" t="b">
        <v>0</v>
      </c>
      <c r="V1698">
        <v>2</v>
      </c>
      <c r="W1698">
        <v>0</v>
      </c>
      <c r="X1698">
        <v>8</v>
      </c>
      <c r="AG1698" t="s">
        <v>4484</v>
      </c>
      <c r="AH1698" t="s">
        <v>5471</v>
      </c>
    </row>
    <row r="1699" spans="1:34" x14ac:dyDescent="0.25">
      <c r="A1699">
        <v>6</v>
      </c>
      <c r="B1699" t="s">
        <v>643</v>
      </c>
      <c r="C1699" t="s">
        <v>646</v>
      </c>
      <c r="D1699" t="s">
        <v>644</v>
      </c>
      <c r="E1699" t="s">
        <v>645</v>
      </c>
      <c r="F1699" t="s">
        <v>649</v>
      </c>
      <c r="G1699" t="s">
        <v>650</v>
      </c>
      <c r="H1699" t="s">
        <v>1158</v>
      </c>
      <c r="I1699" t="s">
        <v>1159</v>
      </c>
      <c r="J1699">
        <v>1</v>
      </c>
      <c r="L1699" t="s">
        <v>1124</v>
      </c>
      <c r="M1699" t="s">
        <v>1160</v>
      </c>
      <c r="N1699" t="s">
        <v>1161</v>
      </c>
      <c r="O1699" t="s">
        <v>5472</v>
      </c>
      <c r="P1699" t="s">
        <v>394</v>
      </c>
      <c r="Q1699" t="s">
        <v>272</v>
      </c>
      <c r="R1699" t="s">
        <v>8666</v>
      </c>
      <c r="S1699" t="s">
        <v>8645</v>
      </c>
      <c r="T1699" t="b">
        <v>0</v>
      </c>
      <c r="U1699" t="b">
        <v>0</v>
      </c>
      <c r="V1699">
        <v>2</v>
      </c>
      <c r="W1699">
        <v>0</v>
      </c>
      <c r="X1699">
        <v>15</v>
      </c>
      <c r="AG1699" t="s">
        <v>4484</v>
      </c>
      <c r="AH1699" t="s">
        <v>5473</v>
      </c>
    </row>
    <row r="1700" spans="1:34" x14ac:dyDescent="0.25">
      <c r="A1700">
        <v>6</v>
      </c>
      <c r="B1700" t="s">
        <v>643</v>
      </c>
      <c r="C1700" t="s">
        <v>646</v>
      </c>
      <c r="D1700" t="s">
        <v>644</v>
      </c>
      <c r="E1700" t="s">
        <v>645</v>
      </c>
      <c r="F1700" t="s">
        <v>649</v>
      </c>
      <c r="G1700" t="s">
        <v>650</v>
      </c>
      <c r="H1700" t="s">
        <v>1158</v>
      </c>
      <c r="I1700" t="s">
        <v>1159</v>
      </c>
      <c r="J1700">
        <v>1</v>
      </c>
      <c r="L1700" t="s">
        <v>1124</v>
      </c>
      <c r="M1700" t="s">
        <v>1160</v>
      </c>
      <c r="N1700" t="s">
        <v>1161</v>
      </c>
      <c r="O1700" t="s">
        <v>5474</v>
      </c>
      <c r="P1700" t="s">
        <v>334</v>
      </c>
      <c r="Q1700" t="s">
        <v>2</v>
      </c>
      <c r="R1700" t="s">
        <v>8652</v>
      </c>
      <c r="S1700" t="s">
        <v>8646</v>
      </c>
      <c r="T1700" t="b">
        <v>0</v>
      </c>
      <c r="U1700" t="b">
        <v>1</v>
      </c>
      <c r="V1700">
        <v>2</v>
      </c>
      <c r="W1700">
        <v>0</v>
      </c>
      <c r="Y1700">
        <v>60</v>
      </c>
      <c r="AG1700" t="s">
        <v>5058</v>
      </c>
      <c r="AH1700" t="s">
        <v>5475</v>
      </c>
    </row>
    <row r="1701" spans="1:34" x14ac:dyDescent="0.25">
      <c r="A1701">
        <v>6</v>
      </c>
      <c r="B1701" t="s">
        <v>643</v>
      </c>
      <c r="C1701" t="s">
        <v>646</v>
      </c>
      <c r="D1701" t="s">
        <v>644</v>
      </c>
      <c r="E1701" t="s">
        <v>645</v>
      </c>
      <c r="F1701" t="s">
        <v>649</v>
      </c>
      <c r="G1701" t="s">
        <v>650</v>
      </c>
      <c r="H1701" t="s">
        <v>1158</v>
      </c>
      <c r="I1701" t="s">
        <v>1159</v>
      </c>
      <c r="J1701">
        <v>1</v>
      </c>
      <c r="L1701" t="s">
        <v>1124</v>
      </c>
      <c r="M1701" t="s">
        <v>1160</v>
      </c>
      <c r="N1701" t="s">
        <v>1161</v>
      </c>
      <c r="O1701" t="s">
        <v>5476</v>
      </c>
      <c r="P1701" t="s">
        <v>1</v>
      </c>
      <c r="Q1701" t="s">
        <v>2</v>
      </c>
      <c r="R1701" t="s">
        <v>2</v>
      </c>
      <c r="S1701" t="s">
        <v>8646</v>
      </c>
      <c r="T1701" t="b">
        <v>0</v>
      </c>
      <c r="U1701" t="b">
        <v>1</v>
      </c>
      <c r="V1701">
        <v>1</v>
      </c>
      <c r="W1701">
        <v>150</v>
      </c>
      <c r="Y1701">
        <v>60</v>
      </c>
      <c r="AG1701" t="s">
        <v>5279</v>
      </c>
      <c r="AH1701" t="s">
        <v>5477</v>
      </c>
    </row>
    <row r="1702" spans="1:34" x14ac:dyDescent="0.25">
      <c r="A1702">
        <v>6</v>
      </c>
      <c r="B1702" t="s">
        <v>643</v>
      </c>
      <c r="C1702" t="s">
        <v>646</v>
      </c>
      <c r="D1702" t="s">
        <v>644</v>
      </c>
      <c r="E1702" t="s">
        <v>645</v>
      </c>
      <c r="F1702" t="s">
        <v>649</v>
      </c>
      <c r="G1702" t="s">
        <v>650</v>
      </c>
      <c r="H1702" t="s">
        <v>1158</v>
      </c>
      <c r="I1702" t="s">
        <v>1159</v>
      </c>
      <c r="J1702">
        <v>1</v>
      </c>
      <c r="L1702" t="s">
        <v>1124</v>
      </c>
      <c r="M1702" t="s">
        <v>1160</v>
      </c>
      <c r="N1702" t="s">
        <v>1161</v>
      </c>
      <c r="O1702" t="s">
        <v>5478</v>
      </c>
      <c r="P1702" t="s">
        <v>1</v>
      </c>
      <c r="Q1702" t="s">
        <v>2</v>
      </c>
      <c r="R1702" t="s">
        <v>2</v>
      </c>
      <c r="S1702" t="s">
        <v>8646</v>
      </c>
      <c r="T1702" t="b">
        <v>0</v>
      </c>
      <c r="U1702" t="b">
        <v>1</v>
      </c>
      <c r="V1702">
        <v>2</v>
      </c>
      <c r="W1702">
        <v>150</v>
      </c>
      <c r="Y1702">
        <v>55.2</v>
      </c>
      <c r="AG1702" t="s">
        <v>5479</v>
      </c>
      <c r="AH1702" t="s">
        <v>5480</v>
      </c>
    </row>
    <row r="1703" spans="1:34" x14ac:dyDescent="0.25">
      <c r="A1703">
        <v>6</v>
      </c>
      <c r="B1703" t="s">
        <v>643</v>
      </c>
      <c r="C1703" t="s">
        <v>646</v>
      </c>
      <c r="D1703" t="s">
        <v>644</v>
      </c>
      <c r="E1703" t="s">
        <v>645</v>
      </c>
      <c r="F1703" t="s">
        <v>649</v>
      </c>
      <c r="G1703" t="s">
        <v>650</v>
      </c>
      <c r="H1703" t="s">
        <v>1158</v>
      </c>
      <c r="I1703" t="s">
        <v>1159</v>
      </c>
      <c r="J1703">
        <v>1</v>
      </c>
      <c r="L1703" t="s">
        <v>1124</v>
      </c>
      <c r="M1703" t="s">
        <v>1160</v>
      </c>
      <c r="N1703" t="s">
        <v>1161</v>
      </c>
      <c r="O1703" t="s">
        <v>5481</v>
      </c>
      <c r="P1703" t="s">
        <v>1</v>
      </c>
      <c r="Q1703" t="s">
        <v>2</v>
      </c>
      <c r="R1703" t="s">
        <v>2</v>
      </c>
      <c r="S1703" t="s">
        <v>8646</v>
      </c>
      <c r="T1703" t="b">
        <v>0</v>
      </c>
      <c r="U1703" t="b">
        <v>1</v>
      </c>
      <c r="V1703">
        <v>3</v>
      </c>
      <c r="W1703">
        <v>150</v>
      </c>
      <c r="Y1703">
        <v>46.800000000000004</v>
      </c>
      <c r="AG1703" t="s">
        <v>5479</v>
      </c>
      <c r="AH1703" t="s">
        <v>5482</v>
      </c>
    </row>
    <row r="1704" spans="1:34" x14ac:dyDescent="0.25">
      <c r="A1704">
        <v>6</v>
      </c>
      <c r="B1704" t="s">
        <v>643</v>
      </c>
      <c r="C1704" t="s">
        <v>646</v>
      </c>
      <c r="D1704" t="s">
        <v>644</v>
      </c>
      <c r="E1704" t="s">
        <v>645</v>
      </c>
      <c r="F1704" t="s">
        <v>649</v>
      </c>
      <c r="G1704" t="s">
        <v>650</v>
      </c>
      <c r="H1704" t="s">
        <v>1158</v>
      </c>
      <c r="I1704" t="s">
        <v>1159</v>
      </c>
      <c r="J1704">
        <v>1</v>
      </c>
      <c r="L1704" t="s">
        <v>1124</v>
      </c>
      <c r="M1704" t="s">
        <v>1160</v>
      </c>
      <c r="N1704" t="s">
        <v>1161</v>
      </c>
      <c r="O1704" t="s">
        <v>5483</v>
      </c>
      <c r="P1704" t="s">
        <v>1</v>
      </c>
      <c r="Q1704" t="s">
        <v>2</v>
      </c>
      <c r="R1704" t="s">
        <v>2</v>
      </c>
      <c r="S1704" t="s">
        <v>8646</v>
      </c>
      <c r="T1704" t="b">
        <v>0</v>
      </c>
      <c r="U1704" t="b">
        <v>1</v>
      </c>
      <c r="V1704">
        <v>4</v>
      </c>
      <c r="W1704">
        <v>150</v>
      </c>
      <c r="Y1704">
        <v>46.800000000000004</v>
      </c>
      <c r="AG1704" t="s">
        <v>5479</v>
      </c>
      <c r="AH1704" t="s">
        <v>5484</v>
      </c>
    </row>
    <row r="1705" spans="1:34" x14ac:dyDescent="0.25">
      <c r="A1705">
        <v>6</v>
      </c>
      <c r="B1705" t="s">
        <v>643</v>
      </c>
      <c r="C1705" t="s">
        <v>646</v>
      </c>
      <c r="D1705" t="s">
        <v>644</v>
      </c>
      <c r="E1705" t="s">
        <v>645</v>
      </c>
      <c r="F1705" t="s">
        <v>649</v>
      </c>
      <c r="G1705" t="s">
        <v>650</v>
      </c>
      <c r="H1705" t="s">
        <v>1158</v>
      </c>
      <c r="I1705" t="s">
        <v>1159</v>
      </c>
      <c r="J1705">
        <v>1</v>
      </c>
      <c r="L1705" t="s">
        <v>1124</v>
      </c>
      <c r="M1705" t="s">
        <v>1160</v>
      </c>
      <c r="N1705" t="s">
        <v>1161</v>
      </c>
      <c r="O1705" t="s">
        <v>5485</v>
      </c>
      <c r="P1705" t="s">
        <v>1</v>
      </c>
      <c r="Q1705" t="s">
        <v>2</v>
      </c>
      <c r="R1705" t="s">
        <v>2</v>
      </c>
      <c r="S1705" t="s">
        <v>8646</v>
      </c>
      <c r="T1705" t="b">
        <v>0</v>
      </c>
      <c r="U1705" t="b">
        <v>1</v>
      </c>
      <c r="V1705">
        <v>5</v>
      </c>
      <c r="W1705">
        <v>150</v>
      </c>
      <c r="Y1705">
        <v>34.799999999999997</v>
      </c>
      <c r="AG1705" t="s">
        <v>5479</v>
      </c>
      <c r="AH1705" t="s">
        <v>5486</v>
      </c>
    </row>
    <row r="1706" spans="1:34" x14ac:dyDescent="0.25">
      <c r="A1706">
        <v>6</v>
      </c>
      <c r="B1706" t="s">
        <v>643</v>
      </c>
      <c r="C1706" t="s">
        <v>646</v>
      </c>
      <c r="D1706" t="s">
        <v>644</v>
      </c>
      <c r="E1706" t="s">
        <v>645</v>
      </c>
      <c r="F1706" t="s">
        <v>649</v>
      </c>
      <c r="G1706" t="s">
        <v>650</v>
      </c>
      <c r="H1706" t="s">
        <v>1158</v>
      </c>
      <c r="I1706" t="s">
        <v>1159</v>
      </c>
      <c r="J1706">
        <v>1</v>
      </c>
      <c r="L1706" t="s">
        <v>1124</v>
      </c>
      <c r="M1706" t="s">
        <v>1160</v>
      </c>
      <c r="N1706" t="s">
        <v>1161</v>
      </c>
      <c r="O1706" t="s">
        <v>5487</v>
      </c>
      <c r="P1706" t="s">
        <v>32</v>
      </c>
      <c r="Q1706" t="s">
        <v>25</v>
      </c>
      <c r="R1706" t="s">
        <v>25</v>
      </c>
      <c r="S1706" t="s">
        <v>8646</v>
      </c>
      <c r="T1706" t="b">
        <v>0</v>
      </c>
      <c r="U1706" t="b">
        <v>0</v>
      </c>
      <c r="V1706">
        <v>1</v>
      </c>
      <c r="W1706">
        <v>190</v>
      </c>
      <c r="X1706">
        <v>8</v>
      </c>
      <c r="AB1706">
        <v>2</v>
      </c>
      <c r="AC1706">
        <v>1</v>
      </c>
      <c r="AD1706">
        <v>2</v>
      </c>
      <c r="AE1706" t="s">
        <v>3856</v>
      </c>
      <c r="AG1706" t="s">
        <v>3882</v>
      </c>
      <c r="AH1706" t="s">
        <v>5488</v>
      </c>
    </row>
    <row r="1707" spans="1:34" x14ac:dyDescent="0.25">
      <c r="A1707">
        <v>6</v>
      </c>
      <c r="B1707" t="s">
        <v>643</v>
      </c>
      <c r="C1707" t="s">
        <v>646</v>
      </c>
      <c r="D1707" t="s">
        <v>644</v>
      </c>
      <c r="E1707" t="s">
        <v>645</v>
      </c>
      <c r="F1707" t="s">
        <v>649</v>
      </c>
      <c r="G1707" t="s">
        <v>650</v>
      </c>
      <c r="H1707" t="s">
        <v>1158</v>
      </c>
      <c r="I1707" t="s">
        <v>1159</v>
      </c>
      <c r="J1707">
        <v>1</v>
      </c>
      <c r="L1707" t="s">
        <v>1124</v>
      </c>
      <c r="M1707" t="s">
        <v>1160</v>
      </c>
      <c r="N1707" t="s">
        <v>1161</v>
      </c>
      <c r="O1707" t="s">
        <v>5489</v>
      </c>
      <c r="P1707" t="s">
        <v>32</v>
      </c>
      <c r="Q1707" t="s">
        <v>25</v>
      </c>
      <c r="R1707" t="s">
        <v>25</v>
      </c>
      <c r="S1707" t="s">
        <v>8646</v>
      </c>
      <c r="T1707" t="b">
        <v>0</v>
      </c>
      <c r="U1707" t="b">
        <v>0</v>
      </c>
      <c r="V1707">
        <v>2</v>
      </c>
      <c r="W1707">
        <v>195</v>
      </c>
      <c r="X1707">
        <v>8</v>
      </c>
      <c r="AB1707">
        <v>2</v>
      </c>
      <c r="AC1707">
        <v>1</v>
      </c>
      <c r="AD1707">
        <v>2</v>
      </c>
      <c r="AE1707" t="s">
        <v>3856</v>
      </c>
      <c r="AG1707" t="s">
        <v>3882</v>
      </c>
      <c r="AH1707" t="s">
        <v>5490</v>
      </c>
    </row>
    <row r="1708" spans="1:34" x14ac:dyDescent="0.25">
      <c r="A1708">
        <v>6</v>
      </c>
      <c r="B1708" t="s">
        <v>643</v>
      </c>
      <c r="C1708" t="s">
        <v>646</v>
      </c>
      <c r="D1708" t="s">
        <v>644</v>
      </c>
      <c r="E1708" t="s">
        <v>645</v>
      </c>
      <c r="F1708" t="s">
        <v>649</v>
      </c>
      <c r="G1708" t="s">
        <v>650</v>
      </c>
      <c r="H1708" t="s">
        <v>1158</v>
      </c>
      <c r="I1708" t="s">
        <v>1159</v>
      </c>
      <c r="J1708">
        <v>1</v>
      </c>
      <c r="L1708" t="s">
        <v>1124</v>
      </c>
      <c r="M1708" t="s">
        <v>1160</v>
      </c>
      <c r="N1708" t="s">
        <v>1161</v>
      </c>
      <c r="O1708" t="s">
        <v>5491</v>
      </c>
      <c r="P1708" t="s">
        <v>32</v>
      </c>
      <c r="Q1708" t="s">
        <v>25</v>
      </c>
      <c r="R1708" t="s">
        <v>25</v>
      </c>
      <c r="S1708" t="s">
        <v>8646</v>
      </c>
      <c r="T1708" t="b">
        <v>0</v>
      </c>
      <c r="U1708" t="b">
        <v>0</v>
      </c>
      <c r="V1708">
        <v>3</v>
      </c>
      <c r="W1708">
        <v>200</v>
      </c>
      <c r="X1708">
        <v>7</v>
      </c>
      <c r="AB1708">
        <v>2</v>
      </c>
      <c r="AC1708">
        <v>1</v>
      </c>
      <c r="AD1708">
        <v>2</v>
      </c>
      <c r="AE1708" t="s">
        <v>3856</v>
      </c>
      <c r="AG1708" t="s">
        <v>5492</v>
      </c>
      <c r="AH1708" t="s">
        <v>5493</v>
      </c>
    </row>
    <row r="1709" spans="1:34" x14ac:dyDescent="0.25">
      <c r="A1709">
        <v>6</v>
      </c>
      <c r="B1709" t="s">
        <v>643</v>
      </c>
      <c r="C1709" t="s">
        <v>646</v>
      </c>
      <c r="D1709" t="s">
        <v>644</v>
      </c>
      <c r="E1709" t="s">
        <v>645</v>
      </c>
      <c r="F1709" t="s">
        <v>649</v>
      </c>
      <c r="G1709" t="s">
        <v>650</v>
      </c>
      <c r="H1709" t="s">
        <v>1158</v>
      </c>
      <c r="I1709" t="s">
        <v>1159</v>
      </c>
      <c r="J1709">
        <v>1</v>
      </c>
      <c r="L1709" t="s">
        <v>1124</v>
      </c>
      <c r="M1709" t="s">
        <v>1160</v>
      </c>
      <c r="N1709" t="s">
        <v>1161</v>
      </c>
      <c r="O1709" t="s">
        <v>5494</v>
      </c>
      <c r="P1709" t="s">
        <v>32</v>
      </c>
      <c r="Q1709" t="s">
        <v>25</v>
      </c>
      <c r="R1709" t="s">
        <v>25</v>
      </c>
      <c r="S1709" t="s">
        <v>8646</v>
      </c>
      <c r="T1709" t="b">
        <v>0</v>
      </c>
      <c r="U1709" t="b">
        <v>0</v>
      </c>
      <c r="V1709">
        <v>4</v>
      </c>
      <c r="W1709">
        <v>205</v>
      </c>
      <c r="X1709">
        <v>6</v>
      </c>
      <c r="AB1709">
        <v>2</v>
      </c>
      <c r="AC1709">
        <v>1</v>
      </c>
      <c r="AD1709">
        <v>2</v>
      </c>
      <c r="AE1709" t="s">
        <v>610</v>
      </c>
      <c r="AG1709" t="s">
        <v>1937</v>
      </c>
      <c r="AH1709" t="s">
        <v>5495</v>
      </c>
    </row>
    <row r="1710" spans="1:34" x14ac:dyDescent="0.25">
      <c r="A1710">
        <v>6</v>
      </c>
      <c r="B1710" t="s">
        <v>643</v>
      </c>
      <c r="C1710" t="s">
        <v>646</v>
      </c>
      <c r="D1710" t="s">
        <v>644</v>
      </c>
      <c r="E1710" t="s">
        <v>645</v>
      </c>
      <c r="F1710" t="s">
        <v>649</v>
      </c>
      <c r="G1710" t="s">
        <v>650</v>
      </c>
      <c r="H1710" t="s">
        <v>1158</v>
      </c>
      <c r="I1710" t="s">
        <v>1159</v>
      </c>
      <c r="J1710">
        <v>1</v>
      </c>
      <c r="L1710" t="s">
        <v>1124</v>
      </c>
      <c r="M1710" t="s">
        <v>1160</v>
      </c>
      <c r="N1710" t="s">
        <v>1161</v>
      </c>
      <c r="O1710" t="s">
        <v>5496</v>
      </c>
      <c r="P1710" t="s">
        <v>24</v>
      </c>
      <c r="Q1710" t="s">
        <v>25</v>
      </c>
      <c r="R1710" t="s">
        <v>25</v>
      </c>
      <c r="S1710" t="s">
        <v>8658</v>
      </c>
      <c r="T1710" t="b">
        <v>0</v>
      </c>
      <c r="U1710" t="b">
        <v>0</v>
      </c>
      <c r="V1710">
        <v>1</v>
      </c>
      <c r="W1710">
        <v>0</v>
      </c>
      <c r="X1710">
        <v>8</v>
      </c>
      <c r="AB1710">
        <v>1</v>
      </c>
      <c r="AC1710">
        <v>2</v>
      </c>
      <c r="AD1710">
        <v>1</v>
      </c>
      <c r="AE1710" t="s">
        <v>3856</v>
      </c>
      <c r="AG1710" t="s">
        <v>5497</v>
      </c>
      <c r="AH1710" t="s">
        <v>5498</v>
      </c>
    </row>
    <row r="1711" spans="1:34" x14ac:dyDescent="0.25">
      <c r="A1711">
        <v>6</v>
      </c>
      <c r="B1711" t="s">
        <v>643</v>
      </c>
      <c r="C1711" t="s">
        <v>646</v>
      </c>
      <c r="D1711" t="s">
        <v>644</v>
      </c>
      <c r="E1711" t="s">
        <v>645</v>
      </c>
      <c r="F1711" t="s">
        <v>649</v>
      </c>
      <c r="G1711" t="s">
        <v>650</v>
      </c>
      <c r="H1711" t="s">
        <v>1158</v>
      </c>
      <c r="I1711" t="s">
        <v>1159</v>
      </c>
      <c r="J1711">
        <v>1</v>
      </c>
      <c r="L1711" t="s">
        <v>1124</v>
      </c>
      <c r="M1711" t="s">
        <v>1160</v>
      </c>
      <c r="N1711" t="s">
        <v>1161</v>
      </c>
      <c r="O1711" t="s">
        <v>5499</v>
      </c>
      <c r="P1711" t="s">
        <v>24</v>
      </c>
      <c r="Q1711" t="s">
        <v>25</v>
      </c>
      <c r="R1711" t="s">
        <v>25</v>
      </c>
      <c r="S1711" t="s">
        <v>8658</v>
      </c>
      <c r="T1711" t="b">
        <v>0</v>
      </c>
      <c r="U1711" t="b">
        <v>0</v>
      </c>
      <c r="V1711">
        <v>2</v>
      </c>
      <c r="W1711">
        <v>0</v>
      </c>
      <c r="X1711">
        <v>8</v>
      </c>
      <c r="AB1711">
        <v>1</v>
      </c>
      <c r="AC1711">
        <v>2</v>
      </c>
      <c r="AD1711">
        <v>1</v>
      </c>
      <c r="AE1711" t="s">
        <v>3856</v>
      </c>
      <c r="AG1711" t="s">
        <v>5497</v>
      </c>
      <c r="AH1711" t="s">
        <v>5500</v>
      </c>
    </row>
    <row r="1712" spans="1:34" x14ac:dyDescent="0.25">
      <c r="A1712">
        <v>6</v>
      </c>
      <c r="B1712" t="s">
        <v>643</v>
      </c>
      <c r="C1712" t="s">
        <v>646</v>
      </c>
      <c r="D1712" t="s">
        <v>644</v>
      </c>
      <c r="E1712" t="s">
        <v>645</v>
      </c>
      <c r="F1712" t="s">
        <v>649</v>
      </c>
      <c r="G1712" t="s">
        <v>650</v>
      </c>
      <c r="H1712" t="s">
        <v>1158</v>
      </c>
      <c r="I1712" t="s">
        <v>1159</v>
      </c>
      <c r="J1712">
        <v>1</v>
      </c>
      <c r="L1712" t="s">
        <v>1124</v>
      </c>
      <c r="M1712" t="s">
        <v>1160</v>
      </c>
      <c r="N1712" t="s">
        <v>1161</v>
      </c>
      <c r="O1712" t="s">
        <v>5501</v>
      </c>
      <c r="P1712" t="s">
        <v>24</v>
      </c>
      <c r="Q1712" t="s">
        <v>25</v>
      </c>
      <c r="R1712" t="s">
        <v>25</v>
      </c>
      <c r="S1712" t="s">
        <v>8658</v>
      </c>
      <c r="T1712" t="b">
        <v>0</v>
      </c>
      <c r="U1712" t="b">
        <v>0</v>
      </c>
      <c r="V1712">
        <v>3</v>
      </c>
      <c r="W1712">
        <v>0</v>
      </c>
      <c r="X1712">
        <v>7</v>
      </c>
      <c r="AB1712">
        <v>1</v>
      </c>
      <c r="AC1712">
        <v>2</v>
      </c>
      <c r="AD1712">
        <v>1</v>
      </c>
      <c r="AE1712" t="s">
        <v>3856</v>
      </c>
      <c r="AG1712" t="s">
        <v>5497</v>
      </c>
      <c r="AH1712" t="s">
        <v>5502</v>
      </c>
    </row>
    <row r="1713" spans="1:34" x14ac:dyDescent="0.25">
      <c r="A1713">
        <v>6</v>
      </c>
      <c r="B1713" t="s">
        <v>643</v>
      </c>
      <c r="C1713" t="s">
        <v>646</v>
      </c>
      <c r="D1713" t="s">
        <v>644</v>
      </c>
      <c r="E1713" t="s">
        <v>645</v>
      </c>
      <c r="F1713" t="s">
        <v>649</v>
      </c>
      <c r="G1713" t="s">
        <v>650</v>
      </c>
      <c r="H1713" t="s">
        <v>1158</v>
      </c>
      <c r="I1713" t="s">
        <v>1159</v>
      </c>
      <c r="J1713">
        <v>1</v>
      </c>
      <c r="L1713" t="s">
        <v>1124</v>
      </c>
      <c r="M1713" t="s">
        <v>1160</v>
      </c>
      <c r="N1713" t="s">
        <v>1161</v>
      </c>
      <c r="O1713" t="s">
        <v>5503</v>
      </c>
      <c r="P1713" t="s">
        <v>96</v>
      </c>
      <c r="Q1713" t="s">
        <v>8644</v>
      </c>
      <c r="R1713" t="s">
        <v>8488</v>
      </c>
      <c r="S1713" t="s">
        <v>8645</v>
      </c>
      <c r="T1713" t="b">
        <v>1</v>
      </c>
      <c r="U1713" t="b">
        <v>0</v>
      </c>
      <c r="V1713">
        <v>1</v>
      </c>
      <c r="W1713">
        <v>30</v>
      </c>
      <c r="X1713">
        <v>8</v>
      </c>
      <c r="AB1713">
        <v>2</v>
      </c>
      <c r="AC1713">
        <v>1</v>
      </c>
      <c r="AD1713">
        <v>2</v>
      </c>
      <c r="AE1713" t="s">
        <v>3856</v>
      </c>
      <c r="AG1713" t="s">
        <v>5504</v>
      </c>
      <c r="AH1713" t="s">
        <v>5505</v>
      </c>
    </row>
    <row r="1714" spans="1:34" x14ac:dyDescent="0.25">
      <c r="A1714">
        <v>6</v>
      </c>
      <c r="B1714" t="s">
        <v>643</v>
      </c>
      <c r="C1714" t="s">
        <v>646</v>
      </c>
      <c r="D1714" t="s">
        <v>644</v>
      </c>
      <c r="E1714" t="s">
        <v>645</v>
      </c>
      <c r="F1714" t="s">
        <v>649</v>
      </c>
      <c r="G1714" t="s">
        <v>650</v>
      </c>
      <c r="H1714" t="s">
        <v>1158</v>
      </c>
      <c r="I1714" t="s">
        <v>1159</v>
      </c>
      <c r="J1714">
        <v>1</v>
      </c>
      <c r="L1714" t="s">
        <v>1124</v>
      </c>
      <c r="M1714" t="s">
        <v>1160</v>
      </c>
      <c r="N1714" t="s">
        <v>1161</v>
      </c>
      <c r="O1714" t="s">
        <v>5506</v>
      </c>
      <c r="P1714" t="s">
        <v>96</v>
      </c>
      <c r="Q1714" t="s">
        <v>8644</v>
      </c>
      <c r="R1714" t="s">
        <v>8488</v>
      </c>
      <c r="S1714" t="s">
        <v>8645</v>
      </c>
      <c r="T1714" t="b">
        <v>1</v>
      </c>
      <c r="U1714" t="b">
        <v>0</v>
      </c>
      <c r="V1714">
        <v>2</v>
      </c>
      <c r="W1714">
        <v>35</v>
      </c>
      <c r="X1714">
        <v>6</v>
      </c>
      <c r="AB1714">
        <v>2</v>
      </c>
      <c r="AC1714">
        <v>1</v>
      </c>
      <c r="AD1714">
        <v>2</v>
      </c>
      <c r="AE1714" t="s">
        <v>3856</v>
      </c>
      <c r="AG1714" t="s">
        <v>5507</v>
      </c>
      <c r="AH1714" t="s">
        <v>5508</v>
      </c>
    </row>
    <row r="1715" spans="1:34" x14ac:dyDescent="0.25">
      <c r="A1715">
        <v>6</v>
      </c>
      <c r="B1715" t="s">
        <v>643</v>
      </c>
      <c r="C1715" t="s">
        <v>646</v>
      </c>
      <c r="D1715" t="s">
        <v>644</v>
      </c>
      <c r="E1715" t="s">
        <v>645</v>
      </c>
      <c r="F1715" t="s">
        <v>649</v>
      </c>
      <c r="G1715" t="s">
        <v>650</v>
      </c>
      <c r="H1715" t="s">
        <v>1158</v>
      </c>
      <c r="I1715" t="s">
        <v>1159</v>
      </c>
      <c r="J1715">
        <v>1</v>
      </c>
      <c r="L1715" t="s">
        <v>1124</v>
      </c>
      <c r="M1715" t="s">
        <v>1160</v>
      </c>
      <c r="N1715" t="s">
        <v>1161</v>
      </c>
      <c r="O1715" t="s">
        <v>5509</v>
      </c>
      <c r="P1715" t="s">
        <v>96</v>
      </c>
      <c r="Q1715" t="s">
        <v>8644</v>
      </c>
      <c r="R1715" t="s">
        <v>8488</v>
      </c>
      <c r="S1715" t="s">
        <v>8645</v>
      </c>
      <c r="T1715" t="b">
        <v>1</v>
      </c>
      <c r="U1715" t="b">
        <v>0</v>
      </c>
      <c r="V1715">
        <v>3</v>
      </c>
      <c r="W1715">
        <v>35</v>
      </c>
      <c r="X1715">
        <v>6</v>
      </c>
      <c r="AB1715">
        <v>2</v>
      </c>
      <c r="AC1715">
        <v>1</v>
      </c>
      <c r="AD1715">
        <v>2</v>
      </c>
      <c r="AE1715" t="s">
        <v>3856</v>
      </c>
      <c r="AG1715" t="s">
        <v>5243</v>
      </c>
      <c r="AH1715" t="s">
        <v>5510</v>
      </c>
    </row>
    <row r="1716" spans="1:34" x14ac:dyDescent="0.25">
      <c r="A1716">
        <v>6</v>
      </c>
      <c r="B1716" t="s">
        <v>643</v>
      </c>
      <c r="C1716" t="s">
        <v>646</v>
      </c>
      <c r="D1716" t="s">
        <v>644</v>
      </c>
      <c r="E1716" t="s">
        <v>645</v>
      </c>
      <c r="F1716" t="s">
        <v>649</v>
      </c>
      <c r="G1716" t="s">
        <v>650</v>
      </c>
      <c r="H1716" t="s">
        <v>1158</v>
      </c>
      <c r="I1716" t="s">
        <v>1159</v>
      </c>
      <c r="J1716">
        <v>1</v>
      </c>
      <c r="L1716" t="s">
        <v>1124</v>
      </c>
      <c r="M1716" t="s">
        <v>1160</v>
      </c>
      <c r="N1716" t="s">
        <v>1161</v>
      </c>
      <c r="O1716" t="s">
        <v>5511</v>
      </c>
      <c r="P1716" t="s">
        <v>96</v>
      </c>
      <c r="Q1716" t="s">
        <v>8644</v>
      </c>
      <c r="R1716" t="s">
        <v>8488</v>
      </c>
      <c r="S1716" t="s">
        <v>8645</v>
      </c>
      <c r="T1716" t="b">
        <v>1</v>
      </c>
      <c r="U1716" t="b">
        <v>0</v>
      </c>
      <c r="V1716">
        <v>4</v>
      </c>
      <c r="W1716">
        <v>35</v>
      </c>
      <c r="X1716">
        <v>6</v>
      </c>
      <c r="AB1716">
        <v>2</v>
      </c>
      <c r="AC1716">
        <v>1</v>
      </c>
      <c r="AD1716">
        <v>2</v>
      </c>
      <c r="AE1716" t="s">
        <v>610</v>
      </c>
      <c r="AG1716" t="s">
        <v>5512</v>
      </c>
      <c r="AH1716" t="s">
        <v>5513</v>
      </c>
    </row>
    <row r="1717" spans="1:34" x14ac:dyDescent="0.25">
      <c r="A1717">
        <v>6</v>
      </c>
      <c r="B1717" t="s">
        <v>643</v>
      </c>
      <c r="C1717" t="s">
        <v>646</v>
      </c>
      <c r="D1717" t="s">
        <v>644</v>
      </c>
      <c r="E1717" t="s">
        <v>645</v>
      </c>
      <c r="F1717" t="s">
        <v>649</v>
      </c>
      <c r="G1717" t="s">
        <v>650</v>
      </c>
      <c r="H1717" t="s">
        <v>1158</v>
      </c>
      <c r="I1717" t="s">
        <v>1159</v>
      </c>
      <c r="J1717">
        <v>1</v>
      </c>
      <c r="L1717" t="s">
        <v>1124</v>
      </c>
      <c r="M1717" t="s">
        <v>1160</v>
      </c>
      <c r="N1717" t="s">
        <v>1161</v>
      </c>
      <c r="O1717" t="s">
        <v>5514</v>
      </c>
      <c r="P1717" t="s">
        <v>356</v>
      </c>
      <c r="Q1717" t="s">
        <v>25</v>
      </c>
      <c r="R1717" t="s">
        <v>25</v>
      </c>
      <c r="S1717" t="s">
        <v>357</v>
      </c>
      <c r="T1717" t="b">
        <v>0</v>
      </c>
      <c r="U1717" t="b">
        <v>1</v>
      </c>
      <c r="V1717">
        <v>1</v>
      </c>
      <c r="Y1717">
        <v>465</v>
      </c>
      <c r="Z1717">
        <v>2</v>
      </c>
      <c r="AA1717" t="s">
        <v>3957</v>
      </c>
      <c r="AG1717" t="s">
        <v>5515</v>
      </c>
      <c r="AH1717" t="s">
        <v>1161</v>
      </c>
    </row>
    <row r="1718" spans="1:34" x14ac:dyDescent="0.25">
      <c r="A1718">
        <v>6</v>
      </c>
      <c r="B1718" t="s">
        <v>643</v>
      </c>
      <c r="C1718" t="s">
        <v>646</v>
      </c>
      <c r="D1718" t="s">
        <v>644</v>
      </c>
      <c r="E1718" t="s">
        <v>645</v>
      </c>
      <c r="F1718" t="s">
        <v>649</v>
      </c>
      <c r="G1718" t="s">
        <v>650</v>
      </c>
      <c r="H1718" t="s">
        <v>1158</v>
      </c>
      <c r="I1718" t="s">
        <v>1159</v>
      </c>
      <c r="J1718">
        <v>1</v>
      </c>
      <c r="L1718" t="s">
        <v>1124</v>
      </c>
      <c r="M1718" t="s">
        <v>1160</v>
      </c>
      <c r="N1718" t="s">
        <v>1161</v>
      </c>
      <c r="O1718" t="s">
        <v>5516</v>
      </c>
      <c r="P1718" t="s">
        <v>138</v>
      </c>
      <c r="Q1718" t="s">
        <v>8644</v>
      </c>
      <c r="R1718" t="s">
        <v>8488</v>
      </c>
      <c r="S1718" t="s">
        <v>8643</v>
      </c>
      <c r="T1718" t="b">
        <v>0</v>
      </c>
      <c r="U1718" t="b">
        <v>0</v>
      </c>
      <c r="V1718">
        <v>1</v>
      </c>
      <c r="W1718">
        <v>15</v>
      </c>
      <c r="X1718">
        <v>10</v>
      </c>
      <c r="AF1718" t="s">
        <v>5517</v>
      </c>
      <c r="AG1718" t="s">
        <v>5518</v>
      </c>
      <c r="AH1718" t="s">
        <v>5519</v>
      </c>
    </row>
    <row r="1719" spans="1:34" x14ac:dyDescent="0.25">
      <c r="A1719">
        <v>6</v>
      </c>
      <c r="B1719" t="s">
        <v>643</v>
      </c>
      <c r="C1719" t="s">
        <v>646</v>
      </c>
      <c r="D1719" t="s">
        <v>644</v>
      </c>
      <c r="E1719" t="s">
        <v>645</v>
      </c>
      <c r="F1719" t="s">
        <v>649</v>
      </c>
      <c r="G1719" t="s">
        <v>650</v>
      </c>
      <c r="H1719" t="s">
        <v>1158</v>
      </c>
      <c r="I1719" t="s">
        <v>1159</v>
      </c>
      <c r="J1719">
        <v>1</v>
      </c>
      <c r="L1719" t="s">
        <v>1124</v>
      </c>
      <c r="M1719" t="s">
        <v>1160</v>
      </c>
      <c r="N1719" t="s">
        <v>1161</v>
      </c>
      <c r="O1719" t="s">
        <v>5520</v>
      </c>
      <c r="P1719" t="s">
        <v>138</v>
      </c>
      <c r="Q1719" t="s">
        <v>8644</v>
      </c>
      <c r="R1719" t="s">
        <v>8488</v>
      </c>
      <c r="S1719" t="s">
        <v>8643</v>
      </c>
      <c r="T1719" t="b">
        <v>0</v>
      </c>
      <c r="U1719" t="b">
        <v>0</v>
      </c>
      <c r="V1719">
        <v>2</v>
      </c>
      <c r="W1719">
        <v>15</v>
      </c>
      <c r="X1719">
        <v>10</v>
      </c>
      <c r="AF1719" t="s">
        <v>5517</v>
      </c>
      <c r="AG1719" t="s">
        <v>5521</v>
      </c>
      <c r="AH1719" t="s">
        <v>5522</v>
      </c>
    </row>
    <row r="1720" spans="1:34" x14ac:dyDescent="0.25">
      <c r="A1720">
        <v>6</v>
      </c>
      <c r="B1720" t="s">
        <v>643</v>
      </c>
      <c r="C1720" t="s">
        <v>646</v>
      </c>
      <c r="D1720" t="s">
        <v>644</v>
      </c>
      <c r="E1720" t="s">
        <v>645</v>
      </c>
      <c r="F1720" t="s">
        <v>649</v>
      </c>
      <c r="G1720" t="s">
        <v>650</v>
      </c>
      <c r="H1720" t="s">
        <v>1158</v>
      </c>
      <c r="I1720" t="s">
        <v>1159</v>
      </c>
      <c r="J1720">
        <v>1</v>
      </c>
      <c r="L1720" t="s">
        <v>1124</v>
      </c>
      <c r="M1720" t="s">
        <v>1160</v>
      </c>
      <c r="N1720" t="s">
        <v>1161</v>
      </c>
      <c r="O1720" t="s">
        <v>5523</v>
      </c>
      <c r="P1720" t="s">
        <v>138</v>
      </c>
      <c r="Q1720" t="s">
        <v>8644</v>
      </c>
      <c r="R1720" t="s">
        <v>8488</v>
      </c>
      <c r="S1720" t="s">
        <v>8643</v>
      </c>
      <c r="T1720" t="b">
        <v>0</v>
      </c>
      <c r="U1720" t="b">
        <v>0</v>
      </c>
      <c r="V1720">
        <v>3</v>
      </c>
      <c r="W1720">
        <v>15</v>
      </c>
      <c r="X1720">
        <v>10</v>
      </c>
      <c r="AF1720" t="s">
        <v>5517</v>
      </c>
      <c r="AG1720" t="s">
        <v>5524</v>
      </c>
      <c r="AH1720" t="s">
        <v>5525</v>
      </c>
    </row>
    <row r="1721" spans="1:34" x14ac:dyDescent="0.25">
      <c r="A1721">
        <v>6</v>
      </c>
      <c r="B1721" t="s">
        <v>643</v>
      </c>
      <c r="C1721" t="s">
        <v>646</v>
      </c>
      <c r="D1721" t="s">
        <v>644</v>
      </c>
      <c r="E1721" t="s">
        <v>645</v>
      </c>
      <c r="F1721" t="s">
        <v>649</v>
      </c>
      <c r="G1721" t="s">
        <v>650</v>
      </c>
      <c r="H1721" t="s">
        <v>1162</v>
      </c>
      <c r="I1721" t="s">
        <v>1163</v>
      </c>
      <c r="J1721">
        <v>2</v>
      </c>
      <c r="L1721" t="s">
        <v>1129</v>
      </c>
      <c r="M1721" t="s">
        <v>1164</v>
      </c>
      <c r="N1721" t="s">
        <v>1165</v>
      </c>
      <c r="O1721" t="s">
        <v>5526</v>
      </c>
      <c r="P1721" t="s">
        <v>363</v>
      </c>
      <c r="Q1721" t="s">
        <v>357</v>
      </c>
      <c r="R1721" t="s">
        <v>357</v>
      </c>
      <c r="S1721" t="s">
        <v>357</v>
      </c>
      <c r="T1721" t="b">
        <v>0</v>
      </c>
      <c r="U1721" t="b">
        <v>1</v>
      </c>
      <c r="V1721">
        <v>1</v>
      </c>
      <c r="Y1721">
        <v>360</v>
      </c>
      <c r="Z1721">
        <v>0.55000000000000004</v>
      </c>
      <c r="AA1721" t="s">
        <v>3957</v>
      </c>
      <c r="AG1721" t="s">
        <v>5527</v>
      </c>
      <c r="AH1721" t="s">
        <v>1164</v>
      </c>
    </row>
    <row r="1722" spans="1:34" x14ac:dyDescent="0.25">
      <c r="A1722">
        <v>6</v>
      </c>
      <c r="B1722" t="s">
        <v>643</v>
      </c>
      <c r="C1722" t="s">
        <v>646</v>
      </c>
      <c r="D1722" t="s">
        <v>644</v>
      </c>
      <c r="E1722" t="s">
        <v>645</v>
      </c>
      <c r="F1722" t="s">
        <v>649</v>
      </c>
      <c r="G1722" t="s">
        <v>650</v>
      </c>
      <c r="H1722" t="s">
        <v>1162</v>
      </c>
      <c r="I1722" t="s">
        <v>1163</v>
      </c>
      <c r="J1722">
        <v>2</v>
      </c>
      <c r="L1722" t="s">
        <v>1129</v>
      </c>
      <c r="M1722" t="s">
        <v>1164</v>
      </c>
      <c r="N1722" t="s">
        <v>1165</v>
      </c>
      <c r="O1722" t="s">
        <v>5528</v>
      </c>
      <c r="P1722" t="s">
        <v>403</v>
      </c>
      <c r="Q1722" t="s">
        <v>272</v>
      </c>
      <c r="R1722" t="s">
        <v>8666</v>
      </c>
      <c r="S1722" t="s">
        <v>8645</v>
      </c>
      <c r="T1722" t="b">
        <v>0</v>
      </c>
      <c r="U1722" t="b">
        <v>0</v>
      </c>
      <c r="V1722">
        <v>1</v>
      </c>
      <c r="W1722">
        <v>0</v>
      </c>
      <c r="X1722">
        <v>8</v>
      </c>
      <c r="AG1722" t="s">
        <v>5529</v>
      </c>
      <c r="AH1722" t="s">
        <v>5530</v>
      </c>
    </row>
    <row r="1723" spans="1:34" x14ac:dyDescent="0.25">
      <c r="A1723">
        <v>6</v>
      </c>
      <c r="B1723" t="s">
        <v>643</v>
      </c>
      <c r="C1723" t="s">
        <v>646</v>
      </c>
      <c r="D1723" t="s">
        <v>644</v>
      </c>
      <c r="E1723" t="s">
        <v>645</v>
      </c>
      <c r="F1723" t="s">
        <v>649</v>
      </c>
      <c r="G1723" t="s">
        <v>650</v>
      </c>
      <c r="H1723" t="s">
        <v>1162</v>
      </c>
      <c r="I1723" t="s">
        <v>1163</v>
      </c>
      <c r="J1723">
        <v>2</v>
      </c>
      <c r="L1723" t="s">
        <v>1129</v>
      </c>
      <c r="M1723" t="s">
        <v>1164</v>
      </c>
      <c r="N1723" t="s">
        <v>1165</v>
      </c>
      <c r="O1723" t="s">
        <v>5531</v>
      </c>
      <c r="P1723" t="s">
        <v>394</v>
      </c>
      <c r="Q1723" t="s">
        <v>272</v>
      </c>
      <c r="R1723" t="s">
        <v>8666</v>
      </c>
      <c r="S1723" t="s">
        <v>8645</v>
      </c>
      <c r="T1723" t="b">
        <v>0</v>
      </c>
      <c r="U1723" t="b">
        <v>0</v>
      </c>
      <c r="V1723">
        <v>1</v>
      </c>
      <c r="W1723">
        <v>0</v>
      </c>
      <c r="X1723">
        <v>15</v>
      </c>
      <c r="AG1723" t="s">
        <v>3073</v>
      </c>
      <c r="AH1723" t="s">
        <v>5532</v>
      </c>
    </row>
    <row r="1724" spans="1:34" x14ac:dyDescent="0.25">
      <c r="A1724">
        <v>6</v>
      </c>
      <c r="B1724" t="s">
        <v>643</v>
      </c>
      <c r="C1724" t="s">
        <v>646</v>
      </c>
      <c r="D1724" t="s">
        <v>644</v>
      </c>
      <c r="E1724" t="s">
        <v>645</v>
      </c>
      <c r="F1724" t="s">
        <v>649</v>
      </c>
      <c r="G1724" t="s">
        <v>650</v>
      </c>
      <c r="H1724" t="s">
        <v>1162</v>
      </c>
      <c r="I1724" t="s">
        <v>1163</v>
      </c>
      <c r="J1724">
        <v>2</v>
      </c>
      <c r="L1724" t="s">
        <v>1129</v>
      </c>
      <c r="M1724" t="s">
        <v>1164</v>
      </c>
      <c r="N1724" t="s">
        <v>1165</v>
      </c>
      <c r="O1724" t="s">
        <v>5533</v>
      </c>
      <c r="P1724" t="s">
        <v>398</v>
      </c>
      <c r="Q1724" t="s">
        <v>272</v>
      </c>
      <c r="R1724" t="s">
        <v>8666</v>
      </c>
      <c r="S1724" t="s">
        <v>8645</v>
      </c>
      <c r="T1724" t="b">
        <v>0</v>
      </c>
      <c r="U1724" t="b">
        <v>0</v>
      </c>
      <c r="V1724">
        <v>1</v>
      </c>
      <c r="W1724">
        <v>0</v>
      </c>
      <c r="X1724">
        <v>10</v>
      </c>
      <c r="AG1724" t="s">
        <v>3073</v>
      </c>
      <c r="AH1724" t="s">
        <v>5534</v>
      </c>
    </row>
    <row r="1725" spans="1:34" x14ac:dyDescent="0.25">
      <c r="A1725">
        <v>6</v>
      </c>
      <c r="B1725" t="s">
        <v>643</v>
      </c>
      <c r="C1725" t="s">
        <v>646</v>
      </c>
      <c r="D1725" t="s">
        <v>644</v>
      </c>
      <c r="E1725" t="s">
        <v>645</v>
      </c>
      <c r="F1725" t="s">
        <v>649</v>
      </c>
      <c r="G1725" t="s">
        <v>650</v>
      </c>
      <c r="H1725" t="s">
        <v>1162</v>
      </c>
      <c r="I1725" t="s">
        <v>1163</v>
      </c>
      <c r="J1725">
        <v>2</v>
      </c>
      <c r="L1725" t="s">
        <v>1129</v>
      </c>
      <c r="M1725" t="s">
        <v>1164</v>
      </c>
      <c r="N1725" t="s">
        <v>1165</v>
      </c>
      <c r="O1725" t="s">
        <v>5535</v>
      </c>
      <c r="P1725" t="s">
        <v>403</v>
      </c>
      <c r="Q1725" t="s">
        <v>272</v>
      </c>
      <c r="R1725" t="s">
        <v>8666</v>
      </c>
      <c r="S1725" t="s">
        <v>8645</v>
      </c>
      <c r="T1725" t="b">
        <v>0</v>
      </c>
      <c r="U1725" t="b">
        <v>0</v>
      </c>
      <c r="V1725">
        <v>2</v>
      </c>
      <c r="W1725">
        <v>0</v>
      </c>
      <c r="X1725">
        <v>8</v>
      </c>
      <c r="AG1725" t="s">
        <v>5529</v>
      </c>
      <c r="AH1725" t="s">
        <v>5536</v>
      </c>
    </row>
    <row r="1726" spans="1:34" x14ac:dyDescent="0.25">
      <c r="A1726">
        <v>6</v>
      </c>
      <c r="B1726" t="s">
        <v>643</v>
      </c>
      <c r="C1726" t="s">
        <v>646</v>
      </c>
      <c r="D1726" t="s">
        <v>644</v>
      </c>
      <c r="E1726" t="s">
        <v>645</v>
      </c>
      <c r="F1726" t="s">
        <v>649</v>
      </c>
      <c r="G1726" t="s">
        <v>650</v>
      </c>
      <c r="H1726" t="s">
        <v>1162</v>
      </c>
      <c r="I1726" t="s">
        <v>1163</v>
      </c>
      <c r="J1726">
        <v>2</v>
      </c>
      <c r="L1726" t="s">
        <v>1129</v>
      </c>
      <c r="M1726" t="s">
        <v>1164</v>
      </c>
      <c r="N1726" t="s">
        <v>1165</v>
      </c>
      <c r="O1726" t="s">
        <v>5537</v>
      </c>
      <c r="P1726" t="s">
        <v>394</v>
      </c>
      <c r="Q1726" t="s">
        <v>272</v>
      </c>
      <c r="R1726" t="s">
        <v>8666</v>
      </c>
      <c r="S1726" t="s">
        <v>8645</v>
      </c>
      <c r="T1726" t="b">
        <v>0</v>
      </c>
      <c r="U1726" t="b">
        <v>0</v>
      </c>
      <c r="V1726">
        <v>2</v>
      </c>
      <c r="W1726">
        <v>0</v>
      </c>
      <c r="X1726">
        <v>15</v>
      </c>
      <c r="AG1726" t="s">
        <v>3073</v>
      </c>
      <c r="AH1726" t="s">
        <v>5538</v>
      </c>
    </row>
    <row r="1727" spans="1:34" x14ac:dyDescent="0.25">
      <c r="A1727">
        <v>6</v>
      </c>
      <c r="B1727" t="s">
        <v>643</v>
      </c>
      <c r="C1727" t="s">
        <v>646</v>
      </c>
      <c r="D1727" t="s">
        <v>644</v>
      </c>
      <c r="E1727" t="s">
        <v>645</v>
      </c>
      <c r="F1727" t="s">
        <v>649</v>
      </c>
      <c r="G1727" t="s">
        <v>650</v>
      </c>
      <c r="H1727" t="s">
        <v>1162</v>
      </c>
      <c r="I1727" t="s">
        <v>1163</v>
      </c>
      <c r="J1727">
        <v>2</v>
      </c>
      <c r="L1727" t="s">
        <v>1129</v>
      </c>
      <c r="M1727" t="s">
        <v>1164</v>
      </c>
      <c r="N1727" t="s">
        <v>1165</v>
      </c>
      <c r="O1727" t="s">
        <v>5539</v>
      </c>
      <c r="P1727" t="s">
        <v>398</v>
      </c>
      <c r="Q1727" t="s">
        <v>272</v>
      </c>
      <c r="R1727" t="s">
        <v>8666</v>
      </c>
      <c r="S1727" t="s">
        <v>8645</v>
      </c>
      <c r="T1727" t="b">
        <v>0</v>
      </c>
      <c r="U1727" t="b">
        <v>0</v>
      </c>
      <c r="V1727">
        <v>2</v>
      </c>
      <c r="W1727">
        <v>0</v>
      </c>
      <c r="X1727">
        <v>10</v>
      </c>
      <c r="AG1727" t="s">
        <v>3073</v>
      </c>
      <c r="AH1727" t="s">
        <v>5540</v>
      </c>
    </row>
    <row r="1728" spans="1:34" x14ac:dyDescent="0.25">
      <c r="A1728">
        <v>6</v>
      </c>
      <c r="B1728" t="s">
        <v>643</v>
      </c>
      <c r="C1728" t="s">
        <v>646</v>
      </c>
      <c r="D1728" t="s">
        <v>644</v>
      </c>
      <c r="E1728" t="s">
        <v>645</v>
      </c>
      <c r="F1728" t="s">
        <v>649</v>
      </c>
      <c r="G1728" t="s">
        <v>650</v>
      </c>
      <c r="H1728" t="s">
        <v>1162</v>
      </c>
      <c r="I1728" t="s">
        <v>1163</v>
      </c>
      <c r="J1728">
        <v>2</v>
      </c>
      <c r="L1728" t="s">
        <v>1129</v>
      </c>
      <c r="M1728" t="s">
        <v>1164</v>
      </c>
      <c r="N1728" t="s">
        <v>1165</v>
      </c>
      <c r="O1728" t="s">
        <v>5541</v>
      </c>
      <c r="P1728" t="s">
        <v>147</v>
      </c>
      <c r="Q1728" t="s">
        <v>148</v>
      </c>
      <c r="R1728" t="s">
        <v>8659</v>
      </c>
      <c r="S1728" t="s">
        <v>8645</v>
      </c>
      <c r="T1728" t="b">
        <v>0</v>
      </c>
      <c r="U1728" t="b">
        <v>0</v>
      </c>
      <c r="V1728">
        <v>1</v>
      </c>
      <c r="W1728">
        <v>130</v>
      </c>
      <c r="X1728">
        <v>9</v>
      </c>
      <c r="AB1728">
        <v>2</v>
      </c>
      <c r="AD1728">
        <v>2</v>
      </c>
      <c r="AE1728" t="s">
        <v>3856</v>
      </c>
      <c r="AG1728" t="s">
        <v>5542</v>
      </c>
      <c r="AH1728" t="s">
        <v>5543</v>
      </c>
    </row>
    <row r="1729" spans="1:34" x14ac:dyDescent="0.25">
      <c r="A1729">
        <v>6</v>
      </c>
      <c r="B1729" t="s">
        <v>643</v>
      </c>
      <c r="C1729" t="s">
        <v>646</v>
      </c>
      <c r="D1729" t="s">
        <v>644</v>
      </c>
      <c r="E1729" t="s">
        <v>645</v>
      </c>
      <c r="F1729" t="s">
        <v>649</v>
      </c>
      <c r="G1729" t="s">
        <v>650</v>
      </c>
      <c r="H1729" t="s">
        <v>1162</v>
      </c>
      <c r="I1729" t="s">
        <v>1163</v>
      </c>
      <c r="J1729">
        <v>2</v>
      </c>
      <c r="L1729" t="s">
        <v>1129</v>
      </c>
      <c r="M1729" t="s">
        <v>1164</v>
      </c>
      <c r="N1729" t="s">
        <v>1165</v>
      </c>
      <c r="O1729" t="s">
        <v>5544</v>
      </c>
      <c r="P1729" t="s">
        <v>147</v>
      </c>
      <c r="Q1729" t="s">
        <v>148</v>
      </c>
      <c r="R1729" t="s">
        <v>8659</v>
      </c>
      <c r="S1729" t="s">
        <v>8645</v>
      </c>
      <c r="T1729" t="b">
        <v>0</v>
      </c>
      <c r="U1729" t="b">
        <v>0</v>
      </c>
      <c r="V1729">
        <v>2</v>
      </c>
      <c r="W1729">
        <v>140</v>
      </c>
      <c r="X1729">
        <v>7</v>
      </c>
      <c r="AB1729">
        <v>2</v>
      </c>
      <c r="AD1729">
        <v>2</v>
      </c>
      <c r="AE1729" t="s">
        <v>3856</v>
      </c>
      <c r="AG1729" t="s">
        <v>5545</v>
      </c>
      <c r="AH1729" t="s">
        <v>5546</v>
      </c>
    </row>
    <row r="1730" spans="1:34" x14ac:dyDescent="0.25">
      <c r="A1730">
        <v>6</v>
      </c>
      <c r="B1730" t="s">
        <v>643</v>
      </c>
      <c r="C1730" t="s">
        <v>646</v>
      </c>
      <c r="D1730" t="s">
        <v>644</v>
      </c>
      <c r="E1730" t="s">
        <v>645</v>
      </c>
      <c r="F1730" t="s">
        <v>649</v>
      </c>
      <c r="G1730" t="s">
        <v>650</v>
      </c>
      <c r="H1730" t="s">
        <v>1162</v>
      </c>
      <c r="I1730" t="s">
        <v>1163</v>
      </c>
      <c r="J1730">
        <v>2</v>
      </c>
      <c r="L1730" t="s">
        <v>1129</v>
      </c>
      <c r="M1730" t="s">
        <v>1164</v>
      </c>
      <c r="N1730" t="s">
        <v>1165</v>
      </c>
      <c r="O1730" t="s">
        <v>5547</v>
      </c>
      <c r="P1730" t="s">
        <v>147</v>
      </c>
      <c r="Q1730" t="s">
        <v>148</v>
      </c>
      <c r="R1730" t="s">
        <v>8659</v>
      </c>
      <c r="S1730" t="s">
        <v>8645</v>
      </c>
      <c r="T1730" t="b">
        <v>0</v>
      </c>
      <c r="U1730" t="b">
        <v>0</v>
      </c>
      <c r="V1730">
        <v>3</v>
      </c>
      <c r="W1730">
        <v>140</v>
      </c>
      <c r="X1730">
        <v>6</v>
      </c>
      <c r="AB1730">
        <v>2</v>
      </c>
      <c r="AD1730">
        <v>2</v>
      </c>
      <c r="AG1730" t="s">
        <v>5548</v>
      </c>
      <c r="AH1730" t="s">
        <v>5549</v>
      </c>
    </row>
    <row r="1731" spans="1:34" x14ac:dyDescent="0.25">
      <c r="A1731">
        <v>6</v>
      </c>
      <c r="B1731" t="s">
        <v>643</v>
      </c>
      <c r="C1731" t="s">
        <v>646</v>
      </c>
      <c r="D1731" t="s">
        <v>644</v>
      </c>
      <c r="E1731" t="s">
        <v>645</v>
      </c>
      <c r="F1731" t="s">
        <v>649</v>
      </c>
      <c r="G1731" t="s">
        <v>650</v>
      </c>
      <c r="H1731" t="s">
        <v>1162</v>
      </c>
      <c r="I1731" t="s">
        <v>1163</v>
      </c>
      <c r="J1731">
        <v>2</v>
      </c>
      <c r="L1731" t="s">
        <v>1129</v>
      </c>
      <c r="M1731" t="s">
        <v>1164</v>
      </c>
      <c r="N1731" t="s">
        <v>1165</v>
      </c>
      <c r="O1731" t="s">
        <v>5550</v>
      </c>
      <c r="P1731" t="s">
        <v>147</v>
      </c>
      <c r="Q1731" t="s">
        <v>148</v>
      </c>
      <c r="R1731" t="s">
        <v>8659</v>
      </c>
      <c r="S1731" t="s">
        <v>8645</v>
      </c>
      <c r="T1731" t="b">
        <v>0</v>
      </c>
      <c r="U1731" t="b">
        <v>0</v>
      </c>
      <c r="V1731">
        <v>4</v>
      </c>
      <c r="W1731">
        <v>140</v>
      </c>
      <c r="X1731">
        <v>6.5</v>
      </c>
      <c r="AB1731">
        <v>2</v>
      </c>
      <c r="AD1731">
        <v>2</v>
      </c>
      <c r="AE1731" t="s">
        <v>610</v>
      </c>
      <c r="AG1731" t="s">
        <v>5551</v>
      </c>
      <c r="AH1731" t="s">
        <v>5552</v>
      </c>
    </row>
    <row r="1732" spans="1:34" x14ac:dyDescent="0.25">
      <c r="A1732">
        <v>6</v>
      </c>
      <c r="B1732" t="s">
        <v>643</v>
      </c>
      <c r="C1732" t="s">
        <v>646</v>
      </c>
      <c r="D1732" t="s">
        <v>644</v>
      </c>
      <c r="E1732" t="s">
        <v>645</v>
      </c>
      <c r="F1732" t="s">
        <v>649</v>
      </c>
      <c r="G1732" t="s">
        <v>650</v>
      </c>
      <c r="H1732" t="s">
        <v>1162</v>
      </c>
      <c r="I1732" t="s">
        <v>1163</v>
      </c>
      <c r="J1732">
        <v>2</v>
      </c>
      <c r="L1732" t="s">
        <v>1129</v>
      </c>
      <c r="M1732" t="s">
        <v>1164</v>
      </c>
      <c r="N1732" t="s">
        <v>1165</v>
      </c>
      <c r="O1732" t="s">
        <v>5553</v>
      </c>
      <c r="P1732" t="s">
        <v>177</v>
      </c>
      <c r="Q1732" t="s">
        <v>148</v>
      </c>
      <c r="R1732" t="s">
        <v>8659</v>
      </c>
      <c r="S1732" t="s">
        <v>8645</v>
      </c>
      <c r="T1732" t="b">
        <v>1</v>
      </c>
      <c r="U1732" t="b">
        <v>0</v>
      </c>
      <c r="V1732">
        <v>1</v>
      </c>
      <c r="W1732">
        <v>30</v>
      </c>
      <c r="X1732">
        <v>12</v>
      </c>
      <c r="AB1732">
        <v>2</v>
      </c>
      <c r="AC1732">
        <v>1</v>
      </c>
      <c r="AE1732" t="s">
        <v>3856</v>
      </c>
      <c r="AG1732" t="s">
        <v>5554</v>
      </c>
      <c r="AH1732" t="s">
        <v>5555</v>
      </c>
    </row>
    <row r="1733" spans="1:34" x14ac:dyDescent="0.25">
      <c r="A1733">
        <v>6</v>
      </c>
      <c r="B1733" t="s">
        <v>643</v>
      </c>
      <c r="C1733" t="s">
        <v>646</v>
      </c>
      <c r="D1733" t="s">
        <v>644</v>
      </c>
      <c r="E1733" t="s">
        <v>645</v>
      </c>
      <c r="F1733" t="s">
        <v>649</v>
      </c>
      <c r="G1733" t="s">
        <v>650</v>
      </c>
      <c r="H1733" t="s">
        <v>1162</v>
      </c>
      <c r="I1733" t="s">
        <v>1163</v>
      </c>
      <c r="J1733">
        <v>2</v>
      </c>
      <c r="L1733" t="s">
        <v>1129</v>
      </c>
      <c r="M1733" t="s">
        <v>1164</v>
      </c>
      <c r="N1733" t="s">
        <v>1165</v>
      </c>
      <c r="O1733" t="s">
        <v>5556</v>
      </c>
      <c r="P1733" t="s">
        <v>177</v>
      </c>
      <c r="Q1733" t="s">
        <v>148</v>
      </c>
      <c r="R1733" t="s">
        <v>8659</v>
      </c>
      <c r="S1733" t="s">
        <v>8645</v>
      </c>
      <c r="T1733" t="b">
        <v>1</v>
      </c>
      <c r="U1733" t="b">
        <v>0</v>
      </c>
      <c r="V1733">
        <v>2</v>
      </c>
      <c r="W1733">
        <v>35</v>
      </c>
      <c r="X1733">
        <v>12</v>
      </c>
      <c r="AB1733">
        <v>2</v>
      </c>
      <c r="AC1733">
        <v>1</v>
      </c>
      <c r="AE1733" t="s">
        <v>3856</v>
      </c>
      <c r="AG1733" t="s">
        <v>5554</v>
      </c>
      <c r="AH1733" t="s">
        <v>5557</v>
      </c>
    </row>
    <row r="1734" spans="1:34" x14ac:dyDescent="0.25">
      <c r="A1734">
        <v>6</v>
      </c>
      <c r="B1734" t="s">
        <v>643</v>
      </c>
      <c r="C1734" t="s">
        <v>646</v>
      </c>
      <c r="D1734" t="s">
        <v>644</v>
      </c>
      <c r="E1734" t="s">
        <v>645</v>
      </c>
      <c r="F1734" t="s">
        <v>649</v>
      </c>
      <c r="G1734" t="s">
        <v>650</v>
      </c>
      <c r="H1734" t="s">
        <v>1162</v>
      </c>
      <c r="I1734" t="s">
        <v>1163</v>
      </c>
      <c r="J1734">
        <v>2</v>
      </c>
      <c r="L1734" t="s">
        <v>1129</v>
      </c>
      <c r="M1734" t="s">
        <v>1164</v>
      </c>
      <c r="N1734" t="s">
        <v>1165</v>
      </c>
      <c r="O1734" t="s">
        <v>5558</v>
      </c>
      <c r="P1734" t="s">
        <v>177</v>
      </c>
      <c r="Q1734" t="s">
        <v>148</v>
      </c>
      <c r="R1734" t="s">
        <v>8659</v>
      </c>
      <c r="S1734" t="s">
        <v>8645</v>
      </c>
      <c r="T1734" t="b">
        <v>1</v>
      </c>
      <c r="U1734" t="b">
        <v>0</v>
      </c>
      <c r="V1734">
        <v>3</v>
      </c>
      <c r="W1734">
        <v>40</v>
      </c>
      <c r="X1734">
        <v>11</v>
      </c>
      <c r="AB1734">
        <v>2</v>
      </c>
      <c r="AC1734">
        <v>1</v>
      </c>
      <c r="AE1734" t="s">
        <v>610</v>
      </c>
      <c r="AG1734" t="s">
        <v>5559</v>
      </c>
      <c r="AH1734" t="s">
        <v>5560</v>
      </c>
    </row>
    <row r="1735" spans="1:34" x14ac:dyDescent="0.25">
      <c r="A1735">
        <v>6</v>
      </c>
      <c r="B1735" t="s">
        <v>643</v>
      </c>
      <c r="C1735" t="s">
        <v>646</v>
      </c>
      <c r="D1735" t="s">
        <v>644</v>
      </c>
      <c r="E1735" t="s">
        <v>645</v>
      </c>
      <c r="F1735" t="s">
        <v>649</v>
      </c>
      <c r="G1735" t="s">
        <v>650</v>
      </c>
      <c r="H1735" t="s">
        <v>1162</v>
      </c>
      <c r="I1735" t="s">
        <v>1163</v>
      </c>
      <c r="J1735">
        <v>2</v>
      </c>
      <c r="L1735" t="s">
        <v>1129</v>
      </c>
      <c r="M1735" t="s">
        <v>1164</v>
      </c>
      <c r="N1735" t="s">
        <v>1165</v>
      </c>
      <c r="O1735" t="s">
        <v>5561</v>
      </c>
      <c r="P1735" t="s">
        <v>309</v>
      </c>
      <c r="Q1735" t="s">
        <v>148</v>
      </c>
      <c r="R1735" t="s">
        <v>8661</v>
      </c>
      <c r="S1735" t="s">
        <v>8645</v>
      </c>
      <c r="T1735" t="b">
        <v>0</v>
      </c>
      <c r="U1735" t="b">
        <v>0</v>
      </c>
      <c r="V1735">
        <v>1</v>
      </c>
      <c r="W1735">
        <v>10</v>
      </c>
      <c r="X1735">
        <v>12</v>
      </c>
      <c r="AB1735">
        <v>2</v>
      </c>
      <c r="AC1735">
        <v>2</v>
      </c>
      <c r="AD1735">
        <v>2</v>
      </c>
      <c r="AE1735" t="s">
        <v>3856</v>
      </c>
      <c r="AG1735" t="s">
        <v>3996</v>
      </c>
      <c r="AH1735" t="s">
        <v>5562</v>
      </c>
    </row>
    <row r="1736" spans="1:34" x14ac:dyDescent="0.25">
      <c r="A1736">
        <v>6</v>
      </c>
      <c r="B1736" t="s">
        <v>643</v>
      </c>
      <c r="C1736" t="s">
        <v>646</v>
      </c>
      <c r="D1736" t="s">
        <v>644</v>
      </c>
      <c r="E1736" t="s">
        <v>645</v>
      </c>
      <c r="F1736" t="s">
        <v>649</v>
      </c>
      <c r="G1736" t="s">
        <v>650</v>
      </c>
      <c r="H1736" t="s">
        <v>1162</v>
      </c>
      <c r="I1736" t="s">
        <v>1163</v>
      </c>
      <c r="J1736">
        <v>2</v>
      </c>
      <c r="L1736" t="s">
        <v>1129</v>
      </c>
      <c r="M1736" t="s">
        <v>1164</v>
      </c>
      <c r="N1736" t="s">
        <v>1165</v>
      </c>
      <c r="O1736" t="s">
        <v>5563</v>
      </c>
      <c r="P1736" t="s">
        <v>309</v>
      </c>
      <c r="Q1736" t="s">
        <v>148</v>
      </c>
      <c r="R1736" t="s">
        <v>8661</v>
      </c>
      <c r="S1736" t="s">
        <v>8645</v>
      </c>
      <c r="T1736" t="b">
        <v>0</v>
      </c>
      <c r="U1736" t="b">
        <v>0</v>
      </c>
      <c r="V1736">
        <v>2</v>
      </c>
      <c r="W1736">
        <v>10</v>
      </c>
      <c r="X1736">
        <v>12</v>
      </c>
      <c r="AB1736">
        <v>2</v>
      </c>
      <c r="AC1736">
        <v>2</v>
      </c>
      <c r="AD1736">
        <v>2</v>
      </c>
      <c r="AE1736" t="s">
        <v>3856</v>
      </c>
      <c r="AG1736" t="s">
        <v>3996</v>
      </c>
      <c r="AH1736" t="s">
        <v>5564</v>
      </c>
    </row>
    <row r="1737" spans="1:34" x14ac:dyDescent="0.25">
      <c r="A1737">
        <v>6</v>
      </c>
      <c r="B1737" t="s">
        <v>643</v>
      </c>
      <c r="C1737" t="s">
        <v>646</v>
      </c>
      <c r="D1737" t="s">
        <v>644</v>
      </c>
      <c r="E1737" t="s">
        <v>645</v>
      </c>
      <c r="F1737" t="s">
        <v>649</v>
      </c>
      <c r="G1737" t="s">
        <v>650</v>
      </c>
      <c r="H1737" t="s">
        <v>1162</v>
      </c>
      <c r="I1737" t="s">
        <v>1163</v>
      </c>
      <c r="J1737">
        <v>2</v>
      </c>
      <c r="L1737" t="s">
        <v>1129</v>
      </c>
      <c r="M1737" t="s">
        <v>1164</v>
      </c>
      <c r="N1737" t="s">
        <v>1165</v>
      </c>
      <c r="O1737" t="s">
        <v>5565</v>
      </c>
      <c r="P1737" t="s">
        <v>309</v>
      </c>
      <c r="Q1737" t="s">
        <v>148</v>
      </c>
      <c r="R1737" t="s">
        <v>8661</v>
      </c>
      <c r="S1737" t="s">
        <v>8645</v>
      </c>
      <c r="T1737" t="b">
        <v>0</v>
      </c>
      <c r="U1737" t="b">
        <v>0</v>
      </c>
      <c r="V1737">
        <v>3</v>
      </c>
      <c r="W1737">
        <v>10</v>
      </c>
      <c r="X1737">
        <v>13</v>
      </c>
      <c r="AB1737">
        <v>2</v>
      </c>
      <c r="AC1737">
        <v>2</v>
      </c>
      <c r="AD1737">
        <v>2</v>
      </c>
      <c r="AE1737" t="s">
        <v>3856</v>
      </c>
      <c r="AG1737" t="s">
        <v>3996</v>
      </c>
      <c r="AH1737" t="s">
        <v>5566</v>
      </c>
    </row>
    <row r="1738" spans="1:34" x14ac:dyDescent="0.25">
      <c r="A1738">
        <v>6</v>
      </c>
      <c r="B1738" t="s">
        <v>643</v>
      </c>
      <c r="C1738" t="s">
        <v>646</v>
      </c>
      <c r="D1738" t="s">
        <v>644</v>
      </c>
      <c r="E1738" t="s">
        <v>645</v>
      </c>
      <c r="F1738" t="s">
        <v>649</v>
      </c>
      <c r="G1738" t="s">
        <v>650</v>
      </c>
      <c r="H1738" t="s">
        <v>1162</v>
      </c>
      <c r="I1738" t="s">
        <v>1163</v>
      </c>
      <c r="J1738">
        <v>2</v>
      </c>
      <c r="L1738" t="s">
        <v>1129</v>
      </c>
      <c r="M1738" t="s">
        <v>1164</v>
      </c>
      <c r="N1738" t="s">
        <v>1165</v>
      </c>
      <c r="O1738" t="s">
        <v>5567</v>
      </c>
      <c r="P1738" t="s">
        <v>222</v>
      </c>
      <c r="Q1738" t="s">
        <v>8650</v>
      </c>
      <c r="R1738" t="s">
        <v>8637</v>
      </c>
      <c r="S1738" t="s">
        <v>8643</v>
      </c>
      <c r="T1738" t="b">
        <v>1</v>
      </c>
      <c r="U1738" t="b">
        <v>0</v>
      </c>
      <c r="V1738">
        <v>1</v>
      </c>
      <c r="W1738">
        <v>22.5</v>
      </c>
      <c r="X1738">
        <v>12</v>
      </c>
      <c r="AB1738">
        <v>3</v>
      </c>
      <c r="AC1738">
        <v>1</v>
      </c>
      <c r="AD1738">
        <v>3</v>
      </c>
      <c r="AE1738" t="s">
        <v>3856</v>
      </c>
      <c r="AG1738" t="s">
        <v>5568</v>
      </c>
      <c r="AH1738" t="s">
        <v>5569</v>
      </c>
    </row>
    <row r="1739" spans="1:34" x14ac:dyDescent="0.25">
      <c r="A1739">
        <v>6</v>
      </c>
      <c r="B1739" t="s">
        <v>643</v>
      </c>
      <c r="C1739" t="s">
        <v>646</v>
      </c>
      <c r="D1739" t="s">
        <v>644</v>
      </c>
      <c r="E1739" t="s">
        <v>645</v>
      </c>
      <c r="F1739" t="s">
        <v>649</v>
      </c>
      <c r="G1739" t="s">
        <v>650</v>
      </c>
      <c r="H1739" t="s">
        <v>1162</v>
      </c>
      <c r="I1739" t="s">
        <v>1163</v>
      </c>
      <c r="J1739">
        <v>2</v>
      </c>
      <c r="L1739" t="s">
        <v>1129</v>
      </c>
      <c r="M1739" t="s">
        <v>1164</v>
      </c>
      <c r="N1739" t="s">
        <v>1165</v>
      </c>
      <c r="O1739" t="s">
        <v>5570</v>
      </c>
      <c r="P1739" t="s">
        <v>222</v>
      </c>
      <c r="Q1739" t="s">
        <v>8650</v>
      </c>
      <c r="R1739" t="s">
        <v>8637</v>
      </c>
      <c r="S1739" t="s">
        <v>8643</v>
      </c>
      <c r="T1739" t="b">
        <v>1</v>
      </c>
      <c r="U1739" t="b">
        <v>0</v>
      </c>
      <c r="V1739">
        <v>2</v>
      </c>
      <c r="W1739">
        <v>25</v>
      </c>
      <c r="X1739">
        <v>12</v>
      </c>
      <c r="AB1739">
        <v>3</v>
      </c>
      <c r="AC1739">
        <v>1</v>
      </c>
      <c r="AD1739">
        <v>3</v>
      </c>
      <c r="AE1739" t="s">
        <v>3856</v>
      </c>
      <c r="AG1739" t="s">
        <v>5568</v>
      </c>
      <c r="AH1739" t="s">
        <v>5571</v>
      </c>
    </row>
    <row r="1740" spans="1:34" x14ac:dyDescent="0.25">
      <c r="A1740">
        <v>6</v>
      </c>
      <c r="B1740" t="s">
        <v>643</v>
      </c>
      <c r="C1740" t="s">
        <v>646</v>
      </c>
      <c r="D1740" t="s">
        <v>644</v>
      </c>
      <c r="E1740" t="s">
        <v>645</v>
      </c>
      <c r="F1740" t="s">
        <v>649</v>
      </c>
      <c r="G1740" t="s">
        <v>650</v>
      </c>
      <c r="H1740" t="s">
        <v>1162</v>
      </c>
      <c r="I1740" t="s">
        <v>1163</v>
      </c>
      <c r="J1740">
        <v>2</v>
      </c>
      <c r="L1740" t="s">
        <v>1129</v>
      </c>
      <c r="M1740" t="s">
        <v>1164</v>
      </c>
      <c r="N1740" t="s">
        <v>1165</v>
      </c>
      <c r="O1740" t="s">
        <v>5572</v>
      </c>
      <c r="P1740" t="s">
        <v>222</v>
      </c>
      <c r="Q1740" t="s">
        <v>8650</v>
      </c>
      <c r="R1740" t="s">
        <v>8637</v>
      </c>
      <c r="S1740" t="s">
        <v>8643</v>
      </c>
      <c r="T1740" t="b">
        <v>1</v>
      </c>
      <c r="U1740" t="b">
        <v>0</v>
      </c>
      <c r="V1740">
        <v>3</v>
      </c>
      <c r="W1740">
        <v>25</v>
      </c>
      <c r="X1740">
        <v>11</v>
      </c>
      <c r="AB1740">
        <v>3</v>
      </c>
      <c r="AC1740">
        <v>1</v>
      </c>
      <c r="AD1740">
        <v>3</v>
      </c>
      <c r="AE1740" t="s">
        <v>3856</v>
      </c>
      <c r="AG1740" t="s">
        <v>5568</v>
      </c>
      <c r="AH1740" t="s">
        <v>5573</v>
      </c>
    </row>
    <row r="1741" spans="1:34" x14ac:dyDescent="0.25">
      <c r="A1741">
        <v>6</v>
      </c>
      <c r="B1741" t="s">
        <v>643</v>
      </c>
      <c r="C1741" t="s">
        <v>646</v>
      </c>
      <c r="D1741" t="s">
        <v>644</v>
      </c>
      <c r="E1741" t="s">
        <v>645</v>
      </c>
      <c r="F1741" t="s">
        <v>649</v>
      </c>
      <c r="G1741" t="s">
        <v>650</v>
      </c>
      <c r="H1741" t="s">
        <v>1162</v>
      </c>
      <c r="I1741" t="s">
        <v>1163</v>
      </c>
      <c r="J1741">
        <v>2</v>
      </c>
      <c r="L1741" t="s">
        <v>1129</v>
      </c>
      <c r="M1741" t="s">
        <v>1164</v>
      </c>
      <c r="N1741" t="s">
        <v>1165</v>
      </c>
      <c r="O1741" t="s">
        <v>5574</v>
      </c>
      <c r="P1741" t="s">
        <v>415</v>
      </c>
      <c r="Q1741" t="s">
        <v>272</v>
      </c>
      <c r="R1741" t="s">
        <v>8667</v>
      </c>
      <c r="S1741" t="s">
        <v>8645</v>
      </c>
      <c r="T1741" t="b">
        <v>0</v>
      </c>
      <c r="U1741" t="b">
        <v>1</v>
      </c>
      <c r="V1741">
        <v>1</v>
      </c>
      <c r="W1741">
        <v>30</v>
      </c>
      <c r="Y1741">
        <v>20</v>
      </c>
      <c r="AH1741" t="s">
        <v>5575</v>
      </c>
    </row>
    <row r="1742" spans="1:34" x14ac:dyDescent="0.25">
      <c r="A1742">
        <v>6</v>
      </c>
      <c r="B1742" t="s">
        <v>643</v>
      </c>
      <c r="C1742" t="s">
        <v>646</v>
      </c>
      <c r="D1742" t="s">
        <v>644</v>
      </c>
      <c r="E1742" t="s">
        <v>645</v>
      </c>
      <c r="F1742" t="s">
        <v>649</v>
      </c>
      <c r="G1742" t="s">
        <v>650</v>
      </c>
      <c r="H1742" t="s">
        <v>1162</v>
      </c>
      <c r="I1742" t="s">
        <v>1163</v>
      </c>
      <c r="J1742">
        <v>2</v>
      </c>
      <c r="L1742" t="s">
        <v>1129</v>
      </c>
      <c r="M1742" t="s">
        <v>1164</v>
      </c>
      <c r="N1742" t="s">
        <v>1165</v>
      </c>
      <c r="O1742" t="s">
        <v>5576</v>
      </c>
      <c r="P1742" t="s">
        <v>415</v>
      </c>
      <c r="Q1742" t="s">
        <v>272</v>
      </c>
      <c r="R1742" t="s">
        <v>8667</v>
      </c>
      <c r="S1742" t="s">
        <v>8645</v>
      </c>
      <c r="T1742" t="b">
        <v>0</v>
      </c>
      <c r="U1742" t="b">
        <v>1</v>
      </c>
      <c r="V1742">
        <v>2</v>
      </c>
      <c r="W1742">
        <v>30</v>
      </c>
      <c r="Y1742">
        <v>20</v>
      </c>
      <c r="AH1742" t="s">
        <v>5577</v>
      </c>
    </row>
    <row r="1743" spans="1:34" x14ac:dyDescent="0.25">
      <c r="A1743">
        <v>6</v>
      </c>
      <c r="B1743" t="s">
        <v>643</v>
      </c>
      <c r="C1743" t="s">
        <v>646</v>
      </c>
      <c r="D1743" t="s">
        <v>644</v>
      </c>
      <c r="E1743" t="s">
        <v>645</v>
      </c>
      <c r="F1743" t="s">
        <v>649</v>
      </c>
      <c r="G1743" t="s">
        <v>650</v>
      </c>
      <c r="H1743" t="s">
        <v>1162</v>
      </c>
      <c r="I1743" t="s">
        <v>1163</v>
      </c>
      <c r="J1743">
        <v>2</v>
      </c>
      <c r="L1743" t="s">
        <v>1129</v>
      </c>
      <c r="M1743" t="s">
        <v>1164</v>
      </c>
      <c r="N1743" t="s">
        <v>1165</v>
      </c>
      <c r="O1743" t="s">
        <v>5578</v>
      </c>
      <c r="P1743" t="s">
        <v>420</v>
      </c>
      <c r="Q1743" t="s">
        <v>8650</v>
      </c>
      <c r="R1743" t="s">
        <v>8637</v>
      </c>
      <c r="S1743" t="s">
        <v>8645</v>
      </c>
      <c r="T1743" t="b">
        <v>0</v>
      </c>
      <c r="U1743" t="b">
        <v>0</v>
      </c>
      <c r="V1743">
        <v>1</v>
      </c>
      <c r="W1743">
        <v>45</v>
      </c>
      <c r="X1743">
        <v>15</v>
      </c>
      <c r="AG1743" t="s">
        <v>5579</v>
      </c>
      <c r="AH1743" t="s">
        <v>5580</v>
      </c>
    </row>
    <row r="1744" spans="1:34" x14ac:dyDescent="0.25">
      <c r="A1744">
        <v>6</v>
      </c>
      <c r="B1744" t="s">
        <v>643</v>
      </c>
      <c r="C1744" t="s">
        <v>646</v>
      </c>
      <c r="D1744" t="s">
        <v>644</v>
      </c>
      <c r="E1744" t="s">
        <v>645</v>
      </c>
      <c r="F1744" t="s">
        <v>649</v>
      </c>
      <c r="G1744" t="s">
        <v>650</v>
      </c>
      <c r="H1744" t="s">
        <v>1162</v>
      </c>
      <c r="I1744" t="s">
        <v>1163</v>
      </c>
      <c r="J1744">
        <v>2</v>
      </c>
      <c r="L1744" t="s">
        <v>1129</v>
      </c>
      <c r="M1744" t="s">
        <v>1164</v>
      </c>
      <c r="N1744" t="s">
        <v>1165</v>
      </c>
      <c r="O1744" t="s">
        <v>5581</v>
      </c>
      <c r="P1744" t="s">
        <v>420</v>
      </c>
      <c r="Q1744" t="s">
        <v>8650</v>
      </c>
      <c r="R1744" t="s">
        <v>8637</v>
      </c>
      <c r="S1744" t="s">
        <v>8645</v>
      </c>
      <c r="T1744" t="b">
        <v>0</v>
      </c>
      <c r="U1744" t="b">
        <v>0</v>
      </c>
      <c r="V1744">
        <v>2</v>
      </c>
      <c r="W1744">
        <v>45</v>
      </c>
      <c r="X1744">
        <v>15</v>
      </c>
      <c r="AG1744" t="s">
        <v>5579</v>
      </c>
      <c r="AH1744" t="s">
        <v>1165</v>
      </c>
    </row>
    <row r="1745" spans="1:34" x14ac:dyDescent="0.25">
      <c r="A1745">
        <v>6</v>
      </c>
      <c r="B1745" t="s">
        <v>643</v>
      </c>
      <c r="C1745" t="s">
        <v>646</v>
      </c>
      <c r="D1745" t="s">
        <v>644</v>
      </c>
      <c r="E1745" t="s">
        <v>645</v>
      </c>
      <c r="F1745" t="s">
        <v>649</v>
      </c>
      <c r="G1745" t="s">
        <v>650</v>
      </c>
      <c r="H1745" t="s">
        <v>1166</v>
      </c>
      <c r="I1745" t="s">
        <v>1167</v>
      </c>
      <c r="J1745">
        <v>3</v>
      </c>
      <c r="L1745" t="s">
        <v>1134</v>
      </c>
      <c r="M1745" t="s">
        <v>1168</v>
      </c>
      <c r="N1745" t="s">
        <v>1169</v>
      </c>
      <c r="O1745" t="s">
        <v>5582</v>
      </c>
      <c r="P1745" t="s">
        <v>15</v>
      </c>
      <c r="Q1745" t="s">
        <v>2</v>
      </c>
      <c r="R1745" t="s">
        <v>2</v>
      </c>
      <c r="S1745" t="s">
        <v>8646</v>
      </c>
      <c r="T1745" t="b">
        <v>1</v>
      </c>
      <c r="U1745" t="b">
        <v>1</v>
      </c>
      <c r="V1745">
        <v>1</v>
      </c>
      <c r="W1745">
        <v>75</v>
      </c>
      <c r="Y1745">
        <v>60</v>
      </c>
      <c r="AG1745" t="s">
        <v>5583</v>
      </c>
      <c r="AH1745" t="s">
        <v>1168</v>
      </c>
    </row>
    <row r="1746" spans="1:34" x14ac:dyDescent="0.25">
      <c r="A1746">
        <v>6</v>
      </c>
      <c r="B1746" t="s">
        <v>643</v>
      </c>
      <c r="C1746" t="s">
        <v>646</v>
      </c>
      <c r="D1746" t="s">
        <v>644</v>
      </c>
      <c r="E1746" t="s">
        <v>645</v>
      </c>
      <c r="F1746" t="s">
        <v>649</v>
      </c>
      <c r="G1746" t="s">
        <v>650</v>
      </c>
      <c r="H1746" t="s">
        <v>1166</v>
      </c>
      <c r="I1746" t="s">
        <v>1167</v>
      </c>
      <c r="J1746">
        <v>3</v>
      </c>
      <c r="L1746" t="s">
        <v>1134</v>
      </c>
      <c r="M1746" t="s">
        <v>1168</v>
      </c>
      <c r="N1746" t="s">
        <v>1169</v>
      </c>
      <c r="O1746" t="s">
        <v>5584</v>
      </c>
      <c r="P1746" t="s">
        <v>15</v>
      </c>
      <c r="Q1746" t="s">
        <v>2</v>
      </c>
      <c r="R1746" t="s">
        <v>2</v>
      </c>
      <c r="S1746" t="s">
        <v>8646</v>
      </c>
      <c r="T1746" t="b">
        <v>1</v>
      </c>
      <c r="U1746" t="b">
        <v>1</v>
      </c>
      <c r="V1746">
        <v>2</v>
      </c>
      <c r="W1746">
        <v>75</v>
      </c>
      <c r="Y1746">
        <v>60</v>
      </c>
      <c r="AG1746" t="s">
        <v>5583</v>
      </c>
      <c r="AH1746" t="s">
        <v>5585</v>
      </c>
    </row>
    <row r="1747" spans="1:34" x14ac:dyDescent="0.25">
      <c r="A1747">
        <v>6</v>
      </c>
      <c r="B1747" t="s">
        <v>643</v>
      </c>
      <c r="C1747" t="s">
        <v>646</v>
      </c>
      <c r="D1747" t="s">
        <v>644</v>
      </c>
      <c r="E1747" t="s">
        <v>645</v>
      </c>
      <c r="F1747" t="s">
        <v>649</v>
      </c>
      <c r="G1747" t="s">
        <v>650</v>
      </c>
      <c r="H1747" t="s">
        <v>1166</v>
      </c>
      <c r="I1747" t="s">
        <v>1167</v>
      </c>
      <c r="J1747">
        <v>3</v>
      </c>
      <c r="L1747" t="s">
        <v>1134</v>
      </c>
      <c r="M1747" t="s">
        <v>1168</v>
      </c>
      <c r="N1747" t="s">
        <v>1169</v>
      </c>
      <c r="O1747" t="s">
        <v>5586</v>
      </c>
      <c r="P1747" t="s">
        <v>15</v>
      </c>
      <c r="Q1747" t="s">
        <v>2</v>
      </c>
      <c r="R1747" t="s">
        <v>2</v>
      </c>
      <c r="S1747" t="s">
        <v>8646</v>
      </c>
      <c r="T1747" t="b">
        <v>1</v>
      </c>
      <c r="U1747" t="b">
        <v>1</v>
      </c>
      <c r="V1747">
        <v>3</v>
      </c>
      <c r="W1747">
        <v>75</v>
      </c>
      <c r="Y1747">
        <v>60</v>
      </c>
      <c r="AG1747" t="s">
        <v>5587</v>
      </c>
      <c r="AH1747" t="s">
        <v>5588</v>
      </c>
    </row>
    <row r="1748" spans="1:34" x14ac:dyDescent="0.25">
      <c r="A1748">
        <v>6</v>
      </c>
      <c r="B1748" t="s">
        <v>643</v>
      </c>
      <c r="C1748" t="s">
        <v>646</v>
      </c>
      <c r="D1748" t="s">
        <v>644</v>
      </c>
      <c r="E1748" t="s">
        <v>645</v>
      </c>
      <c r="F1748" t="s">
        <v>649</v>
      </c>
      <c r="G1748" t="s">
        <v>650</v>
      </c>
      <c r="H1748" t="s">
        <v>1166</v>
      </c>
      <c r="I1748" t="s">
        <v>1167</v>
      </c>
      <c r="J1748">
        <v>3</v>
      </c>
      <c r="L1748" t="s">
        <v>1134</v>
      </c>
      <c r="M1748" t="s">
        <v>1168</v>
      </c>
      <c r="N1748" t="s">
        <v>1169</v>
      </c>
      <c r="O1748" t="s">
        <v>5589</v>
      </c>
      <c r="P1748" t="s">
        <v>15</v>
      </c>
      <c r="Q1748" t="s">
        <v>2</v>
      </c>
      <c r="R1748" t="s">
        <v>2</v>
      </c>
      <c r="S1748" t="s">
        <v>8646</v>
      </c>
      <c r="T1748" t="b">
        <v>1</v>
      </c>
      <c r="U1748" t="b">
        <v>1</v>
      </c>
      <c r="V1748">
        <v>4</v>
      </c>
      <c r="W1748">
        <v>75</v>
      </c>
      <c r="Y1748">
        <v>60</v>
      </c>
      <c r="AG1748" t="s">
        <v>5590</v>
      </c>
      <c r="AH1748" t="s">
        <v>5591</v>
      </c>
    </row>
    <row r="1749" spans="1:34" x14ac:dyDescent="0.25">
      <c r="A1749">
        <v>6</v>
      </c>
      <c r="B1749" t="s">
        <v>643</v>
      </c>
      <c r="C1749" t="s">
        <v>646</v>
      </c>
      <c r="D1749" t="s">
        <v>644</v>
      </c>
      <c r="E1749" t="s">
        <v>645</v>
      </c>
      <c r="F1749" t="s">
        <v>649</v>
      </c>
      <c r="G1749" t="s">
        <v>650</v>
      </c>
      <c r="H1749" t="s">
        <v>1166</v>
      </c>
      <c r="I1749" t="s">
        <v>1167</v>
      </c>
      <c r="J1749">
        <v>3</v>
      </c>
      <c r="L1749" t="s">
        <v>1134</v>
      </c>
      <c r="M1749" t="s">
        <v>1168</v>
      </c>
      <c r="N1749" t="s">
        <v>1169</v>
      </c>
      <c r="O1749" t="s">
        <v>5592</v>
      </c>
      <c r="P1749" t="s">
        <v>55</v>
      </c>
      <c r="Q1749" t="s">
        <v>25</v>
      </c>
      <c r="R1749" t="s">
        <v>25</v>
      </c>
      <c r="S1749" t="s">
        <v>8645</v>
      </c>
      <c r="T1749" t="b">
        <v>1</v>
      </c>
      <c r="U1749" t="b">
        <v>0</v>
      </c>
      <c r="V1749">
        <v>1</v>
      </c>
      <c r="W1749">
        <v>57.5</v>
      </c>
      <c r="X1749">
        <v>12</v>
      </c>
      <c r="AB1749">
        <v>2</v>
      </c>
      <c r="AC1749">
        <v>2</v>
      </c>
      <c r="AD1749">
        <v>2</v>
      </c>
      <c r="AE1749" t="s">
        <v>2289</v>
      </c>
      <c r="AG1749" t="s">
        <v>3545</v>
      </c>
      <c r="AH1749" t="s">
        <v>5593</v>
      </c>
    </row>
    <row r="1750" spans="1:34" x14ac:dyDescent="0.25">
      <c r="A1750">
        <v>6</v>
      </c>
      <c r="B1750" t="s">
        <v>643</v>
      </c>
      <c r="C1750" t="s">
        <v>646</v>
      </c>
      <c r="D1750" t="s">
        <v>644</v>
      </c>
      <c r="E1750" t="s">
        <v>645</v>
      </c>
      <c r="F1750" t="s">
        <v>649</v>
      </c>
      <c r="G1750" t="s">
        <v>650</v>
      </c>
      <c r="H1750" t="s">
        <v>1166</v>
      </c>
      <c r="I1750" t="s">
        <v>1167</v>
      </c>
      <c r="J1750">
        <v>3</v>
      </c>
      <c r="L1750" t="s">
        <v>1134</v>
      </c>
      <c r="M1750" t="s">
        <v>1168</v>
      </c>
      <c r="N1750" t="s">
        <v>1169</v>
      </c>
      <c r="O1750" t="s">
        <v>5594</v>
      </c>
      <c r="P1750" t="s">
        <v>55</v>
      </c>
      <c r="Q1750" t="s">
        <v>25</v>
      </c>
      <c r="R1750" t="s">
        <v>25</v>
      </c>
      <c r="S1750" t="s">
        <v>8645</v>
      </c>
      <c r="T1750" t="b">
        <v>1</v>
      </c>
      <c r="U1750" t="b">
        <v>0</v>
      </c>
      <c r="V1750">
        <v>2</v>
      </c>
      <c r="W1750">
        <v>60</v>
      </c>
      <c r="X1750">
        <v>12</v>
      </c>
      <c r="AB1750">
        <v>2</v>
      </c>
      <c r="AC1750">
        <v>2</v>
      </c>
      <c r="AD1750">
        <v>2</v>
      </c>
      <c r="AE1750" t="s">
        <v>618</v>
      </c>
      <c r="AG1750" t="s">
        <v>3218</v>
      </c>
      <c r="AH1750" t="s">
        <v>5595</v>
      </c>
    </row>
    <row r="1751" spans="1:34" x14ac:dyDescent="0.25">
      <c r="A1751">
        <v>6</v>
      </c>
      <c r="B1751" t="s">
        <v>643</v>
      </c>
      <c r="C1751" t="s">
        <v>646</v>
      </c>
      <c r="D1751" t="s">
        <v>644</v>
      </c>
      <c r="E1751" t="s">
        <v>645</v>
      </c>
      <c r="F1751" t="s">
        <v>649</v>
      </c>
      <c r="G1751" t="s">
        <v>650</v>
      </c>
      <c r="H1751" t="s">
        <v>1166</v>
      </c>
      <c r="I1751" t="s">
        <v>1167</v>
      </c>
      <c r="J1751">
        <v>3</v>
      </c>
      <c r="L1751" t="s">
        <v>1134</v>
      </c>
      <c r="M1751" t="s">
        <v>1168</v>
      </c>
      <c r="N1751" t="s">
        <v>1169</v>
      </c>
      <c r="O1751" t="s">
        <v>5596</v>
      </c>
      <c r="P1751" t="s">
        <v>55</v>
      </c>
      <c r="Q1751" t="s">
        <v>25</v>
      </c>
      <c r="R1751" t="s">
        <v>25</v>
      </c>
      <c r="S1751" t="s">
        <v>8645</v>
      </c>
      <c r="T1751" t="b">
        <v>1</v>
      </c>
      <c r="U1751" t="b">
        <v>0</v>
      </c>
      <c r="V1751">
        <v>3</v>
      </c>
      <c r="W1751">
        <v>65</v>
      </c>
      <c r="X1751">
        <v>11</v>
      </c>
      <c r="AB1751">
        <v>2</v>
      </c>
      <c r="AC1751">
        <v>2</v>
      </c>
      <c r="AD1751">
        <v>2</v>
      </c>
      <c r="AE1751" t="s">
        <v>3856</v>
      </c>
      <c r="AG1751" t="s">
        <v>3996</v>
      </c>
      <c r="AH1751" t="s">
        <v>5597</v>
      </c>
    </row>
    <row r="1752" spans="1:34" x14ac:dyDescent="0.25">
      <c r="A1752">
        <v>6</v>
      </c>
      <c r="B1752" t="s">
        <v>643</v>
      </c>
      <c r="C1752" t="s">
        <v>646</v>
      </c>
      <c r="D1752" t="s">
        <v>644</v>
      </c>
      <c r="E1752" t="s">
        <v>645</v>
      </c>
      <c r="F1752" t="s">
        <v>649</v>
      </c>
      <c r="G1752" t="s">
        <v>650</v>
      </c>
      <c r="H1752" t="s">
        <v>1166</v>
      </c>
      <c r="I1752" t="s">
        <v>1167</v>
      </c>
      <c r="J1752">
        <v>3</v>
      </c>
      <c r="L1752" t="s">
        <v>1134</v>
      </c>
      <c r="M1752" t="s">
        <v>1168</v>
      </c>
      <c r="N1752" t="s">
        <v>1169</v>
      </c>
      <c r="O1752" t="s">
        <v>5598</v>
      </c>
      <c r="P1752" t="s">
        <v>55</v>
      </c>
      <c r="Q1752" t="s">
        <v>25</v>
      </c>
      <c r="R1752" t="s">
        <v>25</v>
      </c>
      <c r="S1752" t="s">
        <v>8645</v>
      </c>
      <c r="T1752" t="b">
        <v>1</v>
      </c>
      <c r="U1752" t="b">
        <v>0</v>
      </c>
      <c r="V1752">
        <v>4</v>
      </c>
      <c r="W1752">
        <v>65</v>
      </c>
      <c r="X1752">
        <v>11</v>
      </c>
      <c r="AB1752">
        <v>2</v>
      </c>
      <c r="AC1752">
        <v>2</v>
      </c>
      <c r="AD1752">
        <v>2</v>
      </c>
      <c r="AE1752" t="s">
        <v>610</v>
      </c>
      <c r="AG1752" t="s">
        <v>3600</v>
      </c>
      <c r="AH1752" t="s">
        <v>5599</v>
      </c>
    </row>
    <row r="1753" spans="1:34" x14ac:dyDescent="0.25">
      <c r="A1753">
        <v>6</v>
      </c>
      <c r="B1753" t="s">
        <v>643</v>
      </c>
      <c r="C1753" t="s">
        <v>646</v>
      </c>
      <c r="D1753" t="s">
        <v>644</v>
      </c>
      <c r="E1753" t="s">
        <v>645</v>
      </c>
      <c r="F1753" t="s">
        <v>649</v>
      </c>
      <c r="G1753" t="s">
        <v>650</v>
      </c>
      <c r="H1753" t="s">
        <v>1166</v>
      </c>
      <c r="I1753" t="s">
        <v>1167</v>
      </c>
      <c r="J1753">
        <v>3</v>
      </c>
      <c r="L1753" t="s">
        <v>1134</v>
      </c>
      <c r="M1753" t="s">
        <v>1168</v>
      </c>
      <c r="N1753" t="s">
        <v>1169</v>
      </c>
      <c r="O1753" t="s">
        <v>5600</v>
      </c>
      <c r="P1753" t="s">
        <v>79</v>
      </c>
      <c r="Q1753" t="s">
        <v>25</v>
      </c>
      <c r="R1753" t="s">
        <v>25</v>
      </c>
      <c r="S1753" t="s">
        <v>8645</v>
      </c>
      <c r="T1753" t="b">
        <v>0</v>
      </c>
      <c r="U1753" t="b">
        <v>0</v>
      </c>
      <c r="V1753">
        <v>1</v>
      </c>
      <c r="W1753">
        <v>15</v>
      </c>
      <c r="X1753">
        <v>15</v>
      </c>
      <c r="AB1753">
        <v>1</v>
      </c>
      <c r="AC1753">
        <v>2</v>
      </c>
      <c r="AD1753">
        <v>1</v>
      </c>
      <c r="AE1753" t="s">
        <v>2289</v>
      </c>
      <c r="AG1753" t="s">
        <v>5601</v>
      </c>
      <c r="AH1753" t="s">
        <v>5602</v>
      </c>
    </row>
    <row r="1754" spans="1:34" x14ac:dyDescent="0.25">
      <c r="A1754">
        <v>6</v>
      </c>
      <c r="B1754" t="s">
        <v>643</v>
      </c>
      <c r="C1754" t="s">
        <v>646</v>
      </c>
      <c r="D1754" t="s">
        <v>644</v>
      </c>
      <c r="E1754" t="s">
        <v>645</v>
      </c>
      <c r="F1754" t="s">
        <v>649</v>
      </c>
      <c r="G1754" t="s">
        <v>650</v>
      </c>
      <c r="H1754" t="s">
        <v>1166</v>
      </c>
      <c r="I1754" t="s">
        <v>1167</v>
      </c>
      <c r="J1754">
        <v>3</v>
      </c>
      <c r="L1754" t="s">
        <v>1134</v>
      </c>
      <c r="M1754" t="s">
        <v>1168</v>
      </c>
      <c r="N1754" t="s">
        <v>1169</v>
      </c>
      <c r="O1754" t="s">
        <v>5603</v>
      </c>
      <c r="P1754" t="s">
        <v>79</v>
      </c>
      <c r="Q1754" t="s">
        <v>25</v>
      </c>
      <c r="R1754" t="s">
        <v>25</v>
      </c>
      <c r="S1754" t="s">
        <v>8645</v>
      </c>
      <c r="T1754" t="b">
        <v>0</v>
      </c>
      <c r="U1754" t="b">
        <v>0</v>
      </c>
      <c r="V1754">
        <v>2</v>
      </c>
      <c r="W1754">
        <v>20</v>
      </c>
      <c r="X1754">
        <v>15</v>
      </c>
      <c r="AB1754">
        <v>2</v>
      </c>
      <c r="AC1754">
        <v>2</v>
      </c>
      <c r="AD1754">
        <v>2</v>
      </c>
      <c r="AE1754" t="s">
        <v>2289</v>
      </c>
      <c r="AG1754" t="s">
        <v>5604</v>
      </c>
      <c r="AH1754" t="s">
        <v>5605</v>
      </c>
    </row>
    <row r="1755" spans="1:34" x14ac:dyDescent="0.25">
      <c r="A1755">
        <v>6</v>
      </c>
      <c r="B1755" t="s">
        <v>643</v>
      </c>
      <c r="C1755" t="s">
        <v>646</v>
      </c>
      <c r="D1755" t="s">
        <v>644</v>
      </c>
      <c r="E1755" t="s">
        <v>645</v>
      </c>
      <c r="F1755" t="s">
        <v>649</v>
      </c>
      <c r="G1755" t="s">
        <v>650</v>
      </c>
      <c r="H1755" t="s">
        <v>1166</v>
      </c>
      <c r="I1755" t="s">
        <v>1167</v>
      </c>
      <c r="J1755">
        <v>3</v>
      </c>
      <c r="L1755" t="s">
        <v>1134</v>
      </c>
      <c r="M1755" t="s">
        <v>1168</v>
      </c>
      <c r="N1755" t="s">
        <v>1169</v>
      </c>
      <c r="O1755" t="s">
        <v>5606</v>
      </c>
      <c r="P1755" t="s">
        <v>79</v>
      </c>
      <c r="Q1755" t="s">
        <v>25</v>
      </c>
      <c r="R1755" t="s">
        <v>25</v>
      </c>
      <c r="S1755" t="s">
        <v>8645</v>
      </c>
      <c r="T1755" t="b">
        <v>0</v>
      </c>
      <c r="U1755" t="b">
        <v>0</v>
      </c>
      <c r="V1755">
        <v>3</v>
      </c>
      <c r="W1755">
        <v>25</v>
      </c>
      <c r="X1755">
        <v>15</v>
      </c>
      <c r="AB1755">
        <v>2</v>
      </c>
      <c r="AC1755">
        <v>2</v>
      </c>
      <c r="AD1755">
        <v>2</v>
      </c>
      <c r="AE1755" t="s">
        <v>2289</v>
      </c>
      <c r="AG1755" t="s">
        <v>5604</v>
      </c>
      <c r="AH1755" t="s">
        <v>5607</v>
      </c>
    </row>
    <row r="1756" spans="1:34" x14ac:dyDescent="0.25">
      <c r="A1756">
        <v>6</v>
      </c>
      <c r="B1756" t="s">
        <v>643</v>
      </c>
      <c r="C1756" t="s">
        <v>646</v>
      </c>
      <c r="D1756" t="s">
        <v>644</v>
      </c>
      <c r="E1756" t="s">
        <v>645</v>
      </c>
      <c r="F1756" t="s">
        <v>649</v>
      </c>
      <c r="G1756" t="s">
        <v>650</v>
      </c>
      <c r="H1756" t="s">
        <v>1166</v>
      </c>
      <c r="I1756" t="s">
        <v>1167</v>
      </c>
      <c r="J1756">
        <v>3</v>
      </c>
      <c r="L1756" t="s">
        <v>1134</v>
      </c>
      <c r="M1756" t="s">
        <v>1168</v>
      </c>
      <c r="N1756" t="s">
        <v>1169</v>
      </c>
      <c r="O1756" t="s">
        <v>5608</v>
      </c>
      <c r="P1756" t="s">
        <v>79</v>
      </c>
      <c r="Q1756" t="s">
        <v>25</v>
      </c>
      <c r="R1756" t="s">
        <v>25</v>
      </c>
      <c r="S1756" t="s">
        <v>8645</v>
      </c>
      <c r="T1756" t="b">
        <v>0</v>
      </c>
      <c r="U1756" t="b">
        <v>0</v>
      </c>
      <c r="V1756">
        <v>4</v>
      </c>
      <c r="W1756">
        <v>30</v>
      </c>
      <c r="X1756">
        <v>15</v>
      </c>
      <c r="AB1756">
        <v>2</v>
      </c>
      <c r="AC1756">
        <v>2</v>
      </c>
      <c r="AD1756">
        <v>2</v>
      </c>
      <c r="AE1756" t="s">
        <v>2289</v>
      </c>
      <c r="AG1756" t="s">
        <v>5604</v>
      </c>
      <c r="AH1756" t="s">
        <v>5609</v>
      </c>
    </row>
    <row r="1757" spans="1:34" x14ac:dyDescent="0.25">
      <c r="A1757">
        <v>6</v>
      </c>
      <c r="B1757" t="s">
        <v>643</v>
      </c>
      <c r="C1757" t="s">
        <v>646</v>
      </c>
      <c r="D1757" t="s">
        <v>644</v>
      </c>
      <c r="E1757" t="s">
        <v>645</v>
      </c>
      <c r="F1757" t="s">
        <v>649</v>
      </c>
      <c r="G1757" t="s">
        <v>650</v>
      </c>
      <c r="H1757" t="s">
        <v>1166</v>
      </c>
      <c r="I1757" t="s">
        <v>1167</v>
      </c>
      <c r="J1757">
        <v>3</v>
      </c>
      <c r="L1757" t="s">
        <v>1134</v>
      </c>
      <c r="M1757" t="s">
        <v>1168</v>
      </c>
      <c r="N1757" t="s">
        <v>1169</v>
      </c>
      <c r="O1757" t="s">
        <v>5610</v>
      </c>
      <c r="P1757" t="s">
        <v>99</v>
      </c>
      <c r="Q1757" t="s">
        <v>8644</v>
      </c>
      <c r="R1757" t="s">
        <v>8488</v>
      </c>
      <c r="S1757" t="s">
        <v>8643</v>
      </c>
      <c r="T1757" t="b">
        <v>1</v>
      </c>
      <c r="U1757" t="b">
        <v>0</v>
      </c>
      <c r="V1757">
        <v>1</v>
      </c>
      <c r="W1757">
        <v>25</v>
      </c>
      <c r="X1757">
        <v>12</v>
      </c>
      <c r="AB1757">
        <v>2</v>
      </c>
      <c r="AC1757">
        <v>1</v>
      </c>
      <c r="AD1757">
        <v>3</v>
      </c>
      <c r="AE1757" t="s">
        <v>3856</v>
      </c>
      <c r="AG1757" t="s">
        <v>5611</v>
      </c>
      <c r="AH1757" t="s">
        <v>5612</v>
      </c>
    </row>
    <row r="1758" spans="1:34" x14ac:dyDescent="0.25">
      <c r="A1758">
        <v>6</v>
      </c>
      <c r="B1758" t="s">
        <v>643</v>
      </c>
      <c r="C1758" t="s">
        <v>646</v>
      </c>
      <c r="D1758" t="s">
        <v>644</v>
      </c>
      <c r="E1758" t="s">
        <v>645</v>
      </c>
      <c r="F1758" t="s">
        <v>649</v>
      </c>
      <c r="G1758" t="s">
        <v>650</v>
      </c>
      <c r="H1758" t="s">
        <v>1166</v>
      </c>
      <c r="I1758" t="s">
        <v>1167</v>
      </c>
      <c r="J1758">
        <v>3</v>
      </c>
      <c r="L1758" t="s">
        <v>1134</v>
      </c>
      <c r="M1758" t="s">
        <v>1168</v>
      </c>
      <c r="N1758" t="s">
        <v>1169</v>
      </c>
      <c r="O1758" t="s">
        <v>5613</v>
      </c>
      <c r="P1758" t="s">
        <v>99</v>
      </c>
      <c r="Q1758" t="s">
        <v>8644</v>
      </c>
      <c r="R1758" t="s">
        <v>8488</v>
      </c>
      <c r="S1758" t="s">
        <v>8643</v>
      </c>
      <c r="T1758" t="b">
        <v>1</v>
      </c>
      <c r="U1758" t="b">
        <v>0</v>
      </c>
      <c r="V1758">
        <v>2</v>
      </c>
      <c r="W1758">
        <v>25</v>
      </c>
      <c r="X1758">
        <v>12</v>
      </c>
      <c r="AB1758">
        <v>2</v>
      </c>
      <c r="AC1758">
        <v>1</v>
      </c>
      <c r="AD1758">
        <v>3</v>
      </c>
      <c r="AE1758" t="s">
        <v>3856</v>
      </c>
      <c r="AG1758" t="s">
        <v>5614</v>
      </c>
      <c r="AH1758" t="s">
        <v>5615</v>
      </c>
    </row>
    <row r="1759" spans="1:34" x14ac:dyDescent="0.25">
      <c r="A1759">
        <v>6</v>
      </c>
      <c r="B1759" t="s">
        <v>643</v>
      </c>
      <c r="C1759" t="s">
        <v>646</v>
      </c>
      <c r="D1759" t="s">
        <v>644</v>
      </c>
      <c r="E1759" t="s">
        <v>645</v>
      </c>
      <c r="F1759" t="s">
        <v>649</v>
      </c>
      <c r="G1759" t="s">
        <v>650</v>
      </c>
      <c r="H1759" t="s">
        <v>1166</v>
      </c>
      <c r="I1759" t="s">
        <v>1167</v>
      </c>
      <c r="J1759">
        <v>3</v>
      </c>
      <c r="L1759" t="s">
        <v>1134</v>
      </c>
      <c r="M1759" t="s">
        <v>1168</v>
      </c>
      <c r="N1759" t="s">
        <v>1169</v>
      </c>
      <c r="O1759" t="s">
        <v>5616</v>
      </c>
      <c r="P1759" t="s">
        <v>99</v>
      </c>
      <c r="Q1759" t="s">
        <v>8644</v>
      </c>
      <c r="R1759" t="s">
        <v>8488</v>
      </c>
      <c r="S1759" t="s">
        <v>8643</v>
      </c>
      <c r="T1759" t="b">
        <v>1</v>
      </c>
      <c r="U1759" t="b">
        <v>0</v>
      </c>
      <c r="V1759">
        <v>3</v>
      </c>
      <c r="W1759">
        <v>27.5</v>
      </c>
      <c r="X1759">
        <v>10</v>
      </c>
      <c r="AB1759">
        <v>2</v>
      </c>
      <c r="AC1759">
        <v>1</v>
      </c>
      <c r="AD1759">
        <v>3</v>
      </c>
      <c r="AE1759" t="s">
        <v>610</v>
      </c>
      <c r="AG1759" t="s">
        <v>2350</v>
      </c>
      <c r="AH1759" t="s">
        <v>5617</v>
      </c>
    </row>
    <row r="1760" spans="1:34" x14ac:dyDescent="0.25">
      <c r="A1760">
        <v>6</v>
      </c>
      <c r="B1760" t="s">
        <v>643</v>
      </c>
      <c r="C1760" t="s">
        <v>646</v>
      </c>
      <c r="D1760" t="s">
        <v>644</v>
      </c>
      <c r="E1760" t="s">
        <v>645</v>
      </c>
      <c r="F1760" t="s">
        <v>649</v>
      </c>
      <c r="G1760" t="s">
        <v>650</v>
      </c>
      <c r="H1760" t="s">
        <v>1166</v>
      </c>
      <c r="I1760" t="s">
        <v>1167</v>
      </c>
      <c r="J1760">
        <v>3</v>
      </c>
      <c r="L1760" t="s">
        <v>1134</v>
      </c>
      <c r="M1760" t="s">
        <v>1168</v>
      </c>
      <c r="N1760" t="s">
        <v>1169</v>
      </c>
      <c r="O1760" t="s">
        <v>5618</v>
      </c>
      <c r="P1760" t="s">
        <v>356</v>
      </c>
      <c r="Q1760" t="s">
        <v>25</v>
      </c>
      <c r="R1760" t="s">
        <v>25</v>
      </c>
      <c r="S1760" t="s">
        <v>357</v>
      </c>
      <c r="T1760" t="b">
        <v>0</v>
      </c>
      <c r="U1760" t="b">
        <v>1</v>
      </c>
      <c r="V1760">
        <v>1</v>
      </c>
      <c r="Y1760">
        <v>465</v>
      </c>
      <c r="Z1760">
        <v>2</v>
      </c>
      <c r="AA1760" t="s">
        <v>3957</v>
      </c>
      <c r="AG1760" t="s">
        <v>5619</v>
      </c>
      <c r="AH1760" t="s">
        <v>1169</v>
      </c>
    </row>
    <row r="1761" spans="1:34" x14ac:dyDescent="0.25">
      <c r="A1761">
        <v>6</v>
      </c>
      <c r="B1761" t="s">
        <v>643</v>
      </c>
      <c r="C1761" t="s">
        <v>646</v>
      </c>
      <c r="D1761" t="s">
        <v>644</v>
      </c>
      <c r="E1761" t="s">
        <v>645</v>
      </c>
      <c r="F1761" t="s">
        <v>649</v>
      </c>
      <c r="G1761" t="s">
        <v>650</v>
      </c>
      <c r="H1761" t="s">
        <v>1170</v>
      </c>
      <c r="I1761" t="s">
        <v>1171</v>
      </c>
      <c r="J1761">
        <v>4</v>
      </c>
      <c r="L1761" t="s">
        <v>1139</v>
      </c>
      <c r="M1761" t="s">
        <v>1172</v>
      </c>
      <c r="N1761" t="s">
        <v>1173</v>
      </c>
      <c r="O1761" t="s">
        <v>5620</v>
      </c>
      <c r="P1761" t="s">
        <v>112</v>
      </c>
      <c r="Q1761" t="s">
        <v>8644</v>
      </c>
      <c r="R1761" t="s">
        <v>8488</v>
      </c>
      <c r="S1761" t="s">
        <v>8643</v>
      </c>
      <c r="T1761" t="b">
        <v>0</v>
      </c>
      <c r="U1761" t="b">
        <v>0</v>
      </c>
      <c r="V1761">
        <v>1</v>
      </c>
      <c r="W1761">
        <v>70</v>
      </c>
      <c r="X1761">
        <v>15</v>
      </c>
      <c r="AB1761">
        <v>2</v>
      </c>
      <c r="AC1761">
        <v>1</v>
      </c>
      <c r="AD1761">
        <v>3</v>
      </c>
      <c r="AE1761" t="s">
        <v>618</v>
      </c>
      <c r="AG1761" t="s">
        <v>3189</v>
      </c>
      <c r="AH1761" t="s">
        <v>1172</v>
      </c>
    </row>
    <row r="1762" spans="1:34" x14ac:dyDescent="0.25">
      <c r="A1762">
        <v>6</v>
      </c>
      <c r="B1762" t="s">
        <v>643</v>
      </c>
      <c r="C1762" t="s">
        <v>646</v>
      </c>
      <c r="D1762" t="s">
        <v>644</v>
      </c>
      <c r="E1762" t="s">
        <v>645</v>
      </c>
      <c r="F1762" t="s">
        <v>649</v>
      </c>
      <c r="G1762" t="s">
        <v>650</v>
      </c>
      <c r="H1762" t="s">
        <v>1170</v>
      </c>
      <c r="I1762" t="s">
        <v>1171</v>
      </c>
      <c r="J1762">
        <v>4</v>
      </c>
      <c r="L1762" t="s">
        <v>1139</v>
      </c>
      <c r="M1762" t="s">
        <v>1172</v>
      </c>
      <c r="N1762" t="s">
        <v>1173</v>
      </c>
      <c r="O1762" t="s">
        <v>5621</v>
      </c>
      <c r="P1762" t="s">
        <v>112</v>
      </c>
      <c r="Q1762" t="s">
        <v>8644</v>
      </c>
      <c r="R1762" t="s">
        <v>8488</v>
      </c>
      <c r="S1762" t="s">
        <v>8643</v>
      </c>
      <c r="T1762" t="b">
        <v>0</v>
      </c>
      <c r="U1762" t="b">
        <v>0</v>
      </c>
      <c r="V1762">
        <v>2</v>
      </c>
      <c r="W1762">
        <v>80</v>
      </c>
      <c r="X1762">
        <v>15</v>
      </c>
      <c r="AB1762">
        <v>2</v>
      </c>
      <c r="AC1762">
        <v>1</v>
      </c>
      <c r="AD1762">
        <v>3</v>
      </c>
      <c r="AE1762" t="s">
        <v>3856</v>
      </c>
      <c r="AG1762" t="s">
        <v>5203</v>
      </c>
      <c r="AH1762" t="s">
        <v>5622</v>
      </c>
    </row>
    <row r="1763" spans="1:34" x14ac:dyDescent="0.25">
      <c r="A1763">
        <v>6</v>
      </c>
      <c r="B1763" t="s">
        <v>643</v>
      </c>
      <c r="C1763" t="s">
        <v>646</v>
      </c>
      <c r="D1763" t="s">
        <v>644</v>
      </c>
      <c r="E1763" t="s">
        <v>645</v>
      </c>
      <c r="F1763" t="s">
        <v>649</v>
      </c>
      <c r="G1763" t="s">
        <v>650</v>
      </c>
      <c r="H1763" t="s">
        <v>1170</v>
      </c>
      <c r="I1763" t="s">
        <v>1171</v>
      </c>
      <c r="J1763">
        <v>4</v>
      </c>
      <c r="L1763" t="s">
        <v>1139</v>
      </c>
      <c r="M1763" t="s">
        <v>1172</v>
      </c>
      <c r="N1763" t="s">
        <v>1173</v>
      </c>
      <c r="O1763" t="s">
        <v>5623</v>
      </c>
      <c r="P1763" t="s">
        <v>112</v>
      </c>
      <c r="Q1763" t="s">
        <v>8644</v>
      </c>
      <c r="R1763" t="s">
        <v>8488</v>
      </c>
      <c r="S1763" t="s">
        <v>8643</v>
      </c>
      <c r="T1763" t="b">
        <v>0</v>
      </c>
      <c r="U1763" t="b">
        <v>0</v>
      </c>
      <c r="V1763">
        <v>3</v>
      </c>
      <c r="W1763">
        <v>80</v>
      </c>
      <c r="X1763">
        <v>13</v>
      </c>
      <c r="AB1763">
        <v>2</v>
      </c>
      <c r="AC1763">
        <v>1</v>
      </c>
      <c r="AD1763">
        <v>3</v>
      </c>
      <c r="AE1763" t="s">
        <v>610</v>
      </c>
      <c r="AG1763" t="s">
        <v>2350</v>
      </c>
      <c r="AH1763" t="s">
        <v>5624</v>
      </c>
    </row>
    <row r="1764" spans="1:34" x14ac:dyDescent="0.25">
      <c r="A1764">
        <v>6</v>
      </c>
      <c r="B1764" t="s">
        <v>643</v>
      </c>
      <c r="C1764" t="s">
        <v>646</v>
      </c>
      <c r="D1764" t="s">
        <v>644</v>
      </c>
      <c r="E1764" t="s">
        <v>645</v>
      </c>
      <c r="F1764" t="s">
        <v>649</v>
      </c>
      <c r="G1764" t="s">
        <v>650</v>
      </c>
      <c r="H1764" t="s">
        <v>1170</v>
      </c>
      <c r="I1764" t="s">
        <v>1171</v>
      </c>
      <c r="J1764">
        <v>4</v>
      </c>
      <c r="L1764" t="s">
        <v>1139</v>
      </c>
      <c r="M1764" t="s">
        <v>1172</v>
      </c>
      <c r="N1764" t="s">
        <v>1173</v>
      </c>
      <c r="O1764" t="s">
        <v>5625</v>
      </c>
      <c r="P1764" t="s">
        <v>229</v>
      </c>
      <c r="Q1764" t="s">
        <v>8650</v>
      </c>
      <c r="R1764" t="s">
        <v>8637</v>
      </c>
      <c r="S1764" t="s">
        <v>8645</v>
      </c>
      <c r="T1764" t="b">
        <v>1</v>
      </c>
      <c r="U1764" t="b">
        <v>0</v>
      </c>
      <c r="V1764">
        <v>1</v>
      </c>
      <c r="W1764">
        <v>30</v>
      </c>
      <c r="X1764">
        <v>8</v>
      </c>
      <c r="AB1764">
        <v>2</v>
      </c>
      <c r="AC1764">
        <v>1</v>
      </c>
      <c r="AD1764">
        <v>2</v>
      </c>
      <c r="AE1764" t="s">
        <v>610</v>
      </c>
      <c r="AF1764" t="s">
        <v>5626</v>
      </c>
      <c r="AG1764" t="s">
        <v>5627</v>
      </c>
      <c r="AH1764" t="s">
        <v>5628</v>
      </c>
    </row>
    <row r="1765" spans="1:34" x14ac:dyDescent="0.25">
      <c r="A1765">
        <v>6</v>
      </c>
      <c r="B1765" t="s">
        <v>643</v>
      </c>
      <c r="C1765" t="s">
        <v>646</v>
      </c>
      <c r="D1765" t="s">
        <v>644</v>
      </c>
      <c r="E1765" t="s">
        <v>645</v>
      </c>
      <c r="F1765" t="s">
        <v>649</v>
      </c>
      <c r="G1765" t="s">
        <v>650</v>
      </c>
      <c r="H1765" t="s">
        <v>1170</v>
      </c>
      <c r="I1765" t="s">
        <v>1171</v>
      </c>
      <c r="J1765">
        <v>4</v>
      </c>
      <c r="L1765" t="s">
        <v>1139</v>
      </c>
      <c r="M1765" t="s">
        <v>1172</v>
      </c>
      <c r="N1765" t="s">
        <v>1173</v>
      </c>
      <c r="O1765" t="s">
        <v>5629</v>
      </c>
      <c r="P1765" t="s">
        <v>229</v>
      </c>
      <c r="Q1765" t="s">
        <v>8650</v>
      </c>
      <c r="R1765" t="s">
        <v>8637</v>
      </c>
      <c r="S1765" t="s">
        <v>8645</v>
      </c>
      <c r="T1765" t="b">
        <v>1</v>
      </c>
      <c r="U1765" t="b">
        <v>0</v>
      </c>
      <c r="V1765">
        <v>2</v>
      </c>
      <c r="W1765">
        <v>30</v>
      </c>
      <c r="X1765">
        <v>8</v>
      </c>
      <c r="AB1765">
        <v>2</v>
      </c>
      <c r="AC1765">
        <v>1</v>
      </c>
      <c r="AD1765">
        <v>2</v>
      </c>
      <c r="AE1765" t="s">
        <v>610</v>
      </c>
      <c r="AF1765" t="s">
        <v>5626</v>
      </c>
      <c r="AG1765" t="s">
        <v>5630</v>
      </c>
      <c r="AH1765" t="s">
        <v>5631</v>
      </c>
    </row>
    <row r="1766" spans="1:34" x14ac:dyDescent="0.25">
      <c r="A1766">
        <v>6</v>
      </c>
      <c r="B1766" t="s">
        <v>643</v>
      </c>
      <c r="C1766" t="s">
        <v>646</v>
      </c>
      <c r="D1766" t="s">
        <v>644</v>
      </c>
      <c r="E1766" t="s">
        <v>645</v>
      </c>
      <c r="F1766" t="s">
        <v>649</v>
      </c>
      <c r="G1766" t="s">
        <v>650</v>
      </c>
      <c r="H1766" t="s">
        <v>1170</v>
      </c>
      <c r="I1766" t="s">
        <v>1171</v>
      </c>
      <c r="J1766">
        <v>4</v>
      </c>
      <c r="L1766" t="s">
        <v>1139</v>
      </c>
      <c r="M1766" t="s">
        <v>1172</v>
      </c>
      <c r="N1766" t="s">
        <v>1173</v>
      </c>
      <c r="O1766" t="s">
        <v>5632</v>
      </c>
      <c r="P1766" t="s">
        <v>229</v>
      </c>
      <c r="Q1766" t="s">
        <v>8650</v>
      </c>
      <c r="R1766" t="s">
        <v>8637</v>
      </c>
      <c r="S1766" t="s">
        <v>8645</v>
      </c>
      <c r="T1766" t="b">
        <v>1</v>
      </c>
      <c r="U1766" t="b">
        <v>0</v>
      </c>
      <c r="V1766">
        <v>3</v>
      </c>
      <c r="W1766">
        <v>25</v>
      </c>
      <c r="X1766">
        <v>8</v>
      </c>
      <c r="AB1766">
        <v>2</v>
      </c>
      <c r="AC1766">
        <v>1</v>
      </c>
      <c r="AD1766">
        <v>2</v>
      </c>
      <c r="AE1766" t="s">
        <v>610</v>
      </c>
      <c r="AG1766" t="s">
        <v>5633</v>
      </c>
      <c r="AH1766" t="s">
        <v>5634</v>
      </c>
    </row>
    <row r="1767" spans="1:34" x14ac:dyDescent="0.25">
      <c r="A1767">
        <v>6</v>
      </c>
      <c r="B1767" t="s">
        <v>643</v>
      </c>
      <c r="C1767" t="s">
        <v>646</v>
      </c>
      <c r="D1767" t="s">
        <v>644</v>
      </c>
      <c r="E1767" t="s">
        <v>645</v>
      </c>
      <c r="F1767" t="s">
        <v>649</v>
      </c>
      <c r="G1767" t="s">
        <v>650</v>
      </c>
      <c r="H1767" t="s">
        <v>1170</v>
      </c>
      <c r="I1767" t="s">
        <v>1171</v>
      </c>
      <c r="J1767">
        <v>4</v>
      </c>
      <c r="L1767" t="s">
        <v>1139</v>
      </c>
      <c r="M1767" t="s">
        <v>1172</v>
      </c>
      <c r="N1767" t="s">
        <v>1173</v>
      </c>
      <c r="O1767" t="s">
        <v>5635</v>
      </c>
      <c r="P1767" t="s">
        <v>229</v>
      </c>
      <c r="Q1767" t="s">
        <v>8650</v>
      </c>
      <c r="R1767" t="s">
        <v>8637</v>
      </c>
      <c r="S1767" t="s">
        <v>8645</v>
      </c>
      <c r="T1767" t="b">
        <v>1</v>
      </c>
      <c r="U1767" t="b">
        <v>0</v>
      </c>
      <c r="V1767">
        <v>4</v>
      </c>
      <c r="W1767">
        <v>25</v>
      </c>
      <c r="X1767">
        <v>9</v>
      </c>
      <c r="AB1767">
        <v>2</v>
      </c>
      <c r="AC1767">
        <v>1</v>
      </c>
      <c r="AD1767">
        <v>2</v>
      </c>
      <c r="AE1767" t="s">
        <v>610</v>
      </c>
      <c r="AG1767" t="s">
        <v>5633</v>
      </c>
      <c r="AH1767" t="s">
        <v>5636</v>
      </c>
    </row>
    <row r="1768" spans="1:34" x14ac:dyDescent="0.25">
      <c r="A1768">
        <v>6</v>
      </c>
      <c r="B1768" t="s">
        <v>643</v>
      </c>
      <c r="C1768" t="s">
        <v>646</v>
      </c>
      <c r="D1768" t="s">
        <v>644</v>
      </c>
      <c r="E1768" t="s">
        <v>645</v>
      </c>
      <c r="F1768" t="s">
        <v>649</v>
      </c>
      <c r="G1768" t="s">
        <v>650</v>
      </c>
      <c r="H1768" t="s">
        <v>1170</v>
      </c>
      <c r="I1768" t="s">
        <v>1171</v>
      </c>
      <c r="J1768">
        <v>4</v>
      </c>
      <c r="L1768" t="s">
        <v>1139</v>
      </c>
      <c r="M1768" t="s">
        <v>1172</v>
      </c>
      <c r="N1768" t="s">
        <v>1173</v>
      </c>
      <c r="O1768" t="s">
        <v>5637</v>
      </c>
      <c r="P1768" t="s">
        <v>229</v>
      </c>
      <c r="Q1768" t="s">
        <v>8650</v>
      </c>
      <c r="R1768" t="s">
        <v>8637</v>
      </c>
      <c r="S1768" t="s">
        <v>8645</v>
      </c>
      <c r="T1768" t="b">
        <v>1</v>
      </c>
      <c r="U1768" t="b">
        <v>0</v>
      </c>
      <c r="V1768">
        <v>5</v>
      </c>
      <c r="W1768">
        <v>25</v>
      </c>
      <c r="X1768">
        <v>8</v>
      </c>
      <c r="AB1768">
        <v>2</v>
      </c>
      <c r="AC1768">
        <v>1</v>
      </c>
      <c r="AD1768">
        <v>2</v>
      </c>
      <c r="AE1768" t="s">
        <v>3930</v>
      </c>
      <c r="AG1768" t="s">
        <v>5638</v>
      </c>
      <c r="AH1768" t="s">
        <v>5639</v>
      </c>
    </row>
    <row r="1769" spans="1:34" x14ac:dyDescent="0.25">
      <c r="A1769">
        <v>6</v>
      </c>
      <c r="B1769" t="s">
        <v>643</v>
      </c>
      <c r="C1769" t="s">
        <v>646</v>
      </c>
      <c r="D1769" t="s">
        <v>644</v>
      </c>
      <c r="E1769" t="s">
        <v>645</v>
      </c>
      <c r="F1769" t="s">
        <v>649</v>
      </c>
      <c r="G1769" t="s">
        <v>650</v>
      </c>
      <c r="H1769" t="s">
        <v>1170</v>
      </c>
      <c r="I1769" t="s">
        <v>1171</v>
      </c>
      <c r="J1769">
        <v>4</v>
      </c>
      <c r="L1769" t="s">
        <v>1139</v>
      </c>
      <c r="M1769" t="s">
        <v>1172</v>
      </c>
      <c r="N1769" t="s">
        <v>1173</v>
      </c>
      <c r="O1769" t="s">
        <v>5640</v>
      </c>
      <c r="P1769" t="s">
        <v>129</v>
      </c>
      <c r="Q1769" t="s">
        <v>8644</v>
      </c>
      <c r="R1769" t="s">
        <v>8488</v>
      </c>
      <c r="S1769" t="s">
        <v>8643</v>
      </c>
      <c r="T1769" t="b">
        <v>1</v>
      </c>
      <c r="U1769" t="b">
        <v>0</v>
      </c>
      <c r="V1769">
        <v>1</v>
      </c>
      <c r="W1769">
        <v>30</v>
      </c>
      <c r="X1769">
        <v>10</v>
      </c>
      <c r="AB1769">
        <v>2</v>
      </c>
      <c r="AC1769">
        <v>1</v>
      </c>
      <c r="AD1769">
        <v>2</v>
      </c>
      <c r="AE1769" t="s">
        <v>3856</v>
      </c>
      <c r="AF1769" t="s">
        <v>5641</v>
      </c>
      <c r="AG1769" t="s">
        <v>3882</v>
      </c>
      <c r="AH1769" t="s">
        <v>5642</v>
      </c>
    </row>
    <row r="1770" spans="1:34" x14ac:dyDescent="0.25">
      <c r="A1770">
        <v>6</v>
      </c>
      <c r="B1770" t="s">
        <v>643</v>
      </c>
      <c r="C1770" t="s">
        <v>646</v>
      </c>
      <c r="D1770" t="s">
        <v>644</v>
      </c>
      <c r="E1770" t="s">
        <v>645</v>
      </c>
      <c r="F1770" t="s">
        <v>649</v>
      </c>
      <c r="G1770" t="s">
        <v>650</v>
      </c>
      <c r="H1770" t="s">
        <v>1170</v>
      </c>
      <c r="I1770" t="s">
        <v>1171</v>
      </c>
      <c r="J1770">
        <v>4</v>
      </c>
      <c r="L1770" t="s">
        <v>1139</v>
      </c>
      <c r="M1770" t="s">
        <v>1172</v>
      </c>
      <c r="N1770" t="s">
        <v>1173</v>
      </c>
      <c r="O1770" t="s">
        <v>5643</v>
      </c>
      <c r="P1770" t="s">
        <v>222</v>
      </c>
      <c r="Q1770" t="s">
        <v>8650</v>
      </c>
      <c r="R1770" t="s">
        <v>8637</v>
      </c>
      <c r="S1770" t="s">
        <v>8643</v>
      </c>
      <c r="T1770" t="b">
        <v>1</v>
      </c>
      <c r="U1770" t="b">
        <v>0</v>
      </c>
      <c r="V1770">
        <v>1</v>
      </c>
      <c r="W1770">
        <v>30</v>
      </c>
      <c r="X1770">
        <v>6</v>
      </c>
      <c r="AB1770">
        <v>2</v>
      </c>
      <c r="AC1770">
        <v>1</v>
      </c>
      <c r="AD1770">
        <v>2</v>
      </c>
      <c r="AE1770" t="s">
        <v>610</v>
      </c>
      <c r="AF1770" t="s">
        <v>5641</v>
      </c>
      <c r="AG1770" t="s">
        <v>1937</v>
      </c>
      <c r="AH1770" t="s">
        <v>5644</v>
      </c>
    </row>
    <row r="1771" spans="1:34" x14ac:dyDescent="0.25">
      <c r="A1771">
        <v>6</v>
      </c>
      <c r="B1771" t="s">
        <v>643</v>
      </c>
      <c r="C1771" t="s">
        <v>646</v>
      </c>
      <c r="D1771" t="s">
        <v>644</v>
      </c>
      <c r="E1771" t="s">
        <v>645</v>
      </c>
      <c r="F1771" t="s">
        <v>649</v>
      </c>
      <c r="G1771" t="s">
        <v>650</v>
      </c>
      <c r="H1771" t="s">
        <v>1170</v>
      </c>
      <c r="I1771" t="s">
        <v>1171</v>
      </c>
      <c r="J1771">
        <v>4</v>
      </c>
      <c r="L1771" t="s">
        <v>1139</v>
      </c>
      <c r="M1771" t="s">
        <v>1172</v>
      </c>
      <c r="N1771" t="s">
        <v>1173</v>
      </c>
      <c r="O1771" t="s">
        <v>5645</v>
      </c>
      <c r="P1771" t="s">
        <v>222</v>
      </c>
      <c r="Q1771" t="s">
        <v>8650</v>
      </c>
      <c r="R1771" t="s">
        <v>8637</v>
      </c>
      <c r="S1771" t="s">
        <v>8643</v>
      </c>
      <c r="T1771" t="b">
        <v>1</v>
      </c>
      <c r="U1771" t="b">
        <v>0</v>
      </c>
      <c r="V1771">
        <v>2</v>
      </c>
      <c r="W1771">
        <v>25</v>
      </c>
      <c r="X1771">
        <v>6</v>
      </c>
      <c r="AB1771">
        <v>2</v>
      </c>
      <c r="AC1771">
        <v>1</v>
      </c>
      <c r="AD1771">
        <v>2</v>
      </c>
      <c r="AE1771" t="s">
        <v>3856</v>
      </c>
      <c r="AF1771" t="s">
        <v>5641</v>
      </c>
      <c r="AG1771" t="s">
        <v>3882</v>
      </c>
      <c r="AH1771" t="s">
        <v>5646</v>
      </c>
    </row>
    <row r="1772" spans="1:34" x14ac:dyDescent="0.25">
      <c r="A1772">
        <v>6</v>
      </c>
      <c r="B1772" t="s">
        <v>643</v>
      </c>
      <c r="C1772" t="s">
        <v>646</v>
      </c>
      <c r="D1772" t="s">
        <v>644</v>
      </c>
      <c r="E1772" t="s">
        <v>645</v>
      </c>
      <c r="F1772" t="s">
        <v>649</v>
      </c>
      <c r="G1772" t="s">
        <v>650</v>
      </c>
      <c r="H1772" t="s">
        <v>1170</v>
      </c>
      <c r="I1772" t="s">
        <v>1171</v>
      </c>
      <c r="J1772">
        <v>4</v>
      </c>
      <c r="L1772" t="s">
        <v>1139</v>
      </c>
      <c r="M1772" t="s">
        <v>1172</v>
      </c>
      <c r="N1772" t="s">
        <v>1173</v>
      </c>
      <c r="O1772" t="s">
        <v>5647</v>
      </c>
      <c r="P1772" t="s">
        <v>129</v>
      </c>
      <c r="Q1772" t="s">
        <v>8644</v>
      </c>
      <c r="R1772" t="s">
        <v>8488</v>
      </c>
      <c r="S1772" t="s">
        <v>8643</v>
      </c>
      <c r="T1772" t="b">
        <v>1</v>
      </c>
      <c r="U1772" t="b">
        <v>0</v>
      </c>
      <c r="V1772">
        <v>2</v>
      </c>
      <c r="W1772">
        <v>30</v>
      </c>
      <c r="X1772">
        <v>10</v>
      </c>
      <c r="AB1772">
        <v>2</v>
      </c>
      <c r="AC1772">
        <v>1</v>
      </c>
      <c r="AD1772">
        <v>2</v>
      </c>
      <c r="AE1772" t="s">
        <v>3856</v>
      </c>
      <c r="AF1772" t="s">
        <v>5648</v>
      </c>
      <c r="AG1772" t="s">
        <v>3882</v>
      </c>
      <c r="AH1772" t="s">
        <v>5649</v>
      </c>
    </row>
    <row r="1773" spans="1:34" x14ac:dyDescent="0.25">
      <c r="A1773">
        <v>6</v>
      </c>
      <c r="B1773" t="s">
        <v>643</v>
      </c>
      <c r="C1773" t="s">
        <v>646</v>
      </c>
      <c r="D1773" t="s">
        <v>644</v>
      </c>
      <c r="E1773" t="s">
        <v>645</v>
      </c>
      <c r="F1773" t="s">
        <v>649</v>
      </c>
      <c r="G1773" t="s">
        <v>650</v>
      </c>
      <c r="H1773" t="s">
        <v>1170</v>
      </c>
      <c r="I1773" t="s">
        <v>1171</v>
      </c>
      <c r="J1773">
        <v>4</v>
      </c>
      <c r="L1773" t="s">
        <v>1139</v>
      </c>
      <c r="M1773" t="s">
        <v>1172</v>
      </c>
      <c r="N1773" t="s">
        <v>1173</v>
      </c>
      <c r="O1773" t="s">
        <v>5650</v>
      </c>
      <c r="P1773" t="s">
        <v>222</v>
      </c>
      <c r="Q1773" t="s">
        <v>8650</v>
      </c>
      <c r="R1773" t="s">
        <v>8637</v>
      </c>
      <c r="S1773" t="s">
        <v>8643</v>
      </c>
      <c r="T1773" t="b">
        <v>1</v>
      </c>
      <c r="U1773" t="b">
        <v>0</v>
      </c>
      <c r="V1773">
        <v>3</v>
      </c>
      <c r="W1773">
        <v>27.5</v>
      </c>
      <c r="X1773">
        <v>10</v>
      </c>
      <c r="AB1773">
        <v>2</v>
      </c>
      <c r="AC1773">
        <v>1</v>
      </c>
      <c r="AD1773">
        <v>2</v>
      </c>
      <c r="AE1773" t="s">
        <v>3856</v>
      </c>
      <c r="AF1773" t="s">
        <v>5648</v>
      </c>
      <c r="AG1773" t="s">
        <v>3882</v>
      </c>
      <c r="AH1773" t="s">
        <v>5651</v>
      </c>
    </row>
    <row r="1774" spans="1:34" x14ac:dyDescent="0.25">
      <c r="A1774">
        <v>6</v>
      </c>
      <c r="B1774" t="s">
        <v>643</v>
      </c>
      <c r="C1774" t="s">
        <v>646</v>
      </c>
      <c r="D1774" t="s">
        <v>644</v>
      </c>
      <c r="E1774" t="s">
        <v>645</v>
      </c>
      <c r="F1774" t="s">
        <v>649</v>
      </c>
      <c r="G1774" t="s">
        <v>650</v>
      </c>
      <c r="H1774" t="s">
        <v>1170</v>
      </c>
      <c r="I1774" t="s">
        <v>1171</v>
      </c>
      <c r="J1774">
        <v>4</v>
      </c>
      <c r="L1774" t="s">
        <v>1139</v>
      </c>
      <c r="M1774" t="s">
        <v>1172</v>
      </c>
      <c r="N1774" t="s">
        <v>1173</v>
      </c>
      <c r="O1774" t="s">
        <v>5652</v>
      </c>
      <c r="P1774" t="s">
        <v>222</v>
      </c>
      <c r="Q1774" t="s">
        <v>8650</v>
      </c>
      <c r="R1774" t="s">
        <v>8637</v>
      </c>
      <c r="S1774" t="s">
        <v>8643</v>
      </c>
      <c r="T1774" t="b">
        <v>1</v>
      </c>
      <c r="U1774" t="b">
        <v>0</v>
      </c>
      <c r="V1774">
        <v>4</v>
      </c>
      <c r="W1774">
        <v>30</v>
      </c>
      <c r="X1774">
        <v>8</v>
      </c>
      <c r="AB1774">
        <v>2</v>
      </c>
      <c r="AC1774">
        <v>1</v>
      </c>
      <c r="AD1774">
        <v>2</v>
      </c>
      <c r="AE1774" t="s">
        <v>610</v>
      </c>
      <c r="AG1774" t="s">
        <v>1937</v>
      </c>
      <c r="AH1774" t="s">
        <v>5653</v>
      </c>
    </row>
    <row r="1775" spans="1:34" x14ac:dyDescent="0.25">
      <c r="A1775">
        <v>6</v>
      </c>
      <c r="B1775" t="s">
        <v>643</v>
      </c>
      <c r="C1775" t="s">
        <v>646</v>
      </c>
      <c r="D1775" t="s">
        <v>644</v>
      </c>
      <c r="E1775" t="s">
        <v>645</v>
      </c>
      <c r="F1775" t="s">
        <v>649</v>
      </c>
      <c r="G1775" t="s">
        <v>650</v>
      </c>
      <c r="H1775" t="s">
        <v>1170</v>
      </c>
      <c r="I1775" t="s">
        <v>1171</v>
      </c>
      <c r="J1775">
        <v>4</v>
      </c>
      <c r="L1775" t="s">
        <v>1139</v>
      </c>
      <c r="M1775" t="s">
        <v>1172</v>
      </c>
      <c r="N1775" t="s">
        <v>1173</v>
      </c>
      <c r="O1775" t="s">
        <v>5654</v>
      </c>
      <c r="P1775" t="s">
        <v>1534</v>
      </c>
      <c r="Q1775" t="s">
        <v>2</v>
      </c>
      <c r="R1775" t="s">
        <v>2</v>
      </c>
      <c r="S1775" t="s">
        <v>8646</v>
      </c>
      <c r="T1775" t="b">
        <v>0</v>
      </c>
      <c r="U1775" t="b">
        <v>1</v>
      </c>
      <c r="V1775">
        <v>1</v>
      </c>
      <c r="W1775">
        <v>150</v>
      </c>
      <c r="Y1775">
        <v>75</v>
      </c>
      <c r="AH1775" t="s">
        <v>5655</v>
      </c>
    </row>
    <row r="1776" spans="1:34" x14ac:dyDescent="0.25">
      <c r="A1776">
        <v>6</v>
      </c>
      <c r="B1776" t="s">
        <v>643</v>
      </c>
      <c r="C1776" t="s">
        <v>646</v>
      </c>
      <c r="D1776" t="s">
        <v>644</v>
      </c>
      <c r="E1776" t="s">
        <v>645</v>
      </c>
      <c r="F1776" t="s">
        <v>649</v>
      </c>
      <c r="G1776" t="s">
        <v>650</v>
      </c>
      <c r="H1776" t="s">
        <v>1170</v>
      </c>
      <c r="I1776" t="s">
        <v>1171</v>
      </c>
      <c r="J1776">
        <v>4</v>
      </c>
      <c r="L1776" t="s">
        <v>1139</v>
      </c>
      <c r="M1776" t="s">
        <v>1172</v>
      </c>
      <c r="N1776" t="s">
        <v>1173</v>
      </c>
      <c r="O1776" t="s">
        <v>5656</v>
      </c>
      <c r="P1776" t="s">
        <v>1534</v>
      </c>
      <c r="Q1776" t="s">
        <v>2</v>
      </c>
      <c r="R1776" t="s">
        <v>2</v>
      </c>
      <c r="S1776" t="s">
        <v>8646</v>
      </c>
      <c r="T1776" t="b">
        <v>0</v>
      </c>
      <c r="U1776" t="b">
        <v>1</v>
      </c>
      <c r="V1776">
        <v>2</v>
      </c>
      <c r="W1776">
        <v>150</v>
      </c>
      <c r="Y1776">
        <v>64.800000000000011</v>
      </c>
      <c r="AG1776" t="s">
        <v>5657</v>
      </c>
      <c r="AH1776" t="s">
        <v>5658</v>
      </c>
    </row>
    <row r="1777" spans="1:34" x14ac:dyDescent="0.25">
      <c r="A1777">
        <v>6</v>
      </c>
      <c r="B1777" t="s">
        <v>643</v>
      </c>
      <c r="C1777" t="s">
        <v>646</v>
      </c>
      <c r="D1777" t="s">
        <v>644</v>
      </c>
      <c r="E1777" t="s">
        <v>645</v>
      </c>
      <c r="F1777" t="s">
        <v>649</v>
      </c>
      <c r="G1777" t="s">
        <v>650</v>
      </c>
      <c r="H1777" t="s">
        <v>1170</v>
      </c>
      <c r="I1777" t="s">
        <v>1171</v>
      </c>
      <c r="J1777">
        <v>4</v>
      </c>
      <c r="L1777" t="s">
        <v>1139</v>
      </c>
      <c r="M1777" t="s">
        <v>1172</v>
      </c>
      <c r="N1777" t="s">
        <v>1173</v>
      </c>
      <c r="O1777" t="s">
        <v>5659</v>
      </c>
      <c r="P1777" t="s">
        <v>1534</v>
      </c>
      <c r="Q1777" t="s">
        <v>2</v>
      </c>
      <c r="R1777" t="s">
        <v>2</v>
      </c>
      <c r="S1777" t="s">
        <v>8646</v>
      </c>
      <c r="T1777" t="b">
        <v>0</v>
      </c>
      <c r="U1777" t="b">
        <v>1</v>
      </c>
      <c r="V1777">
        <v>3</v>
      </c>
      <c r="W1777">
        <v>150</v>
      </c>
      <c r="Y1777">
        <v>60</v>
      </c>
      <c r="AG1777" t="s">
        <v>5660</v>
      </c>
      <c r="AH1777" t="s">
        <v>5661</v>
      </c>
    </row>
    <row r="1778" spans="1:34" x14ac:dyDescent="0.25">
      <c r="A1778">
        <v>6</v>
      </c>
      <c r="B1778" t="s">
        <v>643</v>
      </c>
      <c r="C1778" t="s">
        <v>646</v>
      </c>
      <c r="D1778" t="s">
        <v>644</v>
      </c>
      <c r="E1778" t="s">
        <v>645</v>
      </c>
      <c r="F1778" t="s">
        <v>649</v>
      </c>
      <c r="G1778" t="s">
        <v>650</v>
      </c>
      <c r="H1778" t="s">
        <v>1170</v>
      </c>
      <c r="I1778" t="s">
        <v>1171</v>
      </c>
      <c r="J1778">
        <v>4</v>
      </c>
      <c r="L1778" t="s">
        <v>1139</v>
      </c>
      <c r="M1778" t="s">
        <v>1172</v>
      </c>
      <c r="N1778" t="s">
        <v>1173</v>
      </c>
      <c r="O1778" t="s">
        <v>5662</v>
      </c>
      <c r="P1778" t="s">
        <v>363</v>
      </c>
      <c r="Q1778" t="s">
        <v>357</v>
      </c>
      <c r="R1778" t="s">
        <v>357</v>
      </c>
      <c r="S1778" t="s">
        <v>357</v>
      </c>
      <c r="T1778" t="b">
        <v>0</v>
      </c>
      <c r="U1778" t="b">
        <v>1</v>
      </c>
      <c r="V1778">
        <v>1</v>
      </c>
      <c r="Y1778">
        <v>45</v>
      </c>
      <c r="Z1778">
        <v>0.15</v>
      </c>
      <c r="AA1778" t="s">
        <v>3957</v>
      </c>
      <c r="AG1778" t="s">
        <v>5663</v>
      </c>
      <c r="AH1778" t="s">
        <v>5664</v>
      </c>
    </row>
    <row r="1779" spans="1:34" x14ac:dyDescent="0.25">
      <c r="A1779">
        <v>6</v>
      </c>
      <c r="B1779" t="s">
        <v>643</v>
      </c>
      <c r="C1779" t="s">
        <v>646</v>
      </c>
      <c r="D1779" t="s">
        <v>644</v>
      </c>
      <c r="E1779" t="s">
        <v>645</v>
      </c>
      <c r="F1779" t="s">
        <v>649</v>
      </c>
      <c r="G1779" t="s">
        <v>650</v>
      </c>
      <c r="H1779" t="s">
        <v>1170</v>
      </c>
      <c r="I1779" t="s">
        <v>1171</v>
      </c>
      <c r="J1779">
        <v>4</v>
      </c>
      <c r="L1779" t="s">
        <v>1139</v>
      </c>
      <c r="M1779" t="s">
        <v>1172</v>
      </c>
      <c r="N1779" t="s">
        <v>1173</v>
      </c>
      <c r="O1779" t="s">
        <v>5665</v>
      </c>
      <c r="P1779" t="s">
        <v>363</v>
      </c>
      <c r="Q1779" t="s">
        <v>357</v>
      </c>
      <c r="R1779" t="s">
        <v>357</v>
      </c>
      <c r="S1779" t="s">
        <v>357</v>
      </c>
      <c r="T1779" t="b">
        <v>0</v>
      </c>
      <c r="U1779" t="b">
        <v>1</v>
      </c>
      <c r="V1779">
        <v>2</v>
      </c>
      <c r="Y1779">
        <v>45</v>
      </c>
      <c r="Z1779">
        <v>0.15</v>
      </c>
      <c r="AA1779" t="s">
        <v>3957</v>
      </c>
      <c r="AG1779" t="s">
        <v>5663</v>
      </c>
      <c r="AH1779" t="s">
        <v>5666</v>
      </c>
    </row>
    <row r="1780" spans="1:34" x14ac:dyDescent="0.25">
      <c r="A1780">
        <v>6</v>
      </c>
      <c r="B1780" t="s">
        <v>643</v>
      </c>
      <c r="C1780" t="s">
        <v>646</v>
      </c>
      <c r="D1780" t="s">
        <v>644</v>
      </c>
      <c r="E1780" t="s">
        <v>645</v>
      </c>
      <c r="F1780" t="s">
        <v>649</v>
      </c>
      <c r="G1780" t="s">
        <v>650</v>
      </c>
      <c r="H1780" t="s">
        <v>1170</v>
      </c>
      <c r="I1780" t="s">
        <v>1171</v>
      </c>
      <c r="J1780">
        <v>4</v>
      </c>
      <c r="L1780" t="s">
        <v>1139</v>
      </c>
      <c r="M1780" t="s">
        <v>1172</v>
      </c>
      <c r="N1780" t="s">
        <v>1173</v>
      </c>
      <c r="O1780" t="s">
        <v>5667</v>
      </c>
      <c r="P1780" t="s">
        <v>363</v>
      </c>
      <c r="Q1780" t="s">
        <v>357</v>
      </c>
      <c r="R1780" t="s">
        <v>357</v>
      </c>
      <c r="S1780" t="s">
        <v>357</v>
      </c>
      <c r="T1780" t="b">
        <v>0</v>
      </c>
      <c r="U1780" t="b">
        <v>1</v>
      </c>
      <c r="V1780">
        <v>3</v>
      </c>
      <c r="Y1780">
        <v>45</v>
      </c>
      <c r="Z1780">
        <v>0.16</v>
      </c>
      <c r="AA1780" t="s">
        <v>3957</v>
      </c>
      <c r="AG1780" t="s">
        <v>5663</v>
      </c>
      <c r="AH1780" t="s">
        <v>5668</v>
      </c>
    </row>
    <row r="1781" spans="1:34" x14ac:dyDescent="0.25">
      <c r="A1781">
        <v>6</v>
      </c>
      <c r="B1781" t="s">
        <v>643</v>
      </c>
      <c r="C1781" t="s">
        <v>646</v>
      </c>
      <c r="D1781" t="s">
        <v>644</v>
      </c>
      <c r="E1781" t="s">
        <v>645</v>
      </c>
      <c r="F1781" t="s">
        <v>649</v>
      </c>
      <c r="G1781" t="s">
        <v>650</v>
      </c>
      <c r="H1781" t="s">
        <v>1170</v>
      </c>
      <c r="I1781" t="s">
        <v>1171</v>
      </c>
      <c r="J1781">
        <v>4</v>
      </c>
      <c r="L1781" t="s">
        <v>1139</v>
      </c>
      <c r="M1781" t="s">
        <v>1172</v>
      </c>
      <c r="N1781" t="s">
        <v>1173</v>
      </c>
      <c r="O1781" t="s">
        <v>5669</v>
      </c>
      <c r="P1781" t="s">
        <v>363</v>
      </c>
      <c r="Q1781" t="s">
        <v>357</v>
      </c>
      <c r="R1781" t="s">
        <v>357</v>
      </c>
      <c r="S1781" t="s">
        <v>357</v>
      </c>
      <c r="T1781" t="b">
        <v>0</v>
      </c>
      <c r="U1781" t="b">
        <v>1</v>
      </c>
      <c r="V1781">
        <v>4</v>
      </c>
      <c r="Y1781">
        <v>45</v>
      </c>
      <c r="Z1781">
        <v>0.16</v>
      </c>
      <c r="AA1781" t="s">
        <v>3957</v>
      </c>
      <c r="AG1781" t="s">
        <v>5663</v>
      </c>
      <c r="AH1781" t="s">
        <v>5670</v>
      </c>
    </row>
    <row r="1782" spans="1:34" x14ac:dyDescent="0.25">
      <c r="A1782">
        <v>6</v>
      </c>
      <c r="B1782" t="s">
        <v>643</v>
      </c>
      <c r="C1782" t="s">
        <v>646</v>
      </c>
      <c r="D1782" t="s">
        <v>644</v>
      </c>
      <c r="E1782" t="s">
        <v>645</v>
      </c>
      <c r="F1782" t="s">
        <v>649</v>
      </c>
      <c r="G1782" t="s">
        <v>650</v>
      </c>
      <c r="H1782" t="s">
        <v>1170</v>
      </c>
      <c r="I1782" t="s">
        <v>1171</v>
      </c>
      <c r="J1782">
        <v>4</v>
      </c>
      <c r="L1782" t="s">
        <v>1139</v>
      </c>
      <c r="M1782" t="s">
        <v>1172</v>
      </c>
      <c r="N1782" t="s">
        <v>1173</v>
      </c>
      <c r="O1782" t="s">
        <v>5671</v>
      </c>
      <c r="P1782" t="s">
        <v>363</v>
      </c>
      <c r="Q1782" t="s">
        <v>357</v>
      </c>
      <c r="R1782" t="s">
        <v>357</v>
      </c>
      <c r="S1782" t="s">
        <v>357</v>
      </c>
      <c r="T1782" t="b">
        <v>0</v>
      </c>
      <c r="U1782" t="b">
        <v>1</v>
      </c>
      <c r="V1782">
        <v>5</v>
      </c>
      <c r="Y1782">
        <v>45</v>
      </c>
      <c r="Z1782">
        <v>0.16</v>
      </c>
      <c r="AA1782" t="s">
        <v>3957</v>
      </c>
      <c r="AG1782" t="s">
        <v>5663</v>
      </c>
      <c r="AH1782" t="s">
        <v>5672</v>
      </c>
    </row>
    <row r="1783" spans="1:34" x14ac:dyDescent="0.25">
      <c r="A1783">
        <v>6</v>
      </c>
      <c r="B1783" t="s">
        <v>643</v>
      </c>
      <c r="C1783" t="s">
        <v>646</v>
      </c>
      <c r="D1783" t="s">
        <v>644</v>
      </c>
      <c r="E1783" t="s">
        <v>645</v>
      </c>
      <c r="F1783" t="s">
        <v>649</v>
      </c>
      <c r="G1783" t="s">
        <v>650</v>
      </c>
      <c r="H1783" t="s">
        <v>1170</v>
      </c>
      <c r="I1783" t="s">
        <v>1171</v>
      </c>
      <c r="J1783">
        <v>4</v>
      </c>
      <c r="L1783" t="s">
        <v>1139</v>
      </c>
      <c r="M1783" t="s">
        <v>1172</v>
      </c>
      <c r="N1783" t="s">
        <v>1173</v>
      </c>
      <c r="O1783" t="s">
        <v>5673</v>
      </c>
      <c r="P1783" t="s">
        <v>363</v>
      </c>
      <c r="Q1783" t="s">
        <v>357</v>
      </c>
      <c r="R1783" t="s">
        <v>357</v>
      </c>
      <c r="S1783" t="s">
        <v>357</v>
      </c>
      <c r="T1783" t="b">
        <v>0</v>
      </c>
      <c r="U1783" t="b">
        <v>1</v>
      </c>
      <c r="V1783">
        <v>6</v>
      </c>
      <c r="Y1783">
        <v>45</v>
      </c>
      <c r="Z1783">
        <v>0.16</v>
      </c>
      <c r="AA1783" t="s">
        <v>3957</v>
      </c>
      <c r="AG1783" t="s">
        <v>5663</v>
      </c>
      <c r="AH1783" t="s">
        <v>1173</v>
      </c>
    </row>
    <row r="1784" spans="1:34" x14ac:dyDescent="0.25">
      <c r="A1784">
        <v>6</v>
      </c>
      <c r="B1784" t="s">
        <v>643</v>
      </c>
      <c r="C1784" t="s">
        <v>646</v>
      </c>
      <c r="D1784" t="s">
        <v>644</v>
      </c>
      <c r="E1784" t="s">
        <v>645</v>
      </c>
      <c r="F1784" t="s">
        <v>649</v>
      </c>
      <c r="G1784" t="s">
        <v>650</v>
      </c>
      <c r="H1784" t="s">
        <v>1174</v>
      </c>
      <c r="I1784" t="s">
        <v>1175</v>
      </c>
      <c r="J1784">
        <v>1</v>
      </c>
      <c r="L1784" t="s">
        <v>1124</v>
      </c>
      <c r="M1784" t="s">
        <v>1176</v>
      </c>
      <c r="N1784" t="s">
        <v>1177</v>
      </c>
      <c r="O1784" t="s">
        <v>5674</v>
      </c>
      <c r="P1784" t="s">
        <v>363</v>
      </c>
      <c r="Q1784" t="s">
        <v>357</v>
      </c>
      <c r="R1784" t="s">
        <v>357</v>
      </c>
      <c r="S1784" t="s">
        <v>357</v>
      </c>
      <c r="T1784" t="b">
        <v>0</v>
      </c>
      <c r="U1784" t="b">
        <v>1</v>
      </c>
      <c r="V1784">
        <v>1</v>
      </c>
      <c r="Y1784">
        <v>360</v>
      </c>
      <c r="Z1784">
        <v>0.53</v>
      </c>
      <c r="AA1784" t="s">
        <v>3957</v>
      </c>
      <c r="AG1784" t="s">
        <v>5675</v>
      </c>
      <c r="AH1784" t="s">
        <v>1176</v>
      </c>
    </row>
    <row r="1785" spans="1:34" x14ac:dyDescent="0.25">
      <c r="A1785">
        <v>6</v>
      </c>
      <c r="B1785" t="s">
        <v>643</v>
      </c>
      <c r="C1785" t="s">
        <v>646</v>
      </c>
      <c r="D1785" t="s">
        <v>644</v>
      </c>
      <c r="E1785" t="s">
        <v>645</v>
      </c>
      <c r="F1785" t="s">
        <v>649</v>
      </c>
      <c r="G1785" t="s">
        <v>650</v>
      </c>
      <c r="H1785" t="s">
        <v>1174</v>
      </c>
      <c r="I1785" t="s">
        <v>1175</v>
      </c>
      <c r="J1785">
        <v>1</v>
      </c>
      <c r="L1785" t="s">
        <v>1124</v>
      </c>
      <c r="M1785" t="s">
        <v>1176</v>
      </c>
      <c r="N1785" t="s">
        <v>1177</v>
      </c>
      <c r="O1785" t="s">
        <v>5676</v>
      </c>
      <c r="P1785" t="s">
        <v>403</v>
      </c>
      <c r="Q1785" t="s">
        <v>272</v>
      </c>
      <c r="R1785" t="s">
        <v>8666</v>
      </c>
      <c r="S1785" t="s">
        <v>8645</v>
      </c>
      <c r="T1785" t="b">
        <v>0</v>
      </c>
      <c r="U1785" t="b">
        <v>0</v>
      </c>
      <c r="V1785">
        <v>1</v>
      </c>
      <c r="W1785">
        <v>0</v>
      </c>
      <c r="X1785">
        <v>8</v>
      </c>
      <c r="AG1785" t="s">
        <v>5677</v>
      </c>
      <c r="AH1785" t="s">
        <v>5678</v>
      </c>
    </row>
    <row r="1786" spans="1:34" x14ac:dyDescent="0.25">
      <c r="A1786">
        <v>6</v>
      </c>
      <c r="B1786" t="s">
        <v>643</v>
      </c>
      <c r="C1786" t="s">
        <v>646</v>
      </c>
      <c r="D1786" t="s">
        <v>644</v>
      </c>
      <c r="E1786" t="s">
        <v>645</v>
      </c>
      <c r="F1786" t="s">
        <v>649</v>
      </c>
      <c r="G1786" t="s">
        <v>650</v>
      </c>
      <c r="H1786" t="s">
        <v>1174</v>
      </c>
      <c r="I1786" t="s">
        <v>1175</v>
      </c>
      <c r="J1786">
        <v>1</v>
      </c>
      <c r="L1786" t="s">
        <v>1124</v>
      </c>
      <c r="M1786" t="s">
        <v>1176</v>
      </c>
      <c r="N1786" t="s">
        <v>1177</v>
      </c>
      <c r="O1786" t="s">
        <v>5679</v>
      </c>
      <c r="P1786" t="s">
        <v>403</v>
      </c>
      <c r="Q1786" t="s">
        <v>272</v>
      </c>
      <c r="R1786" t="s">
        <v>8666</v>
      </c>
      <c r="S1786" t="s">
        <v>8645</v>
      </c>
      <c r="T1786" t="b">
        <v>0</v>
      </c>
      <c r="U1786" t="b">
        <v>0</v>
      </c>
      <c r="V1786">
        <v>2</v>
      </c>
      <c r="W1786">
        <v>0</v>
      </c>
      <c r="X1786">
        <v>8</v>
      </c>
      <c r="AG1786" t="s">
        <v>5677</v>
      </c>
      <c r="AH1786" t="s">
        <v>5680</v>
      </c>
    </row>
    <row r="1787" spans="1:34" x14ac:dyDescent="0.25">
      <c r="A1787">
        <v>6</v>
      </c>
      <c r="B1787" t="s">
        <v>643</v>
      </c>
      <c r="C1787" t="s">
        <v>646</v>
      </c>
      <c r="D1787" t="s">
        <v>644</v>
      </c>
      <c r="E1787" t="s">
        <v>645</v>
      </c>
      <c r="F1787" t="s">
        <v>649</v>
      </c>
      <c r="G1787" t="s">
        <v>650</v>
      </c>
      <c r="H1787" t="s">
        <v>1174</v>
      </c>
      <c r="I1787" t="s">
        <v>1175</v>
      </c>
      <c r="J1787">
        <v>1</v>
      </c>
      <c r="L1787" t="s">
        <v>1124</v>
      </c>
      <c r="M1787" t="s">
        <v>1176</v>
      </c>
      <c r="N1787" t="s">
        <v>1177</v>
      </c>
      <c r="O1787" t="s">
        <v>5681</v>
      </c>
      <c r="P1787" t="s">
        <v>394</v>
      </c>
      <c r="Q1787" t="s">
        <v>272</v>
      </c>
      <c r="R1787" t="s">
        <v>8666</v>
      </c>
      <c r="S1787" t="s">
        <v>8645</v>
      </c>
      <c r="T1787" t="b">
        <v>0</v>
      </c>
      <c r="U1787" t="b">
        <v>0</v>
      </c>
      <c r="V1787">
        <v>1</v>
      </c>
      <c r="W1787">
        <v>0</v>
      </c>
      <c r="X1787">
        <v>15</v>
      </c>
      <c r="AG1787" t="s">
        <v>5677</v>
      </c>
      <c r="AH1787" t="s">
        <v>5682</v>
      </c>
    </row>
    <row r="1788" spans="1:34" x14ac:dyDescent="0.25">
      <c r="A1788">
        <v>6</v>
      </c>
      <c r="B1788" t="s">
        <v>643</v>
      </c>
      <c r="C1788" t="s">
        <v>646</v>
      </c>
      <c r="D1788" t="s">
        <v>644</v>
      </c>
      <c r="E1788" t="s">
        <v>645</v>
      </c>
      <c r="F1788" t="s">
        <v>649</v>
      </c>
      <c r="G1788" t="s">
        <v>650</v>
      </c>
      <c r="H1788" t="s">
        <v>1174</v>
      </c>
      <c r="I1788" t="s">
        <v>1175</v>
      </c>
      <c r="J1788">
        <v>1</v>
      </c>
      <c r="L1788" t="s">
        <v>1124</v>
      </c>
      <c r="M1788" t="s">
        <v>1176</v>
      </c>
      <c r="N1788" t="s">
        <v>1177</v>
      </c>
      <c r="O1788" t="s">
        <v>5683</v>
      </c>
      <c r="P1788" t="s">
        <v>394</v>
      </c>
      <c r="Q1788" t="s">
        <v>272</v>
      </c>
      <c r="R1788" t="s">
        <v>8666</v>
      </c>
      <c r="S1788" t="s">
        <v>8645</v>
      </c>
      <c r="T1788" t="b">
        <v>0</v>
      </c>
      <c r="U1788" t="b">
        <v>0</v>
      </c>
      <c r="V1788">
        <v>2</v>
      </c>
      <c r="W1788">
        <v>0</v>
      </c>
      <c r="X1788">
        <v>15</v>
      </c>
      <c r="AG1788" t="s">
        <v>5677</v>
      </c>
      <c r="AH1788" t="s">
        <v>5684</v>
      </c>
    </row>
    <row r="1789" spans="1:34" x14ac:dyDescent="0.25">
      <c r="A1789">
        <v>6</v>
      </c>
      <c r="B1789" t="s">
        <v>643</v>
      </c>
      <c r="C1789" t="s">
        <v>646</v>
      </c>
      <c r="D1789" t="s">
        <v>644</v>
      </c>
      <c r="E1789" t="s">
        <v>645</v>
      </c>
      <c r="F1789" t="s">
        <v>649</v>
      </c>
      <c r="G1789" t="s">
        <v>650</v>
      </c>
      <c r="H1789" t="s">
        <v>1174</v>
      </c>
      <c r="I1789" t="s">
        <v>1175</v>
      </c>
      <c r="J1789">
        <v>1</v>
      </c>
      <c r="L1789" t="s">
        <v>1124</v>
      </c>
      <c r="M1789" t="s">
        <v>1176</v>
      </c>
      <c r="N1789" t="s">
        <v>1177</v>
      </c>
      <c r="O1789" t="s">
        <v>5685</v>
      </c>
      <c r="P1789" t="s">
        <v>334</v>
      </c>
      <c r="Q1789" t="s">
        <v>2</v>
      </c>
      <c r="R1789" t="s">
        <v>8652</v>
      </c>
      <c r="S1789" t="s">
        <v>8646</v>
      </c>
      <c r="T1789" t="b">
        <v>0</v>
      </c>
      <c r="U1789" t="b">
        <v>1</v>
      </c>
      <c r="V1789">
        <v>1</v>
      </c>
      <c r="W1789">
        <v>0</v>
      </c>
      <c r="Y1789">
        <v>60</v>
      </c>
      <c r="AH1789" t="s">
        <v>5686</v>
      </c>
    </row>
    <row r="1790" spans="1:34" x14ac:dyDescent="0.25">
      <c r="A1790">
        <v>6</v>
      </c>
      <c r="B1790" t="s">
        <v>643</v>
      </c>
      <c r="C1790" t="s">
        <v>646</v>
      </c>
      <c r="D1790" t="s">
        <v>644</v>
      </c>
      <c r="E1790" t="s">
        <v>645</v>
      </c>
      <c r="F1790" t="s">
        <v>649</v>
      </c>
      <c r="G1790" t="s">
        <v>650</v>
      </c>
      <c r="H1790" t="s">
        <v>1174</v>
      </c>
      <c r="I1790" t="s">
        <v>1175</v>
      </c>
      <c r="J1790">
        <v>1</v>
      </c>
      <c r="L1790" t="s">
        <v>1124</v>
      </c>
      <c r="M1790" t="s">
        <v>1176</v>
      </c>
      <c r="N1790" t="s">
        <v>1177</v>
      </c>
      <c r="O1790" t="s">
        <v>5687</v>
      </c>
      <c r="P1790" t="s">
        <v>334</v>
      </c>
      <c r="Q1790" t="s">
        <v>2</v>
      </c>
      <c r="R1790" t="s">
        <v>8652</v>
      </c>
      <c r="S1790" t="s">
        <v>8646</v>
      </c>
      <c r="T1790" t="b">
        <v>0</v>
      </c>
      <c r="U1790" t="b">
        <v>1</v>
      </c>
      <c r="V1790">
        <v>2</v>
      </c>
      <c r="W1790">
        <v>0</v>
      </c>
      <c r="Y1790">
        <v>60</v>
      </c>
      <c r="AH1790" t="s">
        <v>5688</v>
      </c>
    </row>
    <row r="1791" spans="1:34" x14ac:dyDescent="0.25">
      <c r="A1791">
        <v>6</v>
      </c>
      <c r="B1791" t="s">
        <v>643</v>
      </c>
      <c r="C1791" t="s">
        <v>646</v>
      </c>
      <c r="D1791" t="s">
        <v>644</v>
      </c>
      <c r="E1791" t="s">
        <v>645</v>
      </c>
      <c r="F1791" t="s">
        <v>649</v>
      </c>
      <c r="G1791" t="s">
        <v>650</v>
      </c>
      <c r="H1791" t="s">
        <v>1174</v>
      </c>
      <c r="I1791" t="s">
        <v>1175</v>
      </c>
      <c r="J1791">
        <v>1</v>
      </c>
      <c r="L1791" t="s">
        <v>1124</v>
      </c>
      <c r="M1791" t="s">
        <v>1176</v>
      </c>
      <c r="N1791" t="s">
        <v>1177</v>
      </c>
      <c r="O1791" t="s">
        <v>5689</v>
      </c>
      <c r="P1791" t="s">
        <v>1</v>
      </c>
      <c r="Q1791" t="s">
        <v>2</v>
      </c>
      <c r="R1791" t="s">
        <v>2</v>
      </c>
      <c r="S1791" t="s">
        <v>8646</v>
      </c>
      <c r="T1791" t="b">
        <v>0</v>
      </c>
      <c r="U1791" t="b">
        <v>1</v>
      </c>
      <c r="V1791">
        <v>1</v>
      </c>
      <c r="W1791">
        <v>150</v>
      </c>
      <c r="Y1791">
        <v>60</v>
      </c>
      <c r="AG1791" t="s">
        <v>5690</v>
      </c>
      <c r="AH1791" t="s">
        <v>5691</v>
      </c>
    </row>
    <row r="1792" spans="1:34" x14ac:dyDescent="0.25">
      <c r="A1792">
        <v>6</v>
      </c>
      <c r="B1792" t="s">
        <v>643</v>
      </c>
      <c r="C1792" t="s">
        <v>646</v>
      </c>
      <c r="D1792" t="s">
        <v>644</v>
      </c>
      <c r="E1792" t="s">
        <v>645</v>
      </c>
      <c r="F1792" t="s">
        <v>649</v>
      </c>
      <c r="G1792" t="s">
        <v>650</v>
      </c>
      <c r="H1792" t="s">
        <v>1174</v>
      </c>
      <c r="I1792" t="s">
        <v>1175</v>
      </c>
      <c r="J1792">
        <v>1</v>
      </c>
      <c r="L1792" t="s">
        <v>1124</v>
      </c>
      <c r="M1792" t="s">
        <v>1176</v>
      </c>
      <c r="N1792" t="s">
        <v>1177</v>
      </c>
      <c r="O1792" t="s">
        <v>5692</v>
      </c>
      <c r="P1792" t="s">
        <v>1</v>
      </c>
      <c r="Q1792" t="s">
        <v>2</v>
      </c>
      <c r="R1792" t="s">
        <v>2</v>
      </c>
      <c r="S1792" t="s">
        <v>8646</v>
      </c>
      <c r="T1792" t="b">
        <v>0</v>
      </c>
      <c r="U1792" t="b">
        <v>1</v>
      </c>
      <c r="V1792">
        <v>2</v>
      </c>
      <c r="W1792">
        <v>150</v>
      </c>
      <c r="Y1792">
        <v>60</v>
      </c>
      <c r="AG1792" t="s">
        <v>5690</v>
      </c>
      <c r="AH1792" t="s">
        <v>5693</v>
      </c>
    </row>
    <row r="1793" spans="1:34" x14ac:dyDescent="0.25">
      <c r="A1793">
        <v>6</v>
      </c>
      <c r="B1793" t="s">
        <v>643</v>
      </c>
      <c r="C1793" t="s">
        <v>646</v>
      </c>
      <c r="D1793" t="s">
        <v>644</v>
      </c>
      <c r="E1793" t="s">
        <v>645</v>
      </c>
      <c r="F1793" t="s">
        <v>649</v>
      </c>
      <c r="G1793" t="s">
        <v>650</v>
      </c>
      <c r="H1793" t="s">
        <v>1174</v>
      </c>
      <c r="I1793" t="s">
        <v>1175</v>
      </c>
      <c r="J1793">
        <v>1</v>
      </c>
      <c r="L1793" t="s">
        <v>1124</v>
      </c>
      <c r="M1793" t="s">
        <v>1176</v>
      </c>
      <c r="N1793" t="s">
        <v>1177</v>
      </c>
      <c r="O1793" t="s">
        <v>5694</v>
      </c>
      <c r="P1793" t="s">
        <v>1</v>
      </c>
      <c r="Q1793" t="s">
        <v>2</v>
      </c>
      <c r="R1793" t="s">
        <v>2</v>
      </c>
      <c r="S1793" t="s">
        <v>8646</v>
      </c>
      <c r="T1793" t="b">
        <v>0</v>
      </c>
      <c r="U1793" t="b">
        <v>1</v>
      </c>
      <c r="V1793">
        <v>3</v>
      </c>
      <c r="W1793">
        <v>150</v>
      </c>
      <c r="Y1793">
        <v>49.8</v>
      </c>
      <c r="AG1793" t="s">
        <v>5690</v>
      </c>
      <c r="AH1793" t="s">
        <v>5695</v>
      </c>
    </row>
    <row r="1794" spans="1:34" x14ac:dyDescent="0.25">
      <c r="A1794">
        <v>6</v>
      </c>
      <c r="B1794" t="s">
        <v>643</v>
      </c>
      <c r="C1794" t="s">
        <v>646</v>
      </c>
      <c r="D1794" t="s">
        <v>644</v>
      </c>
      <c r="E1794" t="s">
        <v>645</v>
      </c>
      <c r="F1794" t="s">
        <v>649</v>
      </c>
      <c r="G1794" t="s">
        <v>650</v>
      </c>
      <c r="H1794" t="s">
        <v>1174</v>
      </c>
      <c r="I1794" t="s">
        <v>1175</v>
      </c>
      <c r="J1794">
        <v>1</v>
      </c>
      <c r="L1794" t="s">
        <v>1124</v>
      </c>
      <c r="M1794" t="s">
        <v>1176</v>
      </c>
      <c r="N1794" t="s">
        <v>1177</v>
      </c>
      <c r="O1794" t="s">
        <v>5696</v>
      </c>
      <c r="P1794" t="s">
        <v>1</v>
      </c>
      <c r="Q1794" t="s">
        <v>2</v>
      </c>
      <c r="R1794" t="s">
        <v>2</v>
      </c>
      <c r="S1794" t="s">
        <v>8646</v>
      </c>
      <c r="T1794" t="b">
        <v>0</v>
      </c>
      <c r="U1794" t="b">
        <v>1</v>
      </c>
      <c r="V1794">
        <v>4</v>
      </c>
      <c r="W1794">
        <v>150</v>
      </c>
      <c r="Y1794">
        <v>45</v>
      </c>
      <c r="AG1794" t="s">
        <v>5690</v>
      </c>
      <c r="AH1794" t="s">
        <v>5697</v>
      </c>
    </row>
    <row r="1795" spans="1:34" x14ac:dyDescent="0.25">
      <c r="A1795">
        <v>6</v>
      </c>
      <c r="B1795" t="s">
        <v>643</v>
      </c>
      <c r="C1795" t="s">
        <v>646</v>
      </c>
      <c r="D1795" t="s">
        <v>644</v>
      </c>
      <c r="E1795" t="s">
        <v>645</v>
      </c>
      <c r="F1795" t="s">
        <v>649</v>
      </c>
      <c r="G1795" t="s">
        <v>650</v>
      </c>
      <c r="H1795" t="s">
        <v>1174</v>
      </c>
      <c r="I1795" t="s">
        <v>1175</v>
      </c>
      <c r="J1795">
        <v>1</v>
      </c>
      <c r="L1795" t="s">
        <v>1124</v>
      </c>
      <c r="M1795" t="s">
        <v>1176</v>
      </c>
      <c r="N1795" t="s">
        <v>1177</v>
      </c>
      <c r="O1795" t="s">
        <v>5698</v>
      </c>
      <c r="P1795" t="s">
        <v>1</v>
      </c>
      <c r="Q1795" t="s">
        <v>2</v>
      </c>
      <c r="R1795" t="s">
        <v>2</v>
      </c>
      <c r="S1795" t="s">
        <v>8646</v>
      </c>
      <c r="T1795" t="b">
        <v>0</v>
      </c>
      <c r="U1795" t="b">
        <v>1</v>
      </c>
      <c r="V1795">
        <v>5</v>
      </c>
      <c r="W1795">
        <v>150</v>
      </c>
      <c r="Y1795">
        <v>45</v>
      </c>
      <c r="AG1795" t="s">
        <v>5690</v>
      </c>
      <c r="AH1795" t="s">
        <v>5699</v>
      </c>
    </row>
    <row r="1796" spans="1:34" x14ac:dyDescent="0.25">
      <c r="A1796">
        <v>6</v>
      </c>
      <c r="B1796" t="s">
        <v>643</v>
      </c>
      <c r="C1796" t="s">
        <v>646</v>
      </c>
      <c r="D1796" t="s">
        <v>644</v>
      </c>
      <c r="E1796" t="s">
        <v>645</v>
      </c>
      <c r="F1796" t="s">
        <v>649</v>
      </c>
      <c r="G1796" t="s">
        <v>650</v>
      </c>
      <c r="H1796" t="s">
        <v>1174</v>
      </c>
      <c r="I1796" t="s">
        <v>1175</v>
      </c>
      <c r="J1796">
        <v>1</v>
      </c>
      <c r="L1796" t="s">
        <v>1124</v>
      </c>
      <c r="M1796" t="s">
        <v>1176</v>
      </c>
      <c r="N1796" t="s">
        <v>1177</v>
      </c>
      <c r="O1796" t="s">
        <v>5700</v>
      </c>
      <c r="P1796" t="s">
        <v>32</v>
      </c>
      <c r="Q1796" t="s">
        <v>25</v>
      </c>
      <c r="R1796" t="s">
        <v>25</v>
      </c>
      <c r="S1796" t="s">
        <v>8646</v>
      </c>
      <c r="T1796" t="b">
        <v>0</v>
      </c>
      <c r="U1796" t="b">
        <v>0</v>
      </c>
      <c r="V1796">
        <v>1</v>
      </c>
      <c r="W1796">
        <v>190</v>
      </c>
      <c r="X1796">
        <v>8</v>
      </c>
      <c r="AB1796">
        <v>2</v>
      </c>
      <c r="AC1796">
        <v>1</v>
      </c>
      <c r="AD1796">
        <v>2</v>
      </c>
      <c r="AE1796" t="s">
        <v>2289</v>
      </c>
      <c r="AG1796" t="s">
        <v>5701</v>
      </c>
      <c r="AH1796" t="s">
        <v>5702</v>
      </c>
    </row>
    <row r="1797" spans="1:34" x14ac:dyDescent="0.25">
      <c r="A1797">
        <v>6</v>
      </c>
      <c r="B1797" t="s">
        <v>643</v>
      </c>
      <c r="C1797" t="s">
        <v>646</v>
      </c>
      <c r="D1797" t="s">
        <v>644</v>
      </c>
      <c r="E1797" t="s">
        <v>645</v>
      </c>
      <c r="F1797" t="s">
        <v>649</v>
      </c>
      <c r="G1797" t="s">
        <v>650</v>
      </c>
      <c r="H1797" t="s">
        <v>1174</v>
      </c>
      <c r="I1797" t="s">
        <v>1175</v>
      </c>
      <c r="J1797">
        <v>1</v>
      </c>
      <c r="L1797" t="s">
        <v>1124</v>
      </c>
      <c r="M1797" t="s">
        <v>1176</v>
      </c>
      <c r="N1797" t="s">
        <v>1177</v>
      </c>
      <c r="O1797" t="s">
        <v>5703</v>
      </c>
      <c r="P1797" t="s">
        <v>32</v>
      </c>
      <c r="Q1797" t="s">
        <v>25</v>
      </c>
      <c r="R1797" t="s">
        <v>25</v>
      </c>
      <c r="S1797" t="s">
        <v>8646</v>
      </c>
      <c r="T1797" t="b">
        <v>0</v>
      </c>
      <c r="U1797" t="b">
        <v>0</v>
      </c>
      <c r="V1797">
        <v>2</v>
      </c>
      <c r="W1797">
        <v>200</v>
      </c>
      <c r="X1797">
        <v>8</v>
      </c>
      <c r="AB1797">
        <v>2</v>
      </c>
      <c r="AC1797">
        <v>1</v>
      </c>
      <c r="AD1797">
        <v>2</v>
      </c>
      <c r="AE1797" t="s">
        <v>3856</v>
      </c>
      <c r="AG1797" t="s">
        <v>5704</v>
      </c>
      <c r="AH1797" t="s">
        <v>5705</v>
      </c>
    </row>
    <row r="1798" spans="1:34" x14ac:dyDescent="0.25">
      <c r="A1798">
        <v>6</v>
      </c>
      <c r="B1798" t="s">
        <v>643</v>
      </c>
      <c r="C1798" t="s">
        <v>646</v>
      </c>
      <c r="D1798" t="s">
        <v>644</v>
      </c>
      <c r="E1798" t="s">
        <v>645</v>
      </c>
      <c r="F1798" t="s">
        <v>649</v>
      </c>
      <c r="G1798" t="s">
        <v>650</v>
      </c>
      <c r="H1798" t="s">
        <v>1174</v>
      </c>
      <c r="I1798" t="s">
        <v>1175</v>
      </c>
      <c r="J1798">
        <v>1</v>
      </c>
      <c r="L1798" t="s">
        <v>1124</v>
      </c>
      <c r="M1798" t="s">
        <v>1176</v>
      </c>
      <c r="N1798" t="s">
        <v>1177</v>
      </c>
      <c r="O1798" t="s">
        <v>5706</v>
      </c>
      <c r="P1798" t="s">
        <v>32</v>
      </c>
      <c r="Q1798" t="s">
        <v>25</v>
      </c>
      <c r="R1798" t="s">
        <v>25</v>
      </c>
      <c r="S1798" t="s">
        <v>8646</v>
      </c>
      <c r="T1798" t="b">
        <v>0</v>
      </c>
      <c r="U1798" t="b">
        <v>0</v>
      </c>
      <c r="V1798">
        <v>3</v>
      </c>
      <c r="W1798">
        <v>202.5</v>
      </c>
      <c r="X1798">
        <v>7</v>
      </c>
      <c r="AB1798">
        <v>2</v>
      </c>
      <c r="AC1798">
        <v>1</v>
      </c>
      <c r="AD1798">
        <v>2</v>
      </c>
      <c r="AE1798" t="s">
        <v>610</v>
      </c>
      <c r="AG1798" t="s">
        <v>5707</v>
      </c>
      <c r="AH1798" t="s">
        <v>5708</v>
      </c>
    </row>
    <row r="1799" spans="1:34" x14ac:dyDescent="0.25">
      <c r="A1799">
        <v>6</v>
      </c>
      <c r="B1799" t="s">
        <v>643</v>
      </c>
      <c r="C1799" t="s">
        <v>646</v>
      </c>
      <c r="D1799" t="s">
        <v>644</v>
      </c>
      <c r="E1799" t="s">
        <v>645</v>
      </c>
      <c r="F1799" t="s">
        <v>649</v>
      </c>
      <c r="G1799" t="s">
        <v>650</v>
      </c>
      <c r="H1799" t="s">
        <v>1174</v>
      </c>
      <c r="I1799" t="s">
        <v>1175</v>
      </c>
      <c r="J1799">
        <v>1</v>
      </c>
      <c r="L1799" t="s">
        <v>1124</v>
      </c>
      <c r="M1799" t="s">
        <v>1176</v>
      </c>
      <c r="N1799" t="s">
        <v>1177</v>
      </c>
      <c r="O1799" t="s">
        <v>5709</v>
      </c>
      <c r="P1799" t="s">
        <v>32</v>
      </c>
      <c r="Q1799" t="s">
        <v>25</v>
      </c>
      <c r="R1799" t="s">
        <v>25</v>
      </c>
      <c r="S1799" t="s">
        <v>8646</v>
      </c>
      <c r="T1799" t="b">
        <v>0</v>
      </c>
      <c r="U1799" t="b">
        <v>0</v>
      </c>
      <c r="V1799">
        <v>4</v>
      </c>
      <c r="W1799">
        <v>205</v>
      </c>
      <c r="X1799">
        <v>6</v>
      </c>
      <c r="AB1799">
        <v>2</v>
      </c>
      <c r="AC1799">
        <v>1</v>
      </c>
      <c r="AD1799">
        <v>2</v>
      </c>
      <c r="AE1799" t="s">
        <v>610</v>
      </c>
      <c r="AG1799" t="s">
        <v>5707</v>
      </c>
      <c r="AH1799" t="s">
        <v>5710</v>
      </c>
    </row>
    <row r="1800" spans="1:34" x14ac:dyDescent="0.25">
      <c r="A1800">
        <v>6</v>
      </c>
      <c r="B1800" t="s">
        <v>643</v>
      </c>
      <c r="C1800" t="s">
        <v>646</v>
      </c>
      <c r="D1800" t="s">
        <v>644</v>
      </c>
      <c r="E1800" t="s">
        <v>645</v>
      </c>
      <c r="F1800" t="s">
        <v>649</v>
      </c>
      <c r="G1800" t="s">
        <v>650</v>
      </c>
      <c r="H1800" t="s">
        <v>1174</v>
      </c>
      <c r="I1800" t="s">
        <v>1175</v>
      </c>
      <c r="J1800">
        <v>1</v>
      </c>
      <c r="L1800" t="s">
        <v>1124</v>
      </c>
      <c r="M1800" t="s">
        <v>1176</v>
      </c>
      <c r="N1800" t="s">
        <v>1177</v>
      </c>
      <c r="O1800" t="s">
        <v>5711</v>
      </c>
      <c r="P1800" t="s">
        <v>24</v>
      </c>
      <c r="Q1800" t="s">
        <v>25</v>
      </c>
      <c r="R1800" t="s">
        <v>25</v>
      </c>
      <c r="S1800" t="s">
        <v>8658</v>
      </c>
      <c r="T1800" t="b">
        <v>0</v>
      </c>
      <c r="U1800" t="b">
        <v>0</v>
      </c>
      <c r="V1800">
        <v>1</v>
      </c>
      <c r="W1800">
        <v>0</v>
      </c>
      <c r="X1800">
        <v>8</v>
      </c>
      <c r="AB1800">
        <v>1</v>
      </c>
      <c r="AC1800">
        <v>2</v>
      </c>
      <c r="AD1800">
        <v>1</v>
      </c>
      <c r="AE1800" t="s">
        <v>618</v>
      </c>
      <c r="AG1800" t="s">
        <v>3937</v>
      </c>
      <c r="AH1800" t="s">
        <v>5712</v>
      </c>
    </row>
    <row r="1801" spans="1:34" x14ac:dyDescent="0.25">
      <c r="A1801">
        <v>6</v>
      </c>
      <c r="B1801" t="s">
        <v>643</v>
      </c>
      <c r="C1801" t="s">
        <v>646</v>
      </c>
      <c r="D1801" t="s">
        <v>644</v>
      </c>
      <c r="E1801" t="s">
        <v>645</v>
      </c>
      <c r="F1801" t="s">
        <v>649</v>
      </c>
      <c r="G1801" t="s">
        <v>650</v>
      </c>
      <c r="H1801" t="s">
        <v>1174</v>
      </c>
      <c r="I1801" t="s">
        <v>1175</v>
      </c>
      <c r="J1801">
        <v>1</v>
      </c>
      <c r="L1801" t="s">
        <v>1124</v>
      </c>
      <c r="M1801" t="s">
        <v>1176</v>
      </c>
      <c r="N1801" t="s">
        <v>1177</v>
      </c>
      <c r="O1801" t="s">
        <v>5713</v>
      </c>
      <c r="P1801" t="s">
        <v>24</v>
      </c>
      <c r="Q1801" t="s">
        <v>25</v>
      </c>
      <c r="R1801" t="s">
        <v>25</v>
      </c>
      <c r="S1801" t="s">
        <v>8658</v>
      </c>
      <c r="T1801" t="b">
        <v>0</v>
      </c>
      <c r="U1801" t="b">
        <v>0</v>
      </c>
      <c r="V1801">
        <v>2</v>
      </c>
      <c r="W1801">
        <v>0</v>
      </c>
      <c r="X1801">
        <v>8</v>
      </c>
      <c r="AB1801">
        <v>1</v>
      </c>
      <c r="AC1801">
        <v>2</v>
      </c>
      <c r="AD1801">
        <v>1</v>
      </c>
      <c r="AE1801" t="s">
        <v>618</v>
      </c>
      <c r="AG1801" t="s">
        <v>3937</v>
      </c>
      <c r="AH1801" t="s">
        <v>5714</v>
      </c>
    </row>
    <row r="1802" spans="1:34" x14ac:dyDescent="0.25">
      <c r="A1802">
        <v>6</v>
      </c>
      <c r="B1802" t="s">
        <v>643</v>
      </c>
      <c r="C1802" t="s">
        <v>646</v>
      </c>
      <c r="D1802" t="s">
        <v>644</v>
      </c>
      <c r="E1802" t="s">
        <v>645</v>
      </c>
      <c r="F1802" t="s">
        <v>649</v>
      </c>
      <c r="G1802" t="s">
        <v>650</v>
      </c>
      <c r="H1802" t="s">
        <v>1174</v>
      </c>
      <c r="I1802" t="s">
        <v>1175</v>
      </c>
      <c r="J1802">
        <v>1</v>
      </c>
      <c r="L1802" t="s">
        <v>1124</v>
      </c>
      <c r="M1802" t="s">
        <v>1176</v>
      </c>
      <c r="N1802" t="s">
        <v>1177</v>
      </c>
      <c r="O1802" t="s">
        <v>5715</v>
      </c>
      <c r="P1802" t="s">
        <v>24</v>
      </c>
      <c r="Q1802" t="s">
        <v>25</v>
      </c>
      <c r="R1802" t="s">
        <v>25</v>
      </c>
      <c r="S1802" t="s">
        <v>8658</v>
      </c>
      <c r="T1802" t="b">
        <v>0</v>
      </c>
      <c r="U1802" t="b">
        <v>0</v>
      </c>
      <c r="V1802">
        <v>3</v>
      </c>
      <c r="W1802">
        <v>0</v>
      </c>
      <c r="X1802">
        <v>8</v>
      </c>
      <c r="AB1802">
        <v>1</v>
      </c>
      <c r="AC1802">
        <v>2</v>
      </c>
      <c r="AD1802">
        <v>1</v>
      </c>
      <c r="AE1802" t="s">
        <v>610</v>
      </c>
      <c r="AG1802" t="s">
        <v>5716</v>
      </c>
      <c r="AH1802" t="s">
        <v>5717</v>
      </c>
    </row>
    <row r="1803" spans="1:34" x14ac:dyDescent="0.25">
      <c r="A1803">
        <v>6</v>
      </c>
      <c r="B1803" t="s">
        <v>643</v>
      </c>
      <c r="C1803" t="s">
        <v>646</v>
      </c>
      <c r="D1803" t="s">
        <v>644</v>
      </c>
      <c r="E1803" t="s">
        <v>645</v>
      </c>
      <c r="F1803" t="s">
        <v>649</v>
      </c>
      <c r="G1803" t="s">
        <v>650</v>
      </c>
      <c r="H1803" t="s">
        <v>1174</v>
      </c>
      <c r="I1803" t="s">
        <v>1175</v>
      </c>
      <c r="J1803">
        <v>1</v>
      </c>
      <c r="L1803" t="s">
        <v>1124</v>
      </c>
      <c r="M1803" t="s">
        <v>1176</v>
      </c>
      <c r="N1803" t="s">
        <v>1177</v>
      </c>
      <c r="O1803" t="s">
        <v>5718</v>
      </c>
      <c r="P1803" t="s">
        <v>96</v>
      </c>
      <c r="Q1803" t="s">
        <v>8644</v>
      </c>
      <c r="R1803" t="s">
        <v>8488</v>
      </c>
      <c r="S1803" t="s">
        <v>8645</v>
      </c>
      <c r="T1803" t="b">
        <v>1</v>
      </c>
      <c r="U1803" t="b">
        <v>0</v>
      </c>
      <c r="V1803">
        <v>1</v>
      </c>
      <c r="W1803">
        <v>35</v>
      </c>
      <c r="X1803">
        <v>7</v>
      </c>
      <c r="AG1803" t="s">
        <v>5719</v>
      </c>
      <c r="AH1803" t="s">
        <v>5720</v>
      </c>
    </row>
    <row r="1804" spans="1:34" x14ac:dyDescent="0.25">
      <c r="A1804">
        <v>6</v>
      </c>
      <c r="B1804" t="s">
        <v>643</v>
      </c>
      <c r="C1804" t="s">
        <v>646</v>
      </c>
      <c r="D1804" t="s">
        <v>644</v>
      </c>
      <c r="E1804" t="s">
        <v>645</v>
      </c>
      <c r="F1804" t="s">
        <v>649</v>
      </c>
      <c r="G1804" t="s">
        <v>650</v>
      </c>
      <c r="H1804" t="s">
        <v>1174</v>
      </c>
      <c r="I1804" t="s">
        <v>1175</v>
      </c>
      <c r="J1804">
        <v>1</v>
      </c>
      <c r="L1804" t="s">
        <v>1124</v>
      </c>
      <c r="M1804" t="s">
        <v>1176</v>
      </c>
      <c r="N1804" t="s">
        <v>1177</v>
      </c>
      <c r="O1804" t="s">
        <v>5721</v>
      </c>
      <c r="P1804" t="s">
        <v>96</v>
      </c>
      <c r="Q1804" t="s">
        <v>8644</v>
      </c>
      <c r="R1804" t="s">
        <v>8488</v>
      </c>
      <c r="S1804" t="s">
        <v>8645</v>
      </c>
      <c r="T1804" t="b">
        <v>1</v>
      </c>
      <c r="U1804" t="b">
        <v>0</v>
      </c>
      <c r="V1804">
        <v>2</v>
      </c>
      <c r="W1804">
        <v>35</v>
      </c>
      <c r="X1804">
        <v>7</v>
      </c>
      <c r="AG1804" t="s">
        <v>5722</v>
      </c>
      <c r="AH1804" t="s">
        <v>5723</v>
      </c>
    </row>
    <row r="1805" spans="1:34" x14ac:dyDescent="0.25">
      <c r="A1805">
        <v>6</v>
      </c>
      <c r="B1805" t="s">
        <v>643</v>
      </c>
      <c r="C1805" t="s">
        <v>646</v>
      </c>
      <c r="D1805" t="s">
        <v>644</v>
      </c>
      <c r="E1805" t="s">
        <v>645</v>
      </c>
      <c r="F1805" t="s">
        <v>649</v>
      </c>
      <c r="G1805" t="s">
        <v>650</v>
      </c>
      <c r="H1805" t="s">
        <v>1174</v>
      </c>
      <c r="I1805" t="s">
        <v>1175</v>
      </c>
      <c r="J1805">
        <v>1</v>
      </c>
      <c r="L1805" t="s">
        <v>1124</v>
      </c>
      <c r="M1805" t="s">
        <v>1176</v>
      </c>
      <c r="N1805" t="s">
        <v>1177</v>
      </c>
      <c r="O1805" t="s">
        <v>5724</v>
      </c>
      <c r="P1805" t="s">
        <v>96</v>
      </c>
      <c r="Q1805" t="s">
        <v>8644</v>
      </c>
      <c r="R1805" t="s">
        <v>8488</v>
      </c>
      <c r="S1805" t="s">
        <v>8645</v>
      </c>
      <c r="T1805" t="b">
        <v>1</v>
      </c>
      <c r="U1805" t="b">
        <v>0</v>
      </c>
      <c r="V1805">
        <v>3</v>
      </c>
      <c r="W1805">
        <v>35</v>
      </c>
      <c r="X1805">
        <v>6</v>
      </c>
      <c r="AB1805">
        <v>2</v>
      </c>
      <c r="AC1805">
        <v>1</v>
      </c>
      <c r="AD1805">
        <v>2</v>
      </c>
      <c r="AE1805" t="s">
        <v>610</v>
      </c>
      <c r="AG1805" t="s">
        <v>5725</v>
      </c>
      <c r="AH1805" t="s">
        <v>5726</v>
      </c>
    </row>
    <row r="1806" spans="1:34" x14ac:dyDescent="0.25">
      <c r="A1806">
        <v>6</v>
      </c>
      <c r="B1806" t="s">
        <v>643</v>
      </c>
      <c r="C1806" t="s">
        <v>646</v>
      </c>
      <c r="D1806" t="s">
        <v>644</v>
      </c>
      <c r="E1806" t="s">
        <v>645</v>
      </c>
      <c r="F1806" t="s">
        <v>649</v>
      </c>
      <c r="G1806" t="s">
        <v>650</v>
      </c>
      <c r="H1806" t="s">
        <v>1174</v>
      </c>
      <c r="I1806" t="s">
        <v>1175</v>
      </c>
      <c r="J1806">
        <v>1</v>
      </c>
      <c r="L1806" t="s">
        <v>1124</v>
      </c>
      <c r="M1806" t="s">
        <v>1176</v>
      </c>
      <c r="N1806" t="s">
        <v>1177</v>
      </c>
      <c r="O1806" t="s">
        <v>5727</v>
      </c>
      <c r="P1806" t="s">
        <v>96</v>
      </c>
      <c r="Q1806" t="s">
        <v>8644</v>
      </c>
      <c r="R1806" t="s">
        <v>8488</v>
      </c>
      <c r="S1806" t="s">
        <v>8645</v>
      </c>
      <c r="T1806" t="b">
        <v>1</v>
      </c>
      <c r="U1806" t="b">
        <v>0</v>
      </c>
      <c r="V1806">
        <v>4</v>
      </c>
      <c r="W1806">
        <v>35</v>
      </c>
      <c r="X1806">
        <v>6</v>
      </c>
      <c r="AG1806" t="s">
        <v>5728</v>
      </c>
      <c r="AH1806" t="s">
        <v>5729</v>
      </c>
    </row>
    <row r="1807" spans="1:34" x14ac:dyDescent="0.25">
      <c r="A1807">
        <v>6</v>
      </c>
      <c r="B1807" t="s">
        <v>643</v>
      </c>
      <c r="C1807" t="s">
        <v>646</v>
      </c>
      <c r="D1807" t="s">
        <v>644</v>
      </c>
      <c r="E1807" t="s">
        <v>645</v>
      </c>
      <c r="F1807" t="s">
        <v>649</v>
      </c>
      <c r="G1807" t="s">
        <v>650</v>
      </c>
      <c r="H1807" t="s">
        <v>1174</v>
      </c>
      <c r="I1807" t="s">
        <v>1175</v>
      </c>
      <c r="J1807">
        <v>1</v>
      </c>
      <c r="L1807" t="s">
        <v>1124</v>
      </c>
      <c r="M1807" t="s">
        <v>1176</v>
      </c>
      <c r="N1807" t="s">
        <v>1177</v>
      </c>
      <c r="O1807" t="s">
        <v>5730</v>
      </c>
      <c r="P1807" t="s">
        <v>356</v>
      </c>
      <c r="Q1807" t="s">
        <v>25</v>
      </c>
      <c r="R1807" t="s">
        <v>25</v>
      </c>
      <c r="S1807" t="s">
        <v>357</v>
      </c>
      <c r="T1807" t="b">
        <v>0</v>
      </c>
      <c r="U1807" t="b">
        <v>1</v>
      </c>
      <c r="V1807">
        <v>1</v>
      </c>
      <c r="Y1807">
        <v>460</v>
      </c>
      <c r="Z1807">
        <v>2</v>
      </c>
      <c r="AA1807" t="s">
        <v>3957</v>
      </c>
      <c r="AG1807" t="s">
        <v>2239</v>
      </c>
      <c r="AH1807" t="s">
        <v>1177</v>
      </c>
    </row>
    <row r="1808" spans="1:34" x14ac:dyDescent="0.25">
      <c r="A1808">
        <v>6</v>
      </c>
      <c r="B1808" t="s">
        <v>643</v>
      </c>
      <c r="C1808" t="s">
        <v>646</v>
      </c>
      <c r="D1808" t="s">
        <v>644</v>
      </c>
      <c r="E1808" t="s">
        <v>645</v>
      </c>
      <c r="F1808" t="s">
        <v>649</v>
      </c>
      <c r="G1808" t="s">
        <v>650</v>
      </c>
      <c r="H1808" t="s">
        <v>1178</v>
      </c>
      <c r="I1808" t="s">
        <v>1179</v>
      </c>
      <c r="J1808">
        <v>2</v>
      </c>
      <c r="L1808" t="s">
        <v>1129</v>
      </c>
      <c r="M1808" t="s">
        <v>1180</v>
      </c>
      <c r="N1808" t="s">
        <v>1181</v>
      </c>
      <c r="O1808" t="s">
        <v>5731</v>
      </c>
      <c r="P1808" t="s">
        <v>403</v>
      </c>
      <c r="Q1808" t="s">
        <v>272</v>
      </c>
      <c r="R1808" t="s">
        <v>8666</v>
      </c>
      <c r="S1808" t="s">
        <v>8645</v>
      </c>
      <c r="T1808" t="b">
        <v>0</v>
      </c>
      <c r="U1808" t="b">
        <v>0</v>
      </c>
      <c r="V1808">
        <v>1</v>
      </c>
      <c r="W1808">
        <v>0</v>
      </c>
      <c r="X1808">
        <v>8</v>
      </c>
      <c r="AG1808" t="s">
        <v>5732</v>
      </c>
      <c r="AH1808" t="s">
        <v>1180</v>
      </c>
    </row>
    <row r="1809" spans="1:34" x14ac:dyDescent="0.25">
      <c r="A1809">
        <v>6</v>
      </c>
      <c r="B1809" t="s">
        <v>643</v>
      </c>
      <c r="C1809" t="s">
        <v>646</v>
      </c>
      <c r="D1809" t="s">
        <v>644</v>
      </c>
      <c r="E1809" t="s">
        <v>645</v>
      </c>
      <c r="F1809" t="s">
        <v>649</v>
      </c>
      <c r="G1809" t="s">
        <v>650</v>
      </c>
      <c r="H1809" t="s">
        <v>1178</v>
      </c>
      <c r="I1809" t="s">
        <v>1179</v>
      </c>
      <c r="J1809">
        <v>2</v>
      </c>
      <c r="L1809" t="s">
        <v>1129</v>
      </c>
      <c r="M1809" t="s">
        <v>1180</v>
      </c>
      <c r="N1809" t="s">
        <v>1181</v>
      </c>
      <c r="O1809" t="s">
        <v>5733</v>
      </c>
      <c r="P1809" t="s">
        <v>403</v>
      </c>
      <c r="Q1809" t="s">
        <v>272</v>
      </c>
      <c r="R1809" t="s">
        <v>8666</v>
      </c>
      <c r="S1809" t="s">
        <v>8645</v>
      </c>
      <c r="T1809" t="b">
        <v>0</v>
      </c>
      <c r="U1809" t="b">
        <v>0</v>
      </c>
      <c r="V1809">
        <v>2</v>
      </c>
      <c r="W1809">
        <v>0</v>
      </c>
      <c r="X1809">
        <v>8</v>
      </c>
      <c r="AG1809" t="s">
        <v>5732</v>
      </c>
      <c r="AH1809" t="s">
        <v>5734</v>
      </c>
    </row>
    <row r="1810" spans="1:34" x14ac:dyDescent="0.25">
      <c r="A1810">
        <v>6</v>
      </c>
      <c r="B1810" t="s">
        <v>643</v>
      </c>
      <c r="C1810" t="s">
        <v>646</v>
      </c>
      <c r="D1810" t="s">
        <v>644</v>
      </c>
      <c r="E1810" t="s">
        <v>645</v>
      </c>
      <c r="F1810" t="s">
        <v>649</v>
      </c>
      <c r="G1810" t="s">
        <v>650</v>
      </c>
      <c r="H1810" t="s">
        <v>1178</v>
      </c>
      <c r="I1810" t="s">
        <v>1179</v>
      </c>
      <c r="J1810">
        <v>2</v>
      </c>
      <c r="L1810" t="s">
        <v>1129</v>
      </c>
      <c r="M1810" t="s">
        <v>1180</v>
      </c>
      <c r="N1810" t="s">
        <v>1181</v>
      </c>
      <c r="O1810" t="s">
        <v>5735</v>
      </c>
      <c r="P1810" t="s">
        <v>394</v>
      </c>
      <c r="Q1810" t="s">
        <v>272</v>
      </c>
      <c r="R1810" t="s">
        <v>8666</v>
      </c>
      <c r="S1810" t="s">
        <v>8645</v>
      </c>
      <c r="T1810" t="b">
        <v>0</v>
      </c>
      <c r="U1810" t="b">
        <v>0</v>
      </c>
      <c r="V1810">
        <v>1</v>
      </c>
      <c r="W1810">
        <v>0</v>
      </c>
      <c r="X1810">
        <v>15</v>
      </c>
      <c r="AG1810" t="s">
        <v>5736</v>
      </c>
      <c r="AH1810" t="s">
        <v>5737</v>
      </c>
    </row>
    <row r="1811" spans="1:34" x14ac:dyDescent="0.25">
      <c r="A1811">
        <v>6</v>
      </c>
      <c r="B1811" t="s">
        <v>643</v>
      </c>
      <c r="C1811" t="s">
        <v>646</v>
      </c>
      <c r="D1811" t="s">
        <v>644</v>
      </c>
      <c r="E1811" t="s">
        <v>645</v>
      </c>
      <c r="F1811" t="s">
        <v>649</v>
      </c>
      <c r="G1811" t="s">
        <v>650</v>
      </c>
      <c r="H1811" t="s">
        <v>1178</v>
      </c>
      <c r="I1811" t="s">
        <v>1179</v>
      </c>
      <c r="J1811">
        <v>2</v>
      </c>
      <c r="L1811" t="s">
        <v>1129</v>
      </c>
      <c r="M1811" t="s">
        <v>1180</v>
      </c>
      <c r="N1811" t="s">
        <v>1181</v>
      </c>
      <c r="O1811" t="s">
        <v>5738</v>
      </c>
      <c r="P1811" t="s">
        <v>394</v>
      </c>
      <c r="Q1811" t="s">
        <v>272</v>
      </c>
      <c r="R1811" t="s">
        <v>8666</v>
      </c>
      <c r="S1811" t="s">
        <v>8645</v>
      </c>
      <c r="T1811" t="b">
        <v>0</v>
      </c>
      <c r="U1811" t="b">
        <v>0</v>
      </c>
      <c r="V1811">
        <v>2</v>
      </c>
      <c r="W1811">
        <v>0</v>
      </c>
      <c r="X1811">
        <v>15</v>
      </c>
      <c r="AG1811" t="s">
        <v>5736</v>
      </c>
      <c r="AH1811" t="s">
        <v>5739</v>
      </c>
    </row>
    <row r="1812" spans="1:34" x14ac:dyDescent="0.25">
      <c r="A1812">
        <v>6</v>
      </c>
      <c r="B1812" t="s">
        <v>643</v>
      </c>
      <c r="C1812" t="s">
        <v>646</v>
      </c>
      <c r="D1812" t="s">
        <v>644</v>
      </c>
      <c r="E1812" t="s">
        <v>645</v>
      </c>
      <c r="F1812" t="s">
        <v>649</v>
      </c>
      <c r="G1812" t="s">
        <v>650</v>
      </c>
      <c r="H1812" t="s">
        <v>1178</v>
      </c>
      <c r="I1812" t="s">
        <v>1179</v>
      </c>
      <c r="J1812">
        <v>2</v>
      </c>
      <c r="L1812" t="s">
        <v>1129</v>
      </c>
      <c r="M1812" t="s">
        <v>1180</v>
      </c>
      <c r="N1812" t="s">
        <v>1181</v>
      </c>
      <c r="O1812" t="s">
        <v>5740</v>
      </c>
      <c r="P1812" t="s">
        <v>398</v>
      </c>
      <c r="Q1812" t="s">
        <v>272</v>
      </c>
      <c r="R1812" t="s">
        <v>8666</v>
      </c>
      <c r="S1812" t="s">
        <v>8645</v>
      </c>
      <c r="T1812" t="b">
        <v>0</v>
      </c>
      <c r="U1812" t="b">
        <v>0</v>
      </c>
      <c r="V1812">
        <v>1</v>
      </c>
      <c r="W1812">
        <v>0</v>
      </c>
      <c r="X1812">
        <v>10</v>
      </c>
      <c r="AG1812" t="s">
        <v>5736</v>
      </c>
      <c r="AH1812" t="s">
        <v>5741</v>
      </c>
    </row>
    <row r="1813" spans="1:34" x14ac:dyDescent="0.25">
      <c r="A1813">
        <v>6</v>
      </c>
      <c r="B1813" t="s">
        <v>643</v>
      </c>
      <c r="C1813" t="s">
        <v>646</v>
      </c>
      <c r="D1813" t="s">
        <v>644</v>
      </c>
      <c r="E1813" t="s">
        <v>645</v>
      </c>
      <c r="F1813" t="s">
        <v>649</v>
      </c>
      <c r="G1813" t="s">
        <v>650</v>
      </c>
      <c r="H1813" t="s">
        <v>1178</v>
      </c>
      <c r="I1813" t="s">
        <v>1179</v>
      </c>
      <c r="J1813">
        <v>2</v>
      </c>
      <c r="L1813" t="s">
        <v>1129</v>
      </c>
      <c r="M1813" t="s">
        <v>1180</v>
      </c>
      <c r="N1813" t="s">
        <v>1181</v>
      </c>
      <c r="O1813" t="s">
        <v>5742</v>
      </c>
      <c r="P1813" t="s">
        <v>398</v>
      </c>
      <c r="Q1813" t="s">
        <v>272</v>
      </c>
      <c r="R1813" t="s">
        <v>8666</v>
      </c>
      <c r="S1813" t="s">
        <v>8645</v>
      </c>
      <c r="T1813" t="b">
        <v>0</v>
      </c>
      <c r="U1813" t="b">
        <v>0</v>
      </c>
      <c r="V1813">
        <v>2</v>
      </c>
      <c r="W1813">
        <v>0</v>
      </c>
      <c r="X1813">
        <v>10</v>
      </c>
      <c r="AG1813" t="s">
        <v>5736</v>
      </c>
      <c r="AH1813" t="s">
        <v>5743</v>
      </c>
    </row>
    <row r="1814" spans="1:34" x14ac:dyDescent="0.25">
      <c r="A1814">
        <v>6</v>
      </c>
      <c r="B1814" t="s">
        <v>643</v>
      </c>
      <c r="C1814" t="s">
        <v>646</v>
      </c>
      <c r="D1814" t="s">
        <v>644</v>
      </c>
      <c r="E1814" t="s">
        <v>645</v>
      </c>
      <c r="F1814" t="s">
        <v>649</v>
      </c>
      <c r="G1814" t="s">
        <v>650</v>
      </c>
      <c r="H1814" t="s">
        <v>1178</v>
      </c>
      <c r="I1814" t="s">
        <v>1179</v>
      </c>
      <c r="J1814">
        <v>2</v>
      </c>
      <c r="L1814" t="s">
        <v>1129</v>
      </c>
      <c r="M1814" t="s">
        <v>1180</v>
      </c>
      <c r="N1814" t="s">
        <v>1181</v>
      </c>
      <c r="O1814" t="s">
        <v>5744</v>
      </c>
      <c r="P1814" t="s">
        <v>363</v>
      </c>
      <c r="Q1814" t="s">
        <v>357</v>
      </c>
      <c r="R1814" t="s">
        <v>357</v>
      </c>
      <c r="S1814" t="s">
        <v>357</v>
      </c>
      <c r="T1814" t="b">
        <v>0</v>
      </c>
      <c r="U1814" t="b">
        <v>1</v>
      </c>
      <c r="V1814">
        <v>1</v>
      </c>
      <c r="Y1814">
        <v>360</v>
      </c>
      <c r="Z1814">
        <v>0.55000000000000004</v>
      </c>
      <c r="AA1814" t="s">
        <v>3957</v>
      </c>
      <c r="AG1814" t="s">
        <v>272</v>
      </c>
      <c r="AH1814" t="s">
        <v>5745</v>
      </c>
    </row>
    <row r="1815" spans="1:34" x14ac:dyDescent="0.25">
      <c r="A1815">
        <v>6</v>
      </c>
      <c r="B1815" t="s">
        <v>643</v>
      </c>
      <c r="C1815" t="s">
        <v>646</v>
      </c>
      <c r="D1815" t="s">
        <v>644</v>
      </c>
      <c r="E1815" t="s">
        <v>645</v>
      </c>
      <c r="F1815" t="s">
        <v>649</v>
      </c>
      <c r="G1815" t="s">
        <v>650</v>
      </c>
      <c r="H1815" t="s">
        <v>1178</v>
      </c>
      <c r="I1815" t="s">
        <v>1179</v>
      </c>
      <c r="J1815">
        <v>2</v>
      </c>
      <c r="L1815" t="s">
        <v>1129</v>
      </c>
      <c r="M1815" t="s">
        <v>1180</v>
      </c>
      <c r="N1815" t="s">
        <v>1181</v>
      </c>
      <c r="O1815" t="s">
        <v>5746</v>
      </c>
      <c r="P1815" t="s">
        <v>147</v>
      </c>
      <c r="Q1815" t="s">
        <v>148</v>
      </c>
      <c r="R1815" t="s">
        <v>8659</v>
      </c>
      <c r="S1815" t="s">
        <v>8645</v>
      </c>
      <c r="T1815" t="b">
        <v>0</v>
      </c>
      <c r="U1815" t="b">
        <v>0</v>
      </c>
      <c r="V1815">
        <v>1</v>
      </c>
      <c r="W1815">
        <v>150</v>
      </c>
      <c r="X1815">
        <v>6</v>
      </c>
      <c r="AB1815">
        <v>2</v>
      </c>
      <c r="AC1815">
        <v>1</v>
      </c>
      <c r="AD1815">
        <v>2</v>
      </c>
      <c r="AE1815" t="s">
        <v>3856</v>
      </c>
      <c r="AG1815" t="s">
        <v>3882</v>
      </c>
      <c r="AH1815" t="s">
        <v>5747</v>
      </c>
    </row>
    <row r="1816" spans="1:34" x14ac:dyDescent="0.25">
      <c r="A1816">
        <v>6</v>
      </c>
      <c r="B1816" t="s">
        <v>643</v>
      </c>
      <c r="C1816" t="s">
        <v>646</v>
      </c>
      <c r="D1816" t="s">
        <v>644</v>
      </c>
      <c r="E1816" t="s">
        <v>645</v>
      </c>
      <c r="F1816" t="s">
        <v>649</v>
      </c>
      <c r="G1816" t="s">
        <v>650</v>
      </c>
      <c r="H1816" t="s">
        <v>1178</v>
      </c>
      <c r="I1816" t="s">
        <v>1179</v>
      </c>
      <c r="J1816">
        <v>2</v>
      </c>
      <c r="L1816" t="s">
        <v>1129</v>
      </c>
      <c r="M1816" t="s">
        <v>1180</v>
      </c>
      <c r="N1816" t="s">
        <v>1181</v>
      </c>
      <c r="O1816" t="s">
        <v>5748</v>
      </c>
      <c r="P1816" t="s">
        <v>147</v>
      </c>
      <c r="Q1816" t="s">
        <v>148</v>
      </c>
      <c r="R1816" t="s">
        <v>8659</v>
      </c>
      <c r="S1816" t="s">
        <v>8645</v>
      </c>
      <c r="T1816" t="b">
        <v>0</v>
      </c>
      <c r="U1816" t="b">
        <v>0</v>
      </c>
      <c r="V1816">
        <v>2</v>
      </c>
      <c r="W1816">
        <v>150</v>
      </c>
      <c r="X1816">
        <v>7</v>
      </c>
      <c r="AB1816">
        <v>2</v>
      </c>
      <c r="AC1816">
        <v>1</v>
      </c>
      <c r="AD1816">
        <v>2</v>
      </c>
      <c r="AE1816" t="s">
        <v>3856</v>
      </c>
      <c r="AG1816" t="s">
        <v>3882</v>
      </c>
      <c r="AH1816" t="s">
        <v>5749</v>
      </c>
    </row>
    <row r="1817" spans="1:34" x14ac:dyDescent="0.25">
      <c r="A1817">
        <v>6</v>
      </c>
      <c r="B1817" t="s">
        <v>643</v>
      </c>
      <c r="C1817" t="s">
        <v>646</v>
      </c>
      <c r="D1817" t="s">
        <v>644</v>
      </c>
      <c r="E1817" t="s">
        <v>645</v>
      </c>
      <c r="F1817" t="s">
        <v>649</v>
      </c>
      <c r="G1817" t="s">
        <v>650</v>
      </c>
      <c r="H1817" t="s">
        <v>1178</v>
      </c>
      <c r="I1817" t="s">
        <v>1179</v>
      </c>
      <c r="J1817">
        <v>2</v>
      </c>
      <c r="L1817" t="s">
        <v>1129</v>
      </c>
      <c r="M1817" t="s">
        <v>1180</v>
      </c>
      <c r="N1817" t="s">
        <v>1181</v>
      </c>
      <c r="O1817" t="s">
        <v>5750</v>
      </c>
      <c r="P1817" t="s">
        <v>147</v>
      </c>
      <c r="Q1817" t="s">
        <v>148</v>
      </c>
      <c r="R1817" t="s">
        <v>8659</v>
      </c>
      <c r="S1817" t="s">
        <v>8645</v>
      </c>
      <c r="T1817" t="b">
        <v>0</v>
      </c>
      <c r="U1817" t="b">
        <v>0</v>
      </c>
      <c r="V1817">
        <v>3</v>
      </c>
      <c r="W1817">
        <v>150</v>
      </c>
      <c r="X1817">
        <v>6</v>
      </c>
      <c r="AB1817">
        <v>2</v>
      </c>
      <c r="AC1817">
        <v>1</v>
      </c>
      <c r="AD1817">
        <v>2</v>
      </c>
      <c r="AE1817" t="s">
        <v>3856</v>
      </c>
      <c r="AG1817" t="s">
        <v>3882</v>
      </c>
      <c r="AH1817" t="s">
        <v>5751</v>
      </c>
    </row>
    <row r="1818" spans="1:34" x14ac:dyDescent="0.25">
      <c r="A1818">
        <v>6</v>
      </c>
      <c r="B1818" t="s">
        <v>643</v>
      </c>
      <c r="C1818" t="s">
        <v>646</v>
      </c>
      <c r="D1818" t="s">
        <v>644</v>
      </c>
      <c r="E1818" t="s">
        <v>645</v>
      </c>
      <c r="F1818" t="s">
        <v>649</v>
      </c>
      <c r="G1818" t="s">
        <v>650</v>
      </c>
      <c r="H1818" t="s">
        <v>1178</v>
      </c>
      <c r="I1818" t="s">
        <v>1179</v>
      </c>
      <c r="J1818">
        <v>2</v>
      </c>
      <c r="L1818" t="s">
        <v>1129</v>
      </c>
      <c r="M1818" t="s">
        <v>1180</v>
      </c>
      <c r="N1818" t="s">
        <v>1181</v>
      </c>
      <c r="O1818" t="s">
        <v>5752</v>
      </c>
      <c r="P1818" t="s">
        <v>147</v>
      </c>
      <c r="Q1818" t="s">
        <v>148</v>
      </c>
      <c r="R1818" t="s">
        <v>8659</v>
      </c>
      <c r="S1818" t="s">
        <v>8645</v>
      </c>
      <c r="T1818" t="b">
        <v>0</v>
      </c>
      <c r="U1818" t="b">
        <v>0</v>
      </c>
      <c r="V1818">
        <v>4</v>
      </c>
      <c r="W1818">
        <v>150</v>
      </c>
      <c r="X1818">
        <v>5</v>
      </c>
      <c r="AB1818">
        <v>2</v>
      </c>
      <c r="AC1818">
        <v>1</v>
      </c>
      <c r="AD1818">
        <v>2</v>
      </c>
      <c r="AE1818" t="s">
        <v>610</v>
      </c>
      <c r="AG1818" t="s">
        <v>1937</v>
      </c>
      <c r="AH1818" t="s">
        <v>5753</v>
      </c>
    </row>
    <row r="1819" spans="1:34" x14ac:dyDescent="0.25">
      <c r="A1819">
        <v>6</v>
      </c>
      <c r="B1819" t="s">
        <v>643</v>
      </c>
      <c r="C1819" t="s">
        <v>646</v>
      </c>
      <c r="D1819" t="s">
        <v>644</v>
      </c>
      <c r="E1819" t="s">
        <v>645</v>
      </c>
      <c r="F1819" t="s">
        <v>649</v>
      </c>
      <c r="G1819" t="s">
        <v>650</v>
      </c>
      <c r="H1819" t="s">
        <v>1178</v>
      </c>
      <c r="I1819" t="s">
        <v>1179</v>
      </c>
      <c r="J1819">
        <v>2</v>
      </c>
      <c r="L1819" t="s">
        <v>1129</v>
      </c>
      <c r="M1819" t="s">
        <v>1180</v>
      </c>
      <c r="N1819" t="s">
        <v>1181</v>
      </c>
      <c r="O1819" t="s">
        <v>5754</v>
      </c>
      <c r="P1819" t="s">
        <v>177</v>
      </c>
      <c r="Q1819" t="s">
        <v>148</v>
      </c>
      <c r="R1819" t="s">
        <v>8659</v>
      </c>
      <c r="S1819" t="s">
        <v>8645</v>
      </c>
      <c r="T1819" t="b">
        <v>1</v>
      </c>
      <c r="U1819" t="b">
        <v>0</v>
      </c>
      <c r="V1819">
        <v>1</v>
      </c>
      <c r="W1819">
        <v>30</v>
      </c>
      <c r="X1819">
        <v>12</v>
      </c>
      <c r="AB1819">
        <v>2</v>
      </c>
      <c r="AC1819">
        <v>1</v>
      </c>
      <c r="AD1819">
        <v>2</v>
      </c>
      <c r="AE1819" t="s">
        <v>618</v>
      </c>
      <c r="AG1819" t="s">
        <v>2154</v>
      </c>
      <c r="AH1819" t="s">
        <v>5755</v>
      </c>
    </row>
    <row r="1820" spans="1:34" x14ac:dyDescent="0.25">
      <c r="A1820">
        <v>6</v>
      </c>
      <c r="B1820" t="s">
        <v>643</v>
      </c>
      <c r="C1820" t="s">
        <v>646</v>
      </c>
      <c r="D1820" t="s">
        <v>644</v>
      </c>
      <c r="E1820" t="s">
        <v>645</v>
      </c>
      <c r="F1820" t="s">
        <v>649</v>
      </c>
      <c r="G1820" t="s">
        <v>650</v>
      </c>
      <c r="H1820" t="s">
        <v>1178</v>
      </c>
      <c r="I1820" t="s">
        <v>1179</v>
      </c>
      <c r="J1820">
        <v>2</v>
      </c>
      <c r="L1820" t="s">
        <v>1129</v>
      </c>
      <c r="M1820" t="s">
        <v>1180</v>
      </c>
      <c r="N1820" t="s">
        <v>1181</v>
      </c>
      <c r="O1820" t="s">
        <v>5756</v>
      </c>
      <c r="P1820" t="s">
        <v>177</v>
      </c>
      <c r="Q1820" t="s">
        <v>148</v>
      </c>
      <c r="R1820" t="s">
        <v>8659</v>
      </c>
      <c r="S1820" t="s">
        <v>8645</v>
      </c>
      <c r="T1820" t="b">
        <v>1</v>
      </c>
      <c r="U1820" t="b">
        <v>0</v>
      </c>
      <c r="V1820">
        <v>2</v>
      </c>
      <c r="W1820">
        <v>40</v>
      </c>
      <c r="X1820">
        <v>12</v>
      </c>
      <c r="AB1820">
        <v>2</v>
      </c>
      <c r="AC1820">
        <v>1</v>
      </c>
      <c r="AD1820">
        <v>2</v>
      </c>
      <c r="AE1820" t="s">
        <v>3856</v>
      </c>
      <c r="AG1820" t="s">
        <v>3882</v>
      </c>
      <c r="AH1820" t="s">
        <v>5757</v>
      </c>
    </row>
    <row r="1821" spans="1:34" x14ac:dyDescent="0.25">
      <c r="A1821">
        <v>6</v>
      </c>
      <c r="B1821" t="s">
        <v>643</v>
      </c>
      <c r="C1821" t="s">
        <v>646</v>
      </c>
      <c r="D1821" t="s">
        <v>644</v>
      </c>
      <c r="E1821" t="s">
        <v>645</v>
      </c>
      <c r="F1821" t="s">
        <v>649</v>
      </c>
      <c r="G1821" t="s">
        <v>650</v>
      </c>
      <c r="H1821" t="s">
        <v>1178</v>
      </c>
      <c r="I1821" t="s">
        <v>1179</v>
      </c>
      <c r="J1821">
        <v>2</v>
      </c>
      <c r="L1821" t="s">
        <v>1129</v>
      </c>
      <c r="M1821" t="s">
        <v>1180</v>
      </c>
      <c r="N1821" t="s">
        <v>1181</v>
      </c>
      <c r="O1821" t="s">
        <v>5758</v>
      </c>
      <c r="P1821" t="s">
        <v>177</v>
      </c>
      <c r="Q1821" t="s">
        <v>148</v>
      </c>
      <c r="R1821" t="s">
        <v>8659</v>
      </c>
      <c r="S1821" t="s">
        <v>8645</v>
      </c>
      <c r="T1821" t="b">
        <v>1</v>
      </c>
      <c r="U1821" t="b">
        <v>0</v>
      </c>
      <c r="V1821">
        <v>3</v>
      </c>
      <c r="W1821">
        <v>42.5</v>
      </c>
      <c r="X1821">
        <v>12</v>
      </c>
      <c r="AB1821">
        <v>2</v>
      </c>
      <c r="AC1821">
        <v>1</v>
      </c>
      <c r="AD1821">
        <v>2</v>
      </c>
      <c r="AE1821" t="s">
        <v>3856</v>
      </c>
      <c r="AG1821" t="s">
        <v>3882</v>
      </c>
      <c r="AH1821" t="s">
        <v>5759</v>
      </c>
    </row>
    <row r="1822" spans="1:34" x14ac:dyDescent="0.25">
      <c r="A1822">
        <v>6</v>
      </c>
      <c r="B1822" t="s">
        <v>643</v>
      </c>
      <c r="C1822" t="s">
        <v>646</v>
      </c>
      <c r="D1822" t="s">
        <v>644</v>
      </c>
      <c r="E1822" t="s">
        <v>645</v>
      </c>
      <c r="F1822" t="s">
        <v>649</v>
      </c>
      <c r="G1822" t="s">
        <v>650</v>
      </c>
      <c r="H1822" t="s">
        <v>1178</v>
      </c>
      <c r="I1822" t="s">
        <v>1179</v>
      </c>
      <c r="J1822">
        <v>2</v>
      </c>
      <c r="L1822" t="s">
        <v>1129</v>
      </c>
      <c r="M1822" t="s">
        <v>1180</v>
      </c>
      <c r="N1822" t="s">
        <v>1181</v>
      </c>
      <c r="O1822" t="s">
        <v>5760</v>
      </c>
      <c r="P1822" t="s">
        <v>309</v>
      </c>
      <c r="Q1822" t="s">
        <v>148</v>
      </c>
      <c r="R1822" t="s">
        <v>8661</v>
      </c>
      <c r="S1822" t="s">
        <v>8645</v>
      </c>
      <c r="T1822" t="b">
        <v>0</v>
      </c>
      <c r="U1822" t="b">
        <v>0</v>
      </c>
      <c r="V1822">
        <v>1</v>
      </c>
      <c r="W1822">
        <v>10</v>
      </c>
      <c r="X1822">
        <v>15</v>
      </c>
      <c r="AB1822">
        <v>2</v>
      </c>
      <c r="AC1822">
        <v>1</v>
      </c>
      <c r="AD1822">
        <v>2</v>
      </c>
      <c r="AE1822" t="s">
        <v>3856</v>
      </c>
      <c r="AG1822" t="s">
        <v>3882</v>
      </c>
      <c r="AH1822" t="s">
        <v>5761</v>
      </c>
    </row>
    <row r="1823" spans="1:34" x14ac:dyDescent="0.25">
      <c r="A1823">
        <v>6</v>
      </c>
      <c r="B1823" t="s">
        <v>643</v>
      </c>
      <c r="C1823" t="s">
        <v>646</v>
      </c>
      <c r="D1823" t="s">
        <v>644</v>
      </c>
      <c r="E1823" t="s">
        <v>645</v>
      </c>
      <c r="F1823" t="s">
        <v>649</v>
      </c>
      <c r="G1823" t="s">
        <v>650</v>
      </c>
      <c r="H1823" t="s">
        <v>1178</v>
      </c>
      <c r="I1823" t="s">
        <v>1179</v>
      </c>
      <c r="J1823">
        <v>2</v>
      </c>
      <c r="L1823" t="s">
        <v>1129</v>
      </c>
      <c r="M1823" t="s">
        <v>1180</v>
      </c>
      <c r="N1823" t="s">
        <v>1181</v>
      </c>
      <c r="O1823" t="s">
        <v>5762</v>
      </c>
      <c r="P1823" t="s">
        <v>309</v>
      </c>
      <c r="Q1823" t="s">
        <v>148</v>
      </c>
      <c r="R1823" t="s">
        <v>8661</v>
      </c>
      <c r="S1823" t="s">
        <v>8645</v>
      </c>
      <c r="T1823" t="b">
        <v>0</v>
      </c>
      <c r="U1823" t="b">
        <v>0</v>
      </c>
      <c r="V1823">
        <v>2</v>
      </c>
      <c r="W1823">
        <v>10</v>
      </c>
      <c r="X1823">
        <v>15</v>
      </c>
      <c r="AB1823">
        <v>2</v>
      </c>
      <c r="AC1823">
        <v>1</v>
      </c>
      <c r="AD1823">
        <v>2</v>
      </c>
      <c r="AE1823" t="s">
        <v>3856</v>
      </c>
      <c r="AG1823" t="s">
        <v>3882</v>
      </c>
      <c r="AH1823" t="s">
        <v>5763</v>
      </c>
    </row>
    <row r="1824" spans="1:34" x14ac:dyDescent="0.25">
      <c r="A1824">
        <v>6</v>
      </c>
      <c r="B1824" t="s">
        <v>643</v>
      </c>
      <c r="C1824" t="s">
        <v>646</v>
      </c>
      <c r="D1824" t="s">
        <v>644</v>
      </c>
      <c r="E1824" t="s">
        <v>645</v>
      </c>
      <c r="F1824" t="s">
        <v>649</v>
      </c>
      <c r="G1824" t="s">
        <v>650</v>
      </c>
      <c r="H1824" t="s">
        <v>1178</v>
      </c>
      <c r="I1824" t="s">
        <v>1179</v>
      </c>
      <c r="J1824">
        <v>2</v>
      </c>
      <c r="L1824" t="s">
        <v>1129</v>
      </c>
      <c r="M1824" t="s">
        <v>1180</v>
      </c>
      <c r="N1824" t="s">
        <v>1181</v>
      </c>
      <c r="O1824" t="s">
        <v>5764</v>
      </c>
      <c r="P1824" t="s">
        <v>309</v>
      </c>
      <c r="Q1824" t="s">
        <v>148</v>
      </c>
      <c r="R1824" t="s">
        <v>8661</v>
      </c>
      <c r="S1824" t="s">
        <v>8645</v>
      </c>
      <c r="T1824" t="b">
        <v>0</v>
      </c>
      <c r="U1824" t="b">
        <v>0</v>
      </c>
      <c r="V1824">
        <v>3</v>
      </c>
      <c r="W1824">
        <v>12.5</v>
      </c>
      <c r="X1824">
        <v>15</v>
      </c>
      <c r="AB1824">
        <v>2</v>
      </c>
      <c r="AC1824">
        <v>1</v>
      </c>
      <c r="AD1824">
        <v>2</v>
      </c>
      <c r="AE1824" t="s">
        <v>3856</v>
      </c>
      <c r="AG1824" t="s">
        <v>3882</v>
      </c>
      <c r="AH1824" t="s">
        <v>5765</v>
      </c>
    </row>
    <row r="1825" spans="1:34" x14ac:dyDescent="0.25">
      <c r="A1825">
        <v>6</v>
      </c>
      <c r="B1825" t="s">
        <v>643</v>
      </c>
      <c r="C1825" t="s">
        <v>646</v>
      </c>
      <c r="D1825" t="s">
        <v>644</v>
      </c>
      <c r="E1825" t="s">
        <v>645</v>
      </c>
      <c r="F1825" t="s">
        <v>649</v>
      </c>
      <c r="G1825" t="s">
        <v>650</v>
      </c>
      <c r="H1825" t="s">
        <v>1178</v>
      </c>
      <c r="I1825" t="s">
        <v>1179</v>
      </c>
      <c r="J1825">
        <v>2</v>
      </c>
      <c r="L1825" t="s">
        <v>1129</v>
      </c>
      <c r="M1825" t="s">
        <v>1180</v>
      </c>
      <c r="N1825" t="s">
        <v>1181</v>
      </c>
      <c r="O1825" t="s">
        <v>5766</v>
      </c>
      <c r="P1825" t="s">
        <v>222</v>
      </c>
      <c r="Q1825" t="s">
        <v>8650</v>
      </c>
      <c r="R1825" t="s">
        <v>8637</v>
      </c>
      <c r="S1825" t="s">
        <v>8643</v>
      </c>
      <c r="T1825" t="b">
        <v>1</v>
      </c>
      <c r="U1825" t="b">
        <v>0</v>
      </c>
      <c r="V1825">
        <v>1</v>
      </c>
      <c r="W1825">
        <v>25</v>
      </c>
      <c r="X1825">
        <v>10</v>
      </c>
      <c r="AB1825">
        <v>3</v>
      </c>
      <c r="AC1825">
        <v>1</v>
      </c>
      <c r="AD1825">
        <v>3</v>
      </c>
      <c r="AE1825" t="s">
        <v>610</v>
      </c>
      <c r="AG1825" t="s">
        <v>5767</v>
      </c>
      <c r="AH1825" t="s">
        <v>5768</v>
      </c>
    </row>
    <row r="1826" spans="1:34" x14ac:dyDescent="0.25">
      <c r="A1826">
        <v>6</v>
      </c>
      <c r="B1826" t="s">
        <v>643</v>
      </c>
      <c r="C1826" t="s">
        <v>646</v>
      </c>
      <c r="D1826" t="s">
        <v>644</v>
      </c>
      <c r="E1826" t="s">
        <v>645</v>
      </c>
      <c r="F1826" t="s">
        <v>649</v>
      </c>
      <c r="G1826" t="s">
        <v>650</v>
      </c>
      <c r="H1826" t="s">
        <v>1178</v>
      </c>
      <c r="I1826" t="s">
        <v>1179</v>
      </c>
      <c r="J1826">
        <v>2</v>
      </c>
      <c r="L1826" t="s">
        <v>1129</v>
      </c>
      <c r="M1826" t="s">
        <v>1180</v>
      </c>
      <c r="N1826" t="s">
        <v>1181</v>
      </c>
      <c r="O1826" t="s">
        <v>5769</v>
      </c>
      <c r="P1826" t="s">
        <v>222</v>
      </c>
      <c r="Q1826" t="s">
        <v>8650</v>
      </c>
      <c r="R1826" t="s">
        <v>8637</v>
      </c>
      <c r="S1826" t="s">
        <v>8643</v>
      </c>
      <c r="T1826" t="b">
        <v>1</v>
      </c>
      <c r="U1826" t="b">
        <v>0</v>
      </c>
      <c r="V1826">
        <v>2</v>
      </c>
      <c r="W1826">
        <v>25</v>
      </c>
      <c r="X1826">
        <v>9</v>
      </c>
      <c r="AB1826">
        <v>3</v>
      </c>
      <c r="AC1826">
        <v>1</v>
      </c>
      <c r="AD1826">
        <v>3</v>
      </c>
      <c r="AE1826" t="s">
        <v>610</v>
      </c>
      <c r="AG1826" t="s">
        <v>5770</v>
      </c>
      <c r="AH1826" t="s">
        <v>5771</v>
      </c>
    </row>
    <row r="1827" spans="1:34" x14ac:dyDescent="0.25">
      <c r="A1827">
        <v>6</v>
      </c>
      <c r="B1827" t="s">
        <v>643</v>
      </c>
      <c r="C1827" t="s">
        <v>646</v>
      </c>
      <c r="D1827" t="s">
        <v>644</v>
      </c>
      <c r="E1827" t="s">
        <v>645</v>
      </c>
      <c r="F1827" t="s">
        <v>649</v>
      </c>
      <c r="G1827" t="s">
        <v>650</v>
      </c>
      <c r="H1827" t="s">
        <v>1178</v>
      </c>
      <c r="I1827" t="s">
        <v>1179</v>
      </c>
      <c r="J1827">
        <v>2</v>
      </c>
      <c r="L1827" t="s">
        <v>1129</v>
      </c>
      <c r="M1827" t="s">
        <v>1180</v>
      </c>
      <c r="N1827" t="s">
        <v>1181</v>
      </c>
      <c r="O1827" t="s">
        <v>5772</v>
      </c>
      <c r="P1827" t="s">
        <v>222</v>
      </c>
      <c r="Q1827" t="s">
        <v>8650</v>
      </c>
      <c r="R1827" t="s">
        <v>8637</v>
      </c>
      <c r="S1827" t="s">
        <v>8643</v>
      </c>
      <c r="T1827" t="b">
        <v>1</v>
      </c>
      <c r="U1827" t="b">
        <v>0</v>
      </c>
      <c r="V1827">
        <v>3</v>
      </c>
      <c r="W1827">
        <v>25</v>
      </c>
      <c r="X1827">
        <v>9</v>
      </c>
      <c r="AE1827" t="s">
        <v>3930</v>
      </c>
      <c r="AG1827" t="s">
        <v>5773</v>
      </c>
      <c r="AH1827" t="s">
        <v>5774</v>
      </c>
    </row>
    <row r="1828" spans="1:34" x14ac:dyDescent="0.25">
      <c r="A1828">
        <v>6</v>
      </c>
      <c r="B1828" t="s">
        <v>643</v>
      </c>
      <c r="C1828" t="s">
        <v>646</v>
      </c>
      <c r="D1828" t="s">
        <v>644</v>
      </c>
      <c r="E1828" t="s">
        <v>645</v>
      </c>
      <c r="F1828" t="s">
        <v>649</v>
      </c>
      <c r="G1828" t="s">
        <v>650</v>
      </c>
      <c r="H1828" t="s">
        <v>1178</v>
      </c>
      <c r="I1828" t="s">
        <v>1179</v>
      </c>
      <c r="J1828">
        <v>2</v>
      </c>
      <c r="L1828" t="s">
        <v>1129</v>
      </c>
      <c r="M1828" t="s">
        <v>1180</v>
      </c>
      <c r="N1828" t="s">
        <v>1181</v>
      </c>
      <c r="O1828" t="s">
        <v>5775</v>
      </c>
      <c r="P1828" t="s">
        <v>415</v>
      </c>
      <c r="Q1828" t="s">
        <v>272</v>
      </c>
      <c r="R1828" t="s">
        <v>8667</v>
      </c>
      <c r="S1828" t="s">
        <v>8645</v>
      </c>
      <c r="T1828" t="b">
        <v>0</v>
      </c>
      <c r="U1828" t="b">
        <v>1</v>
      </c>
      <c r="V1828">
        <v>1</v>
      </c>
      <c r="W1828">
        <v>30</v>
      </c>
      <c r="Y1828">
        <v>20</v>
      </c>
      <c r="AG1828" t="s">
        <v>5776</v>
      </c>
      <c r="AH1828" t="s">
        <v>5777</v>
      </c>
    </row>
    <row r="1829" spans="1:34" x14ac:dyDescent="0.25">
      <c r="A1829">
        <v>6</v>
      </c>
      <c r="B1829" t="s">
        <v>643</v>
      </c>
      <c r="C1829" t="s">
        <v>646</v>
      </c>
      <c r="D1829" t="s">
        <v>644</v>
      </c>
      <c r="E1829" t="s">
        <v>645</v>
      </c>
      <c r="F1829" t="s">
        <v>649</v>
      </c>
      <c r="G1829" t="s">
        <v>650</v>
      </c>
      <c r="H1829" t="s">
        <v>1178</v>
      </c>
      <c r="I1829" t="s">
        <v>1179</v>
      </c>
      <c r="J1829">
        <v>2</v>
      </c>
      <c r="L1829" t="s">
        <v>1129</v>
      </c>
      <c r="M1829" t="s">
        <v>1180</v>
      </c>
      <c r="N1829" t="s">
        <v>1181</v>
      </c>
      <c r="O1829" t="s">
        <v>5778</v>
      </c>
      <c r="P1829" t="s">
        <v>415</v>
      </c>
      <c r="Q1829" t="s">
        <v>272</v>
      </c>
      <c r="R1829" t="s">
        <v>8667</v>
      </c>
      <c r="S1829" t="s">
        <v>8645</v>
      </c>
      <c r="T1829" t="b">
        <v>0</v>
      </c>
      <c r="U1829" t="b">
        <v>1</v>
      </c>
      <c r="V1829">
        <v>2</v>
      </c>
      <c r="W1829">
        <v>30</v>
      </c>
      <c r="Y1829">
        <v>20</v>
      </c>
      <c r="AG1829" t="s">
        <v>5776</v>
      </c>
      <c r="AH1829" t="s">
        <v>5779</v>
      </c>
    </row>
    <row r="1830" spans="1:34" x14ac:dyDescent="0.25">
      <c r="A1830">
        <v>6</v>
      </c>
      <c r="B1830" t="s">
        <v>643</v>
      </c>
      <c r="C1830" t="s">
        <v>646</v>
      </c>
      <c r="D1830" t="s">
        <v>644</v>
      </c>
      <c r="E1830" t="s">
        <v>645</v>
      </c>
      <c r="F1830" t="s">
        <v>649</v>
      </c>
      <c r="G1830" t="s">
        <v>650</v>
      </c>
      <c r="H1830" t="s">
        <v>1178</v>
      </c>
      <c r="I1830" t="s">
        <v>1179</v>
      </c>
      <c r="J1830">
        <v>2</v>
      </c>
      <c r="L1830" t="s">
        <v>1129</v>
      </c>
      <c r="M1830" t="s">
        <v>1180</v>
      </c>
      <c r="N1830" t="s">
        <v>1181</v>
      </c>
      <c r="O1830" t="s">
        <v>5780</v>
      </c>
      <c r="P1830" t="s">
        <v>420</v>
      </c>
      <c r="Q1830" t="s">
        <v>8650</v>
      </c>
      <c r="R1830" t="s">
        <v>8637</v>
      </c>
      <c r="S1830" t="s">
        <v>8645</v>
      </c>
      <c r="T1830" t="b">
        <v>0</v>
      </c>
      <c r="U1830" t="b">
        <v>0</v>
      </c>
      <c r="V1830">
        <v>1</v>
      </c>
      <c r="W1830">
        <v>45</v>
      </c>
      <c r="X1830">
        <v>15</v>
      </c>
      <c r="AG1830" t="s">
        <v>5781</v>
      </c>
      <c r="AH1830" t="s">
        <v>5782</v>
      </c>
    </row>
    <row r="1831" spans="1:34" x14ac:dyDescent="0.25">
      <c r="A1831">
        <v>6</v>
      </c>
      <c r="B1831" t="s">
        <v>643</v>
      </c>
      <c r="C1831" t="s">
        <v>646</v>
      </c>
      <c r="D1831" t="s">
        <v>644</v>
      </c>
      <c r="E1831" t="s">
        <v>645</v>
      </c>
      <c r="F1831" t="s">
        <v>649</v>
      </c>
      <c r="G1831" t="s">
        <v>650</v>
      </c>
      <c r="H1831" t="s">
        <v>1178</v>
      </c>
      <c r="I1831" t="s">
        <v>1179</v>
      </c>
      <c r="J1831">
        <v>2</v>
      </c>
      <c r="L1831" t="s">
        <v>1129</v>
      </c>
      <c r="M1831" t="s">
        <v>1180</v>
      </c>
      <c r="N1831" t="s">
        <v>1181</v>
      </c>
      <c r="O1831" t="s">
        <v>5783</v>
      </c>
      <c r="P1831" t="s">
        <v>420</v>
      </c>
      <c r="Q1831" t="s">
        <v>8650</v>
      </c>
      <c r="R1831" t="s">
        <v>8637</v>
      </c>
      <c r="S1831" t="s">
        <v>8645</v>
      </c>
      <c r="T1831" t="b">
        <v>0</v>
      </c>
      <c r="U1831" t="b">
        <v>0</v>
      </c>
      <c r="V1831">
        <v>2</v>
      </c>
      <c r="W1831">
        <v>45</v>
      </c>
      <c r="X1831">
        <v>15</v>
      </c>
      <c r="AG1831" t="s">
        <v>5781</v>
      </c>
      <c r="AH1831" t="s">
        <v>5784</v>
      </c>
    </row>
    <row r="1832" spans="1:34" x14ac:dyDescent="0.25">
      <c r="A1832">
        <v>6</v>
      </c>
      <c r="B1832" t="s">
        <v>643</v>
      </c>
      <c r="C1832" t="s">
        <v>646</v>
      </c>
      <c r="D1832" t="s">
        <v>644</v>
      </c>
      <c r="E1832" t="s">
        <v>645</v>
      </c>
      <c r="F1832" t="s">
        <v>649</v>
      </c>
      <c r="G1832" t="s">
        <v>650</v>
      </c>
      <c r="H1832" t="s">
        <v>1178</v>
      </c>
      <c r="I1832" t="s">
        <v>1179</v>
      </c>
      <c r="J1832">
        <v>2</v>
      </c>
      <c r="L1832" t="s">
        <v>1129</v>
      </c>
      <c r="M1832" t="s">
        <v>1180</v>
      </c>
      <c r="N1832" t="s">
        <v>1181</v>
      </c>
      <c r="O1832" t="s">
        <v>5785</v>
      </c>
      <c r="P1832" t="s">
        <v>363</v>
      </c>
      <c r="Q1832" t="s">
        <v>357</v>
      </c>
      <c r="R1832" t="s">
        <v>357</v>
      </c>
      <c r="S1832" t="s">
        <v>357</v>
      </c>
      <c r="T1832" t="b">
        <v>0</v>
      </c>
      <c r="U1832" t="b">
        <v>1</v>
      </c>
      <c r="V1832">
        <v>2</v>
      </c>
      <c r="Y1832">
        <v>45</v>
      </c>
      <c r="Z1832">
        <v>0.17</v>
      </c>
      <c r="AA1832" t="s">
        <v>3957</v>
      </c>
      <c r="AH1832" t="s">
        <v>5786</v>
      </c>
    </row>
    <row r="1833" spans="1:34" x14ac:dyDescent="0.25">
      <c r="A1833">
        <v>6</v>
      </c>
      <c r="B1833" t="s">
        <v>643</v>
      </c>
      <c r="C1833" t="s">
        <v>646</v>
      </c>
      <c r="D1833" t="s">
        <v>644</v>
      </c>
      <c r="E1833" t="s">
        <v>645</v>
      </c>
      <c r="F1833" t="s">
        <v>649</v>
      </c>
      <c r="G1833" t="s">
        <v>650</v>
      </c>
      <c r="H1833" t="s">
        <v>1178</v>
      </c>
      <c r="I1833" t="s">
        <v>1179</v>
      </c>
      <c r="J1833">
        <v>2</v>
      </c>
      <c r="L1833" t="s">
        <v>1129</v>
      </c>
      <c r="M1833" t="s">
        <v>1180</v>
      </c>
      <c r="N1833" t="s">
        <v>1181</v>
      </c>
      <c r="O1833" t="s">
        <v>5787</v>
      </c>
      <c r="P1833" t="s">
        <v>363</v>
      </c>
      <c r="Q1833" t="s">
        <v>357</v>
      </c>
      <c r="R1833" t="s">
        <v>357</v>
      </c>
      <c r="S1833" t="s">
        <v>357</v>
      </c>
      <c r="T1833" t="b">
        <v>0</v>
      </c>
      <c r="U1833" t="b">
        <v>1</v>
      </c>
      <c r="V1833">
        <v>3</v>
      </c>
      <c r="Y1833">
        <v>45</v>
      </c>
      <c r="Z1833">
        <v>0.17</v>
      </c>
      <c r="AA1833" t="s">
        <v>3957</v>
      </c>
      <c r="AH1833" t="s">
        <v>5788</v>
      </c>
    </row>
    <row r="1834" spans="1:34" x14ac:dyDescent="0.25">
      <c r="A1834">
        <v>6</v>
      </c>
      <c r="B1834" t="s">
        <v>643</v>
      </c>
      <c r="C1834" t="s">
        <v>646</v>
      </c>
      <c r="D1834" t="s">
        <v>644</v>
      </c>
      <c r="E1834" t="s">
        <v>645</v>
      </c>
      <c r="F1834" t="s">
        <v>649</v>
      </c>
      <c r="G1834" t="s">
        <v>650</v>
      </c>
      <c r="H1834" t="s">
        <v>1178</v>
      </c>
      <c r="I1834" t="s">
        <v>1179</v>
      </c>
      <c r="J1834">
        <v>2</v>
      </c>
      <c r="L1834" t="s">
        <v>1129</v>
      </c>
      <c r="M1834" t="s">
        <v>1180</v>
      </c>
      <c r="N1834" t="s">
        <v>1181</v>
      </c>
      <c r="O1834" t="s">
        <v>5789</v>
      </c>
      <c r="P1834" t="s">
        <v>363</v>
      </c>
      <c r="Q1834" t="s">
        <v>357</v>
      </c>
      <c r="R1834" t="s">
        <v>357</v>
      </c>
      <c r="S1834" t="s">
        <v>357</v>
      </c>
      <c r="T1834" t="b">
        <v>0</v>
      </c>
      <c r="U1834" t="b">
        <v>1</v>
      </c>
      <c r="V1834">
        <v>4</v>
      </c>
      <c r="Y1834">
        <v>45</v>
      </c>
      <c r="Z1834">
        <v>0.17</v>
      </c>
      <c r="AA1834" t="s">
        <v>3957</v>
      </c>
      <c r="AH1834" t="s">
        <v>5790</v>
      </c>
    </row>
    <row r="1835" spans="1:34" x14ac:dyDescent="0.25">
      <c r="A1835">
        <v>6</v>
      </c>
      <c r="B1835" t="s">
        <v>643</v>
      </c>
      <c r="C1835" t="s">
        <v>646</v>
      </c>
      <c r="D1835" t="s">
        <v>644</v>
      </c>
      <c r="E1835" t="s">
        <v>645</v>
      </c>
      <c r="F1835" t="s">
        <v>649</v>
      </c>
      <c r="G1835" t="s">
        <v>650</v>
      </c>
      <c r="H1835" t="s">
        <v>1178</v>
      </c>
      <c r="I1835" t="s">
        <v>1179</v>
      </c>
      <c r="J1835">
        <v>2</v>
      </c>
      <c r="L1835" t="s">
        <v>1129</v>
      </c>
      <c r="M1835" t="s">
        <v>1180</v>
      </c>
      <c r="N1835" t="s">
        <v>1181</v>
      </c>
      <c r="O1835" t="s">
        <v>5791</v>
      </c>
      <c r="P1835" t="s">
        <v>363</v>
      </c>
      <c r="Q1835" t="s">
        <v>357</v>
      </c>
      <c r="R1835" t="s">
        <v>357</v>
      </c>
      <c r="S1835" t="s">
        <v>357</v>
      </c>
      <c r="T1835" t="b">
        <v>0</v>
      </c>
      <c r="U1835" t="b">
        <v>1</v>
      </c>
      <c r="V1835">
        <v>5</v>
      </c>
      <c r="Y1835">
        <v>45</v>
      </c>
      <c r="Z1835">
        <v>0.17</v>
      </c>
      <c r="AA1835" t="s">
        <v>3957</v>
      </c>
      <c r="AH1835" t="s">
        <v>5792</v>
      </c>
    </row>
    <row r="1836" spans="1:34" x14ac:dyDescent="0.25">
      <c r="A1836">
        <v>6</v>
      </c>
      <c r="B1836" t="s">
        <v>643</v>
      </c>
      <c r="C1836" t="s">
        <v>646</v>
      </c>
      <c r="D1836" t="s">
        <v>644</v>
      </c>
      <c r="E1836" t="s">
        <v>645</v>
      </c>
      <c r="F1836" t="s">
        <v>649</v>
      </c>
      <c r="G1836" t="s">
        <v>650</v>
      </c>
      <c r="H1836" t="s">
        <v>1178</v>
      </c>
      <c r="I1836" t="s">
        <v>1179</v>
      </c>
      <c r="J1836">
        <v>2</v>
      </c>
      <c r="L1836" t="s">
        <v>1129</v>
      </c>
      <c r="M1836" t="s">
        <v>1180</v>
      </c>
      <c r="N1836" t="s">
        <v>1181</v>
      </c>
      <c r="O1836" t="s">
        <v>5793</v>
      </c>
      <c r="P1836" t="s">
        <v>363</v>
      </c>
      <c r="Q1836" t="s">
        <v>357</v>
      </c>
      <c r="R1836" t="s">
        <v>357</v>
      </c>
      <c r="S1836" t="s">
        <v>357</v>
      </c>
      <c r="T1836" t="b">
        <v>0</v>
      </c>
      <c r="U1836" t="b">
        <v>1</v>
      </c>
      <c r="V1836">
        <v>6</v>
      </c>
      <c r="Y1836">
        <v>45</v>
      </c>
      <c r="Z1836">
        <v>0.17</v>
      </c>
      <c r="AA1836" t="s">
        <v>3957</v>
      </c>
      <c r="AH1836" t="s">
        <v>1181</v>
      </c>
    </row>
    <row r="1837" spans="1:34" x14ac:dyDescent="0.25">
      <c r="A1837">
        <v>6</v>
      </c>
      <c r="B1837" t="s">
        <v>643</v>
      </c>
      <c r="C1837" t="s">
        <v>646</v>
      </c>
      <c r="D1837" t="s">
        <v>644</v>
      </c>
      <c r="E1837" t="s">
        <v>645</v>
      </c>
      <c r="F1837" t="s">
        <v>649</v>
      </c>
      <c r="G1837" t="s">
        <v>650</v>
      </c>
      <c r="H1837" t="s">
        <v>1182</v>
      </c>
      <c r="I1837" t="s">
        <v>1183</v>
      </c>
      <c r="J1837">
        <v>3</v>
      </c>
      <c r="L1837" t="s">
        <v>1134</v>
      </c>
      <c r="M1837" t="s">
        <v>1184</v>
      </c>
      <c r="N1837" t="s">
        <v>1185</v>
      </c>
      <c r="O1837" t="s">
        <v>5794</v>
      </c>
      <c r="P1837" t="s">
        <v>363</v>
      </c>
      <c r="Q1837" t="s">
        <v>357</v>
      </c>
      <c r="R1837" t="s">
        <v>357</v>
      </c>
      <c r="S1837" t="s">
        <v>357</v>
      </c>
      <c r="T1837" t="b">
        <v>0</v>
      </c>
      <c r="U1837" t="b">
        <v>1</v>
      </c>
      <c r="V1837">
        <v>1</v>
      </c>
      <c r="Y1837">
        <v>360</v>
      </c>
      <c r="Z1837">
        <v>0.55000000000000004</v>
      </c>
      <c r="AA1837" t="s">
        <v>3957</v>
      </c>
      <c r="AG1837" t="s">
        <v>5795</v>
      </c>
      <c r="AH1837" t="s">
        <v>1184</v>
      </c>
    </row>
    <row r="1838" spans="1:34" x14ac:dyDescent="0.25">
      <c r="A1838">
        <v>6</v>
      </c>
      <c r="B1838" t="s">
        <v>643</v>
      </c>
      <c r="C1838" t="s">
        <v>646</v>
      </c>
      <c r="D1838" t="s">
        <v>644</v>
      </c>
      <c r="E1838" t="s">
        <v>645</v>
      </c>
      <c r="F1838" t="s">
        <v>649</v>
      </c>
      <c r="G1838" t="s">
        <v>650</v>
      </c>
      <c r="H1838" t="s">
        <v>1182</v>
      </c>
      <c r="I1838" t="s">
        <v>1183</v>
      </c>
      <c r="J1838">
        <v>3</v>
      </c>
      <c r="L1838" t="s">
        <v>1134</v>
      </c>
      <c r="M1838" t="s">
        <v>1184</v>
      </c>
      <c r="N1838" t="s">
        <v>1185</v>
      </c>
      <c r="O1838" t="s">
        <v>5796</v>
      </c>
      <c r="P1838" t="s">
        <v>15</v>
      </c>
      <c r="Q1838" t="s">
        <v>2</v>
      </c>
      <c r="R1838" t="s">
        <v>2</v>
      </c>
      <c r="S1838" t="s">
        <v>8646</v>
      </c>
      <c r="T1838" t="b">
        <v>1</v>
      </c>
      <c r="U1838" t="b">
        <v>1</v>
      </c>
      <c r="V1838">
        <v>1</v>
      </c>
      <c r="W1838">
        <v>75</v>
      </c>
      <c r="Y1838">
        <v>60</v>
      </c>
      <c r="AG1838" t="s">
        <v>5587</v>
      </c>
      <c r="AH1838" t="s">
        <v>5797</v>
      </c>
    </row>
    <row r="1839" spans="1:34" x14ac:dyDescent="0.25">
      <c r="A1839">
        <v>6</v>
      </c>
      <c r="B1839" t="s">
        <v>643</v>
      </c>
      <c r="C1839" t="s">
        <v>646</v>
      </c>
      <c r="D1839" t="s">
        <v>644</v>
      </c>
      <c r="E1839" t="s">
        <v>645</v>
      </c>
      <c r="F1839" t="s">
        <v>649</v>
      </c>
      <c r="G1839" t="s">
        <v>650</v>
      </c>
      <c r="H1839" t="s">
        <v>1182</v>
      </c>
      <c r="I1839" t="s">
        <v>1183</v>
      </c>
      <c r="J1839">
        <v>3</v>
      </c>
      <c r="L1839" t="s">
        <v>1134</v>
      </c>
      <c r="M1839" t="s">
        <v>1184</v>
      </c>
      <c r="N1839" t="s">
        <v>1185</v>
      </c>
      <c r="O1839" t="s">
        <v>5798</v>
      </c>
      <c r="P1839" t="s">
        <v>15</v>
      </c>
      <c r="Q1839" t="s">
        <v>2</v>
      </c>
      <c r="R1839" t="s">
        <v>2</v>
      </c>
      <c r="S1839" t="s">
        <v>8646</v>
      </c>
      <c r="T1839" t="b">
        <v>1</v>
      </c>
      <c r="U1839" t="b">
        <v>1</v>
      </c>
      <c r="V1839">
        <v>2</v>
      </c>
      <c r="W1839">
        <v>75</v>
      </c>
      <c r="Y1839">
        <v>60</v>
      </c>
      <c r="AG1839" t="s">
        <v>5799</v>
      </c>
      <c r="AH1839" t="s">
        <v>5800</v>
      </c>
    </row>
    <row r="1840" spans="1:34" x14ac:dyDescent="0.25">
      <c r="A1840">
        <v>6</v>
      </c>
      <c r="B1840" t="s">
        <v>643</v>
      </c>
      <c r="C1840" t="s">
        <v>646</v>
      </c>
      <c r="D1840" t="s">
        <v>644</v>
      </c>
      <c r="E1840" t="s">
        <v>645</v>
      </c>
      <c r="F1840" t="s">
        <v>649</v>
      </c>
      <c r="G1840" t="s">
        <v>650</v>
      </c>
      <c r="H1840" t="s">
        <v>1182</v>
      </c>
      <c r="I1840" t="s">
        <v>1183</v>
      </c>
      <c r="J1840">
        <v>3</v>
      </c>
      <c r="L1840" t="s">
        <v>1134</v>
      </c>
      <c r="M1840" t="s">
        <v>1184</v>
      </c>
      <c r="N1840" t="s">
        <v>1185</v>
      </c>
      <c r="O1840" t="s">
        <v>5801</v>
      </c>
      <c r="P1840" t="s">
        <v>15</v>
      </c>
      <c r="Q1840" t="s">
        <v>2</v>
      </c>
      <c r="R1840" t="s">
        <v>2</v>
      </c>
      <c r="S1840" t="s">
        <v>8646</v>
      </c>
      <c r="T1840" t="b">
        <v>1</v>
      </c>
      <c r="U1840" t="b">
        <v>1</v>
      </c>
      <c r="V1840">
        <v>3</v>
      </c>
      <c r="W1840">
        <v>75</v>
      </c>
      <c r="Y1840">
        <v>60</v>
      </c>
      <c r="AG1840" t="s">
        <v>5799</v>
      </c>
      <c r="AH1840" t="s">
        <v>5802</v>
      </c>
    </row>
    <row r="1841" spans="1:34" x14ac:dyDescent="0.25">
      <c r="A1841">
        <v>6</v>
      </c>
      <c r="B1841" t="s">
        <v>643</v>
      </c>
      <c r="C1841" t="s">
        <v>646</v>
      </c>
      <c r="D1841" t="s">
        <v>644</v>
      </c>
      <c r="E1841" t="s">
        <v>645</v>
      </c>
      <c r="F1841" t="s">
        <v>649</v>
      </c>
      <c r="G1841" t="s">
        <v>650</v>
      </c>
      <c r="H1841" t="s">
        <v>1182</v>
      </c>
      <c r="I1841" t="s">
        <v>1183</v>
      </c>
      <c r="J1841">
        <v>3</v>
      </c>
      <c r="L1841" t="s">
        <v>1134</v>
      </c>
      <c r="M1841" t="s">
        <v>1184</v>
      </c>
      <c r="N1841" t="s">
        <v>1185</v>
      </c>
      <c r="O1841" t="s">
        <v>5803</v>
      </c>
      <c r="P1841" t="s">
        <v>15</v>
      </c>
      <c r="Q1841" t="s">
        <v>2</v>
      </c>
      <c r="R1841" t="s">
        <v>2</v>
      </c>
      <c r="S1841" t="s">
        <v>8646</v>
      </c>
      <c r="T1841" t="b">
        <v>1</v>
      </c>
      <c r="U1841" t="b">
        <v>1</v>
      </c>
      <c r="V1841">
        <v>4</v>
      </c>
      <c r="W1841">
        <v>75</v>
      </c>
      <c r="Y1841">
        <v>60</v>
      </c>
      <c r="AG1841" t="s">
        <v>5799</v>
      </c>
      <c r="AH1841" t="s">
        <v>5804</v>
      </c>
    </row>
    <row r="1842" spans="1:34" x14ac:dyDescent="0.25">
      <c r="A1842">
        <v>6</v>
      </c>
      <c r="B1842" t="s">
        <v>643</v>
      </c>
      <c r="C1842" t="s">
        <v>646</v>
      </c>
      <c r="D1842" t="s">
        <v>644</v>
      </c>
      <c r="E1842" t="s">
        <v>645</v>
      </c>
      <c r="F1842" t="s">
        <v>649</v>
      </c>
      <c r="G1842" t="s">
        <v>650</v>
      </c>
      <c r="H1842" t="s">
        <v>1182</v>
      </c>
      <c r="I1842" t="s">
        <v>1183</v>
      </c>
      <c r="J1842">
        <v>3</v>
      </c>
      <c r="L1842" t="s">
        <v>1134</v>
      </c>
      <c r="M1842" t="s">
        <v>1184</v>
      </c>
      <c r="N1842" t="s">
        <v>1185</v>
      </c>
      <c r="O1842" t="s">
        <v>5805</v>
      </c>
      <c r="P1842" t="s">
        <v>55</v>
      </c>
      <c r="Q1842" t="s">
        <v>25</v>
      </c>
      <c r="R1842" t="s">
        <v>25</v>
      </c>
      <c r="S1842" t="s">
        <v>8645</v>
      </c>
      <c r="T1842" t="b">
        <v>1</v>
      </c>
      <c r="U1842" t="b">
        <v>0</v>
      </c>
      <c r="V1842">
        <v>1</v>
      </c>
      <c r="W1842">
        <v>60</v>
      </c>
      <c r="X1842">
        <v>12</v>
      </c>
      <c r="AB1842">
        <v>2</v>
      </c>
      <c r="AC1842">
        <v>2</v>
      </c>
      <c r="AD1842">
        <v>2</v>
      </c>
      <c r="AE1842" t="s">
        <v>618</v>
      </c>
      <c r="AG1842" t="s">
        <v>5806</v>
      </c>
      <c r="AH1842" t="s">
        <v>5807</v>
      </c>
    </row>
    <row r="1843" spans="1:34" x14ac:dyDescent="0.25">
      <c r="A1843">
        <v>6</v>
      </c>
      <c r="B1843" t="s">
        <v>643</v>
      </c>
      <c r="C1843" t="s">
        <v>646</v>
      </c>
      <c r="D1843" t="s">
        <v>644</v>
      </c>
      <c r="E1843" t="s">
        <v>645</v>
      </c>
      <c r="F1843" t="s">
        <v>649</v>
      </c>
      <c r="G1843" t="s">
        <v>650</v>
      </c>
      <c r="H1843" t="s">
        <v>1182</v>
      </c>
      <c r="I1843" t="s">
        <v>1183</v>
      </c>
      <c r="J1843">
        <v>3</v>
      </c>
      <c r="L1843" t="s">
        <v>1134</v>
      </c>
      <c r="M1843" t="s">
        <v>1184</v>
      </c>
      <c r="N1843" t="s">
        <v>1185</v>
      </c>
      <c r="O1843" t="s">
        <v>5808</v>
      </c>
      <c r="P1843" t="s">
        <v>55</v>
      </c>
      <c r="Q1843" t="s">
        <v>25</v>
      </c>
      <c r="R1843" t="s">
        <v>25</v>
      </c>
      <c r="S1843" t="s">
        <v>8645</v>
      </c>
      <c r="T1843" t="b">
        <v>1</v>
      </c>
      <c r="U1843" t="b">
        <v>0</v>
      </c>
      <c r="V1843">
        <v>2</v>
      </c>
      <c r="W1843">
        <v>65</v>
      </c>
      <c r="X1843">
        <v>11</v>
      </c>
      <c r="AB1843">
        <v>2</v>
      </c>
      <c r="AC1843">
        <v>2</v>
      </c>
      <c r="AD1843">
        <v>2</v>
      </c>
      <c r="AE1843" t="s">
        <v>3856</v>
      </c>
      <c r="AG1843" t="s">
        <v>3996</v>
      </c>
      <c r="AH1843" t="s">
        <v>5809</v>
      </c>
    </row>
    <row r="1844" spans="1:34" x14ac:dyDescent="0.25">
      <c r="A1844">
        <v>6</v>
      </c>
      <c r="B1844" t="s">
        <v>643</v>
      </c>
      <c r="C1844" t="s">
        <v>646</v>
      </c>
      <c r="D1844" t="s">
        <v>644</v>
      </c>
      <c r="E1844" t="s">
        <v>645</v>
      </c>
      <c r="F1844" t="s">
        <v>649</v>
      </c>
      <c r="G1844" t="s">
        <v>650</v>
      </c>
      <c r="H1844" t="s">
        <v>1182</v>
      </c>
      <c r="I1844" t="s">
        <v>1183</v>
      </c>
      <c r="J1844">
        <v>3</v>
      </c>
      <c r="L1844" t="s">
        <v>1134</v>
      </c>
      <c r="M1844" t="s">
        <v>1184</v>
      </c>
      <c r="N1844" t="s">
        <v>1185</v>
      </c>
      <c r="O1844" t="s">
        <v>5810</v>
      </c>
      <c r="P1844" t="s">
        <v>55</v>
      </c>
      <c r="Q1844" t="s">
        <v>25</v>
      </c>
      <c r="R1844" t="s">
        <v>25</v>
      </c>
      <c r="S1844" t="s">
        <v>8645</v>
      </c>
      <c r="T1844" t="b">
        <v>1</v>
      </c>
      <c r="U1844" t="b">
        <v>0</v>
      </c>
      <c r="V1844">
        <v>3</v>
      </c>
      <c r="W1844">
        <v>65</v>
      </c>
      <c r="X1844">
        <v>10</v>
      </c>
      <c r="AB1844">
        <v>2</v>
      </c>
      <c r="AC1844">
        <v>2</v>
      </c>
      <c r="AD1844">
        <v>2</v>
      </c>
      <c r="AE1844" t="s">
        <v>3856</v>
      </c>
      <c r="AG1844" t="s">
        <v>3996</v>
      </c>
      <c r="AH1844" t="s">
        <v>5811</v>
      </c>
    </row>
    <row r="1845" spans="1:34" x14ac:dyDescent="0.25">
      <c r="A1845">
        <v>6</v>
      </c>
      <c r="B1845" t="s">
        <v>643</v>
      </c>
      <c r="C1845" t="s">
        <v>646</v>
      </c>
      <c r="D1845" t="s">
        <v>644</v>
      </c>
      <c r="E1845" t="s">
        <v>645</v>
      </c>
      <c r="F1845" t="s">
        <v>649</v>
      </c>
      <c r="G1845" t="s">
        <v>650</v>
      </c>
      <c r="H1845" t="s">
        <v>1182</v>
      </c>
      <c r="I1845" t="s">
        <v>1183</v>
      </c>
      <c r="J1845">
        <v>3</v>
      </c>
      <c r="L1845" t="s">
        <v>1134</v>
      </c>
      <c r="M1845" t="s">
        <v>1184</v>
      </c>
      <c r="N1845" t="s">
        <v>1185</v>
      </c>
      <c r="O1845" t="s">
        <v>5812</v>
      </c>
      <c r="P1845" t="s">
        <v>55</v>
      </c>
      <c r="Q1845" t="s">
        <v>25</v>
      </c>
      <c r="R1845" t="s">
        <v>25</v>
      </c>
      <c r="S1845" t="s">
        <v>8645</v>
      </c>
      <c r="T1845" t="b">
        <v>1</v>
      </c>
      <c r="U1845" t="b">
        <v>0</v>
      </c>
      <c r="V1845">
        <v>4</v>
      </c>
      <c r="W1845">
        <v>65</v>
      </c>
      <c r="X1845">
        <v>10</v>
      </c>
      <c r="AB1845">
        <v>2</v>
      </c>
      <c r="AC1845">
        <v>2</v>
      </c>
      <c r="AD1845">
        <v>2</v>
      </c>
      <c r="AE1845" t="s">
        <v>610</v>
      </c>
      <c r="AG1845" t="s">
        <v>3600</v>
      </c>
      <c r="AH1845" t="s">
        <v>5813</v>
      </c>
    </row>
    <row r="1846" spans="1:34" x14ac:dyDescent="0.25">
      <c r="A1846">
        <v>6</v>
      </c>
      <c r="B1846" t="s">
        <v>643</v>
      </c>
      <c r="C1846" t="s">
        <v>646</v>
      </c>
      <c r="D1846" t="s">
        <v>644</v>
      </c>
      <c r="E1846" t="s">
        <v>645</v>
      </c>
      <c r="F1846" t="s">
        <v>649</v>
      </c>
      <c r="G1846" t="s">
        <v>650</v>
      </c>
      <c r="H1846" t="s">
        <v>1182</v>
      </c>
      <c r="I1846" t="s">
        <v>1183</v>
      </c>
      <c r="J1846">
        <v>3</v>
      </c>
      <c r="L1846" t="s">
        <v>1134</v>
      </c>
      <c r="M1846" t="s">
        <v>1184</v>
      </c>
      <c r="N1846" t="s">
        <v>1185</v>
      </c>
      <c r="O1846" t="s">
        <v>5814</v>
      </c>
      <c r="P1846" t="s">
        <v>79</v>
      </c>
      <c r="Q1846" t="s">
        <v>25</v>
      </c>
      <c r="R1846" t="s">
        <v>25</v>
      </c>
      <c r="S1846" t="s">
        <v>8645</v>
      </c>
      <c r="T1846" t="b">
        <v>0</v>
      </c>
      <c r="U1846" t="b">
        <v>0</v>
      </c>
      <c r="V1846">
        <v>1</v>
      </c>
      <c r="W1846">
        <v>25</v>
      </c>
      <c r="X1846">
        <v>15</v>
      </c>
      <c r="AB1846">
        <v>2</v>
      </c>
      <c r="AC1846">
        <v>2</v>
      </c>
      <c r="AD1846">
        <v>2</v>
      </c>
      <c r="AE1846" t="s">
        <v>618</v>
      </c>
      <c r="AG1846" t="s">
        <v>3218</v>
      </c>
      <c r="AH1846" t="s">
        <v>5815</v>
      </c>
    </row>
    <row r="1847" spans="1:34" x14ac:dyDescent="0.25">
      <c r="A1847">
        <v>6</v>
      </c>
      <c r="B1847" t="s">
        <v>643</v>
      </c>
      <c r="C1847" t="s">
        <v>646</v>
      </c>
      <c r="D1847" t="s">
        <v>644</v>
      </c>
      <c r="E1847" t="s">
        <v>645</v>
      </c>
      <c r="F1847" t="s">
        <v>649</v>
      </c>
      <c r="G1847" t="s">
        <v>650</v>
      </c>
      <c r="H1847" t="s">
        <v>1182</v>
      </c>
      <c r="I1847" t="s">
        <v>1183</v>
      </c>
      <c r="J1847">
        <v>3</v>
      </c>
      <c r="L1847" t="s">
        <v>1134</v>
      </c>
      <c r="M1847" t="s">
        <v>1184</v>
      </c>
      <c r="N1847" t="s">
        <v>1185</v>
      </c>
      <c r="O1847" t="s">
        <v>5816</v>
      </c>
      <c r="P1847" t="s">
        <v>79</v>
      </c>
      <c r="Q1847" t="s">
        <v>25</v>
      </c>
      <c r="R1847" t="s">
        <v>25</v>
      </c>
      <c r="S1847" t="s">
        <v>8645</v>
      </c>
      <c r="T1847" t="b">
        <v>0</v>
      </c>
      <c r="U1847" t="b">
        <v>0</v>
      </c>
      <c r="V1847">
        <v>2</v>
      </c>
      <c r="W1847">
        <v>30</v>
      </c>
      <c r="X1847">
        <v>15</v>
      </c>
      <c r="AB1847">
        <v>2</v>
      </c>
      <c r="AC1847">
        <v>2</v>
      </c>
      <c r="AD1847">
        <v>2</v>
      </c>
      <c r="AE1847" t="s">
        <v>618</v>
      </c>
      <c r="AG1847" t="s">
        <v>3218</v>
      </c>
      <c r="AH1847" t="s">
        <v>5817</v>
      </c>
    </row>
    <row r="1848" spans="1:34" x14ac:dyDescent="0.25">
      <c r="A1848">
        <v>6</v>
      </c>
      <c r="B1848" t="s">
        <v>643</v>
      </c>
      <c r="C1848" t="s">
        <v>646</v>
      </c>
      <c r="D1848" t="s">
        <v>644</v>
      </c>
      <c r="E1848" t="s">
        <v>645</v>
      </c>
      <c r="F1848" t="s">
        <v>649</v>
      </c>
      <c r="G1848" t="s">
        <v>650</v>
      </c>
      <c r="H1848" t="s">
        <v>1182</v>
      </c>
      <c r="I1848" t="s">
        <v>1183</v>
      </c>
      <c r="J1848">
        <v>3</v>
      </c>
      <c r="L1848" t="s">
        <v>1134</v>
      </c>
      <c r="M1848" t="s">
        <v>1184</v>
      </c>
      <c r="N1848" t="s">
        <v>1185</v>
      </c>
      <c r="O1848" t="s">
        <v>5818</v>
      </c>
      <c r="P1848" t="s">
        <v>79</v>
      </c>
      <c r="Q1848" t="s">
        <v>25</v>
      </c>
      <c r="R1848" t="s">
        <v>25</v>
      </c>
      <c r="S1848" t="s">
        <v>8645</v>
      </c>
      <c r="T1848" t="b">
        <v>0</v>
      </c>
      <c r="U1848" t="b">
        <v>0</v>
      </c>
      <c r="V1848">
        <v>3</v>
      </c>
      <c r="W1848">
        <v>35</v>
      </c>
      <c r="X1848">
        <v>15</v>
      </c>
      <c r="AB1848">
        <v>2</v>
      </c>
      <c r="AC1848">
        <v>2</v>
      </c>
      <c r="AD1848">
        <v>2</v>
      </c>
      <c r="AE1848" t="s">
        <v>618</v>
      </c>
      <c r="AG1848" t="s">
        <v>3218</v>
      </c>
      <c r="AH1848" t="s">
        <v>5819</v>
      </c>
    </row>
    <row r="1849" spans="1:34" x14ac:dyDescent="0.25">
      <c r="A1849">
        <v>6</v>
      </c>
      <c r="B1849" t="s">
        <v>643</v>
      </c>
      <c r="C1849" t="s">
        <v>646</v>
      </c>
      <c r="D1849" t="s">
        <v>644</v>
      </c>
      <c r="E1849" t="s">
        <v>645</v>
      </c>
      <c r="F1849" t="s">
        <v>649</v>
      </c>
      <c r="G1849" t="s">
        <v>650</v>
      </c>
      <c r="H1849" t="s">
        <v>1182</v>
      </c>
      <c r="I1849" t="s">
        <v>1183</v>
      </c>
      <c r="J1849">
        <v>3</v>
      </c>
      <c r="L1849" t="s">
        <v>1134</v>
      </c>
      <c r="M1849" t="s">
        <v>1184</v>
      </c>
      <c r="N1849" t="s">
        <v>1185</v>
      </c>
      <c r="O1849" t="s">
        <v>5820</v>
      </c>
      <c r="P1849" t="s">
        <v>99</v>
      </c>
      <c r="Q1849" t="s">
        <v>8644</v>
      </c>
      <c r="R1849" t="s">
        <v>8488</v>
      </c>
      <c r="S1849" t="s">
        <v>8643</v>
      </c>
      <c r="T1849" t="b">
        <v>1</v>
      </c>
      <c r="U1849" t="b">
        <v>0</v>
      </c>
      <c r="V1849">
        <v>1</v>
      </c>
      <c r="W1849">
        <v>25</v>
      </c>
      <c r="X1849">
        <v>12</v>
      </c>
      <c r="AB1849">
        <v>2</v>
      </c>
      <c r="AC1849">
        <v>1</v>
      </c>
      <c r="AD1849">
        <v>3</v>
      </c>
      <c r="AE1849" t="s">
        <v>618</v>
      </c>
      <c r="AG1849" t="s">
        <v>3189</v>
      </c>
      <c r="AH1849" t="s">
        <v>5821</v>
      </c>
    </row>
    <row r="1850" spans="1:34" x14ac:dyDescent="0.25">
      <c r="A1850">
        <v>6</v>
      </c>
      <c r="B1850" t="s">
        <v>643</v>
      </c>
      <c r="C1850" t="s">
        <v>646</v>
      </c>
      <c r="D1850" t="s">
        <v>644</v>
      </c>
      <c r="E1850" t="s">
        <v>645</v>
      </c>
      <c r="F1850" t="s">
        <v>649</v>
      </c>
      <c r="G1850" t="s">
        <v>650</v>
      </c>
      <c r="H1850" t="s">
        <v>1182</v>
      </c>
      <c r="I1850" t="s">
        <v>1183</v>
      </c>
      <c r="J1850">
        <v>3</v>
      </c>
      <c r="L1850" t="s">
        <v>1134</v>
      </c>
      <c r="M1850" t="s">
        <v>1184</v>
      </c>
      <c r="N1850" t="s">
        <v>1185</v>
      </c>
      <c r="O1850" t="s">
        <v>5822</v>
      </c>
      <c r="P1850" t="s">
        <v>99</v>
      </c>
      <c r="Q1850" t="s">
        <v>8644</v>
      </c>
      <c r="R1850" t="s">
        <v>8488</v>
      </c>
      <c r="S1850" t="s">
        <v>8643</v>
      </c>
      <c r="T1850" t="b">
        <v>1</v>
      </c>
      <c r="U1850" t="b">
        <v>0</v>
      </c>
      <c r="V1850">
        <v>2</v>
      </c>
      <c r="W1850">
        <v>25</v>
      </c>
      <c r="X1850">
        <v>12</v>
      </c>
      <c r="AB1850">
        <v>2</v>
      </c>
      <c r="AC1850">
        <v>1</v>
      </c>
      <c r="AD1850">
        <v>3</v>
      </c>
      <c r="AE1850" t="s">
        <v>618</v>
      </c>
      <c r="AG1850" t="s">
        <v>3189</v>
      </c>
      <c r="AH1850" t="s">
        <v>5823</v>
      </c>
    </row>
    <row r="1851" spans="1:34" x14ac:dyDescent="0.25">
      <c r="A1851">
        <v>6</v>
      </c>
      <c r="B1851" t="s">
        <v>643</v>
      </c>
      <c r="C1851" t="s">
        <v>646</v>
      </c>
      <c r="D1851" t="s">
        <v>644</v>
      </c>
      <c r="E1851" t="s">
        <v>645</v>
      </c>
      <c r="F1851" t="s">
        <v>649</v>
      </c>
      <c r="G1851" t="s">
        <v>650</v>
      </c>
      <c r="H1851" t="s">
        <v>1182</v>
      </c>
      <c r="I1851" t="s">
        <v>1183</v>
      </c>
      <c r="J1851">
        <v>3</v>
      </c>
      <c r="L1851" t="s">
        <v>1134</v>
      </c>
      <c r="M1851" t="s">
        <v>1184</v>
      </c>
      <c r="N1851" t="s">
        <v>1185</v>
      </c>
      <c r="O1851" t="s">
        <v>5824</v>
      </c>
      <c r="P1851" t="s">
        <v>99</v>
      </c>
      <c r="Q1851" t="s">
        <v>8644</v>
      </c>
      <c r="R1851" t="s">
        <v>8488</v>
      </c>
      <c r="S1851" t="s">
        <v>8643</v>
      </c>
      <c r="T1851" t="b">
        <v>1</v>
      </c>
      <c r="U1851" t="b">
        <v>0</v>
      </c>
      <c r="V1851">
        <v>3</v>
      </c>
      <c r="W1851">
        <v>27.5</v>
      </c>
      <c r="X1851">
        <v>11</v>
      </c>
      <c r="AB1851">
        <v>2</v>
      </c>
      <c r="AC1851">
        <v>1</v>
      </c>
      <c r="AD1851">
        <v>3</v>
      </c>
      <c r="AE1851" t="s">
        <v>610</v>
      </c>
      <c r="AG1851" t="s">
        <v>2350</v>
      </c>
      <c r="AH1851" t="s">
        <v>5825</v>
      </c>
    </row>
    <row r="1852" spans="1:34" x14ac:dyDescent="0.25">
      <c r="A1852">
        <v>6</v>
      </c>
      <c r="B1852" t="s">
        <v>643</v>
      </c>
      <c r="C1852" t="s">
        <v>646</v>
      </c>
      <c r="D1852" t="s">
        <v>644</v>
      </c>
      <c r="E1852" t="s">
        <v>645</v>
      </c>
      <c r="F1852" t="s">
        <v>649</v>
      </c>
      <c r="G1852" t="s">
        <v>650</v>
      </c>
      <c r="H1852" t="s">
        <v>1182</v>
      </c>
      <c r="I1852" t="s">
        <v>1183</v>
      </c>
      <c r="J1852">
        <v>3</v>
      </c>
      <c r="L1852" t="s">
        <v>1134</v>
      </c>
      <c r="M1852" t="s">
        <v>1184</v>
      </c>
      <c r="N1852" t="s">
        <v>1185</v>
      </c>
      <c r="O1852" t="s">
        <v>5826</v>
      </c>
      <c r="P1852" t="s">
        <v>356</v>
      </c>
      <c r="Q1852" t="s">
        <v>25</v>
      </c>
      <c r="R1852" t="s">
        <v>25</v>
      </c>
      <c r="S1852" t="s">
        <v>357</v>
      </c>
      <c r="T1852" t="b">
        <v>0</v>
      </c>
      <c r="U1852" t="b">
        <v>1</v>
      </c>
      <c r="V1852">
        <v>1</v>
      </c>
      <c r="Y1852">
        <v>462</v>
      </c>
      <c r="Z1852">
        <v>2</v>
      </c>
      <c r="AA1852" t="s">
        <v>3957</v>
      </c>
      <c r="AG1852" t="s">
        <v>5827</v>
      </c>
      <c r="AH1852" t="s">
        <v>1185</v>
      </c>
    </row>
    <row r="1853" spans="1:34" x14ac:dyDescent="0.25">
      <c r="A1853">
        <v>6</v>
      </c>
      <c r="B1853" t="s">
        <v>643</v>
      </c>
      <c r="C1853" t="s">
        <v>646</v>
      </c>
      <c r="D1853" t="s">
        <v>644</v>
      </c>
      <c r="E1853" t="s">
        <v>645</v>
      </c>
      <c r="F1853" t="s">
        <v>649</v>
      </c>
      <c r="G1853" t="s">
        <v>650</v>
      </c>
      <c r="H1853" t="s">
        <v>1186</v>
      </c>
      <c r="I1853" t="s">
        <v>1187</v>
      </c>
      <c r="J1853">
        <v>4</v>
      </c>
      <c r="L1853" t="s">
        <v>1139</v>
      </c>
      <c r="M1853" t="s">
        <v>1188</v>
      </c>
      <c r="N1853" t="s">
        <v>1189</v>
      </c>
      <c r="O1853" t="s">
        <v>5828</v>
      </c>
      <c r="P1853" t="s">
        <v>363</v>
      </c>
      <c r="Q1853" t="s">
        <v>357</v>
      </c>
      <c r="R1853" t="s">
        <v>357</v>
      </c>
      <c r="S1853" t="s">
        <v>357</v>
      </c>
      <c r="T1853" t="b">
        <v>0</v>
      </c>
      <c r="U1853" t="b">
        <v>1</v>
      </c>
      <c r="V1853">
        <v>1</v>
      </c>
      <c r="Y1853">
        <v>360</v>
      </c>
      <c r="Z1853">
        <v>0.56999999999999995</v>
      </c>
      <c r="AA1853" t="s">
        <v>3957</v>
      </c>
      <c r="AG1853" t="s">
        <v>5829</v>
      </c>
      <c r="AH1853" t="s">
        <v>1188</v>
      </c>
    </row>
    <row r="1854" spans="1:34" x14ac:dyDescent="0.25">
      <c r="A1854">
        <v>6</v>
      </c>
      <c r="B1854" t="s">
        <v>643</v>
      </c>
      <c r="C1854" t="s">
        <v>646</v>
      </c>
      <c r="D1854" t="s">
        <v>644</v>
      </c>
      <c r="E1854" t="s">
        <v>645</v>
      </c>
      <c r="F1854" t="s">
        <v>649</v>
      </c>
      <c r="G1854" t="s">
        <v>650</v>
      </c>
      <c r="H1854" t="s">
        <v>1186</v>
      </c>
      <c r="I1854" t="s">
        <v>1187</v>
      </c>
      <c r="J1854">
        <v>4</v>
      </c>
      <c r="L1854" t="s">
        <v>1139</v>
      </c>
      <c r="M1854" t="s">
        <v>1188</v>
      </c>
      <c r="N1854" t="s">
        <v>1189</v>
      </c>
      <c r="O1854" t="s">
        <v>5830</v>
      </c>
      <c r="P1854" t="s">
        <v>112</v>
      </c>
      <c r="Q1854" t="s">
        <v>8644</v>
      </c>
      <c r="R1854" t="s">
        <v>8488</v>
      </c>
      <c r="S1854" t="s">
        <v>8643</v>
      </c>
      <c r="T1854" t="b">
        <v>0</v>
      </c>
      <c r="U1854" t="b">
        <v>0</v>
      </c>
      <c r="V1854">
        <v>1</v>
      </c>
      <c r="W1854">
        <v>80</v>
      </c>
      <c r="X1854">
        <v>15</v>
      </c>
      <c r="AE1854" t="s">
        <v>618</v>
      </c>
      <c r="AG1854" t="s">
        <v>5831</v>
      </c>
      <c r="AH1854" t="s">
        <v>5832</v>
      </c>
    </row>
    <row r="1855" spans="1:34" x14ac:dyDescent="0.25">
      <c r="A1855">
        <v>6</v>
      </c>
      <c r="B1855" t="s">
        <v>643</v>
      </c>
      <c r="C1855" t="s">
        <v>646</v>
      </c>
      <c r="D1855" t="s">
        <v>644</v>
      </c>
      <c r="E1855" t="s">
        <v>645</v>
      </c>
      <c r="F1855" t="s">
        <v>649</v>
      </c>
      <c r="G1855" t="s">
        <v>650</v>
      </c>
      <c r="H1855" t="s">
        <v>1186</v>
      </c>
      <c r="I1855" t="s">
        <v>1187</v>
      </c>
      <c r="J1855">
        <v>4</v>
      </c>
      <c r="L1855" t="s">
        <v>1139</v>
      </c>
      <c r="M1855" t="s">
        <v>1188</v>
      </c>
      <c r="N1855" t="s">
        <v>1189</v>
      </c>
      <c r="O1855" t="s">
        <v>5833</v>
      </c>
      <c r="P1855" t="s">
        <v>112</v>
      </c>
      <c r="Q1855" t="s">
        <v>8644</v>
      </c>
      <c r="R1855" t="s">
        <v>8488</v>
      </c>
      <c r="S1855" t="s">
        <v>8643</v>
      </c>
      <c r="T1855" t="b">
        <v>0</v>
      </c>
      <c r="U1855" t="b">
        <v>0</v>
      </c>
      <c r="V1855">
        <v>2</v>
      </c>
      <c r="W1855">
        <v>80</v>
      </c>
      <c r="X1855">
        <v>14</v>
      </c>
      <c r="AE1855" t="s">
        <v>610</v>
      </c>
      <c r="AG1855" t="s">
        <v>5834</v>
      </c>
      <c r="AH1855" t="s">
        <v>5835</v>
      </c>
    </row>
    <row r="1856" spans="1:34" x14ac:dyDescent="0.25">
      <c r="A1856">
        <v>6</v>
      </c>
      <c r="B1856" t="s">
        <v>643</v>
      </c>
      <c r="C1856" t="s">
        <v>646</v>
      </c>
      <c r="D1856" t="s">
        <v>644</v>
      </c>
      <c r="E1856" t="s">
        <v>645</v>
      </c>
      <c r="F1856" t="s">
        <v>649</v>
      </c>
      <c r="G1856" t="s">
        <v>650</v>
      </c>
      <c r="H1856" t="s">
        <v>1186</v>
      </c>
      <c r="I1856" t="s">
        <v>1187</v>
      </c>
      <c r="J1856">
        <v>4</v>
      </c>
      <c r="L1856" t="s">
        <v>1139</v>
      </c>
      <c r="M1856" t="s">
        <v>1188</v>
      </c>
      <c r="N1856" t="s">
        <v>1189</v>
      </c>
      <c r="O1856" t="s">
        <v>5836</v>
      </c>
      <c r="P1856" t="s">
        <v>112</v>
      </c>
      <c r="Q1856" t="s">
        <v>8644</v>
      </c>
      <c r="R1856" t="s">
        <v>8488</v>
      </c>
      <c r="S1856" t="s">
        <v>8643</v>
      </c>
      <c r="T1856" t="b">
        <v>0</v>
      </c>
      <c r="U1856" t="b">
        <v>0</v>
      </c>
      <c r="V1856">
        <v>3</v>
      </c>
      <c r="W1856">
        <v>80</v>
      </c>
      <c r="X1856">
        <v>13</v>
      </c>
      <c r="AE1856" t="s">
        <v>610</v>
      </c>
      <c r="AG1856" t="s">
        <v>5834</v>
      </c>
      <c r="AH1856" t="s">
        <v>5837</v>
      </c>
    </row>
    <row r="1857" spans="1:34" x14ac:dyDescent="0.25">
      <c r="A1857">
        <v>6</v>
      </c>
      <c r="B1857" t="s">
        <v>643</v>
      </c>
      <c r="C1857" t="s">
        <v>646</v>
      </c>
      <c r="D1857" t="s">
        <v>644</v>
      </c>
      <c r="E1857" t="s">
        <v>645</v>
      </c>
      <c r="F1857" t="s">
        <v>649</v>
      </c>
      <c r="G1857" t="s">
        <v>650</v>
      </c>
      <c r="H1857" t="s">
        <v>1186</v>
      </c>
      <c r="I1857" t="s">
        <v>1187</v>
      </c>
      <c r="J1857">
        <v>4</v>
      </c>
      <c r="L1857" t="s">
        <v>1139</v>
      </c>
      <c r="M1857" t="s">
        <v>1188</v>
      </c>
      <c r="N1857" t="s">
        <v>1189</v>
      </c>
      <c r="O1857" t="s">
        <v>5838</v>
      </c>
      <c r="P1857" t="s">
        <v>229</v>
      </c>
      <c r="Q1857" t="s">
        <v>8650</v>
      </c>
      <c r="R1857" t="s">
        <v>8637</v>
      </c>
      <c r="S1857" t="s">
        <v>8645</v>
      </c>
      <c r="T1857" t="b">
        <v>1</v>
      </c>
      <c r="U1857" t="b">
        <v>0</v>
      </c>
      <c r="V1857">
        <v>1</v>
      </c>
      <c r="W1857">
        <v>25</v>
      </c>
      <c r="X1857">
        <v>10</v>
      </c>
      <c r="AB1857">
        <v>3</v>
      </c>
      <c r="AC1857">
        <v>1</v>
      </c>
      <c r="AD1857">
        <v>3</v>
      </c>
      <c r="AE1857" t="s">
        <v>618</v>
      </c>
      <c r="AG1857" t="s">
        <v>5839</v>
      </c>
      <c r="AH1857" t="s">
        <v>5840</v>
      </c>
    </row>
    <row r="1858" spans="1:34" x14ac:dyDescent="0.25">
      <c r="A1858">
        <v>6</v>
      </c>
      <c r="B1858" t="s">
        <v>643</v>
      </c>
      <c r="C1858" t="s">
        <v>646</v>
      </c>
      <c r="D1858" t="s">
        <v>644</v>
      </c>
      <c r="E1858" t="s">
        <v>645</v>
      </c>
      <c r="F1858" t="s">
        <v>649</v>
      </c>
      <c r="G1858" t="s">
        <v>650</v>
      </c>
      <c r="H1858" t="s">
        <v>1186</v>
      </c>
      <c r="I1858" t="s">
        <v>1187</v>
      </c>
      <c r="J1858">
        <v>4</v>
      </c>
      <c r="L1858" t="s">
        <v>1139</v>
      </c>
      <c r="M1858" t="s">
        <v>1188</v>
      </c>
      <c r="N1858" t="s">
        <v>1189</v>
      </c>
      <c r="O1858" t="s">
        <v>5841</v>
      </c>
      <c r="P1858" t="s">
        <v>229</v>
      </c>
      <c r="Q1858" t="s">
        <v>8650</v>
      </c>
      <c r="R1858" t="s">
        <v>8637</v>
      </c>
      <c r="S1858" t="s">
        <v>8645</v>
      </c>
      <c r="T1858" t="b">
        <v>1</v>
      </c>
      <c r="U1858" t="b">
        <v>0</v>
      </c>
      <c r="V1858">
        <v>2</v>
      </c>
      <c r="W1858">
        <v>27.5</v>
      </c>
      <c r="X1858">
        <v>9</v>
      </c>
      <c r="AB1858">
        <v>3</v>
      </c>
      <c r="AC1858">
        <v>1</v>
      </c>
      <c r="AD1858">
        <v>3</v>
      </c>
      <c r="AE1858" t="s">
        <v>610</v>
      </c>
      <c r="AG1858" t="s">
        <v>5842</v>
      </c>
      <c r="AH1858" t="s">
        <v>5843</v>
      </c>
    </row>
    <row r="1859" spans="1:34" x14ac:dyDescent="0.25">
      <c r="A1859">
        <v>6</v>
      </c>
      <c r="B1859" t="s">
        <v>643</v>
      </c>
      <c r="C1859" t="s">
        <v>646</v>
      </c>
      <c r="D1859" t="s">
        <v>644</v>
      </c>
      <c r="E1859" t="s">
        <v>645</v>
      </c>
      <c r="F1859" t="s">
        <v>649</v>
      </c>
      <c r="G1859" t="s">
        <v>650</v>
      </c>
      <c r="H1859" t="s">
        <v>1186</v>
      </c>
      <c r="I1859" t="s">
        <v>1187</v>
      </c>
      <c r="J1859">
        <v>4</v>
      </c>
      <c r="L1859" t="s">
        <v>1139</v>
      </c>
      <c r="M1859" t="s">
        <v>1188</v>
      </c>
      <c r="N1859" t="s">
        <v>1189</v>
      </c>
      <c r="O1859" t="s">
        <v>5844</v>
      </c>
      <c r="P1859" t="s">
        <v>229</v>
      </c>
      <c r="Q1859" t="s">
        <v>8650</v>
      </c>
      <c r="R1859" t="s">
        <v>8637</v>
      </c>
      <c r="S1859" t="s">
        <v>8645</v>
      </c>
      <c r="T1859" t="b">
        <v>1</v>
      </c>
      <c r="U1859" t="b">
        <v>0</v>
      </c>
      <c r="V1859">
        <v>3</v>
      </c>
      <c r="W1859">
        <v>30</v>
      </c>
      <c r="X1859">
        <v>8</v>
      </c>
      <c r="AB1859">
        <v>3</v>
      </c>
      <c r="AC1859">
        <v>1</v>
      </c>
      <c r="AD1859">
        <v>3</v>
      </c>
      <c r="AE1859" t="s">
        <v>610</v>
      </c>
      <c r="AG1859" t="s">
        <v>5842</v>
      </c>
      <c r="AH1859" t="s">
        <v>5845</v>
      </c>
    </row>
    <row r="1860" spans="1:34" x14ac:dyDescent="0.25">
      <c r="A1860">
        <v>6</v>
      </c>
      <c r="B1860" t="s">
        <v>643</v>
      </c>
      <c r="C1860" t="s">
        <v>646</v>
      </c>
      <c r="D1860" t="s">
        <v>644</v>
      </c>
      <c r="E1860" t="s">
        <v>645</v>
      </c>
      <c r="F1860" t="s">
        <v>649</v>
      </c>
      <c r="G1860" t="s">
        <v>650</v>
      </c>
      <c r="H1860" t="s">
        <v>1186</v>
      </c>
      <c r="I1860" t="s">
        <v>1187</v>
      </c>
      <c r="J1860">
        <v>4</v>
      </c>
      <c r="L1860" t="s">
        <v>1139</v>
      </c>
      <c r="M1860" t="s">
        <v>1188</v>
      </c>
      <c r="N1860" t="s">
        <v>1189</v>
      </c>
      <c r="O1860" t="s">
        <v>5846</v>
      </c>
      <c r="P1860" t="s">
        <v>129</v>
      </c>
      <c r="Q1860" t="s">
        <v>8644</v>
      </c>
      <c r="R1860" t="s">
        <v>8488</v>
      </c>
      <c r="S1860" t="s">
        <v>8643</v>
      </c>
      <c r="T1860" t="b">
        <v>1</v>
      </c>
      <c r="U1860" t="b">
        <v>0</v>
      </c>
      <c r="V1860">
        <v>1</v>
      </c>
      <c r="W1860">
        <v>30</v>
      </c>
      <c r="X1860">
        <v>10</v>
      </c>
      <c r="AB1860">
        <v>3</v>
      </c>
      <c r="AC1860">
        <v>1</v>
      </c>
      <c r="AD1860">
        <v>3</v>
      </c>
      <c r="AE1860" t="s">
        <v>3856</v>
      </c>
      <c r="AF1860" t="s">
        <v>5847</v>
      </c>
      <c r="AG1860" t="s">
        <v>5848</v>
      </c>
      <c r="AH1860" t="s">
        <v>5849</v>
      </c>
    </row>
    <row r="1861" spans="1:34" x14ac:dyDescent="0.25">
      <c r="A1861">
        <v>6</v>
      </c>
      <c r="B1861" t="s">
        <v>643</v>
      </c>
      <c r="C1861" t="s">
        <v>646</v>
      </c>
      <c r="D1861" t="s">
        <v>644</v>
      </c>
      <c r="E1861" t="s">
        <v>645</v>
      </c>
      <c r="F1861" t="s">
        <v>649</v>
      </c>
      <c r="G1861" t="s">
        <v>650</v>
      </c>
      <c r="H1861" t="s">
        <v>1186</v>
      </c>
      <c r="I1861" t="s">
        <v>1187</v>
      </c>
      <c r="J1861">
        <v>4</v>
      </c>
      <c r="L1861" t="s">
        <v>1139</v>
      </c>
      <c r="M1861" t="s">
        <v>1188</v>
      </c>
      <c r="N1861" t="s">
        <v>1189</v>
      </c>
      <c r="O1861" t="s">
        <v>5850</v>
      </c>
      <c r="P1861" t="s">
        <v>222</v>
      </c>
      <c r="Q1861" t="s">
        <v>8650</v>
      </c>
      <c r="R1861" t="s">
        <v>8637</v>
      </c>
      <c r="S1861" t="s">
        <v>8643</v>
      </c>
      <c r="T1861" t="b">
        <v>1</v>
      </c>
      <c r="U1861" t="b">
        <v>0</v>
      </c>
      <c r="V1861">
        <v>1</v>
      </c>
      <c r="W1861">
        <v>27.5</v>
      </c>
      <c r="X1861">
        <v>9</v>
      </c>
      <c r="AB1861">
        <v>2</v>
      </c>
      <c r="AC1861">
        <v>1</v>
      </c>
      <c r="AD1861">
        <v>2</v>
      </c>
      <c r="AE1861" t="s">
        <v>3856</v>
      </c>
      <c r="AF1861" t="s">
        <v>5847</v>
      </c>
      <c r="AG1861" t="s">
        <v>3882</v>
      </c>
      <c r="AH1861" t="s">
        <v>5851</v>
      </c>
    </row>
    <row r="1862" spans="1:34" x14ac:dyDescent="0.25">
      <c r="A1862">
        <v>6</v>
      </c>
      <c r="B1862" t="s">
        <v>643</v>
      </c>
      <c r="C1862" t="s">
        <v>646</v>
      </c>
      <c r="D1862" t="s">
        <v>644</v>
      </c>
      <c r="E1862" t="s">
        <v>645</v>
      </c>
      <c r="F1862" t="s">
        <v>649</v>
      </c>
      <c r="G1862" t="s">
        <v>650</v>
      </c>
      <c r="H1862" t="s">
        <v>1186</v>
      </c>
      <c r="I1862" t="s">
        <v>1187</v>
      </c>
      <c r="J1862">
        <v>4</v>
      </c>
      <c r="L1862" t="s">
        <v>1139</v>
      </c>
      <c r="M1862" t="s">
        <v>1188</v>
      </c>
      <c r="N1862" t="s">
        <v>1189</v>
      </c>
      <c r="O1862" t="s">
        <v>5852</v>
      </c>
      <c r="P1862" t="s">
        <v>129</v>
      </c>
      <c r="Q1862" t="s">
        <v>8644</v>
      </c>
      <c r="R1862" t="s">
        <v>8488</v>
      </c>
      <c r="S1862" t="s">
        <v>8643</v>
      </c>
      <c r="T1862" t="b">
        <v>1</v>
      </c>
      <c r="U1862" t="b">
        <v>0</v>
      </c>
      <c r="V1862">
        <v>2</v>
      </c>
      <c r="W1862">
        <v>30</v>
      </c>
      <c r="X1862">
        <v>9</v>
      </c>
      <c r="AB1862">
        <v>2</v>
      </c>
      <c r="AC1862">
        <v>1</v>
      </c>
      <c r="AD1862">
        <v>2</v>
      </c>
      <c r="AE1862" t="s">
        <v>610</v>
      </c>
      <c r="AF1862" t="s">
        <v>5853</v>
      </c>
      <c r="AG1862" t="s">
        <v>5854</v>
      </c>
      <c r="AH1862" t="s">
        <v>5855</v>
      </c>
    </row>
    <row r="1863" spans="1:34" x14ac:dyDescent="0.25">
      <c r="A1863">
        <v>6</v>
      </c>
      <c r="B1863" t="s">
        <v>643</v>
      </c>
      <c r="C1863" t="s">
        <v>646</v>
      </c>
      <c r="D1863" t="s">
        <v>644</v>
      </c>
      <c r="E1863" t="s">
        <v>645</v>
      </c>
      <c r="F1863" t="s">
        <v>649</v>
      </c>
      <c r="G1863" t="s">
        <v>650</v>
      </c>
      <c r="H1863" t="s">
        <v>1186</v>
      </c>
      <c r="I1863" t="s">
        <v>1187</v>
      </c>
      <c r="J1863">
        <v>4</v>
      </c>
      <c r="L1863" t="s">
        <v>1139</v>
      </c>
      <c r="M1863" t="s">
        <v>1188</v>
      </c>
      <c r="N1863" t="s">
        <v>1189</v>
      </c>
      <c r="O1863" t="s">
        <v>5856</v>
      </c>
      <c r="P1863" t="s">
        <v>222</v>
      </c>
      <c r="Q1863" t="s">
        <v>8650</v>
      </c>
      <c r="R1863" t="s">
        <v>8637</v>
      </c>
      <c r="S1863" t="s">
        <v>8643</v>
      </c>
      <c r="T1863" t="b">
        <v>1</v>
      </c>
      <c r="U1863" t="b">
        <v>0</v>
      </c>
      <c r="V1863">
        <v>2</v>
      </c>
      <c r="W1863">
        <v>30</v>
      </c>
      <c r="X1863">
        <v>9</v>
      </c>
      <c r="AB1863">
        <v>2</v>
      </c>
      <c r="AC1863">
        <v>1</v>
      </c>
      <c r="AD1863">
        <v>2</v>
      </c>
      <c r="AE1863" t="s">
        <v>610</v>
      </c>
      <c r="AF1863" t="s">
        <v>5853</v>
      </c>
      <c r="AG1863" t="s">
        <v>1937</v>
      </c>
      <c r="AH1863" t="s">
        <v>5857</v>
      </c>
    </row>
    <row r="1864" spans="1:34" x14ac:dyDescent="0.25">
      <c r="A1864">
        <v>6</v>
      </c>
      <c r="B1864" t="s">
        <v>643</v>
      </c>
      <c r="C1864" t="s">
        <v>646</v>
      </c>
      <c r="D1864" t="s">
        <v>644</v>
      </c>
      <c r="E1864" t="s">
        <v>645</v>
      </c>
      <c r="F1864" t="s">
        <v>649</v>
      </c>
      <c r="G1864" t="s">
        <v>650</v>
      </c>
      <c r="H1864" t="s">
        <v>1186</v>
      </c>
      <c r="I1864" t="s">
        <v>1187</v>
      </c>
      <c r="J1864">
        <v>4</v>
      </c>
      <c r="L1864" t="s">
        <v>1139</v>
      </c>
      <c r="M1864" t="s">
        <v>1188</v>
      </c>
      <c r="N1864" t="s">
        <v>1189</v>
      </c>
      <c r="O1864" t="s">
        <v>5858</v>
      </c>
      <c r="P1864" t="s">
        <v>129</v>
      </c>
      <c r="Q1864" t="s">
        <v>8644</v>
      </c>
      <c r="R1864" t="s">
        <v>8488</v>
      </c>
      <c r="S1864" t="s">
        <v>8643</v>
      </c>
      <c r="T1864" t="b">
        <v>1</v>
      </c>
      <c r="U1864" t="b">
        <v>0</v>
      </c>
      <c r="V1864">
        <v>3</v>
      </c>
      <c r="W1864">
        <v>30</v>
      </c>
      <c r="X1864">
        <v>8</v>
      </c>
      <c r="AB1864">
        <v>2</v>
      </c>
      <c r="AC1864">
        <v>1</v>
      </c>
      <c r="AD1864">
        <v>2</v>
      </c>
      <c r="AE1864" t="s">
        <v>610</v>
      </c>
      <c r="AF1864" t="s">
        <v>5859</v>
      </c>
      <c r="AG1864" t="s">
        <v>5854</v>
      </c>
      <c r="AH1864" t="s">
        <v>5860</v>
      </c>
    </row>
    <row r="1865" spans="1:34" x14ac:dyDescent="0.25">
      <c r="A1865">
        <v>6</v>
      </c>
      <c r="B1865" t="s">
        <v>643</v>
      </c>
      <c r="C1865" t="s">
        <v>646</v>
      </c>
      <c r="D1865" t="s">
        <v>644</v>
      </c>
      <c r="E1865" t="s">
        <v>645</v>
      </c>
      <c r="F1865" t="s">
        <v>649</v>
      </c>
      <c r="G1865" t="s">
        <v>650</v>
      </c>
      <c r="H1865" t="s">
        <v>1186</v>
      </c>
      <c r="I1865" t="s">
        <v>1187</v>
      </c>
      <c r="J1865">
        <v>4</v>
      </c>
      <c r="L1865" t="s">
        <v>1139</v>
      </c>
      <c r="M1865" t="s">
        <v>1188</v>
      </c>
      <c r="N1865" t="s">
        <v>1189</v>
      </c>
      <c r="O1865" t="s">
        <v>5861</v>
      </c>
      <c r="P1865" t="s">
        <v>222</v>
      </c>
      <c r="Q1865" t="s">
        <v>8650</v>
      </c>
      <c r="R1865" t="s">
        <v>8637</v>
      </c>
      <c r="S1865" t="s">
        <v>8643</v>
      </c>
      <c r="T1865" t="b">
        <v>1</v>
      </c>
      <c r="U1865" t="b">
        <v>0</v>
      </c>
      <c r="V1865">
        <v>3</v>
      </c>
      <c r="W1865">
        <v>30</v>
      </c>
      <c r="X1865">
        <v>8</v>
      </c>
      <c r="AB1865">
        <v>2</v>
      </c>
      <c r="AC1865">
        <v>1</v>
      </c>
      <c r="AD1865">
        <v>2</v>
      </c>
      <c r="AE1865" t="s">
        <v>610</v>
      </c>
      <c r="AF1865" t="s">
        <v>5859</v>
      </c>
      <c r="AG1865" t="s">
        <v>1937</v>
      </c>
      <c r="AH1865" t="s">
        <v>5862</v>
      </c>
    </row>
    <row r="1866" spans="1:34" x14ac:dyDescent="0.25">
      <c r="A1866">
        <v>6</v>
      </c>
      <c r="B1866" t="s">
        <v>643</v>
      </c>
      <c r="C1866" t="s">
        <v>646</v>
      </c>
      <c r="D1866" t="s">
        <v>644</v>
      </c>
      <c r="E1866" t="s">
        <v>645</v>
      </c>
      <c r="F1866" t="s">
        <v>649</v>
      </c>
      <c r="G1866" t="s">
        <v>650</v>
      </c>
      <c r="H1866" t="s">
        <v>1186</v>
      </c>
      <c r="I1866" t="s">
        <v>1187</v>
      </c>
      <c r="J1866">
        <v>4</v>
      </c>
      <c r="L1866" t="s">
        <v>1139</v>
      </c>
      <c r="M1866" t="s">
        <v>1188</v>
      </c>
      <c r="N1866" t="s">
        <v>1189</v>
      </c>
      <c r="O1866" t="s">
        <v>5863</v>
      </c>
      <c r="P1866" t="s">
        <v>1534</v>
      </c>
      <c r="Q1866" t="s">
        <v>2</v>
      </c>
      <c r="R1866" t="s">
        <v>2</v>
      </c>
      <c r="S1866" t="s">
        <v>8646</v>
      </c>
      <c r="T1866" t="b">
        <v>0</v>
      </c>
      <c r="U1866" t="b">
        <v>1</v>
      </c>
      <c r="V1866">
        <v>1</v>
      </c>
      <c r="W1866">
        <v>150</v>
      </c>
      <c r="Y1866">
        <v>70.199999999999989</v>
      </c>
      <c r="AG1866" t="s">
        <v>5864</v>
      </c>
      <c r="AH1866" t="s">
        <v>5865</v>
      </c>
    </row>
    <row r="1867" spans="1:34" x14ac:dyDescent="0.25">
      <c r="A1867">
        <v>6</v>
      </c>
      <c r="B1867" t="s">
        <v>643</v>
      </c>
      <c r="C1867" t="s">
        <v>646</v>
      </c>
      <c r="D1867" t="s">
        <v>644</v>
      </c>
      <c r="E1867" t="s">
        <v>645</v>
      </c>
      <c r="F1867" t="s">
        <v>649</v>
      </c>
      <c r="G1867" t="s">
        <v>650</v>
      </c>
      <c r="H1867" t="s">
        <v>1186</v>
      </c>
      <c r="I1867" t="s">
        <v>1187</v>
      </c>
      <c r="J1867">
        <v>4</v>
      </c>
      <c r="L1867" t="s">
        <v>1139</v>
      </c>
      <c r="M1867" t="s">
        <v>1188</v>
      </c>
      <c r="N1867" t="s">
        <v>1189</v>
      </c>
      <c r="O1867" t="s">
        <v>5866</v>
      </c>
      <c r="P1867" t="s">
        <v>1534</v>
      </c>
      <c r="Q1867" t="s">
        <v>2</v>
      </c>
      <c r="R1867" t="s">
        <v>2</v>
      </c>
      <c r="S1867" t="s">
        <v>8646</v>
      </c>
      <c r="T1867" t="b">
        <v>0</v>
      </c>
      <c r="U1867" t="b">
        <v>1</v>
      </c>
      <c r="V1867">
        <v>2</v>
      </c>
      <c r="W1867">
        <v>150</v>
      </c>
      <c r="Y1867">
        <v>70.199999999999989</v>
      </c>
      <c r="AG1867" t="s">
        <v>5864</v>
      </c>
      <c r="AH1867" t="s">
        <v>5867</v>
      </c>
    </row>
    <row r="1868" spans="1:34" x14ac:dyDescent="0.25">
      <c r="A1868">
        <v>6</v>
      </c>
      <c r="B1868" t="s">
        <v>643</v>
      </c>
      <c r="C1868" t="s">
        <v>646</v>
      </c>
      <c r="D1868" t="s">
        <v>644</v>
      </c>
      <c r="E1868" t="s">
        <v>645</v>
      </c>
      <c r="F1868" t="s">
        <v>649</v>
      </c>
      <c r="G1868" t="s">
        <v>650</v>
      </c>
      <c r="H1868" t="s">
        <v>1186</v>
      </c>
      <c r="I1868" t="s">
        <v>1187</v>
      </c>
      <c r="J1868">
        <v>4</v>
      </c>
      <c r="L1868" t="s">
        <v>1139</v>
      </c>
      <c r="M1868" t="s">
        <v>1188</v>
      </c>
      <c r="N1868" t="s">
        <v>1189</v>
      </c>
      <c r="O1868" t="s">
        <v>5868</v>
      </c>
      <c r="P1868" t="s">
        <v>1534</v>
      </c>
      <c r="Q1868" t="s">
        <v>2</v>
      </c>
      <c r="R1868" t="s">
        <v>2</v>
      </c>
      <c r="S1868" t="s">
        <v>8646</v>
      </c>
      <c r="T1868" t="b">
        <v>0</v>
      </c>
      <c r="U1868" t="b">
        <v>1</v>
      </c>
      <c r="V1868">
        <v>3</v>
      </c>
      <c r="W1868">
        <v>150</v>
      </c>
      <c r="Y1868">
        <v>60</v>
      </c>
      <c r="AG1868" t="s">
        <v>5869</v>
      </c>
      <c r="AH1868" t="s">
        <v>5870</v>
      </c>
    </row>
    <row r="1869" spans="1:34" x14ac:dyDescent="0.25">
      <c r="A1869">
        <v>6</v>
      </c>
      <c r="B1869" t="s">
        <v>643</v>
      </c>
      <c r="C1869" t="s">
        <v>646</v>
      </c>
      <c r="D1869" t="s">
        <v>644</v>
      </c>
      <c r="E1869" t="s">
        <v>645</v>
      </c>
      <c r="F1869" t="s">
        <v>649</v>
      </c>
      <c r="G1869" t="s">
        <v>650</v>
      </c>
      <c r="H1869" t="s">
        <v>1186</v>
      </c>
      <c r="I1869" t="s">
        <v>1187</v>
      </c>
      <c r="J1869">
        <v>4</v>
      </c>
      <c r="L1869" t="s">
        <v>1139</v>
      </c>
      <c r="M1869" t="s">
        <v>1188</v>
      </c>
      <c r="N1869" t="s">
        <v>1189</v>
      </c>
      <c r="O1869" t="s">
        <v>5871</v>
      </c>
      <c r="P1869" t="s">
        <v>363</v>
      </c>
      <c r="Q1869" t="s">
        <v>357</v>
      </c>
      <c r="R1869" t="s">
        <v>357</v>
      </c>
      <c r="S1869" t="s">
        <v>357</v>
      </c>
      <c r="T1869" t="b">
        <v>0</v>
      </c>
      <c r="U1869" t="b">
        <v>1</v>
      </c>
      <c r="V1869">
        <v>2</v>
      </c>
      <c r="Y1869">
        <v>45</v>
      </c>
      <c r="Z1869">
        <v>0.16</v>
      </c>
      <c r="AA1869" t="s">
        <v>3957</v>
      </c>
      <c r="AG1869" t="s">
        <v>5872</v>
      </c>
      <c r="AH1869" t="s">
        <v>5873</v>
      </c>
    </row>
    <row r="1870" spans="1:34" x14ac:dyDescent="0.25">
      <c r="A1870">
        <v>6</v>
      </c>
      <c r="B1870" t="s">
        <v>643</v>
      </c>
      <c r="C1870" t="s">
        <v>646</v>
      </c>
      <c r="D1870" t="s">
        <v>644</v>
      </c>
      <c r="E1870" t="s">
        <v>645</v>
      </c>
      <c r="F1870" t="s">
        <v>649</v>
      </c>
      <c r="G1870" t="s">
        <v>650</v>
      </c>
      <c r="H1870" t="s">
        <v>1186</v>
      </c>
      <c r="I1870" t="s">
        <v>1187</v>
      </c>
      <c r="J1870">
        <v>4</v>
      </c>
      <c r="L1870" t="s">
        <v>1139</v>
      </c>
      <c r="M1870" t="s">
        <v>1188</v>
      </c>
      <c r="N1870" t="s">
        <v>1189</v>
      </c>
      <c r="O1870" t="s">
        <v>5874</v>
      </c>
      <c r="P1870" t="s">
        <v>363</v>
      </c>
      <c r="Q1870" t="s">
        <v>357</v>
      </c>
      <c r="R1870" t="s">
        <v>357</v>
      </c>
      <c r="S1870" t="s">
        <v>357</v>
      </c>
      <c r="T1870" t="b">
        <v>0</v>
      </c>
      <c r="U1870" t="b">
        <v>1</v>
      </c>
      <c r="V1870">
        <v>3</v>
      </c>
      <c r="Y1870">
        <v>45</v>
      </c>
      <c r="Z1870">
        <v>0.16</v>
      </c>
      <c r="AA1870" t="s">
        <v>3957</v>
      </c>
      <c r="AG1870" t="s">
        <v>5872</v>
      </c>
      <c r="AH1870" t="s">
        <v>5875</v>
      </c>
    </row>
    <row r="1871" spans="1:34" x14ac:dyDescent="0.25">
      <c r="A1871">
        <v>6</v>
      </c>
      <c r="B1871" t="s">
        <v>643</v>
      </c>
      <c r="C1871" t="s">
        <v>646</v>
      </c>
      <c r="D1871" t="s">
        <v>644</v>
      </c>
      <c r="E1871" t="s">
        <v>645</v>
      </c>
      <c r="F1871" t="s">
        <v>649</v>
      </c>
      <c r="G1871" t="s">
        <v>650</v>
      </c>
      <c r="H1871" t="s">
        <v>1186</v>
      </c>
      <c r="I1871" t="s">
        <v>1187</v>
      </c>
      <c r="J1871">
        <v>4</v>
      </c>
      <c r="L1871" t="s">
        <v>1139</v>
      </c>
      <c r="M1871" t="s">
        <v>1188</v>
      </c>
      <c r="N1871" t="s">
        <v>1189</v>
      </c>
      <c r="O1871" t="s">
        <v>5876</v>
      </c>
      <c r="P1871" t="s">
        <v>363</v>
      </c>
      <c r="Q1871" t="s">
        <v>357</v>
      </c>
      <c r="R1871" t="s">
        <v>357</v>
      </c>
      <c r="S1871" t="s">
        <v>357</v>
      </c>
      <c r="T1871" t="b">
        <v>0</v>
      </c>
      <c r="U1871" t="b">
        <v>1</v>
      </c>
      <c r="V1871">
        <v>4</v>
      </c>
      <c r="Y1871">
        <v>45</v>
      </c>
      <c r="Z1871">
        <v>0.16</v>
      </c>
      <c r="AA1871" t="s">
        <v>3957</v>
      </c>
      <c r="AG1871" t="s">
        <v>5872</v>
      </c>
      <c r="AH1871" t="s">
        <v>5877</v>
      </c>
    </row>
    <row r="1872" spans="1:34" x14ac:dyDescent="0.25">
      <c r="A1872">
        <v>6</v>
      </c>
      <c r="B1872" t="s">
        <v>643</v>
      </c>
      <c r="C1872" t="s">
        <v>646</v>
      </c>
      <c r="D1872" t="s">
        <v>644</v>
      </c>
      <c r="E1872" t="s">
        <v>645</v>
      </c>
      <c r="F1872" t="s">
        <v>649</v>
      </c>
      <c r="G1872" t="s">
        <v>650</v>
      </c>
      <c r="H1872" t="s">
        <v>1186</v>
      </c>
      <c r="I1872" t="s">
        <v>1187</v>
      </c>
      <c r="J1872">
        <v>4</v>
      </c>
      <c r="L1872" t="s">
        <v>1139</v>
      </c>
      <c r="M1872" t="s">
        <v>1188</v>
      </c>
      <c r="N1872" t="s">
        <v>1189</v>
      </c>
      <c r="O1872" t="s">
        <v>5878</v>
      </c>
      <c r="P1872" t="s">
        <v>363</v>
      </c>
      <c r="Q1872" t="s">
        <v>357</v>
      </c>
      <c r="R1872" t="s">
        <v>357</v>
      </c>
      <c r="S1872" t="s">
        <v>357</v>
      </c>
      <c r="T1872" t="b">
        <v>0</v>
      </c>
      <c r="U1872" t="b">
        <v>1</v>
      </c>
      <c r="V1872">
        <v>5</v>
      </c>
      <c r="Y1872">
        <v>45</v>
      </c>
      <c r="Z1872">
        <v>0.16</v>
      </c>
      <c r="AA1872" t="s">
        <v>3957</v>
      </c>
      <c r="AG1872" t="s">
        <v>5872</v>
      </c>
      <c r="AH1872" t="s">
        <v>5879</v>
      </c>
    </row>
    <row r="1873" spans="1:34" x14ac:dyDescent="0.25">
      <c r="A1873">
        <v>6</v>
      </c>
      <c r="B1873" t="s">
        <v>643</v>
      </c>
      <c r="C1873" t="s">
        <v>646</v>
      </c>
      <c r="D1873" t="s">
        <v>644</v>
      </c>
      <c r="E1873" t="s">
        <v>645</v>
      </c>
      <c r="F1873" t="s">
        <v>649</v>
      </c>
      <c r="G1873" t="s">
        <v>650</v>
      </c>
      <c r="H1873" t="s">
        <v>1186</v>
      </c>
      <c r="I1873" t="s">
        <v>1187</v>
      </c>
      <c r="J1873">
        <v>4</v>
      </c>
      <c r="L1873" t="s">
        <v>1139</v>
      </c>
      <c r="M1873" t="s">
        <v>1188</v>
      </c>
      <c r="N1873" t="s">
        <v>1189</v>
      </c>
      <c r="O1873" t="s">
        <v>5880</v>
      </c>
      <c r="P1873" t="s">
        <v>363</v>
      </c>
      <c r="Q1873" t="s">
        <v>357</v>
      </c>
      <c r="R1873" t="s">
        <v>357</v>
      </c>
      <c r="S1873" t="s">
        <v>357</v>
      </c>
      <c r="T1873" t="b">
        <v>0</v>
      </c>
      <c r="U1873" t="b">
        <v>1</v>
      </c>
      <c r="V1873">
        <v>6</v>
      </c>
      <c r="Y1873">
        <v>45</v>
      </c>
      <c r="Z1873">
        <v>0.16</v>
      </c>
      <c r="AA1873" t="s">
        <v>3957</v>
      </c>
      <c r="AG1873" t="s">
        <v>5872</v>
      </c>
      <c r="AH1873" t="s">
        <v>5881</v>
      </c>
    </row>
    <row r="1874" spans="1:34" x14ac:dyDescent="0.25">
      <c r="A1874">
        <v>6</v>
      </c>
      <c r="B1874" t="s">
        <v>643</v>
      </c>
      <c r="C1874" t="s">
        <v>646</v>
      </c>
      <c r="D1874" t="s">
        <v>644</v>
      </c>
      <c r="E1874" t="s">
        <v>645</v>
      </c>
      <c r="F1874" t="s">
        <v>649</v>
      </c>
      <c r="G1874" t="s">
        <v>650</v>
      </c>
      <c r="H1874" t="s">
        <v>1186</v>
      </c>
      <c r="I1874" t="s">
        <v>1187</v>
      </c>
      <c r="J1874">
        <v>4</v>
      </c>
      <c r="L1874" t="s">
        <v>1139</v>
      </c>
      <c r="M1874" t="s">
        <v>1188</v>
      </c>
      <c r="N1874" t="s">
        <v>1189</v>
      </c>
      <c r="O1874" t="s">
        <v>5882</v>
      </c>
      <c r="P1874" t="s">
        <v>363</v>
      </c>
      <c r="Q1874" t="s">
        <v>357</v>
      </c>
      <c r="R1874" t="s">
        <v>357</v>
      </c>
      <c r="S1874" t="s">
        <v>357</v>
      </c>
      <c r="T1874" t="b">
        <v>0</v>
      </c>
      <c r="U1874" t="b">
        <v>1</v>
      </c>
      <c r="V1874">
        <v>7</v>
      </c>
      <c r="Y1874">
        <v>45</v>
      </c>
      <c r="Z1874">
        <v>0.16</v>
      </c>
      <c r="AA1874" t="s">
        <v>3957</v>
      </c>
      <c r="AG1874" t="s">
        <v>5872</v>
      </c>
      <c r="AH1874" t="s">
        <v>1189</v>
      </c>
    </row>
    <row r="1875" spans="1:34" x14ac:dyDescent="0.25">
      <c r="A1875">
        <v>6</v>
      </c>
      <c r="B1875" t="s">
        <v>643</v>
      </c>
      <c r="C1875" t="s">
        <v>646</v>
      </c>
      <c r="D1875" t="s">
        <v>644</v>
      </c>
      <c r="E1875" t="s">
        <v>645</v>
      </c>
      <c r="F1875" t="s">
        <v>649</v>
      </c>
      <c r="G1875" t="s">
        <v>650</v>
      </c>
      <c r="H1875" t="s">
        <v>1190</v>
      </c>
      <c r="I1875" t="s">
        <v>1191</v>
      </c>
      <c r="J1875">
        <v>1</v>
      </c>
      <c r="L1875" t="s">
        <v>1124</v>
      </c>
      <c r="M1875" t="s">
        <v>1192</v>
      </c>
      <c r="N1875" t="s">
        <v>1193</v>
      </c>
      <c r="O1875" t="s">
        <v>5883</v>
      </c>
      <c r="P1875" t="s">
        <v>363</v>
      </c>
      <c r="Q1875" t="s">
        <v>357</v>
      </c>
      <c r="R1875" t="s">
        <v>357</v>
      </c>
      <c r="S1875" t="s">
        <v>357</v>
      </c>
      <c r="T1875" t="b">
        <v>0</v>
      </c>
      <c r="U1875" t="b">
        <v>1</v>
      </c>
      <c r="V1875">
        <v>1</v>
      </c>
      <c r="Y1875">
        <v>360</v>
      </c>
      <c r="Z1875">
        <v>0.56999999999999995</v>
      </c>
      <c r="AA1875" t="s">
        <v>3957</v>
      </c>
      <c r="AG1875" t="s">
        <v>5884</v>
      </c>
      <c r="AH1875" t="s">
        <v>1192</v>
      </c>
    </row>
    <row r="1876" spans="1:34" x14ac:dyDescent="0.25">
      <c r="A1876">
        <v>6</v>
      </c>
      <c r="B1876" t="s">
        <v>643</v>
      </c>
      <c r="C1876" t="s">
        <v>646</v>
      </c>
      <c r="D1876" t="s">
        <v>644</v>
      </c>
      <c r="E1876" t="s">
        <v>645</v>
      </c>
      <c r="F1876" t="s">
        <v>649</v>
      </c>
      <c r="G1876" t="s">
        <v>650</v>
      </c>
      <c r="H1876" t="s">
        <v>1190</v>
      </c>
      <c r="I1876" t="s">
        <v>1191</v>
      </c>
      <c r="J1876">
        <v>1</v>
      </c>
      <c r="L1876" t="s">
        <v>1124</v>
      </c>
      <c r="M1876" t="s">
        <v>1192</v>
      </c>
      <c r="N1876" t="s">
        <v>1193</v>
      </c>
      <c r="O1876" t="s">
        <v>5885</v>
      </c>
      <c r="P1876" t="s">
        <v>403</v>
      </c>
      <c r="Q1876" t="s">
        <v>272</v>
      </c>
      <c r="R1876" t="s">
        <v>8666</v>
      </c>
      <c r="S1876" t="s">
        <v>8645</v>
      </c>
      <c r="T1876" t="b">
        <v>0</v>
      </c>
      <c r="U1876" t="b">
        <v>0</v>
      </c>
      <c r="V1876">
        <v>1</v>
      </c>
      <c r="W1876">
        <v>0</v>
      </c>
      <c r="X1876">
        <v>8</v>
      </c>
      <c r="AG1876" t="s">
        <v>5886</v>
      </c>
      <c r="AH1876" t="s">
        <v>5887</v>
      </c>
    </row>
    <row r="1877" spans="1:34" x14ac:dyDescent="0.25">
      <c r="A1877">
        <v>6</v>
      </c>
      <c r="B1877" t="s">
        <v>643</v>
      </c>
      <c r="C1877" t="s">
        <v>646</v>
      </c>
      <c r="D1877" t="s">
        <v>644</v>
      </c>
      <c r="E1877" t="s">
        <v>645</v>
      </c>
      <c r="F1877" t="s">
        <v>649</v>
      </c>
      <c r="G1877" t="s">
        <v>650</v>
      </c>
      <c r="H1877" t="s">
        <v>1190</v>
      </c>
      <c r="I1877" t="s">
        <v>1191</v>
      </c>
      <c r="J1877">
        <v>1</v>
      </c>
      <c r="L1877" t="s">
        <v>1124</v>
      </c>
      <c r="M1877" t="s">
        <v>1192</v>
      </c>
      <c r="N1877" t="s">
        <v>1193</v>
      </c>
      <c r="O1877" t="s">
        <v>5888</v>
      </c>
      <c r="P1877" t="s">
        <v>403</v>
      </c>
      <c r="Q1877" t="s">
        <v>272</v>
      </c>
      <c r="R1877" t="s">
        <v>8666</v>
      </c>
      <c r="S1877" t="s">
        <v>8645</v>
      </c>
      <c r="T1877" t="b">
        <v>0</v>
      </c>
      <c r="U1877" t="b">
        <v>0</v>
      </c>
      <c r="V1877">
        <v>2</v>
      </c>
      <c r="W1877">
        <v>0</v>
      </c>
      <c r="X1877">
        <v>8</v>
      </c>
      <c r="AG1877" t="s">
        <v>5886</v>
      </c>
      <c r="AH1877" t="s">
        <v>5889</v>
      </c>
    </row>
    <row r="1878" spans="1:34" x14ac:dyDescent="0.25">
      <c r="A1878">
        <v>6</v>
      </c>
      <c r="B1878" t="s">
        <v>643</v>
      </c>
      <c r="C1878" t="s">
        <v>646</v>
      </c>
      <c r="D1878" t="s">
        <v>644</v>
      </c>
      <c r="E1878" t="s">
        <v>645</v>
      </c>
      <c r="F1878" t="s">
        <v>649</v>
      </c>
      <c r="G1878" t="s">
        <v>650</v>
      </c>
      <c r="H1878" t="s">
        <v>1190</v>
      </c>
      <c r="I1878" t="s">
        <v>1191</v>
      </c>
      <c r="J1878">
        <v>1</v>
      </c>
      <c r="L1878" t="s">
        <v>1124</v>
      </c>
      <c r="M1878" t="s">
        <v>1192</v>
      </c>
      <c r="N1878" t="s">
        <v>1193</v>
      </c>
      <c r="O1878" t="s">
        <v>5890</v>
      </c>
      <c r="P1878" t="s">
        <v>394</v>
      </c>
      <c r="Q1878" t="s">
        <v>272</v>
      </c>
      <c r="R1878" t="s">
        <v>8666</v>
      </c>
      <c r="S1878" t="s">
        <v>8645</v>
      </c>
      <c r="T1878" t="b">
        <v>0</v>
      </c>
      <c r="U1878" t="b">
        <v>0</v>
      </c>
      <c r="V1878">
        <v>1</v>
      </c>
      <c r="W1878">
        <v>0</v>
      </c>
      <c r="X1878">
        <v>15</v>
      </c>
      <c r="AG1878" t="s">
        <v>3073</v>
      </c>
      <c r="AH1878" t="s">
        <v>5891</v>
      </c>
    </row>
    <row r="1879" spans="1:34" x14ac:dyDescent="0.25">
      <c r="A1879">
        <v>6</v>
      </c>
      <c r="B1879" t="s">
        <v>643</v>
      </c>
      <c r="C1879" t="s">
        <v>646</v>
      </c>
      <c r="D1879" t="s">
        <v>644</v>
      </c>
      <c r="E1879" t="s">
        <v>645</v>
      </c>
      <c r="F1879" t="s">
        <v>649</v>
      </c>
      <c r="G1879" t="s">
        <v>650</v>
      </c>
      <c r="H1879" t="s">
        <v>1190</v>
      </c>
      <c r="I1879" t="s">
        <v>1191</v>
      </c>
      <c r="J1879">
        <v>1</v>
      </c>
      <c r="L1879" t="s">
        <v>1124</v>
      </c>
      <c r="M1879" t="s">
        <v>1192</v>
      </c>
      <c r="N1879" t="s">
        <v>1193</v>
      </c>
      <c r="O1879" t="s">
        <v>5892</v>
      </c>
      <c r="P1879" t="s">
        <v>394</v>
      </c>
      <c r="Q1879" t="s">
        <v>272</v>
      </c>
      <c r="R1879" t="s">
        <v>8666</v>
      </c>
      <c r="S1879" t="s">
        <v>8645</v>
      </c>
      <c r="T1879" t="b">
        <v>0</v>
      </c>
      <c r="U1879" t="b">
        <v>0</v>
      </c>
      <c r="V1879">
        <v>2</v>
      </c>
      <c r="W1879">
        <v>0</v>
      </c>
      <c r="X1879">
        <v>15</v>
      </c>
      <c r="AG1879" t="s">
        <v>3073</v>
      </c>
      <c r="AH1879" t="s">
        <v>5893</v>
      </c>
    </row>
    <row r="1880" spans="1:34" x14ac:dyDescent="0.25">
      <c r="A1880">
        <v>6</v>
      </c>
      <c r="B1880" t="s">
        <v>643</v>
      </c>
      <c r="C1880" t="s">
        <v>646</v>
      </c>
      <c r="D1880" t="s">
        <v>644</v>
      </c>
      <c r="E1880" t="s">
        <v>645</v>
      </c>
      <c r="F1880" t="s">
        <v>649</v>
      </c>
      <c r="G1880" t="s">
        <v>650</v>
      </c>
      <c r="H1880" t="s">
        <v>1190</v>
      </c>
      <c r="I1880" t="s">
        <v>1191</v>
      </c>
      <c r="J1880">
        <v>1</v>
      </c>
      <c r="L1880" t="s">
        <v>1124</v>
      </c>
      <c r="M1880" t="s">
        <v>1192</v>
      </c>
      <c r="N1880" t="s">
        <v>1193</v>
      </c>
      <c r="O1880" t="s">
        <v>5894</v>
      </c>
      <c r="P1880" t="s">
        <v>334</v>
      </c>
      <c r="Q1880" t="s">
        <v>2</v>
      </c>
      <c r="R1880" t="s">
        <v>8652</v>
      </c>
      <c r="S1880" t="s">
        <v>8646</v>
      </c>
      <c r="T1880" t="b">
        <v>0</v>
      </c>
      <c r="U1880" t="b">
        <v>1</v>
      </c>
      <c r="V1880">
        <v>1</v>
      </c>
      <c r="W1880">
        <v>0</v>
      </c>
      <c r="Y1880">
        <v>60</v>
      </c>
      <c r="AG1880" t="s">
        <v>5058</v>
      </c>
      <c r="AH1880" t="s">
        <v>5895</v>
      </c>
    </row>
    <row r="1881" spans="1:34" x14ac:dyDescent="0.25">
      <c r="A1881">
        <v>6</v>
      </c>
      <c r="B1881" t="s">
        <v>643</v>
      </c>
      <c r="C1881" t="s">
        <v>646</v>
      </c>
      <c r="D1881" t="s">
        <v>644</v>
      </c>
      <c r="E1881" t="s">
        <v>645</v>
      </c>
      <c r="F1881" t="s">
        <v>649</v>
      </c>
      <c r="G1881" t="s">
        <v>650</v>
      </c>
      <c r="H1881" t="s">
        <v>1190</v>
      </c>
      <c r="I1881" t="s">
        <v>1191</v>
      </c>
      <c r="J1881">
        <v>1</v>
      </c>
      <c r="L1881" t="s">
        <v>1124</v>
      </c>
      <c r="M1881" t="s">
        <v>1192</v>
      </c>
      <c r="N1881" t="s">
        <v>1193</v>
      </c>
      <c r="O1881" t="s">
        <v>5896</v>
      </c>
      <c r="P1881" t="s">
        <v>334</v>
      </c>
      <c r="Q1881" t="s">
        <v>2</v>
      </c>
      <c r="R1881" t="s">
        <v>8652</v>
      </c>
      <c r="S1881" t="s">
        <v>8646</v>
      </c>
      <c r="T1881" t="b">
        <v>0</v>
      </c>
      <c r="U1881" t="b">
        <v>1</v>
      </c>
      <c r="V1881">
        <v>2</v>
      </c>
      <c r="W1881">
        <v>0</v>
      </c>
      <c r="Y1881">
        <v>60</v>
      </c>
      <c r="AG1881" t="s">
        <v>5058</v>
      </c>
      <c r="AH1881" t="s">
        <v>5897</v>
      </c>
    </row>
    <row r="1882" spans="1:34" x14ac:dyDescent="0.25">
      <c r="A1882">
        <v>6</v>
      </c>
      <c r="B1882" t="s">
        <v>643</v>
      </c>
      <c r="C1882" t="s">
        <v>646</v>
      </c>
      <c r="D1882" t="s">
        <v>644</v>
      </c>
      <c r="E1882" t="s">
        <v>645</v>
      </c>
      <c r="F1882" t="s">
        <v>649</v>
      </c>
      <c r="G1882" t="s">
        <v>650</v>
      </c>
      <c r="H1882" t="s">
        <v>1190</v>
      </c>
      <c r="I1882" t="s">
        <v>1191</v>
      </c>
      <c r="J1882">
        <v>1</v>
      </c>
      <c r="L1882" t="s">
        <v>1124</v>
      </c>
      <c r="M1882" t="s">
        <v>1192</v>
      </c>
      <c r="N1882" t="s">
        <v>1193</v>
      </c>
      <c r="O1882" t="s">
        <v>5898</v>
      </c>
      <c r="P1882" t="s">
        <v>1</v>
      </c>
      <c r="Q1882" t="s">
        <v>2</v>
      </c>
      <c r="R1882" t="s">
        <v>2</v>
      </c>
      <c r="S1882" t="s">
        <v>8646</v>
      </c>
      <c r="T1882" t="b">
        <v>0</v>
      </c>
      <c r="U1882" t="b">
        <v>1</v>
      </c>
      <c r="V1882">
        <v>1</v>
      </c>
      <c r="W1882">
        <v>150</v>
      </c>
      <c r="Y1882">
        <v>60</v>
      </c>
      <c r="AG1882" t="s">
        <v>5899</v>
      </c>
      <c r="AH1882" t="s">
        <v>5900</v>
      </c>
    </row>
    <row r="1883" spans="1:34" x14ac:dyDescent="0.25">
      <c r="A1883">
        <v>6</v>
      </c>
      <c r="B1883" t="s">
        <v>643</v>
      </c>
      <c r="C1883" t="s">
        <v>646</v>
      </c>
      <c r="D1883" t="s">
        <v>644</v>
      </c>
      <c r="E1883" t="s">
        <v>645</v>
      </c>
      <c r="F1883" t="s">
        <v>649</v>
      </c>
      <c r="G1883" t="s">
        <v>650</v>
      </c>
      <c r="H1883" t="s">
        <v>1190</v>
      </c>
      <c r="I1883" t="s">
        <v>1191</v>
      </c>
      <c r="J1883">
        <v>1</v>
      </c>
      <c r="L1883" t="s">
        <v>1124</v>
      </c>
      <c r="M1883" t="s">
        <v>1192</v>
      </c>
      <c r="N1883" t="s">
        <v>1193</v>
      </c>
      <c r="O1883" t="s">
        <v>5901</v>
      </c>
      <c r="P1883" t="s">
        <v>1</v>
      </c>
      <c r="Q1883" t="s">
        <v>2</v>
      </c>
      <c r="R1883" t="s">
        <v>2</v>
      </c>
      <c r="S1883" t="s">
        <v>8646</v>
      </c>
      <c r="T1883" t="b">
        <v>0</v>
      </c>
      <c r="U1883" t="b">
        <v>1</v>
      </c>
      <c r="V1883">
        <v>2</v>
      </c>
      <c r="W1883">
        <v>150</v>
      </c>
      <c r="Y1883">
        <v>60</v>
      </c>
      <c r="AG1883" t="s">
        <v>5899</v>
      </c>
      <c r="AH1883" t="s">
        <v>5902</v>
      </c>
    </row>
    <row r="1884" spans="1:34" x14ac:dyDescent="0.25">
      <c r="A1884">
        <v>6</v>
      </c>
      <c r="B1884" t="s">
        <v>643</v>
      </c>
      <c r="C1884" t="s">
        <v>646</v>
      </c>
      <c r="D1884" t="s">
        <v>644</v>
      </c>
      <c r="E1884" t="s">
        <v>645</v>
      </c>
      <c r="F1884" t="s">
        <v>649</v>
      </c>
      <c r="G1884" t="s">
        <v>650</v>
      </c>
      <c r="H1884" t="s">
        <v>1190</v>
      </c>
      <c r="I1884" t="s">
        <v>1191</v>
      </c>
      <c r="J1884">
        <v>1</v>
      </c>
      <c r="L1884" t="s">
        <v>1124</v>
      </c>
      <c r="M1884" t="s">
        <v>1192</v>
      </c>
      <c r="N1884" t="s">
        <v>1193</v>
      </c>
      <c r="O1884" t="s">
        <v>5903</v>
      </c>
      <c r="P1884" t="s">
        <v>1</v>
      </c>
      <c r="Q1884" t="s">
        <v>2</v>
      </c>
      <c r="R1884" t="s">
        <v>2</v>
      </c>
      <c r="S1884" t="s">
        <v>8646</v>
      </c>
      <c r="T1884" t="b">
        <v>0</v>
      </c>
      <c r="U1884" t="b">
        <v>1</v>
      </c>
      <c r="V1884">
        <v>3</v>
      </c>
      <c r="W1884">
        <v>150</v>
      </c>
      <c r="Y1884">
        <v>55.2</v>
      </c>
      <c r="AG1884" t="s">
        <v>5904</v>
      </c>
      <c r="AH1884" t="s">
        <v>5905</v>
      </c>
    </row>
    <row r="1885" spans="1:34" x14ac:dyDescent="0.25">
      <c r="A1885">
        <v>6</v>
      </c>
      <c r="B1885" t="s">
        <v>643</v>
      </c>
      <c r="C1885" t="s">
        <v>646</v>
      </c>
      <c r="D1885" t="s">
        <v>644</v>
      </c>
      <c r="E1885" t="s">
        <v>645</v>
      </c>
      <c r="F1885" t="s">
        <v>649</v>
      </c>
      <c r="G1885" t="s">
        <v>650</v>
      </c>
      <c r="H1885" t="s">
        <v>1190</v>
      </c>
      <c r="I1885" t="s">
        <v>1191</v>
      </c>
      <c r="J1885">
        <v>1</v>
      </c>
      <c r="L1885" t="s">
        <v>1124</v>
      </c>
      <c r="M1885" t="s">
        <v>1192</v>
      </c>
      <c r="N1885" t="s">
        <v>1193</v>
      </c>
      <c r="O1885" t="s">
        <v>5906</v>
      </c>
      <c r="P1885" t="s">
        <v>1</v>
      </c>
      <c r="Q1885" t="s">
        <v>2</v>
      </c>
      <c r="R1885" t="s">
        <v>2</v>
      </c>
      <c r="S1885" t="s">
        <v>8646</v>
      </c>
      <c r="T1885" t="b">
        <v>0</v>
      </c>
      <c r="U1885" t="b">
        <v>1</v>
      </c>
      <c r="V1885">
        <v>4</v>
      </c>
      <c r="W1885">
        <v>150</v>
      </c>
      <c r="Y1885">
        <v>46.2</v>
      </c>
      <c r="AG1885" t="s">
        <v>5907</v>
      </c>
      <c r="AH1885" t="s">
        <v>5908</v>
      </c>
    </row>
    <row r="1886" spans="1:34" x14ac:dyDescent="0.25">
      <c r="A1886">
        <v>6</v>
      </c>
      <c r="B1886" t="s">
        <v>643</v>
      </c>
      <c r="C1886" t="s">
        <v>646</v>
      </c>
      <c r="D1886" t="s">
        <v>644</v>
      </c>
      <c r="E1886" t="s">
        <v>645</v>
      </c>
      <c r="F1886" t="s">
        <v>649</v>
      </c>
      <c r="G1886" t="s">
        <v>650</v>
      </c>
      <c r="H1886" t="s">
        <v>1190</v>
      </c>
      <c r="I1886" t="s">
        <v>1191</v>
      </c>
      <c r="J1886">
        <v>1</v>
      </c>
      <c r="L1886" t="s">
        <v>1124</v>
      </c>
      <c r="M1886" t="s">
        <v>1192</v>
      </c>
      <c r="N1886" t="s">
        <v>1193</v>
      </c>
      <c r="O1886" t="s">
        <v>5909</v>
      </c>
      <c r="P1886" t="s">
        <v>1</v>
      </c>
      <c r="Q1886" t="s">
        <v>2</v>
      </c>
      <c r="R1886" t="s">
        <v>2</v>
      </c>
      <c r="S1886" t="s">
        <v>8646</v>
      </c>
      <c r="T1886" t="b">
        <v>0</v>
      </c>
      <c r="U1886" t="b">
        <v>1</v>
      </c>
      <c r="V1886">
        <v>5</v>
      </c>
      <c r="W1886">
        <v>150</v>
      </c>
      <c r="Y1886">
        <v>45</v>
      </c>
      <c r="AG1886" t="s">
        <v>5907</v>
      </c>
      <c r="AH1886" t="s">
        <v>5910</v>
      </c>
    </row>
    <row r="1887" spans="1:34" x14ac:dyDescent="0.25">
      <c r="A1887">
        <v>6</v>
      </c>
      <c r="B1887" t="s">
        <v>643</v>
      </c>
      <c r="C1887" t="s">
        <v>646</v>
      </c>
      <c r="D1887" t="s">
        <v>644</v>
      </c>
      <c r="E1887" t="s">
        <v>645</v>
      </c>
      <c r="F1887" t="s">
        <v>649</v>
      </c>
      <c r="G1887" t="s">
        <v>650</v>
      </c>
      <c r="H1887" t="s">
        <v>1190</v>
      </c>
      <c r="I1887" t="s">
        <v>1191</v>
      </c>
      <c r="J1887">
        <v>1</v>
      </c>
      <c r="L1887" t="s">
        <v>1124</v>
      </c>
      <c r="M1887" t="s">
        <v>1192</v>
      </c>
      <c r="N1887" t="s">
        <v>1193</v>
      </c>
      <c r="O1887" t="s">
        <v>5911</v>
      </c>
      <c r="P1887" t="s">
        <v>32</v>
      </c>
      <c r="Q1887" t="s">
        <v>25</v>
      </c>
      <c r="R1887" t="s">
        <v>25</v>
      </c>
      <c r="S1887" t="s">
        <v>8646</v>
      </c>
      <c r="T1887" t="b">
        <v>0</v>
      </c>
      <c r="U1887" t="b">
        <v>0</v>
      </c>
      <c r="V1887">
        <v>1</v>
      </c>
      <c r="W1887">
        <v>200</v>
      </c>
      <c r="X1887">
        <v>8</v>
      </c>
      <c r="AB1887">
        <v>2</v>
      </c>
      <c r="AC1887">
        <v>1</v>
      </c>
      <c r="AD1887">
        <v>2</v>
      </c>
      <c r="AE1887" t="s">
        <v>618</v>
      </c>
      <c r="AG1887" t="s">
        <v>5912</v>
      </c>
      <c r="AH1887" t="s">
        <v>5913</v>
      </c>
    </row>
    <row r="1888" spans="1:34" x14ac:dyDescent="0.25">
      <c r="A1888">
        <v>6</v>
      </c>
      <c r="B1888" t="s">
        <v>643</v>
      </c>
      <c r="C1888" t="s">
        <v>646</v>
      </c>
      <c r="D1888" t="s">
        <v>644</v>
      </c>
      <c r="E1888" t="s">
        <v>645</v>
      </c>
      <c r="F1888" t="s">
        <v>649</v>
      </c>
      <c r="G1888" t="s">
        <v>650</v>
      </c>
      <c r="H1888" t="s">
        <v>1190</v>
      </c>
      <c r="I1888" t="s">
        <v>1191</v>
      </c>
      <c r="J1888">
        <v>1</v>
      </c>
      <c r="L1888" t="s">
        <v>1124</v>
      </c>
      <c r="M1888" t="s">
        <v>1192</v>
      </c>
      <c r="N1888" t="s">
        <v>1193</v>
      </c>
      <c r="O1888" t="s">
        <v>5914</v>
      </c>
      <c r="P1888" t="s">
        <v>32</v>
      </c>
      <c r="Q1888" t="s">
        <v>25</v>
      </c>
      <c r="R1888" t="s">
        <v>25</v>
      </c>
      <c r="S1888" t="s">
        <v>8646</v>
      </c>
      <c r="T1888" t="b">
        <v>0</v>
      </c>
      <c r="U1888" t="b">
        <v>0</v>
      </c>
      <c r="V1888">
        <v>2</v>
      </c>
      <c r="W1888">
        <v>205</v>
      </c>
      <c r="X1888">
        <v>7</v>
      </c>
      <c r="AB1888">
        <v>2</v>
      </c>
      <c r="AC1888">
        <v>1</v>
      </c>
      <c r="AD1888">
        <v>2</v>
      </c>
      <c r="AE1888" t="s">
        <v>3856</v>
      </c>
      <c r="AG1888" t="s">
        <v>5915</v>
      </c>
      <c r="AH1888" t="s">
        <v>5916</v>
      </c>
    </row>
    <row r="1889" spans="1:34" x14ac:dyDescent="0.25">
      <c r="A1889">
        <v>6</v>
      </c>
      <c r="B1889" t="s">
        <v>643</v>
      </c>
      <c r="C1889" t="s">
        <v>646</v>
      </c>
      <c r="D1889" t="s">
        <v>644</v>
      </c>
      <c r="E1889" t="s">
        <v>645</v>
      </c>
      <c r="F1889" t="s">
        <v>649</v>
      </c>
      <c r="G1889" t="s">
        <v>650</v>
      </c>
      <c r="H1889" t="s">
        <v>1190</v>
      </c>
      <c r="I1889" t="s">
        <v>1191</v>
      </c>
      <c r="J1889">
        <v>1</v>
      </c>
      <c r="L1889" t="s">
        <v>1124</v>
      </c>
      <c r="M1889" t="s">
        <v>1192</v>
      </c>
      <c r="N1889" t="s">
        <v>1193</v>
      </c>
      <c r="O1889" t="s">
        <v>5917</v>
      </c>
      <c r="P1889" t="s">
        <v>32</v>
      </c>
      <c r="Q1889" t="s">
        <v>25</v>
      </c>
      <c r="R1889" t="s">
        <v>25</v>
      </c>
      <c r="S1889" t="s">
        <v>8646</v>
      </c>
      <c r="T1889" t="b">
        <v>0</v>
      </c>
      <c r="U1889" t="b">
        <v>0</v>
      </c>
      <c r="V1889">
        <v>3</v>
      </c>
      <c r="W1889">
        <v>207.5</v>
      </c>
      <c r="X1889">
        <v>7</v>
      </c>
      <c r="AB1889">
        <v>2</v>
      </c>
      <c r="AC1889">
        <v>1</v>
      </c>
      <c r="AD1889">
        <v>2</v>
      </c>
      <c r="AE1889" t="s">
        <v>610</v>
      </c>
      <c r="AG1889" t="s">
        <v>5918</v>
      </c>
      <c r="AH1889" t="s">
        <v>5919</v>
      </c>
    </row>
    <row r="1890" spans="1:34" x14ac:dyDescent="0.25">
      <c r="A1890">
        <v>6</v>
      </c>
      <c r="B1890" t="s">
        <v>643</v>
      </c>
      <c r="C1890" t="s">
        <v>646</v>
      </c>
      <c r="D1890" t="s">
        <v>644</v>
      </c>
      <c r="E1890" t="s">
        <v>645</v>
      </c>
      <c r="F1890" t="s">
        <v>649</v>
      </c>
      <c r="G1890" t="s">
        <v>650</v>
      </c>
      <c r="H1890" t="s">
        <v>1190</v>
      </c>
      <c r="I1890" t="s">
        <v>1191</v>
      </c>
      <c r="J1890">
        <v>1</v>
      </c>
      <c r="L1890" t="s">
        <v>1124</v>
      </c>
      <c r="M1890" t="s">
        <v>1192</v>
      </c>
      <c r="N1890" t="s">
        <v>1193</v>
      </c>
      <c r="O1890" t="s">
        <v>5920</v>
      </c>
      <c r="P1890" t="s">
        <v>32</v>
      </c>
      <c r="Q1890" t="s">
        <v>25</v>
      </c>
      <c r="R1890" t="s">
        <v>25</v>
      </c>
      <c r="S1890" t="s">
        <v>8646</v>
      </c>
      <c r="T1890" t="b">
        <v>0</v>
      </c>
      <c r="U1890" t="b">
        <v>0</v>
      </c>
      <c r="V1890">
        <v>4</v>
      </c>
      <c r="W1890">
        <v>207.5</v>
      </c>
      <c r="X1890">
        <v>5</v>
      </c>
      <c r="AB1890">
        <v>2</v>
      </c>
      <c r="AC1890">
        <v>1</v>
      </c>
      <c r="AD1890">
        <v>2</v>
      </c>
      <c r="AE1890" t="s">
        <v>610</v>
      </c>
      <c r="AG1890" t="s">
        <v>5918</v>
      </c>
      <c r="AH1890" t="s">
        <v>5921</v>
      </c>
    </row>
    <row r="1891" spans="1:34" x14ac:dyDescent="0.25">
      <c r="A1891">
        <v>6</v>
      </c>
      <c r="B1891" t="s">
        <v>643</v>
      </c>
      <c r="C1891" t="s">
        <v>646</v>
      </c>
      <c r="D1891" t="s">
        <v>644</v>
      </c>
      <c r="E1891" t="s">
        <v>645</v>
      </c>
      <c r="F1891" t="s">
        <v>649</v>
      </c>
      <c r="G1891" t="s">
        <v>650</v>
      </c>
      <c r="H1891" t="s">
        <v>1190</v>
      </c>
      <c r="I1891" t="s">
        <v>1191</v>
      </c>
      <c r="J1891">
        <v>1</v>
      </c>
      <c r="L1891" t="s">
        <v>1124</v>
      </c>
      <c r="M1891" t="s">
        <v>1192</v>
      </c>
      <c r="N1891" t="s">
        <v>1193</v>
      </c>
      <c r="O1891" t="s">
        <v>5922</v>
      </c>
      <c r="P1891" t="s">
        <v>24</v>
      </c>
      <c r="Q1891" t="s">
        <v>25</v>
      </c>
      <c r="R1891" t="s">
        <v>25</v>
      </c>
      <c r="S1891" t="s">
        <v>8658</v>
      </c>
      <c r="T1891" t="b">
        <v>0</v>
      </c>
      <c r="U1891" t="b">
        <v>0</v>
      </c>
      <c r="V1891">
        <v>1</v>
      </c>
      <c r="W1891">
        <v>0</v>
      </c>
      <c r="X1891">
        <v>8</v>
      </c>
      <c r="AH1891" t="s">
        <v>5923</v>
      </c>
    </row>
    <row r="1892" spans="1:34" x14ac:dyDescent="0.25">
      <c r="A1892">
        <v>6</v>
      </c>
      <c r="B1892" t="s">
        <v>643</v>
      </c>
      <c r="C1892" t="s">
        <v>646</v>
      </c>
      <c r="D1892" t="s">
        <v>644</v>
      </c>
      <c r="E1892" t="s">
        <v>645</v>
      </c>
      <c r="F1892" t="s">
        <v>649</v>
      </c>
      <c r="G1892" t="s">
        <v>650</v>
      </c>
      <c r="H1892" t="s">
        <v>1190</v>
      </c>
      <c r="I1892" t="s">
        <v>1191</v>
      </c>
      <c r="J1892">
        <v>1</v>
      </c>
      <c r="L1892" t="s">
        <v>1124</v>
      </c>
      <c r="M1892" t="s">
        <v>1192</v>
      </c>
      <c r="N1892" t="s">
        <v>1193</v>
      </c>
      <c r="O1892" t="s">
        <v>5924</v>
      </c>
      <c r="P1892" t="s">
        <v>24</v>
      </c>
      <c r="Q1892" t="s">
        <v>25</v>
      </c>
      <c r="R1892" t="s">
        <v>25</v>
      </c>
      <c r="S1892" t="s">
        <v>8658</v>
      </c>
      <c r="T1892" t="b">
        <v>0</v>
      </c>
      <c r="U1892" t="b">
        <v>0</v>
      </c>
      <c r="V1892">
        <v>2</v>
      </c>
      <c r="W1892">
        <v>0</v>
      </c>
      <c r="X1892">
        <v>8</v>
      </c>
      <c r="AG1892" t="s">
        <v>5925</v>
      </c>
      <c r="AH1892" t="s">
        <v>5926</v>
      </c>
    </row>
    <row r="1893" spans="1:34" x14ac:dyDescent="0.25">
      <c r="A1893">
        <v>6</v>
      </c>
      <c r="B1893" t="s">
        <v>643</v>
      </c>
      <c r="C1893" t="s">
        <v>646</v>
      </c>
      <c r="D1893" t="s">
        <v>644</v>
      </c>
      <c r="E1893" t="s">
        <v>645</v>
      </c>
      <c r="F1893" t="s">
        <v>649</v>
      </c>
      <c r="G1893" t="s">
        <v>650</v>
      </c>
      <c r="H1893" t="s">
        <v>1190</v>
      </c>
      <c r="I1893" t="s">
        <v>1191</v>
      </c>
      <c r="J1893">
        <v>1</v>
      </c>
      <c r="L1893" t="s">
        <v>1124</v>
      </c>
      <c r="M1893" t="s">
        <v>1192</v>
      </c>
      <c r="N1893" t="s">
        <v>1193</v>
      </c>
      <c r="O1893" t="s">
        <v>5927</v>
      </c>
      <c r="P1893" t="s">
        <v>24</v>
      </c>
      <c r="Q1893" t="s">
        <v>25</v>
      </c>
      <c r="R1893" t="s">
        <v>25</v>
      </c>
      <c r="S1893" t="s">
        <v>8658</v>
      </c>
      <c r="T1893" t="b">
        <v>0</v>
      </c>
      <c r="U1893" t="b">
        <v>0</v>
      </c>
      <c r="V1893">
        <v>3</v>
      </c>
      <c r="W1893">
        <v>0</v>
      </c>
      <c r="X1893">
        <v>8</v>
      </c>
      <c r="AG1893" t="s">
        <v>5928</v>
      </c>
      <c r="AH1893" t="s">
        <v>5929</v>
      </c>
    </row>
    <row r="1894" spans="1:34" x14ac:dyDescent="0.25">
      <c r="A1894">
        <v>6</v>
      </c>
      <c r="B1894" t="s">
        <v>643</v>
      </c>
      <c r="C1894" t="s">
        <v>646</v>
      </c>
      <c r="D1894" t="s">
        <v>644</v>
      </c>
      <c r="E1894" t="s">
        <v>645</v>
      </c>
      <c r="F1894" t="s">
        <v>649</v>
      </c>
      <c r="G1894" t="s">
        <v>650</v>
      </c>
      <c r="H1894" t="s">
        <v>1190</v>
      </c>
      <c r="I1894" t="s">
        <v>1191</v>
      </c>
      <c r="J1894">
        <v>1</v>
      </c>
      <c r="L1894" t="s">
        <v>1124</v>
      </c>
      <c r="M1894" t="s">
        <v>1192</v>
      </c>
      <c r="N1894" t="s">
        <v>1193</v>
      </c>
      <c r="O1894" t="s">
        <v>5930</v>
      </c>
      <c r="P1894" t="s">
        <v>96</v>
      </c>
      <c r="Q1894" t="s">
        <v>8644</v>
      </c>
      <c r="R1894" t="s">
        <v>8488</v>
      </c>
      <c r="S1894" t="s">
        <v>8645</v>
      </c>
      <c r="T1894" t="b">
        <v>1</v>
      </c>
      <c r="U1894" t="b">
        <v>0</v>
      </c>
      <c r="V1894">
        <v>1</v>
      </c>
      <c r="W1894">
        <v>35</v>
      </c>
      <c r="X1894">
        <v>8</v>
      </c>
      <c r="AB1894">
        <v>2</v>
      </c>
      <c r="AC1894">
        <v>1</v>
      </c>
      <c r="AD1894">
        <v>2</v>
      </c>
      <c r="AE1894" t="s">
        <v>3856</v>
      </c>
      <c r="AG1894" t="s">
        <v>5931</v>
      </c>
      <c r="AH1894" t="s">
        <v>5932</v>
      </c>
    </row>
    <row r="1895" spans="1:34" x14ac:dyDescent="0.25">
      <c r="A1895">
        <v>6</v>
      </c>
      <c r="B1895" t="s">
        <v>643</v>
      </c>
      <c r="C1895" t="s">
        <v>646</v>
      </c>
      <c r="D1895" t="s">
        <v>644</v>
      </c>
      <c r="E1895" t="s">
        <v>645</v>
      </c>
      <c r="F1895" t="s">
        <v>649</v>
      </c>
      <c r="G1895" t="s">
        <v>650</v>
      </c>
      <c r="H1895" t="s">
        <v>1190</v>
      </c>
      <c r="I1895" t="s">
        <v>1191</v>
      </c>
      <c r="J1895">
        <v>1</v>
      </c>
      <c r="L1895" t="s">
        <v>1124</v>
      </c>
      <c r="M1895" t="s">
        <v>1192</v>
      </c>
      <c r="N1895" t="s">
        <v>1193</v>
      </c>
      <c r="O1895" t="s">
        <v>5933</v>
      </c>
      <c r="P1895" t="s">
        <v>96</v>
      </c>
      <c r="Q1895" t="s">
        <v>8644</v>
      </c>
      <c r="R1895" t="s">
        <v>8488</v>
      </c>
      <c r="S1895" t="s">
        <v>8645</v>
      </c>
      <c r="T1895" t="b">
        <v>1</v>
      </c>
      <c r="U1895" t="b">
        <v>0</v>
      </c>
      <c r="V1895">
        <v>2</v>
      </c>
      <c r="W1895">
        <v>35</v>
      </c>
      <c r="X1895">
        <v>7</v>
      </c>
      <c r="AB1895">
        <v>2</v>
      </c>
      <c r="AC1895">
        <v>1</v>
      </c>
      <c r="AD1895">
        <v>2</v>
      </c>
      <c r="AE1895" t="s">
        <v>3856</v>
      </c>
      <c r="AG1895" t="s">
        <v>5931</v>
      </c>
      <c r="AH1895" t="s">
        <v>5934</v>
      </c>
    </row>
    <row r="1896" spans="1:34" x14ac:dyDescent="0.25">
      <c r="A1896">
        <v>6</v>
      </c>
      <c r="B1896" t="s">
        <v>643</v>
      </c>
      <c r="C1896" t="s">
        <v>646</v>
      </c>
      <c r="D1896" t="s">
        <v>644</v>
      </c>
      <c r="E1896" t="s">
        <v>645</v>
      </c>
      <c r="F1896" t="s">
        <v>649</v>
      </c>
      <c r="G1896" t="s">
        <v>650</v>
      </c>
      <c r="H1896" t="s">
        <v>1190</v>
      </c>
      <c r="I1896" t="s">
        <v>1191</v>
      </c>
      <c r="J1896">
        <v>1</v>
      </c>
      <c r="L1896" t="s">
        <v>1124</v>
      </c>
      <c r="M1896" t="s">
        <v>1192</v>
      </c>
      <c r="N1896" t="s">
        <v>1193</v>
      </c>
      <c r="O1896" t="s">
        <v>5935</v>
      </c>
      <c r="P1896" t="s">
        <v>96</v>
      </c>
      <c r="Q1896" t="s">
        <v>8644</v>
      </c>
      <c r="R1896" t="s">
        <v>8488</v>
      </c>
      <c r="S1896" t="s">
        <v>8645</v>
      </c>
      <c r="T1896" t="b">
        <v>1</v>
      </c>
      <c r="U1896" t="b">
        <v>0</v>
      </c>
      <c r="V1896">
        <v>3</v>
      </c>
      <c r="W1896">
        <v>35</v>
      </c>
      <c r="X1896">
        <v>6</v>
      </c>
      <c r="AB1896">
        <v>2</v>
      </c>
      <c r="AC1896">
        <v>1</v>
      </c>
      <c r="AD1896">
        <v>2</v>
      </c>
      <c r="AE1896" t="s">
        <v>3856</v>
      </c>
      <c r="AG1896" t="s">
        <v>5931</v>
      </c>
      <c r="AH1896" t="s">
        <v>5936</v>
      </c>
    </row>
    <row r="1897" spans="1:34" x14ac:dyDescent="0.25">
      <c r="A1897">
        <v>6</v>
      </c>
      <c r="B1897" t="s">
        <v>643</v>
      </c>
      <c r="C1897" t="s">
        <v>646</v>
      </c>
      <c r="D1897" t="s">
        <v>644</v>
      </c>
      <c r="E1897" t="s">
        <v>645</v>
      </c>
      <c r="F1897" t="s">
        <v>649</v>
      </c>
      <c r="G1897" t="s">
        <v>650</v>
      </c>
      <c r="H1897" t="s">
        <v>1190</v>
      </c>
      <c r="I1897" t="s">
        <v>1191</v>
      </c>
      <c r="J1897">
        <v>1</v>
      </c>
      <c r="L1897" t="s">
        <v>1124</v>
      </c>
      <c r="M1897" t="s">
        <v>1192</v>
      </c>
      <c r="N1897" t="s">
        <v>1193</v>
      </c>
      <c r="O1897" t="s">
        <v>5937</v>
      </c>
      <c r="P1897" t="s">
        <v>96</v>
      </c>
      <c r="Q1897" t="s">
        <v>8644</v>
      </c>
      <c r="R1897" t="s">
        <v>8488</v>
      </c>
      <c r="S1897" t="s">
        <v>8645</v>
      </c>
      <c r="T1897" t="b">
        <v>1</v>
      </c>
      <c r="U1897" t="b">
        <v>0</v>
      </c>
      <c r="V1897">
        <v>4</v>
      </c>
      <c r="W1897">
        <v>35</v>
      </c>
      <c r="X1897">
        <v>5</v>
      </c>
      <c r="AB1897">
        <v>2</v>
      </c>
      <c r="AC1897">
        <v>1</v>
      </c>
      <c r="AD1897">
        <v>2</v>
      </c>
      <c r="AE1897" t="s">
        <v>610</v>
      </c>
      <c r="AG1897" t="s">
        <v>5938</v>
      </c>
      <c r="AH1897" t="s">
        <v>5939</v>
      </c>
    </row>
    <row r="1898" spans="1:34" x14ac:dyDescent="0.25">
      <c r="A1898">
        <v>6</v>
      </c>
      <c r="B1898" t="s">
        <v>643</v>
      </c>
      <c r="C1898" t="s">
        <v>646</v>
      </c>
      <c r="D1898" t="s">
        <v>644</v>
      </c>
      <c r="E1898" t="s">
        <v>645</v>
      </c>
      <c r="F1898" t="s">
        <v>649</v>
      </c>
      <c r="G1898" t="s">
        <v>650</v>
      </c>
      <c r="H1898" t="s">
        <v>1190</v>
      </c>
      <c r="I1898" t="s">
        <v>1191</v>
      </c>
      <c r="J1898">
        <v>1</v>
      </c>
      <c r="L1898" t="s">
        <v>1124</v>
      </c>
      <c r="M1898" t="s">
        <v>1192</v>
      </c>
      <c r="N1898" t="s">
        <v>1193</v>
      </c>
      <c r="O1898" t="s">
        <v>5940</v>
      </c>
      <c r="P1898" t="s">
        <v>356</v>
      </c>
      <c r="Q1898" t="s">
        <v>25</v>
      </c>
      <c r="R1898" t="s">
        <v>25</v>
      </c>
      <c r="S1898" t="s">
        <v>357</v>
      </c>
      <c r="T1898" t="b">
        <v>0</v>
      </c>
      <c r="U1898" t="b">
        <v>1</v>
      </c>
      <c r="V1898">
        <v>1</v>
      </c>
      <c r="Y1898">
        <v>470</v>
      </c>
      <c r="Z1898">
        <v>2</v>
      </c>
      <c r="AA1898" t="s">
        <v>3957</v>
      </c>
      <c r="AG1898" t="s">
        <v>5941</v>
      </c>
      <c r="AH1898" t="s">
        <v>1193</v>
      </c>
    </row>
    <row r="1899" spans="1:34" x14ac:dyDescent="0.25">
      <c r="A1899">
        <v>6</v>
      </c>
      <c r="B1899" t="s">
        <v>643</v>
      </c>
      <c r="C1899" t="s">
        <v>646</v>
      </c>
      <c r="D1899" t="s">
        <v>644</v>
      </c>
      <c r="E1899" t="s">
        <v>645</v>
      </c>
      <c r="F1899" t="s">
        <v>649</v>
      </c>
      <c r="G1899" t="s">
        <v>650</v>
      </c>
      <c r="H1899" t="s">
        <v>1194</v>
      </c>
      <c r="I1899" t="s">
        <v>1195</v>
      </c>
      <c r="J1899">
        <v>2</v>
      </c>
      <c r="L1899" t="s">
        <v>1129</v>
      </c>
      <c r="M1899" t="s">
        <v>1196</v>
      </c>
      <c r="N1899" t="s">
        <v>1197</v>
      </c>
      <c r="O1899" t="s">
        <v>5942</v>
      </c>
      <c r="P1899" t="s">
        <v>363</v>
      </c>
      <c r="Q1899" t="s">
        <v>357</v>
      </c>
      <c r="R1899" t="s">
        <v>357</v>
      </c>
      <c r="S1899" t="s">
        <v>357</v>
      </c>
      <c r="T1899" t="b">
        <v>0</v>
      </c>
      <c r="U1899" t="b">
        <v>1</v>
      </c>
      <c r="V1899">
        <v>1</v>
      </c>
      <c r="Y1899">
        <v>360</v>
      </c>
      <c r="Z1899">
        <v>0.59</v>
      </c>
      <c r="AA1899" t="s">
        <v>3957</v>
      </c>
      <c r="AG1899" t="s">
        <v>5943</v>
      </c>
      <c r="AH1899" t="s">
        <v>1196</v>
      </c>
    </row>
    <row r="1900" spans="1:34" x14ac:dyDescent="0.25">
      <c r="A1900">
        <v>6</v>
      </c>
      <c r="B1900" t="s">
        <v>643</v>
      </c>
      <c r="C1900" t="s">
        <v>646</v>
      </c>
      <c r="D1900" t="s">
        <v>644</v>
      </c>
      <c r="E1900" t="s">
        <v>645</v>
      </c>
      <c r="F1900" t="s">
        <v>649</v>
      </c>
      <c r="G1900" t="s">
        <v>650</v>
      </c>
      <c r="H1900" t="s">
        <v>1194</v>
      </c>
      <c r="I1900" t="s">
        <v>1195</v>
      </c>
      <c r="J1900">
        <v>2</v>
      </c>
      <c r="L1900" t="s">
        <v>1129</v>
      </c>
      <c r="M1900" t="s">
        <v>1196</v>
      </c>
      <c r="N1900" t="s">
        <v>1197</v>
      </c>
      <c r="O1900" t="s">
        <v>5944</v>
      </c>
      <c r="P1900" t="s">
        <v>403</v>
      </c>
      <c r="Q1900" t="s">
        <v>272</v>
      </c>
      <c r="R1900" t="s">
        <v>8666</v>
      </c>
      <c r="S1900" t="s">
        <v>8645</v>
      </c>
      <c r="T1900" t="b">
        <v>0</v>
      </c>
      <c r="U1900" t="b">
        <v>0</v>
      </c>
      <c r="V1900">
        <v>1</v>
      </c>
      <c r="W1900">
        <v>0</v>
      </c>
      <c r="X1900">
        <v>8</v>
      </c>
      <c r="AG1900" t="s">
        <v>5736</v>
      </c>
      <c r="AH1900" t="s">
        <v>5945</v>
      </c>
    </row>
    <row r="1901" spans="1:34" x14ac:dyDescent="0.25">
      <c r="A1901">
        <v>6</v>
      </c>
      <c r="B1901" t="s">
        <v>643</v>
      </c>
      <c r="C1901" t="s">
        <v>646</v>
      </c>
      <c r="D1901" t="s">
        <v>644</v>
      </c>
      <c r="E1901" t="s">
        <v>645</v>
      </c>
      <c r="F1901" t="s">
        <v>649</v>
      </c>
      <c r="G1901" t="s">
        <v>650</v>
      </c>
      <c r="H1901" t="s">
        <v>1194</v>
      </c>
      <c r="I1901" t="s">
        <v>1195</v>
      </c>
      <c r="J1901">
        <v>2</v>
      </c>
      <c r="L1901" t="s">
        <v>1129</v>
      </c>
      <c r="M1901" t="s">
        <v>1196</v>
      </c>
      <c r="N1901" t="s">
        <v>1197</v>
      </c>
      <c r="O1901" t="s">
        <v>5946</v>
      </c>
      <c r="P1901" t="s">
        <v>403</v>
      </c>
      <c r="Q1901" t="s">
        <v>272</v>
      </c>
      <c r="R1901" t="s">
        <v>8666</v>
      </c>
      <c r="S1901" t="s">
        <v>8645</v>
      </c>
      <c r="T1901" t="b">
        <v>0</v>
      </c>
      <c r="U1901" t="b">
        <v>0</v>
      </c>
      <c r="V1901">
        <v>2</v>
      </c>
      <c r="W1901">
        <v>0</v>
      </c>
      <c r="X1901">
        <v>8</v>
      </c>
      <c r="AG1901" t="s">
        <v>5736</v>
      </c>
      <c r="AH1901" t="s">
        <v>5947</v>
      </c>
    </row>
    <row r="1902" spans="1:34" x14ac:dyDescent="0.25">
      <c r="A1902">
        <v>6</v>
      </c>
      <c r="B1902" t="s">
        <v>643</v>
      </c>
      <c r="C1902" t="s">
        <v>646</v>
      </c>
      <c r="D1902" t="s">
        <v>644</v>
      </c>
      <c r="E1902" t="s">
        <v>645</v>
      </c>
      <c r="F1902" t="s">
        <v>649</v>
      </c>
      <c r="G1902" t="s">
        <v>650</v>
      </c>
      <c r="H1902" t="s">
        <v>1194</v>
      </c>
      <c r="I1902" t="s">
        <v>1195</v>
      </c>
      <c r="J1902">
        <v>2</v>
      </c>
      <c r="L1902" t="s">
        <v>1129</v>
      </c>
      <c r="M1902" t="s">
        <v>1196</v>
      </c>
      <c r="N1902" t="s">
        <v>1197</v>
      </c>
      <c r="O1902" t="s">
        <v>5948</v>
      </c>
      <c r="P1902" t="s">
        <v>394</v>
      </c>
      <c r="Q1902" t="s">
        <v>272</v>
      </c>
      <c r="R1902" t="s">
        <v>8666</v>
      </c>
      <c r="S1902" t="s">
        <v>8645</v>
      </c>
      <c r="T1902" t="b">
        <v>0</v>
      </c>
      <c r="U1902" t="b">
        <v>0</v>
      </c>
      <c r="V1902">
        <v>1</v>
      </c>
      <c r="W1902">
        <v>0</v>
      </c>
      <c r="X1902">
        <v>10</v>
      </c>
      <c r="AG1902" t="s">
        <v>5736</v>
      </c>
      <c r="AH1902" t="s">
        <v>5949</v>
      </c>
    </row>
    <row r="1903" spans="1:34" x14ac:dyDescent="0.25">
      <c r="A1903">
        <v>6</v>
      </c>
      <c r="B1903" t="s">
        <v>643</v>
      </c>
      <c r="C1903" t="s">
        <v>646</v>
      </c>
      <c r="D1903" t="s">
        <v>644</v>
      </c>
      <c r="E1903" t="s">
        <v>645</v>
      </c>
      <c r="F1903" t="s">
        <v>649</v>
      </c>
      <c r="G1903" t="s">
        <v>650</v>
      </c>
      <c r="H1903" t="s">
        <v>1194</v>
      </c>
      <c r="I1903" t="s">
        <v>1195</v>
      </c>
      <c r="J1903">
        <v>2</v>
      </c>
      <c r="L1903" t="s">
        <v>1129</v>
      </c>
      <c r="M1903" t="s">
        <v>1196</v>
      </c>
      <c r="N1903" t="s">
        <v>1197</v>
      </c>
      <c r="O1903" t="s">
        <v>5950</v>
      </c>
      <c r="P1903" t="s">
        <v>394</v>
      </c>
      <c r="Q1903" t="s">
        <v>272</v>
      </c>
      <c r="R1903" t="s">
        <v>8666</v>
      </c>
      <c r="S1903" t="s">
        <v>8645</v>
      </c>
      <c r="T1903" t="b">
        <v>0</v>
      </c>
      <c r="U1903" t="b">
        <v>0</v>
      </c>
      <c r="V1903">
        <v>2</v>
      </c>
      <c r="W1903">
        <v>0</v>
      </c>
      <c r="X1903">
        <v>10</v>
      </c>
      <c r="AG1903" t="s">
        <v>5736</v>
      </c>
      <c r="AH1903" t="s">
        <v>5951</v>
      </c>
    </row>
    <row r="1904" spans="1:34" x14ac:dyDescent="0.25">
      <c r="A1904">
        <v>6</v>
      </c>
      <c r="B1904" t="s">
        <v>643</v>
      </c>
      <c r="C1904" t="s">
        <v>646</v>
      </c>
      <c r="D1904" t="s">
        <v>644</v>
      </c>
      <c r="E1904" t="s">
        <v>645</v>
      </c>
      <c r="F1904" t="s">
        <v>649</v>
      </c>
      <c r="G1904" t="s">
        <v>650</v>
      </c>
      <c r="H1904" t="s">
        <v>1194</v>
      </c>
      <c r="I1904" t="s">
        <v>1195</v>
      </c>
      <c r="J1904">
        <v>2</v>
      </c>
      <c r="L1904" t="s">
        <v>1129</v>
      </c>
      <c r="M1904" t="s">
        <v>1196</v>
      </c>
      <c r="N1904" t="s">
        <v>1197</v>
      </c>
      <c r="O1904" t="s">
        <v>5952</v>
      </c>
      <c r="P1904" t="s">
        <v>398</v>
      </c>
      <c r="Q1904" t="s">
        <v>272</v>
      </c>
      <c r="R1904" t="s">
        <v>8666</v>
      </c>
      <c r="S1904" t="s">
        <v>8645</v>
      </c>
      <c r="T1904" t="b">
        <v>0</v>
      </c>
      <c r="U1904" t="b">
        <v>0</v>
      </c>
      <c r="V1904">
        <v>1</v>
      </c>
      <c r="W1904">
        <v>0</v>
      </c>
      <c r="X1904">
        <v>10</v>
      </c>
      <c r="AG1904" t="s">
        <v>5736</v>
      </c>
      <c r="AH1904" t="s">
        <v>5953</v>
      </c>
    </row>
    <row r="1905" spans="1:34" x14ac:dyDescent="0.25">
      <c r="A1905">
        <v>6</v>
      </c>
      <c r="B1905" t="s">
        <v>643</v>
      </c>
      <c r="C1905" t="s">
        <v>646</v>
      </c>
      <c r="D1905" t="s">
        <v>644</v>
      </c>
      <c r="E1905" t="s">
        <v>645</v>
      </c>
      <c r="F1905" t="s">
        <v>649</v>
      </c>
      <c r="G1905" t="s">
        <v>650</v>
      </c>
      <c r="H1905" t="s">
        <v>1194</v>
      </c>
      <c r="I1905" t="s">
        <v>1195</v>
      </c>
      <c r="J1905">
        <v>2</v>
      </c>
      <c r="L1905" t="s">
        <v>1129</v>
      </c>
      <c r="M1905" t="s">
        <v>1196</v>
      </c>
      <c r="N1905" t="s">
        <v>1197</v>
      </c>
      <c r="O1905" t="s">
        <v>5954</v>
      </c>
      <c r="P1905" t="s">
        <v>398</v>
      </c>
      <c r="Q1905" t="s">
        <v>272</v>
      </c>
      <c r="R1905" t="s">
        <v>8666</v>
      </c>
      <c r="S1905" t="s">
        <v>8645</v>
      </c>
      <c r="T1905" t="b">
        <v>0</v>
      </c>
      <c r="U1905" t="b">
        <v>0</v>
      </c>
      <c r="V1905">
        <v>2</v>
      </c>
      <c r="W1905">
        <v>0</v>
      </c>
      <c r="X1905">
        <v>10</v>
      </c>
      <c r="AG1905" t="s">
        <v>5736</v>
      </c>
      <c r="AH1905" t="s">
        <v>5955</v>
      </c>
    </row>
    <row r="1906" spans="1:34" x14ac:dyDescent="0.25">
      <c r="A1906">
        <v>6</v>
      </c>
      <c r="B1906" t="s">
        <v>643</v>
      </c>
      <c r="C1906" t="s">
        <v>646</v>
      </c>
      <c r="D1906" t="s">
        <v>644</v>
      </c>
      <c r="E1906" t="s">
        <v>645</v>
      </c>
      <c r="F1906" t="s">
        <v>649</v>
      </c>
      <c r="G1906" t="s">
        <v>650</v>
      </c>
      <c r="H1906" t="s">
        <v>1194</v>
      </c>
      <c r="I1906" t="s">
        <v>1195</v>
      </c>
      <c r="J1906">
        <v>2</v>
      </c>
      <c r="L1906" t="s">
        <v>1129</v>
      </c>
      <c r="M1906" t="s">
        <v>1196</v>
      </c>
      <c r="N1906" t="s">
        <v>1197</v>
      </c>
      <c r="O1906" t="s">
        <v>5956</v>
      </c>
      <c r="P1906" t="s">
        <v>147</v>
      </c>
      <c r="Q1906" t="s">
        <v>148</v>
      </c>
      <c r="R1906" t="s">
        <v>8659</v>
      </c>
      <c r="S1906" t="s">
        <v>8645</v>
      </c>
      <c r="T1906" t="b">
        <v>0</v>
      </c>
      <c r="U1906" t="b">
        <v>0</v>
      </c>
      <c r="V1906">
        <v>1</v>
      </c>
      <c r="W1906">
        <v>130</v>
      </c>
      <c r="X1906">
        <v>8</v>
      </c>
      <c r="AB1906">
        <v>2</v>
      </c>
      <c r="AC1906">
        <v>1</v>
      </c>
      <c r="AE1906" t="s">
        <v>618</v>
      </c>
      <c r="AG1906" t="s">
        <v>5957</v>
      </c>
      <c r="AH1906" t="s">
        <v>5958</v>
      </c>
    </row>
    <row r="1907" spans="1:34" x14ac:dyDescent="0.25">
      <c r="A1907">
        <v>6</v>
      </c>
      <c r="B1907" t="s">
        <v>643</v>
      </c>
      <c r="C1907" t="s">
        <v>646</v>
      </c>
      <c r="D1907" t="s">
        <v>644</v>
      </c>
      <c r="E1907" t="s">
        <v>645</v>
      </c>
      <c r="F1907" t="s">
        <v>649</v>
      </c>
      <c r="G1907" t="s">
        <v>650</v>
      </c>
      <c r="H1907" t="s">
        <v>1194</v>
      </c>
      <c r="I1907" t="s">
        <v>1195</v>
      </c>
      <c r="J1907">
        <v>2</v>
      </c>
      <c r="L1907" t="s">
        <v>1129</v>
      </c>
      <c r="M1907" t="s">
        <v>1196</v>
      </c>
      <c r="N1907" t="s">
        <v>1197</v>
      </c>
      <c r="O1907" t="s">
        <v>5959</v>
      </c>
      <c r="P1907" t="s">
        <v>147</v>
      </c>
      <c r="Q1907" t="s">
        <v>148</v>
      </c>
      <c r="R1907" t="s">
        <v>8659</v>
      </c>
      <c r="S1907" t="s">
        <v>8645</v>
      </c>
      <c r="T1907" t="b">
        <v>0</v>
      </c>
      <c r="U1907" t="b">
        <v>0</v>
      </c>
      <c r="V1907">
        <v>2</v>
      </c>
      <c r="W1907">
        <v>140</v>
      </c>
      <c r="X1907">
        <v>7</v>
      </c>
      <c r="AB1907">
        <v>2</v>
      </c>
      <c r="AC1907">
        <v>1</v>
      </c>
      <c r="AE1907" t="s">
        <v>3856</v>
      </c>
      <c r="AG1907" t="s">
        <v>5960</v>
      </c>
      <c r="AH1907" t="s">
        <v>5961</v>
      </c>
    </row>
    <row r="1908" spans="1:34" x14ac:dyDescent="0.25">
      <c r="A1908">
        <v>6</v>
      </c>
      <c r="B1908" t="s">
        <v>643</v>
      </c>
      <c r="C1908" t="s">
        <v>646</v>
      </c>
      <c r="D1908" t="s">
        <v>644</v>
      </c>
      <c r="E1908" t="s">
        <v>645</v>
      </c>
      <c r="F1908" t="s">
        <v>649</v>
      </c>
      <c r="G1908" t="s">
        <v>650</v>
      </c>
      <c r="H1908" t="s">
        <v>1194</v>
      </c>
      <c r="I1908" t="s">
        <v>1195</v>
      </c>
      <c r="J1908">
        <v>2</v>
      </c>
      <c r="L1908" t="s">
        <v>1129</v>
      </c>
      <c r="M1908" t="s">
        <v>1196</v>
      </c>
      <c r="N1908" t="s">
        <v>1197</v>
      </c>
      <c r="O1908" t="s">
        <v>5962</v>
      </c>
      <c r="P1908" t="s">
        <v>147</v>
      </c>
      <c r="Q1908" t="s">
        <v>148</v>
      </c>
      <c r="R1908" t="s">
        <v>8659</v>
      </c>
      <c r="S1908" t="s">
        <v>8645</v>
      </c>
      <c r="T1908" t="b">
        <v>0</v>
      </c>
      <c r="U1908" t="b">
        <v>0</v>
      </c>
      <c r="V1908">
        <v>3</v>
      </c>
      <c r="W1908">
        <v>140</v>
      </c>
      <c r="X1908">
        <v>6</v>
      </c>
      <c r="AB1908">
        <v>2</v>
      </c>
      <c r="AC1908">
        <v>1</v>
      </c>
      <c r="AE1908" t="s">
        <v>610</v>
      </c>
      <c r="AG1908" t="s">
        <v>5963</v>
      </c>
      <c r="AH1908" t="s">
        <v>5964</v>
      </c>
    </row>
    <row r="1909" spans="1:34" x14ac:dyDescent="0.25">
      <c r="A1909">
        <v>6</v>
      </c>
      <c r="B1909" t="s">
        <v>643</v>
      </c>
      <c r="C1909" t="s">
        <v>646</v>
      </c>
      <c r="D1909" t="s">
        <v>644</v>
      </c>
      <c r="E1909" t="s">
        <v>645</v>
      </c>
      <c r="F1909" t="s">
        <v>649</v>
      </c>
      <c r="G1909" t="s">
        <v>650</v>
      </c>
      <c r="H1909" t="s">
        <v>1194</v>
      </c>
      <c r="I1909" t="s">
        <v>1195</v>
      </c>
      <c r="J1909">
        <v>2</v>
      </c>
      <c r="L1909" t="s">
        <v>1129</v>
      </c>
      <c r="M1909" t="s">
        <v>1196</v>
      </c>
      <c r="N1909" t="s">
        <v>1197</v>
      </c>
      <c r="O1909" t="s">
        <v>5965</v>
      </c>
      <c r="P1909" t="s">
        <v>147</v>
      </c>
      <c r="Q1909" t="s">
        <v>148</v>
      </c>
      <c r="R1909" t="s">
        <v>8659</v>
      </c>
      <c r="S1909" t="s">
        <v>8645</v>
      </c>
      <c r="T1909" t="b">
        <v>0</v>
      </c>
      <c r="U1909" t="b">
        <v>0</v>
      </c>
      <c r="V1909">
        <v>4</v>
      </c>
      <c r="W1909">
        <v>140</v>
      </c>
      <c r="X1909">
        <v>5.5</v>
      </c>
      <c r="AB1909">
        <v>2</v>
      </c>
      <c r="AC1909">
        <v>1</v>
      </c>
      <c r="AE1909" t="s">
        <v>610</v>
      </c>
      <c r="AG1909" t="s">
        <v>5966</v>
      </c>
      <c r="AH1909" t="s">
        <v>5967</v>
      </c>
    </row>
    <row r="1910" spans="1:34" x14ac:dyDescent="0.25">
      <c r="A1910">
        <v>6</v>
      </c>
      <c r="B1910" t="s">
        <v>643</v>
      </c>
      <c r="C1910" t="s">
        <v>646</v>
      </c>
      <c r="D1910" t="s">
        <v>644</v>
      </c>
      <c r="E1910" t="s">
        <v>645</v>
      </c>
      <c r="F1910" t="s">
        <v>649</v>
      </c>
      <c r="G1910" t="s">
        <v>650</v>
      </c>
      <c r="H1910" t="s">
        <v>1194</v>
      </c>
      <c r="I1910" t="s">
        <v>1195</v>
      </c>
      <c r="J1910">
        <v>2</v>
      </c>
      <c r="L1910" t="s">
        <v>1129</v>
      </c>
      <c r="M1910" t="s">
        <v>1196</v>
      </c>
      <c r="N1910" t="s">
        <v>1197</v>
      </c>
      <c r="O1910" t="s">
        <v>5968</v>
      </c>
      <c r="P1910" t="s">
        <v>177</v>
      </c>
      <c r="Q1910" t="s">
        <v>148</v>
      </c>
      <c r="R1910" t="s">
        <v>8659</v>
      </c>
      <c r="S1910" t="s">
        <v>8645</v>
      </c>
      <c r="T1910" t="b">
        <v>1</v>
      </c>
      <c r="U1910" t="b">
        <v>0</v>
      </c>
      <c r="V1910">
        <v>1</v>
      </c>
      <c r="W1910">
        <v>40</v>
      </c>
      <c r="X1910">
        <v>12</v>
      </c>
      <c r="AB1910">
        <v>2</v>
      </c>
      <c r="AC1910">
        <v>1</v>
      </c>
      <c r="AE1910" t="s">
        <v>3856</v>
      </c>
      <c r="AG1910" t="s">
        <v>5969</v>
      </c>
      <c r="AH1910" t="s">
        <v>5970</v>
      </c>
    </row>
    <row r="1911" spans="1:34" x14ac:dyDescent="0.25">
      <c r="A1911">
        <v>6</v>
      </c>
      <c r="B1911" t="s">
        <v>643</v>
      </c>
      <c r="C1911" t="s">
        <v>646</v>
      </c>
      <c r="D1911" t="s">
        <v>644</v>
      </c>
      <c r="E1911" t="s">
        <v>645</v>
      </c>
      <c r="F1911" t="s">
        <v>649</v>
      </c>
      <c r="G1911" t="s">
        <v>650</v>
      </c>
      <c r="H1911" t="s">
        <v>1194</v>
      </c>
      <c r="I1911" t="s">
        <v>1195</v>
      </c>
      <c r="J1911">
        <v>2</v>
      </c>
      <c r="L1911" t="s">
        <v>1129</v>
      </c>
      <c r="M1911" t="s">
        <v>1196</v>
      </c>
      <c r="N1911" t="s">
        <v>1197</v>
      </c>
      <c r="O1911" t="s">
        <v>5971</v>
      </c>
      <c r="P1911" t="s">
        <v>177</v>
      </c>
      <c r="Q1911" t="s">
        <v>148</v>
      </c>
      <c r="R1911" t="s">
        <v>8659</v>
      </c>
      <c r="S1911" t="s">
        <v>8645</v>
      </c>
      <c r="T1911" t="b">
        <v>1</v>
      </c>
      <c r="U1911" t="b">
        <v>0</v>
      </c>
      <c r="V1911">
        <v>2</v>
      </c>
      <c r="W1911">
        <v>42.5</v>
      </c>
      <c r="X1911">
        <v>12</v>
      </c>
      <c r="AB1911">
        <v>2</v>
      </c>
      <c r="AC1911">
        <v>1</v>
      </c>
      <c r="AE1911" t="s">
        <v>3856</v>
      </c>
      <c r="AG1911" t="s">
        <v>5972</v>
      </c>
      <c r="AH1911" t="s">
        <v>5973</v>
      </c>
    </row>
    <row r="1912" spans="1:34" x14ac:dyDescent="0.25">
      <c r="A1912">
        <v>6</v>
      </c>
      <c r="B1912" t="s">
        <v>643</v>
      </c>
      <c r="C1912" t="s">
        <v>646</v>
      </c>
      <c r="D1912" t="s">
        <v>644</v>
      </c>
      <c r="E1912" t="s">
        <v>645</v>
      </c>
      <c r="F1912" t="s">
        <v>649</v>
      </c>
      <c r="G1912" t="s">
        <v>650</v>
      </c>
      <c r="H1912" t="s">
        <v>1194</v>
      </c>
      <c r="I1912" t="s">
        <v>1195</v>
      </c>
      <c r="J1912">
        <v>2</v>
      </c>
      <c r="L1912" t="s">
        <v>1129</v>
      </c>
      <c r="M1912" t="s">
        <v>1196</v>
      </c>
      <c r="N1912" t="s">
        <v>1197</v>
      </c>
      <c r="O1912" t="s">
        <v>5974</v>
      </c>
      <c r="P1912" t="s">
        <v>177</v>
      </c>
      <c r="Q1912" t="s">
        <v>148</v>
      </c>
      <c r="R1912" t="s">
        <v>8659</v>
      </c>
      <c r="S1912" t="s">
        <v>8645</v>
      </c>
      <c r="T1912" t="b">
        <v>1</v>
      </c>
      <c r="U1912" t="b">
        <v>0</v>
      </c>
      <c r="V1912">
        <v>3</v>
      </c>
      <c r="W1912">
        <v>45</v>
      </c>
      <c r="X1912">
        <v>10</v>
      </c>
      <c r="AB1912">
        <v>2</v>
      </c>
      <c r="AC1912">
        <v>1</v>
      </c>
      <c r="AE1912" t="s">
        <v>610</v>
      </c>
      <c r="AG1912" t="s">
        <v>5975</v>
      </c>
      <c r="AH1912" t="s">
        <v>5976</v>
      </c>
    </row>
    <row r="1913" spans="1:34" x14ac:dyDescent="0.25">
      <c r="A1913">
        <v>6</v>
      </c>
      <c r="B1913" t="s">
        <v>643</v>
      </c>
      <c r="C1913" t="s">
        <v>646</v>
      </c>
      <c r="D1913" t="s">
        <v>644</v>
      </c>
      <c r="E1913" t="s">
        <v>645</v>
      </c>
      <c r="F1913" t="s">
        <v>649</v>
      </c>
      <c r="G1913" t="s">
        <v>650</v>
      </c>
      <c r="H1913" t="s">
        <v>1194</v>
      </c>
      <c r="I1913" t="s">
        <v>1195</v>
      </c>
      <c r="J1913">
        <v>2</v>
      </c>
      <c r="L1913" t="s">
        <v>1129</v>
      </c>
      <c r="M1913" t="s">
        <v>1196</v>
      </c>
      <c r="N1913" t="s">
        <v>1197</v>
      </c>
      <c r="O1913" t="s">
        <v>5977</v>
      </c>
      <c r="P1913" t="s">
        <v>222</v>
      </c>
      <c r="Q1913" t="s">
        <v>8650</v>
      </c>
      <c r="R1913" t="s">
        <v>8637</v>
      </c>
      <c r="S1913" t="s">
        <v>8643</v>
      </c>
      <c r="T1913" t="b">
        <v>1</v>
      </c>
      <c r="U1913" t="b">
        <v>0</v>
      </c>
      <c r="V1913">
        <v>1</v>
      </c>
      <c r="W1913">
        <v>25</v>
      </c>
      <c r="X1913">
        <v>11</v>
      </c>
      <c r="AB1913">
        <v>3</v>
      </c>
      <c r="AC1913">
        <v>1</v>
      </c>
      <c r="AD1913">
        <v>3</v>
      </c>
      <c r="AE1913" t="s">
        <v>3856</v>
      </c>
      <c r="AG1913" t="s">
        <v>5978</v>
      </c>
      <c r="AH1913" t="s">
        <v>5979</v>
      </c>
    </row>
    <row r="1914" spans="1:34" x14ac:dyDescent="0.25">
      <c r="A1914">
        <v>6</v>
      </c>
      <c r="B1914" t="s">
        <v>643</v>
      </c>
      <c r="C1914" t="s">
        <v>646</v>
      </c>
      <c r="D1914" t="s">
        <v>644</v>
      </c>
      <c r="E1914" t="s">
        <v>645</v>
      </c>
      <c r="F1914" t="s">
        <v>649</v>
      </c>
      <c r="G1914" t="s">
        <v>650</v>
      </c>
      <c r="H1914" t="s">
        <v>1194</v>
      </c>
      <c r="I1914" t="s">
        <v>1195</v>
      </c>
      <c r="J1914">
        <v>2</v>
      </c>
      <c r="L1914" t="s">
        <v>1129</v>
      </c>
      <c r="M1914" t="s">
        <v>1196</v>
      </c>
      <c r="N1914" t="s">
        <v>1197</v>
      </c>
      <c r="O1914" t="s">
        <v>5980</v>
      </c>
      <c r="P1914" t="s">
        <v>222</v>
      </c>
      <c r="Q1914" t="s">
        <v>8650</v>
      </c>
      <c r="R1914" t="s">
        <v>8637</v>
      </c>
      <c r="S1914" t="s">
        <v>8643</v>
      </c>
      <c r="T1914" t="b">
        <v>1</v>
      </c>
      <c r="U1914" t="b">
        <v>0</v>
      </c>
      <c r="V1914">
        <v>2</v>
      </c>
      <c r="W1914">
        <v>25</v>
      </c>
      <c r="X1914">
        <v>10</v>
      </c>
      <c r="AB1914">
        <v>3</v>
      </c>
      <c r="AC1914">
        <v>1</v>
      </c>
      <c r="AD1914">
        <v>3</v>
      </c>
      <c r="AE1914" t="s">
        <v>610</v>
      </c>
      <c r="AG1914" t="s">
        <v>5981</v>
      </c>
      <c r="AH1914" t="s">
        <v>5982</v>
      </c>
    </row>
    <row r="1915" spans="1:34" x14ac:dyDescent="0.25">
      <c r="A1915">
        <v>6</v>
      </c>
      <c r="B1915" t="s">
        <v>643</v>
      </c>
      <c r="C1915" t="s">
        <v>646</v>
      </c>
      <c r="D1915" t="s">
        <v>644</v>
      </c>
      <c r="E1915" t="s">
        <v>645</v>
      </c>
      <c r="F1915" t="s">
        <v>649</v>
      </c>
      <c r="G1915" t="s">
        <v>650</v>
      </c>
      <c r="H1915" t="s">
        <v>1194</v>
      </c>
      <c r="I1915" t="s">
        <v>1195</v>
      </c>
      <c r="J1915">
        <v>2</v>
      </c>
      <c r="L1915" t="s">
        <v>1129</v>
      </c>
      <c r="M1915" t="s">
        <v>1196</v>
      </c>
      <c r="N1915" t="s">
        <v>1197</v>
      </c>
      <c r="O1915" t="s">
        <v>5983</v>
      </c>
      <c r="P1915" t="s">
        <v>222</v>
      </c>
      <c r="Q1915" t="s">
        <v>8650</v>
      </c>
      <c r="R1915" t="s">
        <v>8637</v>
      </c>
      <c r="S1915" t="s">
        <v>8643</v>
      </c>
      <c r="T1915" t="b">
        <v>1</v>
      </c>
      <c r="U1915" t="b">
        <v>0</v>
      </c>
      <c r="V1915">
        <v>3</v>
      </c>
      <c r="W1915">
        <v>25</v>
      </c>
      <c r="X1915">
        <v>9</v>
      </c>
      <c r="AB1915">
        <v>3</v>
      </c>
      <c r="AC1915">
        <v>1</v>
      </c>
      <c r="AD1915">
        <v>3</v>
      </c>
      <c r="AE1915" t="s">
        <v>610</v>
      </c>
      <c r="AG1915" t="s">
        <v>5981</v>
      </c>
      <c r="AH1915" t="s">
        <v>5984</v>
      </c>
    </row>
    <row r="1916" spans="1:34" x14ac:dyDescent="0.25">
      <c r="A1916">
        <v>6</v>
      </c>
      <c r="B1916" t="s">
        <v>643</v>
      </c>
      <c r="C1916" t="s">
        <v>646</v>
      </c>
      <c r="D1916" t="s">
        <v>644</v>
      </c>
      <c r="E1916" t="s">
        <v>645</v>
      </c>
      <c r="F1916" t="s">
        <v>649</v>
      </c>
      <c r="G1916" t="s">
        <v>650</v>
      </c>
      <c r="H1916" t="s">
        <v>1194</v>
      </c>
      <c r="I1916" t="s">
        <v>1195</v>
      </c>
      <c r="J1916">
        <v>2</v>
      </c>
      <c r="L1916" t="s">
        <v>1129</v>
      </c>
      <c r="M1916" t="s">
        <v>1196</v>
      </c>
      <c r="N1916" t="s">
        <v>1197</v>
      </c>
      <c r="O1916" t="s">
        <v>5985</v>
      </c>
      <c r="P1916" t="s">
        <v>309</v>
      </c>
      <c r="Q1916" t="s">
        <v>148</v>
      </c>
      <c r="R1916" t="s">
        <v>8661</v>
      </c>
      <c r="S1916" t="s">
        <v>8645</v>
      </c>
      <c r="T1916" t="b">
        <v>0</v>
      </c>
      <c r="U1916" t="b">
        <v>0</v>
      </c>
      <c r="V1916">
        <v>1</v>
      </c>
      <c r="W1916">
        <v>12.5</v>
      </c>
      <c r="X1916">
        <v>15</v>
      </c>
      <c r="AB1916">
        <v>2</v>
      </c>
      <c r="AC1916">
        <v>2</v>
      </c>
      <c r="AD1916">
        <v>2</v>
      </c>
      <c r="AE1916" t="s">
        <v>3856</v>
      </c>
      <c r="AG1916" t="s">
        <v>5986</v>
      </c>
      <c r="AH1916" t="s">
        <v>5987</v>
      </c>
    </row>
    <row r="1917" spans="1:34" x14ac:dyDescent="0.25">
      <c r="A1917">
        <v>6</v>
      </c>
      <c r="B1917" t="s">
        <v>643</v>
      </c>
      <c r="C1917" t="s">
        <v>646</v>
      </c>
      <c r="D1917" t="s">
        <v>644</v>
      </c>
      <c r="E1917" t="s">
        <v>645</v>
      </c>
      <c r="F1917" t="s">
        <v>649</v>
      </c>
      <c r="G1917" t="s">
        <v>650</v>
      </c>
      <c r="H1917" t="s">
        <v>1194</v>
      </c>
      <c r="I1917" t="s">
        <v>1195</v>
      </c>
      <c r="J1917">
        <v>2</v>
      </c>
      <c r="L1917" t="s">
        <v>1129</v>
      </c>
      <c r="M1917" t="s">
        <v>1196</v>
      </c>
      <c r="N1917" t="s">
        <v>1197</v>
      </c>
      <c r="O1917" t="s">
        <v>5988</v>
      </c>
      <c r="P1917" t="s">
        <v>309</v>
      </c>
      <c r="Q1917" t="s">
        <v>148</v>
      </c>
      <c r="R1917" t="s">
        <v>8661</v>
      </c>
      <c r="S1917" t="s">
        <v>8645</v>
      </c>
      <c r="T1917" t="b">
        <v>0</v>
      </c>
      <c r="U1917" t="b">
        <v>0</v>
      </c>
      <c r="V1917">
        <v>2</v>
      </c>
      <c r="W1917">
        <v>15</v>
      </c>
      <c r="X1917">
        <v>11</v>
      </c>
      <c r="AB1917">
        <v>2</v>
      </c>
      <c r="AC1917">
        <v>2</v>
      </c>
      <c r="AD1917">
        <v>2</v>
      </c>
      <c r="AE1917" t="s">
        <v>610</v>
      </c>
      <c r="AG1917" t="s">
        <v>5989</v>
      </c>
      <c r="AH1917" t="s">
        <v>5990</v>
      </c>
    </row>
    <row r="1918" spans="1:34" x14ac:dyDescent="0.25">
      <c r="A1918">
        <v>6</v>
      </c>
      <c r="B1918" t="s">
        <v>643</v>
      </c>
      <c r="C1918" t="s">
        <v>646</v>
      </c>
      <c r="D1918" t="s">
        <v>644</v>
      </c>
      <c r="E1918" t="s">
        <v>645</v>
      </c>
      <c r="F1918" t="s">
        <v>649</v>
      </c>
      <c r="G1918" t="s">
        <v>650</v>
      </c>
      <c r="H1918" t="s">
        <v>1194</v>
      </c>
      <c r="I1918" t="s">
        <v>1195</v>
      </c>
      <c r="J1918">
        <v>2</v>
      </c>
      <c r="L1918" t="s">
        <v>1129</v>
      </c>
      <c r="M1918" t="s">
        <v>1196</v>
      </c>
      <c r="N1918" t="s">
        <v>1197</v>
      </c>
      <c r="O1918" t="s">
        <v>5991</v>
      </c>
      <c r="P1918" t="s">
        <v>309</v>
      </c>
      <c r="Q1918" t="s">
        <v>148</v>
      </c>
      <c r="R1918" t="s">
        <v>8661</v>
      </c>
      <c r="S1918" t="s">
        <v>8645</v>
      </c>
      <c r="T1918" t="b">
        <v>0</v>
      </c>
      <c r="U1918" t="b">
        <v>0</v>
      </c>
      <c r="V1918">
        <v>3</v>
      </c>
      <c r="W1918">
        <v>15</v>
      </c>
      <c r="X1918">
        <v>15</v>
      </c>
      <c r="AB1918">
        <v>2</v>
      </c>
      <c r="AC1918">
        <v>2</v>
      </c>
      <c r="AD1918">
        <v>2</v>
      </c>
      <c r="AE1918" t="s">
        <v>610</v>
      </c>
      <c r="AG1918" t="s">
        <v>5989</v>
      </c>
      <c r="AH1918" t="s">
        <v>5992</v>
      </c>
    </row>
    <row r="1919" spans="1:34" x14ac:dyDescent="0.25">
      <c r="A1919">
        <v>6</v>
      </c>
      <c r="B1919" t="s">
        <v>643</v>
      </c>
      <c r="C1919" t="s">
        <v>646</v>
      </c>
      <c r="D1919" t="s">
        <v>644</v>
      </c>
      <c r="E1919" t="s">
        <v>645</v>
      </c>
      <c r="F1919" t="s">
        <v>649</v>
      </c>
      <c r="G1919" t="s">
        <v>650</v>
      </c>
      <c r="H1919" t="s">
        <v>1194</v>
      </c>
      <c r="I1919" t="s">
        <v>1195</v>
      </c>
      <c r="J1919">
        <v>2</v>
      </c>
      <c r="L1919" t="s">
        <v>1129</v>
      </c>
      <c r="M1919" t="s">
        <v>1196</v>
      </c>
      <c r="N1919" t="s">
        <v>1197</v>
      </c>
      <c r="O1919" t="s">
        <v>5993</v>
      </c>
      <c r="P1919" t="s">
        <v>415</v>
      </c>
      <c r="Q1919" t="s">
        <v>272</v>
      </c>
      <c r="R1919" t="s">
        <v>8667</v>
      </c>
      <c r="S1919" t="s">
        <v>8645</v>
      </c>
      <c r="T1919" t="b">
        <v>0</v>
      </c>
      <c r="U1919" t="b">
        <v>1</v>
      </c>
      <c r="V1919">
        <v>1</v>
      </c>
      <c r="W1919">
        <v>30</v>
      </c>
      <c r="Y1919">
        <v>60</v>
      </c>
      <c r="AG1919" t="s">
        <v>5994</v>
      </c>
      <c r="AH1919" t="s">
        <v>5995</v>
      </c>
    </row>
    <row r="1920" spans="1:34" x14ac:dyDescent="0.25">
      <c r="A1920">
        <v>6</v>
      </c>
      <c r="B1920" t="s">
        <v>643</v>
      </c>
      <c r="C1920" t="s">
        <v>646</v>
      </c>
      <c r="D1920" t="s">
        <v>644</v>
      </c>
      <c r="E1920" t="s">
        <v>645</v>
      </c>
      <c r="F1920" t="s">
        <v>649</v>
      </c>
      <c r="G1920" t="s">
        <v>650</v>
      </c>
      <c r="H1920" t="s">
        <v>1194</v>
      </c>
      <c r="I1920" t="s">
        <v>1195</v>
      </c>
      <c r="J1920">
        <v>2</v>
      </c>
      <c r="L1920" t="s">
        <v>1129</v>
      </c>
      <c r="M1920" t="s">
        <v>1196</v>
      </c>
      <c r="N1920" t="s">
        <v>1197</v>
      </c>
      <c r="O1920" t="s">
        <v>5996</v>
      </c>
      <c r="P1920" t="s">
        <v>415</v>
      </c>
      <c r="Q1920" t="s">
        <v>272</v>
      </c>
      <c r="R1920" t="s">
        <v>8667</v>
      </c>
      <c r="S1920" t="s">
        <v>8645</v>
      </c>
      <c r="T1920" t="b">
        <v>0</v>
      </c>
      <c r="U1920" t="b">
        <v>1</v>
      </c>
      <c r="V1920">
        <v>2</v>
      </c>
      <c r="W1920">
        <v>30</v>
      </c>
      <c r="Y1920">
        <v>60</v>
      </c>
      <c r="AG1920" t="s">
        <v>5994</v>
      </c>
      <c r="AH1920" t="s">
        <v>5997</v>
      </c>
    </row>
    <row r="1921" spans="1:34" x14ac:dyDescent="0.25">
      <c r="A1921">
        <v>6</v>
      </c>
      <c r="B1921" t="s">
        <v>643</v>
      </c>
      <c r="C1921" t="s">
        <v>646</v>
      </c>
      <c r="D1921" t="s">
        <v>644</v>
      </c>
      <c r="E1921" t="s">
        <v>645</v>
      </c>
      <c r="F1921" t="s">
        <v>649</v>
      </c>
      <c r="G1921" t="s">
        <v>650</v>
      </c>
      <c r="H1921" t="s">
        <v>1194</v>
      </c>
      <c r="I1921" t="s">
        <v>1195</v>
      </c>
      <c r="J1921">
        <v>2</v>
      </c>
      <c r="L1921" t="s">
        <v>1129</v>
      </c>
      <c r="M1921" t="s">
        <v>1196</v>
      </c>
      <c r="N1921" t="s">
        <v>1197</v>
      </c>
      <c r="O1921" t="s">
        <v>5998</v>
      </c>
      <c r="P1921" t="s">
        <v>363</v>
      </c>
      <c r="Q1921" t="s">
        <v>357</v>
      </c>
      <c r="R1921" t="s">
        <v>357</v>
      </c>
      <c r="S1921" t="s">
        <v>357</v>
      </c>
      <c r="T1921" t="b">
        <v>0</v>
      </c>
      <c r="U1921" t="b">
        <v>1</v>
      </c>
      <c r="V1921">
        <v>2</v>
      </c>
      <c r="Y1921">
        <v>45</v>
      </c>
      <c r="Z1921">
        <v>0.1</v>
      </c>
      <c r="AA1921" t="s">
        <v>3957</v>
      </c>
      <c r="AG1921" t="s">
        <v>5999</v>
      </c>
      <c r="AH1921" t="s">
        <v>6000</v>
      </c>
    </row>
    <row r="1922" spans="1:34" x14ac:dyDescent="0.25">
      <c r="A1922">
        <v>6</v>
      </c>
      <c r="B1922" t="s">
        <v>643</v>
      </c>
      <c r="C1922" t="s">
        <v>646</v>
      </c>
      <c r="D1922" t="s">
        <v>644</v>
      </c>
      <c r="E1922" t="s">
        <v>645</v>
      </c>
      <c r="F1922" t="s">
        <v>649</v>
      </c>
      <c r="G1922" t="s">
        <v>650</v>
      </c>
      <c r="H1922" t="s">
        <v>1194</v>
      </c>
      <c r="I1922" t="s">
        <v>1195</v>
      </c>
      <c r="J1922">
        <v>2</v>
      </c>
      <c r="L1922" t="s">
        <v>1129</v>
      </c>
      <c r="M1922" t="s">
        <v>1196</v>
      </c>
      <c r="N1922" t="s">
        <v>1197</v>
      </c>
      <c r="O1922" t="s">
        <v>6001</v>
      </c>
      <c r="P1922" t="s">
        <v>363</v>
      </c>
      <c r="Q1922" t="s">
        <v>357</v>
      </c>
      <c r="R1922" t="s">
        <v>357</v>
      </c>
      <c r="S1922" t="s">
        <v>357</v>
      </c>
      <c r="T1922" t="b">
        <v>0</v>
      </c>
      <c r="U1922" t="b">
        <v>1</v>
      </c>
      <c r="V1922">
        <v>3</v>
      </c>
      <c r="Y1922">
        <v>45</v>
      </c>
      <c r="Z1922">
        <v>0.18</v>
      </c>
      <c r="AA1922" t="s">
        <v>3957</v>
      </c>
      <c r="AG1922" t="s">
        <v>5999</v>
      </c>
      <c r="AH1922" t="s">
        <v>6002</v>
      </c>
    </row>
    <row r="1923" spans="1:34" x14ac:dyDescent="0.25">
      <c r="A1923">
        <v>6</v>
      </c>
      <c r="B1923" t="s">
        <v>643</v>
      </c>
      <c r="C1923" t="s">
        <v>646</v>
      </c>
      <c r="D1923" t="s">
        <v>644</v>
      </c>
      <c r="E1923" t="s">
        <v>645</v>
      </c>
      <c r="F1923" t="s">
        <v>649</v>
      </c>
      <c r="G1923" t="s">
        <v>650</v>
      </c>
      <c r="H1923" t="s">
        <v>1194</v>
      </c>
      <c r="I1923" t="s">
        <v>1195</v>
      </c>
      <c r="J1923">
        <v>2</v>
      </c>
      <c r="L1923" t="s">
        <v>1129</v>
      </c>
      <c r="M1923" t="s">
        <v>1196</v>
      </c>
      <c r="N1923" t="s">
        <v>1197</v>
      </c>
      <c r="O1923" t="s">
        <v>6003</v>
      </c>
      <c r="P1923" t="s">
        <v>363</v>
      </c>
      <c r="Q1923" t="s">
        <v>357</v>
      </c>
      <c r="R1923" t="s">
        <v>357</v>
      </c>
      <c r="S1923" t="s">
        <v>357</v>
      </c>
      <c r="T1923" t="b">
        <v>0</v>
      </c>
      <c r="U1923" t="b">
        <v>1</v>
      </c>
      <c r="V1923">
        <v>4</v>
      </c>
      <c r="Y1923">
        <v>45</v>
      </c>
      <c r="Z1923">
        <v>0.18</v>
      </c>
      <c r="AA1923" t="s">
        <v>3957</v>
      </c>
      <c r="AG1923" t="s">
        <v>5999</v>
      </c>
      <c r="AH1923" t="s">
        <v>6004</v>
      </c>
    </row>
    <row r="1924" spans="1:34" x14ac:dyDescent="0.25">
      <c r="A1924">
        <v>6</v>
      </c>
      <c r="B1924" t="s">
        <v>643</v>
      </c>
      <c r="C1924" t="s">
        <v>646</v>
      </c>
      <c r="D1924" t="s">
        <v>644</v>
      </c>
      <c r="E1924" t="s">
        <v>645</v>
      </c>
      <c r="F1924" t="s">
        <v>649</v>
      </c>
      <c r="G1924" t="s">
        <v>650</v>
      </c>
      <c r="H1924" t="s">
        <v>1194</v>
      </c>
      <c r="I1924" t="s">
        <v>1195</v>
      </c>
      <c r="J1924">
        <v>2</v>
      </c>
      <c r="L1924" t="s">
        <v>1129</v>
      </c>
      <c r="M1924" t="s">
        <v>1196</v>
      </c>
      <c r="N1924" t="s">
        <v>1197</v>
      </c>
      <c r="O1924" t="s">
        <v>6005</v>
      </c>
      <c r="P1924" t="s">
        <v>363</v>
      </c>
      <c r="Q1924" t="s">
        <v>357</v>
      </c>
      <c r="R1924" t="s">
        <v>357</v>
      </c>
      <c r="S1924" t="s">
        <v>357</v>
      </c>
      <c r="T1924" t="b">
        <v>0</v>
      </c>
      <c r="U1924" t="b">
        <v>1</v>
      </c>
      <c r="V1924">
        <v>5</v>
      </c>
      <c r="Y1924">
        <v>45</v>
      </c>
      <c r="Z1924">
        <v>0.18</v>
      </c>
      <c r="AA1924" t="s">
        <v>3957</v>
      </c>
      <c r="AG1924" t="s">
        <v>5999</v>
      </c>
      <c r="AH1924" t="s">
        <v>6006</v>
      </c>
    </row>
    <row r="1925" spans="1:34" x14ac:dyDescent="0.25">
      <c r="A1925">
        <v>6</v>
      </c>
      <c r="B1925" t="s">
        <v>643</v>
      </c>
      <c r="C1925" t="s">
        <v>646</v>
      </c>
      <c r="D1925" t="s">
        <v>644</v>
      </c>
      <c r="E1925" t="s">
        <v>645</v>
      </c>
      <c r="F1925" t="s">
        <v>649</v>
      </c>
      <c r="G1925" t="s">
        <v>650</v>
      </c>
      <c r="H1925" t="s">
        <v>1194</v>
      </c>
      <c r="I1925" t="s">
        <v>1195</v>
      </c>
      <c r="J1925">
        <v>2</v>
      </c>
      <c r="L1925" t="s">
        <v>1129</v>
      </c>
      <c r="M1925" t="s">
        <v>1196</v>
      </c>
      <c r="N1925" t="s">
        <v>1197</v>
      </c>
      <c r="O1925" t="s">
        <v>6007</v>
      </c>
      <c r="P1925" t="s">
        <v>363</v>
      </c>
      <c r="Q1925" t="s">
        <v>357</v>
      </c>
      <c r="R1925" t="s">
        <v>357</v>
      </c>
      <c r="S1925" t="s">
        <v>357</v>
      </c>
      <c r="T1925" t="b">
        <v>0</v>
      </c>
      <c r="U1925" t="b">
        <v>1</v>
      </c>
      <c r="V1925">
        <v>6</v>
      </c>
      <c r="Y1925">
        <v>45</v>
      </c>
      <c r="Z1925">
        <v>0.18</v>
      </c>
      <c r="AA1925" t="s">
        <v>3957</v>
      </c>
      <c r="AG1925" t="s">
        <v>5999</v>
      </c>
      <c r="AH1925" t="s">
        <v>1197</v>
      </c>
    </row>
    <row r="1926" spans="1:34" x14ac:dyDescent="0.25">
      <c r="A1926">
        <v>6</v>
      </c>
      <c r="B1926" t="s">
        <v>643</v>
      </c>
      <c r="C1926" t="s">
        <v>646</v>
      </c>
      <c r="D1926" t="s">
        <v>644</v>
      </c>
      <c r="E1926" t="s">
        <v>645</v>
      </c>
      <c r="F1926" t="s">
        <v>649</v>
      </c>
      <c r="G1926" t="s">
        <v>650</v>
      </c>
      <c r="H1926" t="s">
        <v>1198</v>
      </c>
      <c r="I1926" t="s">
        <v>1199</v>
      </c>
      <c r="J1926">
        <v>3</v>
      </c>
      <c r="L1926" t="s">
        <v>1134</v>
      </c>
      <c r="M1926" t="s">
        <v>1200</v>
      </c>
      <c r="N1926" t="s">
        <v>1201</v>
      </c>
      <c r="O1926" t="s">
        <v>6008</v>
      </c>
      <c r="P1926" t="s">
        <v>363</v>
      </c>
      <c r="Q1926" t="s">
        <v>357</v>
      </c>
      <c r="R1926" t="s">
        <v>357</v>
      </c>
      <c r="S1926" t="s">
        <v>357</v>
      </c>
      <c r="T1926" t="b">
        <v>0</v>
      </c>
      <c r="U1926" t="b">
        <v>1</v>
      </c>
      <c r="V1926">
        <v>1</v>
      </c>
      <c r="Y1926">
        <v>360</v>
      </c>
      <c r="Z1926">
        <v>0.6</v>
      </c>
      <c r="AA1926" t="s">
        <v>3957</v>
      </c>
      <c r="AG1926" t="s">
        <v>6009</v>
      </c>
      <c r="AH1926" t="s">
        <v>1200</v>
      </c>
    </row>
    <row r="1927" spans="1:34" x14ac:dyDescent="0.25">
      <c r="A1927">
        <v>6</v>
      </c>
      <c r="B1927" t="s">
        <v>643</v>
      </c>
      <c r="C1927" t="s">
        <v>646</v>
      </c>
      <c r="D1927" t="s">
        <v>644</v>
      </c>
      <c r="E1927" t="s">
        <v>645</v>
      </c>
      <c r="F1927" t="s">
        <v>649</v>
      </c>
      <c r="G1927" t="s">
        <v>650</v>
      </c>
      <c r="H1927" t="s">
        <v>1198</v>
      </c>
      <c r="I1927" t="s">
        <v>1199</v>
      </c>
      <c r="J1927">
        <v>3</v>
      </c>
      <c r="L1927" t="s">
        <v>1134</v>
      </c>
      <c r="M1927" t="s">
        <v>1200</v>
      </c>
      <c r="N1927" t="s">
        <v>1201</v>
      </c>
      <c r="O1927" t="s">
        <v>6010</v>
      </c>
      <c r="P1927" t="s">
        <v>55</v>
      </c>
      <c r="Q1927" t="s">
        <v>25</v>
      </c>
      <c r="R1927" t="s">
        <v>25</v>
      </c>
      <c r="S1927" t="s">
        <v>8645</v>
      </c>
      <c r="T1927" t="b">
        <v>1</v>
      </c>
      <c r="U1927" t="b">
        <v>0</v>
      </c>
      <c r="V1927">
        <v>1</v>
      </c>
      <c r="W1927">
        <v>60</v>
      </c>
      <c r="X1927">
        <v>12</v>
      </c>
      <c r="AB1927">
        <v>2</v>
      </c>
      <c r="AC1927">
        <v>2</v>
      </c>
      <c r="AD1927">
        <v>2</v>
      </c>
      <c r="AE1927" t="s">
        <v>2289</v>
      </c>
      <c r="AG1927" t="s">
        <v>6011</v>
      </c>
      <c r="AH1927" t="s">
        <v>6012</v>
      </c>
    </row>
    <row r="1928" spans="1:34" x14ac:dyDescent="0.25">
      <c r="A1928">
        <v>6</v>
      </c>
      <c r="B1928" t="s">
        <v>643</v>
      </c>
      <c r="C1928" t="s">
        <v>646</v>
      </c>
      <c r="D1928" t="s">
        <v>644</v>
      </c>
      <c r="E1928" t="s">
        <v>645</v>
      </c>
      <c r="F1928" t="s">
        <v>649</v>
      </c>
      <c r="G1928" t="s">
        <v>650</v>
      </c>
      <c r="H1928" t="s">
        <v>1198</v>
      </c>
      <c r="I1928" t="s">
        <v>1199</v>
      </c>
      <c r="J1928">
        <v>3</v>
      </c>
      <c r="L1928" t="s">
        <v>1134</v>
      </c>
      <c r="M1928" t="s">
        <v>1200</v>
      </c>
      <c r="N1928" t="s">
        <v>1201</v>
      </c>
      <c r="O1928" t="s">
        <v>6013</v>
      </c>
      <c r="P1928" t="s">
        <v>55</v>
      </c>
      <c r="Q1928" t="s">
        <v>25</v>
      </c>
      <c r="R1928" t="s">
        <v>25</v>
      </c>
      <c r="S1928" t="s">
        <v>8645</v>
      </c>
      <c r="T1928" t="b">
        <v>1</v>
      </c>
      <c r="U1928" t="b">
        <v>0</v>
      </c>
      <c r="V1928">
        <v>2</v>
      </c>
      <c r="W1928">
        <v>65</v>
      </c>
      <c r="X1928">
        <v>12</v>
      </c>
      <c r="AB1928">
        <v>2</v>
      </c>
      <c r="AC1928">
        <v>2</v>
      </c>
      <c r="AD1928">
        <v>2</v>
      </c>
      <c r="AE1928" t="s">
        <v>618</v>
      </c>
      <c r="AG1928" t="s">
        <v>3218</v>
      </c>
      <c r="AH1928" t="s">
        <v>6014</v>
      </c>
    </row>
    <row r="1929" spans="1:34" x14ac:dyDescent="0.25">
      <c r="A1929">
        <v>6</v>
      </c>
      <c r="B1929" t="s">
        <v>643</v>
      </c>
      <c r="C1929" t="s">
        <v>646</v>
      </c>
      <c r="D1929" t="s">
        <v>644</v>
      </c>
      <c r="E1929" t="s">
        <v>645</v>
      </c>
      <c r="F1929" t="s">
        <v>649</v>
      </c>
      <c r="G1929" t="s">
        <v>650</v>
      </c>
      <c r="H1929" t="s">
        <v>1198</v>
      </c>
      <c r="I1929" t="s">
        <v>1199</v>
      </c>
      <c r="J1929">
        <v>3</v>
      </c>
      <c r="L1929" t="s">
        <v>1134</v>
      </c>
      <c r="M1929" t="s">
        <v>1200</v>
      </c>
      <c r="N1929" t="s">
        <v>1201</v>
      </c>
      <c r="O1929" t="s">
        <v>6015</v>
      </c>
      <c r="P1929" t="s">
        <v>55</v>
      </c>
      <c r="Q1929" t="s">
        <v>25</v>
      </c>
      <c r="R1929" t="s">
        <v>25</v>
      </c>
      <c r="S1929" t="s">
        <v>8645</v>
      </c>
      <c r="T1929" t="b">
        <v>1</v>
      </c>
      <c r="U1929" t="b">
        <v>0</v>
      </c>
      <c r="V1929">
        <v>3</v>
      </c>
      <c r="W1929">
        <v>67.5</v>
      </c>
      <c r="X1929">
        <v>11</v>
      </c>
      <c r="AB1929">
        <v>2</v>
      </c>
      <c r="AC1929">
        <v>2</v>
      </c>
      <c r="AD1929">
        <v>2</v>
      </c>
      <c r="AE1929" t="s">
        <v>610</v>
      </c>
      <c r="AG1929" t="s">
        <v>6016</v>
      </c>
      <c r="AH1929" t="s">
        <v>6017</v>
      </c>
    </row>
    <row r="1930" spans="1:34" x14ac:dyDescent="0.25">
      <c r="A1930">
        <v>6</v>
      </c>
      <c r="B1930" t="s">
        <v>643</v>
      </c>
      <c r="C1930" t="s">
        <v>646</v>
      </c>
      <c r="D1930" t="s">
        <v>644</v>
      </c>
      <c r="E1930" t="s">
        <v>645</v>
      </c>
      <c r="F1930" t="s">
        <v>649</v>
      </c>
      <c r="G1930" t="s">
        <v>650</v>
      </c>
      <c r="H1930" t="s">
        <v>1198</v>
      </c>
      <c r="I1930" t="s">
        <v>1199</v>
      </c>
      <c r="J1930">
        <v>3</v>
      </c>
      <c r="L1930" t="s">
        <v>1134</v>
      </c>
      <c r="M1930" t="s">
        <v>1200</v>
      </c>
      <c r="N1930" t="s">
        <v>1201</v>
      </c>
      <c r="O1930" t="s">
        <v>6018</v>
      </c>
      <c r="P1930" t="s">
        <v>88</v>
      </c>
      <c r="Q1930" t="s">
        <v>25</v>
      </c>
      <c r="R1930" t="s">
        <v>25</v>
      </c>
      <c r="S1930" t="s">
        <v>26</v>
      </c>
      <c r="T1930" t="b">
        <v>0</v>
      </c>
      <c r="U1930" t="b">
        <v>0</v>
      </c>
      <c r="V1930">
        <v>1</v>
      </c>
      <c r="W1930">
        <v>10</v>
      </c>
      <c r="X1930">
        <v>15</v>
      </c>
      <c r="AG1930" t="s">
        <v>6019</v>
      </c>
      <c r="AH1930" t="s">
        <v>6020</v>
      </c>
    </row>
    <row r="1931" spans="1:34" x14ac:dyDescent="0.25">
      <c r="A1931">
        <v>6</v>
      </c>
      <c r="B1931" t="s">
        <v>643</v>
      </c>
      <c r="C1931" t="s">
        <v>646</v>
      </c>
      <c r="D1931" t="s">
        <v>644</v>
      </c>
      <c r="E1931" t="s">
        <v>645</v>
      </c>
      <c r="F1931" t="s">
        <v>649</v>
      </c>
      <c r="G1931" t="s">
        <v>650</v>
      </c>
      <c r="H1931" t="s">
        <v>1198</v>
      </c>
      <c r="I1931" t="s">
        <v>1199</v>
      </c>
      <c r="J1931">
        <v>3</v>
      </c>
      <c r="L1931" t="s">
        <v>1134</v>
      </c>
      <c r="M1931" t="s">
        <v>1200</v>
      </c>
      <c r="N1931" t="s">
        <v>1201</v>
      </c>
      <c r="O1931" t="s">
        <v>6021</v>
      </c>
      <c r="P1931" t="s">
        <v>88</v>
      </c>
      <c r="Q1931" t="s">
        <v>25</v>
      </c>
      <c r="R1931" t="s">
        <v>25</v>
      </c>
      <c r="S1931" t="s">
        <v>26</v>
      </c>
      <c r="T1931" t="b">
        <v>0</v>
      </c>
      <c r="U1931" t="b">
        <v>0</v>
      </c>
      <c r="V1931">
        <v>2</v>
      </c>
      <c r="W1931">
        <v>20</v>
      </c>
      <c r="X1931">
        <v>14</v>
      </c>
      <c r="AB1931">
        <v>2</v>
      </c>
      <c r="AC1931">
        <v>2</v>
      </c>
      <c r="AD1931">
        <v>2</v>
      </c>
      <c r="AE1931" t="s">
        <v>610</v>
      </c>
      <c r="AG1931" t="s">
        <v>6022</v>
      </c>
      <c r="AH1931" t="s">
        <v>6023</v>
      </c>
    </row>
    <row r="1932" spans="1:34" x14ac:dyDescent="0.25">
      <c r="A1932">
        <v>6</v>
      </c>
      <c r="B1932" t="s">
        <v>643</v>
      </c>
      <c r="C1932" t="s">
        <v>646</v>
      </c>
      <c r="D1932" t="s">
        <v>644</v>
      </c>
      <c r="E1932" t="s">
        <v>645</v>
      </c>
      <c r="F1932" t="s">
        <v>649</v>
      </c>
      <c r="G1932" t="s">
        <v>650</v>
      </c>
      <c r="H1932" t="s">
        <v>1198</v>
      </c>
      <c r="I1932" t="s">
        <v>1199</v>
      </c>
      <c r="J1932">
        <v>3</v>
      </c>
      <c r="L1932" t="s">
        <v>1134</v>
      </c>
      <c r="M1932" t="s">
        <v>1200</v>
      </c>
      <c r="N1932" t="s">
        <v>1201</v>
      </c>
      <c r="O1932" t="s">
        <v>6024</v>
      </c>
      <c r="P1932" t="s">
        <v>88</v>
      </c>
      <c r="Q1932" t="s">
        <v>25</v>
      </c>
      <c r="R1932" t="s">
        <v>25</v>
      </c>
      <c r="S1932" t="s">
        <v>26</v>
      </c>
      <c r="T1932" t="b">
        <v>0</v>
      </c>
      <c r="U1932" t="b">
        <v>0</v>
      </c>
      <c r="V1932">
        <v>3</v>
      </c>
      <c r="W1932">
        <v>20</v>
      </c>
      <c r="X1932">
        <v>13</v>
      </c>
      <c r="AB1932">
        <v>2</v>
      </c>
      <c r="AC1932">
        <v>2</v>
      </c>
      <c r="AD1932">
        <v>2</v>
      </c>
      <c r="AE1932" t="s">
        <v>610</v>
      </c>
      <c r="AG1932" t="s">
        <v>6022</v>
      </c>
      <c r="AH1932" t="s">
        <v>6025</v>
      </c>
    </row>
    <row r="1933" spans="1:34" x14ac:dyDescent="0.25">
      <c r="A1933">
        <v>6</v>
      </c>
      <c r="B1933" t="s">
        <v>643</v>
      </c>
      <c r="C1933" t="s">
        <v>646</v>
      </c>
      <c r="D1933" t="s">
        <v>644</v>
      </c>
      <c r="E1933" t="s">
        <v>645</v>
      </c>
      <c r="F1933" t="s">
        <v>649</v>
      </c>
      <c r="G1933" t="s">
        <v>650</v>
      </c>
      <c r="H1933" t="s">
        <v>1198</v>
      </c>
      <c r="I1933" t="s">
        <v>1199</v>
      </c>
      <c r="J1933">
        <v>3</v>
      </c>
      <c r="L1933" t="s">
        <v>1134</v>
      </c>
      <c r="M1933" t="s">
        <v>1200</v>
      </c>
      <c r="N1933" t="s">
        <v>1201</v>
      </c>
      <c r="O1933" t="s">
        <v>6026</v>
      </c>
      <c r="P1933" t="s">
        <v>79</v>
      </c>
      <c r="Q1933" t="s">
        <v>25</v>
      </c>
      <c r="R1933" t="s">
        <v>25</v>
      </c>
      <c r="S1933" t="s">
        <v>8645</v>
      </c>
      <c r="T1933" t="b">
        <v>0</v>
      </c>
      <c r="U1933" t="b">
        <v>0</v>
      </c>
      <c r="V1933">
        <v>1</v>
      </c>
      <c r="W1933">
        <v>30</v>
      </c>
      <c r="X1933">
        <v>20</v>
      </c>
      <c r="AB1933">
        <v>2</v>
      </c>
      <c r="AC1933">
        <v>2</v>
      </c>
      <c r="AD1933">
        <v>2</v>
      </c>
      <c r="AE1933" t="s">
        <v>618</v>
      </c>
      <c r="AG1933" t="s">
        <v>3218</v>
      </c>
      <c r="AH1933" t="s">
        <v>6027</v>
      </c>
    </row>
    <row r="1934" spans="1:34" x14ac:dyDescent="0.25">
      <c r="A1934">
        <v>6</v>
      </c>
      <c r="B1934" t="s">
        <v>643</v>
      </c>
      <c r="C1934" t="s">
        <v>646</v>
      </c>
      <c r="D1934" t="s">
        <v>644</v>
      </c>
      <c r="E1934" t="s">
        <v>645</v>
      </c>
      <c r="F1934" t="s">
        <v>649</v>
      </c>
      <c r="G1934" t="s">
        <v>650</v>
      </c>
      <c r="H1934" t="s">
        <v>1198</v>
      </c>
      <c r="I1934" t="s">
        <v>1199</v>
      </c>
      <c r="J1934">
        <v>3</v>
      </c>
      <c r="L1934" t="s">
        <v>1134</v>
      </c>
      <c r="M1934" t="s">
        <v>1200</v>
      </c>
      <c r="N1934" t="s">
        <v>1201</v>
      </c>
      <c r="O1934" t="s">
        <v>6028</v>
      </c>
      <c r="P1934" t="s">
        <v>79</v>
      </c>
      <c r="Q1934" t="s">
        <v>25</v>
      </c>
      <c r="R1934" t="s">
        <v>25</v>
      </c>
      <c r="S1934" t="s">
        <v>8645</v>
      </c>
      <c r="T1934" t="b">
        <v>0</v>
      </c>
      <c r="U1934" t="b">
        <v>0</v>
      </c>
      <c r="V1934">
        <v>2</v>
      </c>
      <c r="W1934">
        <v>35</v>
      </c>
      <c r="X1934">
        <v>20</v>
      </c>
      <c r="AB1934">
        <v>2</v>
      </c>
      <c r="AC1934">
        <v>2</v>
      </c>
      <c r="AD1934">
        <v>2</v>
      </c>
      <c r="AE1934" t="s">
        <v>3856</v>
      </c>
      <c r="AG1934" t="s">
        <v>3996</v>
      </c>
      <c r="AH1934" t="s">
        <v>6029</v>
      </c>
    </row>
    <row r="1935" spans="1:34" x14ac:dyDescent="0.25">
      <c r="A1935">
        <v>6</v>
      </c>
      <c r="B1935" t="s">
        <v>643</v>
      </c>
      <c r="C1935" t="s">
        <v>646</v>
      </c>
      <c r="D1935" t="s">
        <v>644</v>
      </c>
      <c r="E1935" t="s">
        <v>645</v>
      </c>
      <c r="F1935" t="s">
        <v>649</v>
      </c>
      <c r="G1935" t="s">
        <v>650</v>
      </c>
      <c r="H1935" t="s">
        <v>1198</v>
      </c>
      <c r="I1935" t="s">
        <v>1199</v>
      </c>
      <c r="J1935">
        <v>3</v>
      </c>
      <c r="L1935" t="s">
        <v>1134</v>
      </c>
      <c r="M1935" t="s">
        <v>1200</v>
      </c>
      <c r="N1935" t="s">
        <v>1201</v>
      </c>
      <c r="O1935" t="s">
        <v>6030</v>
      </c>
      <c r="P1935" t="s">
        <v>79</v>
      </c>
      <c r="Q1935" t="s">
        <v>25</v>
      </c>
      <c r="R1935" t="s">
        <v>25</v>
      </c>
      <c r="S1935" t="s">
        <v>8645</v>
      </c>
      <c r="T1935" t="b">
        <v>0</v>
      </c>
      <c r="U1935" t="b">
        <v>0</v>
      </c>
      <c r="V1935">
        <v>3</v>
      </c>
      <c r="W1935">
        <v>37.5</v>
      </c>
      <c r="X1935">
        <v>20</v>
      </c>
      <c r="AB1935">
        <v>2</v>
      </c>
      <c r="AC1935">
        <v>2</v>
      </c>
      <c r="AD1935">
        <v>2</v>
      </c>
      <c r="AE1935" t="s">
        <v>3856</v>
      </c>
      <c r="AG1935" t="s">
        <v>6031</v>
      </c>
      <c r="AH1935" t="s">
        <v>6032</v>
      </c>
    </row>
    <row r="1936" spans="1:34" x14ac:dyDescent="0.25">
      <c r="A1936">
        <v>6</v>
      </c>
      <c r="B1936" t="s">
        <v>643</v>
      </c>
      <c r="C1936" t="s">
        <v>646</v>
      </c>
      <c r="D1936" t="s">
        <v>644</v>
      </c>
      <c r="E1936" t="s">
        <v>645</v>
      </c>
      <c r="F1936" t="s">
        <v>649</v>
      </c>
      <c r="G1936" t="s">
        <v>650</v>
      </c>
      <c r="H1936" t="s">
        <v>1198</v>
      </c>
      <c r="I1936" t="s">
        <v>1199</v>
      </c>
      <c r="J1936">
        <v>3</v>
      </c>
      <c r="L1936" t="s">
        <v>1134</v>
      </c>
      <c r="M1936" t="s">
        <v>1200</v>
      </c>
      <c r="N1936" t="s">
        <v>1201</v>
      </c>
      <c r="O1936" t="s">
        <v>6033</v>
      </c>
      <c r="P1936" t="s">
        <v>99</v>
      </c>
      <c r="Q1936" t="s">
        <v>8644</v>
      </c>
      <c r="R1936" t="s">
        <v>8488</v>
      </c>
      <c r="S1936" t="s">
        <v>8643</v>
      </c>
      <c r="T1936" t="b">
        <v>1</v>
      </c>
      <c r="U1936" t="b">
        <v>0</v>
      </c>
      <c r="V1936">
        <v>1</v>
      </c>
      <c r="W1936">
        <v>25</v>
      </c>
      <c r="X1936">
        <v>12</v>
      </c>
      <c r="AB1936">
        <v>2</v>
      </c>
      <c r="AC1936">
        <v>2</v>
      </c>
      <c r="AD1936">
        <v>2</v>
      </c>
      <c r="AE1936" t="s">
        <v>618</v>
      </c>
      <c r="AG1936" t="s">
        <v>6034</v>
      </c>
      <c r="AH1936" t="s">
        <v>6035</v>
      </c>
    </row>
    <row r="1937" spans="1:34" x14ac:dyDescent="0.25">
      <c r="A1937">
        <v>6</v>
      </c>
      <c r="B1937" t="s">
        <v>643</v>
      </c>
      <c r="C1937" t="s">
        <v>646</v>
      </c>
      <c r="D1937" t="s">
        <v>644</v>
      </c>
      <c r="E1937" t="s">
        <v>645</v>
      </c>
      <c r="F1937" t="s">
        <v>649</v>
      </c>
      <c r="G1937" t="s">
        <v>650</v>
      </c>
      <c r="H1937" t="s">
        <v>1198</v>
      </c>
      <c r="I1937" t="s">
        <v>1199</v>
      </c>
      <c r="J1937">
        <v>3</v>
      </c>
      <c r="L1937" t="s">
        <v>1134</v>
      </c>
      <c r="M1937" t="s">
        <v>1200</v>
      </c>
      <c r="N1937" t="s">
        <v>1201</v>
      </c>
      <c r="O1937" t="s">
        <v>6036</v>
      </c>
      <c r="P1937" t="s">
        <v>99</v>
      </c>
      <c r="Q1937" t="s">
        <v>8644</v>
      </c>
      <c r="R1937" t="s">
        <v>8488</v>
      </c>
      <c r="S1937" t="s">
        <v>8643</v>
      </c>
      <c r="T1937" t="b">
        <v>1</v>
      </c>
      <c r="U1937" t="b">
        <v>0</v>
      </c>
      <c r="V1937">
        <v>2</v>
      </c>
      <c r="W1937">
        <v>27.5</v>
      </c>
      <c r="X1937">
        <v>12</v>
      </c>
      <c r="AB1937">
        <v>2</v>
      </c>
      <c r="AC1937">
        <v>2</v>
      </c>
      <c r="AD1937">
        <v>2</v>
      </c>
      <c r="AE1937" t="s">
        <v>618</v>
      </c>
      <c r="AG1937" t="s">
        <v>6037</v>
      </c>
      <c r="AH1937" t="s">
        <v>6038</v>
      </c>
    </row>
    <row r="1938" spans="1:34" x14ac:dyDescent="0.25">
      <c r="A1938">
        <v>6</v>
      </c>
      <c r="B1938" t="s">
        <v>643</v>
      </c>
      <c r="C1938" t="s">
        <v>646</v>
      </c>
      <c r="D1938" t="s">
        <v>644</v>
      </c>
      <c r="E1938" t="s">
        <v>645</v>
      </c>
      <c r="F1938" t="s">
        <v>649</v>
      </c>
      <c r="G1938" t="s">
        <v>650</v>
      </c>
      <c r="H1938" t="s">
        <v>1198</v>
      </c>
      <c r="I1938" t="s">
        <v>1199</v>
      </c>
      <c r="J1938">
        <v>3</v>
      </c>
      <c r="L1938" t="s">
        <v>1134</v>
      </c>
      <c r="M1938" t="s">
        <v>1200</v>
      </c>
      <c r="N1938" t="s">
        <v>1201</v>
      </c>
      <c r="O1938" t="s">
        <v>6039</v>
      </c>
      <c r="P1938" t="s">
        <v>99</v>
      </c>
      <c r="Q1938" t="s">
        <v>8644</v>
      </c>
      <c r="R1938" t="s">
        <v>8488</v>
      </c>
      <c r="S1938" t="s">
        <v>8643</v>
      </c>
      <c r="T1938" t="b">
        <v>1</v>
      </c>
      <c r="U1938" t="b">
        <v>0</v>
      </c>
      <c r="V1938">
        <v>3</v>
      </c>
      <c r="W1938">
        <v>27.5</v>
      </c>
      <c r="X1938">
        <v>10</v>
      </c>
      <c r="AB1938">
        <v>2</v>
      </c>
      <c r="AC1938">
        <v>2</v>
      </c>
      <c r="AD1938">
        <v>2</v>
      </c>
      <c r="AE1938" t="s">
        <v>3930</v>
      </c>
      <c r="AG1938" t="s">
        <v>6040</v>
      </c>
      <c r="AH1938" t="s">
        <v>6041</v>
      </c>
    </row>
    <row r="1939" spans="1:34" x14ac:dyDescent="0.25">
      <c r="A1939">
        <v>6</v>
      </c>
      <c r="B1939" t="s">
        <v>643</v>
      </c>
      <c r="C1939" t="s">
        <v>646</v>
      </c>
      <c r="D1939" t="s">
        <v>644</v>
      </c>
      <c r="E1939" t="s">
        <v>645</v>
      </c>
      <c r="F1939" t="s">
        <v>649</v>
      </c>
      <c r="G1939" t="s">
        <v>650</v>
      </c>
      <c r="H1939" t="s">
        <v>1198</v>
      </c>
      <c r="I1939" t="s">
        <v>1199</v>
      </c>
      <c r="J1939">
        <v>3</v>
      </c>
      <c r="L1939" t="s">
        <v>1134</v>
      </c>
      <c r="M1939" t="s">
        <v>1200</v>
      </c>
      <c r="N1939" t="s">
        <v>1201</v>
      </c>
      <c r="O1939" t="s">
        <v>6042</v>
      </c>
      <c r="P1939" t="s">
        <v>15</v>
      </c>
      <c r="Q1939" t="s">
        <v>2</v>
      </c>
      <c r="R1939" t="s">
        <v>2</v>
      </c>
      <c r="S1939" t="s">
        <v>8646</v>
      </c>
      <c r="T1939" t="b">
        <v>1</v>
      </c>
      <c r="U1939" t="b">
        <v>1</v>
      </c>
      <c r="V1939">
        <v>1</v>
      </c>
      <c r="W1939">
        <v>75</v>
      </c>
      <c r="Y1939">
        <v>60</v>
      </c>
      <c r="AG1939" t="s">
        <v>6043</v>
      </c>
      <c r="AH1939" t="s">
        <v>6044</v>
      </c>
    </row>
    <row r="1940" spans="1:34" x14ac:dyDescent="0.25">
      <c r="A1940">
        <v>6</v>
      </c>
      <c r="B1940" t="s">
        <v>643</v>
      </c>
      <c r="C1940" t="s">
        <v>646</v>
      </c>
      <c r="D1940" t="s">
        <v>644</v>
      </c>
      <c r="E1940" t="s">
        <v>645</v>
      </c>
      <c r="F1940" t="s">
        <v>649</v>
      </c>
      <c r="G1940" t="s">
        <v>650</v>
      </c>
      <c r="H1940" t="s">
        <v>1198</v>
      </c>
      <c r="I1940" t="s">
        <v>1199</v>
      </c>
      <c r="J1940">
        <v>3</v>
      </c>
      <c r="L1940" t="s">
        <v>1134</v>
      </c>
      <c r="M1940" t="s">
        <v>1200</v>
      </c>
      <c r="N1940" t="s">
        <v>1201</v>
      </c>
      <c r="O1940" t="s">
        <v>6045</v>
      </c>
      <c r="P1940" t="s">
        <v>15</v>
      </c>
      <c r="Q1940" t="s">
        <v>2</v>
      </c>
      <c r="R1940" t="s">
        <v>2</v>
      </c>
      <c r="S1940" t="s">
        <v>8646</v>
      </c>
      <c r="T1940" t="b">
        <v>1</v>
      </c>
      <c r="U1940" t="b">
        <v>1</v>
      </c>
      <c r="V1940">
        <v>2</v>
      </c>
      <c r="W1940">
        <v>75</v>
      </c>
      <c r="Y1940">
        <v>60</v>
      </c>
      <c r="AG1940" t="s">
        <v>6046</v>
      </c>
      <c r="AH1940" t="s">
        <v>6047</v>
      </c>
    </row>
    <row r="1941" spans="1:34" x14ac:dyDescent="0.25">
      <c r="A1941">
        <v>6</v>
      </c>
      <c r="B1941" t="s">
        <v>643</v>
      </c>
      <c r="C1941" t="s">
        <v>646</v>
      </c>
      <c r="D1941" t="s">
        <v>644</v>
      </c>
      <c r="E1941" t="s">
        <v>645</v>
      </c>
      <c r="F1941" t="s">
        <v>649</v>
      </c>
      <c r="G1941" t="s">
        <v>650</v>
      </c>
      <c r="H1941" t="s">
        <v>1198</v>
      </c>
      <c r="I1941" t="s">
        <v>1199</v>
      </c>
      <c r="J1941">
        <v>3</v>
      </c>
      <c r="L1941" t="s">
        <v>1134</v>
      </c>
      <c r="M1941" t="s">
        <v>1200</v>
      </c>
      <c r="N1941" t="s">
        <v>1201</v>
      </c>
      <c r="O1941" t="s">
        <v>6048</v>
      </c>
      <c r="P1941" t="s">
        <v>15</v>
      </c>
      <c r="Q1941" t="s">
        <v>2</v>
      </c>
      <c r="R1941" t="s">
        <v>2</v>
      </c>
      <c r="S1941" t="s">
        <v>8646</v>
      </c>
      <c r="T1941" t="b">
        <v>1</v>
      </c>
      <c r="U1941" t="b">
        <v>1</v>
      </c>
      <c r="V1941">
        <v>3</v>
      </c>
      <c r="W1941">
        <v>75</v>
      </c>
      <c r="Y1941">
        <v>39.6</v>
      </c>
      <c r="AG1941" t="s">
        <v>6049</v>
      </c>
      <c r="AH1941" t="s">
        <v>6050</v>
      </c>
    </row>
    <row r="1942" spans="1:34" x14ac:dyDescent="0.25">
      <c r="A1942">
        <v>6</v>
      </c>
      <c r="B1942" t="s">
        <v>643</v>
      </c>
      <c r="C1942" t="s">
        <v>646</v>
      </c>
      <c r="D1942" t="s">
        <v>644</v>
      </c>
      <c r="E1942" t="s">
        <v>645</v>
      </c>
      <c r="F1942" t="s">
        <v>649</v>
      </c>
      <c r="G1942" t="s">
        <v>650</v>
      </c>
      <c r="H1942" t="s">
        <v>1198</v>
      </c>
      <c r="I1942" t="s">
        <v>1199</v>
      </c>
      <c r="J1942">
        <v>3</v>
      </c>
      <c r="L1942" t="s">
        <v>1134</v>
      </c>
      <c r="M1942" t="s">
        <v>1200</v>
      </c>
      <c r="N1942" t="s">
        <v>1201</v>
      </c>
      <c r="O1942" t="s">
        <v>6051</v>
      </c>
      <c r="P1942" t="s">
        <v>15</v>
      </c>
      <c r="Q1942" t="s">
        <v>2</v>
      </c>
      <c r="R1942" t="s">
        <v>2</v>
      </c>
      <c r="S1942" t="s">
        <v>8646</v>
      </c>
      <c r="T1942" t="b">
        <v>1</v>
      </c>
      <c r="U1942" t="b">
        <v>1</v>
      </c>
      <c r="V1942">
        <v>4</v>
      </c>
      <c r="W1942">
        <v>75</v>
      </c>
      <c r="Y1942">
        <v>39.6</v>
      </c>
      <c r="AG1942" t="s">
        <v>6049</v>
      </c>
      <c r="AH1942" t="s">
        <v>6052</v>
      </c>
    </row>
    <row r="1943" spans="1:34" x14ac:dyDescent="0.25">
      <c r="A1943">
        <v>6</v>
      </c>
      <c r="B1943" t="s">
        <v>643</v>
      </c>
      <c r="C1943" t="s">
        <v>646</v>
      </c>
      <c r="D1943" t="s">
        <v>644</v>
      </c>
      <c r="E1943" t="s">
        <v>645</v>
      </c>
      <c r="F1943" t="s">
        <v>649</v>
      </c>
      <c r="G1943" t="s">
        <v>650</v>
      </c>
      <c r="H1943" t="s">
        <v>1198</v>
      </c>
      <c r="I1943" t="s">
        <v>1199</v>
      </c>
      <c r="J1943">
        <v>3</v>
      </c>
      <c r="L1943" t="s">
        <v>1134</v>
      </c>
      <c r="M1943" t="s">
        <v>1200</v>
      </c>
      <c r="N1943" t="s">
        <v>1201</v>
      </c>
      <c r="O1943" t="s">
        <v>6053</v>
      </c>
      <c r="P1943" t="s">
        <v>356</v>
      </c>
      <c r="Q1943" t="s">
        <v>25</v>
      </c>
      <c r="R1943" t="s">
        <v>25</v>
      </c>
      <c r="S1943" t="s">
        <v>357</v>
      </c>
      <c r="T1943" t="b">
        <v>0</v>
      </c>
      <c r="U1943" t="b">
        <v>1</v>
      </c>
      <c r="V1943">
        <v>1</v>
      </c>
      <c r="Y1943">
        <v>480</v>
      </c>
      <c r="Z1943">
        <v>2.04</v>
      </c>
      <c r="AA1943" t="s">
        <v>3957</v>
      </c>
      <c r="AG1943" t="s">
        <v>6054</v>
      </c>
      <c r="AH1943" t="s">
        <v>1201</v>
      </c>
    </row>
    <row r="1944" spans="1:34" x14ac:dyDescent="0.25">
      <c r="A1944">
        <v>6</v>
      </c>
      <c r="B1944" t="s">
        <v>643</v>
      </c>
      <c r="C1944" t="s">
        <v>646</v>
      </c>
      <c r="D1944" t="s">
        <v>644</v>
      </c>
      <c r="E1944" t="s">
        <v>645</v>
      </c>
      <c r="F1944" t="s">
        <v>649</v>
      </c>
      <c r="G1944" t="s">
        <v>650</v>
      </c>
      <c r="H1944" t="s">
        <v>1202</v>
      </c>
      <c r="I1944" t="s">
        <v>645</v>
      </c>
      <c r="J1944">
        <v>4</v>
      </c>
      <c r="L1944" t="s">
        <v>1139</v>
      </c>
      <c r="M1944" t="s">
        <v>1203</v>
      </c>
      <c r="N1944" t="s">
        <v>1204</v>
      </c>
      <c r="O1944" t="s">
        <v>6055</v>
      </c>
      <c r="P1944" t="s">
        <v>363</v>
      </c>
      <c r="Q1944" t="s">
        <v>357</v>
      </c>
      <c r="R1944" t="s">
        <v>357</v>
      </c>
      <c r="S1944" t="s">
        <v>357</v>
      </c>
      <c r="T1944" t="b">
        <v>0</v>
      </c>
      <c r="U1944" t="b">
        <v>1</v>
      </c>
      <c r="V1944">
        <v>1</v>
      </c>
      <c r="Y1944">
        <v>360</v>
      </c>
      <c r="Z1944">
        <v>0.6</v>
      </c>
      <c r="AA1944" t="s">
        <v>3957</v>
      </c>
      <c r="AG1944" t="s">
        <v>6056</v>
      </c>
      <c r="AH1944" t="s">
        <v>1203</v>
      </c>
    </row>
    <row r="1945" spans="1:34" x14ac:dyDescent="0.25">
      <c r="A1945">
        <v>6</v>
      </c>
      <c r="B1945" t="s">
        <v>643</v>
      </c>
      <c r="C1945" t="s">
        <v>646</v>
      </c>
      <c r="D1945" t="s">
        <v>644</v>
      </c>
      <c r="E1945" t="s">
        <v>645</v>
      </c>
      <c r="F1945" t="s">
        <v>649</v>
      </c>
      <c r="G1945" t="s">
        <v>650</v>
      </c>
      <c r="H1945" t="s">
        <v>1202</v>
      </c>
      <c r="I1945" t="s">
        <v>645</v>
      </c>
      <c r="J1945">
        <v>4</v>
      </c>
      <c r="L1945" t="s">
        <v>1139</v>
      </c>
      <c r="M1945" t="s">
        <v>1203</v>
      </c>
      <c r="N1945" t="s">
        <v>1204</v>
      </c>
      <c r="O1945" t="s">
        <v>6057</v>
      </c>
      <c r="P1945" t="s">
        <v>112</v>
      </c>
      <c r="Q1945" t="s">
        <v>8644</v>
      </c>
      <c r="R1945" t="s">
        <v>8488</v>
      </c>
      <c r="S1945" t="s">
        <v>8643</v>
      </c>
      <c r="T1945" t="b">
        <v>0</v>
      </c>
      <c r="U1945" t="b">
        <v>0</v>
      </c>
      <c r="V1945">
        <v>1</v>
      </c>
      <c r="W1945">
        <v>80</v>
      </c>
      <c r="X1945">
        <v>15</v>
      </c>
      <c r="AB1945">
        <v>2</v>
      </c>
      <c r="AC1945">
        <v>1</v>
      </c>
      <c r="AD1945">
        <v>3</v>
      </c>
      <c r="AE1945" t="s">
        <v>3856</v>
      </c>
      <c r="AG1945" t="s">
        <v>5203</v>
      </c>
      <c r="AH1945" t="s">
        <v>6058</v>
      </c>
    </row>
    <row r="1946" spans="1:34" x14ac:dyDescent="0.25">
      <c r="A1946">
        <v>6</v>
      </c>
      <c r="B1946" t="s">
        <v>643</v>
      </c>
      <c r="C1946" t="s">
        <v>646</v>
      </c>
      <c r="D1946" t="s">
        <v>644</v>
      </c>
      <c r="E1946" t="s">
        <v>645</v>
      </c>
      <c r="F1946" t="s">
        <v>649</v>
      </c>
      <c r="G1946" t="s">
        <v>650</v>
      </c>
      <c r="H1946" t="s">
        <v>1202</v>
      </c>
      <c r="I1946" t="s">
        <v>645</v>
      </c>
      <c r="J1946">
        <v>4</v>
      </c>
      <c r="L1946" t="s">
        <v>1139</v>
      </c>
      <c r="M1946" t="s">
        <v>1203</v>
      </c>
      <c r="N1946" t="s">
        <v>1204</v>
      </c>
      <c r="O1946" t="s">
        <v>6059</v>
      </c>
      <c r="P1946" t="s">
        <v>112</v>
      </c>
      <c r="Q1946" t="s">
        <v>8644</v>
      </c>
      <c r="R1946" t="s">
        <v>8488</v>
      </c>
      <c r="S1946" t="s">
        <v>8643</v>
      </c>
      <c r="T1946" t="b">
        <v>0</v>
      </c>
      <c r="U1946" t="b">
        <v>0</v>
      </c>
      <c r="V1946">
        <v>2</v>
      </c>
      <c r="W1946">
        <v>80</v>
      </c>
      <c r="X1946">
        <v>15</v>
      </c>
      <c r="AB1946">
        <v>2</v>
      </c>
      <c r="AC1946">
        <v>1</v>
      </c>
      <c r="AD1946">
        <v>3</v>
      </c>
      <c r="AE1946" t="s">
        <v>610</v>
      </c>
      <c r="AG1946" t="s">
        <v>6060</v>
      </c>
      <c r="AH1946" t="s">
        <v>6061</v>
      </c>
    </row>
    <row r="1947" spans="1:34" x14ac:dyDescent="0.25">
      <c r="A1947">
        <v>6</v>
      </c>
      <c r="B1947" t="s">
        <v>643</v>
      </c>
      <c r="C1947" t="s">
        <v>646</v>
      </c>
      <c r="D1947" t="s">
        <v>644</v>
      </c>
      <c r="E1947" t="s">
        <v>645</v>
      </c>
      <c r="F1947" t="s">
        <v>649</v>
      </c>
      <c r="G1947" t="s">
        <v>650</v>
      </c>
      <c r="H1947" t="s">
        <v>1202</v>
      </c>
      <c r="I1947" t="s">
        <v>645</v>
      </c>
      <c r="J1947">
        <v>4</v>
      </c>
      <c r="L1947" t="s">
        <v>1139</v>
      </c>
      <c r="M1947" t="s">
        <v>1203</v>
      </c>
      <c r="N1947" t="s">
        <v>1204</v>
      </c>
      <c r="O1947" t="s">
        <v>6062</v>
      </c>
      <c r="P1947" t="s">
        <v>112</v>
      </c>
      <c r="Q1947" t="s">
        <v>8644</v>
      </c>
      <c r="R1947" t="s">
        <v>8488</v>
      </c>
      <c r="S1947" t="s">
        <v>8643</v>
      </c>
      <c r="T1947" t="b">
        <v>0</v>
      </c>
      <c r="U1947" t="b">
        <v>0</v>
      </c>
      <c r="V1947">
        <v>3</v>
      </c>
      <c r="W1947">
        <v>80</v>
      </c>
      <c r="X1947">
        <v>12</v>
      </c>
      <c r="AB1947">
        <v>2</v>
      </c>
      <c r="AC1947">
        <v>1</v>
      </c>
      <c r="AD1947">
        <v>3</v>
      </c>
      <c r="AE1947" t="s">
        <v>610</v>
      </c>
      <c r="AG1947" t="s">
        <v>6060</v>
      </c>
      <c r="AH1947" t="s">
        <v>6063</v>
      </c>
    </row>
    <row r="1948" spans="1:34" x14ac:dyDescent="0.25">
      <c r="A1948">
        <v>6</v>
      </c>
      <c r="B1948" t="s">
        <v>643</v>
      </c>
      <c r="C1948" t="s">
        <v>646</v>
      </c>
      <c r="D1948" t="s">
        <v>644</v>
      </c>
      <c r="E1948" t="s">
        <v>645</v>
      </c>
      <c r="F1948" t="s">
        <v>649</v>
      </c>
      <c r="G1948" t="s">
        <v>650</v>
      </c>
      <c r="H1948" t="s">
        <v>1202</v>
      </c>
      <c r="I1948" t="s">
        <v>645</v>
      </c>
      <c r="J1948">
        <v>4</v>
      </c>
      <c r="L1948" t="s">
        <v>1139</v>
      </c>
      <c r="M1948" t="s">
        <v>1203</v>
      </c>
      <c r="N1948" t="s">
        <v>1204</v>
      </c>
      <c r="O1948" t="s">
        <v>6064</v>
      </c>
      <c r="P1948" t="s">
        <v>229</v>
      </c>
      <c r="Q1948" t="s">
        <v>8650</v>
      </c>
      <c r="R1948" t="s">
        <v>8637</v>
      </c>
      <c r="S1948" t="s">
        <v>8645</v>
      </c>
      <c r="T1948" t="b">
        <v>1</v>
      </c>
      <c r="U1948" t="b">
        <v>0</v>
      </c>
      <c r="V1948">
        <v>1</v>
      </c>
      <c r="W1948">
        <v>27.5</v>
      </c>
      <c r="X1948">
        <v>10</v>
      </c>
      <c r="AB1948">
        <v>3</v>
      </c>
      <c r="AC1948">
        <v>1</v>
      </c>
      <c r="AD1948">
        <v>3</v>
      </c>
      <c r="AE1948" t="s">
        <v>1745</v>
      </c>
      <c r="AG1948" t="s">
        <v>6065</v>
      </c>
      <c r="AH1948" t="s">
        <v>6066</v>
      </c>
    </row>
    <row r="1949" spans="1:34" x14ac:dyDescent="0.25">
      <c r="A1949">
        <v>6</v>
      </c>
      <c r="B1949" t="s">
        <v>643</v>
      </c>
      <c r="C1949" t="s">
        <v>646</v>
      </c>
      <c r="D1949" t="s">
        <v>644</v>
      </c>
      <c r="E1949" t="s">
        <v>645</v>
      </c>
      <c r="F1949" t="s">
        <v>649</v>
      </c>
      <c r="G1949" t="s">
        <v>650</v>
      </c>
      <c r="H1949" t="s">
        <v>1202</v>
      </c>
      <c r="I1949" t="s">
        <v>645</v>
      </c>
      <c r="J1949">
        <v>4</v>
      </c>
      <c r="L1949" t="s">
        <v>1139</v>
      </c>
      <c r="M1949" t="s">
        <v>1203</v>
      </c>
      <c r="N1949" t="s">
        <v>1204</v>
      </c>
      <c r="O1949" t="s">
        <v>6067</v>
      </c>
      <c r="P1949" t="s">
        <v>229</v>
      </c>
      <c r="Q1949" t="s">
        <v>8650</v>
      </c>
      <c r="R1949" t="s">
        <v>8637</v>
      </c>
      <c r="S1949" t="s">
        <v>8645</v>
      </c>
      <c r="T1949" t="b">
        <v>1</v>
      </c>
      <c r="U1949" t="b">
        <v>0</v>
      </c>
      <c r="V1949">
        <v>2</v>
      </c>
      <c r="W1949">
        <v>30</v>
      </c>
      <c r="X1949">
        <v>9</v>
      </c>
      <c r="AB1949">
        <v>3</v>
      </c>
      <c r="AC1949">
        <v>1</v>
      </c>
      <c r="AD1949">
        <v>3</v>
      </c>
      <c r="AE1949" t="s">
        <v>3930</v>
      </c>
      <c r="AG1949" t="s">
        <v>6068</v>
      </c>
      <c r="AH1949" t="s">
        <v>6069</v>
      </c>
    </row>
    <row r="1950" spans="1:34" x14ac:dyDescent="0.25">
      <c r="A1950">
        <v>6</v>
      </c>
      <c r="B1950" t="s">
        <v>643</v>
      </c>
      <c r="C1950" t="s">
        <v>646</v>
      </c>
      <c r="D1950" t="s">
        <v>644</v>
      </c>
      <c r="E1950" t="s">
        <v>645</v>
      </c>
      <c r="F1950" t="s">
        <v>649</v>
      </c>
      <c r="G1950" t="s">
        <v>650</v>
      </c>
      <c r="H1950" t="s">
        <v>1202</v>
      </c>
      <c r="I1950" t="s">
        <v>645</v>
      </c>
      <c r="J1950">
        <v>4</v>
      </c>
      <c r="L1950" t="s">
        <v>1139</v>
      </c>
      <c r="M1950" t="s">
        <v>1203</v>
      </c>
      <c r="N1950" t="s">
        <v>1204</v>
      </c>
      <c r="O1950" t="s">
        <v>6070</v>
      </c>
      <c r="P1950" t="s">
        <v>229</v>
      </c>
      <c r="Q1950" t="s">
        <v>8650</v>
      </c>
      <c r="R1950" t="s">
        <v>8637</v>
      </c>
      <c r="S1950" t="s">
        <v>8645</v>
      </c>
      <c r="T1950" t="b">
        <v>1</v>
      </c>
      <c r="U1950" t="b">
        <v>0</v>
      </c>
      <c r="V1950">
        <v>3</v>
      </c>
      <c r="W1950">
        <v>30</v>
      </c>
      <c r="X1950">
        <v>6</v>
      </c>
      <c r="AB1950">
        <v>3</v>
      </c>
      <c r="AC1950">
        <v>1</v>
      </c>
      <c r="AD1950">
        <v>3</v>
      </c>
      <c r="AE1950" t="s">
        <v>3930</v>
      </c>
      <c r="AG1950" t="s">
        <v>6068</v>
      </c>
      <c r="AH1950" t="s">
        <v>6071</v>
      </c>
    </row>
    <row r="1951" spans="1:34" x14ac:dyDescent="0.25">
      <c r="A1951">
        <v>6</v>
      </c>
      <c r="B1951" t="s">
        <v>643</v>
      </c>
      <c r="C1951" t="s">
        <v>646</v>
      </c>
      <c r="D1951" t="s">
        <v>644</v>
      </c>
      <c r="E1951" t="s">
        <v>645</v>
      </c>
      <c r="F1951" t="s">
        <v>649</v>
      </c>
      <c r="G1951" t="s">
        <v>650</v>
      </c>
      <c r="H1951" t="s">
        <v>1202</v>
      </c>
      <c r="I1951" t="s">
        <v>645</v>
      </c>
      <c r="J1951">
        <v>4</v>
      </c>
      <c r="L1951" t="s">
        <v>1139</v>
      </c>
      <c r="M1951" t="s">
        <v>1203</v>
      </c>
      <c r="N1951" t="s">
        <v>1204</v>
      </c>
      <c r="O1951" t="s">
        <v>6072</v>
      </c>
      <c r="P1951" t="s">
        <v>129</v>
      </c>
      <c r="Q1951" t="s">
        <v>8644</v>
      </c>
      <c r="R1951" t="s">
        <v>8488</v>
      </c>
      <c r="S1951" t="s">
        <v>8643</v>
      </c>
      <c r="T1951" t="b">
        <v>1</v>
      </c>
      <c r="U1951" t="b">
        <v>0</v>
      </c>
      <c r="V1951">
        <v>1</v>
      </c>
      <c r="W1951">
        <v>30</v>
      </c>
      <c r="X1951">
        <v>10</v>
      </c>
      <c r="AB1951">
        <v>2</v>
      </c>
      <c r="AC1951">
        <v>1</v>
      </c>
      <c r="AD1951">
        <v>2</v>
      </c>
      <c r="AE1951" t="s">
        <v>3856</v>
      </c>
      <c r="AF1951" t="s">
        <v>6073</v>
      </c>
      <c r="AG1951" t="s">
        <v>3882</v>
      </c>
      <c r="AH1951" t="s">
        <v>6074</v>
      </c>
    </row>
    <row r="1952" spans="1:34" x14ac:dyDescent="0.25">
      <c r="A1952">
        <v>6</v>
      </c>
      <c r="B1952" t="s">
        <v>643</v>
      </c>
      <c r="C1952" t="s">
        <v>646</v>
      </c>
      <c r="D1952" t="s">
        <v>644</v>
      </c>
      <c r="E1952" t="s">
        <v>645</v>
      </c>
      <c r="F1952" t="s">
        <v>649</v>
      </c>
      <c r="G1952" t="s">
        <v>650</v>
      </c>
      <c r="H1952" t="s">
        <v>1202</v>
      </c>
      <c r="I1952" t="s">
        <v>645</v>
      </c>
      <c r="J1952">
        <v>4</v>
      </c>
      <c r="L1952" t="s">
        <v>1139</v>
      </c>
      <c r="M1952" t="s">
        <v>1203</v>
      </c>
      <c r="N1952" t="s">
        <v>1204</v>
      </c>
      <c r="O1952" t="s">
        <v>6075</v>
      </c>
      <c r="P1952" t="s">
        <v>222</v>
      </c>
      <c r="Q1952" t="s">
        <v>8650</v>
      </c>
      <c r="R1952" t="s">
        <v>8637</v>
      </c>
      <c r="S1952" t="s">
        <v>8643</v>
      </c>
      <c r="T1952" t="b">
        <v>1</v>
      </c>
      <c r="U1952" t="b">
        <v>0</v>
      </c>
      <c r="V1952">
        <v>1</v>
      </c>
      <c r="W1952">
        <v>30</v>
      </c>
      <c r="X1952">
        <v>8</v>
      </c>
      <c r="AB1952">
        <v>2</v>
      </c>
      <c r="AC1952">
        <v>1</v>
      </c>
      <c r="AD1952">
        <v>2</v>
      </c>
      <c r="AE1952" t="s">
        <v>3856</v>
      </c>
      <c r="AF1952" t="s">
        <v>6073</v>
      </c>
      <c r="AG1952" t="s">
        <v>3882</v>
      </c>
      <c r="AH1952" t="s">
        <v>6076</v>
      </c>
    </row>
    <row r="1953" spans="1:34" x14ac:dyDescent="0.25">
      <c r="A1953">
        <v>6</v>
      </c>
      <c r="B1953" t="s">
        <v>643</v>
      </c>
      <c r="C1953" t="s">
        <v>646</v>
      </c>
      <c r="D1953" t="s">
        <v>644</v>
      </c>
      <c r="E1953" t="s">
        <v>645</v>
      </c>
      <c r="F1953" t="s">
        <v>649</v>
      </c>
      <c r="G1953" t="s">
        <v>650</v>
      </c>
      <c r="H1953" t="s">
        <v>1202</v>
      </c>
      <c r="I1953" t="s">
        <v>645</v>
      </c>
      <c r="J1953">
        <v>4</v>
      </c>
      <c r="L1953" t="s">
        <v>1139</v>
      </c>
      <c r="M1953" t="s">
        <v>1203</v>
      </c>
      <c r="N1953" t="s">
        <v>1204</v>
      </c>
      <c r="O1953" t="s">
        <v>6077</v>
      </c>
      <c r="P1953" t="s">
        <v>129</v>
      </c>
      <c r="Q1953" t="s">
        <v>8644</v>
      </c>
      <c r="R1953" t="s">
        <v>8488</v>
      </c>
      <c r="S1953" t="s">
        <v>8643</v>
      </c>
      <c r="T1953" t="b">
        <v>1</v>
      </c>
      <c r="U1953" t="b">
        <v>0</v>
      </c>
      <c r="V1953">
        <v>2</v>
      </c>
      <c r="W1953">
        <v>30</v>
      </c>
      <c r="X1953">
        <v>9</v>
      </c>
      <c r="AB1953">
        <v>2</v>
      </c>
      <c r="AC1953">
        <v>1</v>
      </c>
      <c r="AD1953">
        <v>2</v>
      </c>
      <c r="AE1953" t="s">
        <v>3856</v>
      </c>
      <c r="AF1953" t="s">
        <v>6078</v>
      </c>
      <c r="AG1953" t="s">
        <v>3882</v>
      </c>
      <c r="AH1953" t="s">
        <v>6079</v>
      </c>
    </row>
    <row r="1954" spans="1:34" x14ac:dyDescent="0.25">
      <c r="A1954">
        <v>6</v>
      </c>
      <c r="B1954" t="s">
        <v>643</v>
      </c>
      <c r="C1954" t="s">
        <v>646</v>
      </c>
      <c r="D1954" t="s">
        <v>644</v>
      </c>
      <c r="E1954" t="s">
        <v>645</v>
      </c>
      <c r="F1954" t="s">
        <v>649</v>
      </c>
      <c r="G1954" t="s">
        <v>650</v>
      </c>
      <c r="H1954" t="s">
        <v>1202</v>
      </c>
      <c r="I1954" t="s">
        <v>645</v>
      </c>
      <c r="J1954">
        <v>4</v>
      </c>
      <c r="L1954" t="s">
        <v>1139</v>
      </c>
      <c r="M1954" t="s">
        <v>1203</v>
      </c>
      <c r="N1954" t="s">
        <v>1204</v>
      </c>
      <c r="O1954" t="s">
        <v>6080</v>
      </c>
      <c r="P1954" t="s">
        <v>222</v>
      </c>
      <c r="Q1954" t="s">
        <v>8650</v>
      </c>
      <c r="R1954" t="s">
        <v>8637</v>
      </c>
      <c r="S1954" t="s">
        <v>8643</v>
      </c>
      <c r="T1954" t="b">
        <v>1</v>
      </c>
      <c r="U1954" t="b">
        <v>0</v>
      </c>
      <c r="V1954">
        <v>2</v>
      </c>
      <c r="W1954">
        <v>30</v>
      </c>
      <c r="X1954">
        <v>7</v>
      </c>
      <c r="AB1954">
        <v>2</v>
      </c>
      <c r="AC1954">
        <v>1</v>
      </c>
      <c r="AD1954">
        <v>2</v>
      </c>
      <c r="AE1954" t="s">
        <v>3856</v>
      </c>
      <c r="AF1954" t="s">
        <v>6078</v>
      </c>
      <c r="AG1954" t="s">
        <v>3882</v>
      </c>
      <c r="AH1954" t="s">
        <v>6081</v>
      </c>
    </row>
    <row r="1955" spans="1:34" x14ac:dyDescent="0.25">
      <c r="A1955">
        <v>6</v>
      </c>
      <c r="B1955" t="s">
        <v>643</v>
      </c>
      <c r="C1955" t="s">
        <v>646</v>
      </c>
      <c r="D1955" t="s">
        <v>644</v>
      </c>
      <c r="E1955" t="s">
        <v>645</v>
      </c>
      <c r="F1955" t="s">
        <v>649</v>
      </c>
      <c r="G1955" t="s">
        <v>650</v>
      </c>
      <c r="H1955" t="s">
        <v>1202</v>
      </c>
      <c r="I1955" t="s">
        <v>645</v>
      </c>
      <c r="J1955">
        <v>4</v>
      </c>
      <c r="L1955" t="s">
        <v>1139</v>
      </c>
      <c r="M1955" t="s">
        <v>1203</v>
      </c>
      <c r="N1955" t="s">
        <v>1204</v>
      </c>
      <c r="O1955" t="s">
        <v>6082</v>
      </c>
      <c r="P1955" t="s">
        <v>129</v>
      </c>
      <c r="Q1955" t="s">
        <v>8644</v>
      </c>
      <c r="R1955" t="s">
        <v>8488</v>
      </c>
      <c r="S1955" t="s">
        <v>8643</v>
      </c>
      <c r="T1955" t="b">
        <v>1</v>
      </c>
      <c r="U1955" t="b">
        <v>0</v>
      </c>
      <c r="V1955">
        <v>3</v>
      </c>
      <c r="W1955">
        <v>30</v>
      </c>
      <c r="X1955">
        <v>8</v>
      </c>
      <c r="AB1955">
        <v>2</v>
      </c>
      <c r="AC1955">
        <v>1</v>
      </c>
      <c r="AD1955">
        <v>2</v>
      </c>
      <c r="AE1955" t="s">
        <v>3856</v>
      </c>
      <c r="AF1955" t="s">
        <v>6083</v>
      </c>
      <c r="AG1955" t="s">
        <v>6084</v>
      </c>
      <c r="AH1955" t="s">
        <v>6085</v>
      </c>
    </row>
    <row r="1956" spans="1:34" x14ac:dyDescent="0.25">
      <c r="A1956">
        <v>6</v>
      </c>
      <c r="B1956" t="s">
        <v>643</v>
      </c>
      <c r="C1956" t="s">
        <v>646</v>
      </c>
      <c r="D1956" t="s">
        <v>644</v>
      </c>
      <c r="E1956" t="s">
        <v>645</v>
      </c>
      <c r="F1956" t="s">
        <v>649</v>
      </c>
      <c r="G1956" t="s">
        <v>650</v>
      </c>
      <c r="H1956" t="s">
        <v>1202</v>
      </c>
      <c r="I1956" t="s">
        <v>645</v>
      </c>
      <c r="J1956">
        <v>4</v>
      </c>
      <c r="L1956" t="s">
        <v>1139</v>
      </c>
      <c r="M1956" t="s">
        <v>1203</v>
      </c>
      <c r="N1956" t="s">
        <v>1204</v>
      </c>
      <c r="O1956" t="s">
        <v>6086</v>
      </c>
      <c r="P1956" t="s">
        <v>222</v>
      </c>
      <c r="Q1956" t="s">
        <v>8650</v>
      </c>
      <c r="R1956" t="s">
        <v>8637</v>
      </c>
      <c r="S1956" t="s">
        <v>8643</v>
      </c>
      <c r="T1956" t="b">
        <v>1</v>
      </c>
      <c r="U1956" t="b">
        <v>0</v>
      </c>
      <c r="V1956">
        <v>3</v>
      </c>
      <c r="W1956">
        <v>30</v>
      </c>
      <c r="X1956">
        <v>8</v>
      </c>
      <c r="AB1956">
        <v>2</v>
      </c>
      <c r="AC1956">
        <v>1</v>
      </c>
      <c r="AD1956">
        <v>2</v>
      </c>
      <c r="AE1956" t="s">
        <v>3856</v>
      </c>
      <c r="AF1956" t="s">
        <v>6083</v>
      </c>
      <c r="AG1956" t="s">
        <v>3882</v>
      </c>
      <c r="AH1956" t="s">
        <v>6087</v>
      </c>
    </row>
    <row r="1957" spans="1:34" x14ac:dyDescent="0.25">
      <c r="A1957">
        <v>6</v>
      </c>
      <c r="B1957" t="s">
        <v>643</v>
      </c>
      <c r="C1957" t="s">
        <v>646</v>
      </c>
      <c r="D1957" t="s">
        <v>644</v>
      </c>
      <c r="E1957" t="s">
        <v>645</v>
      </c>
      <c r="F1957" t="s">
        <v>649</v>
      </c>
      <c r="G1957" t="s">
        <v>650</v>
      </c>
      <c r="H1957" t="s">
        <v>1202</v>
      </c>
      <c r="I1957" t="s">
        <v>645</v>
      </c>
      <c r="J1957">
        <v>4</v>
      </c>
      <c r="L1957" t="s">
        <v>1139</v>
      </c>
      <c r="M1957" t="s">
        <v>1203</v>
      </c>
      <c r="N1957" t="s">
        <v>1204</v>
      </c>
      <c r="O1957" t="s">
        <v>6088</v>
      </c>
      <c r="P1957" t="s">
        <v>1534</v>
      </c>
      <c r="Q1957" t="s">
        <v>2</v>
      </c>
      <c r="R1957" t="s">
        <v>2</v>
      </c>
      <c r="S1957" t="s">
        <v>8646</v>
      </c>
      <c r="T1957" t="b">
        <v>0</v>
      </c>
      <c r="U1957" t="b">
        <v>1</v>
      </c>
      <c r="V1957">
        <v>1</v>
      </c>
      <c r="W1957">
        <v>150</v>
      </c>
      <c r="Y1957">
        <v>79.800000000000011</v>
      </c>
      <c r="AG1957" t="s">
        <v>6089</v>
      </c>
      <c r="AH1957" t="s">
        <v>6090</v>
      </c>
    </row>
    <row r="1958" spans="1:34" x14ac:dyDescent="0.25">
      <c r="A1958">
        <v>6</v>
      </c>
      <c r="B1958" t="s">
        <v>643</v>
      </c>
      <c r="C1958" t="s">
        <v>646</v>
      </c>
      <c r="D1958" t="s">
        <v>644</v>
      </c>
      <c r="E1958" t="s">
        <v>645</v>
      </c>
      <c r="F1958" t="s">
        <v>649</v>
      </c>
      <c r="G1958" t="s">
        <v>650</v>
      </c>
      <c r="H1958" t="s">
        <v>1202</v>
      </c>
      <c r="I1958" t="s">
        <v>645</v>
      </c>
      <c r="J1958">
        <v>4</v>
      </c>
      <c r="L1958" t="s">
        <v>1139</v>
      </c>
      <c r="M1958" t="s">
        <v>1203</v>
      </c>
      <c r="N1958" t="s">
        <v>1204</v>
      </c>
      <c r="O1958" t="s">
        <v>6091</v>
      </c>
      <c r="P1958" t="s">
        <v>1534</v>
      </c>
      <c r="Q1958" t="s">
        <v>2</v>
      </c>
      <c r="R1958" t="s">
        <v>2</v>
      </c>
      <c r="S1958" t="s">
        <v>8646</v>
      </c>
      <c r="T1958" t="b">
        <v>0</v>
      </c>
      <c r="U1958" t="b">
        <v>1</v>
      </c>
      <c r="V1958">
        <v>2</v>
      </c>
      <c r="W1958">
        <v>150</v>
      </c>
      <c r="Y1958">
        <v>70.199999999999989</v>
      </c>
      <c r="AG1958" t="s">
        <v>6092</v>
      </c>
      <c r="AH1958" t="s">
        <v>6093</v>
      </c>
    </row>
    <row r="1959" spans="1:34" x14ac:dyDescent="0.25">
      <c r="A1959">
        <v>6</v>
      </c>
      <c r="B1959" t="s">
        <v>643</v>
      </c>
      <c r="C1959" t="s">
        <v>646</v>
      </c>
      <c r="D1959" t="s">
        <v>644</v>
      </c>
      <c r="E1959" t="s">
        <v>645</v>
      </c>
      <c r="F1959" t="s">
        <v>649</v>
      </c>
      <c r="G1959" t="s">
        <v>650</v>
      </c>
      <c r="H1959" t="s">
        <v>1202</v>
      </c>
      <c r="I1959" t="s">
        <v>645</v>
      </c>
      <c r="J1959">
        <v>4</v>
      </c>
      <c r="L1959" t="s">
        <v>1139</v>
      </c>
      <c r="M1959" t="s">
        <v>1203</v>
      </c>
      <c r="N1959" t="s">
        <v>1204</v>
      </c>
      <c r="O1959" t="s">
        <v>6094</v>
      </c>
      <c r="P1959" t="s">
        <v>1534</v>
      </c>
      <c r="Q1959" t="s">
        <v>2</v>
      </c>
      <c r="R1959" t="s">
        <v>2</v>
      </c>
      <c r="S1959" t="s">
        <v>8646</v>
      </c>
      <c r="T1959" t="b">
        <v>0</v>
      </c>
      <c r="U1959" t="b">
        <v>1</v>
      </c>
      <c r="V1959">
        <v>3</v>
      </c>
      <c r="W1959">
        <v>150</v>
      </c>
      <c r="Y1959">
        <v>49.8</v>
      </c>
      <c r="AG1959" t="s">
        <v>6095</v>
      </c>
      <c r="AH1959" t="s">
        <v>6096</v>
      </c>
    </row>
    <row r="1960" spans="1:34" x14ac:dyDescent="0.25">
      <c r="A1960">
        <v>6</v>
      </c>
      <c r="B1960" t="s">
        <v>643</v>
      </c>
      <c r="C1960" t="s">
        <v>646</v>
      </c>
      <c r="D1960" t="s">
        <v>644</v>
      </c>
      <c r="E1960" t="s">
        <v>645</v>
      </c>
      <c r="F1960" t="s">
        <v>649</v>
      </c>
      <c r="G1960" t="s">
        <v>650</v>
      </c>
      <c r="H1960" t="s">
        <v>1202</v>
      </c>
      <c r="I1960" t="s">
        <v>645</v>
      </c>
      <c r="J1960">
        <v>4</v>
      </c>
      <c r="L1960" t="s">
        <v>1139</v>
      </c>
      <c r="M1960" t="s">
        <v>1203</v>
      </c>
      <c r="N1960" t="s">
        <v>1204</v>
      </c>
      <c r="O1960" t="s">
        <v>6097</v>
      </c>
      <c r="P1960" t="s">
        <v>363</v>
      </c>
      <c r="Q1960" t="s">
        <v>357</v>
      </c>
      <c r="R1960" t="s">
        <v>357</v>
      </c>
      <c r="S1960" t="s">
        <v>357</v>
      </c>
      <c r="T1960" t="b">
        <v>0</v>
      </c>
      <c r="U1960" t="b">
        <v>1</v>
      </c>
      <c r="V1960">
        <v>2</v>
      </c>
      <c r="Y1960">
        <v>45</v>
      </c>
      <c r="Z1960">
        <v>0.1</v>
      </c>
      <c r="AA1960" t="s">
        <v>3957</v>
      </c>
      <c r="AG1960" t="s">
        <v>6098</v>
      </c>
      <c r="AH1960" t="s">
        <v>6099</v>
      </c>
    </row>
    <row r="1961" spans="1:34" x14ac:dyDescent="0.25">
      <c r="A1961">
        <v>6</v>
      </c>
      <c r="B1961" t="s">
        <v>643</v>
      </c>
      <c r="C1961" t="s">
        <v>646</v>
      </c>
      <c r="D1961" t="s">
        <v>644</v>
      </c>
      <c r="E1961" t="s">
        <v>645</v>
      </c>
      <c r="F1961" t="s">
        <v>649</v>
      </c>
      <c r="G1961" t="s">
        <v>650</v>
      </c>
      <c r="H1961" t="s">
        <v>1202</v>
      </c>
      <c r="I1961" t="s">
        <v>645</v>
      </c>
      <c r="J1961">
        <v>4</v>
      </c>
      <c r="L1961" t="s">
        <v>1139</v>
      </c>
      <c r="M1961" t="s">
        <v>1203</v>
      </c>
      <c r="N1961" t="s">
        <v>1204</v>
      </c>
      <c r="O1961" t="s">
        <v>6100</v>
      </c>
      <c r="P1961" t="s">
        <v>363</v>
      </c>
      <c r="Q1961" t="s">
        <v>357</v>
      </c>
      <c r="R1961" t="s">
        <v>357</v>
      </c>
      <c r="S1961" t="s">
        <v>357</v>
      </c>
      <c r="T1961" t="b">
        <v>0</v>
      </c>
      <c r="U1961" t="b">
        <v>1</v>
      </c>
      <c r="V1961">
        <v>3</v>
      </c>
      <c r="Y1961">
        <v>45</v>
      </c>
      <c r="Z1961">
        <v>0.1</v>
      </c>
      <c r="AA1961" t="s">
        <v>3957</v>
      </c>
      <c r="AG1961" t="s">
        <v>6098</v>
      </c>
      <c r="AH1961" t="s">
        <v>6101</v>
      </c>
    </row>
    <row r="1962" spans="1:34" x14ac:dyDescent="0.25">
      <c r="A1962">
        <v>6</v>
      </c>
      <c r="B1962" t="s">
        <v>643</v>
      </c>
      <c r="C1962" t="s">
        <v>646</v>
      </c>
      <c r="D1962" t="s">
        <v>644</v>
      </c>
      <c r="E1962" t="s">
        <v>645</v>
      </c>
      <c r="F1962" t="s">
        <v>649</v>
      </c>
      <c r="G1962" t="s">
        <v>650</v>
      </c>
      <c r="H1962" t="s">
        <v>1202</v>
      </c>
      <c r="I1962" t="s">
        <v>645</v>
      </c>
      <c r="J1962">
        <v>4</v>
      </c>
      <c r="L1962" t="s">
        <v>1139</v>
      </c>
      <c r="M1962" t="s">
        <v>1203</v>
      </c>
      <c r="N1962" t="s">
        <v>1204</v>
      </c>
      <c r="O1962" t="s">
        <v>6102</v>
      </c>
      <c r="P1962" t="s">
        <v>363</v>
      </c>
      <c r="Q1962" t="s">
        <v>357</v>
      </c>
      <c r="R1962" t="s">
        <v>357</v>
      </c>
      <c r="S1962" t="s">
        <v>357</v>
      </c>
      <c r="T1962" t="b">
        <v>0</v>
      </c>
      <c r="U1962" t="b">
        <v>1</v>
      </c>
      <c r="V1962">
        <v>4</v>
      </c>
      <c r="Y1962">
        <v>45</v>
      </c>
      <c r="Z1962">
        <v>0.1</v>
      </c>
      <c r="AA1962" t="s">
        <v>3957</v>
      </c>
      <c r="AG1962" t="s">
        <v>6098</v>
      </c>
      <c r="AH1962" t="s">
        <v>6103</v>
      </c>
    </row>
    <row r="1963" spans="1:34" x14ac:dyDescent="0.25">
      <c r="A1963">
        <v>6</v>
      </c>
      <c r="B1963" t="s">
        <v>643</v>
      </c>
      <c r="C1963" t="s">
        <v>646</v>
      </c>
      <c r="D1963" t="s">
        <v>644</v>
      </c>
      <c r="E1963" t="s">
        <v>645</v>
      </c>
      <c r="F1963" t="s">
        <v>649</v>
      </c>
      <c r="G1963" t="s">
        <v>650</v>
      </c>
      <c r="H1963" t="s">
        <v>1202</v>
      </c>
      <c r="I1963" t="s">
        <v>645</v>
      </c>
      <c r="J1963">
        <v>4</v>
      </c>
      <c r="L1963" t="s">
        <v>1139</v>
      </c>
      <c r="M1963" t="s">
        <v>1203</v>
      </c>
      <c r="N1963" t="s">
        <v>1204</v>
      </c>
      <c r="O1963" t="s">
        <v>6104</v>
      </c>
      <c r="P1963" t="s">
        <v>363</v>
      </c>
      <c r="Q1963" t="s">
        <v>357</v>
      </c>
      <c r="R1963" t="s">
        <v>357</v>
      </c>
      <c r="S1963" t="s">
        <v>357</v>
      </c>
      <c r="T1963" t="b">
        <v>0</v>
      </c>
      <c r="U1963" t="b">
        <v>1</v>
      </c>
      <c r="V1963">
        <v>5</v>
      </c>
      <c r="Y1963">
        <v>45</v>
      </c>
      <c r="Z1963">
        <v>0.1</v>
      </c>
      <c r="AA1963" t="s">
        <v>3957</v>
      </c>
      <c r="AG1963" t="s">
        <v>6098</v>
      </c>
      <c r="AH1963" t="s">
        <v>6105</v>
      </c>
    </row>
    <row r="1964" spans="1:34" x14ac:dyDescent="0.25">
      <c r="A1964">
        <v>6</v>
      </c>
      <c r="B1964" t="s">
        <v>643</v>
      </c>
      <c r="C1964" t="s">
        <v>646</v>
      </c>
      <c r="D1964" t="s">
        <v>644</v>
      </c>
      <c r="E1964" t="s">
        <v>645</v>
      </c>
      <c r="F1964" t="s">
        <v>649</v>
      </c>
      <c r="G1964" t="s">
        <v>650</v>
      </c>
      <c r="H1964" t="s">
        <v>1202</v>
      </c>
      <c r="I1964" t="s">
        <v>645</v>
      </c>
      <c r="J1964">
        <v>4</v>
      </c>
      <c r="L1964" t="s">
        <v>1139</v>
      </c>
      <c r="M1964" t="s">
        <v>1203</v>
      </c>
      <c r="N1964" t="s">
        <v>1204</v>
      </c>
      <c r="O1964" t="s">
        <v>6106</v>
      </c>
      <c r="P1964" t="s">
        <v>363</v>
      </c>
      <c r="Q1964" t="s">
        <v>357</v>
      </c>
      <c r="R1964" t="s">
        <v>357</v>
      </c>
      <c r="S1964" t="s">
        <v>357</v>
      </c>
      <c r="T1964" t="b">
        <v>0</v>
      </c>
      <c r="U1964" t="b">
        <v>1</v>
      </c>
      <c r="V1964">
        <v>6</v>
      </c>
      <c r="Y1964">
        <v>45</v>
      </c>
      <c r="Z1964">
        <v>0.1</v>
      </c>
      <c r="AA1964" t="s">
        <v>3957</v>
      </c>
      <c r="AG1964" t="s">
        <v>6098</v>
      </c>
      <c r="AH1964" t="s">
        <v>1204</v>
      </c>
    </row>
    <row r="1965" spans="1:34" x14ac:dyDescent="0.25">
      <c r="A1965">
        <v>7</v>
      </c>
      <c r="B1965" t="s">
        <v>652</v>
      </c>
      <c r="C1965" t="s">
        <v>655</v>
      </c>
      <c r="D1965" t="s">
        <v>653</v>
      </c>
      <c r="E1965" t="s">
        <v>654</v>
      </c>
      <c r="F1965" t="s">
        <v>657</v>
      </c>
      <c r="G1965" t="s">
        <v>11043</v>
      </c>
      <c r="H1965" t="s">
        <v>1205</v>
      </c>
      <c r="I1965" t="s">
        <v>653</v>
      </c>
      <c r="J1965">
        <v>1</v>
      </c>
      <c r="L1965" t="s">
        <v>1206</v>
      </c>
      <c r="M1965" t="s">
        <v>1207</v>
      </c>
      <c r="N1965" t="s">
        <v>1208</v>
      </c>
      <c r="O1965" t="s">
        <v>6107</v>
      </c>
      <c r="P1965" t="s">
        <v>363</v>
      </c>
      <c r="Q1965" t="s">
        <v>357</v>
      </c>
      <c r="R1965" t="s">
        <v>357</v>
      </c>
      <c r="S1965" t="s">
        <v>357</v>
      </c>
      <c r="T1965" t="b">
        <v>0</v>
      </c>
      <c r="U1965" t="b">
        <v>1</v>
      </c>
      <c r="V1965">
        <v>1</v>
      </c>
      <c r="Y1965">
        <v>360</v>
      </c>
      <c r="Z1965">
        <v>0.6</v>
      </c>
      <c r="AA1965" t="s">
        <v>3957</v>
      </c>
      <c r="AG1965" t="s">
        <v>6108</v>
      </c>
      <c r="AH1965" t="s">
        <v>1207</v>
      </c>
    </row>
    <row r="1966" spans="1:34" x14ac:dyDescent="0.25">
      <c r="A1966">
        <v>7</v>
      </c>
      <c r="B1966" t="s">
        <v>652</v>
      </c>
      <c r="C1966" t="s">
        <v>655</v>
      </c>
      <c r="D1966" t="s">
        <v>653</v>
      </c>
      <c r="E1966" t="s">
        <v>654</v>
      </c>
      <c r="F1966" t="s">
        <v>657</v>
      </c>
      <c r="G1966" t="s">
        <v>11043</v>
      </c>
      <c r="H1966" t="s">
        <v>1205</v>
      </c>
      <c r="I1966" t="s">
        <v>653</v>
      </c>
      <c r="J1966">
        <v>1</v>
      </c>
      <c r="L1966" t="s">
        <v>1206</v>
      </c>
      <c r="M1966" t="s">
        <v>1207</v>
      </c>
      <c r="N1966" t="s">
        <v>1208</v>
      </c>
      <c r="O1966" t="s">
        <v>6109</v>
      </c>
      <c r="P1966" t="s">
        <v>394</v>
      </c>
      <c r="Q1966" t="s">
        <v>272</v>
      </c>
      <c r="R1966" t="s">
        <v>8666</v>
      </c>
      <c r="S1966" t="s">
        <v>8645</v>
      </c>
      <c r="T1966" t="b">
        <v>0</v>
      </c>
      <c r="U1966" t="b">
        <v>0</v>
      </c>
      <c r="V1966">
        <v>1</v>
      </c>
      <c r="W1966">
        <v>0</v>
      </c>
      <c r="X1966">
        <v>12</v>
      </c>
      <c r="AG1966" t="s">
        <v>3073</v>
      </c>
      <c r="AH1966" t="s">
        <v>6110</v>
      </c>
    </row>
    <row r="1967" spans="1:34" x14ac:dyDescent="0.25">
      <c r="A1967">
        <v>7</v>
      </c>
      <c r="B1967" t="s">
        <v>652</v>
      </c>
      <c r="C1967" t="s">
        <v>655</v>
      </c>
      <c r="D1967" t="s">
        <v>653</v>
      </c>
      <c r="E1967" t="s">
        <v>654</v>
      </c>
      <c r="F1967" t="s">
        <v>657</v>
      </c>
      <c r="G1967" t="s">
        <v>11043</v>
      </c>
      <c r="H1967" t="s">
        <v>1205</v>
      </c>
      <c r="I1967" t="s">
        <v>653</v>
      </c>
      <c r="J1967">
        <v>1</v>
      </c>
      <c r="L1967" t="s">
        <v>1206</v>
      </c>
      <c r="M1967" t="s">
        <v>1207</v>
      </c>
      <c r="N1967" t="s">
        <v>1208</v>
      </c>
      <c r="O1967" t="s">
        <v>6111</v>
      </c>
      <c r="P1967" t="s">
        <v>403</v>
      </c>
      <c r="Q1967" t="s">
        <v>272</v>
      </c>
      <c r="R1967" t="s">
        <v>8666</v>
      </c>
      <c r="S1967" t="s">
        <v>8645</v>
      </c>
      <c r="T1967" t="b">
        <v>0</v>
      </c>
      <c r="U1967" t="b">
        <v>0</v>
      </c>
      <c r="V1967">
        <v>1</v>
      </c>
      <c r="W1967">
        <v>0</v>
      </c>
      <c r="X1967">
        <v>8</v>
      </c>
      <c r="AG1967" t="s">
        <v>2818</v>
      </c>
      <c r="AH1967" t="s">
        <v>6112</v>
      </c>
    </row>
    <row r="1968" spans="1:34" x14ac:dyDescent="0.25">
      <c r="A1968">
        <v>7</v>
      </c>
      <c r="B1968" t="s">
        <v>652</v>
      </c>
      <c r="C1968" t="s">
        <v>655</v>
      </c>
      <c r="D1968" t="s">
        <v>653</v>
      </c>
      <c r="E1968" t="s">
        <v>654</v>
      </c>
      <c r="F1968" t="s">
        <v>657</v>
      </c>
      <c r="G1968" t="s">
        <v>11043</v>
      </c>
      <c r="H1968" t="s">
        <v>1205</v>
      </c>
      <c r="I1968" t="s">
        <v>653</v>
      </c>
      <c r="J1968">
        <v>1</v>
      </c>
      <c r="L1968" t="s">
        <v>1206</v>
      </c>
      <c r="M1968" t="s">
        <v>1207</v>
      </c>
      <c r="N1968" t="s">
        <v>1208</v>
      </c>
      <c r="O1968" t="s">
        <v>6113</v>
      </c>
      <c r="P1968" t="s">
        <v>403</v>
      </c>
      <c r="Q1968" t="s">
        <v>272</v>
      </c>
      <c r="R1968" t="s">
        <v>8666</v>
      </c>
      <c r="S1968" t="s">
        <v>8645</v>
      </c>
      <c r="T1968" t="b">
        <v>0</v>
      </c>
      <c r="U1968" t="b">
        <v>0</v>
      </c>
      <c r="V1968">
        <v>2</v>
      </c>
      <c r="W1968">
        <v>0</v>
      </c>
      <c r="X1968">
        <v>8</v>
      </c>
      <c r="AG1968" t="s">
        <v>2818</v>
      </c>
      <c r="AH1968" t="s">
        <v>6114</v>
      </c>
    </row>
    <row r="1969" spans="1:34" x14ac:dyDescent="0.25">
      <c r="A1969">
        <v>7</v>
      </c>
      <c r="B1969" t="s">
        <v>652</v>
      </c>
      <c r="C1969" t="s">
        <v>655</v>
      </c>
      <c r="D1969" t="s">
        <v>653</v>
      </c>
      <c r="E1969" t="s">
        <v>654</v>
      </c>
      <c r="F1969" t="s">
        <v>657</v>
      </c>
      <c r="G1969" t="s">
        <v>11043</v>
      </c>
      <c r="H1969" t="s">
        <v>1205</v>
      </c>
      <c r="I1969" t="s">
        <v>653</v>
      </c>
      <c r="J1969">
        <v>1</v>
      </c>
      <c r="L1969" t="s">
        <v>1206</v>
      </c>
      <c r="M1969" t="s">
        <v>1207</v>
      </c>
      <c r="N1969" t="s">
        <v>1208</v>
      </c>
      <c r="O1969" t="s">
        <v>6115</v>
      </c>
      <c r="P1969" t="s">
        <v>394</v>
      </c>
      <c r="Q1969" t="s">
        <v>272</v>
      </c>
      <c r="R1969" t="s">
        <v>8666</v>
      </c>
      <c r="S1969" t="s">
        <v>8645</v>
      </c>
      <c r="T1969" t="b">
        <v>0</v>
      </c>
      <c r="U1969" t="b">
        <v>0</v>
      </c>
      <c r="V1969">
        <v>2</v>
      </c>
      <c r="W1969">
        <v>0</v>
      </c>
      <c r="X1969">
        <v>12</v>
      </c>
      <c r="AG1969" t="s">
        <v>3073</v>
      </c>
      <c r="AH1969" t="s">
        <v>6116</v>
      </c>
    </row>
    <row r="1970" spans="1:34" x14ac:dyDescent="0.25">
      <c r="A1970">
        <v>7</v>
      </c>
      <c r="B1970" t="s">
        <v>652</v>
      </c>
      <c r="C1970" t="s">
        <v>655</v>
      </c>
      <c r="D1970" t="s">
        <v>653</v>
      </c>
      <c r="E1970" t="s">
        <v>654</v>
      </c>
      <c r="F1970" t="s">
        <v>657</v>
      </c>
      <c r="G1970" t="s">
        <v>11043</v>
      </c>
      <c r="H1970" t="s">
        <v>1205</v>
      </c>
      <c r="I1970" t="s">
        <v>653</v>
      </c>
      <c r="J1970">
        <v>1</v>
      </c>
      <c r="L1970" t="s">
        <v>1206</v>
      </c>
      <c r="M1970" t="s">
        <v>1207</v>
      </c>
      <c r="N1970" t="s">
        <v>1208</v>
      </c>
      <c r="O1970" t="s">
        <v>6117</v>
      </c>
      <c r="P1970" t="s">
        <v>403</v>
      </c>
      <c r="Q1970" t="s">
        <v>272</v>
      </c>
      <c r="R1970" t="s">
        <v>8666</v>
      </c>
      <c r="S1970" t="s">
        <v>8645</v>
      </c>
      <c r="T1970" t="b">
        <v>0</v>
      </c>
      <c r="U1970" t="b">
        <v>0</v>
      </c>
      <c r="V1970">
        <v>3</v>
      </c>
      <c r="W1970">
        <v>0</v>
      </c>
      <c r="X1970">
        <v>8</v>
      </c>
      <c r="AG1970" t="s">
        <v>2818</v>
      </c>
      <c r="AH1970" t="s">
        <v>6118</v>
      </c>
    </row>
    <row r="1971" spans="1:34" x14ac:dyDescent="0.25">
      <c r="A1971">
        <v>7</v>
      </c>
      <c r="B1971" t="s">
        <v>652</v>
      </c>
      <c r="C1971" t="s">
        <v>655</v>
      </c>
      <c r="D1971" t="s">
        <v>653</v>
      </c>
      <c r="E1971" t="s">
        <v>654</v>
      </c>
      <c r="F1971" t="s">
        <v>657</v>
      </c>
      <c r="G1971" t="s">
        <v>11043</v>
      </c>
      <c r="H1971" t="s">
        <v>1205</v>
      </c>
      <c r="I1971" t="s">
        <v>653</v>
      </c>
      <c r="J1971">
        <v>1</v>
      </c>
      <c r="L1971" t="s">
        <v>1206</v>
      </c>
      <c r="M1971" t="s">
        <v>1207</v>
      </c>
      <c r="N1971" t="s">
        <v>1208</v>
      </c>
      <c r="O1971" t="s">
        <v>6119</v>
      </c>
      <c r="P1971" t="s">
        <v>1</v>
      </c>
      <c r="Q1971" t="s">
        <v>2</v>
      </c>
      <c r="R1971" t="s">
        <v>2</v>
      </c>
      <c r="S1971" t="s">
        <v>8646</v>
      </c>
      <c r="T1971" t="b">
        <v>0</v>
      </c>
      <c r="U1971" t="b">
        <v>1</v>
      </c>
      <c r="V1971">
        <v>1</v>
      </c>
      <c r="W1971">
        <v>150</v>
      </c>
      <c r="Y1971">
        <v>60</v>
      </c>
      <c r="AG1971" t="s">
        <v>6120</v>
      </c>
      <c r="AH1971" t="s">
        <v>6121</v>
      </c>
    </row>
    <row r="1972" spans="1:34" x14ac:dyDescent="0.25">
      <c r="A1972">
        <v>7</v>
      </c>
      <c r="B1972" t="s">
        <v>652</v>
      </c>
      <c r="C1972" t="s">
        <v>655</v>
      </c>
      <c r="D1972" t="s">
        <v>653</v>
      </c>
      <c r="E1972" t="s">
        <v>654</v>
      </c>
      <c r="F1972" t="s">
        <v>657</v>
      </c>
      <c r="G1972" t="s">
        <v>11043</v>
      </c>
      <c r="H1972" t="s">
        <v>1205</v>
      </c>
      <c r="I1972" t="s">
        <v>653</v>
      </c>
      <c r="J1972">
        <v>1</v>
      </c>
      <c r="L1972" t="s">
        <v>1206</v>
      </c>
      <c r="M1972" t="s">
        <v>1207</v>
      </c>
      <c r="N1972" t="s">
        <v>1208</v>
      </c>
      <c r="O1972" t="s">
        <v>6122</v>
      </c>
      <c r="P1972" t="s">
        <v>1</v>
      </c>
      <c r="Q1972" t="s">
        <v>2</v>
      </c>
      <c r="R1972" t="s">
        <v>2</v>
      </c>
      <c r="S1972" t="s">
        <v>8646</v>
      </c>
      <c r="T1972" t="b">
        <v>0</v>
      </c>
      <c r="U1972" t="b">
        <v>1</v>
      </c>
      <c r="V1972">
        <v>2</v>
      </c>
      <c r="W1972">
        <v>150</v>
      </c>
      <c r="Y1972">
        <v>60</v>
      </c>
      <c r="AG1972" t="s">
        <v>6123</v>
      </c>
      <c r="AH1972" t="s">
        <v>6124</v>
      </c>
    </row>
    <row r="1973" spans="1:34" x14ac:dyDescent="0.25">
      <c r="A1973">
        <v>7</v>
      </c>
      <c r="B1973" t="s">
        <v>652</v>
      </c>
      <c r="C1973" t="s">
        <v>655</v>
      </c>
      <c r="D1973" t="s">
        <v>653</v>
      </c>
      <c r="E1973" t="s">
        <v>654</v>
      </c>
      <c r="F1973" t="s">
        <v>657</v>
      </c>
      <c r="G1973" t="s">
        <v>11043</v>
      </c>
      <c r="H1973" t="s">
        <v>1205</v>
      </c>
      <c r="I1973" t="s">
        <v>653</v>
      </c>
      <c r="J1973">
        <v>1</v>
      </c>
      <c r="L1973" t="s">
        <v>1206</v>
      </c>
      <c r="M1973" t="s">
        <v>1207</v>
      </c>
      <c r="N1973" t="s">
        <v>1208</v>
      </c>
      <c r="O1973" t="s">
        <v>6125</v>
      </c>
      <c r="P1973" t="s">
        <v>1</v>
      </c>
      <c r="Q1973" t="s">
        <v>2</v>
      </c>
      <c r="R1973" t="s">
        <v>2</v>
      </c>
      <c r="S1973" t="s">
        <v>8646</v>
      </c>
      <c r="T1973" t="b">
        <v>0</v>
      </c>
      <c r="U1973" t="b">
        <v>1</v>
      </c>
      <c r="V1973">
        <v>3</v>
      </c>
      <c r="W1973">
        <v>150</v>
      </c>
      <c r="Y1973">
        <v>60</v>
      </c>
      <c r="AG1973" t="s">
        <v>6123</v>
      </c>
      <c r="AH1973" t="s">
        <v>6126</v>
      </c>
    </row>
    <row r="1974" spans="1:34" x14ac:dyDescent="0.25">
      <c r="A1974">
        <v>7</v>
      </c>
      <c r="B1974" t="s">
        <v>652</v>
      </c>
      <c r="C1974" t="s">
        <v>655</v>
      </c>
      <c r="D1974" t="s">
        <v>653</v>
      </c>
      <c r="E1974" t="s">
        <v>654</v>
      </c>
      <c r="F1974" t="s">
        <v>657</v>
      </c>
      <c r="G1974" t="s">
        <v>11043</v>
      </c>
      <c r="H1974" t="s">
        <v>1205</v>
      </c>
      <c r="I1974" t="s">
        <v>653</v>
      </c>
      <c r="J1974">
        <v>1</v>
      </c>
      <c r="L1974" t="s">
        <v>1206</v>
      </c>
      <c r="M1974" t="s">
        <v>1207</v>
      </c>
      <c r="N1974" t="s">
        <v>1208</v>
      </c>
      <c r="O1974" t="s">
        <v>6127</v>
      </c>
      <c r="P1974" t="s">
        <v>1</v>
      </c>
      <c r="Q1974" t="s">
        <v>2</v>
      </c>
      <c r="R1974" t="s">
        <v>2</v>
      </c>
      <c r="S1974" t="s">
        <v>8646</v>
      </c>
      <c r="T1974" t="b">
        <v>0</v>
      </c>
      <c r="U1974" t="b">
        <v>1</v>
      </c>
      <c r="V1974">
        <v>4</v>
      </c>
      <c r="W1974">
        <v>150</v>
      </c>
      <c r="Y1974">
        <v>49.199999999999996</v>
      </c>
      <c r="AG1974" t="s">
        <v>6123</v>
      </c>
      <c r="AH1974" t="s">
        <v>6128</v>
      </c>
    </row>
    <row r="1975" spans="1:34" x14ac:dyDescent="0.25">
      <c r="A1975">
        <v>7</v>
      </c>
      <c r="B1975" t="s">
        <v>652</v>
      </c>
      <c r="C1975" t="s">
        <v>655</v>
      </c>
      <c r="D1975" t="s">
        <v>653</v>
      </c>
      <c r="E1975" t="s">
        <v>654</v>
      </c>
      <c r="F1975" t="s">
        <v>657</v>
      </c>
      <c r="G1975" t="s">
        <v>11043</v>
      </c>
      <c r="H1975" t="s">
        <v>1205</v>
      </c>
      <c r="I1975" t="s">
        <v>653</v>
      </c>
      <c r="J1975">
        <v>1</v>
      </c>
      <c r="L1975" t="s">
        <v>1206</v>
      </c>
      <c r="M1975" t="s">
        <v>1207</v>
      </c>
      <c r="N1975" t="s">
        <v>1208</v>
      </c>
      <c r="O1975" t="s">
        <v>6129</v>
      </c>
      <c r="P1975" t="s">
        <v>1</v>
      </c>
      <c r="Q1975" t="s">
        <v>2</v>
      </c>
      <c r="R1975" t="s">
        <v>2</v>
      </c>
      <c r="S1975" t="s">
        <v>8646</v>
      </c>
      <c r="T1975" t="b">
        <v>0</v>
      </c>
      <c r="U1975" t="b">
        <v>1</v>
      </c>
      <c r="V1975">
        <v>5</v>
      </c>
      <c r="W1975">
        <v>150</v>
      </c>
      <c r="Y1975">
        <v>45</v>
      </c>
      <c r="AG1975" t="s">
        <v>6123</v>
      </c>
      <c r="AH1975" t="s">
        <v>6130</v>
      </c>
    </row>
    <row r="1976" spans="1:34" x14ac:dyDescent="0.25">
      <c r="A1976">
        <v>7</v>
      </c>
      <c r="B1976" t="s">
        <v>652</v>
      </c>
      <c r="C1976" t="s">
        <v>655</v>
      </c>
      <c r="D1976" t="s">
        <v>653</v>
      </c>
      <c r="E1976" t="s">
        <v>654</v>
      </c>
      <c r="F1976" t="s">
        <v>657</v>
      </c>
      <c r="G1976" t="s">
        <v>11043</v>
      </c>
      <c r="H1976" t="s">
        <v>1205</v>
      </c>
      <c r="I1976" t="s">
        <v>653</v>
      </c>
      <c r="J1976">
        <v>1</v>
      </c>
      <c r="L1976" t="s">
        <v>1206</v>
      </c>
      <c r="M1976" t="s">
        <v>1207</v>
      </c>
      <c r="N1976" t="s">
        <v>1208</v>
      </c>
      <c r="O1976" t="s">
        <v>6131</v>
      </c>
      <c r="P1976" t="s">
        <v>32</v>
      </c>
      <c r="Q1976" t="s">
        <v>25</v>
      </c>
      <c r="R1976" t="s">
        <v>25</v>
      </c>
      <c r="S1976" t="s">
        <v>8646</v>
      </c>
      <c r="T1976" t="b">
        <v>0</v>
      </c>
      <c r="U1976" t="b">
        <v>0</v>
      </c>
      <c r="V1976">
        <v>1</v>
      </c>
      <c r="W1976">
        <v>200</v>
      </c>
      <c r="X1976">
        <v>7</v>
      </c>
      <c r="AB1976">
        <v>2</v>
      </c>
      <c r="AC1976">
        <v>1</v>
      </c>
      <c r="AD1976">
        <v>1</v>
      </c>
      <c r="AE1976" t="s">
        <v>3856</v>
      </c>
      <c r="AG1976" t="s">
        <v>6132</v>
      </c>
      <c r="AH1976" t="s">
        <v>6133</v>
      </c>
    </row>
    <row r="1977" spans="1:34" x14ac:dyDescent="0.25">
      <c r="A1977">
        <v>7</v>
      </c>
      <c r="B1977" t="s">
        <v>652</v>
      </c>
      <c r="C1977" t="s">
        <v>655</v>
      </c>
      <c r="D1977" t="s">
        <v>653</v>
      </c>
      <c r="E1977" t="s">
        <v>654</v>
      </c>
      <c r="F1977" t="s">
        <v>657</v>
      </c>
      <c r="G1977" t="s">
        <v>11043</v>
      </c>
      <c r="H1977" t="s">
        <v>1205</v>
      </c>
      <c r="I1977" t="s">
        <v>653</v>
      </c>
      <c r="J1977">
        <v>1</v>
      </c>
      <c r="L1977" t="s">
        <v>1206</v>
      </c>
      <c r="M1977" t="s">
        <v>1207</v>
      </c>
      <c r="N1977" t="s">
        <v>1208</v>
      </c>
      <c r="O1977" t="s">
        <v>6134</v>
      </c>
      <c r="P1977" t="s">
        <v>32</v>
      </c>
      <c r="Q1977" t="s">
        <v>25</v>
      </c>
      <c r="R1977" t="s">
        <v>25</v>
      </c>
      <c r="S1977" t="s">
        <v>8646</v>
      </c>
      <c r="T1977" t="b">
        <v>0</v>
      </c>
      <c r="U1977" t="b">
        <v>0</v>
      </c>
      <c r="V1977">
        <v>2</v>
      </c>
      <c r="W1977">
        <v>205</v>
      </c>
      <c r="X1977">
        <v>6</v>
      </c>
      <c r="AB1977">
        <v>2</v>
      </c>
      <c r="AC1977">
        <v>1</v>
      </c>
      <c r="AD1977">
        <v>1</v>
      </c>
      <c r="AE1977" t="s">
        <v>610</v>
      </c>
      <c r="AG1977" t="s">
        <v>6135</v>
      </c>
      <c r="AH1977" t="s">
        <v>6136</v>
      </c>
    </row>
    <row r="1978" spans="1:34" x14ac:dyDescent="0.25">
      <c r="A1978">
        <v>7</v>
      </c>
      <c r="B1978" t="s">
        <v>652</v>
      </c>
      <c r="C1978" t="s">
        <v>655</v>
      </c>
      <c r="D1978" t="s">
        <v>653</v>
      </c>
      <c r="E1978" t="s">
        <v>654</v>
      </c>
      <c r="F1978" t="s">
        <v>657</v>
      </c>
      <c r="G1978" t="s">
        <v>11043</v>
      </c>
      <c r="H1978" t="s">
        <v>1205</v>
      </c>
      <c r="I1978" t="s">
        <v>653</v>
      </c>
      <c r="J1978">
        <v>1</v>
      </c>
      <c r="L1978" t="s">
        <v>1206</v>
      </c>
      <c r="M1978" t="s">
        <v>1207</v>
      </c>
      <c r="N1978" t="s">
        <v>1208</v>
      </c>
      <c r="O1978" t="s">
        <v>6137</v>
      </c>
      <c r="P1978" t="s">
        <v>32</v>
      </c>
      <c r="Q1978" t="s">
        <v>25</v>
      </c>
      <c r="R1978" t="s">
        <v>25</v>
      </c>
      <c r="S1978" t="s">
        <v>8646</v>
      </c>
      <c r="T1978" t="b">
        <v>0</v>
      </c>
      <c r="U1978" t="b">
        <v>0</v>
      </c>
      <c r="V1978">
        <v>3</v>
      </c>
      <c r="W1978">
        <v>210</v>
      </c>
      <c r="X1978">
        <v>5</v>
      </c>
      <c r="AB1978">
        <v>2</v>
      </c>
      <c r="AC1978">
        <v>1</v>
      </c>
      <c r="AD1978">
        <v>1</v>
      </c>
      <c r="AE1978" t="s">
        <v>610</v>
      </c>
      <c r="AG1978" t="s">
        <v>6135</v>
      </c>
      <c r="AH1978" t="s">
        <v>6138</v>
      </c>
    </row>
    <row r="1979" spans="1:34" x14ac:dyDescent="0.25">
      <c r="A1979">
        <v>7</v>
      </c>
      <c r="B1979" t="s">
        <v>652</v>
      </c>
      <c r="C1979" t="s">
        <v>655</v>
      </c>
      <c r="D1979" t="s">
        <v>653</v>
      </c>
      <c r="E1979" t="s">
        <v>654</v>
      </c>
      <c r="F1979" t="s">
        <v>657</v>
      </c>
      <c r="G1979" t="s">
        <v>11043</v>
      </c>
      <c r="H1979" t="s">
        <v>1205</v>
      </c>
      <c r="I1979" t="s">
        <v>653</v>
      </c>
      <c r="J1979">
        <v>1</v>
      </c>
      <c r="L1979" t="s">
        <v>1206</v>
      </c>
      <c r="M1979" t="s">
        <v>1207</v>
      </c>
      <c r="N1979" t="s">
        <v>1208</v>
      </c>
      <c r="O1979" t="s">
        <v>6139</v>
      </c>
      <c r="P1979" t="s">
        <v>32</v>
      </c>
      <c r="Q1979" t="s">
        <v>25</v>
      </c>
      <c r="R1979" t="s">
        <v>25</v>
      </c>
      <c r="S1979" t="s">
        <v>8646</v>
      </c>
      <c r="T1979" t="b">
        <v>0</v>
      </c>
      <c r="U1979" t="b">
        <v>0</v>
      </c>
      <c r="V1979">
        <v>4</v>
      </c>
      <c r="W1979">
        <v>210</v>
      </c>
      <c r="X1979">
        <v>5</v>
      </c>
      <c r="AB1979">
        <v>2</v>
      </c>
      <c r="AC1979">
        <v>1</v>
      </c>
      <c r="AD1979">
        <v>1</v>
      </c>
      <c r="AE1979" t="s">
        <v>610</v>
      </c>
      <c r="AG1979" t="s">
        <v>6135</v>
      </c>
      <c r="AH1979" t="s">
        <v>6140</v>
      </c>
    </row>
    <row r="1980" spans="1:34" x14ac:dyDescent="0.25">
      <c r="A1980">
        <v>7</v>
      </c>
      <c r="B1980" t="s">
        <v>652</v>
      </c>
      <c r="C1980" t="s">
        <v>655</v>
      </c>
      <c r="D1980" t="s">
        <v>653</v>
      </c>
      <c r="E1980" t="s">
        <v>654</v>
      </c>
      <c r="F1980" t="s">
        <v>657</v>
      </c>
      <c r="G1980" t="s">
        <v>11043</v>
      </c>
      <c r="H1980" t="s">
        <v>1205</v>
      </c>
      <c r="I1980" t="s">
        <v>653</v>
      </c>
      <c r="J1980">
        <v>1</v>
      </c>
      <c r="L1980" t="s">
        <v>1206</v>
      </c>
      <c r="M1980" t="s">
        <v>1207</v>
      </c>
      <c r="N1980" t="s">
        <v>1208</v>
      </c>
      <c r="O1980" t="s">
        <v>6141</v>
      </c>
      <c r="P1980" t="s">
        <v>24</v>
      </c>
      <c r="Q1980" t="s">
        <v>25</v>
      </c>
      <c r="R1980" t="s">
        <v>25</v>
      </c>
      <c r="S1980" t="s">
        <v>8658</v>
      </c>
      <c r="T1980" t="b">
        <v>0</v>
      </c>
      <c r="U1980" t="b">
        <v>0</v>
      </c>
      <c r="V1980">
        <v>1</v>
      </c>
      <c r="W1980">
        <v>0</v>
      </c>
      <c r="X1980">
        <v>8</v>
      </c>
      <c r="AB1980">
        <v>2</v>
      </c>
      <c r="AC1980">
        <v>2</v>
      </c>
      <c r="AD1980">
        <v>1</v>
      </c>
      <c r="AE1980" t="s">
        <v>3856</v>
      </c>
      <c r="AG1980" t="s">
        <v>6142</v>
      </c>
      <c r="AH1980" t="s">
        <v>6143</v>
      </c>
    </row>
    <row r="1981" spans="1:34" x14ac:dyDescent="0.25">
      <c r="A1981">
        <v>7</v>
      </c>
      <c r="B1981" t="s">
        <v>652</v>
      </c>
      <c r="C1981" t="s">
        <v>655</v>
      </c>
      <c r="D1981" t="s">
        <v>653</v>
      </c>
      <c r="E1981" t="s">
        <v>654</v>
      </c>
      <c r="F1981" t="s">
        <v>657</v>
      </c>
      <c r="G1981" t="s">
        <v>11043</v>
      </c>
      <c r="H1981" t="s">
        <v>1205</v>
      </c>
      <c r="I1981" t="s">
        <v>653</v>
      </c>
      <c r="J1981">
        <v>1</v>
      </c>
      <c r="L1981" t="s">
        <v>1206</v>
      </c>
      <c r="M1981" t="s">
        <v>1207</v>
      </c>
      <c r="N1981" t="s">
        <v>1208</v>
      </c>
      <c r="O1981" t="s">
        <v>6144</v>
      </c>
      <c r="P1981" t="s">
        <v>24</v>
      </c>
      <c r="Q1981" t="s">
        <v>25</v>
      </c>
      <c r="R1981" t="s">
        <v>25</v>
      </c>
      <c r="S1981" t="s">
        <v>8658</v>
      </c>
      <c r="T1981" t="b">
        <v>0</v>
      </c>
      <c r="U1981" t="b">
        <v>0</v>
      </c>
      <c r="V1981">
        <v>2</v>
      </c>
      <c r="W1981">
        <v>0</v>
      </c>
      <c r="X1981">
        <v>8</v>
      </c>
      <c r="AB1981">
        <v>2</v>
      </c>
      <c r="AC1981">
        <v>2</v>
      </c>
      <c r="AD1981">
        <v>1</v>
      </c>
      <c r="AE1981" t="s">
        <v>3856</v>
      </c>
      <c r="AG1981" t="s">
        <v>6142</v>
      </c>
      <c r="AH1981" t="s">
        <v>6145</v>
      </c>
    </row>
    <row r="1982" spans="1:34" x14ac:dyDescent="0.25">
      <c r="A1982">
        <v>7</v>
      </c>
      <c r="B1982" t="s">
        <v>652</v>
      </c>
      <c r="C1982" t="s">
        <v>655</v>
      </c>
      <c r="D1982" t="s">
        <v>653</v>
      </c>
      <c r="E1982" t="s">
        <v>654</v>
      </c>
      <c r="F1982" t="s">
        <v>657</v>
      </c>
      <c r="G1982" t="s">
        <v>11043</v>
      </c>
      <c r="H1982" t="s">
        <v>1205</v>
      </c>
      <c r="I1982" t="s">
        <v>653</v>
      </c>
      <c r="J1982">
        <v>1</v>
      </c>
      <c r="L1982" t="s">
        <v>1206</v>
      </c>
      <c r="M1982" t="s">
        <v>1207</v>
      </c>
      <c r="N1982" t="s">
        <v>1208</v>
      </c>
      <c r="O1982" t="s">
        <v>6146</v>
      </c>
      <c r="P1982" t="s">
        <v>24</v>
      </c>
      <c r="Q1982" t="s">
        <v>25</v>
      </c>
      <c r="R1982" t="s">
        <v>25</v>
      </c>
      <c r="S1982" t="s">
        <v>8658</v>
      </c>
      <c r="T1982" t="b">
        <v>0</v>
      </c>
      <c r="U1982" t="b">
        <v>0</v>
      </c>
      <c r="V1982">
        <v>3</v>
      </c>
      <c r="W1982">
        <v>0</v>
      </c>
      <c r="X1982">
        <v>6</v>
      </c>
      <c r="AB1982">
        <v>2</v>
      </c>
      <c r="AC1982">
        <v>2</v>
      </c>
      <c r="AD1982">
        <v>1</v>
      </c>
      <c r="AE1982" t="s">
        <v>3856</v>
      </c>
      <c r="AG1982" t="s">
        <v>6147</v>
      </c>
      <c r="AH1982" t="s">
        <v>6148</v>
      </c>
    </row>
    <row r="1983" spans="1:34" x14ac:dyDescent="0.25">
      <c r="A1983">
        <v>7</v>
      </c>
      <c r="B1983" t="s">
        <v>652</v>
      </c>
      <c r="C1983" t="s">
        <v>655</v>
      </c>
      <c r="D1983" t="s">
        <v>653</v>
      </c>
      <c r="E1983" t="s">
        <v>654</v>
      </c>
      <c r="F1983" t="s">
        <v>657</v>
      </c>
      <c r="G1983" t="s">
        <v>11043</v>
      </c>
      <c r="H1983" t="s">
        <v>1205</v>
      </c>
      <c r="I1983" t="s">
        <v>653</v>
      </c>
      <c r="J1983">
        <v>1</v>
      </c>
      <c r="L1983" t="s">
        <v>1206</v>
      </c>
      <c r="M1983" t="s">
        <v>1207</v>
      </c>
      <c r="N1983" t="s">
        <v>1208</v>
      </c>
      <c r="O1983" t="s">
        <v>6149</v>
      </c>
      <c r="P1983" t="s">
        <v>96</v>
      </c>
      <c r="Q1983" t="s">
        <v>8644</v>
      </c>
      <c r="R1983" t="s">
        <v>8488</v>
      </c>
      <c r="S1983" t="s">
        <v>8645</v>
      </c>
      <c r="T1983" t="b">
        <v>1</v>
      </c>
      <c r="U1983" t="b">
        <v>0</v>
      </c>
      <c r="V1983">
        <v>1</v>
      </c>
      <c r="W1983">
        <v>25</v>
      </c>
      <c r="X1983">
        <v>8</v>
      </c>
      <c r="AB1983">
        <v>2</v>
      </c>
      <c r="AC1983">
        <v>2</v>
      </c>
      <c r="AD1983">
        <v>2</v>
      </c>
      <c r="AE1983" t="s">
        <v>2289</v>
      </c>
      <c r="AG1983" t="s">
        <v>6150</v>
      </c>
      <c r="AH1983" t="s">
        <v>6151</v>
      </c>
    </row>
    <row r="1984" spans="1:34" x14ac:dyDescent="0.25">
      <c r="A1984">
        <v>7</v>
      </c>
      <c r="B1984" t="s">
        <v>652</v>
      </c>
      <c r="C1984" t="s">
        <v>655</v>
      </c>
      <c r="D1984" t="s">
        <v>653</v>
      </c>
      <c r="E1984" t="s">
        <v>654</v>
      </c>
      <c r="F1984" t="s">
        <v>657</v>
      </c>
      <c r="G1984" t="s">
        <v>11043</v>
      </c>
      <c r="H1984" t="s">
        <v>1205</v>
      </c>
      <c r="I1984" t="s">
        <v>653</v>
      </c>
      <c r="J1984">
        <v>1</v>
      </c>
      <c r="L1984" t="s">
        <v>1206</v>
      </c>
      <c r="M1984" t="s">
        <v>1207</v>
      </c>
      <c r="N1984" t="s">
        <v>1208</v>
      </c>
      <c r="O1984" t="s">
        <v>6152</v>
      </c>
      <c r="P1984" t="s">
        <v>96</v>
      </c>
      <c r="Q1984" t="s">
        <v>8644</v>
      </c>
      <c r="R1984" t="s">
        <v>8488</v>
      </c>
      <c r="S1984" t="s">
        <v>8645</v>
      </c>
      <c r="T1984" t="b">
        <v>1</v>
      </c>
      <c r="U1984" t="b">
        <v>0</v>
      </c>
      <c r="V1984">
        <v>2</v>
      </c>
      <c r="W1984">
        <v>30</v>
      </c>
      <c r="X1984">
        <v>8</v>
      </c>
      <c r="AB1984">
        <v>2</v>
      </c>
      <c r="AC1984">
        <v>2</v>
      </c>
      <c r="AD1984">
        <v>2</v>
      </c>
      <c r="AE1984" t="s">
        <v>2289</v>
      </c>
      <c r="AG1984" t="s">
        <v>6150</v>
      </c>
      <c r="AH1984" t="s">
        <v>6153</v>
      </c>
    </row>
    <row r="1985" spans="1:34" x14ac:dyDescent="0.25">
      <c r="A1985">
        <v>7</v>
      </c>
      <c r="B1985" t="s">
        <v>652</v>
      </c>
      <c r="C1985" t="s">
        <v>655</v>
      </c>
      <c r="D1985" t="s">
        <v>653</v>
      </c>
      <c r="E1985" t="s">
        <v>654</v>
      </c>
      <c r="F1985" t="s">
        <v>657</v>
      </c>
      <c r="G1985" t="s">
        <v>11043</v>
      </c>
      <c r="H1985" t="s">
        <v>1205</v>
      </c>
      <c r="I1985" t="s">
        <v>653</v>
      </c>
      <c r="J1985">
        <v>1</v>
      </c>
      <c r="L1985" t="s">
        <v>1206</v>
      </c>
      <c r="M1985" t="s">
        <v>1207</v>
      </c>
      <c r="N1985" t="s">
        <v>1208</v>
      </c>
      <c r="O1985" t="s">
        <v>6154</v>
      </c>
      <c r="P1985" t="s">
        <v>96</v>
      </c>
      <c r="Q1985" t="s">
        <v>8644</v>
      </c>
      <c r="R1985" t="s">
        <v>8488</v>
      </c>
      <c r="S1985" t="s">
        <v>8645</v>
      </c>
      <c r="T1985" t="b">
        <v>1</v>
      </c>
      <c r="U1985" t="b">
        <v>0</v>
      </c>
      <c r="V1985">
        <v>3</v>
      </c>
      <c r="W1985">
        <v>35</v>
      </c>
      <c r="X1985">
        <v>7</v>
      </c>
      <c r="AB1985">
        <v>2</v>
      </c>
      <c r="AC1985">
        <v>2</v>
      </c>
      <c r="AD1985">
        <v>2</v>
      </c>
      <c r="AE1985" t="s">
        <v>1745</v>
      </c>
      <c r="AG1985" t="s">
        <v>6155</v>
      </c>
      <c r="AH1985" t="s">
        <v>6156</v>
      </c>
    </row>
    <row r="1986" spans="1:34" x14ac:dyDescent="0.25">
      <c r="A1986">
        <v>7</v>
      </c>
      <c r="B1986" t="s">
        <v>652</v>
      </c>
      <c r="C1986" t="s">
        <v>655</v>
      </c>
      <c r="D1986" t="s">
        <v>653</v>
      </c>
      <c r="E1986" t="s">
        <v>654</v>
      </c>
      <c r="F1986" t="s">
        <v>657</v>
      </c>
      <c r="G1986" t="s">
        <v>11043</v>
      </c>
      <c r="H1986" t="s">
        <v>1205</v>
      </c>
      <c r="I1986" t="s">
        <v>653</v>
      </c>
      <c r="J1986">
        <v>1</v>
      </c>
      <c r="L1986" t="s">
        <v>1206</v>
      </c>
      <c r="M1986" t="s">
        <v>1207</v>
      </c>
      <c r="N1986" t="s">
        <v>1208</v>
      </c>
      <c r="O1986" t="s">
        <v>6157</v>
      </c>
      <c r="P1986" t="s">
        <v>96</v>
      </c>
      <c r="Q1986" t="s">
        <v>8644</v>
      </c>
      <c r="R1986" t="s">
        <v>8488</v>
      </c>
      <c r="S1986" t="s">
        <v>8645</v>
      </c>
      <c r="T1986" t="b">
        <v>1</v>
      </c>
      <c r="U1986" t="b">
        <v>0</v>
      </c>
      <c r="V1986">
        <v>4</v>
      </c>
      <c r="W1986">
        <v>35</v>
      </c>
      <c r="X1986">
        <v>6</v>
      </c>
      <c r="AB1986">
        <v>2</v>
      </c>
      <c r="AC1986">
        <v>2</v>
      </c>
      <c r="AD1986">
        <v>2</v>
      </c>
      <c r="AE1986" t="s">
        <v>1745</v>
      </c>
      <c r="AG1986" t="s">
        <v>6155</v>
      </c>
      <c r="AH1986" t="s">
        <v>6158</v>
      </c>
    </row>
    <row r="1987" spans="1:34" x14ac:dyDescent="0.25">
      <c r="A1987">
        <v>7</v>
      </c>
      <c r="B1987" t="s">
        <v>652</v>
      </c>
      <c r="C1987" t="s">
        <v>655</v>
      </c>
      <c r="D1987" t="s">
        <v>653</v>
      </c>
      <c r="E1987" t="s">
        <v>654</v>
      </c>
      <c r="F1987" t="s">
        <v>657</v>
      </c>
      <c r="G1987" t="s">
        <v>11043</v>
      </c>
      <c r="H1987" t="s">
        <v>1205</v>
      </c>
      <c r="I1987" t="s">
        <v>653</v>
      </c>
      <c r="J1987">
        <v>1</v>
      </c>
      <c r="L1987" t="s">
        <v>1206</v>
      </c>
      <c r="M1987" t="s">
        <v>1207</v>
      </c>
      <c r="N1987" t="s">
        <v>1208</v>
      </c>
      <c r="O1987" t="s">
        <v>6159</v>
      </c>
      <c r="P1987" t="s">
        <v>217</v>
      </c>
      <c r="Q1987" t="s">
        <v>8650</v>
      </c>
      <c r="R1987" t="s">
        <v>8637</v>
      </c>
      <c r="S1987" t="s">
        <v>8645</v>
      </c>
      <c r="T1987" t="b">
        <v>1</v>
      </c>
      <c r="U1987" t="b">
        <v>0</v>
      </c>
      <c r="V1987">
        <v>1</v>
      </c>
      <c r="W1987">
        <v>15</v>
      </c>
      <c r="X1987">
        <v>12</v>
      </c>
      <c r="AB1987">
        <v>3</v>
      </c>
      <c r="AC1987">
        <v>1</v>
      </c>
      <c r="AD1987">
        <v>3</v>
      </c>
      <c r="AE1987" t="s">
        <v>618</v>
      </c>
      <c r="AG1987" t="s">
        <v>2196</v>
      </c>
      <c r="AH1987" t="s">
        <v>6160</v>
      </c>
    </row>
    <row r="1988" spans="1:34" x14ac:dyDescent="0.25">
      <c r="A1988">
        <v>7</v>
      </c>
      <c r="B1988" t="s">
        <v>652</v>
      </c>
      <c r="C1988" t="s">
        <v>655</v>
      </c>
      <c r="D1988" t="s">
        <v>653</v>
      </c>
      <c r="E1988" t="s">
        <v>654</v>
      </c>
      <c r="F1988" t="s">
        <v>657</v>
      </c>
      <c r="G1988" t="s">
        <v>11043</v>
      </c>
      <c r="H1988" t="s">
        <v>1205</v>
      </c>
      <c r="I1988" t="s">
        <v>653</v>
      </c>
      <c r="J1988">
        <v>1</v>
      </c>
      <c r="L1988" t="s">
        <v>1206</v>
      </c>
      <c r="M1988" t="s">
        <v>1207</v>
      </c>
      <c r="N1988" t="s">
        <v>1208</v>
      </c>
      <c r="O1988" t="s">
        <v>6161</v>
      </c>
      <c r="P1988" t="s">
        <v>217</v>
      </c>
      <c r="Q1988" t="s">
        <v>8650</v>
      </c>
      <c r="R1988" t="s">
        <v>8637</v>
      </c>
      <c r="S1988" t="s">
        <v>8645</v>
      </c>
      <c r="T1988" t="b">
        <v>1</v>
      </c>
      <c r="U1988" t="b">
        <v>0</v>
      </c>
      <c r="V1988">
        <v>2</v>
      </c>
      <c r="W1988">
        <v>17.5</v>
      </c>
      <c r="X1988">
        <v>11</v>
      </c>
      <c r="AB1988">
        <v>3</v>
      </c>
      <c r="AC1988">
        <v>1</v>
      </c>
      <c r="AD1988">
        <v>3</v>
      </c>
      <c r="AE1988" t="s">
        <v>1745</v>
      </c>
      <c r="AG1988" t="s">
        <v>2355</v>
      </c>
      <c r="AH1988" t="s">
        <v>6162</v>
      </c>
    </row>
    <row r="1989" spans="1:34" x14ac:dyDescent="0.25">
      <c r="A1989">
        <v>7</v>
      </c>
      <c r="B1989" t="s">
        <v>652</v>
      </c>
      <c r="C1989" t="s">
        <v>655</v>
      </c>
      <c r="D1989" t="s">
        <v>653</v>
      </c>
      <c r="E1989" t="s">
        <v>654</v>
      </c>
      <c r="F1989" t="s">
        <v>657</v>
      </c>
      <c r="G1989" t="s">
        <v>11043</v>
      </c>
      <c r="H1989" t="s">
        <v>1205</v>
      </c>
      <c r="I1989" t="s">
        <v>653</v>
      </c>
      <c r="J1989">
        <v>1</v>
      </c>
      <c r="L1989" t="s">
        <v>1206</v>
      </c>
      <c r="M1989" t="s">
        <v>1207</v>
      </c>
      <c r="N1989" t="s">
        <v>1208</v>
      </c>
      <c r="O1989" t="s">
        <v>6163</v>
      </c>
      <c r="P1989" t="s">
        <v>217</v>
      </c>
      <c r="Q1989" t="s">
        <v>8650</v>
      </c>
      <c r="R1989" t="s">
        <v>8637</v>
      </c>
      <c r="S1989" t="s">
        <v>8645</v>
      </c>
      <c r="T1989" t="b">
        <v>1</v>
      </c>
      <c r="U1989" t="b">
        <v>0</v>
      </c>
      <c r="V1989">
        <v>3</v>
      </c>
      <c r="W1989">
        <v>17.5</v>
      </c>
      <c r="X1989">
        <v>10</v>
      </c>
      <c r="AB1989">
        <v>3</v>
      </c>
      <c r="AC1989">
        <v>1</v>
      </c>
      <c r="AD1989">
        <v>3</v>
      </c>
      <c r="AE1989" t="s">
        <v>610</v>
      </c>
      <c r="AG1989" t="s">
        <v>2199</v>
      </c>
      <c r="AH1989" t="s">
        <v>6164</v>
      </c>
    </row>
    <row r="1990" spans="1:34" x14ac:dyDescent="0.25">
      <c r="A1990">
        <v>7</v>
      </c>
      <c r="B1990" t="s">
        <v>652</v>
      </c>
      <c r="C1990" t="s">
        <v>655</v>
      </c>
      <c r="D1990" t="s">
        <v>653</v>
      </c>
      <c r="E1990" t="s">
        <v>654</v>
      </c>
      <c r="F1990" t="s">
        <v>657</v>
      </c>
      <c r="G1990" t="s">
        <v>11043</v>
      </c>
      <c r="H1990" t="s">
        <v>1205</v>
      </c>
      <c r="I1990" t="s">
        <v>653</v>
      </c>
      <c r="J1990">
        <v>1</v>
      </c>
      <c r="L1990" t="s">
        <v>1206</v>
      </c>
      <c r="M1990" t="s">
        <v>1207</v>
      </c>
      <c r="N1990" t="s">
        <v>1208</v>
      </c>
      <c r="O1990" t="s">
        <v>6165</v>
      </c>
      <c r="P1990" t="s">
        <v>217</v>
      </c>
      <c r="Q1990" t="s">
        <v>8650</v>
      </c>
      <c r="R1990" t="s">
        <v>8637</v>
      </c>
      <c r="S1990" t="s">
        <v>8645</v>
      </c>
      <c r="T1990" t="b">
        <v>1</v>
      </c>
      <c r="U1990" t="b">
        <v>0</v>
      </c>
      <c r="V1990">
        <v>4</v>
      </c>
      <c r="W1990">
        <v>17.5</v>
      </c>
      <c r="X1990">
        <v>8</v>
      </c>
      <c r="AB1990">
        <v>3</v>
      </c>
      <c r="AC1990">
        <v>1</v>
      </c>
      <c r="AD1990">
        <v>3</v>
      </c>
      <c r="AE1990" t="s">
        <v>610</v>
      </c>
      <c r="AG1990" t="s">
        <v>2199</v>
      </c>
      <c r="AH1990" t="s">
        <v>6166</v>
      </c>
    </row>
    <row r="1991" spans="1:34" x14ac:dyDescent="0.25">
      <c r="A1991">
        <v>7</v>
      </c>
      <c r="B1991" t="s">
        <v>652</v>
      </c>
      <c r="C1991" t="s">
        <v>655</v>
      </c>
      <c r="D1991" t="s">
        <v>653</v>
      </c>
      <c r="E1991" t="s">
        <v>654</v>
      </c>
      <c r="F1991" t="s">
        <v>657</v>
      </c>
      <c r="G1991" t="s">
        <v>11043</v>
      </c>
      <c r="H1991" t="s">
        <v>1205</v>
      </c>
      <c r="I1991" t="s">
        <v>653</v>
      </c>
      <c r="J1991">
        <v>1</v>
      </c>
      <c r="L1991" t="s">
        <v>1206</v>
      </c>
      <c r="M1991" t="s">
        <v>1207</v>
      </c>
      <c r="N1991" t="s">
        <v>1208</v>
      </c>
      <c r="O1991" t="s">
        <v>6167</v>
      </c>
      <c r="P1991" t="s">
        <v>339</v>
      </c>
      <c r="Q1991" t="s">
        <v>2</v>
      </c>
      <c r="R1991" t="s">
        <v>8653</v>
      </c>
      <c r="S1991" t="s">
        <v>8645</v>
      </c>
      <c r="T1991" t="b">
        <v>0</v>
      </c>
      <c r="U1991" t="b">
        <v>1</v>
      </c>
      <c r="V1991">
        <v>1</v>
      </c>
      <c r="W1991">
        <v>50</v>
      </c>
      <c r="Y1991">
        <v>60</v>
      </c>
      <c r="AG1991" t="s">
        <v>6168</v>
      </c>
      <c r="AH1991" t="s">
        <v>6169</v>
      </c>
    </row>
    <row r="1992" spans="1:34" x14ac:dyDescent="0.25">
      <c r="A1992">
        <v>7</v>
      </c>
      <c r="B1992" t="s">
        <v>652</v>
      </c>
      <c r="C1992" t="s">
        <v>655</v>
      </c>
      <c r="D1992" t="s">
        <v>653</v>
      </c>
      <c r="E1992" t="s">
        <v>654</v>
      </c>
      <c r="F1992" t="s">
        <v>657</v>
      </c>
      <c r="G1992" t="s">
        <v>11043</v>
      </c>
      <c r="H1992" t="s">
        <v>1205</v>
      </c>
      <c r="I1992" t="s">
        <v>653</v>
      </c>
      <c r="J1992">
        <v>1</v>
      </c>
      <c r="L1992" t="s">
        <v>1206</v>
      </c>
      <c r="M1992" t="s">
        <v>1207</v>
      </c>
      <c r="N1992" t="s">
        <v>1208</v>
      </c>
      <c r="O1992" t="s">
        <v>6170</v>
      </c>
      <c r="P1992" t="s">
        <v>339</v>
      </c>
      <c r="Q1992" t="s">
        <v>2</v>
      </c>
      <c r="R1992" t="s">
        <v>8653</v>
      </c>
      <c r="S1992" t="s">
        <v>8645</v>
      </c>
      <c r="T1992" t="b">
        <v>0</v>
      </c>
      <c r="U1992" t="b">
        <v>1</v>
      </c>
      <c r="V1992">
        <v>2</v>
      </c>
      <c r="W1992">
        <v>50</v>
      </c>
      <c r="Y1992">
        <v>60</v>
      </c>
      <c r="AG1992" t="s">
        <v>6168</v>
      </c>
      <c r="AH1992" t="s">
        <v>6171</v>
      </c>
    </row>
    <row r="1993" spans="1:34" x14ac:dyDescent="0.25">
      <c r="A1993">
        <v>7</v>
      </c>
      <c r="B1993" t="s">
        <v>652</v>
      </c>
      <c r="C1993" t="s">
        <v>655</v>
      </c>
      <c r="D1993" t="s">
        <v>653</v>
      </c>
      <c r="E1993" t="s">
        <v>654</v>
      </c>
      <c r="F1993" t="s">
        <v>657</v>
      </c>
      <c r="G1993" t="s">
        <v>11043</v>
      </c>
      <c r="H1993" t="s">
        <v>1205</v>
      </c>
      <c r="I1993" t="s">
        <v>653</v>
      </c>
      <c r="J1993">
        <v>1</v>
      </c>
      <c r="L1993" t="s">
        <v>1206</v>
      </c>
      <c r="M1993" t="s">
        <v>1207</v>
      </c>
      <c r="N1993" t="s">
        <v>1208</v>
      </c>
      <c r="O1993" t="s">
        <v>6172</v>
      </c>
      <c r="P1993" t="s">
        <v>339</v>
      </c>
      <c r="Q1993" t="s">
        <v>2</v>
      </c>
      <c r="R1993" t="s">
        <v>8653</v>
      </c>
      <c r="S1993" t="s">
        <v>8645</v>
      </c>
      <c r="T1993" t="b">
        <v>0</v>
      </c>
      <c r="U1993" t="b">
        <v>1</v>
      </c>
      <c r="V1993">
        <v>3</v>
      </c>
      <c r="W1993">
        <v>50</v>
      </c>
      <c r="Y1993">
        <v>60</v>
      </c>
      <c r="AG1993" t="s">
        <v>6168</v>
      </c>
      <c r="AH1993" t="s">
        <v>6173</v>
      </c>
    </row>
    <row r="1994" spans="1:34" x14ac:dyDescent="0.25">
      <c r="A1994">
        <v>7</v>
      </c>
      <c r="B1994" t="s">
        <v>652</v>
      </c>
      <c r="C1994" t="s">
        <v>655</v>
      </c>
      <c r="D1994" t="s">
        <v>653</v>
      </c>
      <c r="E1994" t="s">
        <v>654</v>
      </c>
      <c r="F1994" t="s">
        <v>657</v>
      </c>
      <c r="G1994" t="s">
        <v>11043</v>
      </c>
      <c r="H1994" t="s">
        <v>1205</v>
      </c>
      <c r="I1994" t="s">
        <v>653</v>
      </c>
      <c r="J1994">
        <v>1</v>
      </c>
      <c r="L1994" t="s">
        <v>1206</v>
      </c>
      <c r="M1994" t="s">
        <v>1207</v>
      </c>
      <c r="N1994" t="s">
        <v>1208</v>
      </c>
      <c r="O1994" t="s">
        <v>6174</v>
      </c>
      <c r="P1994" t="s">
        <v>334</v>
      </c>
      <c r="Q1994" t="s">
        <v>2</v>
      </c>
      <c r="R1994" t="s">
        <v>8652</v>
      </c>
      <c r="S1994" t="s">
        <v>8646</v>
      </c>
      <c r="T1994" t="b">
        <v>0</v>
      </c>
      <c r="U1994" t="b">
        <v>1</v>
      </c>
      <c r="V1994">
        <v>1</v>
      </c>
      <c r="W1994">
        <v>0</v>
      </c>
      <c r="Y1994">
        <v>60</v>
      </c>
      <c r="AG1994" t="s">
        <v>6175</v>
      </c>
      <c r="AH1994" t="s">
        <v>6176</v>
      </c>
    </row>
    <row r="1995" spans="1:34" x14ac:dyDescent="0.25">
      <c r="A1995">
        <v>7</v>
      </c>
      <c r="B1995" t="s">
        <v>652</v>
      </c>
      <c r="C1995" t="s">
        <v>655</v>
      </c>
      <c r="D1995" t="s">
        <v>653</v>
      </c>
      <c r="E1995" t="s">
        <v>654</v>
      </c>
      <c r="F1995" t="s">
        <v>657</v>
      </c>
      <c r="G1995" t="s">
        <v>11043</v>
      </c>
      <c r="H1995" t="s">
        <v>1205</v>
      </c>
      <c r="I1995" t="s">
        <v>653</v>
      </c>
      <c r="J1995">
        <v>1</v>
      </c>
      <c r="L1995" t="s">
        <v>1206</v>
      </c>
      <c r="M1995" t="s">
        <v>1207</v>
      </c>
      <c r="N1995" t="s">
        <v>1208</v>
      </c>
      <c r="O1995" t="s">
        <v>6177</v>
      </c>
      <c r="P1995" t="s">
        <v>334</v>
      </c>
      <c r="Q1995" t="s">
        <v>2</v>
      </c>
      <c r="R1995" t="s">
        <v>8652</v>
      </c>
      <c r="S1995" t="s">
        <v>8646</v>
      </c>
      <c r="T1995" t="b">
        <v>0</v>
      </c>
      <c r="U1995" t="b">
        <v>1</v>
      </c>
      <c r="V1995">
        <v>2</v>
      </c>
      <c r="W1995">
        <v>0</v>
      </c>
      <c r="Y1995">
        <v>60</v>
      </c>
      <c r="AG1995" t="s">
        <v>6178</v>
      </c>
      <c r="AH1995" t="s">
        <v>1208</v>
      </c>
    </row>
    <row r="1996" spans="1:34" x14ac:dyDescent="0.25">
      <c r="A1996">
        <v>7</v>
      </c>
      <c r="B1996" t="s">
        <v>652</v>
      </c>
      <c r="C1996" t="s">
        <v>655</v>
      </c>
      <c r="D1996" t="s">
        <v>653</v>
      </c>
      <c r="E1996" t="s">
        <v>654</v>
      </c>
      <c r="F1996" t="s">
        <v>657</v>
      </c>
      <c r="G1996" t="s">
        <v>11043</v>
      </c>
      <c r="H1996" t="s">
        <v>1209</v>
      </c>
      <c r="I1996" t="s">
        <v>1210</v>
      </c>
      <c r="J1996">
        <v>2</v>
      </c>
      <c r="L1996" t="s">
        <v>1211</v>
      </c>
      <c r="M1996" t="s">
        <v>1212</v>
      </c>
      <c r="N1996" t="s">
        <v>1213</v>
      </c>
      <c r="O1996" t="s">
        <v>6179</v>
      </c>
      <c r="P1996" t="s">
        <v>363</v>
      </c>
      <c r="Q1996" t="s">
        <v>357</v>
      </c>
      <c r="R1996" t="s">
        <v>357</v>
      </c>
      <c r="S1996" t="s">
        <v>357</v>
      </c>
      <c r="T1996" t="b">
        <v>0</v>
      </c>
      <c r="U1996" t="b">
        <v>1</v>
      </c>
      <c r="V1996">
        <v>1</v>
      </c>
      <c r="Y1996">
        <v>360</v>
      </c>
      <c r="Z1996">
        <v>0.6</v>
      </c>
      <c r="AA1996" t="s">
        <v>3957</v>
      </c>
      <c r="AG1996" t="s">
        <v>6180</v>
      </c>
      <c r="AH1996" t="s">
        <v>1212</v>
      </c>
    </row>
    <row r="1997" spans="1:34" x14ac:dyDescent="0.25">
      <c r="A1997">
        <v>7</v>
      </c>
      <c r="B1997" t="s">
        <v>652</v>
      </c>
      <c r="C1997" t="s">
        <v>655</v>
      </c>
      <c r="D1997" t="s">
        <v>653</v>
      </c>
      <c r="E1997" t="s">
        <v>654</v>
      </c>
      <c r="F1997" t="s">
        <v>657</v>
      </c>
      <c r="G1997" t="s">
        <v>11043</v>
      </c>
      <c r="H1997" t="s">
        <v>1209</v>
      </c>
      <c r="I1997" t="s">
        <v>1210</v>
      </c>
      <c r="J1997">
        <v>2</v>
      </c>
      <c r="L1997" t="s">
        <v>1211</v>
      </c>
      <c r="M1997" t="s">
        <v>1212</v>
      </c>
      <c r="N1997" t="s">
        <v>1213</v>
      </c>
      <c r="O1997" t="s">
        <v>6181</v>
      </c>
      <c r="P1997" t="s">
        <v>394</v>
      </c>
      <c r="Q1997" t="s">
        <v>272</v>
      </c>
      <c r="R1997" t="s">
        <v>8666</v>
      </c>
      <c r="S1997" t="s">
        <v>8645</v>
      </c>
      <c r="T1997" t="b">
        <v>0</v>
      </c>
      <c r="U1997" t="b">
        <v>0</v>
      </c>
      <c r="V1997">
        <v>1</v>
      </c>
      <c r="W1997">
        <v>0</v>
      </c>
      <c r="X1997">
        <v>12</v>
      </c>
      <c r="AG1997" t="s">
        <v>5736</v>
      </c>
      <c r="AH1997" t="s">
        <v>6182</v>
      </c>
    </row>
    <row r="1998" spans="1:34" x14ac:dyDescent="0.25">
      <c r="A1998">
        <v>7</v>
      </c>
      <c r="B1998" t="s">
        <v>652</v>
      </c>
      <c r="C1998" t="s">
        <v>655</v>
      </c>
      <c r="D1998" t="s">
        <v>653</v>
      </c>
      <c r="E1998" t="s">
        <v>654</v>
      </c>
      <c r="F1998" t="s">
        <v>657</v>
      </c>
      <c r="G1998" t="s">
        <v>11043</v>
      </c>
      <c r="H1998" t="s">
        <v>1209</v>
      </c>
      <c r="I1998" t="s">
        <v>1210</v>
      </c>
      <c r="J1998">
        <v>2</v>
      </c>
      <c r="L1998" t="s">
        <v>1211</v>
      </c>
      <c r="M1998" t="s">
        <v>1212</v>
      </c>
      <c r="N1998" t="s">
        <v>1213</v>
      </c>
      <c r="O1998" t="s">
        <v>6183</v>
      </c>
      <c r="P1998" t="s">
        <v>394</v>
      </c>
      <c r="Q1998" t="s">
        <v>272</v>
      </c>
      <c r="R1998" t="s">
        <v>8666</v>
      </c>
      <c r="S1998" t="s">
        <v>8645</v>
      </c>
      <c r="T1998" t="b">
        <v>0</v>
      </c>
      <c r="U1998" t="b">
        <v>0</v>
      </c>
      <c r="V1998">
        <v>2</v>
      </c>
      <c r="W1998">
        <v>0</v>
      </c>
      <c r="X1998">
        <v>12</v>
      </c>
      <c r="AG1998" t="s">
        <v>5736</v>
      </c>
      <c r="AH1998" t="s">
        <v>6184</v>
      </c>
    </row>
    <row r="1999" spans="1:34" x14ac:dyDescent="0.25">
      <c r="A1999">
        <v>7</v>
      </c>
      <c r="B1999" t="s">
        <v>652</v>
      </c>
      <c r="C1999" t="s">
        <v>655</v>
      </c>
      <c r="D1999" t="s">
        <v>653</v>
      </c>
      <c r="E1999" t="s">
        <v>654</v>
      </c>
      <c r="F1999" t="s">
        <v>657</v>
      </c>
      <c r="G1999" t="s">
        <v>11043</v>
      </c>
      <c r="H1999" t="s">
        <v>1209</v>
      </c>
      <c r="I1999" t="s">
        <v>1210</v>
      </c>
      <c r="J1999">
        <v>2</v>
      </c>
      <c r="L1999" t="s">
        <v>1211</v>
      </c>
      <c r="M1999" t="s">
        <v>1212</v>
      </c>
      <c r="N1999" t="s">
        <v>1213</v>
      </c>
      <c r="O1999" t="s">
        <v>6185</v>
      </c>
      <c r="P1999" t="s">
        <v>403</v>
      </c>
      <c r="Q1999" t="s">
        <v>272</v>
      </c>
      <c r="R1999" t="s">
        <v>8666</v>
      </c>
      <c r="S1999" t="s">
        <v>8645</v>
      </c>
      <c r="T1999" t="b">
        <v>0</v>
      </c>
      <c r="U1999" t="b">
        <v>0</v>
      </c>
      <c r="V1999">
        <v>1</v>
      </c>
      <c r="W1999">
        <v>0</v>
      </c>
      <c r="X1999">
        <v>8</v>
      </c>
      <c r="AH1999" t="s">
        <v>6186</v>
      </c>
    </row>
    <row r="2000" spans="1:34" x14ac:dyDescent="0.25">
      <c r="A2000">
        <v>7</v>
      </c>
      <c r="B2000" t="s">
        <v>652</v>
      </c>
      <c r="C2000" t="s">
        <v>655</v>
      </c>
      <c r="D2000" t="s">
        <v>653</v>
      </c>
      <c r="E2000" t="s">
        <v>654</v>
      </c>
      <c r="F2000" t="s">
        <v>657</v>
      </c>
      <c r="G2000" t="s">
        <v>11043</v>
      </c>
      <c r="H2000" t="s">
        <v>1209</v>
      </c>
      <c r="I2000" t="s">
        <v>1210</v>
      </c>
      <c r="J2000">
        <v>2</v>
      </c>
      <c r="L2000" t="s">
        <v>1211</v>
      </c>
      <c r="M2000" t="s">
        <v>1212</v>
      </c>
      <c r="N2000" t="s">
        <v>1213</v>
      </c>
      <c r="O2000" t="s">
        <v>6187</v>
      </c>
      <c r="P2000" t="s">
        <v>403</v>
      </c>
      <c r="Q2000" t="s">
        <v>272</v>
      </c>
      <c r="R2000" t="s">
        <v>8666</v>
      </c>
      <c r="S2000" t="s">
        <v>8645</v>
      </c>
      <c r="T2000" t="b">
        <v>0</v>
      </c>
      <c r="U2000" t="b">
        <v>0</v>
      </c>
      <c r="V2000">
        <v>2</v>
      </c>
      <c r="W2000">
        <v>0</v>
      </c>
      <c r="X2000">
        <v>8</v>
      </c>
      <c r="AH2000" t="s">
        <v>6188</v>
      </c>
    </row>
    <row r="2001" spans="1:34" x14ac:dyDescent="0.25">
      <c r="A2001">
        <v>7</v>
      </c>
      <c r="B2001" t="s">
        <v>652</v>
      </c>
      <c r="C2001" t="s">
        <v>655</v>
      </c>
      <c r="D2001" t="s">
        <v>653</v>
      </c>
      <c r="E2001" t="s">
        <v>654</v>
      </c>
      <c r="F2001" t="s">
        <v>657</v>
      </c>
      <c r="G2001" t="s">
        <v>11043</v>
      </c>
      <c r="H2001" t="s">
        <v>1209</v>
      </c>
      <c r="I2001" t="s">
        <v>1210</v>
      </c>
      <c r="J2001">
        <v>2</v>
      </c>
      <c r="L2001" t="s">
        <v>1211</v>
      </c>
      <c r="M2001" t="s">
        <v>1212</v>
      </c>
      <c r="N2001" t="s">
        <v>1213</v>
      </c>
      <c r="O2001" t="s">
        <v>6189</v>
      </c>
      <c r="P2001" t="s">
        <v>147</v>
      </c>
      <c r="Q2001" t="s">
        <v>148</v>
      </c>
      <c r="R2001" t="s">
        <v>8659</v>
      </c>
      <c r="S2001" t="s">
        <v>8645</v>
      </c>
      <c r="T2001" t="b">
        <v>0</v>
      </c>
      <c r="U2001" t="b">
        <v>0</v>
      </c>
      <c r="V2001">
        <v>1</v>
      </c>
      <c r="W2001">
        <v>120</v>
      </c>
      <c r="X2001">
        <v>9</v>
      </c>
      <c r="AB2001">
        <v>3</v>
      </c>
      <c r="AC2001">
        <v>1</v>
      </c>
      <c r="AE2001" t="s">
        <v>618</v>
      </c>
      <c r="AG2001" t="s">
        <v>6190</v>
      </c>
      <c r="AH2001" t="s">
        <v>6191</v>
      </c>
    </row>
    <row r="2002" spans="1:34" x14ac:dyDescent="0.25">
      <c r="A2002">
        <v>7</v>
      </c>
      <c r="B2002" t="s">
        <v>652</v>
      </c>
      <c r="C2002" t="s">
        <v>655</v>
      </c>
      <c r="D2002" t="s">
        <v>653</v>
      </c>
      <c r="E2002" t="s">
        <v>654</v>
      </c>
      <c r="F2002" t="s">
        <v>657</v>
      </c>
      <c r="G2002" t="s">
        <v>11043</v>
      </c>
      <c r="H2002" t="s">
        <v>1209</v>
      </c>
      <c r="I2002" t="s">
        <v>1210</v>
      </c>
      <c r="J2002">
        <v>2</v>
      </c>
      <c r="L2002" t="s">
        <v>1211</v>
      </c>
      <c r="M2002" t="s">
        <v>1212</v>
      </c>
      <c r="N2002" t="s">
        <v>1213</v>
      </c>
      <c r="O2002" t="s">
        <v>6192</v>
      </c>
      <c r="P2002" t="s">
        <v>147</v>
      </c>
      <c r="Q2002" t="s">
        <v>148</v>
      </c>
      <c r="R2002" t="s">
        <v>8659</v>
      </c>
      <c r="S2002" t="s">
        <v>8645</v>
      </c>
      <c r="T2002" t="b">
        <v>0</v>
      </c>
      <c r="U2002" t="b">
        <v>0</v>
      </c>
      <c r="V2002">
        <v>2</v>
      </c>
      <c r="W2002">
        <v>130</v>
      </c>
      <c r="X2002">
        <v>8</v>
      </c>
      <c r="AB2002">
        <v>3</v>
      </c>
      <c r="AC2002">
        <v>1</v>
      </c>
      <c r="AE2002" t="s">
        <v>3856</v>
      </c>
      <c r="AG2002" t="s">
        <v>6193</v>
      </c>
      <c r="AH2002" t="s">
        <v>6194</v>
      </c>
    </row>
    <row r="2003" spans="1:34" x14ac:dyDescent="0.25">
      <c r="A2003">
        <v>7</v>
      </c>
      <c r="B2003" t="s">
        <v>652</v>
      </c>
      <c r="C2003" t="s">
        <v>655</v>
      </c>
      <c r="D2003" t="s">
        <v>653</v>
      </c>
      <c r="E2003" t="s">
        <v>654</v>
      </c>
      <c r="F2003" t="s">
        <v>657</v>
      </c>
      <c r="G2003" t="s">
        <v>11043</v>
      </c>
      <c r="H2003" t="s">
        <v>1209</v>
      </c>
      <c r="I2003" t="s">
        <v>1210</v>
      </c>
      <c r="J2003">
        <v>2</v>
      </c>
      <c r="L2003" t="s">
        <v>1211</v>
      </c>
      <c r="M2003" t="s">
        <v>1212</v>
      </c>
      <c r="N2003" t="s">
        <v>1213</v>
      </c>
      <c r="O2003" t="s">
        <v>6195</v>
      </c>
      <c r="P2003" t="s">
        <v>147</v>
      </c>
      <c r="Q2003" t="s">
        <v>148</v>
      </c>
      <c r="R2003" t="s">
        <v>8659</v>
      </c>
      <c r="S2003" t="s">
        <v>8645</v>
      </c>
      <c r="T2003" t="b">
        <v>0</v>
      </c>
      <c r="U2003" t="b">
        <v>0</v>
      </c>
      <c r="V2003">
        <v>3</v>
      </c>
      <c r="W2003">
        <v>140</v>
      </c>
      <c r="X2003">
        <v>6</v>
      </c>
      <c r="AB2003">
        <v>3</v>
      </c>
      <c r="AC2003">
        <v>1</v>
      </c>
      <c r="AE2003" t="s">
        <v>3856</v>
      </c>
      <c r="AG2003" t="s">
        <v>6193</v>
      </c>
      <c r="AH2003" t="s">
        <v>6196</v>
      </c>
    </row>
    <row r="2004" spans="1:34" x14ac:dyDescent="0.25">
      <c r="A2004">
        <v>7</v>
      </c>
      <c r="B2004" t="s">
        <v>652</v>
      </c>
      <c r="C2004" t="s">
        <v>655</v>
      </c>
      <c r="D2004" t="s">
        <v>653</v>
      </c>
      <c r="E2004" t="s">
        <v>654</v>
      </c>
      <c r="F2004" t="s">
        <v>657</v>
      </c>
      <c r="G2004" t="s">
        <v>11043</v>
      </c>
      <c r="H2004" t="s">
        <v>1209</v>
      </c>
      <c r="I2004" t="s">
        <v>1210</v>
      </c>
      <c r="J2004">
        <v>2</v>
      </c>
      <c r="L2004" t="s">
        <v>1211</v>
      </c>
      <c r="M2004" t="s">
        <v>1212</v>
      </c>
      <c r="N2004" t="s">
        <v>1213</v>
      </c>
      <c r="O2004" t="s">
        <v>6197</v>
      </c>
      <c r="P2004" t="s">
        <v>147</v>
      </c>
      <c r="Q2004" t="s">
        <v>148</v>
      </c>
      <c r="R2004" t="s">
        <v>8659</v>
      </c>
      <c r="S2004" t="s">
        <v>8645</v>
      </c>
      <c r="T2004" t="b">
        <v>0</v>
      </c>
      <c r="U2004" t="b">
        <v>0</v>
      </c>
      <c r="V2004">
        <v>4</v>
      </c>
      <c r="W2004">
        <v>140</v>
      </c>
      <c r="X2004">
        <v>5</v>
      </c>
      <c r="AB2004">
        <v>3</v>
      </c>
      <c r="AC2004">
        <v>1</v>
      </c>
      <c r="AE2004" t="s">
        <v>610</v>
      </c>
      <c r="AG2004" t="s">
        <v>6198</v>
      </c>
      <c r="AH2004" t="s">
        <v>6199</v>
      </c>
    </row>
    <row r="2005" spans="1:34" x14ac:dyDescent="0.25">
      <c r="A2005">
        <v>7</v>
      </c>
      <c r="B2005" t="s">
        <v>652</v>
      </c>
      <c r="C2005" t="s">
        <v>655</v>
      </c>
      <c r="D2005" t="s">
        <v>653</v>
      </c>
      <c r="E2005" t="s">
        <v>654</v>
      </c>
      <c r="F2005" t="s">
        <v>657</v>
      </c>
      <c r="G2005" t="s">
        <v>11043</v>
      </c>
      <c r="H2005" t="s">
        <v>1209</v>
      </c>
      <c r="I2005" t="s">
        <v>1210</v>
      </c>
      <c r="J2005">
        <v>2</v>
      </c>
      <c r="L2005" t="s">
        <v>1211</v>
      </c>
      <c r="M2005" t="s">
        <v>1212</v>
      </c>
      <c r="N2005" t="s">
        <v>1213</v>
      </c>
      <c r="O2005" t="s">
        <v>6200</v>
      </c>
      <c r="P2005" t="s">
        <v>181</v>
      </c>
      <c r="Q2005" t="s">
        <v>148</v>
      </c>
      <c r="R2005" t="s">
        <v>8659</v>
      </c>
      <c r="S2005" t="s">
        <v>8645</v>
      </c>
      <c r="T2005" t="b">
        <v>0</v>
      </c>
      <c r="U2005" t="b">
        <v>0</v>
      </c>
      <c r="V2005">
        <v>1</v>
      </c>
      <c r="W2005">
        <v>50</v>
      </c>
      <c r="X2005">
        <v>12</v>
      </c>
      <c r="AB2005">
        <v>3</v>
      </c>
      <c r="AC2005">
        <v>2</v>
      </c>
      <c r="AD2005">
        <v>2</v>
      </c>
      <c r="AE2005" t="s">
        <v>2289</v>
      </c>
      <c r="AG2005" t="s">
        <v>6201</v>
      </c>
      <c r="AH2005" t="s">
        <v>6202</v>
      </c>
    </row>
    <row r="2006" spans="1:34" x14ac:dyDescent="0.25">
      <c r="A2006">
        <v>7</v>
      </c>
      <c r="B2006" t="s">
        <v>652</v>
      </c>
      <c r="C2006" t="s">
        <v>655</v>
      </c>
      <c r="D2006" t="s">
        <v>653</v>
      </c>
      <c r="E2006" t="s">
        <v>654</v>
      </c>
      <c r="F2006" t="s">
        <v>657</v>
      </c>
      <c r="G2006" t="s">
        <v>11043</v>
      </c>
      <c r="H2006" t="s">
        <v>1209</v>
      </c>
      <c r="I2006" t="s">
        <v>1210</v>
      </c>
      <c r="J2006">
        <v>2</v>
      </c>
      <c r="L2006" t="s">
        <v>1211</v>
      </c>
      <c r="M2006" t="s">
        <v>1212</v>
      </c>
      <c r="N2006" t="s">
        <v>1213</v>
      </c>
      <c r="O2006" t="s">
        <v>6203</v>
      </c>
      <c r="P2006" t="s">
        <v>181</v>
      </c>
      <c r="Q2006" t="s">
        <v>148</v>
      </c>
      <c r="R2006" t="s">
        <v>8659</v>
      </c>
      <c r="S2006" t="s">
        <v>8645</v>
      </c>
      <c r="T2006" t="b">
        <v>0</v>
      </c>
      <c r="U2006" t="b">
        <v>0</v>
      </c>
      <c r="V2006">
        <v>2</v>
      </c>
      <c r="W2006">
        <v>75</v>
      </c>
      <c r="X2006">
        <v>10</v>
      </c>
      <c r="AB2006">
        <v>2</v>
      </c>
      <c r="AC2006">
        <v>1</v>
      </c>
      <c r="AD2006">
        <v>2</v>
      </c>
      <c r="AE2006" t="s">
        <v>2289</v>
      </c>
      <c r="AG2006" t="s">
        <v>6204</v>
      </c>
      <c r="AH2006" t="s">
        <v>6205</v>
      </c>
    </row>
    <row r="2007" spans="1:34" x14ac:dyDescent="0.25">
      <c r="A2007">
        <v>7</v>
      </c>
      <c r="B2007" t="s">
        <v>652</v>
      </c>
      <c r="C2007" t="s">
        <v>655</v>
      </c>
      <c r="D2007" t="s">
        <v>653</v>
      </c>
      <c r="E2007" t="s">
        <v>654</v>
      </c>
      <c r="F2007" t="s">
        <v>657</v>
      </c>
      <c r="G2007" t="s">
        <v>11043</v>
      </c>
      <c r="H2007" t="s">
        <v>1209</v>
      </c>
      <c r="I2007" t="s">
        <v>1210</v>
      </c>
      <c r="J2007">
        <v>2</v>
      </c>
      <c r="L2007" t="s">
        <v>1211</v>
      </c>
      <c r="M2007" t="s">
        <v>1212</v>
      </c>
      <c r="N2007" t="s">
        <v>1213</v>
      </c>
      <c r="O2007" t="s">
        <v>6206</v>
      </c>
      <c r="P2007" t="s">
        <v>181</v>
      </c>
      <c r="Q2007" t="s">
        <v>148</v>
      </c>
      <c r="R2007" t="s">
        <v>8659</v>
      </c>
      <c r="S2007" t="s">
        <v>8645</v>
      </c>
      <c r="T2007" t="b">
        <v>0</v>
      </c>
      <c r="U2007" t="b">
        <v>0</v>
      </c>
      <c r="V2007">
        <v>3</v>
      </c>
      <c r="W2007">
        <v>90</v>
      </c>
      <c r="X2007">
        <v>10</v>
      </c>
      <c r="AB2007">
        <v>2</v>
      </c>
      <c r="AC2007">
        <v>1</v>
      </c>
      <c r="AD2007">
        <v>2</v>
      </c>
      <c r="AE2007" t="s">
        <v>2289</v>
      </c>
      <c r="AG2007" t="s">
        <v>6204</v>
      </c>
      <c r="AH2007" t="s">
        <v>6207</v>
      </c>
    </row>
    <row r="2008" spans="1:34" x14ac:dyDescent="0.25">
      <c r="A2008">
        <v>7</v>
      </c>
      <c r="B2008" t="s">
        <v>652</v>
      </c>
      <c r="C2008" t="s">
        <v>655</v>
      </c>
      <c r="D2008" t="s">
        <v>653</v>
      </c>
      <c r="E2008" t="s">
        <v>654</v>
      </c>
      <c r="F2008" t="s">
        <v>657</v>
      </c>
      <c r="G2008" t="s">
        <v>11043</v>
      </c>
      <c r="H2008" t="s">
        <v>1209</v>
      </c>
      <c r="I2008" t="s">
        <v>1210</v>
      </c>
      <c r="J2008">
        <v>2</v>
      </c>
      <c r="L2008" t="s">
        <v>1211</v>
      </c>
      <c r="M2008" t="s">
        <v>1212</v>
      </c>
      <c r="N2008" t="s">
        <v>1213</v>
      </c>
      <c r="O2008" t="s">
        <v>6208</v>
      </c>
      <c r="P2008" t="s">
        <v>181</v>
      </c>
      <c r="Q2008" t="s">
        <v>148</v>
      </c>
      <c r="R2008" t="s">
        <v>8659</v>
      </c>
      <c r="S2008" t="s">
        <v>8645</v>
      </c>
      <c r="T2008" t="b">
        <v>0</v>
      </c>
      <c r="U2008" t="b">
        <v>0</v>
      </c>
      <c r="V2008">
        <v>4</v>
      </c>
      <c r="W2008">
        <v>100</v>
      </c>
      <c r="X2008">
        <v>9</v>
      </c>
      <c r="AB2008">
        <v>2</v>
      </c>
      <c r="AC2008">
        <v>1</v>
      </c>
      <c r="AD2008">
        <v>2</v>
      </c>
      <c r="AE2008" t="s">
        <v>3856</v>
      </c>
      <c r="AG2008" t="s">
        <v>6209</v>
      </c>
      <c r="AH2008" t="s">
        <v>6210</v>
      </c>
    </row>
    <row r="2009" spans="1:34" x14ac:dyDescent="0.25">
      <c r="A2009">
        <v>7</v>
      </c>
      <c r="B2009" t="s">
        <v>652</v>
      </c>
      <c r="C2009" t="s">
        <v>655</v>
      </c>
      <c r="D2009" t="s">
        <v>653</v>
      </c>
      <c r="E2009" t="s">
        <v>654</v>
      </c>
      <c r="F2009" t="s">
        <v>657</v>
      </c>
      <c r="G2009" t="s">
        <v>11043</v>
      </c>
      <c r="H2009" t="s">
        <v>1209</v>
      </c>
      <c r="I2009" t="s">
        <v>1210</v>
      </c>
      <c r="J2009">
        <v>2</v>
      </c>
      <c r="L2009" t="s">
        <v>1211</v>
      </c>
      <c r="M2009" t="s">
        <v>1212</v>
      </c>
      <c r="N2009" t="s">
        <v>1213</v>
      </c>
      <c r="O2009" t="s">
        <v>6211</v>
      </c>
      <c r="P2009" t="s">
        <v>195</v>
      </c>
      <c r="Q2009" t="s">
        <v>148</v>
      </c>
      <c r="R2009" t="s">
        <v>8490</v>
      </c>
      <c r="S2009" t="s">
        <v>8645</v>
      </c>
      <c r="T2009" t="b">
        <v>0</v>
      </c>
      <c r="U2009" t="b">
        <v>0</v>
      </c>
      <c r="V2009">
        <v>1</v>
      </c>
      <c r="W2009">
        <v>15</v>
      </c>
      <c r="X2009">
        <v>12</v>
      </c>
      <c r="AB2009">
        <v>2</v>
      </c>
      <c r="AC2009">
        <v>2</v>
      </c>
      <c r="AD2009">
        <v>2</v>
      </c>
      <c r="AE2009" t="s">
        <v>2289</v>
      </c>
      <c r="AG2009" t="s">
        <v>6212</v>
      </c>
      <c r="AH2009" t="s">
        <v>6213</v>
      </c>
    </row>
    <row r="2010" spans="1:34" x14ac:dyDescent="0.25">
      <c r="A2010">
        <v>7</v>
      </c>
      <c r="B2010" t="s">
        <v>652</v>
      </c>
      <c r="C2010" t="s">
        <v>655</v>
      </c>
      <c r="D2010" t="s">
        <v>653</v>
      </c>
      <c r="E2010" t="s">
        <v>654</v>
      </c>
      <c r="F2010" t="s">
        <v>657</v>
      </c>
      <c r="G2010" t="s">
        <v>11043</v>
      </c>
      <c r="H2010" t="s">
        <v>1209</v>
      </c>
      <c r="I2010" t="s">
        <v>1210</v>
      </c>
      <c r="J2010">
        <v>2</v>
      </c>
      <c r="L2010" t="s">
        <v>1211</v>
      </c>
      <c r="M2010" t="s">
        <v>1212</v>
      </c>
      <c r="N2010" t="s">
        <v>1213</v>
      </c>
      <c r="O2010" t="s">
        <v>6214</v>
      </c>
      <c r="P2010" t="s">
        <v>195</v>
      </c>
      <c r="Q2010" t="s">
        <v>148</v>
      </c>
      <c r="R2010" t="s">
        <v>8490</v>
      </c>
      <c r="S2010" t="s">
        <v>8645</v>
      </c>
      <c r="T2010" t="b">
        <v>0</v>
      </c>
      <c r="U2010" t="b">
        <v>0</v>
      </c>
      <c r="V2010">
        <v>2</v>
      </c>
      <c r="W2010">
        <v>20</v>
      </c>
      <c r="X2010">
        <v>15</v>
      </c>
      <c r="AB2010">
        <v>2</v>
      </c>
      <c r="AC2010">
        <v>2</v>
      </c>
      <c r="AD2010">
        <v>2</v>
      </c>
      <c r="AE2010" t="s">
        <v>2289</v>
      </c>
      <c r="AG2010" t="s">
        <v>6212</v>
      </c>
      <c r="AH2010" t="s">
        <v>6215</v>
      </c>
    </row>
    <row r="2011" spans="1:34" x14ac:dyDescent="0.25">
      <c r="A2011">
        <v>7</v>
      </c>
      <c r="B2011" t="s">
        <v>652</v>
      </c>
      <c r="C2011" t="s">
        <v>655</v>
      </c>
      <c r="D2011" t="s">
        <v>653</v>
      </c>
      <c r="E2011" t="s">
        <v>654</v>
      </c>
      <c r="F2011" t="s">
        <v>657</v>
      </c>
      <c r="G2011" t="s">
        <v>11043</v>
      </c>
      <c r="H2011" t="s">
        <v>1209</v>
      </c>
      <c r="I2011" t="s">
        <v>1210</v>
      </c>
      <c r="J2011">
        <v>2</v>
      </c>
      <c r="L2011" t="s">
        <v>1211</v>
      </c>
      <c r="M2011" t="s">
        <v>1212</v>
      </c>
      <c r="N2011" t="s">
        <v>1213</v>
      </c>
      <c r="O2011" t="s">
        <v>6216</v>
      </c>
      <c r="P2011" t="s">
        <v>195</v>
      </c>
      <c r="Q2011" t="s">
        <v>148</v>
      </c>
      <c r="R2011" t="s">
        <v>8490</v>
      </c>
      <c r="S2011" t="s">
        <v>8645</v>
      </c>
      <c r="T2011" t="b">
        <v>0</v>
      </c>
      <c r="U2011" t="b">
        <v>0</v>
      </c>
      <c r="V2011">
        <v>3</v>
      </c>
      <c r="W2011">
        <v>25</v>
      </c>
      <c r="X2011">
        <v>13</v>
      </c>
      <c r="AB2011">
        <v>2</v>
      </c>
      <c r="AC2011">
        <v>2</v>
      </c>
      <c r="AD2011">
        <v>2</v>
      </c>
      <c r="AE2011" t="s">
        <v>3856</v>
      </c>
      <c r="AG2011" t="s">
        <v>3996</v>
      </c>
      <c r="AH2011" t="s">
        <v>6217</v>
      </c>
    </row>
    <row r="2012" spans="1:34" x14ac:dyDescent="0.25">
      <c r="A2012">
        <v>7</v>
      </c>
      <c r="B2012" t="s">
        <v>652</v>
      </c>
      <c r="C2012" t="s">
        <v>655</v>
      </c>
      <c r="D2012" t="s">
        <v>653</v>
      </c>
      <c r="E2012" t="s">
        <v>654</v>
      </c>
      <c r="F2012" t="s">
        <v>657</v>
      </c>
      <c r="G2012" t="s">
        <v>11043</v>
      </c>
      <c r="H2012" t="s">
        <v>1209</v>
      </c>
      <c r="I2012" t="s">
        <v>1210</v>
      </c>
      <c r="J2012">
        <v>2</v>
      </c>
      <c r="L2012" t="s">
        <v>1211</v>
      </c>
      <c r="M2012" t="s">
        <v>1212</v>
      </c>
      <c r="N2012" t="s">
        <v>1213</v>
      </c>
      <c r="O2012" t="s">
        <v>6218</v>
      </c>
      <c r="P2012" t="s">
        <v>217</v>
      </c>
      <c r="Q2012" t="s">
        <v>8650</v>
      </c>
      <c r="R2012" t="s">
        <v>8637</v>
      </c>
      <c r="S2012" t="s">
        <v>8645</v>
      </c>
      <c r="T2012" t="b">
        <v>1</v>
      </c>
      <c r="U2012" t="b">
        <v>0</v>
      </c>
      <c r="V2012">
        <v>1</v>
      </c>
      <c r="W2012">
        <v>17.5</v>
      </c>
      <c r="X2012">
        <v>12</v>
      </c>
      <c r="AB2012">
        <v>3</v>
      </c>
      <c r="AC2012">
        <v>1</v>
      </c>
      <c r="AD2012">
        <v>3</v>
      </c>
      <c r="AE2012" t="s">
        <v>2289</v>
      </c>
      <c r="AG2012" t="s">
        <v>6219</v>
      </c>
      <c r="AH2012" t="s">
        <v>6220</v>
      </c>
    </row>
    <row r="2013" spans="1:34" x14ac:dyDescent="0.25">
      <c r="A2013">
        <v>7</v>
      </c>
      <c r="B2013" t="s">
        <v>652</v>
      </c>
      <c r="C2013" t="s">
        <v>655</v>
      </c>
      <c r="D2013" t="s">
        <v>653</v>
      </c>
      <c r="E2013" t="s">
        <v>654</v>
      </c>
      <c r="F2013" t="s">
        <v>657</v>
      </c>
      <c r="G2013" t="s">
        <v>11043</v>
      </c>
      <c r="H2013" t="s">
        <v>1209</v>
      </c>
      <c r="I2013" t="s">
        <v>1210</v>
      </c>
      <c r="J2013">
        <v>2</v>
      </c>
      <c r="L2013" t="s">
        <v>1211</v>
      </c>
      <c r="M2013" t="s">
        <v>1212</v>
      </c>
      <c r="N2013" t="s">
        <v>1213</v>
      </c>
      <c r="O2013" t="s">
        <v>6221</v>
      </c>
      <c r="P2013" t="s">
        <v>217</v>
      </c>
      <c r="Q2013" t="s">
        <v>8650</v>
      </c>
      <c r="R2013" t="s">
        <v>8637</v>
      </c>
      <c r="S2013" t="s">
        <v>8645</v>
      </c>
      <c r="T2013" t="b">
        <v>1</v>
      </c>
      <c r="U2013" t="b">
        <v>0</v>
      </c>
      <c r="V2013">
        <v>2</v>
      </c>
      <c r="W2013">
        <v>20</v>
      </c>
      <c r="X2013">
        <v>10</v>
      </c>
      <c r="AB2013">
        <v>3</v>
      </c>
      <c r="AC2013">
        <v>1</v>
      </c>
      <c r="AD2013">
        <v>3</v>
      </c>
      <c r="AE2013" t="s">
        <v>1745</v>
      </c>
      <c r="AG2013" t="s">
        <v>6222</v>
      </c>
      <c r="AH2013" t="s">
        <v>6223</v>
      </c>
    </row>
    <row r="2014" spans="1:34" x14ac:dyDescent="0.25">
      <c r="A2014">
        <v>7</v>
      </c>
      <c r="B2014" t="s">
        <v>652</v>
      </c>
      <c r="C2014" t="s">
        <v>655</v>
      </c>
      <c r="D2014" t="s">
        <v>653</v>
      </c>
      <c r="E2014" t="s">
        <v>654</v>
      </c>
      <c r="F2014" t="s">
        <v>657</v>
      </c>
      <c r="G2014" t="s">
        <v>11043</v>
      </c>
      <c r="H2014" t="s">
        <v>1209</v>
      </c>
      <c r="I2014" t="s">
        <v>1210</v>
      </c>
      <c r="J2014">
        <v>2</v>
      </c>
      <c r="L2014" t="s">
        <v>1211</v>
      </c>
      <c r="M2014" t="s">
        <v>1212</v>
      </c>
      <c r="N2014" t="s">
        <v>1213</v>
      </c>
      <c r="O2014" t="s">
        <v>6224</v>
      </c>
      <c r="P2014" t="s">
        <v>217</v>
      </c>
      <c r="Q2014" t="s">
        <v>8650</v>
      </c>
      <c r="R2014" t="s">
        <v>8637</v>
      </c>
      <c r="S2014" t="s">
        <v>8645</v>
      </c>
      <c r="T2014" t="b">
        <v>1</v>
      </c>
      <c r="U2014" t="b">
        <v>0</v>
      </c>
      <c r="V2014">
        <v>3</v>
      </c>
      <c r="W2014">
        <v>20</v>
      </c>
      <c r="X2014">
        <v>8</v>
      </c>
      <c r="AB2014">
        <v>3</v>
      </c>
      <c r="AC2014">
        <v>1</v>
      </c>
      <c r="AD2014">
        <v>3</v>
      </c>
      <c r="AE2014" t="s">
        <v>1745</v>
      </c>
      <c r="AG2014" t="s">
        <v>6222</v>
      </c>
      <c r="AH2014" t="s">
        <v>6225</v>
      </c>
    </row>
    <row r="2015" spans="1:34" x14ac:dyDescent="0.25">
      <c r="A2015">
        <v>7</v>
      </c>
      <c r="B2015" t="s">
        <v>652</v>
      </c>
      <c r="C2015" t="s">
        <v>655</v>
      </c>
      <c r="D2015" t="s">
        <v>653</v>
      </c>
      <c r="E2015" t="s">
        <v>654</v>
      </c>
      <c r="F2015" t="s">
        <v>657</v>
      </c>
      <c r="G2015" t="s">
        <v>11043</v>
      </c>
      <c r="H2015" t="s">
        <v>1209</v>
      </c>
      <c r="I2015" t="s">
        <v>1210</v>
      </c>
      <c r="J2015">
        <v>2</v>
      </c>
      <c r="L2015" t="s">
        <v>1211</v>
      </c>
      <c r="M2015" t="s">
        <v>1212</v>
      </c>
      <c r="N2015" t="s">
        <v>1213</v>
      </c>
      <c r="O2015" t="s">
        <v>6226</v>
      </c>
      <c r="P2015" t="s">
        <v>217</v>
      </c>
      <c r="Q2015" t="s">
        <v>8650</v>
      </c>
      <c r="R2015" t="s">
        <v>8637</v>
      </c>
      <c r="S2015" t="s">
        <v>8645</v>
      </c>
      <c r="T2015" t="b">
        <v>1</v>
      </c>
      <c r="U2015" t="b">
        <v>0</v>
      </c>
      <c r="V2015">
        <v>4</v>
      </c>
      <c r="W2015">
        <v>20</v>
      </c>
      <c r="X2015">
        <v>8</v>
      </c>
      <c r="AB2015">
        <v>3</v>
      </c>
      <c r="AC2015">
        <v>1</v>
      </c>
      <c r="AD2015">
        <v>3</v>
      </c>
      <c r="AE2015" t="s">
        <v>610</v>
      </c>
      <c r="AG2015" t="s">
        <v>6227</v>
      </c>
      <c r="AH2015" t="s">
        <v>6228</v>
      </c>
    </row>
    <row r="2016" spans="1:34" x14ac:dyDescent="0.25">
      <c r="A2016">
        <v>7</v>
      </c>
      <c r="B2016" t="s">
        <v>652</v>
      </c>
      <c r="C2016" t="s">
        <v>655</v>
      </c>
      <c r="D2016" t="s">
        <v>653</v>
      </c>
      <c r="E2016" t="s">
        <v>654</v>
      </c>
      <c r="F2016" t="s">
        <v>657</v>
      </c>
      <c r="G2016" t="s">
        <v>11043</v>
      </c>
      <c r="H2016" t="s">
        <v>1209</v>
      </c>
      <c r="I2016" t="s">
        <v>1210</v>
      </c>
      <c r="J2016">
        <v>2</v>
      </c>
      <c r="L2016" t="s">
        <v>1211</v>
      </c>
      <c r="M2016" t="s">
        <v>1212</v>
      </c>
      <c r="N2016" t="s">
        <v>1213</v>
      </c>
      <c r="O2016" t="s">
        <v>6229</v>
      </c>
      <c r="P2016" t="s">
        <v>209</v>
      </c>
      <c r="Q2016" t="s">
        <v>8650</v>
      </c>
      <c r="R2016" t="s">
        <v>8637</v>
      </c>
      <c r="S2016" t="s">
        <v>8645</v>
      </c>
      <c r="T2016" t="b">
        <v>0</v>
      </c>
      <c r="U2016" t="b">
        <v>0</v>
      </c>
      <c r="V2016">
        <v>1</v>
      </c>
      <c r="W2016">
        <v>50</v>
      </c>
      <c r="X2016">
        <v>12</v>
      </c>
      <c r="AB2016">
        <v>2</v>
      </c>
      <c r="AC2016">
        <v>1</v>
      </c>
      <c r="AD2016">
        <v>2</v>
      </c>
      <c r="AE2016" t="s">
        <v>618</v>
      </c>
      <c r="AG2016" t="s">
        <v>2154</v>
      </c>
      <c r="AH2016" t="s">
        <v>6230</v>
      </c>
    </row>
    <row r="2017" spans="1:34" x14ac:dyDescent="0.25">
      <c r="A2017">
        <v>7</v>
      </c>
      <c r="B2017" t="s">
        <v>652</v>
      </c>
      <c r="C2017" t="s">
        <v>655</v>
      </c>
      <c r="D2017" t="s">
        <v>653</v>
      </c>
      <c r="E2017" t="s">
        <v>654</v>
      </c>
      <c r="F2017" t="s">
        <v>657</v>
      </c>
      <c r="G2017" t="s">
        <v>11043</v>
      </c>
      <c r="H2017" t="s">
        <v>1209</v>
      </c>
      <c r="I2017" t="s">
        <v>1210</v>
      </c>
      <c r="J2017">
        <v>2</v>
      </c>
      <c r="L2017" t="s">
        <v>1211</v>
      </c>
      <c r="M2017" t="s">
        <v>1212</v>
      </c>
      <c r="N2017" t="s">
        <v>1213</v>
      </c>
      <c r="O2017" t="s">
        <v>6231</v>
      </c>
      <c r="P2017" t="s">
        <v>209</v>
      </c>
      <c r="Q2017" t="s">
        <v>8650</v>
      </c>
      <c r="R2017" t="s">
        <v>8637</v>
      </c>
      <c r="S2017" t="s">
        <v>8645</v>
      </c>
      <c r="T2017" t="b">
        <v>0</v>
      </c>
      <c r="U2017" t="b">
        <v>0</v>
      </c>
      <c r="V2017">
        <v>2</v>
      </c>
      <c r="W2017">
        <v>50</v>
      </c>
      <c r="X2017">
        <v>10</v>
      </c>
      <c r="AB2017">
        <v>2</v>
      </c>
      <c r="AC2017">
        <v>1</v>
      </c>
      <c r="AD2017">
        <v>2</v>
      </c>
      <c r="AE2017" t="s">
        <v>3856</v>
      </c>
      <c r="AG2017" t="s">
        <v>3882</v>
      </c>
      <c r="AH2017" t="s">
        <v>6232</v>
      </c>
    </row>
    <row r="2018" spans="1:34" x14ac:dyDescent="0.25">
      <c r="A2018">
        <v>7</v>
      </c>
      <c r="B2018" t="s">
        <v>652</v>
      </c>
      <c r="C2018" t="s">
        <v>655</v>
      </c>
      <c r="D2018" t="s">
        <v>653</v>
      </c>
      <c r="E2018" t="s">
        <v>654</v>
      </c>
      <c r="F2018" t="s">
        <v>657</v>
      </c>
      <c r="G2018" t="s">
        <v>11043</v>
      </c>
      <c r="H2018" t="s">
        <v>1209</v>
      </c>
      <c r="I2018" t="s">
        <v>1210</v>
      </c>
      <c r="J2018">
        <v>2</v>
      </c>
      <c r="L2018" t="s">
        <v>1211</v>
      </c>
      <c r="M2018" t="s">
        <v>1212</v>
      </c>
      <c r="N2018" t="s">
        <v>1213</v>
      </c>
      <c r="O2018" t="s">
        <v>6233</v>
      </c>
      <c r="P2018" t="s">
        <v>209</v>
      </c>
      <c r="Q2018" t="s">
        <v>8650</v>
      </c>
      <c r="R2018" t="s">
        <v>8637</v>
      </c>
      <c r="S2018" t="s">
        <v>8645</v>
      </c>
      <c r="T2018" t="b">
        <v>0</v>
      </c>
      <c r="U2018" t="b">
        <v>0</v>
      </c>
      <c r="V2018">
        <v>3</v>
      </c>
      <c r="W2018">
        <v>50</v>
      </c>
      <c r="X2018">
        <v>10</v>
      </c>
      <c r="AB2018">
        <v>2</v>
      </c>
      <c r="AC2018">
        <v>1</v>
      </c>
      <c r="AD2018">
        <v>2</v>
      </c>
      <c r="AE2018" t="s">
        <v>3856</v>
      </c>
      <c r="AG2018" t="s">
        <v>3882</v>
      </c>
      <c r="AH2018" t="s">
        <v>6234</v>
      </c>
    </row>
    <row r="2019" spans="1:34" x14ac:dyDescent="0.25">
      <c r="A2019">
        <v>7</v>
      </c>
      <c r="B2019" t="s">
        <v>652</v>
      </c>
      <c r="C2019" t="s">
        <v>655</v>
      </c>
      <c r="D2019" t="s">
        <v>653</v>
      </c>
      <c r="E2019" t="s">
        <v>654</v>
      </c>
      <c r="F2019" t="s">
        <v>657</v>
      </c>
      <c r="G2019" t="s">
        <v>11043</v>
      </c>
      <c r="H2019" t="s">
        <v>1209</v>
      </c>
      <c r="I2019" t="s">
        <v>1210</v>
      </c>
      <c r="J2019">
        <v>2</v>
      </c>
      <c r="L2019" t="s">
        <v>1211</v>
      </c>
      <c r="M2019" t="s">
        <v>1212</v>
      </c>
      <c r="N2019" t="s">
        <v>1213</v>
      </c>
      <c r="O2019" t="s">
        <v>6235</v>
      </c>
      <c r="P2019" t="s">
        <v>339</v>
      </c>
      <c r="Q2019" t="s">
        <v>2</v>
      </c>
      <c r="R2019" t="s">
        <v>8653</v>
      </c>
      <c r="S2019" t="s">
        <v>8645</v>
      </c>
      <c r="T2019" t="b">
        <v>0</v>
      </c>
      <c r="U2019" t="b">
        <v>1</v>
      </c>
      <c r="V2019">
        <v>1</v>
      </c>
      <c r="W2019">
        <v>50</v>
      </c>
      <c r="Y2019">
        <v>60</v>
      </c>
      <c r="AG2019" t="s">
        <v>6236</v>
      </c>
      <c r="AH2019" t="s">
        <v>6237</v>
      </c>
    </row>
    <row r="2020" spans="1:34" x14ac:dyDescent="0.25">
      <c r="A2020">
        <v>7</v>
      </c>
      <c r="B2020" t="s">
        <v>652</v>
      </c>
      <c r="C2020" t="s">
        <v>655</v>
      </c>
      <c r="D2020" t="s">
        <v>653</v>
      </c>
      <c r="E2020" t="s">
        <v>654</v>
      </c>
      <c r="F2020" t="s">
        <v>657</v>
      </c>
      <c r="G2020" t="s">
        <v>11043</v>
      </c>
      <c r="H2020" t="s">
        <v>1209</v>
      </c>
      <c r="I2020" t="s">
        <v>1210</v>
      </c>
      <c r="J2020">
        <v>2</v>
      </c>
      <c r="L2020" t="s">
        <v>1211</v>
      </c>
      <c r="M2020" t="s">
        <v>1212</v>
      </c>
      <c r="N2020" t="s">
        <v>1213</v>
      </c>
      <c r="O2020" t="s">
        <v>6238</v>
      </c>
      <c r="P2020" t="s">
        <v>339</v>
      </c>
      <c r="Q2020" t="s">
        <v>2</v>
      </c>
      <c r="R2020" t="s">
        <v>8653</v>
      </c>
      <c r="S2020" t="s">
        <v>8645</v>
      </c>
      <c r="T2020" t="b">
        <v>0</v>
      </c>
      <c r="U2020" t="b">
        <v>1</v>
      </c>
      <c r="V2020">
        <v>2</v>
      </c>
      <c r="W2020">
        <v>50</v>
      </c>
      <c r="Y2020">
        <v>60</v>
      </c>
      <c r="AG2020" t="s">
        <v>6239</v>
      </c>
      <c r="AH2020" t="s">
        <v>6240</v>
      </c>
    </row>
    <row r="2021" spans="1:34" x14ac:dyDescent="0.25">
      <c r="A2021">
        <v>7</v>
      </c>
      <c r="B2021" t="s">
        <v>652</v>
      </c>
      <c r="C2021" t="s">
        <v>655</v>
      </c>
      <c r="D2021" t="s">
        <v>653</v>
      </c>
      <c r="E2021" t="s">
        <v>654</v>
      </c>
      <c r="F2021" t="s">
        <v>657</v>
      </c>
      <c r="G2021" t="s">
        <v>11043</v>
      </c>
      <c r="H2021" t="s">
        <v>1209</v>
      </c>
      <c r="I2021" t="s">
        <v>1210</v>
      </c>
      <c r="J2021">
        <v>2</v>
      </c>
      <c r="L2021" t="s">
        <v>1211</v>
      </c>
      <c r="M2021" t="s">
        <v>1212</v>
      </c>
      <c r="N2021" t="s">
        <v>1213</v>
      </c>
      <c r="O2021" t="s">
        <v>6241</v>
      </c>
      <c r="P2021" t="s">
        <v>339</v>
      </c>
      <c r="Q2021" t="s">
        <v>2</v>
      </c>
      <c r="R2021" t="s">
        <v>8653</v>
      </c>
      <c r="S2021" t="s">
        <v>8645</v>
      </c>
      <c r="T2021" t="b">
        <v>0</v>
      </c>
      <c r="U2021" t="b">
        <v>1</v>
      </c>
      <c r="V2021">
        <v>3</v>
      </c>
      <c r="W2021">
        <v>50</v>
      </c>
      <c r="Y2021">
        <v>60</v>
      </c>
      <c r="AG2021" t="s">
        <v>6242</v>
      </c>
      <c r="AH2021" t="s">
        <v>6243</v>
      </c>
    </row>
    <row r="2022" spans="1:34" x14ac:dyDescent="0.25">
      <c r="A2022">
        <v>7</v>
      </c>
      <c r="B2022" t="s">
        <v>652</v>
      </c>
      <c r="C2022" t="s">
        <v>655</v>
      </c>
      <c r="D2022" t="s">
        <v>653</v>
      </c>
      <c r="E2022" t="s">
        <v>654</v>
      </c>
      <c r="F2022" t="s">
        <v>657</v>
      </c>
      <c r="G2022" t="s">
        <v>11043</v>
      </c>
      <c r="H2022" t="s">
        <v>1209</v>
      </c>
      <c r="I2022" t="s">
        <v>1210</v>
      </c>
      <c r="J2022">
        <v>2</v>
      </c>
      <c r="L2022" t="s">
        <v>1211</v>
      </c>
      <c r="M2022" t="s">
        <v>1212</v>
      </c>
      <c r="N2022" t="s">
        <v>1213</v>
      </c>
      <c r="O2022" t="s">
        <v>6244</v>
      </c>
      <c r="P2022" t="s">
        <v>334</v>
      </c>
      <c r="Q2022" t="s">
        <v>2</v>
      </c>
      <c r="R2022" t="s">
        <v>8652</v>
      </c>
      <c r="S2022" t="s">
        <v>8646</v>
      </c>
      <c r="T2022" t="b">
        <v>0</v>
      </c>
      <c r="U2022" t="b">
        <v>1</v>
      </c>
      <c r="V2022">
        <v>1</v>
      </c>
      <c r="W2022">
        <v>0</v>
      </c>
      <c r="Y2022">
        <v>60</v>
      </c>
      <c r="AG2022" t="s">
        <v>6245</v>
      </c>
      <c r="AH2022" t="s">
        <v>6246</v>
      </c>
    </row>
    <row r="2023" spans="1:34" x14ac:dyDescent="0.25">
      <c r="A2023">
        <v>7</v>
      </c>
      <c r="B2023" t="s">
        <v>652</v>
      </c>
      <c r="C2023" t="s">
        <v>655</v>
      </c>
      <c r="D2023" t="s">
        <v>653</v>
      </c>
      <c r="E2023" t="s">
        <v>654</v>
      </c>
      <c r="F2023" t="s">
        <v>657</v>
      </c>
      <c r="G2023" t="s">
        <v>11043</v>
      </c>
      <c r="H2023" t="s">
        <v>1209</v>
      </c>
      <c r="I2023" t="s">
        <v>1210</v>
      </c>
      <c r="J2023">
        <v>2</v>
      </c>
      <c r="L2023" t="s">
        <v>1211</v>
      </c>
      <c r="M2023" t="s">
        <v>1212</v>
      </c>
      <c r="N2023" t="s">
        <v>1213</v>
      </c>
      <c r="O2023" t="s">
        <v>6247</v>
      </c>
      <c r="P2023" t="s">
        <v>334</v>
      </c>
      <c r="Q2023" t="s">
        <v>2</v>
      </c>
      <c r="R2023" t="s">
        <v>8652</v>
      </c>
      <c r="S2023" t="s">
        <v>8646</v>
      </c>
      <c r="T2023" t="b">
        <v>0</v>
      </c>
      <c r="U2023" t="b">
        <v>1</v>
      </c>
      <c r="V2023">
        <v>2</v>
      </c>
      <c r="W2023">
        <v>0</v>
      </c>
      <c r="Y2023">
        <v>60</v>
      </c>
      <c r="AG2023" t="s">
        <v>6245</v>
      </c>
      <c r="AH2023" t="s">
        <v>1213</v>
      </c>
    </row>
    <row r="2024" spans="1:34" x14ac:dyDescent="0.25">
      <c r="A2024">
        <v>7</v>
      </c>
      <c r="B2024" t="s">
        <v>652</v>
      </c>
      <c r="C2024" t="s">
        <v>655</v>
      </c>
      <c r="D2024" t="s">
        <v>653</v>
      </c>
      <c r="E2024" t="s">
        <v>654</v>
      </c>
      <c r="F2024" t="s">
        <v>657</v>
      </c>
      <c r="G2024" t="s">
        <v>11043</v>
      </c>
      <c r="H2024" t="s">
        <v>1214</v>
      </c>
      <c r="I2024" t="s">
        <v>1215</v>
      </c>
      <c r="J2024">
        <v>3</v>
      </c>
      <c r="L2024" t="s">
        <v>1216</v>
      </c>
      <c r="M2024" t="s">
        <v>1217</v>
      </c>
      <c r="N2024" t="s">
        <v>1218</v>
      </c>
      <c r="O2024" t="s">
        <v>6248</v>
      </c>
      <c r="P2024" t="s">
        <v>363</v>
      </c>
      <c r="Q2024" t="s">
        <v>357</v>
      </c>
      <c r="R2024" t="s">
        <v>357</v>
      </c>
      <c r="S2024" t="s">
        <v>357</v>
      </c>
      <c r="T2024" t="b">
        <v>0</v>
      </c>
      <c r="U2024" t="b">
        <v>1</v>
      </c>
      <c r="V2024">
        <v>1</v>
      </c>
      <c r="Y2024">
        <v>360</v>
      </c>
      <c r="Z2024">
        <v>0.6</v>
      </c>
      <c r="AA2024" t="s">
        <v>3957</v>
      </c>
      <c r="AG2024" t="s">
        <v>6249</v>
      </c>
      <c r="AH2024" t="s">
        <v>1217</v>
      </c>
    </row>
    <row r="2025" spans="1:34" x14ac:dyDescent="0.25">
      <c r="A2025">
        <v>7</v>
      </c>
      <c r="B2025" t="s">
        <v>652</v>
      </c>
      <c r="C2025" t="s">
        <v>655</v>
      </c>
      <c r="D2025" t="s">
        <v>653</v>
      </c>
      <c r="E2025" t="s">
        <v>654</v>
      </c>
      <c r="F2025" t="s">
        <v>657</v>
      </c>
      <c r="G2025" t="s">
        <v>11043</v>
      </c>
      <c r="H2025" t="s">
        <v>1214</v>
      </c>
      <c r="I2025" t="s">
        <v>1215</v>
      </c>
      <c r="J2025">
        <v>3</v>
      </c>
      <c r="L2025" t="s">
        <v>1216</v>
      </c>
      <c r="M2025" t="s">
        <v>1217</v>
      </c>
      <c r="N2025" t="s">
        <v>1218</v>
      </c>
      <c r="O2025" t="s">
        <v>6250</v>
      </c>
      <c r="P2025" t="s">
        <v>265</v>
      </c>
      <c r="Q2025" t="s">
        <v>369</v>
      </c>
      <c r="R2025" t="s">
        <v>8654</v>
      </c>
      <c r="S2025" t="s">
        <v>8645</v>
      </c>
      <c r="T2025" t="b">
        <v>0</v>
      </c>
      <c r="U2025" t="b">
        <v>0</v>
      </c>
      <c r="V2025">
        <v>1</v>
      </c>
      <c r="W2025">
        <v>30</v>
      </c>
      <c r="X2025">
        <v>10</v>
      </c>
      <c r="AB2025">
        <v>3</v>
      </c>
      <c r="AC2025">
        <v>1</v>
      </c>
      <c r="AD2025">
        <v>1</v>
      </c>
      <c r="AE2025" t="s">
        <v>2289</v>
      </c>
      <c r="AG2025" t="s">
        <v>6251</v>
      </c>
      <c r="AH2025" t="s">
        <v>6252</v>
      </c>
    </row>
    <row r="2026" spans="1:34" x14ac:dyDescent="0.25">
      <c r="A2026">
        <v>7</v>
      </c>
      <c r="B2026" t="s">
        <v>652</v>
      </c>
      <c r="C2026" t="s">
        <v>655</v>
      </c>
      <c r="D2026" t="s">
        <v>653</v>
      </c>
      <c r="E2026" t="s">
        <v>654</v>
      </c>
      <c r="F2026" t="s">
        <v>657</v>
      </c>
      <c r="G2026" t="s">
        <v>11043</v>
      </c>
      <c r="H2026" t="s">
        <v>1214</v>
      </c>
      <c r="I2026" t="s">
        <v>1215</v>
      </c>
      <c r="J2026">
        <v>3</v>
      </c>
      <c r="L2026" t="s">
        <v>1216</v>
      </c>
      <c r="M2026" t="s">
        <v>1217</v>
      </c>
      <c r="N2026" t="s">
        <v>1218</v>
      </c>
      <c r="O2026" t="s">
        <v>6253</v>
      </c>
      <c r="P2026" t="s">
        <v>265</v>
      </c>
      <c r="Q2026" t="s">
        <v>369</v>
      </c>
      <c r="R2026" t="s">
        <v>8654</v>
      </c>
      <c r="S2026" t="s">
        <v>8645</v>
      </c>
      <c r="T2026" t="b">
        <v>0</v>
      </c>
      <c r="U2026" t="b">
        <v>0</v>
      </c>
      <c r="V2026">
        <v>2</v>
      </c>
      <c r="W2026">
        <v>40</v>
      </c>
      <c r="X2026">
        <v>10</v>
      </c>
      <c r="AB2026">
        <v>3</v>
      </c>
      <c r="AC2026">
        <v>1</v>
      </c>
      <c r="AD2026">
        <v>1</v>
      </c>
      <c r="AE2026" t="s">
        <v>618</v>
      </c>
      <c r="AG2026" t="s">
        <v>2598</v>
      </c>
      <c r="AH2026" t="s">
        <v>6254</v>
      </c>
    </row>
    <row r="2027" spans="1:34" x14ac:dyDescent="0.25">
      <c r="A2027">
        <v>7</v>
      </c>
      <c r="B2027" t="s">
        <v>652</v>
      </c>
      <c r="C2027" t="s">
        <v>655</v>
      </c>
      <c r="D2027" t="s">
        <v>653</v>
      </c>
      <c r="E2027" t="s">
        <v>654</v>
      </c>
      <c r="F2027" t="s">
        <v>657</v>
      </c>
      <c r="G2027" t="s">
        <v>11043</v>
      </c>
      <c r="H2027" t="s">
        <v>1214</v>
      </c>
      <c r="I2027" t="s">
        <v>1215</v>
      </c>
      <c r="J2027">
        <v>3</v>
      </c>
      <c r="L2027" t="s">
        <v>1216</v>
      </c>
      <c r="M2027" t="s">
        <v>1217</v>
      </c>
      <c r="N2027" t="s">
        <v>1218</v>
      </c>
      <c r="O2027" t="s">
        <v>6255</v>
      </c>
      <c r="P2027" t="s">
        <v>265</v>
      </c>
      <c r="Q2027" t="s">
        <v>369</v>
      </c>
      <c r="R2027" t="s">
        <v>8654</v>
      </c>
      <c r="S2027" t="s">
        <v>8645</v>
      </c>
      <c r="T2027" t="b">
        <v>0</v>
      </c>
      <c r="U2027" t="b">
        <v>0</v>
      </c>
      <c r="V2027">
        <v>3</v>
      </c>
      <c r="W2027">
        <v>40</v>
      </c>
      <c r="X2027">
        <v>10</v>
      </c>
      <c r="AB2027">
        <v>3</v>
      </c>
      <c r="AC2027">
        <v>1</v>
      </c>
      <c r="AD2027">
        <v>1</v>
      </c>
      <c r="AE2027" t="s">
        <v>618</v>
      </c>
      <c r="AG2027" t="s">
        <v>2598</v>
      </c>
      <c r="AH2027" t="s">
        <v>6256</v>
      </c>
    </row>
    <row r="2028" spans="1:34" x14ac:dyDescent="0.25">
      <c r="A2028">
        <v>7</v>
      </c>
      <c r="B2028" t="s">
        <v>652</v>
      </c>
      <c r="C2028" t="s">
        <v>655</v>
      </c>
      <c r="D2028" t="s">
        <v>653</v>
      </c>
      <c r="E2028" t="s">
        <v>654</v>
      </c>
      <c r="F2028" t="s">
        <v>657</v>
      </c>
      <c r="G2028" t="s">
        <v>11043</v>
      </c>
      <c r="H2028" t="s">
        <v>1214</v>
      </c>
      <c r="I2028" t="s">
        <v>1215</v>
      </c>
      <c r="J2028">
        <v>3</v>
      </c>
      <c r="L2028" t="s">
        <v>1216</v>
      </c>
      <c r="M2028" t="s">
        <v>1217</v>
      </c>
      <c r="N2028" t="s">
        <v>1218</v>
      </c>
      <c r="O2028" t="s">
        <v>6257</v>
      </c>
      <c r="P2028" t="s">
        <v>249</v>
      </c>
      <c r="Q2028" t="s">
        <v>369</v>
      </c>
      <c r="R2028" t="s">
        <v>423</v>
      </c>
      <c r="S2028" t="s">
        <v>8645</v>
      </c>
      <c r="T2028" t="b">
        <v>0</v>
      </c>
      <c r="U2028" t="b">
        <v>0</v>
      </c>
      <c r="V2028">
        <v>1</v>
      </c>
      <c r="W2028">
        <v>150</v>
      </c>
      <c r="X2028">
        <v>8</v>
      </c>
      <c r="AB2028">
        <v>3</v>
      </c>
      <c r="AC2028">
        <v>1</v>
      </c>
      <c r="AD2028">
        <v>1</v>
      </c>
      <c r="AE2028" t="s">
        <v>2289</v>
      </c>
      <c r="AG2028" t="s">
        <v>6251</v>
      </c>
      <c r="AH2028" t="s">
        <v>6259</v>
      </c>
    </row>
    <row r="2029" spans="1:34" x14ac:dyDescent="0.25">
      <c r="A2029">
        <v>7</v>
      </c>
      <c r="B2029" t="s">
        <v>652</v>
      </c>
      <c r="C2029" t="s">
        <v>655</v>
      </c>
      <c r="D2029" t="s">
        <v>653</v>
      </c>
      <c r="E2029" t="s">
        <v>654</v>
      </c>
      <c r="F2029" t="s">
        <v>657</v>
      </c>
      <c r="G2029" t="s">
        <v>11043</v>
      </c>
      <c r="H2029" t="s">
        <v>1214</v>
      </c>
      <c r="I2029" t="s">
        <v>1215</v>
      </c>
      <c r="J2029">
        <v>3</v>
      </c>
      <c r="L2029" t="s">
        <v>1216</v>
      </c>
      <c r="M2029" t="s">
        <v>1217</v>
      </c>
      <c r="N2029" t="s">
        <v>1218</v>
      </c>
      <c r="O2029" t="s">
        <v>6260</v>
      </c>
      <c r="P2029" t="s">
        <v>249</v>
      </c>
      <c r="Q2029" t="s">
        <v>369</v>
      </c>
      <c r="R2029" t="s">
        <v>423</v>
      </c>
      <c r="S2029" t="s">
        <v>8645</v>
      </c>
      <c r="T2029" t="b">
        <v>0</v>
      </c>
      <c r="U2029" t="b">
        <v>0</v>
      </c>
      <c r="V2029">
        <v>2</v>
      </c>
      <c r="W2029">
        <v>150</v>
      </c>
      <c r="X2029">
        <v>8</v>
      </c>
      <c r="AB2029">
        <v>3</v>
      </c>
      <c r="AC2029">
        <v>1</v>
      </c>
      <c r="AD2029">
        <v>1</v>
      </c>
      <c r="AE2029" t="s">
        <v>618</v>
      </c>
      <c r="AG2029" t="s">
        <v>2598</v>
      </c>
      <c r="AH2029" t="s">
        <v>6261</v>
      </c>
    </row>
    <row r="2030" spans="1:34" x14ac:dyDescent="0.25">
      <c r="A2030">
        <v>7</v>
      </c>
      <c r="B2030" t="s">
        <v>652</v>
      </c>
      <c r="C2030" t="s">
        <v>655</v>
      </c>
      <c r="D2030" t="s">
        <v>653</v>
      </c>
      <c r="E2030" t="s">
        <v>654</v>
      </c>
      <c r="F2030" t="s">
        <v>657</v>
      </c>
      <c r="G2030" t="s">
        <v>11043</v>
      </c>
      <c r="H2030" t="s">
        <v>1214</v>
      </c>
      <c r="I2030" t="s">
        <v>1215</v>
      </c>
      <c r="J2030">
        <v>3</v>
      </c>
      <c r="L2030" t="s">
        <v>1216</v>
      </c>
      <c r="M2030" t="s">
        <v>1217</v>
      </c>
      <c r="N2030" t="s">
        <v>1218</v>
      </c>
      <c r="O2030" t="s">
        <v>6262</v>
      </c>
      <c r="P2030" t="s">
        <v>249</v>
      </c>
      <c r="Q2030" t="s">
        <v>369</v>
      </c>
      <c r="R2030" t="s">
        <v>423</v>
      </c>
      <c r="S2030" t="s">
        <v>8645</v>
      </c>
      <c r="T2030" t="b">
        <v>0</v>
      </c>
      <c r="U2030" t="b">
        <v>0</v>
      </c>
      <c r="V2030">
        <v>3</v>
      </c>
      <c r="W2030">
        <v>150</v>
      </c>
      <c r="X2030">
        <v>8</v>
      </c>
      <c r="AB2030">
        <v>3</v>
      </c>
      <c r="AC2030">
        <v>1</v>
      </c>
      <c r="AD2030">
        <v>1</v>
      </c>
      <c r="AE2030" t="s">
        <v>618</v>
      </c>
      <c r="AG2030" t="s">
        <v>2598</v>
      </c>
      <c r="AH2030" t="s">
        <v>6263</v>
      </c>
    </row>
    <row r="2031" spans="1:34" x14ac:dyDescent="0.25">
      <c r="A2031">
        <v>7</v>
      </c>
      <c r="B2031" t="s">
        <v>652</v>
      </c>
      <c r="C2031" t="s">
        <v>655</v>
      </c>
      <c r="D2031" t="s">
        <v>653</v>
      </c>
      <c r="E2031" t="s">
        <v>654</v>
      </c>
      <c r="F2031" t="s">
        <v>657</v>
      </c>
      <c r="G2031" t="s">
        <v>11043</v>
      </c>
      <c r="H2031" t="s">
        <v>1214</v>
      </c>
      <c r="I2031" t="s">
        <v>1215</v>
      </c>
      <c r="J2031">
        <v>3</v>
      </c>
      <c r="L2031" t="s">
        <v>1216</v>
      </c>
      <c r="M2031" t="s">
        <v>1217</v>
      </c>
      <c r="N2031" t="s">
        <v>1218</v>
      </c>
      <c r="O2031" t="s">
        <v>6264</v>
      </c>
      <c r="P2031" t="s">
        <v>275</v>
      </c>
      <c r="Q2031" t="s">
        <v>369</v>
      </c>
      <c r="R2031" t="s">
        <v>8654</v>
      </c>
      <c r="S2031" t="s">
        <v>8645</v>
      </c>
      <c r="T2031" t="b">
        <v>1</v>
      </c>
      <c r="U2031" t="b">
        <v>0</v>
      </c>
      <c r="V2031">
        <v>1</v>
      </c>
      <c r="W2031">
        <v>20</v>
      </c>
      <c r="Y2031">
        <v>10</v>
      </c>
      <c r="AB2031">
        <v>2</v>
      </c>
      <c r="AC2031">
        <v>1</v>
      </c>
      <c r="AD2031">
        <v>1</v>
      </c>
      <c r="AE2031" t="s">
        <v>618</v>
      </c>
      <c r="AG2031" t="s">
        <v>6265</v>
      </c>
      <c r="AH2031" t="s">
        <v>6266</v>
      </c>
    </row>
    <row r="2032" spans="1:34" x14ac:dyDescent="0.25">
      <c r="A2032">
        <v>7</v>
      </c>
      <c r="B2032" t="s">
        <v>652</v>
      </c>
      <c r="C2032" t="s">
        <v>655</v>
      </c>
      <c r="D2032" t="s">
        <v>653</v>
      </c>
      <c r="E2032" t="s">
        <v>654</v>
      </c>
      <c r="F2032" t="s">
        <v>657</v>
      </c>
      <c r="G2032" t="s">
        <v>11043</v>
      </c>
      <c r="H2032" t="s">
        <v>1214</v>
      </c>
      <c r="I2032" t="s">
        <v>1215</v>
      </c>
      <c r="J2032">
        <v>3</v>
      </c>
      <c r="L2032" t="s">
        <v>1216</v>
      </c>
      <c r="M2032" t="s">
        <v>1217</v>
      </c>
      <c r="N2032" t="s">
        <v>1218</v>
      </c>
      <c r="O2032" t="s">
        <v>6267</v>
      </c>
      <c r="P2032" t="s">
        <v>275</v>
      </c>
      <c r="Q2032" t="s">
        <v>369</v>
      </c>
      <c r="R2032" t="s">
        <v>8654</v>
      </c>
      <c r="S2032" t="s">
        <v>8645</v>
      </c>
      <c r="T2032" t="b">
        <v>1</v>
      </c>
      <c r="U2032" t="b">
        <v>0</v>
      </c>
      <c r="V2032">
        <v>2</v>
      </c>
      <c r="W2032">
        <v>20</v>
      </c>
      <c r="Y2032">
        <v>10</v>
      </c>
      <c r="AB2032">
        <v>2</v>
      </c>
      <c r="AC2032">
        <v>1</v>
      </c>
      <c r="AD2032">
        <v>1</v>
      </c>
      <c r="AE2032" t="s">
        <v>618</v>
      </c>
      <c r="AG2032" t="s">
        <v>6265</v>
      </c>
      <c r="AH2032" t="s">
        <v>6268</v>
      </c>
    </row>
    <row r="2033" spans="1:34" x14ac:dyDescent="0.25">
      <c r="A2033">
        <v>7</v>
      </c>
      <c r="B2033" t="s">
        <v>652</v>
      </c>
      <c r="C2033" t="s">
        <v>655</v>
      </c>
      <c r="D2033" t="s">
        <v>653</v>
      </c>
      <c r="E2033" t="s">
        <v>654</v>
      </c>
      <c r="F2033" t="s">
        <v>657</v>
      </c>
      <c r="G2033" t="s">
        <v>11043</v>
      </c>
      <c r="H2033" t="s">
        <v>1214</v>
      </c>
      <c r="I2033" t="s">
        <v>1215</v>
      </c>
      <c r="J2033">
        <v>3</v>
      </c>
      <c r="L2033" t="s">
        <v>1216</v>
      </c>
      <c r="M2033" t="s">
        <v>1217</v>
      </c>
      <c r="N2033" t="s">
        <v>1218</v>
      </c>
      <c r="O2033" t="s">
        <v>6269</v>
      </c>
      <c r="P2033" t="s">
        <v>1</v>
      </c>
      <c r="Q2033" t="s">
        <v>2</v>
      </c>
      <c r="R2033" t="s">
        <v>2</v>
      </c>
      <c r="S2033" t="s">
        <v>8646</v>
      </c>
      <c r="T2033" t="b">
        <v>0</v>
      </c>
      <c r="U2033" t="b">
        <v>1</v>
      </c>
      <c r="V2033">
        <v>1</v>
      </c>
      <c r="W2033">
        <v>150</v>
      </c>
      <c r="Y2033">
        <v>60</v>
      </c>
      <c r="AG2033" t="s">
        <v>6270</v>
      </c>
      <c r="AH2033" t="s">
        <v>6271</v>
      </c>
    </row>
    <row r="2034" spans="1:34" x14ac:dyDescent="0.25">
      <c r="A2034">
        <v>7</v>
      </c>
      <c r="B2034" t="s">
        <v>652</v>
      </c>
      <c r="C2034" t="s">
        <v>655</v>
      </c>
      <c r="D2034" t="s">
        <v>653</v>
      </c>
      <c r="E2034" t="s">
        <v>654</v>
      </c>
      <c r="F2034" t="s">
        <v>657</v>
      </c>
      <c r="G2034" t="s">
        <v>11043</v>
      </c>
      <c r="H2034" t="s">
        <v>1214</v>
      </c>
      <c r="I2034" t="s">
        <v>1215</v>
      </c>
      <c r="J2034">
        <v>3</v>
      </c>
      <c r="L2034" t="s">
        <v>1216</v>
      </c>
      <c r="M2034" t="s">
        <v>1217</v>
      </c>
      <c r="N2034" t="s">
        <v>1218</v>
      </c>
      <c r="O2034" t="s">
        <v>6272</v>
      </c>
      <c r="P2034" t="s">
        <v>1</v>
      </c>
      <c r="Q2034" t="s">
        <v>2</v>
      </c>
      <c r="R2034" t="s">
        <v>2</v>
      </c>
      <c r="S2034" t="s">
        <v>8646</v>
      </c>
      <c r="T2034" t="b">
        <v>0</v>
      </c>
      <c r="U2034" t="b">
        <v>1</v>
      </c>
      <c r="V2034">
        <v>2</v>
      </c>
      <c r="W2034">
        <v>150</v>
      </c>
      <c r="Y2034">
        <v>49.8</v>
      </c>
      <c r="AG2034" t="s">
        <v>6273</v>
      </c>
      <c r="AH2034" t="s">
        <v>6274</v>
      </c>
    </row>
    <row r="2035" spans="1:34" x14ac:dyDescent="0.25">
      <c r="A2035">
        <v>7</v>
      </c>
      <c r="B2035" t="s">
        <v>652</v>
      </c>
      <c r="C2035" t="s">
        <v>655</v>
      </c>
      <c r="D2035" t="s">
        <v>653</v>
      </c>
      <c r="E2035" t="s">
        <v>654</v>
      </c>
      <c r="F2035" t="s">
        <v>657</v>
      </c>
      <c r="G2035" t="s">
        <v>11043</v>
      </c>
      <c r="H2035" t="s">
        <v>1214</v>
      </c>
      <c r="I2035" t="s">
        <v>1215</v>
      </c>
      <c r="J2035">
        <v>3</v>
      </c>
      <c r="L2035" t="s">
        <v>1216</v>
      </c>
      <c r="M2035" t="s">
        <v>1217</v>
      </c>
      <c r="N2035" t="s">
        <v>1218</v>
      </c>
      <c r="O2035" t="s">
        <v>6275</v>
      </c>
      <c r="P2035" t="s">
        <v>1</v>
      </c>
      <c r="Q2035" t="s">
        <v>2</v>
      </c>
      <c r="R2035" t="s">
        <v>2</v>
      </c>
      <c r="S2035" t="s">
        <v>8646</v>
      </c>
      <c r="T2035" t="b">
        <v>0</v>
      </c>
      <c r="U2035" t="b">
        <v>1</v>
      </c>
      <c r="V2035">
        <v>3</v>
      </c>
      <c r="W2035">
        <v>150</v>
      </c>
      <c r="Y2035">
        <v>45</v>
      </c>
      <c r="AG2035" t="s">
        <v>6276</v>
      </c>
      <c r="AH2035" t="s">
        <v>6277</v>
      </c>
    </row>
    <row r="2036" spans="1:34" x14ac:dyDescent="0.25">
      <c r="A2036">
        <v>7</v>
      </c>
      <c r="B2036" t="s">
        <v>652</v>
      </c>
      <c r="C2036" t="s">
        <v>655</v>
      </c>
      <c r="D2036" t="s">
        <v>653</v>
      </c>
      <c r="E2036" t="s">
        <v>654</v>
      </c>
      <c r="F2036" t="s">
        <v>657</v>
      </c>
      <c r="G2036" t="s">
        <v>11043</v>
      </c>
      <c r="H2036" t="s">
        <v>1214</v>
      </c>
      <c r="I2036" t="s">
        <v>1215</v>
      </c>
      <c r="J2036">
        <v>3</v>
      </c>
      <c r="L2036" t="s">
        <v>1216</v>
      </c>
      <c r="M2036" t="s">
        <v>1217</v>
      </c>
      <c r="N2036" t="s">
        <v>1218</v>
      </c>
      <c r="O2036" t="s">
        <v>6278</v>
      </c>
      <c r="P2036" t="s">
        <v>1</v>
      </c>
      <c r="Q2036" t="s">
        <v>2</v>
      </c>
      <c r="R2036" t="s">
        <v>2</v>
      </c>
      <c r="S2036" t="s">
        <v>8646</v>
      </c>
      <c r="T2036" t="b">
        <v>0</v>
      </c>
      <c r="U2036" t="b">
        <v>1</v>
      </c>
      <c r="V2036">
        <v>4</v>
      </c>
      <c r="W2036">
        <v>150</v>
      </c>
      <c r="Y2036">
        <v>45</v>
      </c>
      <c r="AG2036" t="s">
        <v>6279</v>
      </c>
      <c r="AH2036" t="s">
        <v>6280</v>
      </c>
    </row>
    <row r="2037" spans="1:34" x14ac:dyDescent="0.25">
      <c r="A2037">
        <v>7</v>
      </c>
      <c r="B2037" t="s">
        <v>652</v>
      </c>
      <c r="C2037" t="s">
        <v>655</v>
      </c>
      <c r="D2037" t="s">
        <v>653</v>
      </c>
      <c r="E2037" t="s">
        <v>654</v>
      </c>
      <c r="F2037" t="s">
        <v>657</v>
      </c>
      <c r="G2037" t="s">
        <v>11043</v>
      </c>
      <c r="H2037" t="s">
        <v>1214</v>
      </c>
      <c r="I2037" t="s">
        <v>1215</v>
      </c>
      <c r="J2037">
        <v>3</v>
      </c>
      <c r="L2037" t="s">
        <v>1216</v>
      </c>
      <c r="M2037" t="s">
        <v>1217</v>
      </c>
      <c r="N2037" t="s">
        <v>1218</v>
      </c>
      <c r="O2037" t="s">
        <v>6281</v>
      </c>
      <c r="P2037" t="s">
        <v>1</v>
      </c>
      <c r="Q2037" t="s">
        <v>2</v>
      </c>
      <c r="R2037" t="s">
        <v>2</v>
      </c>
      <c r="S2037" t="s">
        <v>8646</v>
      </c>
      <c r="T2037" t="b">
        <v>0</v>
      </c>
      <c r="U2037" t="b">
        <v>1</v>
      </c>
      <c r="V2037">
        <v>5</v>
      </c>
      <c r="W2037">
        <v>150</v>
      </c>
      <c r="Y2037">
        <v>45</v>
      </c>
      <c r="AG2037" t="s">
        <v>6279</v>
      </c>
      <c r="AH2037" t="s">
        <v>6282</v>
      </c>
    </row>
    <row r="2038" spans="1:34" x14ac:dyDescent="0.25">
      <c r="A2038">
        <v>7</v>
      </c>
      <c r="B2038" t="s">
        <v>652</v>
      </c>
      <c r="C2038" t="s">
        <v>655</v>
      </c>
      <c r="D2038" t="s">
        <v>653</v>
      </c>
      <c r="E2038" t="s">
        <v>654</v>
      </c>
      <c r="F2038" t="s">
        <v>657</v>
      </c>
      <c r="G2038" t="s">
        <v>11043</v>
      </c>
      <c r="H2038" t="s">
        <v>1214</v>
      </c>
      <c r="I2038" t="s">
        <v>1215</v>
      </c>
      <c r="J2038">
        <v>3</v>
      </c>
      <c r="L2038" t="s">
        <v>1216</v>
      </c>
      <c r="M2038" t="s">
        <v>1217</v>
      </c>
      <c r="N2038" t="s">
        <v>1218</v>
      </c>
      <c r="O2038" t="s">
        <v>6283</v>
      </c>
      <c r="P2038" t="s">
        <v>209</v>
      </c>
      <c r="Q2038" t="s">
        <v>8650</v>
      </c>
      <c r="R2038" t="s">
        <v>8637</v>
      </c>
      <c r="S2038" t="s">
        <v>8645</v>
      </c>
      <c r="T2038" t="b">
        <v>0</v>
      </c>
      <c r="U2038" t="b">
        <v>0</v>
      </c>
      <c r="V2038">
        <v>1</v>
      </c>
      <c r="W2038">
        <v>50</v>
      </c>
      <c r="X2038">
        <v>12</v>
      </c>
      <c r="AB2038">
        <v>2</v>
      </c>
      <c r="AC2038">
        <v>2</v>
      </c>
      <c r="AD2038">
        <v>2</v>
      </c>
      <c r="AE2038" t="s">
        <v>618</v>
      </c>
      <c r="AG2038" t="s">
        <v>3218</v>
      </c>
      <c r="AH2038" t="s">
        <v>6284</v>
      </c>
    </row>
    <row r="2039" spans="1:34" x14ac:dyDescent="0.25">
      <c r="A2039">
        <v>7</v>
      </c>
      <c r="B2039" t="s">
        <v>652</v>
      </c>
      <c r="C2039" t="s">
        <v>655</v>
      </c>
      <c r="D2039" t="s">
        <v>653</v>
      </c>
      <c r="E2039" t="s">
        <v>654</v>
      </c>
      <c r="F2039" t="s">
        <v>657</v>
      </c>
      <c r="G2039" t="s">
        <v>11043</v>
      </c>
      <c r="H2039" t="s">
        <v>1214</v>
      </c>
      <c r="I2039" t="s">
        <v>1215</v>
      </c>
      <c r="J2039">
        <v>3</v>
      </c>
      <c r="L2039" t="s">
        <v>1216</v>
      </c>
      <c r="M2039" t="s">
        <v>1217</v>
      </c>
      <c r="N2039" t="s">
        <v>1218</v>
      </c>
      <c r="O2039" t="s">
        <v>6285</v>
      </c>
      <c r="P2039" t="s">
        <v>209</v>
      </c>
      <c r="Q2039" t="s">
        <v>8650</v>
      </c>
      <c r="R2039" t="s">
        <v>8637</v>
      </c>
      <c r="S2039" t="s">
        <v>8645</v>
      </c>
      <c r="T2039" t="b">
        <v>0</v>
      </c>
      <c r="U2039" t="b">
        <v>0</v>
      </c>
      <c r="V2039">
        <v>2</v>
      </c>
      <c r="W2039">
        <v>60</v>
      </c>
      <c r="X2039">
        <v>12</v>
      </c>
      <c r="AB2039">
        <v>2</v>
      </c>
      <c r="AC2039">
        <v>2</v>
      </c>
      <c r="AD2039">
        <v>2</v>
      </c>
      <c r="AE2039" t="s">
        <v>618</v>
      </c>
      <c r="AG2039" t="s">
        <v>3218</v>
      </c>
      <c r="AH2039" t="s">
        <v>6286</v>
      </c>
    </row>
    <row r="2040" spans="1:34" x14ac:dyDescent="0.25">
      <c r="A2040">
        <v>7</v>
      </c>
      <c r="B2040" t="s">
        <v>652</v>
      </c>
      <c r="C2040" t="s">
        <v>655</v>
      </c>
      <c r="D2040" t="s">
        <v>653</v>
      </c>
      <c r="E2040" t="s">
        <v>654</v>
      </c>
      <c r="F2040" t="s">
        <v>657</v>
      </c>
      <c r="G2040" t="s">
        <v>11043</v>
      </c>
      <c r="H2040" t="s">
        <v>1214</v>
      </c>
      <c r="I2040" t="s">
        <v>1215</v>
      </c>
      <c r="J2040">
        <v>3</v>
      </c>
      <c r="L2040" t="s">
        <v>1216</v>
      </c>
      <c r="M2040" t="s">
        <v>1217</v>
      </c>
      <c r="N2040" t="s">
        <v>1218</v>
      </c>
      <c r="O2040" t="s">
        <v>6287</v>
      </c>
      <c r="P2040" t="s">
        <v>96</v>
      </c>
      <c r="Q2040" t="s">
        <v>8644</v>
      </c>
      <c r="R2040" t="s">
        <v>8488</v>
      </c>
      <c r="S2040" t="s">
        <v>8645</v>
      </c>
      <c r="T2040" t="b">
        <v>1</v>
      </c>
      <c r="U2040" t="b">
        <v>0</v>
      </c>
      <c r="V2040">
        <v>1</v>
      </c>
      <c r="W2040">
        <v>30</v>
      </c>
      <c r="X2040">
        <v>8</v>
      </c>
      <c r="AB2040">
        <v>2</v>
      </c>
      <c r="AC2040">
        <v>2</v>
      </c>
      <c r="AD2040">
        <v>2</v>
      </c>
      <c r="AE2040" t="s">
        <v>618</v>
      </c>
      <c r="AG2040" t="s">
        <v>6288</v>
      </c>
      <c r="AH2040" t="s">
        <v>6289</v>
      </c>
    </row>
    <row r="2041" spans="1:34" x14ac:dyDescent="0.25">
      <c r="A2041">
        <v>7</v>
      </c>
      <c r="B2041" t="s">
        <v>652</v>
      </c>
      <c r="C2041" t="s">
        <v>655</v>
      </c>
      <c r="D2041" t="s">
        <v>653</v>
      </c>
      <c r="E2041" t="s">
        <v>654</v>
      </c>
      <c r="F2041" t="s">
        <v>657</v>
      </c>
      <c r="G2041" t="s">
        <v>11043</v>
      </c>
      <c r="H2041" t="s">
        <v>1214</v>
      </c>
      <c r="I2041" t="s">
        <v>1215</v>
      </c>
      <c r="J2041">
        <v>3</v>
      </c>
      <c r="L2041" t="s">
        <v>1216</v>
      </c>
      <c r="M2041" t="s">
        <v>1217</v>
      </c>
      <c r="N2041" t="s">
        <v>1218</v>
      </c>
      <c r="O2041" t="s">
        <v>6290</v>
      </c>
      <c r="P2041" t="s">
        <v>96</v>
      </c>
      <c r="Q2041" t="s">
        <v>8644</v>
      </c>
      <c r="R2041" t="s">
        <v>8488</v>
      </c>
      <c r="S2041" t="s">
        <v>8645</v>
      </c>
      <c r="T2041" t="b">
        <v>1</v>
      </c>
      <c r="U2041" t="b">
        <v>0</v>
      </c>
      <c r="V2041">
        <v>2</v>
      </c>
      <c r="W2041">
        <v>35</v>
      </c>
      <c r="X2041">
        <v>8</v>
      </c>
      <c r="AB2041">
        <v>2</v>
      </c>
      <c r="AC2041">
        <v>2</v>
      </c>
      <c r="AD2041">
        <v>2</v>
      </c>
      <c r="AE2041" t="s">
        <v>1745</v>
      </c>
      <c r="AG2041" t="s">
        <v>6291</v>
      </c>
      <c r="AH2041" t="s">
        <v>6292</v>
      </c>
    </row>
    <row r="2042" spans="1:34" x14ac:dyDescent="0.25">
      <c r="A2042">
        <v>7</v>
      </c>
      <c r="B2042" t="s">
        <v>652</v>
      </c>
      <c r="C2042" t="s">
        <v>655</v>
      </c>
      <c r="D2042" t="s">
        <v>653</v>
      </c>
      <c r="E2042" t="s">
        <v>654</v>
      </c>
      <c r="F2042" t="s">
        <v>657</v>
      </c>
      <c r="G2042" t="s">
        <v>11043</v>
      </c>
      <c r="H2042" t="s">
        <v>1214</v>
      </c>
      <c r="I2042" t="s">
        <v>1215</v>
      </c>
      <c r="J2042">
        <v>3</v>
      </c>
      <c r="L2042" t="s">
        <v>1216</v>
      </c>
      <c r="M2042" t="s">
        <v>1217</v>
      </c>
      <c r="N2042" t="s">
        <v>1218</v>
      </c>
      <c r="O2042" t="s">
        <v>6293</v>
      </c>
      <c r="P2042" t="s">
        <v>96</v>
      </c>
      <c r="Q2042" t="s">
        <v>8644</v>
      </c>
      <c r="R2042" t="s">
        <v>8488</v>
      </c>
      <c r="S2042" t="s">
        <v>8645</v>
      </c>
      <c r="T2042" t="b">
        <v>1</v>
      </c>
      <c r="U2042" t="b">
        <v>0</v>
      </c>
      <c r="V2042">
        <v>3</v>
      </c>
      <c r="W2042">
        <v>35</v>
      </c>
      <c r="X2042">
        <v>7</v>
      </c>
      <c r="AB2042">
        <v>2</v>
      </c>
      <c r="AC2042">
        <v>2</v>
      </c>
      <c r="AD2042">
        <v>2</v>
      </c>
      <c r="AE2042" t="s">
        <v>610</v>
      </c>
      <c r="AG2042" t="s">
        <v>6294</v>
      </c>
      <c r="AH2042" t="s">
        <v>6295</v>
      </c>
    </row>
    <row r="2043" spans="1:34" x14ac:dyDescent="0.25">
      <c r="A2043">
        <v>7</v>
      </c>
      <c r="B2043" t="s">
        <v>652</v>
      </c>
      <c r="C2043" t="s">
        <v>655</v>
      </c>
      <c r="D2043" t="s">
        <v>653</v>
      </c>
      <c r="E2043" t="s">
        <v>654</v>
      </c>
      <c r="F2043" t="s">
        <v>657</v>
      </c>
      <c r="G2043" t="s">
        <v>11043</v>
      </c>
      <c r="H2043" t="s">
        <v>1214</v>
      </c>
      <c r="I2043" t="s">
        <v>1215</v>
      </c>
      <c r="J2043">
        <v>3</v>
      </c>
      <c r="L2043" t="s">
        <v>1216</v>
      </c>
      <c r="M2043" t="s">
        <v>1217</v>
      </c>
      <c r="N2043" t="s">
        <v>1218</v>
      </c>
      <c r="O2043" t="s">
        <v>6296</v>
      </c>
      <c r="P2043" t="s">
        <v>209</v>
      </c>
      <c r="Q2043" t="s">
        <v>8650</v>
      </c>
      <c r="R2043" t="s">
        <v>8637</v>
      </c>
      <c r="S2043" t="s">
        <v>8645</v>
      </c>
      <c r="T2043" t="b">
        <v>0</v>
      </c>
      <c r="U2043" t="b">
        <v>0</v>
      </c>
      <c r="V2043">
        <v>3</v>
      </c>
      <c r="W2043">
        <v>70</v>
      </c>
      <c r="X2043">
        <v>10</v>
      </c>
      <c r="AB2043">
        <v>2</v>
      </c>
      <c r="AC2043">
        <v>2</v>
      </c>
      <c r="AD2043">
        <v>2</v>
      </c>
      <c r="AE2043" t="s">
        <v>1745</v>
      </c>
      <c r="AG2043" t="s">
        <v>2664</v>
      </c>
      <c r="AH2043" t="s">
        <v>6297</v>
      </c>
    </row>
    <row r="2044" spans="1:34" x14ac:dyDescent="0.25">
      <c r="A2044">
        <v>7</v>
      </c>
      <c r="B2044" t="s">
        <v>652</v>
      </c>
      <c r="C2044" t="s">
        <v>655</v>
      </c>
      <c r="D2044" t="s">
        <v>653</v>
      </c>
      <c r="E2044" t="s">
        <v>654</v>
      </c>
      <c r="F2044" t="s">
        <v>657</v>
      </c>
      <c r="G2044" t="s">
        <v>11043</v>
      </c>
      <c r="H2044" t="s">
        <v>1214</v>
      </c>
      <c r="I2044" t="s">
        <v>1215</v>
      </c>
      <c r="J2044">
        <v>3</v>
      </c>
      <c r="L2044" t="s">
        <v>1216</v>
      </c>
      <c r="M2044" t="s">
        <v>1217</v>
      </c>
      <c r="N2044" t="s">
        <v>1218</v>
      </c>
      <c r="O2044" t="s">
        <v>6298</v>
      </c>
      <c r="P2044" t="s">
        <v>339</v>
      </c>
      <c r="Q2044" t="s">
        <v>2</v>
      </c>
      <c r="R2044" t="s">
        <v>8653</v>
      </c>
      <c r="S2044" t="s">
        <v>8645</v>
      </c>
      <c r="T2044" t="b">
        <v>0</v>
      </c>
      <c r="U2044" t="b">
        <v>1</v>
      </c>
      <c r="V2044">
        <v>1</v>
      </c>
      <c r="W2044">
        <v>50</v>
      </c>
      <c r="Y2044">
        <v>60</v>
      </c>
      <c r="AG2044" t="s">
        <v>6299</v>
      </c>
      <c r="AH2044" t="s">
        <v>6300</v>
      </c>
    </row>
    <row r="2045" spans="1:34" x14ac:dyDescent="0.25">
      <c r="A2045">
        <v>7</v>
      </c>
      <c r="B2045" t="s">
        <v>652</v>
      </c>
      <c r="C2045" t="s">
        <v>655</v>
      </c>
      <c r="D2045" t="s">
        <v>653</v>
      </c>
      <c r="E2045" t="s">
        <v>654</v>
      </c>
      <c r="F2045" t="s">
        <v>657</v>
      </c>
      <c r="G2045" t="s">
        <v>11043</v>
      </c>
      <c r="H2045" t="s">
        <v>1214</v>
      </c>
      <c r="I2045" t="s">
        <v>1215</v>
      </c>
      <c r="J2045">
        <v>3</v>
      </c>
      <c r="L2045" t="s">
        <v>1216</v>
      </c>
      <c r="M2045" t="s">
        <v>1217</v>
      </c>
      <c r="N2045" t="s">
        <v>1218</v>
      </c>
      <c r="O2045" t="s">
        <v>6301</v>
      </c>
      <c r="P2045" t="s">
        <v>339</v>
      </c>
      <c r="Q2045" t="s">
        <v>2</v>
      </c>
      <c r="R2045" t="s">
        <v>8653</v>
      </c>
      <c r="S2045" t="s">
        <v>8645</v>
      </c>
      <c r="T2045" t="b">
        <v>0</v>
      </c>
      <c r="U2045" t="b">
        <v>1</v>
      </c>
      <c r="V2045">
        <v>2</v>
      </c>
      <c r="W2045">
        <v>50</v>
      </c>
      <c r="Y2045">
        <v>60</v>
      </c>
      <c r="AG2045" t="s">
        <v>6302</v>
      </c>
      <c r="AH2045" t="s">
        <v>6303</v>
      </c>
    </row>
    <row r="2046" spans="1:34" x14ac:dyDescent="0.25">
      <c r="A2046">
        <v>7</v>
      </c>
      <c r="B2046" t="s">
        <v>652</v>
      </c>
      <c r="C2046" t="s">
        <v>655</v>
      </c>
      <c r="D2046" t="s">
        <v>653</v>
      </c>
      <c r="E2046" t="s">
        <v>654</v>
      </c>
      <c r="F2046" t="s">
        <v>657</v>
      </c>
      <c r="G2046" t="s">
        <v>11043</v>
      </c>
      <c r="H2046" t="s">
        <v>1214</v>
      </c>
      <c r="I2046" t="s">
        <v>1215</v>
      </c>
      <c r="J2046">
        <v>3</v>
      </c>
      <c r="L2046" t="s">
        <v>1216</v>
      </c>
      <c r="M2046" t="s">
        <v>1217</v>
      </c>
      <c r="N2046" t="s">
        <v>1218</v>
      </c>
      <c r="O2046" t="s">
        <v>6304</v>
      </c>
      <c r="P2046" t="s">
        <v>339</v>
      </c>
      <c r="Q2046" t="s">
        <v>2</v>
      </c>
      <c r="R2046" t="s">
        <v>8653</v>
      </c>
      <c r="S2046" t="s">
        <v>8645</v>
      </c>
      <c r="T2046" t="b">
        <v>0</v>
      </c>
      <c r="U2046" t="b">
        <v>1</v>
      </c>
      <c r="V2046">
        <v>3</v>
      </c>
      <c r="W2046">
        <v>50</v>
      </c>
      <c r="Y2046">
        <v>60</v>
      </c>
      <c r="AG2046" t="s">
        <v>6305</v>
      </c>
      <c r="AH2046" t="s">
        <v>6306</v>
      </c>
    </row>
    <row r="2047" spans="1:34" x14ac:dyDescent="0.25">
      <c r="A2047">
        <v>7</v>
      </c>
      <c r="B2047" t="s">
        <v>652</v>
      </c>
      <c r="C2047" t="s">
        <v>655</v>
      </c>
      <c r="D2047" t="s">
        <v>653</v>
      </c>
      <c r="E2047" t="s">
        <v>654</v>
      </c>
      <c r="F2047" t="s">
        <v>657</v>
      </c>
      <c r="G2047" t="s">
        <v>11043</v>
      </c>
      <c r="H2047" t="s">
        <v>1214</v>
      </c>
      <c r="I2047" t="s">
        <v>1215</v>
      </c>
      <c r="J2047">
        <v>3</v>
      </c>
      <c r="L2047" t="s">
        <v>1216</v>
      </c>
      <c r="M2047" t="s">
        <v>1217</v>
      </c>
      <c r="N2047" t="s">
        <v>1218</v>
      </c>
      <c r="O2047" t="s">
        <v>6307</v>
      </c>
      <c r="P2047" t="s">
        <v>334</v>
      </c>
      <c r="Q2047" t="s">
        <v>2</v>
      </c>
      <c r="R2047" t="s">
        <v>8652</v>
      </c>
      <c r="S2047" t="s">
        <v>8646</v>
      </c>
      <c r="T2047" t="b">
        <v>0</v>
      </c>
      <c r="U2047" t="b">
        <v>1</v>
      </c>
      <c r="V2047">
        <v>1</v>
      </c>
      <c r="W2047">
        <v>0</v>
      </c>
      <c r="Y2047">
        <v>60</v>
      </c>
      <c r="AG2047" t="s">
        <v>6308</v>
      </c>
      <c r="AH2047" t="s">
        <v>6309</v>
      </c>
    </row>
    <row r="2048" spans="1:34" x14ac:dyDescent="0.25">
      <c r="A2048">
        <v>7</v>
      </c>
      <c r="B2048" t="s">
        <v>652</v>
      </c>
      <c r="C2048" t="s">
        <v>655</v>
      </c>
      <c r="D2048" t="s">
        <v>653</v>
      </c>
      <c r="E2048" t="s">
        <v>654</v>
      </c>
      <c r="F2048" t="s">
        <v>657</v>
      </c>
      <c r="G2048" t="s">
        <v>11043</v>
      </c>
      <c r="H2048" t="s">
        <v>1214</v>
      </c>
      <c r="I2048" t="s">
        <v>1215</v>
      </c>
      <c r="J2048">
        <v>3</v>
      </c>
      <c r="L2048" t="s">
        <v>1216</v>
      </c>
      <c r="M2048" t="s">
        <v>1217</v>
      </c>
      <c r="N2048" t="s">
        <v>1218</v>
      </c>
      <c r="O2048" t="s">
        <v>6310</v>
      </c>
      <c r="P2048" t="s">
        <v>334</v>
      </c>
      <c r="Q2048" t="s">
        <v>2</v>
      </c>
      <c r="R2048" t="s">
        <v>8652</v>
      </c>
      <c r="S2048" t="s">
        <v>8646</v>
      </c>
      <c r="T2048" t="b">
        <v>0</v>
      </c>
      <c r="U2048" t="b">
        <v>1</v>
      </c>
      <c r="V2048">
        <v>2</v>
      </c>
      <c r="W2048">
        <v>0</v>
      </c>
      <c r="Y2048">
        <v>60</v>
      </c>
      <c r="AG2048" t="s">
        <v>6311</v>
      </c>
      <c r="AH2048" t="s">
        <v>1218</v>
      </c>
    </row>
    <row r="2049" spans="1:34" x14ac:dyDescent="0.25">
      <c r="A2049">
        <v>7</v>
      </c>
      <c r="B2049" t="s">
        <v>652</v>
      </c>
      <c r="C2049" t="s">
        <v>655</v>
      </c>
      <c r="D2049" t="s">
        <v>653</v>
      </c>
      <c r="E2049" t="s">
        <v>654</v>
      </c>
      <c r="F2049" t="s">
        <v>657</v>
      </c>
      <c r="G2049" t="s">
        <v>11043</v>
      </c>
      <c r="H2049" t="s">
        <v>1219</v>
      </c>
      <c r="I2049" t="s">
        <v>1220</v>
      </c>
      <c r="J2049">
        <v>4</v>
      </c>
      <c r="L2049" t="s">
        <v>1221</v>
      </c>
      <c r="M2049" t="s">
        <v>1222</v>
      </c>
      <c r="N2049" t="s">
        <v>1223</v>
      </c>
      <c r="O2049" t="s">
        <v>6312</v>
      </c>
      <c r="P2049" t="s">
        <v>363</v>
      </c>
      <c r="Q2049" t="s">
        <v>357</v>
      </c>
      <c r="R2049" t="s">
        <v>357</v>
      </c>
      <c r="S2049" t="s">
        <v>357</v>
      </c>
      <c r="T2049" t="b">
        <v>0</v>
      </c>
      <c r="U2049" t="b">
        <v>1</v>
      </c>
      <c r="V2049">
        <v>1</v>
      </c>
      <c r="Y2049">
        <v>366</v>
      </c>
      <c r="Z2049">
        <v>0.64</v>
      </c>
      <c r="AA2049" t="s">
        <v>3957</v>
      </c>
      <c r="AG2049" t="s">
        <v>6313</v>
      </c>
      <c r="AH2049" t="s">
        <v>1222</v>
      </c>
    </row>
    <row r="2050" spans="1:34" x14ac:dyDescent="0.25">
      <c r="A2050">
        <v>7</v>
      </c>
      <c r="B2050" t="s">
        <v>652</v>
      </c>
      <c r="C2050" t="s">
        <v>655</v>
      </c>
      <c r="D2050" t="s">
        <v>653</v>
      </c>
      <c r="E2050" t="s">
        <v>654</v>
      </c>
      <c r="F2050" t="s">
        <v>657</v>
      </c>
      <c r="G2050" t="s">
        <v>11043</v>
      </c>
      <c r="H2050" t="s">
        <v>1219</v>
      </c>
      <c r="I2050" t="s">
        <v>1220</v>
      </c>
      <c r="J2050">
        <v>4</v>
      </c>
      <c r="L2050" t="s">
        <v>1221</v>
      </c>
      <c r="M2050" t="s">
        <v>1222</v>
      </c>
      <c r="N2050" t="s">
        <v>1223</v>
      </c>
      <c r="O2050" t="s">
        <v>6314</v>
      </c>
      <c r="P2050" t="s">
        <v>1</v>
      </c>
      <c r="Q2050" t="s">
        <v>2</v>
      </c>
      <c r="R2050" t="s">
        <v>2</v>
      </c>
      <c r="S2050" t="s">
        <v>8646</v>
      </c>
      <c r="T2050" t="b">
        <v>0</v>
      </c>
      <c r="U2050" t="b">
        <v>1</v>
      </c>
      <c r="V2050">
        <v>1</v>
      </c>
      <c r="W2050">
        <v>150</v>
      </c>
      <c r="Y2050">
        <v>64.800000000000011</v>
      </c>
      <c r="AG2050" t="s">
        <v>6315</v>
      </c>
      <c r="AH2050" t="s">
        <v>6316</v>
      </c>
    </row>
    <row r="2051" spans="1:34" x14ac:dyDescent="0.25">
      <c r="A2051">
        <v>7</v>
      </c>
      <c r="B2051" t="s">
        <v>652</v>
      </c>
      <c r="C2051" t="s">
        <v>655</v>
      </c>
      <c r="D2051" t="s">
        <v>653</v>
      </c>
      <c r="E2051" t="s">
        <v>654</v>
      </c>
      <c r="F2051" t="s">
        <v>657</v>
      </c>
      <c r="G2051" t="s">
        <v>11043</v>
      </c>
      <c r="H2051" t="s">
        <v>1219</v>
      </c>
      <c r="I2051" t="s">
        <v>1220</v>
      </c>
      <c r="J2051">
        <v>4</v>
      </c>
      <c r="L2051" t="s">
        <v>1221</v>
      </c>
      <c r="M2051" t="s">
        <v>1222</v>
      </c>
      <c r="N2051" t="s">
        <v>1223</v>
      </c>
      <c r="O2051" t="s">
        <v>6317</v>
      </c>
      <c r="P2051" t="s">
        <v>1</v>
      </c>
      <c r="Q2051" t="s">
        <v>2</v>
      </c>
      <c r="R2051" t="s">
        <v>2</v>
      </c>
      <c r="S2051" t="s">
        <v>8646</v>
      </c>
      <c r="T2051" t="b">
        <v>0</v>
      </c>
      <c r="U2051" t="b">
        <v>1</v>
      </c>
      <c r="V2051">
        <v>2</v>
      </c>
      <c r="W2051">
        <v>150</v>
      </c>
      <c r="Y2051">
        <v>60</v>
      </c>
      <c r="AG2051" t="s">
        <v>6318</v>
      </c>
      <c r="AH2051" t="s">
        <v>6319</v>
      </c>
    </row>
    <row r="2052" spans="1:34" x14ac:dyDescent="0.25">
      <c r="A2052">
        <v>7</v>
      </c>
      <c r="B2052" t="s">
        <v>652</v>
      </c>
      <c r="C2052" t="s">
        <v>655</v>
      </c>
      <c r="D2052" t="s">
        <v>653</v>
      </c>
      <c r="E2052" t="s">
        <v>654</v>
      </c>
      <c r="F2052" t="s">
        <v>657</v>
      </c>
      <c r="G2052" t="s">
        <v>11043</v>
      </c>
      <c r="H2052" t="s">
        <v>1219</v>
      </c>
      <c r="I2052" t="s">
        <v>1220</v>
      </c>
      <c r="J2052">
        <v>4</v>
      </c>
      <c r="L2052" t="s">
        <v>1221</v>
      </c>
      <c r="M2052" t="s">
        <v>1222</v>
      </c>
      <c r="N2052" t="s">
        <v>1223</v>
      </c>
      <c r="O2052" t="s">
        <v>6320</v>
      </c>
      <c r="P2052" t="s">
        <v>1</v>
      </c>
      <c r="Q2052" t="s">
        <v>2</v>
      </c>
      <c r="R2052" t="s">
        <v>2</v>
      </c>
      <c r="S2052" t="s">
        <v>8646</v>
      </c>
      <c r="T2052" t="b">
        <v>0</v>
      </c>
      <c r="U2052" t="b">
        <v>1</v>
      </c>
      <c r="V2052">
        <v>3</v>
      </c>
      <c r="W2052">
        <v>150</v>
      </c>
      <c r="Y2052">
        <v>55.2</v>
      </c>
      <c r="AG2052" t="s">
        <v>6321</v>
      </c>
      <c r="AH2052" t="s">
        <v>6322</v>
      </c>
    </row>
    <row r="2053" spans="1:34" x14ac:dyDescent="0.25">
      <c r="A2053">
        <v>7</v>
      </c>
      <c r="B2053" t="s">
        <v>652</v>
      </c>
      <c r="C2053" t="s">
        <v>655</v>
      </c>
      <c r="D2053" t="s">
        <v>653</v>
      </c>
      <c r="E2053" t="s">
        <v>654</v>
      </c>
      <c r="F2053" t="s">
        <v>657</v>
      </c>
      <c r="G2053" t="s">
        <v>11043</v>
      </c>
      <c r="H2053" t="s">
        <v>1219</v>
      </c>
      <c r="I2053" t="s">
        <v>1220</v>
      </c>
      <c r="J2053">
        <v>4</v>
      </c>
      <c r="L2053" t="s">
        <v>1221</v>
      </c>
      <c r="M2053" t="s">
        <v>1222</v>
      </c>
      <c r="N2053" t="s">
        <v>1223</v>
      </c>
      <c r="O2053" t="s">
        <v>6323</v>
      </c>
      <c r="P2053" t="s">
        <v>1</v>
      </c>
      <c r="Q2053" t="s">
        <v>2</v>
      </c>
      <c r="R2053" t="s">
        <v>2</v>
      </c>
      <c r="S2053" t="s">
        <v>8646</v>
      </c>
      <c r="T2053" t="b">
        <v>0</v>
      </c>
      <c r="U2053" t="b">
        <v>1</v>
      </c>
      <c r="V2053">
        <v>4</v>
      </c>
      <c r="W2053">
        <v>150</v>
      </c>
      <c r="Y2053">
        <v>49.8</v>
      </c>
      <c r="AG2053" t="s">
        <v>6324</v>
      </c>
      <c r="AH2053" t="s">
        <v>6325</v>
      </c>
    </row>
    <row r="2054" spans="1:34" x14ac:dyDescent="0.25">
      <c r="A2054">
        <v>7</v>
      </c>
      <c r="B2054" t="s">
        <v>652</v>
      </c>
      <c r="C2054" t="s">
        <v>655</v>
      </c>
      <c r="D2054" t="s">
        <v>653</v>
      </c>
      <c r="E2054" t="s">
        <v>654</v>
      </c>
      <c r="F2054" t="s">
        <v>657</v>
      </c>
      <c r="G2054" t="s">
        <v>11043</v>
      </c>
      <c r="H2054" t="s">
        <v>1219</v>
      </c>
      <c r="I2054" t="s">
        <v>1220</v>
      </c>
      <c r="J2054">
        <v>4</v>
      </c>
      <c r="L2054" t="s">
        <v>1221</v>
      </c>
      <c r="M2054" t="s">
        <v>1222</v>
      </c>
      <c r="N2054" t="s">
        <v>1223</v>
      </c>
      <c r="O2054" t="s">
        <v>6326</v>
      </c>
      <c r="P2054" t="s">
        <v>1</v>
      </c>
      <c r="Q2054" t="s">
        <v>2</v>
      </c>
      <c r="R2054" t="s">
        <v>2</v>
      </c>
      <c r="S2054" t="s">
        <v>8646</v>
      </c>
      <c r="T2054" t="b">
        <v>0</v>
      </c>
      <c r="U2054" t="b">
        <v>1</v>
      </c>
      <c r="V2054">
        <v>5</v>
      </c>
      <c r="W2054">
        <v>150</v>
      </c>
      <c r="Y2054">
        <v>49.199999999999996</v>
      </c>
      <c r="AG2054" t="s">
        <v>6327</v>
      </c>
      <c r="AH2054" t="s">
        <v>6328</v>
      </c>
    </row>
    <row r="2055" spans="1:34" x14ac:dyDescent="0.25">
      <c r="A2055">
        <v>7</v>
      </c>
      <c r="B2055" t="s">
        <v>652</v>
      </c>
      <c r="C2055" t="s">
        <v>655</v>
      </c>
      <c r="D2055" t="s">
        <v>653</v>
      </c>
      <c r="E2055" t="s">
        <v>654</v>
      </c>
      <c r="F2055" t="s">
        <v>657</v>
      </c>
      <c r="G2055" t="s">
        <v>11043</v>
      </c>
      <c r="H2055" t="s">
        <v>1219</v>
      </c>
      <c r="I2055" t="s">
        <v>1220</v>
      </c>
      <c r="J2055">
        <v>4</v>
      </c>
      <c r="L2055" t="s">
        <v>1221</v>
      </c>
      <c r="M2055" t="s">
        <v>1222</v>
      </c>
      <c r="N2055" t="s">
        <v>1223</v>
      </c>
      <c r="O2055" t="s">
        <v>6329</v>
      </c>
      <c r="P2055" t="s">
        <v>96</v>
      </c>
      <c r="Q2055" t="s">
        <v>8644</v>
      </c>
      <c r="R2055" t="s">
        <v>8488</v>
      </c>
      <c r="S2055" t="s">
        <v>8645</v>
      </c>
      <c r="T2055" t="b">
        <v>1</v>
      </c>
      <c r="U2055" t="b">
        <v>0</v>
      </c>
      <c r="V2055">
        <v>1</v>
      </c>
      <c r="W2055">
        <v>35</v>
      </c>
      <c r="X2055">
        <v>8</v>
      </c>
      <c r="AB2055">
        <v>2</v>
      </c>
      <c r="AC2055">
        <v>2</v>
      </c>
      <c r="AD2055">
        <v>2</v>
      </c>
      <c r="AE2055" t="s">
        <v>618</v>
      </c>
      <c r="AG2055" t="s">
        <v>3218</v>
      </c>
      <c r="AH2055" t="s">
        <v>6330</v>
      </c>
    </row>
    <row r="2056" spans="1:34" x14ac:dyDescent="0.25">
      <c r="A2056">
        <v>7</v>
      </c>
      <c r="B2056" t="s">
        <v>652</v>
      </c>
      <c r="C2056" t="s">
        <v>655</v>
      </c>
      <c r="D2056" t="s">
        <v>653</v>
      </c>
      <c r="E2056" t="s">
        <v>654</v>
      </c>
      <c r="F2056" t="s">
        <v>657</v>
      </c>
      <c r="G2056" t="s">
        <v>11043</v>
      </c>
      <c r="H2056" t="s">
        <v>1219</v>
      </c>
      <c r="I2056" t="s">
        <v>1220</v>
      </c>
      <c r="J2056">
        <v>4</v>
      </c>
      <c r="L2056" t="s">
        <v>1221</v>
      </c>
      <c r="M2056" t="s">
        <v>1222</v>
      </c>
      <c r="N2056" t="s">
        <v>1223</v>
      </c>
      <c r="O2056" t="s">
        <v>6331</v>
      </c>
      <c r="P2056" t="s">
        <v>96</v>
      </c>
      <c r="Q2056" t="s">
        <v>8644</v>
      </c>
      <c r="R2056" t="s">
        <v>8488</v>
      </c>
      <c r="S2056" t="s">
        <v>8645</v>
      </c>
      <c r="T2056" t="b">
        <v>1</v>
      </c>
      <c r="U2056" t="b">
        <v>0</v>
      </c>
      <c r="V2056">
        <v>2</v>
      </c>
      <c r="W2056">
        <v>35</v>
      </c>
      <c r="X2056">
        <v>7</v>
      </c>
      <c r="AB2056">
        <v>2</v>
      </c>
      <c r="AC2056">
        <v>2</v>
      </c>
      <c r="AD2056">
        <v>2</v>
      </c>
      <c r="AE2056" t="s">
        <v>1745</v>
      </c>
      <c r="AG2056" t="s">
        <v>6332</v>
      </c>
      <c r="AH2056" t="s">
        <v>6333</v>
      </c>
    </row>
    <row r="2057" spans="1:34" x14ac:dyDescent="0.25">
      <c r="A2057">
        <v>7</v>
      </c>
      <c r="B2057" t="s">
        <v>652</v>
      </c>
      <c r="C2057" t="s">
        <v>655</v>
      </c>
      <c r="D2057" t="s">
        <v>653</v>
      </c>
      <c r="E2057" t="s">
        <v>654</v>
      </c>
      <c r="F2057" t="s">
        <v>657</v>
      </c>
      <c r="G2057" t="s">
        <v>11043</v>
      </c>
      <c r="H2057" t="s">
        <v>1219</v>
      </c>
      <c r="I2057" t="s">
        <v>1220</v>
      </c>
      <c r="J2057">
        <v>4</v>
      </c>
      <c r="L2057" t="s">
        <v>1221</v>
      </c>
      <c r="M2057" t="s">
        <v>1222</v>
      </c>
      <c r="N2057" t="s">
        <v>1223</v>
      </c>
      <c r="O2057" t="s">
        <v>6334</v>
      </c>
      <c r="P2057" t="s">
        <v>96</v>
      </c>
      <c r="Q2057" t="s">
        <v>8644</v>
      </c>
      <c r="R2057" t="s">
        <v>8488</v>
      </c>
      <c r="S2057" t="s">
        <v>8645</v>
      </c>
      <c r="T2057" t="b">
        <v>1</v>
      </c>
      <c r="U2057" t="b">
        <v>0</v>
      </c>
      <c r="V2057">
        <v>3</v>
      </c>
      <c r="W2057">
        <v>35</v>
      </c>
      <c r="X2057">
        <v>6</v>
      </c>
      <c r="AB2057">
        <v>2</v>
      </c>
      <c r="AC2057">
        <v>2</v>
      </c>
      <c r="AD2057">
        <v>2</v>
      </c>
      <c r="AE2057" t="s">
        <v>610</v>
      </c>
      <c r="AG2057" t="s">
        <v>6335</v>
      </c>
      <c r="AH2057" t="s">
        <v>6336</v>
      </c>
    </row>
    <row r="2058" spans="1:34" x14ac:dyDescent="0.25">
      <c r="A2058">
        <v>7</v>
      </c>
      <c r="B2058" t="s">
        <v>652</v>
      </c>
      <c r="C2058" t="s">
        <v>655</v>
      </c>
      <c r="D2058" t="s">
        <v>653</v>
      </c>
      <c r="E2058" t="s">
        <v>654</v>
      </c>
      <c r="F2058" t="s">
        <v>657</v>
      </c>
      <c r="G2058" t="s">
        <v>11043</v>
      </c>
      <c r="H2058" t="s">
        <v>1219</v>
      </c>
      <c r="I2058" t="s">
        <v>1220</v>
      </c>
      <c r="J2058">
        <v>4</v>
      </c>
      <c r="L2058" t="s">
        <v>1221</v>
      </c>
      <c r="M2058" t="s">
        <v>1222</v>
      </c>
      <c r="N2058" t="s">
        <v>1223</v>
      </c>
      <c r="O2058" t="s">
        <v>6337</v>
      </c>
      <c r="P2058" t="s">
        <v>96</v>
      </c>
      <c r="Q2058" t="s">
        <v>8644</v>
      </c>
      <c r="R2058" t="s">
        <v>8488</v>
      </c>
      <c r="S2058" t="s">
        <v>8645</v>
      </c>
      <c r="T2058" t="b">
        <v>1</v>
      </c>
      <c r="U2058" t="b">
        <v>0</v>
      </c>
      <c r="V2058">
        <v>4</v>
      </c>
      <c r="W2058">
        <v>35</v>
      </c>
      <c r="X2058">
        <v>6</v>
      </c>
      <c r="AB2058">
        <v>2</v>
      </c>
      <c r="AC2058">
        <v>2</v>
      </c>
      <c r="AD2058">
        <v>2</v>
      </c>
      <c r="AE2058" t="s">
        <v>610</v>
      </c>
      <c r="AG2058" t="s">
        <v>6335</v>
      </c>
      <c r="AH2058" t="s">
        <v>6338</v>
      </c>
    </row>
    <row r="2059" spans="1:34" x14ac:dyDescent="0.25">
      <c r="A2059">
        <v>7</v>
      </c>
      <c r="B2059" t="s">
        <v>652</v>
      </c>
      <c r="C2059" t="s">
        <v>655</v>
      </c>
      <c r="D2059" t="s">
        <v>653</v>
      </c>
      <c r="E2059" t="s">
        <v>654</v>
      </c>
      <c r="F2059" t="s">
        <v>657</v>
      </c>
      <c r="G2059" t="s">
        <v>11043</v>
      </c>
      <c r="H2059" t="s">
        <v>1219</v>
      </c>
      <c r="I2059" t="s">
        <v>1220</v>
      </c>
      <c r="J2059">
        <v>4</v>
      </c>
      <c r="L2059" t="s">
        <v>1221</v>
      </c>
      <c r="M2059" t="s">
        <v>1222</v>
      </c>
      <c r="N2059" t="s">
        <v>1223</v>
      </c>
      <c r="O2059" t="s">
        <v>6339</v>
      </c>
      <c r="P2059" t="s">
        <v>217</v>
      </c>
      <c r="Q2059" t="s">
        <v>8650</v>
      </c>
      <c r="R2059" t="s">
        <v>8637</v>
      </c>
      <c r="S2059" t="s">
        <v>8645</v>
      </c>
      <c r="T2059" t="b">
        <v>1</v>
      </c>
      <c r="U2059" t="b">
        <v>0</v>
      </c>
      <c r="V2059">
        <v>1</v>
      </c>
      <c r="W2059">
        <v>20</v>
      </c>
      <c r="X2059">
        <v>11</v>
      </c>
      <c r="AB2059">
        <v>3</v>
      </c>
      <c r="AC2059">
        <v>1</v>
      </c>
      <c r="AD2059">
        <v>3</v>
      </c>
      <c r="AG2059" t="s">
        <v>6340</v>
      </c>
      <c r="AH2059" t="s">
        <v>6341</v>
      </c>
    </row>
    <row r="2060" spans="1:34" x14ac:dyDescent="0.25">
      <c r="A2060">
        <v>7</v>
      </c>
      <c r="B2060" t="s">
        <v>652</v>
      </c>
      <c r="C2060" t="s">
        <v>655</v>
      </c>
      <c r="D2060" t="s">
        <v>653</v>
      </c>
      <c r="E2060" t="s">
        <v>654</v>
      </c>
      <c r="F2060" t="s">
        <v>657</v>
      </c>
      <c r="G2060" t="s">
        <v>11043</v>
      </c>
      <c r="H2060" t="s">
        <v>1219</v>
      </c>
      <c r="I2060" t="s">
        <v>1220</v>
      </c>
      <c r="J2060">
        <v>4</v>
      </c>
      <c r="L2060" t="s">
        <v>1221</v>
      </c>
      <c r="M2060" t="s">
        <v>1222</v>
      </c>
      <c r="N2060" t="s">
        <v>1223</v>
      </c>
      <c r="O2060" t="s">
        <v>6342</v>
      </c>
      <c r="P2060" t="s">
        <v>217</v>
      </c>
      <c r="Q2060" t="s">
        <v>8650</v>
      </c>
      <c r="R2060" t="s">
        <v>8637</v>
      </c>
      <c r="S2060" t="s">
        <v>8645</v>
      </c>
      <c r="T2060" t="b">
        <v>1</v>
      </c>
      <c r="U2060" t="b">
        <v>0</v>
      </c>
      <c r="V2060">
        <v>2</v>
      </c>
      <c r="W2060">
        <v>20</v>
      </c>
      <c r="X2060">
        <v>11</v>
      </c>
      <c r="AB2060">
        <v>3</v>
      </c>
      <c r="AC2060">
        <v>1</v>
      </c>
      <c r="AD2060">
        <v>3</v>
      </c>
      <c r="AE2060" t="s">
        <v>1745</v>
      </c>
      <c r="AG2060" t="s">
        <v>6343</v>
      </c>
      <c r="AH2060" t="s">
        <v>6344</v>
      </c>
    </row>
    <row r="2061" spans="1:34" x14ac:dyDescent="0.25">
      <c r="A2061">
        <v>7</v>
      </c>
      <c r="B2061" t="s">
        <v>652</v>
      </c>
      <c r="C2061" t="s">
        <v>655</v>
      </c>
      <c r="D2061" t="s">
        <v>653</v>
      </c>
      <c r="E2061" t="s">
        <v>654</v>
      </c>
      <c r="F2061" t="s">
        <v>657</v>
      </c>
      <c r="G2061" t="s">
        <v>11043</v>
      </c>
      <c r="H2061" t="s">
        <v>1219</v>
      </c>
      <c r="I2061" t="s">
        <v>1220</v>
      </c>
      <c r="J2061">
        <v>4</v>
      </c>
      <c r="L2061" t="s">
        <v>1221</v>
      </c>
      <c r="M2061" t="s">
        <v>1222</v>
      </c>
      <c r="N2061" t="s">
        <v>1223</v>
      </c>
      <c r="O2061" t="s">
        <v>6345</v>
      </c>
      <c r="P2061" t="s">
        <v>217</v>
      </c>
      <c r="Q2061" t="s">
        <v>8650</v>
      </c>
      <c r="R2061" t="s">
        <v>8637</v>
      </c>
      <c r="S2061" t="s">
        <v>8645</v>
      </c>
      <c r="T2061" t="b">
        <v>1</v>
      </c>
      <c r="U2061" t="b">
        <v>0</v>
      </c>
      <c r="V2061">
        <v>3</v>
      </c>
      <c r="W2061">
        <v>20</v>
      </c>
      <c r="X2061">
        <v>9</v>
      </c>
      <c r="AB2061">
        <v>3</v>
      </c>
      <c r="AC2061">
        <v>1</v>
      </c>
      <c r="AD2061">
        <v>3</v>
      </c>
      <c r="AE2061" t="s">
        <v>610</v>
      </c>
      <c r="AG2061" t="s">
        <v>6346</v>
      </c>
      <c r="AH2061" t="s">
        <v>6347</v>
      </c>
    </row>
    <row r="2062" spans="1:34" x14ac:dyDescent="0.25">
      <c r="A2062">
        <v>7</v>
      </c>
      <c r="B2062" t="s">
        <v>652</v>
      </c>
      <c r="C2062" t="s">
        <v>655</v>
      </c>
      <c r="D2062" t="s">
        <v>653</v>
      </c>
      <c r="E2062" t="s">
        <v>654</v>
      </c>
      <c r="F2062" t="s">
        <v>657</v>
      </c>
      <c r="G2062" t="s">
        <v>11043</v>
      </c>
      <c r="H2062" t="s">
        <v>1219</v>
      </c>
      <c r="I2062" t="s">
        <v>1220</v>
      </c>
      <c r="J2062">
        <v>4</v>
      </c>
      <c r="L2062" t="s">
        <v>1221</v>
      </c>
      <c r="M2062" t="s">
        <v>1222</v>
      </c>
      <c r="N2062" t="s">
        <v>1223</v>
      </c>
      <c r="O2062" t="s">
        <v>6348</v>
      </c>
      <c r="P2062" t="s">
        <v>217</v>
      </c>
      <c r="Q2062" t="s">
        <v>8650</v>
      </c>
      <c r="R2062" t="s">
        <v>8637</v>
      </c>
      <c r="S2062" t="s">
        <v>8645</v>
      </c>
      <c r="T2062" t="b">
        <v>1</v>
      </c>
      <c r="U2062" t="b">
        <v>0</v>
      </c>
      <c r="V2062">
        <v>4</v>
      </c>
      <c r="W2062">
        <v>20</v>
      </c>
      <c r="X2062">
        <v>9</v>
      </c>
      <c r="AB2062">
        <v>3</v>
      </c>
      <c r="AC2062">
        <v>1</v>
      </c>
      <c r="AD2062">
        <v>3</v>
      </c>
      <c r="AE2062" t="s">
        <v>1745</v>
      </c>
      <c r="AG2062" t="s">
        <v>6343</v>
      </c>
      <c r="AH2062" t="s">
        <v>6349</v>
      </c>
    </row>
    <row r="2063" spans="1:34" x14ac:dyDescent="0.25">
      <c r="A2063">
        <v>7</v>
      </c>
      <c r="B2063" t="s">
        <v>652</v>
      </c>
      <c r="C2063" t="s">
        <v>655</v>
      </c>
      <c r="D2063" t="s">
        <v>653</v>
      </c>
      <c r="E2063" t="s">
        <v>654</v>
      </c>
      <c r="F2063" t="s">
        <v>657</v>
      </c>
      <c r="G2063" t="s">
        <v>11043</v>
      </c>
      <c r="H2063" t="s">
        <v>1219</v>
      </c>
      <c r="I2063" t="s">
        <v>1220</v>
      </c>
      <c r="J2063">
        <v>4</v>
      </c>
      <c r="L2063" t="s">
        <v>1221</v>
      </c>
      <c r="M2063" t="s">
        <v>1222</v>
      </c>
      <c r="N2063" t="s">
        <v>1223</v>
      </c>
      <c r="O2063" t="s">
        <v>6350</v>
      </c>
      <c r="P2063" t="s">
        <v>209</v>
      </c>
      <c r="Q2063" t="s">
        <v>8650</v>
      </c>
      <c r="R2063" t="s">
        <v>8637</v>
      </c>
      <c r="S2063" t="s">
        <v>8645</v>
      </c>
      <c r="T2063" t="b">
        <v>0</v>
      </c>
      <c r="U2063" t="b">
        <v>0</v>
      </c>
      <c r="V2063">
        <v>1</v>
      </c>
      <c r="W2063">
        <v>60</v>
      </c>
      <c r="X2063">
        <v>10</v>
      </c>
      <c r="AB2063">
        <v>2</v>
      </c>
      <c r="AC2063">
        <v>1</v>
      </c>
      <c r="AD2063">
        <v>2</v>
      </c>
      <c r="AE2063" t="s">
        <v>1745</v>
      </c>
      <c r="AG2063" t="s">
        <v>1932</v>
      </c>
      <c r="AH2063" t="s">
        <v>6351</v>
      </c>
    </row>
    <row r="2064" spans="1:34" x14ac:dyDescent="0.25">
      <c r="A2064">
        <v>7</v>
      </c>
      <c r="B2064" t="s">
        <v>652</v>
      </c>
      <c r="C2064" t="s">
        <v>655</v>
      </c>
      <c r="D2064" t="s">
        <v>653</v>
      </c>
      <c r="E2064" t="s">
        <v>654</v>
      </c>
      <c r="F2064" t="s">
        <v>657</v>
      </c>
      <c r="G2064" t="s">
        <v>11043</v>
      </c>
      <c r="H2064" t="s">
        <v>1219</v>
      </c>
      <c r="I2064" t="s">
        <v>1220</v>
      </c>
      <c r="J2064">
        <v>4</v>
      </c>
      <c r="L2064" t="s">
        <v>1221</v>
      </c>
      <c r="M2064" t="s">
        <v>1222</v>
      </c>
      <c r="N2064" t="s">
        <v>1223</v>
      </c>
      <c r="O2064" t="s">
        <v>6352</v>
      </c>
      <c r="P2064" t="s">
        <v>209</v>
      </c>
      <c r="Q2064" t="s">
        <v>8650</v>
      </c>
      <c r="R2064" t="s">
        <v>8637</v>
      </c>
      <c r="S2064" t="s">
        <v>8645</v>
      </c>
      <c r="T2064" t="b">
        <v>0</v>
      </c>
      <c r="U2064" t="b">
        <v>0</v>
      </c>
      <c r="V2064">
        <v>2</v>
      </c>
      <c r="W2064">
        <v>60</v>
      </c>
      <c r="X2064">
        <v>11</v>
      </c>
      <c r="AB2064">
        <v>2</v>
      </c>
      <c r="AC2064">
        <v>1</v>
      </c>
      <c r="AD2064">
        <v>2</v>
      </c>
      <c r="AE2064" t="s">
        <v>1745</v>
      </c>
      <c r="AG2064" t="s">
        <v>1932</v>
      </c>
      <c r="AH2064" t="s">
        <v>6353</v>
      </c>
    </row>
    <row r="2065" spans="1:34" x14ac:dyDescent="0.25">
      <c r="A2065">
        <v>7</v>
      </c>
      <c r="B2065" t="s">
        <v>652</v>
      </c>
      <c r="C2065" t="s">
        <v>655</v>
      </c>
      <c r="D2065" t="s">
        <v>653</v>
      </c>
      <c r="E2065" t="s">
        <v>654</v>
      </c>
      <c r="F2065" t="s">
        <v>657</v>
      </c>
      <c r="G2065" t="s">
        <v>11043</v>
      </c>
      <c r="H2065" t="s">
        <v>1219</v>
      </c>
      <c r="I2065" t="s">
        <v>1220</v>
      </c>
      <c r="J2065">
        <v>4</v>
      </c>
      <c r="L2065" t="s">
        <v>1221</v>
      </c>
      <c r="M2065" t="s">
        <v>1222</v>
      </c>
      <c r="N2065" t="s">
        <v>1223</v>
      </c>
      <c r="O2065" t="s">
        <v>6354</v>
      </c>
      <c r="P2065" t="s">
        <v>209</v>
      </c>
      <c r="Q2065" t="s">
        <v>8650</v>
      </c>
      <c r="R2065" t="s">
        <v>8637</v>
      </c>
      <c r="S2065" t="s">
        <v>8645</v>
      </c>
      <c r="T2065" t="b">
        <v>0</v>
      </c>
      <c r="U2065" t="b">
        <v>0</v>
      </c>
      <c r="V2065">
        <v>3</v>
      </c>
      <c r="W2065">
        <v>70</v>
      </c>
      <c r="X2065">
        <v>9</v>
      </c>
      <c r="AB2065">
        <v>2</v>
      </c>
      <c r="AC2065">
        <v>1</v>
      </c>
      <c r="AD2065">
        <v>2</v>
      </c>
      <c r="AE2065" t="s">
        <v>610</v>
      </c>
      <c r="AG2065" t="s">
        <v>1937</v>
      </c>
      <c r="AH2065" t="s">
        <v>6355</v>
      </c>
    </row>
    <row r="2066" spans="1:34" x14ac:dyDescent="0.25">
      <c r="A2066">
        <v>7</v>
      </c>
      <c r="B2066" t="s">
        <v>652</v>
      </c>
      <c r="C2066" t="s">
        <v>655</v>
      </c>
      <c r="D2066" t="s">
        <v>653</v>
      </c>
      <c r="E2066" t="s">
        <v>654</v>
      </c>
      <c r="F2066" t="s">
        <v>657</v>
      </c>
      <c r="G2066" t="s">
        <v>11043</v>
      </c>
      <c r="H2066" t="s">
        <v>1219</v>
      </c>
      <c r="I2066" t="s">
        <v>1220</v>
      </c>
      <c r="J2066">
        <v>4</v>
      </c>
      <c r="L2066" t="s">
        <v>1221</v>
      </c>
      <c r="M2066" t="s">
        <v>1222</v>
      </c>
      <c r="N2066" t="s">
        <v>1223</v>
      </c>
      <c r="O2066" t="s">
        <v>6356</v>
      </c>
      <c r="P2066" t="s">
        <v>123</v>
      </c>
      <c r="Q2066" t="s">
        <v>8644</v>
      </c>
      <c r="R2066" t="s">
        <v>8488</v>
      </c>
      <c r="S2066" t="s">
        <v>8645</v>
      </c>
      <c r="T2066" t="b">
        <v>0</v>
      </c>
      <c r="U2066" t="b">
        <v>0</v>
      </c>
      <c r="V2066">
        <v>1</v>
      </c>
      <c r="W2066">
        <v>20</v>
      </c>
      <c r="X2066">
        <v>12</v>
      </c>
      <c r="AB2066">
        <v>2</v>
      </c>
      <c r="AC2066">
        <v>1</v>
      </c>
      <c r="AD2066">
        <v>2</v>
      </c>
      <c r="AE2066" t="s">
        <v>618</v>
      </c>
      <c r="AG2066" t="s">
        <v>6357</v>
      </c>
      <c r="AH2066" t="s">
        <v>6358</v>
      </c>
    </row>
    <row r="2067" spans="1:34" x14ac:dyDescent="0.25">
      <c r="A2067">
        <v>7</v>
      </c>
      <c r="B2067" t="s">
        <v>652</v>
      </c>
      <c r="C2067" t="s">
        <v>655</v>
      </c>
      <c r="D2067" t="s">
        <v>653</v>
      </c>
      <c r="E2067" t="s">
        <v>654</v>
      </c>
      <c r="F2067" t="s">
        <v>657</v>
      </c>
      <c r="G2067" t="s">
        <v>11043</v>
      </c>
      <c r="H2067" t="s">
        <v>1219</v>
      </c>
      <c r="I2067" t="s">
        <v>1220</v>
      </c>
      <c r="J2067">
        <v>4</v>
      </c>
      <c r="L2067" t="s">
        <v>1221</v>
      </c>
      <c r="M2067" t="s">
        <v>1222</v>
      </c>
      <c r="N2067" t="s">
        <v>1223</v>
      </c>
      <c r="O2067" t="s">
        <v>6359</v>
      </c>
      <c r="P2067" t="s">
        <v>123</v>
      </c>
      <c r="Q2067" t="s">
        <v>8644</v>
      </c>
      <c r="R2067" t="s">
        <v>8488</v>
      </c>
      <c r="S2067" t="s">
        <v>8645</v>
      </c>
      <c r="T2067" t="b">
        <v>0</v>
      </c>
      <c r="U2067" t="b">
        <v>0</v>
      </c>
      <c r="V2067">
        <v>2</v>
      </c>
      <c r="W2067">
        <v>20</v>
      </c>
      <c r="X2067">
        <v>12</v>
      </c>
      <c r="AB2067">
        <v>2</v>
      </c>
      <c r="AC2067">
        <v>1</v>
      </c>
      <c r="AD2067">
        <v>2</v>
      </c>
      <c r="AE2067" t="s">
        <v>618</v>
      </c>
      <c r="AG2067" t="s">
        <v>6360</v>
      </c>
      <c r="AH2067" t="s">
        <v>6361</v>
      </c>
    </row>
    <row r="2068" spans="1:34" x14ac:dyDescent="0.25">
      <c r="A2068">
        <v>7</v>
      </c>
      <c r="B2068" t="s">
        <v>652</v>
      </c>
      <c r="C2068" t="s">
        <v>655</v>
      </c>
      <c r="D2068" t="s">
        <v>653</v>
      </c>
      <c r="E2068" t="s">
        <v>654</v>
      </c>
      <c r="F2068" t="s">
        <v>657</v>
      </c>
      <c r="G2068" t="s">
        <v>11043</v>
      </c>
      <c r="H2068" t="s">
        <v>1219</v>
      </c>
      <c r="I2068" t="s">
        <v>1220</v>
      </c>
      <c r="J2068">
        <v>4</v>
      </c>
      <c r="L2068" t="s">
        <v>1221</v>
      </c>
      <c r="M2068" t="s">
        <v>1222</v>
      </c>
      <c r="N2068" t="s">
        <v>1223</v>
      </c>
      <c r="O2068" t="s">
        <v>6362</v>
      </c>
      <c r="P2068" t="s">
        <v>123</v>
      </c>
      <c r="Q2068" t="s">
        <v>8644</v>
      </c>
      <c r="R2068" t="s">
        <v>8488</v>
      </c>
      <c r="S2068" t="s">
        <v>8645</v>
      </c>
      <c r="T2068" t="b">
        <v>0</v>
      </c>
      <c r="U2068" t="b">
        <v>0</v>
      </c>
      <c r="V2068">
        <v>3</v>
      </c>
      <c r="W2068">
        <v>25</v>
      </c>
      <c r="X2068">
        <v>10</v>
      </c>
      <c r="AB2068">
        <v>2</v>
      </c>
      <c r="AC2068">
        <v>1</v>
      </c>
      <c r="AD2068">
        <v>2</v>
      </c>
      <c r="AE2068" t="s">
        <v>610</v>
      </c>
      <c r="AG2068" t="s">
        <v>6363</v>
      </c>
      <c r="AH2068" t="s">
        <v>6364</v>
      </c>
    </row>
    <row r="2069" spans="1:34" x14ac:dyDescent="0.25">
      <c r="A2069">
        <v>7</v>
      </c>
      <c r="B2069" t="s">
        <v>652</v>
      </c>
      <c r="C2069" t="s">
        <v>655</v>
      </c>
      <c r="D2069" t="s">
        <v>653</v>
      </c>
      <c r="E2069" t="s">
        <v>654</v>
      </c>
      <c r="F2069" t="s">
        <v>657</v>
      </c>
      <c r="G2069" t="s">
        <v>11043</v>
      </c>
      <c r="H2069" t="s">
        <v>1219</v>
      </c>
      <c r="I2069" t="s">
        <v>1220</v>
      </c>
      <c r="J2069">
        <v>4</v>
      </c>
      <c r="L2069" t="s">
        <v>1221</v>
      </c>
      <c r="M2069" t="s">
        <v>1222</v>
      </c>
      <c r="N2069" t="s">
        <v>1223</v>
      </c>
      <c r="O2069" t="s">
        <v>6365</v>
      </c>
      <c r="P2069" t="s">
        <v>339</v>
      </c>
      <c r="Q2069" t="s">
        <v>2</v>
      </c>
      <c r="R2069" t="s">
        <v>8653</v>
      </c>
      <c r="S2069" t="s">
        <v>8645</v>
      </c>
      <c r="T2069" t="b">
        <v>0</v>
      </c>
      <c r="U2069" t="b">
        <v>1</v>
      </c>
      <c r="V2069">
        <v>1</v>
      </c>
      <c r="W2069">
        <v>50</v>
      </c>
      <c r="Y2069">
        <v>60</v>
      </c>
      <c r="AG2069" t="s">
        <v>6366</v>
      </c>
      <c r="AH2069" t="s">
        <v>6367</v>
      </c>
    </row>
    <row r="2070" spans="1:34" x14ac:dyDescent="0.25">
      <c r="A2070">
        <v>7</v>
      </c>
      <c r="B2070" t="s">
        <v>652</v>
      </c>
      <c r="C2070" t="s">
        <v>655</v>
      </c>
      <c r="D2070" t="s">
        <v>653</v>
      </c>
      <c r="E2070" t="s">
        <v>654</v>
      </c>
      <c r="F2070" t="s">
        <v>657</v>
      </c>
      <c r="G2070" t="s">
        <v>11043</v>
      </c>
      <c r="H2070" t="s">
        <v>1219</v>
      </c>
      <c r="I2070" t="s">
        <v>1220</v>
      </c>
      <c r="J2070">
        <v>4</v>
      </c>
      <c r="L2070" t="s">
        <v>1221</v>
      </c>
      <c r="M2070" t="s">
        <v>1222</v>
      </c>
      <c r="N2070" t="s">
        <v>1223</v>
      </c>
      <c r="O2070" t="s">
        <v>6368</v>
      </c>
      <c r="P2070" t="s">
        <v>339</v>
      </c>
      <c r="Q2070" t="s">
        <v>2</v>
      </c>
      <c r="R2070" t="s">
        <v>8653</v>
      </c>
      <c r="S2070" t="s">
        <v>8645</v>
      </c>
      <c r="T2070" t="b">
        <v>0</v>
      </c>
      <c r="U2070" t="b">
        <v>1</v>
      </c>
      <c r="V2070">
        <v>2</v>
      </c>
      <c r="W2070">
        <v>50</v>
      </c>
      <c r="Y2070">
        <v>60</v>
      </c>
      <c r="AG2070" t="s">
        <v>6366</v>
      </c>
      <c r="AH2070" t="s">
        <v>6369</v>
      </c>
    </row>
    <row r="2071" spans="1:34" x14ac:dyDescent="0.25">
      <c r="A2071">
        <v>7</v>
      </c>
      <c r="B2071" t="s">
        <v>652</v>
      </c>
      <c r="C2071" t="s">
        <v>655</v>
      </c>
      <c r="D2071" t="s">
        <v>653</v>
      </c>
      <c r="E2071" t="s">
        <v>654</v>
      </c>
      <c r="F2071" t="s">
        <v>657</v>
      </c>
      <c r="G2071" t="s">
        <v>11043</v>
      </c>
      <c r="H2071" t="s">
        <v>1219</v>
      </c>
      <c r="I2071" t="s">
        <v>1220</v>
      </c>
      <c r="J2071">
        <v>4</v>
      </c>
      <c r="L2071" t="s">
        <v>1221</v>
      </c>
      <c r="M2071" t="s">
        <v>1222</v>
      </c>
      <c r="N2071" t="s">
        <v>1223</v>
      </c>
      <c r="O2071" t="s">
        <v>6370</v>
      </c>
      <c r="P2071" t="s">
        <v>339</v>
      </c>
      <c r="Q2071" t="s">
        <v>2</v>
      </c>
      <c r="R2071" t="s">
        <v>8653</v>
      </c>
      <c r="S2071" t="s">
        <v>8645</v>
      </c>
      <c r="T2071" t="b">
        <v>0</v>
      </c>
      <c r="U2071" t="b">
        <v>1</v>
      </c>
      <c r="V2071">
        <v>3</v>
      </c>
      <c r="W2071">
        <v>50</v>
      </c>
      <c r="Y2071">
        <v>60</v>
      </c>
      <c r="AG2071" t="s">
        <v>6366</v>
      </c>
      <c r="AH2071" t="s">
        <v>6371</v>
      </c>
    </row>
    <row r="2072" spans="1:34" x14ac:dyDescent="0.25">
      <c r="A2072">
        <v>7</v>
      </c>
      <c r="B2072" t="s">
        <v>652</v>
      </c>
      <c r="C2072" t="s">
        <v>655</v>
      </c>
      <c r="D2072" t="s">
        <v>653</v>
      </c>
      <c r="E2072" t="s">
        <v>654</v>
      </c>
      <c r="F2072" t="s">
        <v>657</v>
      </c>
      <c r="G2072" t="s">
        <v>11043</v>
      </c>
      <c r="H2072" t="s">
        <v>1219</v>
      </c>
      <c r="I2072" t="s">
        <v>1220</v>
      </c>
      <c r="J2072">
        <v>4</v>
      </c>
      <c r="L2072" t="s">
        <v>1221</v>
      </c>
      <c r="M2072" t="s">
        <v>1222</v>
      </c>
      <c r="N2072" t="s">
        <v>1223</v>
      </c>
      <c r="O2072" t="s">
        <v>6372</v>
      </c>
      <c r="P2072" t="s">
        <v>334</v>
      </c>
      <c r="Q2072" t="s">
        <v>2</v>
      </c>
      <c r="R2072" t="s">
        <v>8652</v>
      </c>
      <c r="S2072" t="s">
        <v>8646</v>
      </c>
      <c r="T2072" t="b">
        <v>0</v>
      </c>
      <c r="U2072" t="b">
        <v>1</v>
      </c>
      <c r="V2072">
        <v>1</v>
      </c>
      <c r="W2072">
        <v>0</v>
      </c>
      <c r="Y2072">
        <v>60</v>
      </c>
      <c r="AG2072" t="s">
        <v>6373</v>
      </c>
      <c r="AH2072" t="s">
        <v>6374</v>
      </c>
    </row>
    <row r="2073" spans="1:34" x14ac:dyDescent="0.25">
      <c r="A2073">
        <v>7</v>
      </c>
      <c r="B2073" t="s">
        <v>652</v>
      </c>
      <c r="C2073" t="s">
        <v>655</v>
      </c>
      <c r="D2073" t="s">
        <v>653</v>
      </c>
      <c r="E2073" t="s">
        <v>654</v>
      </c>
      <c r="F2073" t="s">
        <v>657</v>
      </c>
      <c r="G2073" t="s">
        <v>11043</v>
      </c>
      <c r="H2073" t="s">
        <v>1219</v>
      </c>
      <c r="I2073" t="s">
        <v>1220</v>
      </c>
      <c r="J2073">
        <v>4</v>
      </c>
      <c r="L2073" t="s">
        <v>1221</v>
      </c>
      <c r="M2073" t="s">
        <v>1222</v>
      </c>
      <c r="N2073" t="s">
        <v>1223</v>
      </c>
      <c r="O2073" t="s">
        <v>6375</v>
      </c>
      <c r="P2073" t="s">
        <v>334</v>
      </c>
      <c r="Q2073" t="s">
        <v>2</v>
      </c>
      <c r="R2073" t="s">
        <v>8652</v>
      </c>
      <c r="S2073" t="s">
        <v>8646</v>
      </c>
      <c r="T2073" t="b">
        <v>0</v>
      </c>
      <c r="U2073" t="b">
        <v>1</v>
      </c>
      <c r="V2073">
        <v>2</v>
      </c>
      <c r="W2073">
        <v>0</v>
      </c>
      <c r="Y2073">
        <v>60</v>
      </c>
      <c r="AG2073" t="s">
        <v>6373</v>
      </c>
      <c r="AH2073" t="s">
        <v>6376</v>
      </c>
    </row>
    <row r="2074" spans="1:34" x14ac:dyDescent="0.25">
      <c r="A2074">
        <v>7</v>
      </c>
      <c r="B2074" t="s">
        <v>652</v>
      </c>
      <c r="C2074" t="s">
        <v>655</v>
      </c>
      <c r="D2074" t="s">
        <v>653</v>
      </c>
      <c r="E2074" t="s">
        <v>654</v>
      </c>
      <c r="F2074" t="s">
        <v>657</v>
      </c>
      <c r="G2074" t="s">
        <v>11043</v>
      </c>
      <c r="H2074" t="s">
        <v>1219</v>
      </c>
      <c r="I2074" t="s">
        <v>1220</v>
      </c>
      <c r="J2074">
        <v>4</v>
      </c>
      <c r="L2074" t="s">
        <v>1221</v>
      </c>
      <c r="M2074" t="s">
        <v>1222</v>
      </c>
      <c r="N2074" t="s">
        <v>1223</v>
      </c>
      <c r="O2074" t="s">
        <v>6377</v>
      </c>
      <c r="P2074" t="s">
        <v>373</v>
      </c>
      <c r="Q2074" t="s">
        <v>357</v>
      </c>
      <c r="R2074" t="s">
        <v>357</v>
      </c>
      <c r="S2074" t="s">
        <v>8645</v>
      </c>
      <c r="T2074" t="b">
        <v>0</v>
      </c>
      <c r="U2074" t="b">
        <v>1</v>
      </c>
      <c r="V2074">
        <v>1</v>
      </c>
      <c r="Y2074">
        <v>30</v>
      </c>
      <c r="Z2074">
        <v>0</v>
      </c>
      <c r="AA2074" t="s">
        <v>3957</v>
      </c>
      <c r="AG2074" t="s">
        <v>6378</v>
      </c>
      <c r="AH2074" t="s">
        <v>6379</v>
      </c>
    </row>
    <row r="2075" spans="1:34" x14ac:dyDescent="0.25">
      <c r="A2075">
        <v>7</v>
      </c>
      <c r="B2075" t="s">
        <v>652</v>
      </c>
      <c r="C2075" t="s">
        <v>655</v>
      </c>
      <c r="D2075" t="s">
        <v>653</v>
      </c>
      <c r="E2075" t="s">
        <v>654</v>
      </c>
      <c r="F2075" t="s">
        <v>657</v>
      </c>
      <c r="G2075" t="s">
        <v>11043</v>
      </c>
      <c r="H2075" t="s">
        <v>1219</v>
      </c>
      <c r="I2075" t="s">
        <v>1220</v>
      </c>
      <c r="J2075">
        <v>4</v>
      </c>
      <c r="L2075" t="s">
        <v>1221</v>
      </c>
      <c r="M2075" t="s">
        <v>1222</v>
      </c>
      <c r="N2075" t="s">
        <v>1223</v>
      </c>
      <c r="O2075" t="s">
        <v>6380</v>
      </c>
      <c r="P2075" t="s">
        <v>373</v>
      </c>
      <c r="Q2075" t="s">
        <v>357</v>
      </c>
      <c r="R2075" t="s">
        <v>357</v>
      </c>
      <c r="S2075" t="s">
        <v>8645</v>
      </c>
      <c r="T2075" t="b">
        <v>0</v>
      </c>
      <c r="U2075" t="b">
        <v>1</v>
      </c>
      <c r="V2075">
        <v>2</v>
      </c>
      <c r="Y2075">
        <v>30</v>
      </c>
      <c r="Z2075">
        <v>0</v>
      </c>
      <c r="AA2075" t="s">
        <v>3957</v>
      </c>
      <c r="AG2075" t="s">
        <v>6378</v>
      </c>
      <c r="AH2075" t="s">
        <v>1223</v>
      </c>
    </row>
    <row r="2076" spans="1:34" x14ac:dyDescent="0.25">
      <c r="A2076">
        <v>7</v>
      </c>
      <c r="B2076" t="s">
        <v>652</v>
      </c>
      <c r="C2076" t="s">
        <v>655</v>
      </c>
      <c r="D2076" t="s">
        <v>653</v>
      </c>
      <c r="E2076" t="s">
        <v>654</v>
      </c>
      <c r="F2076" t="s">
        <v>657</v>
      </c>
      <c r="G2076" t="s">
        <v>11043</v>
      </c>
      <c r="H2076" t="s">
        <v>1224</v>
      </c>
      <c r="I2076" t="s">
        <v>1225</v>
      </c>
      <c r="J2076">
        <v>1</v>
      </c>
      <c r="L2076" t="s">
        <v>1206</v>
      </c>
      <c r="M2076" t="s">
        <v>1226</v>
      </c>
      <c r="N2076" t="s">
        <v>1227</v>
      </c>
      <c r="O2076" t="s">
        <v>6381</v>
      </c>
      <c r="P2076" t="s">
        <v>363</v>
      </c>
      <c r="Q2076" t="s">
        <v>357</v>
      </c>
      <c r="R2076" t="s">
        <v>357</v>
      </c>
      <c r="S2076" t="s">
        <v>357</v>
      </c>
      <c r="T2076" t="b">
        <v>0</v>
      </c>
      <c r="U2076" t="b">
        <v>1</v>
      </c>
      <c r="V2076">
        <v>1</v>
      </c>
      <c r="Y2076">
        <v>360</v>
      </c>
      <c r="Z2076">
        <v>0.63</v>
      </c>
      <c r="AA2076" t="s">
        <v>3957</v>
      </c>
      <c r="AG2076" t="s">
        <v>6313</v>
      </c>
      <c r="AH2076" t="s">
        <v>1226</v>
      </c>
    </row>
    <row r="2077" spans="1:34" x14ac:dyDescent="0.25">
      <c r="A2077">
        <v>7</v>
      </c>
      <c r="B2077" t="s">
        <v>652</v>
      </c>
      <c r="C2077" t="s">
        <v>655</v>
      </c>
      <c r="D2077" t="s">
        <v>653</v>
      </c>
      <c r="E2077" t="s">
        <v>654</v>
      </c>
      <c r="F2077" t="s">
        <v>657</v>
      </c>
      <c r="G2077" t="s">
        <v>11043</v>
      </c>
      <c r="H2077" t="s">
        <v>1224</v>
      </c>
      <c r="I2077" t="s">
        <v>1225</v>
      </c>
      <c r="J2077">
        <v>1</v>
      </c>
      <c r="L2077" t="s">
        <v>1206</v>
      </c>
      <c r="M2077" t="s">
        <v>1226</v>
      </c>
      <c r="N2077" t="s">
        <v>1227</v>
      </c>
      <c r="O2077" t="s">
        <v>6382</v>
      </c>
      <c r="P2077" t="s">
        <v>394</v>
      </c>
      <c r="Q2077" t="s">
        <v>272</v>
      </c>
      <c r="R2077" t="s">
        <v>8666</v>
      </c>
      <c r="S2077" t="s">
        <v>8645</v>
      </c>
      <c r="T2077" t="b">
        <v>0</v>
      </c>
      <c r="U2077" t="b">
        <v>0</v>
      </c>
      <c r="V2077">
        <v>1</v>
      </c>
      <c r="W2077">
        <v>0</v>
      </c>
      <c r="X2077">
        <v>15</v>
      </c>
      <c r="AG2077" t="s">
        <v>2818</v>
      </c>
      <c r="AH2077" t="s">
        <v>6383</v>
      </c>
    </row>
    <row r="2078" spans="1:34" x14ac:dyDescent="0.25">
      <c r="A2078">
        <v>7</v>
      </c>
      <c r="B2078" t="s">
        <v>652</v>
      </c>
      <c r="C2078" t="s">
        <v>655</v>
      </c>
      <c r="D2078" t="s">
        <v>653</v>
      </c>
      <c r="E2078" t="s">
        <v>654</v>
      </c>
      <c r="F2078" t="s">
        <v>657</v>
      </c>
      <c r="G2078" t="s">
        <v>11043</v>
      </c>
      <c r="H2078" t="s">
        <v>1224</v>
      </c>
      <c r="I2078" t="s">
        <v>1225</v>
      </c>
      <c r="J2078">
        <v>1</v>
      </c>
      <c r="L2078" t="s">
        <v>1206</v>
      </c>
      <c r="M2078" t="s">
        <v>1226</v>
      </c>
      <c r="N2078" t="s">
        <v>1227</v>
      </c>
      <c r="O2078" t="s">
        <v>6384</v>
      </c>
      <c r="P2078" t="s">
        <v>403</v>
      </c>
      <c r="Q2078" t="s">
        <v>272</v>
      </c>
      <c r="R2078" t="s">
        <v>8666</v>
      </c>
      <c r="S2078" t="s">
        <v>8645</v>
      </c>
      <c r="T2078" t="b">
        <v>0</v>
      </c>
      <c r="U2078" t="b">
        <v>0</v>
      </c>
      <c r="V2078">
        <v>1</v>
      </c>
      <c r="W2078">
        <v>0</v>
      </c>
      <c r="X2078">
        <v>8</v>
      </c>
      <c r="AG2078" t="s">
        <v>2818</v>
      </c>
      <c r="AH2078" t="s">
        <v>6385</v>
      </c>
    </row>
    <row r="2079" spans="1:34" x14ac:dyDescent="0.25">
      <c r="A2079">
        <v>7</v>
      </c>
      <c r="B2079" t="s">
        <v>652</v>
      </c>
      <c r="C2079" t="s">
        <v>655</v>
      </c>
      <c r="D2079" t="s">
        <v>653</v>
      </c>
      <c r="E2079" t="s">
        <v>654</v>
      </c>
      <c r="F2079" t="s">
        <v>657</v>
      </c>
      <c r="G2079" t="s">
        <v>11043</v>
      </c>
      <c r="H2079" t="s">
        <v>1224</v>
      </c>
      <c r="I2079" t="s">
        <v>1225</v>
      </c>
      <c r="J2079">
        <v>1</v>
      </c>
      <c r="L2079" t="s">
        <v>1206</v>
      </c>
      <c r="M2079" t="s">
        <v>1226</v>
      </c>
      <c r="N2079" t="s">
        <v>1227</v>
      </c>
      <c r="O2079" t="s">
        <v>6386</v>
      </c>
      <c r="P2079" t="s">
        <v>403</v>
      </c>
      <c r="Q2079" t="s">
        <v>272</v>
      </c>
      <c r="R2079" t="s">
        <v>8666</v>
      </c>
      <c r="S2079" t="s">
        <v>8645</v>
      </c>
      <c r="T2079" t="b">
        <v>0</v>
      </c>
      <c r="U2079" t="b">
        <v>0</v>
      </c>
      <c r="V2079">
        <v>2</v>
      </c>
      <c r="W2079">
        <v>0</v>
      </c>
      <c r="X2079">
        <v>8</v>
      </c>
      <c r="AG2079" t="s">
        <v>2818</v>
      </c>
      <c r="AH2079" t="s">
        <v>6387</v>
      </c>
    </row>
    <row r="2080" spans="1:34" x14ac:dyDescent="0.25">
      <c r="A2080">
        <v>7</v>
      </c>
      <c r="B2080" t="s">
        <v>652</v>
      </c>
      <c r="C2080" t="s">
        <v>655</v>
      </c>
      <c r="D2080" t="s">
        <v>653</v>
      </c>
      <c r="E2080" t="s">
        <v>654</v>
      </c>
      <c r="F2080" t="s">
        <v>657</v>
      </c>
      <c r="G2080" t="s">
        <v>11043</v>
      </c>
      <c r="H2080" t="s">
        <v>1224</v>
      </c>
      <c r="I2080" t="s">
        <v>1225</v>
      </c>
      <c r="J2080">
        <v>1</v>
      </c>
      <c r="L2080" t="s">
        <v>1206</v>
      </c>
      <c r="M2080" t="s">
        <v>1226</v>
      </c>
      <c r="N2080" t="s">
        <v>1227</v>
      </c>
      <c r="O2080" t="s">
        <v>6388</v>
      </c>
      <c r="P2080" t="s">
        <v>394</v>
      </c>
      <c r="Q2080" t="s">
        <v>272</v>
      </c>
      <c r="R2080" t="s">
        <v>8666</v>
      </c>
      <c r="S2080" t="s">
        <v>8645</v>
      </c>
      <c r="T2080" t="b">
        <v>0</v>
      </c>
      <c r="U2080" t="b">
        <v>0</v>
      </c>
      <c r="V2080">
        <v>2</v>
      </c>
      <c r="W2080">
        <v>0</v>
      </c>
      <c r="X2080">
        <v>15</v>
      </c>
      <c r="AG2080" t="s">
        <v>2818</v>
      </c>
      <c r="AH2080" t="s">
        <v>6389</v>
      </c>
    </row>
    <row r="2081" spans="1:34" x14ac:dyDescent="0.25">
      <c r="A2081">
        <v>7</v>
      </c>
      <c r="B2081" t="s">
        <v>652</v>
      </c>
      <c r="C2081" t="s">
        <v>655</v>
      </c>
      <c r="D2081" t="s">
        <v>653</v>
      </c>
      <c r="E2081" t="s">
        <v>654</v>
      </c>
      <c r="F2081" t="s">
        <v>657</v>
      </c>
      <c r="G2081" t="s">
        <v>11043</v>
      </c>
      <c r="H2081" t="s">
        <v>1224</v>
      </c>
      <c r="I2081" t="s">
        <v>1225</v>
      </c>
      <c r="J2081">
        <v>1</v>
      </c>
      <c r="L2081" t="s">
        <v>1206</v>
      </c>
      <c r="M2081" t="s">
        <v>1226</v>
      </c>
      <c r="N2081" t="s">
        <v>1227</v>
      </c>
      <c r="O2081" t="s">
        <v>6390</v>
      </c>
      <c r="P2081" t="s">
        <v>1</v>
      </c>
      <c r="Q2081" t="s">
        <v>2</v>
      </c>
      <c r="R2081" t="s">
        <v>2</v>
      </c>
      <c r="S2081" t="s">
        <v>8646</v>
      </c>
      <c r="T2081" t="b">
        <v>0</v>
      </c>
      <c r="U2081" t="b">
        <v>1</v>
      </c>
      <c r="V2081">
        <v>1</v>
      </c>
      <c r="W2081">
        <v>150</v>
      </c>
      <c r="Y2081">
        <v>60</v>
      </c>
      <c r="AG2081" t="s">
        <v>6391</v>
      </c>
      <c r="AH2081" t="s">
        <v>6392</v>
      </c>
    </row>
    <row r="2082" spans="1:34" x14ac:dyDescent="0.25">
      <c r="A2082">
        <v>7</v>
      </c>
      <c r="B2082" t="s">
        <v>652</v>
      </c>
      <c r="C2082" t="s">
        <v>655</v>
      </c>
      <c r="D2082" t="s">
        <v>653</v>
      </c>
      <c r="E2082" t="s">
        <v>654</v>
      </c>
      <c r="F2082" t="s">
        <v>657</v>
      </c>
      <c r="G2082" t="s">
        <v>11043</v>
      </c>
      <c r="H2082" t="s">
        <v>1224</v>
      </c>
      <c r="I2082" t="s">
        <v>1225</v>
      </c>
      <c r="J2082">
        <v>1</v>
      </c>
      <c r="L2082" t="s">
        <v>1206</v>
      </c>
      <c r="M2082" t="s">
        <v>1226</v>
      </c>
      <c r="N2082" t="s">
        <v>1227</v>
      </c>
      <c r="O2082" t="s">
        <v>6393</v>
      </c>
      <c r="P2082" t="s">
        <v>1</v>
      </c>
      <c r="Q2082" t="s">
        <v>2</v>
      </c>
      <c r="R2082" t="s">
        <v>2</v>
      </c>
      <c r="S2082" t="s">
        <v>8646</v>
      </c>
      <c r="T2082" t="b">
        <v>0</v>
      </c>
      <c r="U2082" t="b">
        <v>1</v>
      </c>
      <c r="V2082">
        <v>2</v>
      </c>
      <c r="W2082">
        <v>150</v>
      </c>
      <c r="Y2082">
        <v>60</v>
      </c>
      <c r="AG2082" t="s">
        <v>6391</v>
      </c>
      <c r="AH2082" t="s">
        <v>6394</v>
      </c>
    </row>
    <row r="2083" spans="1:34" x14ac:dyDescent="0.25">
      <c r="A2083">
        <v>7</v>
      </c>
      <c r="B2083" t="s">
        <v>652</v>
      </c>
      <c r="C2083" t="s">
        <v>655</v>
      </c>
      <c r="D2083" t="s">
        <v>653</v>
      </c>
      <c r="E2083" t="s">
        <v>654</v>
      </c>
      <c r="F2083" t="s">
        <v>657</v>
      </c>
      <c r="G2083" t="s">
        <v>11043</v>
      </c>
      <c r="H2083" t="s">
        <v>1224</v>
      </c>
      <c r="I2083" t="s">
        <v>1225</v>
      </c>
      <c r="J2083">
        <v>1</v>
      </c>
      <c r="L2083" t="s">
        <v>1206</v>
      </c>
      <c r="M2083" t="s">
        <v>1226</v>
      </c>
      <c r="N2083" t="s">
        <v>1227</v>
      </c>
      <c r="O2083" t="s">
        <v>6395</v>
      </c>
      <c r="P2083" t="s">
        <v>1</v>
      </c>
      <c r="Q2083" t="s">
        <v>2</v>
      </c>
      <c r="R2083" t="s">
        <v>2</v>
      </c>
      <c r="S2083" t="s">
        <v>8646</v>
      </c>
      <c r="T2083" t="b">
        <v>0</v>
      </c>
      <c r="U2083" t="b">
        <v>1</v>
      </c>
      <c r="V2083">
        <v>3</v>
      </c>
      <c r="W2083">
        <v>150</v>
      </c>
      <c r="Y2083">
        <v>60</v>
      </c>
      <c r="AG2083" t="s">
        <v>6391</v>
      </c>
      <c r="AH2083" t="s">
        <v>6396</v>
      </c>
    </row>
    <row r="2084" spans="1:34" x14ac:dyDescent="0.25">
      <c r="A2084">
        <v>7</v>
      </c>
      <c r="B2084" t="s">
        <v>652</v>
      </c>
      <c r="C2084" t="s">
        <v>655</v>
      </c>
      <c r="D2084" t="s">
        <v>653</v>
      </c>
      <c r="E2084" t="s">
        <v>654</v>
      </c>
      <c r="F2084" t="s">
        <v>657</v>
      </c>
      <c r="G2084" t="s">
        <v>11043</v>
      </c>
      <c r="H2084" t="s">
        <v>1224</v>
      </c>
      <c r="I2084" t="s">
        <v>1225</v>
      </c>
      <c r="J2084">
        <v>1</v>
      </c>
      <c r="L2084" t="s">
        <v>1206</v>
      </c>
      <c r="M2084" t="s">
        <v>1226</v>
      </c>
      <c r="N2084" t="s">
        <v>1227</v>
      </c>
      <c r="O2084" t="s">
        <v>6397</v>
      </c>
      <c r="P2084" t="s">
        <v>1</v>
      </c>
      <c r="Q2084" t="s">
        <v>2</v>
      </c>
      <c r="R2084" t="s">
        <v>2</v>
      </c>
      <c r="S2084" t="s">
        <v>8646</v>
      </c>
      <c r="T2084" t="b">
        <v>0</v>
      </c>
      <c r="U2084" t="b">
        <v>1</v>
      </c>
      <c r="V2084">
        <v>4</v>
      </c>
      <c r="W2084">
        <v>150</v>
      </c>
      <c r="Y2084">
        <v>49.8</v>
      </c>
      <c r="AG2084" t="s">
        <v>6324</v>
      </c>
      <c r="AH2084" t="s">
        <v>6398</v>
      </c>
    </row>
    <row r="2085" spans="1:34" x14ac:dyDescent="0.25">
      <c r="A2085">
        <v>7</v>
      </c>
      <c r="B2085" t="s">
        <v>652</v>
      </c>
      <c r="C2085" t="s">
        <v>655</v>
      </c>
      <c r="D2085" t="s">
        <v>653</v>
      </c>
      <c r="E2085" t="s">
        <v>654</v>
      </c>
      <c r="F2085" t="s">
        <v>657</v>
      </c>
      <c r="G2085" t="s">
        <v>11043</v>
      </c>
      <c r="H2085" t="s">
        <v>1224</v>
      </c>
      <c r="I2085" t="s">
        <v>1225</v>
      </c>
      <c r="J2085">
        <v>1</v>
      </c>
      <c r="L2085" t="s">
        <v>1206</v>
      </c>
      <c r="M2085" t="s">
        <v>1226</v>
      </c>
      <c r="N2085" t="s">
        <v>1227</v>
      </c>
      <c r="O2085" t="s">
        <v>6399</v>
      </c>
      <c r="P2085" t="s">
        <v>1</v>
      </c>
      <c r="Q2085" t="s">
        <v>2</v>
      </c>
      <c r="R2085" t="s">
        <v>2</v>
      </c>
      <c r="S2085" t="s">
        <v>8646</v>
      </c>
      <c r="T2085" t="b">
        <v>0</v>
      </c>
      <c r="U2085" t="b">
        <v>1</v>
      </c>
      <c r="V2085">
        <v>5</v>
      </c>
      <c r="W2085">
        <v>150</v>
      </c>
      <c r="Y2085">
        <v>46.800000000000004</v>
      </c>
      <c r="AG2085" t="s">
        <v>6400</v>
      </c>
      <c r="AH2085" t="s">
        <v>6401</v>
      </c>
    </row>
    <row r="2086" spans="1:34" x14ac:dyDescent="0.25">
      <c r="A2086">
        <v>7</v>
      </c>
      <c r="B2086" t="s">
        <v>652</v>
      </c>
      <c r="C2086" t="s">
        <v>655</v>
      </c>
      <c r="D2086" t="s">
        <v>653</v>
      </c>
      <c r="E2086" t="s">
        <v>654</v>
      </c>
      <c r="F2086" t="s">
        <v>657</v>
      </c>
      <c r="G2086" t="s">
        <v>11043</v>
      </c>
      <c r="H2086" t="s">
        <v>1224</v>
      </c>
      <c r="I2086" t="s">
        <v>1225</v>
      </c>
      <c r="J2086">
        <v>1</v>
      </c>
      <c r="L2086" t="s">
        <v>1206</v>
      </c>
      <c r="M2086" t="s">
        <v>1226</v>
      </c>
      <c r="N2086" t="s">
        <v>1227</v>
      </c>
      <c r="O2086" t="s">
        <v>6402</v>
      </c>
      <c r="P2086" t="s">
        <v>32</v>
      </c>
      <c r="Q2086" t="s">
        <v>25</v>
      </c>
      <c r="R2086" t="s">
        <v>25</v>
      </c>
      <c r="S2086" t="s">
        <v>8646</v>
      </c>
      <c r="T2086" t="b">
        <v>0</v>
      </c>
      <c r="U2086" t="b">
        <v>0</v>
      </c>
      <c r="V2086">
        <v>1</v>
      </c>
      <c r="W2086">
        <v>200</v>
      </c>
      <c r="X2086">
        <v>7</v>
      </c>
      <c r="AB2086">
        <v>2</v>
      </c>
      <c r="AC2086">
        <v>1</v>
      </c>
      <c r="AD2086">
        <v>1</v>
      </c>
      <c r="AE2086" t="s">
        <v>618</v>
      </c>
      <c r="AG2086" t="s">
        <v>6403</v>
      </c>
      <c r="AH2086" t="s">
        <v>6404</v>
      </c>
    </row>
    <row r="2087" spans="1:34" x14ac:dyDescent="0.25">
      <c r="A2087">
        <v>7</v>
      </c>
      <c r="B2087" t="s">
        <v>652</v>
      </c>
      <c r="C2087" t="s">
        <v>655</v>
      </c>
      <c r="D2087" t="s">
        <v>653</v>
      </c>
      <c r="E2087" t="s">
        <v>654</v>
      </c>
      <c r="F2087" t="s">
        <v>657</v>
      </c>
      <c r="G2087" t="s">
        <v>11043</v>
      </c>
      <c r="H2087" t="s">
        <v>1224</v>
      </c>
      <c r="I2087" t="s">
        <v>1225</v>
      </c>
      <c r="J2087">
        <v>1</v>
      </c>
      <c r="L2087" t="s">
        <v>1206</v>
      </c>
      <c r="M2087" t="s">
        <v>1226</v>
      </c>
      <c r="N2087" t="s">
        <v>1227</v>
      </c>
      <c r="O2087" t="s">
        <v>6405</v>
      </c>
      <c r="P2087" t="s">
        <v>32</v>
      </c>
      <c r="Q2087" t="s">
        <v>25</v>
      </c>
      <c r="R2087" t="s">
        <v>25</v>
      </c>
      <c r="S2087" t="s">
        <v>8646</v>
      </c>
      <c r="T2087" t="b">
        <v>0</v>
      </c>
      <c r="U2087" t="b">
        <v>0</v>
      </c>
      <c r="V2087">
        <v>2</v>
      </c>
      <c r="W2087">
        <v>205</v>
      </c>
      <c r="X2087">
        <v>6</v>
      </c>
      <c r="AB2087">
        <v>2</v>
      </c>
      <c r="AC2087">
        <v>1</v>
      </c>
      <c r="AD2087">
        <v>1</v>
      </c>
      <c r="AE2087" t="s">
        <v>1745</v>
      </c>
      <c r="AG2087" t="s">
        <v>6406</v>
      </c>
      <c r="AH2087" t="s">
        <v>6407</v>
      </c>
    </row>
    <row r="2088" spans="1:34" x14ac:dyDescent="0.25">
      <c r="A2088">
        <v>7</v>
      </c>
      <c r="B2088" t="s">
        <v>652</v>
      </c>
      <c r="C2088" t="s">
        <v>655</v>
      </c>
      <c r="D2088" t="s">
        <v>653</v>
      </c>
      <c r="E2088" t="s">
        <v>654</v>
      </c>
      <c r="F2088" t="s">
        <v>657</v>
      </c>
      <c r="G2088" t="s">
        <v>11043</v>
      </c>
      <c r="H2088" t="s">
        <v>1224</v>
      </c>
      <c r="I2088" t="s">
        <v>1225</v>
      </c>
      <c r="J2088">
        <v>1</v>
      </c>
      <c r="L2088" t="s">
        <v>1206</v>
      </c>
      <c r="M2088" t="s">
        <v>1226</v>
      </c>
      <c r="N2088" t="s">
        <v>1227</v>
      </c>
      <c r="O2088" t="s">
        <v>6408</v>
      </c>
      <c r="P2088" t="s">
        <v>32</v>
      </c>
      <c r="Q2088" t="s">
        <v>25</v>
      </c>
      <c r="R2088" t="s">
        <v>25</v>
      </c>
      <c r="S2088" t="s">
        <v>8646</v>
      </c>
      <c r="T2088" t="b">
        <v>0</v>
      </c>
      <c r="U2088" t="b">
        <v>0</v>
      </c>
      <c r="V2088">
        <v>3</v>
      </c>
      <c r="W2088">
        <v>210</v>
      </c>
      <c r="X2088">
        <v>5.5</v>
      </c>
      <c r="AB2088">
        <v>2</v>
      </c>
      <c r="AC2088">
        <v>1</v>
      </c>
      <c r="AD2088">
        <v>1</v>
      </c>
      <c r="AE2088" t="s">
        <v>610</v>
      </c>
      <c r="AG2088" t="s">
        <v>6135</v>
      </c>
      <c r="AH2088" t="s">
        <v>6409</v>
      </c>
    </row>
    <row r="2089" spans="1:34" x14ac:dyDescent="0.25">
      <c r="A2089">
        <v>7</v>
      </c>
      <c r="B2089" t="s">
        <v>652</v>
      </c>
      <c r="C2089" t="s">
        <v>655</v>
      </c>
      <c r="D2089" t="s">
        <v>653</v>
      </c>
      <c r="E2089" t="s">
        <v>654</v>
      </c>
      <c r="F2089" t="s">
        <v>657</v>
      </c>
      <c r="G2089" t="s">
        <v>11043</v>
      </c>
      <c r="H2089" t="s">
        <v>1224</v>
      </c>
      <c r="I2089" t="s">
        <v>1225</v>
      </c>
      <c r="J2089">
        <v>1</v>
      </c>
      <c r="L2089" t="s">
        <v>1206</v>
      </c>
      <c r="M2089" t="s">
        <v>1226</v>
      </c>
      <c r="N2089" t="s">
        <v>1227</v>
      </c>
      <c r="O2089" t="s">
        <v>6410</v>
      </c>
      <c r="P2089" t="s">
        <v>32</v>
      </c>
      <c r="Q2089" t="s">
        <v>25</v>
      </c>
      <c r="R2089" t="s">
        <v>25</v>
      </c>
      <c r="S2089" t="s">
        <v>8646</v>
      </c>
      <c r="T2089" t="b">
        <v>0</v>
      </c>
      <c r="U2089" t="b">
        <v>0</v>
      </c>
      <c r="V2089">
        <v>4</v>
      </c>
      <c r="W2089">
        <v>210</v>
      </c>
      <c r="X2089">
        <v>5</v>
      </c>
      <c r="AB2089">
        <v>2</v>
      </c>
      <c r="AC2089">
        <v>1</v>
      </c>
      <c r="AD2089">
        <v>1</v>
      </c>
      <c r="AE2089" t="s">
        <v>3930</v>
      </c>
      <c r="AG2089" t="s">
        <v>6411</v>
      </c>
      <c r="AH2089" t="s">
        <v>6412</v>
      </c>
    </row>
    <row r="2090" spans="1:34" x14ac:dyDescent="0.25">
      <c r="A2090">
        <v>7</v>
      </c>
      <c r="B2090" t="s">
        <v>652</v>
      </c>
      <c r="C2090" t="s">
        <v>655</v>
      </c>
      <c r="D2090" t="s">
        <v>653</v>
      </c>
      <c r="E2090" t="s">
        <v>654</v>
      </c>
      <c r="F2090" t="s">
        <v>657</v>
      </c>
      <c r="G2090" t="s">
        <v>11043</v>
      </c>
      <c r="H2090" t="s">
        <v>1224</v>
      </c>
      <c r="I2090" t="s">
        <v>1225</v>
      </c>
      <c r="J2090">
        <v>1</v>
      </c>
      <c r="L2090" t="s">
        <v>1206</v>
      </c>
      <c r="M2090" t="s">
        <v>1226</v>
      </c>
      <c r="N2090" t="s">
        <v>1227</v>
      </c>
      <c r="O2090" t="s">
        <v>6413</v>
      </c>
      <c r="P2090" t="s">
        <v>24</v>
      </c>
      <c r="Q2090" t="s">
        <v>25</v>
      </c>
      <c r="R2090" t="s">
        <v>25</v>
      </c>
      <c r="S2090" t="s">
        <v>8658</v>
      </c>
      <c r="T2090" t="b">
        <v>0</v>
      </c>
      <c r="U2090" t="b">
        <v>0</v>
      </c>
      <c r="V2090">
        <v>1</v>
      </c>
      <c r="W2090">
        <v>0</v>
      </c>
      <c r="X2090">
        <v>8</v>
      </c>
      <c r="AB2090">
        <v>1</v>
      </c>
      <c r="AC2090">
        <v>2</v>
      </c>
      <c r="AD2090">
        <v>1</v>
      </c>
      <c r="AE2090" t="s">
        <v>1745</v>
      </c>
      <c r="AG2090" t="s">
        <v>6414</v>
      </c>
      <c r="AH2090" t="s">
        <v>6415</v>
      </c>
    </row>
    <row r="2091" spans="1:34" x14ac:dyDescent="0.25">
      <c r="A2091">
        <v>7</v>
      </c>
      <c r="B2091" t="s">
        <v>652</v>
      </c>
      <c r="C2091" t="s">
        <v>655</v>
      </c>
      <c r="D2091" t="s">
        <v>653</v>
      </c>
      <c r="E2091" t="s">
        <v>654</v>
      </c>
      <c r="F2091" t="s">
        <v>657</v>
      </c>
      <c r="G2091" t="s">
        <v>11043</v>
      </c>
      <c r="H2091" t="s">
        <v>1224</v>
      </c>
      <c r="I2091" t="s">
        <v>1225</v>
      </c>
      <c r="J2091">
        <v>1</v>
      </c>
      <c r="L2091" t="s">
        <v>1206</v>
      </c>
      <c r="M2091" t="s">
        <v>1226</v>
      </c>
      <c r="N2091" t="s">
        <v>1227</v>
      </c>
      <c r="O2091" t="s">
        <v>6416</v>
      </c>
      <c r="P2091" t="s">
        <v>24</v>
      </c>
      <c r="Q2091" t="s">
        <v>25</v>
      </c>
      <c r="R2091" t="s">
        <v>25</v>
      </c>
      <c r="S2091" t="s">
        <v>8658</v>
      </c>
      <c r="T2091" t="b">
        <v>0</v>
      </c>
      <c r="U2091" t="b">
        <v>0</v>
      </c>
      <c r="V2091">
        <v>2</v>
      </c>
      <c r="W2091">
        <v>0</v>
      </c>
      <c r="X2091">
        <v>7</v>
      </c>
      <c r="AB2091">
        <v>2</v>
      </c>
      <c r="AC2091">
        <v>2</v>
      </c>
      <c r="AD2091">
        <v>1</v>
      </c>
      <c r="AE2091" t="s">
        <v>1745</v>
      </c>
      <c r="AG2091" t="s">
        <v>6417</v>
      </c>
      <c r="AH2091" t="s">
        <v>6418</v>
      </c>
    </row>
    <row r="2092" spans="1:34" x14ac:dyDescent="0.25">
      <c r="A2092">
        <v>7</v>
      </c>
      <c r="B2092" t="s">
        <v>652</v>
      </c>
      <c r="C2092" t="s">
        <v>655</v>
      </c>
      <c r="D2092" t="s">
        <v>653</v>
      </c>
      <c r="E2092" t="s">
        <v>654</v>
      </c>
      <c r="F2092" t="s">
        <v>657</v>
      </c>
      <c r="G2092" t="s">
        <v>11043</v>
      </c>
      <c r="H2092" t="s">
        <v>1224</v>
      </c>
      <c r="I2092" t="s">
        <v>1225</v>
      </c>
      <c r="J2092">
        <v>1</v>
      </c>
      <c r="L2092" t="s">
        <v>1206</v>
      </c>
      <c r="M2092" t="s">
        <v>1226</v>
      </c>
      <c r="N2092" t="s">
        <v>1227</v>
      </c>
      <c r="O2092" t="s">
        <v>6419</v>
      </c>
      <c r="P2092" t="s">
        <v>24</v>
      </c>
      <c r="Q2092" t="s">
        <v>25</v>
      </c>
      <c r="R2092" t="s">
        <v>25</v>
      </c>
      <c r="S2092" t="s">
        <v>8658</v>
      </c>
      <c r="T2092" t="b">
        <v>0</v>
      </c>
      <c r="U2092" t="b">
        <v>0</v>
      </c>
      <c r="V2092">
        <v>3</v>
      </c>
      <c r="W2092">
        <v>0</v>
      </c>
      <c r="X2092">
        <v>8</v>
      </c>
      <c r="AB2092">
        <v>2</v>
      </c>
      <c r="AC2092">
        <v>2</v>
      </c>
      <c r="AD2092">
        <v>1</v>
      </c>
      <c r="AE2092" t="s">
        <v>1745</v>
      </c>
      <c r="AG2092" t="s">
        <v>6417</v>
      </c>
      <c r="AH2092" t="s">
        <v>6420</v>
      </c>
    </row>
    <row r="2093" spans="1:34" x14ac:dyDescent="0.25">
      <c r="A2093">
        <v>7</v>
      </c>
      <c r="B2093" t="s">
        <v>652</v>
      </c>
      <c r="C2093" t="s">
        <v>655</v>
      </c>
      <c r="D2093" t="s">
        <v>653</v>
      </c>
      <c r="E2093" t="s">
        <v>654</v>
      </c>
      <c r="F2093" t="s">
        <v>657</v>
      </c>
      <c r="G2093" t="s">
        <v>11043</v>
      </c>
      <c r="H2093" t="s">
        <v>1224</v>
      </c>
      <c r="I2093" t="s">
        <v>1225</v>
      </c>
      <c r="J2093">
        <v>1</v>
      </c>
      <c r="L2093" t="s">
        <v>1206</v>
      </c>
      <c r="M2093" t="s">
        <v>1226</v>
      </c>
      <c r="N2093" t="s">
        <v>1227</v>
      </c>
      <c r="O2093" t="s">
        <v>6421</v>
      </c>
      <c r="P2093" t="s">
        <v>96</v>
      </c>
      <c r="Q2093" t="s">
        <v>8644</v>
      </c>
      <c r="R2093" t="s">
        <v>8488</v>
      </c>
      <c r="S2093" t="s">
        <v>8645</v>
      </c>
      <c r="T2093" t="b">
        <v>1</v>
      </c>
      <c r="U2093" t="b">
        <v>0</v>
      </c>
      <c r="V2093">
        <v>1</v>
      </c>
      <c r="W2093">
        <v>35</v>
      </c>
      <c r="X2093">
        <v>6</v>
      </c>
      <c r="AB2093">
        <v>2</v>
      </c>
      <c r="AC2093">
        <v>2</v>
      </c>
      <c r="AD2093">
        <v>2</v>
      </c>
      <c r="AE2093" t="s">
        <v>1745</v>
      </c>
      <c r="AG2093" t="s">
        <v>6422</v>
      </c>
      <c r="AH2093" t="s">
        <v>6423</v>
      </c>
    </row>
    <row r="2094" spans="1:34" x14ac:dyDescent="0.25">
      <c r="A2094">
        <v>7</v>
      </c>
      <c r="B2094" t="s">
        <v>652</v>
      </c>
      <c r="C2094" t="s">
        <v>655</v>
      </c>
      <c r="D2094" t="s">
        <v>653</v>
      </c>
      <c r="E2094" t="s">
        <v>654</v>
      </c>
      <c r="F2094" t="s">
        <v>657</v>
      </c>
      <c r="G2094" t="s">
        <v>11043</v>
      </c>
      <c r="H2094" t="s">
        <v>1224</v>
      </c>
      <c r="I2094" t="s">
        <v>1225</v>
      </c>
      <c r="J2094">
        <v>1</v>
      </c>
      <c r="L2094" t="s">
        <v>1206</v>
      </c>
      <c r="M2094" t="s">
        <v>1226</v>
      </c>
      <c r="N2094" t="s">
        <v>1227</v>
      </c>
      <c r="O2094" t="s">
        <v>6424</v>
      </c>
      <c r="P2094" t="s">
        <v>96</v>
      </c>
      <c r="Q2094" t="s">
        <v>8644</v>
      </c>
      <c r="R2094" t="s">
        <v>8488</v>
      </c>
      <c r="S2094" t="s">
        <v>8645</v>
      </c>
      <c r="T2094" t="b">
        <v>1</v>
      </c>
      <c r="U2094" t="b">
        <v>0</v>
      </c>
      <c r="V2094">
        <v>2</v>
      </c>
      <c r="W2094">
        <v>35</v>
      </c>
      <c r="X2094">
        <v>6</v>
      </c>
      <c r="AB2094">
        <v>2</v>
      </c>
      <c r="AC2094">
        <v>2</v>
      </c>
      <c r="AD2094">
        <v>2</v>
      </c>
      <c r="AE2094" t="s">
        <v>1745</v>
      </c>
      <c r="AG2094" t="s">
        <v>3735</v>
      </c>
      <c r="AH2094" t="s">
        <v>6425</v>
      </c>
    </row>
    <row r="2095" spans="1:34" x14ac:dyDescent="0.25">
      <c r="A2095">
        <v>7</v>
      </c>
      <c r="B2095" t="s">
        <v>652</v>
      </c>
      <c r="C2095" t="s">
        <v>655</v>
      </c>
      <c r="D2095" t="s">
        <v>653</v>
      </c>
      <c r="E2095" t="s">
        <v>654</v>
      </c>
      <c r="F2095" t="s">
        <v>657</v>
      </c>
      <c r="G2095" t="s">
        <v>11043</v>
      </c>
      <c r="H2095" t="s">
        <v>1224</v>
      </c>
      <c r="I2095" t="s">
        <v>1225</v>
      </c>
      <c r="J2095">
        <v>1</v>
      </c>
      <c r="L2095" t="s">
        <v>1206</v>
      </c>
      <c r="M2095" t="s">
        <v>1226</v>
      </c>
      <c r="N2095" t="s">
        <v>1227</v>
      </c>
      <c r="O2095" t="s">
        <v>6426</v>
      </c>
      <c r="P2095" t="s">
        <v>96</v>
      </c>
      <c r="Q2095" t="s">
        <v>8644</v>
      </c>
      <c r="R2095" t="s">
        <v>8488</v>
      </c>
      <c r="S2095" t="s">
        <v>8645</v>
      </c>
      <c r="T2095" t="b">
        <v>1</v>
      </c>
      <c r="U2095" t="b">
        <v>0</v>
      </c>
      <c r="V2095">
        <v>3</v>
      </c>
      <c r="W2095">
        <v>35</v>
      </c>
      <c r="X2095">
        <v>6</v>
      </c>
      <c r="AB2095">
        <v>2</v>
      </c>
      <c r="AC2095">
        <v>2</v>
      </c>
      <c r="AD2095">
        <v>2</v>
      </c>
      <c r="AE2095" t="s">
        <v>610</v>
      </c>
      <c r="AG2095" t="s">
        <v>3600</v>
      </c>
      <c r="AH2095" t="s">
        <v>6427</v>
      </c>
    </row>
    <row r="2096" spans="1:34" x14ac:dyDescent="0.25">
      <c r="A2096">
        <v>7</v>
      </c>
      <c r="B2096" t="s">
        <v>652</v>
      </c>
      <c r="C2096" t="s">
        <v>655</v>
      </c>
      <c r="D2096" t="s">
        <v>653</v>
      </c>
      <c r="E2096" t="s">
        <v>654</v>
      </c>
      <c r="F2096" t="s">
        <v>657</v>
      </c>
      <c r="G2096" t="s">
        <v>11043</v>
      </c>
      <c r="H2096" t="s">
        <v>1224</v>
      </c>
      <c r="I2096" t="s">
        <v>1225</v>
      </c>
      <c r="J2096">
        <v>1</v>
      </c>
      <c r="L2096" t="s">
        <v>1206</v>
      </c>
      <c r="M2096" t="s">
        <v>1226</v>
      </c>
      <c r="N2096" t="s">
        <v>1227</v>
      </c>
      <c r="O2096" t="s">
        <v>6428</v>
      </c>
      <c r="P2096" t="s">
        <v>96</v>
      </c>
      <c r="Q2096" t="s">
        <v>8644</v>
      </c>
      <c r="R2096" t="s">
        <v>8488</v>
      </c>
      <c r="S2096" t="s">
        <v>8645</v>
      </c>
      <c r="T2096" t="b">
        <v>1</v>
      </c>
      <c r="U2096" t="b">
        <v>0</v>
      </c>
      <c r="V2096">
        <v>4</v>
      </c>
      <c r="W2096">
        <v>35</v>
      </c>
      <c r="X2096">
        <v>5.5</v>
      </c>
      <c r="AB2096">
        <v>2</v>
      </c>
      <c r="AC2096">
        <v>2</v>
      </c>
      <c r="AD2096">
        <v>2</v>
      </c>
      <c r="AE2096" t="s">
        <v>610</v>
      </c>
      <c r="AG2096" t="s">
        <v>3600</v>
      </c>
      <c r="AH2096" t="s">
        <v>6429</v>
      </c>
    </row>
    <row r="2097" spans="1:34" x14ac:dyDescent="0.25">
      <c r="A2097">
        <v>7</v>
      </c>
      <c r="B2097" t="s">
        <v>652</v>
      </c>
      <c r="C2097" t="s">
        <v>655</v>
      </c>
      <c r="D2097" t="s">
        <v>653</v>
      </c>
      <c r="E2097" t="s">
        <v>654</v>
      </c>
      <c r="F2097" t="s">
        <v>657</v>
      </c>
      <c r="G2097" t="s">
        <v>11043</v>
      </c>
      <c r="H2097" t="s">
        <v>1224</v>
      </c>
      <c r="I2097" t="s">
        <v>1225</v>
      </c>
      <c r="J2097">
        <v>1</v>
      </c>
      <c r="L2097" t="s">
        <v>1206</v>
      </c>
      <c r="M2097" t="s">
        <v>1226</v>
      </c>
      <c r="N2097" t="s">
        <v>1227</v>
      </c>
      <c r="O2097" t="s">
        <v>6430</v>
      </c>
      <c r="P2097" t="s">
        <v>217</v>
      </c>
      <c r="Q2097" t="s">
        <v>8650</v>
      </c>
      <c r="R2097" t="s">
        <v>8637</v>
      </c>
      <c r="S2097" t="s">
        <v>8645</v>
      </c>
      <c r="T2097" t="b">
        <v>1</v>
      </c>
      <c r="U2097" t="b">
        <v>0</v>
      </c>
      <c r="V2097">
        <v>1</v>
      </c>
      <c r="W2097">
        <v>20</v>
      </c>
      <c r="X2097">
        <v>12</v>
      </c>
      <c r="AB2097">
        <v>3</v>
      </c>
      <c r="AC2097">
        <v>1</v>
      </c>
      <c r="AD2097">
        <v>3</v>
      </c>
      <c r="AE2097" t="s">
        <v>618</v>
      </c>
      <c r="AG2097" t="s">
        <v>6431</v>
      </c>
      <c r="AH2097" t="s">
        <v>6432</v>
      </c>
    </row>
    <row r="2098" spans="1:34" x14ac:dyDescent="0.25">
      <c r="A2098">
        <v>7</v>
      </c>
      <c r="B2098" t="s">
        <v>652</v>
      </c>
      <c r="C2098" t="s">
        <v>655</v>
      </c>
      <c r="D2098" t="s">
        <v>653</v>
      </c>
      <c r="E2098" t="s">
        <v>654</v>
      </c>
      <c r="F2098" t="s">
        <v>657</v>
      </c>
      <c r="G2098" t="s">
        <v>11043</v>
      </c>
      <c r="H2098" t="s">
        <v>1224</v>
      </c>
      <c r="I2098" t="s">
        <v>1225</v>
      </c>
      <c r="J2098">
        <v>1</v>
      </c>
      <c r="L2098" t="s">
        <v>1206</v>
      </c>
      <c r="M2098" t="s">
        <v>1226</v>
      </c>
      <c r="N2098" t="s">
        <v>1227</v>
      </c>
      <c r="O2098" t="s">
        <v>6433</v>
      </c>
      <c r="P2098" t="s">
        <v>217</v>
      </c>
      <c r="Q2098" t="s">
        <v>8650</v>
      </c>
      <c r="R2098" t="s">
        <v>8637</v>
      </c>
      <c r="S2098" t="s">
        <v>8645</v>
      </c>
      <c r="T2098" t="b">
        <v>1</v>
      </c>
      <c r="U2098" t="b">
        <v>0</v>
      </c>
      <c r="V2098">
        <v>2</v>
      </c>
      <c r="W2098">
        <v>20</v>
      </c>
      <c r="X2098">
        <v>11</v>
      </c>
      <c r="AB2098">
        <v>3</v>
      </c>
      <c r="AC2098">
        <v>1</v>
      </c>
      <c r="AD2098">
        <v>3</v>
      </c>
      <c r="AE2098" t="s">
        <v>1745</v>
      </c>
      <c r="AG2098" t="s">
        <v>6434</v>
      </c>
      <c r="AH2098" t="s">
        <v>6435</v>
      </c>
    </row>
    <row r="2099" spans="1:34" x14ac:dyDescent="0.25">
      <c r="A2099">
        <v>7</v>
      </c>
      <c r="B2099" t="s">
        <v>652</v>
      </c>
      <c r="C2099" t="s">
        <v>655</v>
      </c>
      <c r="D2099" t="s">
        <v>653</v>
      </c>
      <c r="E2099" t="s">
        <v>654</v>
      </c>
      <c r="F2099" t="s">
        <v>657</v>
      </c>
      <c r="G2099" t="s">
        <v>11043</v>
      </c>
      <c r="H2099" t="s">
        <v>1224</v>
      </c>
      <c r="I2099" t="s">
        <v>1225</v>
      </c>
      <c r="J2099">
        <v>1</v>
      </c>
      <c r="L2099" t="s">
        <v>1206</v>
      </c>
      <c r="M2099" t="s">
        <v>1226</v>
      </c>
      <c r="N2099" t="s">
        <v>1227</v>
      </c>
      <c r="O2099" t="s">
        <v>6436</v>
      </c>
      <c r="P2099" t="s">
        <v>217</v>
      </c>
      <c r="Q2099" t="s">
        <v>8650</v>
      </c>
      <c r="R2099" t="s">
        <v>8637</v>
      </c>
      <c r="S2099" t="s">
        <v>8645</v>
      </c>
      <c r="T2099" t="b">
        <v>1</v>
      </c>
      <c r="U2099" t="b">
        <v>0</v>
      </c>
      <c r="V2099">
        <v>3</v>
      </c>
      <c r="W2099">
        <v>20</v>
      </c>
      <c r="X2099">
        <v>10</v>
      </c>
      <c r="AB2099">
        <v>3</v>
      </c>
      <c r="AC2099">
        <v>1</v>
      </c>
      <c r="AD2099">
        <v>3</v>
      </c>
      <c r="AE2099" t="s">
        <v>1745</v>
      </c>
      <c r="AG2099" t="s">
        <v>6434</v>
      </c>
      <c r="AH2099" t="s">
        <v>6437</v>
      </c>
    </row>
    <row r="2100" spans="1:34" x14ac:dyDescent="0.25">
      <c r="A2100">
        <v>7</v>
      </c>
      <c r="B2100" t="s">
        <v>652</v>
      </c>
      <c r="C2100" t="s">
        <v>655</v>
      </c>
      <c r="D2100" t="s">
        <v>653</v>
      </c>
      <c r="E2100" t="s">
        <v>654</v>
      </c>
      <c r="F2100" t="s">
        <v>657</v>
      </c>
      <c r="G2100" t="s">
        <v>11043</v>
      </c>
      <c r="H2100" t="s">
        <v>1224</v>
      </c>
      <c r="I2100" t="s">
        <v>1225</v>
      </c>
      <c r="J2100">
        <v>1</v>
      </c>
      <c r="L2100" t="s">
        <v>1206</v>
      </c>
      <c r="M2100" t="s">
        <v>1226</v>
      </c>
      <c r="N2100" t="s">
        <v>1227</v>
      </c>
      <c r="O2100" t="s">
        <v>6438</v>
      </c>
      <c r="P2100" t="s">
        <v>217</v>
      </c>
      <c r="Q2100" t="s">
        <v>8650</v>
      </c>
      <c r="R2100" t="s">
        <v>8637</v>
      </c>
      <c r="S2100" t="s">
        <v>8645</v>
      </c>
      <c r="T2100" t="b">
        <v>1</v>
      </c>
      <c r="U2100" t="b">
        <v>0</v>
      </c>
      <c r="V2100">
        <v>4</v>
      </c>
      <c r="W2100">
        <v>20</v>
      </c>
      <c r="X2100">
        <v>8</v>
      </c>
      <c r="AB2100">
        <v>3</v>
      </c>
      <c r="AC2100">
        <v>1</v>
      </c>
      <c r="AD2100">
        <v>3</v>
      </c>
      <c r="AE2100" t="s">
        <v>1745</v>
      </c>
      <c r="AG2100" t="s">
        <v>6434</v>
      </c>
      <c r="AH2100" t="s">
        <v>6439</v>
      </c>
    </row>
    <row r="2101" spans="1:34" x14ac:dyDescent="0.25">
      <c r="A2101">
        <v>7</v>
      </c>
      <c r="B2101" t="s">
        <v>652</v>
      </c>
      <c r="C2101" t="s">
        <v>655</v>
      </c>
      <c r="D2101" t="s">
        <v>653</v>
      </c>
      <c r="E2101" t="s">
        <v>654</v>
      </c>
      <c r="F2101" t="s">
        <v>657</v>
      </c>
      <c r="G2101" t="s">
        <v>11043</v>
      </c>
      <c r="H2101" t="s">
        <v>1224</v>
      </c>
      <c r="I2101" t="s">
        <v>1225</v>
      </c>
      <c r="J2101">
        <v>1</v>
      </c>
      <c r="L2101" t="s">
        <v>1206</v>
      </c>
      <c r="M2101" t="s">
        <v>1226</v>
      </c>
      <c r="N2101" t="s">
        <v>1227</v>
      </c>
      <c r="O2101" t="s">
        <v>6440</v>
      </c>
      <c r="P2101" t="s">
        <v>339</v>
      </c>
      <c r="Q2101" t="s">
        <v>2</v>
      </c>
      <c r="R2101" t="s">
        <v>8653</v>
      </c>
      <c r="S2101" t="s">
        <v>8645</v>
      </c>
      <c r="T2101" t="b">
        <v>0</v>
      </c>
      <c r="U2101" t="b">
        <v>1</v>
      </c>
      <c r="V2101">
        <v>1</v>
      </c>
      <c r="W2101">
        <v>50</v>
      </c>
      <c r="Y2101">
        <v>60</v>
      </c>
      <c r="AG2101" t="s">
        <v>6441</v>
      </c>
      <c r="AH2101" t="s">
        <v>6442</v>
      </c>
    </row>
    <row r="2102" spans="1:34" x14ac:dyDescent="0.25">
      <c r="A2102">
        <v>7</v>
      </c>
      <c r="B2102" t="s">
        <v>652</v>
      </c>
      <c r="C2102" t="s">
        <v>655</v>
      </c>
      <c r="D2102" t="s">
        <v>653</v>
      </c>
      <c r="E2102" t="s">
        <v>654</v>
      </c>
      <c r="F2102" t="s">
        <v>657</v>
      </c>
      <c r="G2102" t="s">
        <v>11043</v>
      </c>
      <c r="H2102" t="s">
        <v>1224</v>
      </c>
      <c r="I2102" t="s">
        <v>1225</v>
      </c>
      <c r="J2102">
        <v>1</v>
      </c>
      <c r="L2102" t="s">
        <v>1206</v>
      </c>
      <c r="M2102" t="s">
        <v>1226</v>
      </c>
      <c r="N2102" t="s">
        <v>1227</v>
      </c>
      <c r="O2102" t="s">
        <v>6443</v>
      </c>
      <c r="P2102" t="s">
        <v>339</v>
      </c>
      <c r="Q2102" t="s">
        <v>2</v>
      </c>
      <c r="R2102" t="s">
        <v>8653</v>
      </c>
      <c r="S2102" t="s">
        <v>8645</v>
      </c>
      <c r="T2102" t="b">
        <v>0</v>
      </c>
      <c r="U2102" t="b">
        <v>1</v>
      </c>
      <c r="V2102">
        <v>2</v>
      </c>
      <c r="W2102">
        <v>50</v>
      </c>
      <c r="Y2102">
        <v>60</v>
      </c>
      <c r="AG2102" t="s">
        <v>6444</v>
      </c>
      <c r="AH2102" t="s">
        <v>6445</v>
      </c>
    </row>
    <row r="2103" spans="1:34" x14ac:dyDescent="0.25">
      <c r="A2103">
        <v>7</v>
      </c>
      <c r="B2103" t="s">
        <v>652</v>
      </c>
      <c r="C2103" t="s">
        <v>655</v>
      </c>
      <c r="D2103" t="s">
        <v>653</v>
      </c>
      <c r="E2103" t="s">
        <v>654</v>
      </c>
      <c r="F2103" t="s">
        <v>657</v>
      </c>
      <c r="G2103" t="s">
        <v>11043</v>
      </c>
      <c r="H2103" t="s">
        <v>1224</v>
      </c>
      <c r="I2103" t="s">
        <v>1225</v>
      </c>
      <c r="J2103">
        <v>1</v>
      </c>
      <c r="L2103" t="s">
        <v>1206</v>
      </c>
      <c r="M2103" t="s">
        <v>1226</v>
      </c>
      <c r="N2103" t="s">
        <v>1227</v>
      </c>
      <c r="O2103" t="s">
        <v>6446</v>
      </c>
      <c r="P2103" t="s">
        <v>339</v>
      </c>
      <c r="Q2103" t="s">
        <v>2</v>
      </c>
      <c r="R2103" t="s">
        <v>8653</v>
      </c>
      <c r="S2103" t="s">
        <v>8645</v>
      </c>
      <c r="T2103" t="b">
        <v>0</v>
      </c>
      <c r="U2103" t="b">
        <v>1</v>
      </c>
      <c r="V2103">
        <v>3</v>
      </c>
      <c r="W2103">
        <v>50</v>
      </c>
      <c r="Y2103">
        <v>60</v>
      </c>
      <c r="AG2103" t="s">
        <v>6441</v>
      </c>
      <c r="AH2103" t="s">
        <v>6447</v>
      </c>
    </row>
    <row r="2104" spans="1:34" x14ac:dyDescent="0.25">
      <c r="A2104">
        <v>7</v>
      </c>
      <c r="B2104" t="s">
        <v>652</v>
      </c>
      <c r="C2104" t="s">
        <v>655</v>
      </c>
      <c r="D2104" t="s">
        <v>653</v>
      </c>
      <c r="E2104" t="s">
        <v>654</v>
      </c>
      <c r="F2104" t="s">
        <v>657</v>
      </c>
      <c r="G2104" t="s">
        <v>11043</v>
      </c>
      <c r="H2104" t="s">
        <v>1224</v>
      </c>
      <c r="I2104" t="s">
        <v>1225</v>
      </c>
      <c r="J2104">
        <v>1</v>
      </c>
      <c r="L2104" t="s">
        <v>1206</v>
      </c>
      <c r="M2104" t="s">
        <v>1226</v>
      </c>
      <c r="N2104" t="s">
        <v>1227</v>
      </c>
      <c r="O2104" t="s">
        <v>6448</v>
      </c>
      <c r="P2104" t="s">
        <v>334</v>
      </c>
      <c r="Q2104" t="s">
        <v>2</v>
      </c>
      <c r="R2104" t="s">
        <v>8652</v>
      </c>
      <c r="S2104" t="s">
        <v>8646</v>
      </c>
      <c r="T2104" t="b">
        <v>0</v>
      </c>
      <c r="U2104" t="b">
        <v>1</v>
      </c>
      <c r="V2104">
        <v>1</v>
      </c>
      <c r="W2104">
        <v>0</v>
      </c>
      <c r="Y2104">
        <v>60</v>
      </c>
      <c r="AG2104" t="s">
        <v>6449</v>
      </c>
      <c r="AH2104" t="s">
        <v>6450</v>
      </c>
    </row>
    <row r="2105" spans="1:34" x14ac:dyDescent="0.25">
      <c r="A2105">
        <v>7</v>
      </c>
      <c r="B2105" t="s">
        <v>652</v>
      </c>
      <c r="C2105" t="s">
        <v>655</v>
      </c>
      <c r="D2105" t="s">
        <v>653</v>
      </c>
      <c r="E2105" t="s">
        <v>654</v>
      </c>
      <c r="F2105" t="s">
        <v>657</v>
      </c>
      <c r="G2105" t="s">
        <v>11043</v>
      </c>
      <c r="H2105" t="s">
        <v>1224</v>
      </c>
      <c r="I2105" t="s">
        <v>1225</v>
      </c>
      <c r="J2105">
        <v>1</v>
      </c>
      <c r="L2105" t="s">
        <v>1206</v>
      </c>
      <c r="M2105" t="s">
        <v>1226</v>
      </c>
      <c r="N2105" t="s">
        <v>1227</v>
      </c>
      <c r="O2105" t="s">
        <v>6451</v>
      </c>
      <c r="P2105" t="s">
        <v>334</v>
      </c>
      <c r="Q2105" t="s">
        <v>2</v>
      </c>
      <c r="R2105" t="s">
        <v>8652</v>
      </c>
      <c r="S2105" t="s">
        <v>8646</v>
      </c>
      <c r="T2105" t="b">
        <v>0</v>
      </c>
      <c r="U2105" t="b">
        <v>1</v>
      </c>
      <c r="V2105">
        <v>2</v>
      </c>
      <c r="W2105">
        <v>0</v>
      </c>
      <c r="Y2105">
        <v>60</v>
      </c>
      <c r="AG2105" t="s">
        <v>6452</v>
      </c>
      <c r="AH2105" t="s">
        <v>1227</v>
      </c>
    </row>
    <row r="2106" spans="1:34" x14ac:dyDescent="0.25">
      <c r="A2106">
        <v>7</v>
      </c>
      <c r="B2106" t="s">
        <v>652</v>
      </c>
      <c r="C2106" t="s">
        <v>655</v>
      </c>
      <c r="D2106" t="s">
        <v>653</v>
      </c>
      <c r="E2106" t="s">
        <v>654</v>
      </c>
      <c r="F2106" t="s">
        <v>657</v>
      </c>
      <c r="G2106" t="s">
        <v>11043</v>
      </c>
      <c r="H2106" t="s">
        <v>1228</v>
      </c>
      <c r="I2106" t="s">
        <v>1229</v>
      </c>
      <c r="J2106">
        <v>2</v>
      </c>
      <c r="L2106" t="s">
        <v>1211</v>
      </c>
      <c r="M2106" t="s">
        <v>1230</v>
      </c>
      <c r="N2106" t="s">
        <v>1231</v>
      </c>
      <c r="O2106" t="s">
        <v>6453</v>
      </c>
      <c r="P2106" t="s">
        <v>363</v>
      </c>
      <c r="Q2106" t="s">
        <v>357</v>
      </c>
      <c r="R2106" t="s">
        <v>357</v>
      </c>
      <c r="S2106" t="s">
        <v>357</v>
      </c>
      <c r="T2106" t="b">
        <v>0</v>
      </c>
      <c r="U2106" t="b">
        <v>1</v>
      </c>
      <c r="V2106">
        <v>1</v>
      </c>
      <c r="Y2106">
        <v>360</v>
      </c>
      <c r="Z2106">
        <v>0.63</v>
      </c>
      <c r="AA2106" t="s">
        <v>3957</v>
      </c>
      <c r="AG2106" t="s">
        <v>6313</v>
      </c>
      <c r="AH2106" t="s">
        <v>1230</v>
      </c>
    </row>
    <row r="2107" spans="1:34" x14ac:dyDescent="0.25">
      <c r="A2107">
        <v>7</v>
      </c>
      <c r="B2107" t="s">
        <v>652</v>
      </c>
      <c r="C2107" t="s">
        <v>655</v>
      </c>
      <c r="D2107" t="s">
        <v>653</v>
      </c>
      <c r="E2107" t="s">
        <v>654</v>
      </c>
      <c r="F2107" t="s">
        <v>657</v>
      </c>
      <c r="G2107" t="s">
        <v>11043</v>
      </c>
      <c r="H2107" t="s">
        <v>1228</v>
      </c>
      <c r="I2107" t="s">
        <v>1229</v>
      </c>
      <c r="J2107">
        <v>2</v>
      </c>
      <c r="L2107" t="s">
        <v>1211</v>
      </c>
      <c r="M2107" t="s">
        <v>1230</v>
      </c>
      <c r="N2107" t="s">
        <v>1231</v>
      </c>
      <c r="O2107" t="s">
        <v>6454</v>
      </c>
      <c r="P2107" t="s">
        <v>394</v>
      </c>
      <c r="Q2107" t="s">
        <v>272</v>
      </c>
      <c r="R2107" t="s">
        <v>8666</v>
      </c>
      <c r="S2107" t="s">
        <v>8645</v>
      </c>
      <c r="T2107" t="b">
        <v>0</v>
      </c>
      <c r="U2107" t="b">
        <v>0</v>
      </c>
      <c r="V2107">
        <v>1</v>
      </c>
      <c r="W2107">
        <v>0</v>
      </c>
      <c r="X2107">
        <v>12</v>
      </c>
      <c r="AG2107" t="s">
        <v>5122</v>
      </c>
      <c r="AH2107" t="s">
        <v>6455</v>
      </c>
    </row>
    <row r="2108" spans="1:34" x14ac:dyDescent="0.25">
      <c r="A2108">
        <v>7</v>
      </c>
      <c r="B2108" t="s">
        <v>652</v>
      </c>
      <c r="C2108" t="s">
        <v>655</v>
      </c>
      <c r="D2108" t="s">
        <v>653</v>
      </c>
      <c r="E2108" t="s">
        <v>654</v>
      </c>
      <c r="F2108" t="s">
        <v>657</v>
      </c>
      <c r="G2108" t="s">
        <v>11043</v>
      </c>
      <c r="H2108" t="s">
        <v>1228</v>
      </c>
      <c r="I2108" t="s">
        <v>1229</v>
      </c>
      <c r="J2108">
        <v>2</v>
      </c>
      <c r="L2108" t="s">
        <v>1211</v>
      </c>
      <c r="M2108" t="s">
        <v>1230</v>
      </c>
      <c r="N2108" t="s">
        <v>1231</v>
      </c>
      <c r="O2108" t="s">
        <v>6456</v>
      </c>
      <c r="P2108" t="s">
        <v>403</v>
      </c>
      <c r="Q2108" t="s">
        <v>272</v>
      </c>
      <c r="R2108" t="s">
        <v>8666</v>
      </c>
      <c r="S2108" t="s">
        <v>8645</v>
      </c>
      <c r="T2108" t="b">
        <v>0</v>
      </c>
      <c r="U2108" t="b">
        <v>0</v>
      </c>
      <c r="V2108">
        <v>1</v>
      </c>
      <c r="W2108">
        <v>0</v>
      </c>
      <c r="X2108">
        <v>8</v>
      </c>
      <c r="AH2108" t="s">
        <v>6457</v>
      </c>
    </row>
    <row r="2109" spans="1:34" x14ac:dyDescent="0.25">
      <c r="A2109">
        <v>7</v>
      </c>
      <c r="B2109" t="s">
        <v>652</v>
      </c>
      <c r="C2109" t="s">
        <v>655</v>
      </c>
      <c r="D2109" t="s">
        <v>653</v>
      </c>
      <c r="E2109" t="s">
        <v>654</v>
      </c>
      <c r="F2109" t="s">
        <v>657</v>
      </c>
      <c r="G2109" t="s">
        <v>11043</v>
      </c>
      <c r="H2109" t="s">
        <v>1228</v>
      </c>
      <c r="I2109" t="s">
        <v>1229</v>
      </c>
      <c r="J2109">
        <v>2</v>
      </c>
      <c r="L2109" t="s">
        <v>1211</v>
      </c>
      <c r="M2109" t="s">
        <v>1230</v>
      </c>
      <c r="N2109" t="s">
        <v>1231</v>
      </c>
      <c r="O2109" t="s">
        <v>6458</v>
      </c>
      <c r="P2109" t="s">
        <v>403</v>
      </c>
      <c r="Q2109" t="s">
        <v>272</v>
      </c>
      <c r="R2109" t="s">
        <v>8666</v>
      </c>
      <c r="S2109" t="s">
        <v>8645</v>
      </c>
      <c r="T2109" t="b">
        <v>0</v>
      </c>
      <c r="U2109" t="b">
        <v>0</v>
      </c>
      <c r="V2109">
        <v>2</v>
      </c>
      <c r="W2109">
        <v>0</v>
      </c>
      <c r="X2109">
        <v>8</v>
      </c>
      <c r="AH2109" t="s">
        <v>6459</v>
      </c>
    </row>
    <row r="2110" spans="1:34" x14ac:dyDescent="0.25">
      <c r="A2110">
        <v>7</v>
      </c>
      <c r="B2110" t="s">
        <v>652</v>
      </c>
      <c r="C2110" t="s">
        <v>655</v>
      </c>
      <c r="D2110" t="s">
        <v>653</v>
      </c>
      <c r="E2110" t="s">
        <v>654</v>
      </c>
      <c r="F2110" t="s">
        <v>657</v>
      </c>
      <c r="G2110" t="s">
        <v>11043</v>
      </c>
      <c r="H2110" t="s">
        <v>1228</v>
      </c>
      <c r="I2110" t="s">
        <v>1229</v>
      </c>
      <c r="J2110">
        <v>2</v>
      </c>
      <c r="L2110" t="s">
        <v>1211</v>
      </c>
      <c r="M2110" t="s">
        <v>1230</v>
      </c>
      <c r="N2110" t="s">
        <v>1231</v>
      </c>
      <c r="O2110" t="s">
        <v>6460</v>
      </c>
      <c r="P2110" t="s">
        <v>147</v>
      </c>
      <c r="Q2110" t="s">
        <v>148</v>
      </c>
      <c r="R2110" t="s">
        <v>8659</v>
      </c>
      <c r="S2110" t="s">
        <v>8645</v>
      </c>
      <c r="T2110" t="b">
        <v>0</v>
      </c>
      <c r="U2110" t="b">
        <v>0</v>
      </c>
      <c r="V2110">
        <v>1</v>
      </c>
      <c r="W2110">
        <v>120</v>
      </c>
      <c r="X2110">
        <v>9</v>
      </c>
      <c r="AB2110">
        <v>3</v>
      </c>
      <c r="AC2110">
        <v>1</v>
      </c>
      <c r="AE2110" t="s">
        <v>618</v>
      </c>
      <c r="AG2110" t="s">
        <v>6461</v>
      </c>
      <c r="AH2110" t="s">
        <v>6462</v>
      </c>
    </row>
    <row r="2111" spans="1:34" x14ac:dyDescent="0.25">
      <c r="A2111">
        <v>7</v>
      </c>
      <c r="B2111" t="s">
        <v>652</v>
      </c>
      <c r="C2111" t="s">
        <v>655</v>
      </c>
      <c r="D2111" t="s">
        <v>653</v>
      </c>
      <c r="E2111" t="s">
        <v>654</v>
      </c>
      <c r="F2111" t="s">
        <v>657</v>
      </c>
      <c r="G2111" t="s">
        <v>11043</v>
      </c>
      <c r="H2111" t="s">
        <v>1228</v>
      </c>
      <c r="I2111" t="s">
        <v>1229</v>
      </c>
      <c r="J2111">
        <v>2</v>
      </c>
      <c r="L2111" t="s">
        <v>1211</v>
      </c>
      <c r="M2111" t="s">
        <v>1230</v>
      </c>
      <c r="N2111" t="s">
        <v>1231</v>
      </c>
      <c r="O2111" t="s">
        <v>6463</v>
      </c>
      <c r="P2111" t="s">
        <v>147</v>
      </c>
      <c r="Q2111" t="s">
        <v>148</v>
      </c>
      <c r="R2111" t="s">
        <v>8659</v>
      </c>
      <c r="S2111" t="s">
        <v>8645</v>
      </c>
      <c r="T2111" t="b">
        <v>0</v>
      </c>
      <c r="U2111" t="b">
        <v>0</v>
      </c>
      <c r="V2111">
        <v>2</v>
      </c>
      <c r="W2111">
        <v>130</v>
      </c>
      <c r="X2111">
        <v>8</v>
      </c>
      <c r="AB2111">
        <v>3</v>
      </c>
      <c r="AC2111">
        <v>1</v>
      </c>
      <c r="AE2111" t="s">
        <v>618</v>
      </c>
      <c r="AG2111" t="s">
        <v>6461</v>
      </c>
      <c r="AH2111" t="s">
        <v>6464</v>
      </c>
    </row>
    <row r="2112" spans="1:34" x14ac:dyDescent="0.25">
      <c r="A2112">
        <v>7</v>
      </c>
      <c r="B2112" t="s">
        <v>652</v>
      </c>
      <c r="C2112" t="s">
        <v>655</v>
      </c>
      <c r="D2112" t="s">
        <v>653</v>
      </c>
      <c r="E2112" t="s">
        <v>654</v>
      </c>
      <c r="F2112" t="s">
        <v>657</v>
      </c>
      <c r="G2112" t="s">
        <v>11043</v>
      </c>
      <c r="H2112" t="s">
        <v>1228</v>
      </c>
      <c r="I2112" t="s">
        <v>1229</v>
      </c>
      <c r="J2112">
        <v>2</v>
      </c>
      <c r="L2112" t="s">
        <v>1211</v>
      </c>
      <c r="M2112" t="s">
        <v>1230</v>
      </c>
      <c r="N2112" t="s">
        <v>1231</v>
      </c>
      <c r="O2112" t="s">
        <v>6465</v>
      </c>
      <c r="P2112" t="s">
        <v>147</v>
      </c>
      <c r="Q2112" t="s">
        <v>148</v>
      </c>
      <c r="R2112" t="s">
        <v>8659</v>
      </c>
      <c r="S2112" t="s">
        <v>8645</v>
      </c>
      <c r="T2112" t="b">
        <v>0</v>
      </c>
      <c r="U2112" t="b">
        <v>0</v>
      </c>
      <c r="V2112">
        <v>3</v>
      </c>
      <c r="W2112">
        <v>140</v>
      </c>
      <c r="X2112">
        <v>6</v>
      </c>
      <c r="AB2112">
        <v>3</v>
      </c>
      <c r="AC2112">
        <v>1</v>
      </c>
      <c r="AE2112" t="s">
        <v>610</v>
      </c>
      <c r="AG2112" t="s">
        <v>6466</v>
      </c>
      <c r="AH2112" t="s">
        <v>6467</v>
      </c>
    </row>
    <row r="2113" spans="1:34" x14ac:dyDescent="0.25">
      <c r="A2113">
        <v>7</v>
      </c>
      <c r="B2113" t="s">
        <v>652</v>
      </c>
      <c r="C2113" t="s">
        <v>655</v>
      </c>
      <c r="D2113" t="s">
        <v>653</v>
      </c>
      <c r="E2113" t="s">
        <v>654</v>
      </c>
      <c r="F2113" t="s">
        <v>657</v>
      </c>
      <c r="G2113" t="s">
        <v>11043</v>
      </c>
      <c r="H2113" t="s">
        <v>1228</v>
      </c>
      <c r="I2113" t="s">
        <v>1229</v>
      </c>
      <c r="J2113">
        <v>2</v>
      </c>
      <c r="L2113" t="s">
        <v>1211</v>
      </c>
      <c r="M2113" t="s">
        <v>1230</v>
      </c>
      <c r="N2113" t="s">
        <v>1231</v>
      </c>
      <c r="O2113" t="s">
        <v>6468</v>
      </c>
      <c r="P2113" t="s">
        <v>147</v>
      </c>
      <c r="Q2113" t="s">
        <v>148</v>
      </c>
      <c r="R2113" t="s">
        <v>8659</v>
      </c>
      <c r="S2113" t="s">
        <v>8645</v>
      </c>
      <c r="T2113" t="b">
        <v>0</v>
      </c>
      <c r="U2113" t="b">
        <v>0</v>
      </c>
      <c r="V2113">
        <v>4</v>
      </c>
      <c r="W2113">
        <v>140</v>
      </c>
      <c r="X2113">
        <v>4.5</v>
      </c>
      <c r="AB2113">
        <v>3</v>
      </c>
      <c r="AC2113">
        <v>1</v>
      </c>
      <c r="AE2113" t="s">
        <v>610</v>
      </c>
      <c r="AG2113" t="s">
        <v>6466</v>
      </c>
      <c r="AH2113" t="s">
        <v>6469</v>
      </c>
    </row>
    <row r="2114" spans="1:34" x14ac:dyDescent="0.25">
      <c r="A2114">
        <v>7</v>
      </c>
      <c r="B2114" t="s">
        <v>652</v>
      </c>
      <c r="C2114" t="s">
        <v>655</v>
      </c>
      <c r="D2114" t="s">
        <v>653</v>
      </c>
      <c r="E2114" t="s">
        <v>654</v>
      </c>
      <c r="F2114" t="s">
        <v>657</v>
      </c>
      <c r="G2114" t="s">
        <v>11043</v>
      </c>
      <c r="H2114" t="s">
        <v>1228</v>
      </c>
      <c r="I2114" t="s">
        <v>1229</v>
      </c>
      <c r="J2114">
        <v>2</v>
      </c>
      <c r="L2114" t="s">
        <v>1211</v>
      </c>
      <c r="M2114" t="s">
        <v>1230</v>
      </c>
      <c r="N2114" t="s">
        <v>1231</v>
      </c>
      <c r="O2114" t="s">
        <v>6470</v>
      </c>
      <c r="P2114" t="s">
        <v>181</v>
      </c>
      <c r="Q2114" t="s">
        <v>148</v>
      </c>
      <c r="R2114" t="s">
        <v>8659</v>
      </c>
      <c r="S2114" t="s">
        <v>8645</v>
      </c>
      <c r="T2114" t="b">
        <v>0</v>
      </c>
      <c r="U2114" t="b">
        <v>0</v>
      </c>
      <c r="V2114">
        <v>1</v>
      </c>
      <c r="W2114">
        <v>90</v>
      </c>
      <c r="X2114">
        <v>10</v>
      </c>
      <c r="AB2114">
        <v>2</v>
      </c>
      <c r="AC2114">
        <v>1</v>
      </c>
      <c r="AD2114">
        <v>2</v>
      </c>
      <c r="AE2114" t="s">
        <v>2289</v>
      </c>
      <c r="AG2114" t="s">
        <v>6471</v>
      </c>
      <c r="AH2114" t="s">
        <v>6472</v>
      </c>
    </row>
    <row r="2115" spans="1:34" x14ac:dyDescent="0.25">
      <c r="A2115">
        <v>7</v>
      </c>
      <c r="B2115" t="s">
        <v>652</v>
      </c>
      <c r="C2115" t="s">
        <v>655</v>
      </c>
      <c r="D2115" t="s">
        <v>653</v>
      </c>
      <c r="E2115" t="s">
        <v>654</v>
      </c>
      <c r="F2115" t="s">
        <v>657</v>
      </c>
      <c r="G2115" t="s">
        <v>11043</v>
      </c>
      <c r="H2115" t="s">
        <v>1228</v>
      </c>
      <c r="I2115" t="s">
        <v>1229</v>
      </c>
      <c r="J2115">
        <v>2</v>
      </c>
      <c r="L2115" t="s">
        <v>1211</v>
      </c>
      <c r="M2115" t="s">
        <v>1230</v>
      </c>
      <c r="N2115" t="s">
        <v>1231</v>
      </c>
      <c r="O2115" t="s">
        <v>6473</v>
      </c>
      <c r="P2115" t="s">
        <v>181</v>
      </c>
      <c r="Q2115" t="s">
        <v>148</v>
      </c>
      <c r="R2115" t="s">
        <v>8659</v>
      </c>
      <c r="S2115" t="s">
        <v>8645</v>
      </c>
      <c r="T2115" t="b">
        <v>0</v>
      </c>
      <c r="U2115" t="b">
        <v>0</v>
      </c>
      <c r="V2115">
        <v>2</v>
      </c>
      <c r="W2115">
        <v>100</v>
      </c>
      <c r="X2115">
        <v>10</v>
      </c>
      <c r="AB2115">
        <v>2</v>
      </c>
      <c r="AC2115">
        <v>1</v>
      </c>
      <c r="AD2115">
        <v>2</v>
      </c>
      <c r="AE2115" t="s">
        <v>618</v>
      </c>
      <c r="AG2115" t="s">
        <v>6474</v>
      </c>
      <c r="AH2115" t="s">
        <v>6475</v>
      </c>
    </row>
    <row r="2116" spans="1:34" x14ac:dyDescent="0.25">
      <c r="A2116">
        <v>7</v>
      </c>
      <c r="B2116" t="s">
        <v>652</v>
      </c>
      <c r="C2116" t="s">
        <v>655</v>
      </c>
      <c r="D2116" t="s">
        <v>653</v>
      </c>
      <c r="E2116" t="s">
        <v>654</v>
      </c>
      <c r="F2116" t="s">
        <v>657</v>
      </c>
      <c r="G2116" t="s">
        <v>11043</v>
      </c>
      <c r="H2116" t="s">
        <v>1228</v>
      </c>
      <c r="I2116" t="s">
        <v>1229</v>
      </c>
      <c r="J2116">
        <v>2</v>
      </c>
      <c r="L2116" t="s">
        <v>1211</v>
      </c>
      <c r="M2116" t="s">
        <v>1230</v>
      </c>
      <c r="N2116" t="s">
        <v>1231</v>
      </c>
      <c r="O2116" t="s">
        <v>6476</v>
      </c>
      <c r="P2116" t="s">
        <v>181</v>
      </c>
      <c r="Q2116" t="s">
        <v>148</v>
      </c>
      <c r="R2116" t="s">
        <v>8659</v>
      </c>
      <c r="S2116" t="s">
        <v>8645</v>
      </c>
      <c r="T2116" t="b">
        <v>0</v>
      </c>
      <c r="U2116" t="b">
        <v>0</v>
      </c>
      <c r="V2116">
        <v>3</v>
      </c>
      <c r="W2116">
        <v>100</v>
      </c>
      <c r="X2116">
        <v>10</v>
      </c>
      <c r="AB2116">
        <v>2</v>
      </c>
      <c r="AC2116">
        <v>1</v>
      </c>
      <c r="AD2116">
        <v>2</v>
      </c>
      <c r="AE2116" t="s">
        <v>610</v>
      </c>
      <c r="AG2116" t="s">
        <v>6477</v>
      </c>
      <c r="AH2116" t="s">
        <v>6478</v>
      </c>
    </row>
    <row r="2117" spans="1:34" x14ac:dyDescent="0.25">
      <c r="A2117">
        <v>7</v>
      </c>
      <c r="B2117" t="s">
        <v>652</v>
      </c>
      <c r="C2117" t="s">
        <v>655</v>
      </c>
      <c r="D2117" t="s">
        <v>653</v>
      </c>
      <c r="E2117" t="s">
        <v>654</v>
      </c>
      <c r="F2117" t="s">
        <v>657</v>
      </c>
      <c r="G2117" t="s">
        <v>11043</v>
      </c>
      <c r="H2117" t="s">
        <v>1228</v>
      </c>
      <c r="I2117" t="s">
        <v>1229</v>
      </c>
      <c r="J2117">
        <v>2</v>
      </c>
      <c r="L2117" t="s">
        <v>1211</v>
      </c>
      <c r="M2117" t="s">
        <v>1230</v>
      </c>
      <c r="N2117" t="s">
        <v>1231</v>
      </c>
      <c r="O2117" t="s">
        <v>6479</v>
      </c>
      <c r="P2117" t="s">
        <v>181</v>
      </c>
      <c r="Q2117" t="s">
        <v>148</v>
      </c>
      <c r="R2117" t="s">
        <v>8659</v>
      </c>
      <c r="S2117" t="s">
        <v>8645</v>
      </c>
      <c r="T2117" t="b">
        <v>0</v>
      </c>
      <c r="U2117" t="b">
        <v>0</v>
      </c>
      <c r="V2117">
        <v>4</v>
      </c>
      <c r="W2117">
        <v>105</v>
      </c>
      <c r="X2117">
        <v>7</v>
      </c>
      <c r="AB2117">
        <v>2</v>
      </c>
      <c r="AC2117">
        <v>1</v>
      </c>
      <c r="AD2117">
        <v>2</v>
      </c>
      <c r="AE2117" t="s">
        <v>610</v>
      </c>
      <c r="AG2117" t="s">
        <v>6480</v>
      </c>
      <c r="AH2117" t="s">
        <v>6481</v>
      </c>
    </row>
    <row r="2118" spans="1:34" x14ac:dyDescent="0.25">
      <c r="A2118">
        <v>7</v>
      </c>
      <c r="B2118" t="s">
        <v>652</v>
      </c>
      <c r="C2118" t="s">
        <v>655</v>
      </c>
      <c r="D2118" t="s">
        <v>653</v>
      </c>
      <c r="E2118" t="s">
        <v>654</v>
      </c>
      <c r="F2118" t="s">
        <v>657</v>
      </c>
      <c r="G2118" t="s">
        <v>11043</v>
      </c>
      <c r="H2118" t="s">
        <v>1228</v>
      </c>
      <c r="I2118" t="s">
        <v>1229</v>
      </c>
      <c r="J2118">
        <v>2</v>
      </c>
      <c r="L2118" t="s">
        <v>1211</v>
      </c>
      <c r="M2118" t="s">
        <v>1230</v>
      </c>
      <c r="N2118" t="s">
        <v>1231</v>
      </c>
      <c r="O2118" t="s">
        <v>6482</v>
      </c>
      <c r="P2118" t="s">
        <v>195</v>
      </c>
      <c r="Q2118" t="s">
        <v>148</v>
      </c>
      <c r="R2118" t="s">
        <v>8490</v>
      </c>
      <c r="S2118" t="s">
        <v>8645</v>
      </c>
      <c r="T2118" t="b">
        <v>0</v>
      </c>
      <c r="U2118" t="b">
        <v>0</v>
      </c>
      <c r="V2118">
        <v>1</v>
      </c>
      <c r="W2118">
        <v>20</v>
      </c>
      <c r="X2118">
        <v>12</v>
      </c>
      <c r="AB2118">
        <v>2</v>
      </c>
      <c r="AC2118">
        <v>2</v>
      </c>
      <c r="AD2118">
        <v>2</v>
      </c>
      <c r="AE2118" t="s">
        <v>618</v>
      </c>
      <c r="AG2118" t="s">
        <v>6483</v>
      </c>
      <c r="AH2118" t="s">
        <v>6484</v>
      </c>
    </row>
    <row r="2119" spans="1:34" x14ac:dyDescent="0.25">
      <c r="A2119">
        <v>7</v>
      </c>
      <c r="B2119" t="s">
        <v>652</v>
      </c>
      <c r="C2119" t="s">
        <v>655</v>
      </c>
      <c r="D2119" t="s">
        <v>653</v>
      </c>
      <c r="E2119" t="s">
        <v>654</v>
      </c>
      <c r="F2119" t="s">
        <v>657</v>
      </c>
      <c r="G2119" t="s">
        <v>11043</v>
      </c>
      <c r="H2119" t="s">
        <v>1228</v>
      </c>
      <c r="I2119" t="s">
        <v>1229</v>
      </c>
      <c r="J2119">
        <v>2</v>
      </c>
      <c r="L2119" t="s">
        <v>1211</v>
      </c>
      <c r="M2119" t="s">
        <v>1230</v>
      </c>
      <c r="N2119" t="s">
        <v>1231</v>
      </c>
      <c r="O2119" t="s">
        <v>6485</v>
      </c>
      <c r="P2119" t="s">
        <v>195</v>
      </c>
      <c r="Q2119" t="s">
        <v>148</v>
      </c>
      <c r="R2119" t="s">
        <v>8490</v>
      </c>
      <c r="S2119" t="s">
        <v>8645</v>
      </c>
      <c r="T2119" t="b">
        <v>0</v>
      </c>
      <c r="U2119" t="b">
        <v>0</v>
      </c>
      <c r="V2119">
        <v>2</v>
      </c>
      <c r="W2119">
        <v>20</v>
      </c>
      <c r="X2119">
        <v>15</v>
      </c>
      <c r="AB2119">
        <v>2</v>
      </c>
      <c r="AC2119">
        <v>2</v>
      </c>
      <c r="AD2119">
        <v>2</v>
      </c>
      <c r="AE2119" t="s">
        <v>1745</v>
      </c>
      <c r="AG2119" t="s">
        <v>6486</v>
      </c>
      <c r="AH2119" t="s">
        <v>6487</v>
      </c>
    </row>
    <row r="2120" spans="1:34" x14ac:dyDescent="0.25">
      <c r="A2120">
        <v>7</v>
      </c>
      <c r="B2120" t="s">
        <v>652</v>
      </c>
      <c r="C2120" t="s">
        <v>655</v>
      </c>
      <c r="D2120" t="s">
        <v>653</v>
      </c>
      <c r="E2120" t="s">
        <v>654</v>
      </c>
      <c r="F2120" t="s">
        <v>657</v>
      </c>
      <c r="G2120" t="s">
        <v>11043</v>
      </c>
      <c r="H2120" t="s">
        <v>1228</v>
      </c>
      <c r="I2120" t="s">
        <v>1229</v>
      </c>
      <c r="J2120">
        <v>2</v>
      </c>
      <c r="L2120" t="s">
        <v>1211</v>
      </c>
      <c r="M2120" t="s">
        <v>1230</v>
      </c>
      <c r="N2120" t="s">
        <v>1231</v>
      </c>
      <c r="O2120" t="s">
        <v>6488</v>
      </c>
      <c r="P2120" t="s">
        <v>195</v>
      </c>
      <c r="Q2120" t="s">
        <v>148</v>
      </c>
      <c r="R2120" t="s">
        <v>8490</v>
      </c>
      <c r="S2120" t="s">
        <v>8645</v>
      </c>
      <c r="T2120" t="b">
        <v>0</v>
      </c>
      <c r="U2120" t="b">
        <v>0</v>
      </c>
      <c r="V2120">
        <v>3</v>
      </c>
      <c r="W2120">
        <v>25</v>
      </c>
      <c r="X2120">
        <v>13</v>
      </c>
      <c r="AB2120">
        <v>2</v>
      </c>
      <c r="AC2120">
        <v>2</v>
      </c>
      <c r="AD2120">
        <v>2</v>
      </c>
      <c r="AE2120" t="s">
        <v>1745</v>
      </c>
      <c r="AG2120" t="s">
        <v>6486</v>
      </c>
      <c r="AH2120" t="s">
        <v>6489</v>
      </c>
    </row>
    <row r="2121" spans="1:34" x14ac:dyDescent="0.25">
      <c r="A2121">
        <v>7</v>
      </c>
      <c r="B2121" t="s">
        <v>652</v>
      </c>
      <c r="C2121" t="s">
        <v>655</v>
      </c>
      <c r="D2121" t="s">
        <v>653</v>
      </c>
      <c r="E2121" t="s">
        <v>654</v>
      </c>
      <c r="F2121" t="s">
        <v>657</v>
      </c>
      <c r="G2121" t="s">
        <v>11043</v>
      </c>
      <c r="H2121" t="s">
        <v>1228</v>
      </c>
      <c r="I2121" t="s">
        <v>1229</v>
      </c>
      <c r="J2121">
        <v>2</v>
      </c>
      <c r="L2121" t="s">
        <v>1211</v>
      </c>
      <c r="M2121" t="s">
        <v>1230</v>
      </c>
      <c r="N2121" t="s">
        <v>1231</v>
      </c>
      <c r="O2121" t="s">
        <v>6490</v>
      </c>
      <c r="P2121" t="s">
        <v>217</v>
      </c>
      <c r="Q2121" t="s">
        <v>8650</v>
      </c>
      <c r="R2121" t="s">
        <v>8637</v>
      </c>
      <c r="S2121" t="s">
        <v>8645</v>
      </c>
      <c r="T2121" t="b">
        <v>1</v>
      </c>
      <c r="U2121" t="b">
        <v>0</v>
      </c>
      <c r="V2121">
        <v>1</v>
      </c>
      <c r="W2121">
        <v>20</v>
      </c>
      <c r="X2121">
        <v>11</v>
      </c>
      <c r="AB2121">
        <v>3</v>
      </c>
      <c r="AC2121">
        <v>1</v>
      </c>
      <c r="AD2121">
        <v>3</v>
      </c>
      <c r="AE2121" t="s">
        <v>1745</v>
      </c>
      <c r="AG2121" t="s">
        <v>6491</v>
      </c>
      <c r="AH2121" t="s">
        <v>6492</v>
      </c>
    </row>
    <row r="2122" spans="1:34" x14ac:dyDescent="0.25">
      <c r="A2122">
        <v>7</v>
      </c>
      <c r="B2122" t="s">
        <v>652</v>
      </c>
      <c r="C2122" t="s">
        <v>655</v>
      </c>
      <c r="D2122" t="s">
        <v>653</v>
      </c>
      <c r="E2122" t="s">
        <v>654</v>
      </c>
      <c r="F2122" t="s">
        <v>657</v>
      </c>
      <c r="G2122" t="s">
        <v>11043</v>
      </c>
      <c r="H2122" t="s">
        <v>1228</v>
      </c>
      <c r="I2122" t="s">
        <v>1229</v>
      </c>
      <c r="J2122">
        <v>2</v>
      </c>
      <c r="L2122" t="s">
        <v>1211</v>
      </c>
      <c r="M2122" t="s">
        <v>1230</v>
      </c>
      <c r="N2122" t="s">
        <v>1231</v>
      </c>
      <c r="O2122" t="s">
        <v>6493</v>
      </c>
      <c r="P2122" t="s">
        <v>217</v>
      </c>
      <c r="Q2122" t="s">
        <v>8650</v>
      </c>
      <c r="R2122" t="s">
        <v>8637</v>
      </c>
      <c r="S2122" t="s">
        <v>8645</v>
      </c>
      <c r="T2122" t="b">
        <v>1</v>
      </c>
      <c r="U2122" t="b">
        <v>0</v>
      </c>
      <c r="V2122">
        <v>2</v>
      </c>
      <c r="W2122">
        <v>20</v>
      </c>
      <c r="X2122">
        <v>11</v>
      </c>
      <c r="AB2122">
        <v>3</v>
      </c>
      <c r="AC2122">
        <v>1</v>
      </c>
      <c r="AD2122">
        <v>3</v>
      </c>
      <c r="AE2122" t="s">
        <v>1745</v>
      </c>
      <c r="AG2122" t="s">
        <v>6494</v>
      </c>
      <c r="AH2122" t="s">
        <v>6495</v>
      </c>
    </row>
    <row r="2123" spans="1:34" x14ac:dyDescent="0.25">
      <c r="A2123">
        <v>7</v>
      </c>
      <c r="B2123" t="s">
        <v>652</v>
      </c>
      <c r="C2123" t="s">
        <v>655</v>
      </c>
      <c r="D2123" t="s">
        <v>653</v>
      </c>
      <c r="E2123" t="s">
        <v>654</v>
      </c>
      <c r="F2123" t="s">
        <v>657</v>
      </c>
      <c r="G2123" t="s">
        <v>11043</v>
      </c>
      <c r="H2123" t="s">
        <v>1228</v>
      </c>
      <c r="I2123" t="s">
        <v>1229</v>
      </c>
      <c r="J2123">
        <v>2</v>
      </c>
      <c r="L2123" t="s">
        <v>1211</v>
      </c>
      <c r="M2123" t="s">
        <v>1230</v>
      </c>
      <c r="N2123" t="s">
        <v>1231</v>
      </c>
      <c r="O2123" t="s">
        <v>6496</v>
      </c>
      <c r="P2123" t="s">
        <v>217</v>
      </c>
      <c r="Q2123" t="s">
        <v>8650</v>
      </c>
      <c r="R2123" t="s">
        <v>8637</v>
      </c>
      <c r="S2123" t="s">
        <v>8645</v>
      </c>
      <c r="T2123" t="b">
        <v>1</v>
      </c>
      <c r="U2123" t="b">
        <v>0</v>
      </c>
      <c r="V2123">
        <v>3</v>
      </c>
      <c r="W2123">
        <v>20</v>
      </c>
      <c r="X2123">
        <v>8</v>
      </c>
      <c r="AB2123">
        <v>3</v>
      </c>
      <c r="AC2123">
        <v>1</v>
      </c>
      <c r="AD2123">
        <v>3</v>
      </c>
      <c r="AE2123" t="s">
        <v>610</v>
      </c>
      <c r="AG2123" t="s">
        <v>6497</v>
      </c>
      <c r="AH2123" t="s">
        <v>6498</v>
      </c>
    </row>
    <row r="2124" spans="1:34" x14ac:dyDescent="0.25">
      <c r="A2124">
        <v>7</v>
      </c>
      <c r="B2124" t="s">
        <v>652</v>
      </c>
      <c r="C2124" t="s">
        <v>655</v>
      </c>
      <c r="D2124" t="s">
        <v>653</v>
      </c>
      <c r="E2124" t="s">
        <v>654</v>
      </c>
      <c r="F2124" t="s">
        <v>657</v>
      </c>
      <c r="G2124" t="s">
        <v>11043</v>
      </c>
      <c r="H2124" t="s">
        <v>1228</v>
      </c>
      <c r="I2124" t="s">
        <v>1229</v>
      </c>
      <c r="J2124">
        <v>2</v>
      </c>
      <c r="L2124" t="s">
        <v>1211</v>
      </c>
      <c r="M2124" t="s">
        <v>1230</v>
      </c>
      <c r="N2124" t="s">
        <v>1231</v>
      </c>
      <c r="O2124" t="s">
        <v>6499</v>
      </c>
      <c r="P2124" t="s">
        <v>217</v>
      </c>
      <c r="Q2124" t="s">
        <v>8650</v>
      </c>
      <c r="R2124" t="s">
        <v>8637</v>
      </c>
      <c r="S2124" t="s">
        <v>8645</v>
      </c>
      <c r="T2124" t="b">
        <v>1</v>
      </c>
      <c r="U2124" t="b">
        <v>0</v>
      </c>
      <c r="V2124">
        <v>4</v>
      </c>
      <c r="W2124">
        <v>20</v>
      </c>
      <c r="X2124">
        <v>8</v>
      </c>
      <c r="AB2124">
        <v>3</v>
      </c>
      <c r="AC2124">
        <v>1</v>
      </c>
      <c r="AD2124">
        <v>3</v>
      </c>
      <c r="AE2124" t="s">
        <v>610</v>
      </c>
      <c r="AG2124" t="s">
        <v>6500</v>
      </c>
      <c r="AH2124" t="s">
        <v>6501</v>
      </c>
    </row>
    <row r="2125" spans="1:34" x14ac:dyDescent="0.25">
      <c r="A2125">
        <v>7</v>
      </c>
      <c r="B2125" t="s">
        <v>652</v>
      </c>
      <c r="C2125" t="s">
        <v>655</v>
      </c>
      <c r="D2125" t="s">
        <v>653</v>
      </c>
      <c r="E2125" t="s">
        <v>654</v>
      </c>
      <c r="F2125" t="s">
        <v>657</v>
      </c>
      <c r="G2125" t="s">
        <v>11043</v>
      </c>
      <c r="H2125" t="s">
        <v>1228</v>
      </c>
      <c r="I2125" t="s">
        <v>1229</v>
      </c>
      <c r="J2125">
        <v>2</v>
      </c>
      <c r="L2125" t="s">
        <v>1211</v>
      </c>
      <c r="M2125" t="s">
        <v>1230</v>
      </c>
      <c r="N2125" t="s">
        <v>1231</v>
      </c>
      <c r="O2125" t="s">
        <v>6502</v>
      </c>
      <c r="P2125" t="s">
        <v>209</v>
      </c>
      <c r="Q2125" t="s">
        <v>8650</v>
      </c>
      <c r="R2125" t="s">
        <v>8637</v>
      </c>
      <c r="S2125" t="s">
        <v>8645</v>
      </c>
      <c r="T2125" t="b">
        <v>0</v>
      </c>
      <c r="U2125" t="b">
        <v>0</v>
      </c>
      <c r="V2125">
        <v>1</v>
      </c>
      <c r="W2125">
        <v>60</v>
      </c>
      <c r="X2125">
        <v>10</v>
      </c>
      <c r="AB2125">
        <v>2</v>
      </c>
      <c r="AC2125">
        <v>1</v>
      </c>
      <c r="AD2125">
        <v>2</v>
      </c>
      <c r="AE2125" t="s">
        <v>1745</v>
      </c>
      <c r="AG2125" t="s">
        <v>6503</v>
      </c>
      <c r="AH2125" t="s">
        <v>6504</v>
      </c>
    </row>
    <row r="2126" spans="1:34" x14ac:dyDescent="0.25">
      <c r="A2126">
        <v>7</v>
      </c>
      <c r="B2126" t="s">
        <v>652</v>
      </c>
      <c r="C2126" t="s">
        <v>655</v>
      </c>
      <c r="D2126" t="s">
        <v>653</v>
      </c>
      <c r="E2126" t="s">
        <v>654</v>
      </c>
      <c r="F2126" t="s">
        <v>657</v>
      </c>
      <c r="G2126" t="s">
        <v>11043</v>
      </c>
      <c r="H2126" t="s">
        <v>1228</v>
      </c>
      <c r="I2126" t="s">
        <v>1229</v>
      </c>
      <c r="J2126">
        <v>2</v>
      </c>
      <c r="L2126" t="s">
        <v>1211</v>
      </c>
      <c r="M2126" t="s">
        <v>1230</v>
      </c>
      <c r="N2126" t="s">
        <v>1231</v>
      </c>
      <c r="O2126" t="s">
        <v>6505</v>
      </c>
      <c r="P2126" t="s">
        <v>209</v>
      </c>
      <c r="Q2126" t="s">
        <v>8650</v>
      </c>
      <c r="R2126" t="s">
        <v>8637</v>
      </c>
      <c r="S2126" t="s">
        <v>8645</v>
      </c>
      <c r="T2126" t="b">
        <v>0</v>
      </c>
      <c r="U2126" t="b">
        <v>0</v>
      </c>
      <c r="V2126">
        <v>2</v>
      </c>
      <c r="W2126">
        <v>60</v>
      </c>
      <c r="X2126">
        <v>9</v>
      </c>
      <c r="AB2126">
        <v>2</v>
      </c>
      <c r="AC2126">
        <v>1</v>
      </c>
      <c r="AD2126">
        <v>2</v>
      </c>
      <c r="AE2126" t="s">
        <v>1745</v>
      </c>
      <c r="AG2126" t="s">
        <v>6503</v>
      </c>
      <c r="AH2126" t="s">
        <v>6506</v>
      </c>
    </row>
    <row r="2127" spans="1:34" x14ac:dyDescent="0.25">
      <c r="A2127">
        <v>7</v>
      </c>
      <c r="B2127" t="s">
        <v>652</v>
      </c>
      <c r="C2127" t="s">
        <v>655</v>
      </c>
      <c r="D2127" t="s">
        <v>653</v>
      </c>
      <c r="E2127" t="s">
        <v>654</v>
      </c>
      <c r="F2127" t="s">
        <v>657</v>
      </c>
      <c r="G2127" t="s">
        <v>11043</v>
      </c>
      <c r="H2127" t="s">
        <v>1228</v>
      </c>
      <c r="I2127" t="s">
        <v>1229</v>
      </c>
      <c r="J2127">
        <v>2</v>
      </c>
      <c r="L2127" t="s">
        <v>1211</v>
      </c>
      <c r="M2127" t="s">
        <v>1230</v>
      </c>
      <c r="N2127" t="s">
        <v>1231</v>
      </c>
      <c r="O2127" t="s">
        <v>6507</v>
      </c>
      <c r="P2127" t="s">
        <v>209</v>
      </c>
      <c r="Q2127" t="s">
        <v>8650</v>
      </c>
      <c r="R2127" t="s">
        <v>8637</v>
      </c>
      <c r="S2127" t="s">
        <v>8645</v>
      </c>
      <c r="T2127" t="b">
        <v>0</v>
      </c>
      <c r="U2127" t="b">
        <v>0</v>
      </c>
      <c r="V2127">
        <v>3</v>
      </c>
      <c r="W2127">
        <v>65</v>
      </c>
      <c r="X2127">
        <v>7.5</v>
      </c>
      <c r="AB2127">
        <v>2</v>
      </c>
      <c r="AC2127">
        <v>1</v>
      </c>
      <c r="AD2127">
        <v>2</v>
      </c>
      <c r="AE2127" t="s">
        <v>1745</v>
      </c>
      <c r="AG2127" t="s">
        <v>6508</v>
      </c>
      <c r="AH2127" t="s">
        <v>6509</v>
      </c>
    </row>
    <row r="2128" spans="1:34" x14ac:dyDescent="0.25">
      <c r="A2128">
        <v>7</v>
      </c>
      <c r="B2128" t="s">
        <v>652</v>
      </c>
      <c r="C2128" t="s">
        <v>655</v>
      </c>
      <c r="D2128" t="s">
        <v>653</v>
      </c>
      <c r="E2128" t="s">
        <v>654</v>
      </c>
      <c r="F2128" t="s">
        <v>657</v>
      </c>
      <c r="G2128" t="s">
        <v>11043</v>
      </c>
      <c r="H2128" t="s">
        <v>1228</v>
      </c>
      <c r="I2128" t="s">
        <v>1229</v>
      </c>
      <c r="J2128">
        <v>2</v>
      </c>
      <c r="L2128" t="s">
        <v>1211</v>
      </c>
      <c r="M2128" t="s">
        <v>1230</v>
      </c>
      <c r="N2128" t="s">
        <v>1231</v>
      </c>
      <c r="O2128" t="s">
        <v>6510</v>
      </c>
      <c r="P2128" t="s">
        <v>339</v>
      </c>
      <c r="Q2128" t="s">
        <v>2</v>
      </c>
      <c r="R2128" t="s">
        <v>8653</v>
      </c>
      <c r="S2128" t="s">
        <v>8645</v>
      </c>
      <c r="T2128" t="b">
        <v>0</v>
      </c>
      <c r="U2128" t="b">
        <v>1</v>
      </c>
      <c r="V2128">
        <v>1</v>
      </c>
      <c r="W2128">
        <v>50</v>
      </c>
      <c r="Y2128">
        <v>60</v>
      </c>
      <c r="AG2128" t="s">
        <v>6511</v>
      </c>
      <c r="AH2128" t="s">
        <v>6512</v>
      </c>
    </row>
    <row r="2129" spans="1:34" x14ac:dyDescent="0.25">
      <c r="A2129">
        <v>7</v>
      </c>
      <c r="B2129" t="s">
        <v>652</v>
      </c>
      <c r="C2129" t="s">
        <v>655</v>
      </c>
      <c r="D2129" t="s">
        <v>653</v>
      </c>
      <c r="E2129" t="s">
        <v>654</v>
      </c>
      <c r="F2129" t="s">
        <v>657</v>
      </c>
      <c r="G2129" t="s">
        <v>11043</v>
      </c>
      <c r="H2129" t="s">
        <v>1228</v>
      </c>
      <c r="I2129" t="s">
        <v>1229</v>
      </c>
      <c r="J2129">
        <v>2</v>
      </c>
      <c r="L2129" t="s">
        <v>1211</v>
      </c>
      <c r="M2129" t="s">
        <v>1230</v>
      </c>
      <c r="N2129" t="s">
        <v>1231</v>
      </c>
      <c r="O2129" t="s">
        <v>6513</v>
      </c>
      <c r="P2129" t="s">
        <v>339</v>
      </c>
      <c r="Q2129" t="s">
        <v>2</v>
      </c>
      <c r="R2129" t="s">
        <v>8653</v>
      </c>
      <c r="S2129" t="s">
        <v>8645</v>
      </c>
      <c r="T2129" t="b">
        <v>0</v>
      </c>
      <c r="U2129" t="b">
        <v>1</v>
      </c>
      <c r="V2129">
        <v>2</v>
      </c>
      <c r="W2129">
        <v>50</v>
      </c>
      <c r="Y2129">
        <v>60</v>
      </c>
      <c r="AG2129" t="s">
        <v>6511</v>
      </c>
      <c r="AH2129" t="s">
        <v>6514</v>
      </c>
    </row>
    <row r="2130" spans="1:34" x14ac:dyDescent="0.25">
      <c r="A2130">
        <v>7</v>
      </c>
      <c r="B2130" t="s">
        <v>652</v>
      </c>
      <c r="C2130" t="s">
        <v>655</v>
      </c>
      <c r="D2130" t="s">
        <v>653</v>
      </c>
      <c r="E2130" t="s">
        <v>654</v>
      </c>
      <c r="F2130" t="s">
        <v>657</v>
      </c>
      <c r="G2130" t="s">
        <v>11043</v>
      </c>
      <c r="H2130" t="s">
        <v>1228</v>
      </c>
      <c r="I2130" t="s">
        <v>1229</v>
      </c>
      <c r="J2130">
        <v>2</v>
      </c>
      <c r="L2130" t="s">
        <v>1211</v>
      </c>
      <c r="M2130" t="s">
        <v>1230</v>
      </c>
      <c r="N2130" t="s">
        <v>1231</v>
      </c>
      <c r="O2130" t="s">
        <v>6515</v>
      </c>
      <c r="P2130" t="s">
        <v>339</v>
      </c>
      <c r="Q2130" t="s">
        <v>2</v>
      </c>
      <c r="R2130" t="s">
        <v>8653</v>
      </c>
      <c r="S2130" t="s">
        <v>8645</v>
      </c>
      <c r="T2130" t="b">
        <v>0</v>
      </c>
      <c r="U2130" t="b">
        <v>1</v>
      </c>
      <c r="V2130">
        <v>3</v>
      </c>
      <c r="W2130">
        <v>50</v>
      </c>
      <c r="Y2130">
        <v>60</v>
      </c>
      <c r="AG2130" t="s">
        <v>6516</v>
      </c>
      <c r="AH2130" t="s">
        <v>6517</v>
      </c>
    </row>
    <row r="2131" spans="1:34" x14ac:dyDescent="0.25">
      <c r="A2131">
        <v>7</v>
      </c>
      <c r="B2131" t="s">
        <v>652</v>
      </c>
      <c r="C2131" t="s">
        <v>655</v>
      </c>
      <c r="D2131" t="s">
        <v>653</v>
      </c>
      <c r="E2131" t="s">
        <v>654</v>
      </c>
      <c r="F2131" t="s">
        <v>657</v>
      </c>
      <c r="G2131" t="s">
        <v>11043</v>
      </c>
      <c r="H2131" t="s">
        <v>1228</v>
      </c>
      <c r="I2131" t="s">
        <v>1229</v>
      </c>
      <c r="J2131">
        <v>2</v>
      </c>
      <c r="L2131" t="s">
        <v>1211</v>
      </c>
      <c r="M2131" t="s">
        <v>1230</v>
      </c>
      <c r="N2131" t="s">
        <v>1231</v>
      </c>
      <c r="O2131" t="s">
        <v>6518</v>
      </c>
      <c r="P2131" t="s">
        <v>334</v>
      </c>
      <c r="Q2131" t="s">
        <v>2</v>
      </c>
      <c r="R2131" t="s">
        <v>8652</v>
      </c>
      <c r="S2131" t="s">
        <v>8646</v>
      </c>
      <c r="T2131" t="b">
        <v>0</v>
      </c>
      <c r="U2131" t="b">
        <v>1</v>
      </c>
      <c r="V2131">
        <v>1</v>
      </c>
      <c r="W2131">
        <v>0</v>
      </c>
      <c r="Y2131">
        <v>60</v>
      </c>
      <c r="AG2131" t="s">
        <v>6519</v>
      </c>
      <c r="AH2131" t="s">
        <v>6520</v>
      </c>
    </row>
    <row r="2132" spans="1:34" x14ac:dyDescent="0.25">
      <c r="A2132">
        <v>7</v>
      </c>
      <c r="B2132" t="s">
        <v>652</v>
      </c>
      <c r="C2132" t="s">
        <v>655</v>
      </c>
      <c r="D2132" t="s">
        <v>653</v>
      </c>
      <c r="E2132" t="s">
        <v>654</v>
      </c>
      <c r="F2132" t="s">
        <v>657</v>
      </c>
      <c r="G2132" t="s">
        <v>11043</v>
      </c>
      <c r="H2132" t="s">
        <v>1228</v>
      </c>
      <c r="I2132" t="s">
        <v>1229</v>
      </c>
      <c r="J2132">
        <v>2</v>
      </c>
      <c r="L2132" t="s">
        <v>1211</v>
      </c>
      <c r="M2132" t="s">
        <v>1230</v>
      </c>
      <c r="N2132" t="s">
        <v>1231</v>
      </c>
      <c r="O2132" t="s">
        <v>6521</v>
      </c>
      <c r="P2132" t="s">
        <v>334</v>
      </c>
      <c r="Q2132" t="s">
        <v>2</v>
      </c>
      <c r="R2132" t="s">
        <v>8652</v>
      </c>
      <c r="S2132" t="s">
        <v>8646</v>
      </c>
      <c r="T2132" t="b">
        <v>0</v>
      </c>
      <c r="U2132" t="b">
        <v>1</v>
      </c>
      <c r="V2132">
        <v>2</v>
      </c>
      <c r="W2132">
        <v>0</v>
      </c>
      <c r="Y2132">
        <v>60</v>
      </c>
      <c r="AG2132" t="s">
        <v>6522</v>
      </c>
      <c r="AH2132" t="s">
        <v>1231</v>
      </c>
    </row>
    <row r="2133" spans="1:34" x14ac:dyDescent="0.25">
      <c r="A2133">
        <v>7</v>
      </c>
      <c r="B2133" t="s">
        <v>652</v>
      </c>
      <c r="C2133" t="s">
        <v>655</v>
      </c>
      <c r="D2133" t="s">
        <v>653</v>
      </c>
      <c r="E2133" t="s">
        <v>654</v>
      </c>
      <c r="F2133" t="s">
        <v>657</v>
      </c>
      <c r="G2133" t="s">
        <v>11043</v>
      </c>
      <c r="H2133" t="s">
        <v>1232</v>
      </c>
      <c r="I2133" t="s">
        <v>1233</v>
      </c>
      <c r="J2133">
        <v>3</v>
      </c>
      <c r="L2133" t="s">
        <v>1216</v>
      </c>
      <c r="M2133" t="s">
        <v>1234</v>
      </c>
      <c r="N2133" t="s">
        <v>1235</v>
      </c>
      <c r="O2133" t="s">
        <v>6523</v>
      </c>
      <c r="P2133" t="s">
        <v>363</v>
      </c>
      <c r="Q2133" t="s">
        <v>357</v>
      </c>
      <c r="R2133" t="s">
        <v>357</v>
      </c>
      <c r="S2133" t="s">
        <v>357</v>
      </c>
      <c r="T2133" t="b">
        <v>0</v>
      </c>
      <c r="U2133" t="b">
        <v>1</v>
      </c>
      <c r="V2133">
        <v>1</v>
      </c>
      <c r="Y2133">
        <v>360</v>
      </c>
      <c r="Z2133">
        <v>0.65</v>
      </c>
      <c r="AA2133" t="s">
        <v>3957</v>
      </c>
      <c r="AG2133" t="s">
        <v>6524</v>
      </c>
      <c r="AH2133" t="s">
        <v>1234</v>
      </c>
    </row>
    <row r="2134" spans="1:34" x14ac:dyDescent="0.25">
      <c r="A2134">
        <v>7</v>
      </c>
      <c r="B2134" t="s">
        <v>652</v>
      </c>
      <c r="C2134" t="s">
        <v>655</v>
      </c>
      <c r="D2134" t="s">
        <v>653</v>
      </c>
      <c r="E2134" t="s">
        <v>654</v>
      </c>
      <c r="F2134" t="s">
        <v>657</v>
      </c>
      <c r="G2134" t="s">
        <v>11043</v>
      </c>
      <c r="H2134" t="s">
        <v>1232</v>
      </c>
      <c r="I2134" t="s">
        <v>1233</v>
      </c>
      <c r="J2134">
        <v>3</v>
      </c>
      <c r="L2134" t="s">
        <v>1216</v>
      </c>
      <c r="M2134" t="s">
        <v>1234</v>
      </c>
      <c r="N2134" t="s">
        <v>1235</v>
      </c>
      <c r="O2134" t="s">
        <v>6525</v>
      </c>
      <c r="P2134" t="s">
        <v>265</v>
      </c>
      <c r="Q2134" t="s">
        <v>369</v>
      </c>
      <c r="R2134" t="s">
        <v>8654</v>
      </c>
      <c r="S2134" t="s">
        <v>8645</v>
      </c>
      <c r="T2134" t="b">
        <v>0</v>
      </c>
      <c r="U2134" t="b">
        <v>0</v>
      </c>
      <c r="V2134">
        <v>1</v>
      </c>
      <c r="W2134">
        <v>40</v>
      </c>
      <c r="X2134">
        <v>10</v>
      </c>
      <c r="AB2134">
        <v>3</v>
      </c>
      <c r="AC2134">
        <v>1</v>
      </c>
      <c r="AD2134">
        <v>1</v>
      </c>
      <c r="AE2134" t="s">
        <v>618</v>
      </c>
      <c r="AG2134" t="s">
        <v>6526</v>
      </c>
      <c r="AH2134" t="s">
        <v>6527</v>
      </c>
    </row>
    <row r="2135" spans="1:34" x14ac:dyDescent="0.25">
      <c r="A2135">
        <v>7</v>
      </c>
      <c r="B2135" t="s">
        <v>652</v>
      </c>
      <c r="C2135" t="s">
        <v>655</v>
      </c>
      <c r="D2135" t="s">
        <v>653</v>
      </c>
      <c r="E2135" t="s">
        <v>654</v>
      </c>
      <c r="F2135" t="s">
        <v>657</v>
      </c>
      <c r="G2135" t="s">
        <v>11043</v>
      </c>
      <c r="H2135" t="s">
        <v>1232</v>
      </c>
      <c r="I2135" t="s">
        <v>1233</v>
      </c>
      <c r="J2135">
        <v>3</v>
      </c>
      <c r="L2135" t="s">
        <v>1216</v>
      </c>
      <c r="M2135" t="s">
        <v>1234</v>
      </c>
      <c r="N2135" t="s">
        <v>1235</v>
      </c>
      <c r="O2135" t="s">
        <v>6528</v>
      </c>
      <c r="P2135" t="s">
        <v>265</v>
      </c>
      <c r="Q2135" t="s">
        <v>369</v>
      </c>
      <c r="R2135" t="s">
        <v>8654</v>
      </c>
      <c r="S2135" t="s">
        <v>8645</v>
      </c>
      <c r="T2135" t="b">
        <v>0</v>
      </c>
      <c r="U2135" t="b">
        <v>0</v>
      </c>
      <c r="V2135">
        <v>2</v>
      </c>
      <c r="W2135">
        <v>50</v>
      </c>
      <c r="X2135">
        <v>10</v>
      </c>
      <c r="AB2135">
        <v>3</v>
      </c>
      <c r="AC2135">
        <v>1</v>
      </c>
      <c r="AD2135">
        <v>1</v>
      </c>
      <c r="AE2135" t="s">
        <v>618</v>
      </c>
      <c r="AG2135" t="s">
        <v>6526</v>
      </c>
      <c r="AH2135" t="s">
        <v>6529</v>
      </c>
    </row>
    <row r="2136" spans="1:34" x14ac:dyDescent="0.25">
      <c r="A2136">
        <v>7</v>
      </c>
      <c r="B2136" t="s">
        <v>652</v>
      </c>
      <c r="C2136" t="s">
        <v>655</v>
      </c>
      <c r="D2136" t="s">
        <v>653</v>
      </c>
      <c r="E2136" t="s">
        <v>654</v>
      </c>
      <c r="F2136" t="s">
        <v>657</v>
      </c>
      <c r="G2136" t="s">
        <v>11043</v>
      </c>
      <c r="H2136" t="s">
        <v>1232</v>
      </c>
      <c r="I2136" t="s">
        <v>1233</v>
      </c>
      <c r="J2136">
        <v>3</v>
      </c>
      <c r="L2136" t="s">
        <v>1216</v>
      </c>
      <c r="M2136" t="s">
        <v>1234</v>
      </c>
      <c r="N2136" t="s">
        <v>1235</v>
      </c>
      <c r="O2136" t="s">
        <v>6530</v>
      </c>
      <c r="P2136" t="s">
        <v>265</v>
      </c>
      <c r="Q2136" t="s">
        <v>369</v>
      </c>
      <c r="R2136" t="s">
        <v>8654</v>
      </c>
      <c r="S2136" t="s">
        <v>8645</v>
      </c>
      <c r="T2136" t="b">
        <v>0</v>
      </c>
      <c r="U2136" t="b">
        <v>0</v>
      </c>
      <c r="V2136">
        <v>3</v>
      </c>
      <c r="W2136">
        <v>60</v>
      </c>
      <c r="X2136">
        <v>10</v>
      </c>
      <c r="AB2136">
        <v>3</v>
      </c>
      <c r="AC2136">
        <v>1</v>
      </c>
      <c r="AD2136">
        <v>1</v>
      </c>
      <c r="AE2136" t="s">
        <v>1745</v>
      </c>
      <c r="AG2136" t="s">
        <v>6531</v>
      </c>
      <c r="AH2136" t="s">
        <v>6532</v>
      </c>
    </row>
    <row r="2137" spans="1:34" x14ac:dyDescent="0.25">
      <c r="A2137">
        <v>7</v>
      </c>
      <c r="B2137" t="s">
        <v>652</v>
      </c>
      <c r="C2137" t="s">
        <v>655</v>
      </c>
      <c r="D2137" t="s">
        <v>653</v>
      </c>
      <c r="E2137" t="s">
        <v>654</v>
      </c>
      <c r="F2137" t="s">
        <v>657</v>
      </c>
      <c r="G2137" t="s">
        <v>11043</v>
      </c>
      <c r="H2137" t="s">
        <v>1232</v>
      </c>
      <c r="I2137" t="s">
        <v>1233</v>
      </c>
      <c r="J2137">
        <v>3</v>
      </c>
      <c r="L2137" t="s">
        <v>1216</v>
      </c>
      <c r="M2137" t="s">
        <v>1234</v>
      </c>
      <c r="N2137" t="s">
        <v>1235</v>
      </c>
      <c r="O2137" t="s">
        <v>6533</v>
      </c>
      <c r="P2137" t="s">
        <v>249</v>
      </c>
      <c r="Q2137" t="s">
        <v>369</v>
      </c>
      <c r="R2137" t="s">
        <v>423</v>
      </c>
      <c r="S2137" t="s">
        <v>8645</v>
      </c>
      <c r="T2137" t="b">
        <v>0</v>
      </c>
      <c r="U2137" t="b">
        <v>0</v>
      </c>
      <c r="V2137">
        <v>1</v>
      </c>
      <c r="W2137">
        <v>150</v>
      </c>
      <c r="X2137">
        <v>8</v>
      </c>
      <c r="AB2137">
        <v>3</v>
      </c>
      <c r="AC2137">
        <v>1</v>
      </c>
      <c r="AD2137">
        <v>1</v>
      </c>
      <c r="AE2137" t="s">
        <v>618</v>
      </c>
      <c r="AG2137" t="s">
        <v>2598</v>
      </c>
      <c r="AH2137" t="s">
        <v>6534</v>
      </c>
    </row>
    <row r="2138" spans="1:34" x14ac:dyDescent="0.25">
      <c r="A2138">
        <v>7</v>
      </c>
      <c r="B2138" t="s">
        <v>652</v>
      </c>
      <c r="C2138" t="s">
        <v>655</v>
      </c>
      <c r="D2138" t="s">
        <v>653</v>
      </c>
      <c r="E2138" t="s">
        <v>654</v>
      </c>
      <c r="F2138" t="s">
        <v>657</v>
      </c>
      <c r="G2138" t="s">
        <v>11043</v>
      </c>
      <c r="H2138" t="s">
        <v>1232</v>
      </c>
      <c r="I2138" t="s">
        <v>1233</v>
      </c>
      <c r="J2138">
        <v>3</v>
      </c>
      <c r="L2138" t="s">
        <v>1216</v>
      </c>
      <c r="M2138" t="s">
        <v>1234</v>
      </c>
      <c r="N2138" t="s">
        <v>1235</v>
      </c>
      <c r="O2138" t="s">
        <v>6535</v>
      </c>
      <c r="P2138" t="s">
        <v>249</v>
      </c>
      <c r="Q2138" t="s">
        <v>369</v>
      </c>
      <c r="R2138" t="s">
        <v>423</v>
      </c>
      <c r="S2138" t="s">
        <v>8645</v>
      </c>
      <c r="T2138" t="b">
        <v>0</v>
      </c>
      <c r="U2138" t="b">
        <v>0</v>
      </c>
      <c r="V2138">
        <v>2</v>
      </c>
      <c r="W2138">
        <v>150</v>
      </c>
      <c r="X2138">
        <v>8</v>
      </c>
      <c r="AB2138">
        <v>3</v>
      </c>
      <c r="AC2138">
        <v>1</v>
      </c>
      <c r="AD2138">
        <v>1</v>
      </c>
      <c r="AE2138" t="s">
        <v>618</v>
      </c>
      <c r="AG2138" t="s">
        <v>2598</v>
      </c>
      <c r="AH2138" t="s">
        <v>6536</v>
      </c>
    </row>
    <row r="2139" spans="1:34" x14ac:dyDescent="0.25">
      <c r="A2139">
        <v>7</v>
      </c>
      <c r="B2139" t="s">
        <v>652</v>
      </c>
      <c r="C2139" t="s">
        <v>655</v>
      </c>
      <c r="D2139" t="s">
        <v>653</v>
      </c>
      <c r="E2139" t="s">
        <v>654</v>
      </c>
      <c r="F2139" t="s">
        <v>657</v>
      </c>
      <c r="G2139" t="s">
        <v>11043</v>
      </c>
      <c r="H2139" t="s">
        <v>1232</v>
      </c>
      <c r="I2139" t="s">
        <v>1233</v>
      </c>
      <c r="J2139">
        <v>3</v>
      </c>
      <c r="L2139" t="s">
        <v>1216</v>
      </c>
      <c r="M2139" t="s">
        <v>1234</v>
      </c>
      <c r="N2139" t="s">
        <v>1235</v>
      </c>
      <c r="O2139" t="s">
        <v>6537</v>
      </c>
      <c r="P2139" t="s">
        <v>249</v>
      </c>
      <c r="Q2139" t="s">
        <v>369</v>
      </c>
      <c r="R2139" t="s">
        <v>423</v>
      </c>
      <c r="S2139" t="s">
        <v>8645</v>
      </c>
      <c r="T2139" t="b">
        <v>0</v>
      </c>
      <c r="U2139" t="b">
        <v>0</v>
      </c>
      <c r="V2139">
        <v>3</v>
      </c>
      <c r="W2139">
        <v>150</v>
      </c>
      <c r="X2139">
        <v>8</v>
      </c>
      <c r="AB2139">
        <v>3</v>
      </c>
      <c r="AC2139">
        <v>1</v>
      </c>
      <c r="AD2139">
        <v>1</v>
      </c>
      <c r="AE2139" t="s">
        <v>618</v>
      </c>
      <c r="AG2139" t="s">
        <v>2598</v>
      </c>
      <c r="AH2139" t="s">
        <v>6538</v>
      </c>
    </row>
    <row r="2140" spans="1:34" x14ac:dyDescent="0.25">
      <c r="A2140">
        <v>7</v>
      </c>
      <c r="B2140" t="s">
        <v>652</v>
      </c>
      <c r="C2140" t="s">
        <v>655</v>
      </c>
      <c r="D2140" t="s">
        <v>653</v>
      </c>
      <c r="E2140" t="s">
        <v>654</v>
      </c>
      <c r="F2140" t="s">
        <v>657</v>
      </c>
      <c r="G2140" t="s">
        <v>11043</v>
      </c>
      <c r="H2140" t="s">
        <v>1232</v>
      </c>
      <c r="I2140" t="s">
        <v>1233</v>
      </c>
      <c r="J2140">
        <v>3</v>
      </c>
      <c r="L2140" t="s">
        <v>1216</v>
      </c>
      <c r="M2140" t="s">
        <v>1234</v>
      </c>
      <c r="N2140" t="s">
        <v>1235</v>
      </c>
      <c r="O2140" t="s">
        <v>6539</v>
      </c>
      <c r="P2140" t="s">
        <v>275</v>
      </c>
      <c r="Q2140" t="s">
        <v>369</v>
      </c>
      <c r="R2140" t="s">
        <v>8654</v>
      </c>
      <c r="S2140" t="s">
        <v>8645</v>
      </c>
      <c r="T2140" t="b">
        <v>1</v>
      </c>
      <c r="U2140" t="b">
        <v>0</v>
      </c>
      <c r="V2140">
        <v>1</v>
      </c>
      <c r="W2140">
        <v>25</v>
      </c>
      <c r="Y2140">
        <v>12</v>
      </c>
      <c r="AB2140">
        <v>2</v>
      </c>
      <c r="AC2140">
        <v>1</v>
      </c>
      <c r="AD2140">
        <v>1</v>
      </c>
      <c r="AE2140" t="s">
        <v>618</v>
      </c>
      <c r="AG2140" t="s">
        <v>6540</v>
      </c>
      <c r="AH2140" t="s">
        <v>6541</v>
      </c>
    </row>
    <row r="2141" spans="1:34" x14ac:dyDescent="0.25">
      <c r="A2141">
        <v>7</v>
      </c>
      <c r="B2141" t="s">
        <v>652</v>
      </c>
      <c r="C2141" t="s">
        <v>655</v>
      </c>
      <c r="D2141" t="s">
        <v>653</v>
      </c>
      <c r="E2141" t="s">
        <v>654</v>
      </c>
      <c r="F2141" t="s">
        <v>657</v>
      </c>
      <c r="G2141" t="s">
        <v>11043</v>
      </c>
      <c r="H2141" t="s">
        <v>1232</v>
      </c>
      <c r="I2141" t="s">
        <v>1233</v>
      </c>
      <c r="J2141">
        <v>3</v>
      </c>
      <c r="L2141" t="s">
        <v>1216</v>
      </c>
      <c r="M2141" t="s">
        <v>1234</v>
      </c>
      <c r="N2141" t="s">
        <v>1235</v>
      </c>
      <c r="O2141" t="s">
        <v>6542</v>
      </c>
      <c r="P2141" t="s">
        <v>275</v>
      </c>
      <c r="Q2141" t="s">
        <v>369</v>
      </c>
      <c r="R2141" t="s">
        <v>8654</v>
      </c>
      <c r="S2141" t="s">
        <v>8645</v>
      </c>
      <c r="T2141" t="b">
        <v>1</v>
      </c>
      <c r="U2141" t="b">
        <v>0</v>
      </c>
      <c r="V2141">
        <v>2</v>
      </c>
      <c r="W2141">
        <v>25</v>
      </c>
      <c r="Y2141">
        <v>12</v>
      </c>
      <c r="AB2141">
        <v>2</v>
      </c>
      <c r="AC2141">
        <v>1</v>
      </c>
      <c r="AD2141">
        <v>1</v>
      </c>
      <c r="AE2141" t="s">
        <v>618</v>
      </c>
      <c r="AG2141" t="s">
        <v>6540</v>
      </c>
      <c r="AH2141" t="s">
        <v>6543</v>
      </c>
    </row>
    <row r="2142" spans="1:34" x14ac:dyDescent="0.25">
      <c r="A2142">
        <v>7</v>
      </c>
      <c r="B2142" t="s">
        <v>652</v>
      </c>
      <c r="C2142" t="s">
        <v>655</v>
      </c>
      <c r="D2142" t="s">
        <v>653</v>
      </c>
      <c r="E2142" t="s">
        <v>654</v>
      </c>
      <c r="F2142" t="s">
        <v>657</v>
      </c>
      <c r="G2142" t="s">
        <v>11043</v>
      </c>
      <c r="H2142" t="s">
        <v>1232</v>
      </c>
      <c r="I2142" t="s">
        <v>1233</v>
      </c>
      <c r="J2142">
        <v>3</v>
      </c>
      <c r="L2142" t="s">
        <v>1216</v>
      </c>
      <c r="M2142" t="s">
        <v>1234</v>
      </c>
      <c r="N2142" t="s">
        <v>1235</v>
      </c>
      <c r="O2142" t="s">
        <v>6544</v>
      </c>
      <c r="P2142" t="s">
        <v>1</v>
      </c>
      <c r="Q2142" t="s">
        <v>2</v>
      </c>
      <c r="R2142" t="s">
        <v>2</v>
      </c>
      <c r="S2142" t="s">
        <v>8646</v>
      </c>
      <c r="T2142" t="b">
        <v>0</v>
      </c>
      <c r="U2142" t="b">
        <v>1</v>
      </c>
      <c r="V2142">
        <v>1</v>
      </c>
      <c r="W2142">
        <v>150</v>
      </c>
      <c r="Y2142">
        <v>60</v>
      </c>
      <c r="AH2142" t="s">
        <v>6545</v>
      </c>
    </row>
    <row r="2143" spans="1:34" x14ac:dyDescent="0.25">
      <c r="A2143">
        <v>7</v>
      </c>
      <c r="B2143" t="s">
        <v>652</v>
      </c>
      <c r="C2143" t="s">
        <v>655</v>
      </c>
      <c r="D2143" t="s">
        <v>653</v>
      </c>
      <c r="E2143" t="s">
        <v>654</v>
      </c>
      <c r="F2143" t="s">
        <v>657</v>
      </c>
      <c r="G2143" t="s">
        <v>11043</v>
      </c>
      <c r="H2143" t="s">
        <v>1232</v>
      </c>
      <c r="I2143" t="s">
        <v>1233</v>
      </c>
      <c r="J2143">
        <v>3</v>
      </c>
      <c r="L2143" t="s">
        <v>1216</v>
      </c>
      <c r="M2143" t="s">
        <v>1234</v>
      </c>
      <c r="N2143" t="s">
        <v>1235</v>
      </c>
      <c r="O2143" t="s">
        <v>6546</v>
      </c>
      <c r="P2143" t="s">
        <v>1</v>
      </c>
      <c r="Q2143" t="s">
        <v>2</v>
      </c>
      <c r="R2143" t="s">
        <v>2</v>
      </c>
      <c r="S2143" t="s">
        <v>8646</v>
      </c>
      <c r="T2143" t="b">
        <v>0</v>
      </c>
      <c r="U2143" t="b">
        <v>1</v>
      </c>
      <c r="V2143">
        <v>2</v>
      </c>
      <c r="W2143">
        <v>150</v>
      </c>
      <c r="Y2143">
        <v>49.199999999999996</v>
      </c>
      <c r="AH2143" t="s">
        <v>6547</v>
      </c>
    </row>
    <row r="2144" spans="1:34" x14ac:dyDescent="0.25">
      <c r="A2144">
        <v>7</v>
      </c>
      <c r="B2144" t="s">
        <v>652</v>
      </c>
      <c r="C2144" t="s">
        <v>655</v>
      </c>
      <c r="D2144" t="s">
        <v>653</v>
      </c>
      <c r="E2144" t="s">
        <v>654</v>
      </c>
      <c r="F2144" t="s">
        <v>657</v>
      </c>
      <c r="G2144" t="s">
        <v>11043</v>
      </c>
      <c r="H2144" t="s">
        <v>1232</v>
      </c>
      <c r="I2144" t="s">
        <v>1233</v>
      </c>
      <c r="J2144">
        <v>3</v>
      </c>
      <c r="L2144" t="s">
        <v>1216</v>
      </c>
      <c r="M2144" t="s">
        <v>1234</v>
      </c>
      <c r="N2144" t="s">
        <v>1235</v>
      </c>
      <c r="O2144" t="s">
        <v>6548</v>
      </c>
      <c r="P2144" t="s">
        <v>1</v>
      </c>
      <c r="Q2144" t="s">
        <v>2</v>
      </c>
      <c r="R2144" t="s">
        <v>2</v>
      </c>
      <c r="S2144" t="s">
        <v>8646</v>
      </c>
      <c r="T2144" t="b">
        <v>0</v>
      </c>
      <c r="U2144" t="b">
        <v>1</v>
      </c>
      <c r="V2144">
        <v>3</v>
      </c>
      <c r="W2144">
        <v>150</v>
      </c>
      <c r="Y2144">
        <v>40.200000000000003</v>
      </c>
      <c r="AG2144" t="s">
        <v>6549</v>
      </c>
      <c r="AH2144" t="s">
        <v>6550</v>
      </c>
    </row>
    <row r="2145" spans="1:34" x14ac:dyDescent="0.25">
      <c r="A2145">
        <v>7</v>
      </c>
      <c r="B2145" t="s">
        <v>652</v>
      </c>
      <c r="C2145" t="s">
        <v>655</v>
      </c>
      <c r="D2145" t="s">
        <v>653</v>
      </c>
      <c r="E2145" t="s">
        <v>654</v>
      </c>
      <c r="F2145" t="s">
        <v>657</v>
      </c>
      <c r="G2145" t="s">
        <v>11043</v>
      </c>
      <c r="H2145" t="s">
        <v>1232</v>
      </c>
      <c r="I2145" t="s">
        <v>1233</v>
      </c>
      <c r="J2145">
        <v>3</v>
      </c>
      <c r="L2145" t="s">
        <v>1216</v>
      </c>
      <c r="M2145" t="s">
        <v>1234</v>
      </c>
      <c r="N2145" t="s">
        <v>1235</v>
      </c>
      <c r="O2145" t="s">
        <v>6551</v>
      </c>
      <c r="P2145" t="s">
        <v>1</v>
      </c>
      <c r="Q2145" t="s">
        <v>2</v>
      </c>
      <c r="R2145" t="s">
        <v>2</v>
      </c>
      <c r="S2145" t="s">
        <v>8646</v>
      </c>
      <c r="T2145" t="b">
        <v>0</v>
      </c>
      <c r="U2145" t="b">
        <v>1</v>
      </c>
      <c r="V2145">
        <v>4</v>
      </c>
      <c r="W2145">
        <v>150</v>
      </c>
      <c r="Y2145">
        <v>40.800000000000004</v>
      </c>
      <c r="AG2145" t="s">
        <v>6552</v>
      </c>
      <c r="AH2145" t="s">
        <v>6553</v>
      </c>
    </row>
    <row r="2146" spans="1:34" x14ac:dyDescent="0.25">
      <c r="A2146">
        <v>7</v>
      </c>
      <c r="B2146" t="s">
        <v>652</v>
      </c>
      <c r="C2146" t="s">
        <v>655</v>
      </c>
      <c r="D2146" t="s">
        <v>653</v>
      </c>
      <c r="E2146" t="s">
        <v>654</v>
      </c>
      <c r="F2146" t="s">
        <v>657</v>
      </c>
      <c r="G2146" t="s">
        <v>11043</v>
      </c>
      <c r="H2146" t="s">
        <v>1232</v>
      </c>
      <c r="I2146" t="s">
        <v>1233</v>
      </c>
      <c r="J2146">
        <v>3</v>
      </c>
      <c r="L2146" t="s">
        <v>1216</v>
      </c>
      <c r="M2146" t="s">
        <v>1234</v>
      </c>
      <c r="N2146" t="s">
        <v>1235</v>
      </c>
      <c r="O2146" t="s">
        <v>6554</v>
      </c>
      <c r="P2146" t="s">
        <v>1</v>
      </c>
      <c r="Q2146" t="s">
        <v>2</v>
      </c>
      <c r="R2146" t="s">
        <v>2</v>
      </c>
      <c r="S2146" t="s">
        <v>8646</v>
      </c>
      <c r="T2146" t="b">
        <v>0</v>
      </c>
      <c r="U2146" t="b">
        <v>1</v>
      </c>
      <c r="V2146">
        <v>5</v>
      </c>
      <c r="W2146">
        <v>150</v>
      </c>
      <c r="Y2146">
        <v>36</v>
      </c>
      <c r="AG2146" t="s">
        <v>6555</v>
      </c>
      <c r="AH2146" t="s">
        <v>6556</v>
      </c>
    </row>
    <row r="2147" spans="1:34" x14ac:dyDescent="0.25">
      <c r="A2147">
        <v>7</v>
      </c>
      <c r="B2147" t="s">
        <v>652</v>
      </c>
      <c r="C2147" t="s">
        <v>655</v>
      </c>
      <c r="D2147" t="s">
        <v>653</v>
      </c>
      <c r="E2147" t="s">
        <v>654</v>
      </c>
      <c r="F2147" t="s">
        <v>657</v>
      </c>
      <c r="G2147" t="s">
        <v>11043</v>
      </c>
      <c r="H2147" t="s">
        <v>1232</v>
      </c>
      <c r="I2147" t="s">
        <v>1233</v>
      </c>
      <c r="J2147">
        <v>3</v>
      </c>
      <c r="L2147" t="s">
        <v>1216</v>
      </c>
      <c r="M2147" t="s">
        <v>1234</v>
      </c>
      <c r="N2147" t="s">
        <v>1235</v>
      </c>
      <c r="O2147" t="s">
        <v>6557</v>
      </c>
      <c r="P2147" t="s">
        <v>96</v>
      </c>
      <c r="Q2147" t="s">
        <v>8644</v>
      </c>
      <c r="R2147" t="s">
        <v>8488</v>
      </c>
      <c r="S2147" t="s">
        <v>8645</v>
      </c>
      <c r="T2147" t="b">
        <v>1</v>
      </c>
      <c r="U2147" t="b">
        <v>0</v>
      </c>
      <c r="V2147">
        <v>1</v>
      </c>
      <c r="W2147">
        <v>35</v>
      </c>
      <c r="X2147">
        <v>8</v>
      </c>
      <c r="AB2147">
        <v>2</v>
      </c>
      <c r="AC2147">
        <v>2</v>
      </c>
      <c r="AD2147">
        <v>2</v>
      </c>
      <c r="AE2147" t="s">
        <v>618</v>
      </c>
      <c r="AG2147" t="s">
        <v>3218</v>
      </c>
      <c r="AH2147" t="s">
        <v>6558</v>
      </c>
    </row>
    <row r="2148" spans="1:34" x14ac:dyDescent="0.25">
      <c r="A2148">
        <v>7</v>
      </c>
      <c r="B2148" t="s">
        <v>652</v>
      </c>
      <c r="C2148" t="s">
        <v>655</v>
      </c>
      <c r="D2148" t="s">
        <v>653</v>
      </c>
      <c r="E2148" t="s">
        <v>654</v>
      </c>
      <c r="F2148" t="s">
        <v>657</v>
      </c>
      <c r="G2148" t="s">
        <v>11043</v>
      </c>
      <c r="H2148" t="s">
        <v>1232</v>
      </c>
      <c r="I2148" t="s">
        <v>1233</v>
      </c>
      <c r="J2148">
        <v>3</v>
      </c>
      <c r="L2148" t="s">
        <v>1216</v>
      </c>
      <c r="M2148" t="s">
        <v>1234</v>
      </c>
      <c r="N2148" t="s">
        <v>1235</v>
      </c>
      <c r="O2148" t="s">
        <v>6559</v>
      </c>
      <c r="P2148" t="s">
        <v>96</v>
      </c>
      <c r="Q2148" t="s">
        <v>8644</v>
      </c>
      <c r="R2148" t="s">
        <v>8488</v>
      </c>
      <c r="S2148" t="s">
        <v>8645</v>
      </c>
      <c r="T2148" t="b">
        <v>1</v>
      </c>
      <c r="U2148" t="b">
        <v>0</v>
      </c>
      <c r="V2148">
        <v>2</v>
      </c>
      <c r="W2148">
        <v>35</v>
      </c>
      <c r="X2148">
        <v>8</v>
      </c>
      <c r="AB2148">
        <v>2</v>
      </c>
      <c r="AC2148">
        <v>2</v>
      </c>
      <c r="AD2148">
        <v>2</v>
      </c>
      <c r="AE2148" t="s">
        <v>1745</v>
      </c>
      <c r="AG2148" t="s">
        <v>2664</v>
      </c>
      <c r="AH2148" t="s">
        <v>6560</v>
      </c>
    </row>
    <row r="2149" spans="1:34" x14ac:dyDescent="0.25">
      <c r="A2149">
        <v>7</v>
      </c>
      <c r="B2149" t="s">
        <v>652</v>
      </c>
      <c r="C2149" t="s">
        <v>655</v>
      </c>
      <c r="D2149" t="s">
        <v>653</v>
      </c>
      <c r="E2149" t="s">
        <v>654</v>
      </c>
      <c r="F2149" t="s">
        <v>657</v>
      </c>
      <c r="G2149" t="s">
        <v>11043</v>
      </c>
      <c r="H2149" t="s">
        <v>1232</v>
      </c>
      <c r="I2149" t="s">
        <v>1233</v>
      </c>
      <c r="J2149">
        <v>3</v>
      </c>
      <c r="L2149" t="s">
        <v>1216</v>
      </c>
      <c r="M2149" t="s">
        <v>1234</v>
      </c>
      <c r="N2149" t="s">
        <v>1235</v>
      </c>
      <c r="O2149" t="s">
        <v>6561</v>
      </c>
      <c r="P2149" t="s">
        <v>96</v>
      </c>
      <c r="Q2149" t="s">
        <v>8644</v>
      </c>
      <c r="R2149" t="s">
        <v>8488</v>
      </c>
      <c r="S2149" t="s">
        <v>8645</v>
      </c>
      <c r="T2149" t="b">
        <v>1</v>
      </c>
      <c r="U2149" t="b">
        <v>0</v>
      </c>
      <c r="V2149">
        <v>3</v>
      </c>
      <c r="W2149">
        <v>35</v>
      </c>
      <c r="X2149">
        <v>6.5</v>
      </c>
      <c r="AB2149">
        <v>2</v>
      </c>
      <c r="AC2149">
        <v>2</v>
      </c>
      <c r="AD2149">
        <v>2</v>
      </c>
      <c r="AE2149" t="s">
        <v>1745</v>
      </c>
      <c r="AG2149" t="s">
        <v>2664</v>
      </c>
      <c r="AH2149" t="s">
        <v>6562</v>
      </c>
    </row>
    <row r="2150" spans="1:34" x14ac:dyDescent="0.25">
      <c r="A2150">
        <v>7</v>
      </c>
      <c r="B2150" t="s">
        <v>652</v>
      </c>
      <c r="C2150" t="s">
        <v>655</v>
      </c>
      <c r="D2150" t="s">
        <v>653</v>
      </c>
      <c r="E2150" t="s">
        <v>654</v>
      </c>
      <c r="F2150" t="s">
        <v>657</v>
      </c>
      <c r="G2150" t="s">
        <v>11043</v>
      </c>
      <c r="H2150" t="s">
        <v>1232</v>
      </c>
      <c r="I2150" t="s">
        <v>1233</v>
      </c>
      <c r="J2150">
        <v>3</v>
      </c>
      <c r="L2150" t="s">
        <v>1216</v>
      </c>
      <c r="M2150" t="s">
        <v>1234</v>
      </c>
      <c r="N2150" t="s">
        <v>1235</v>
      </c>
      <c r="O2150" t="s">
        <v>6563</v>
      </c>
      <c r="P2150" t="s">
        <v>96</v>
      </c>
      <c r="Q2150" t="s">
        <v>8644</v>
      </c>
      <c r="R2150" t="s">
        <v>8488</v>
      </c>
      <c r="S2150" t="s">
        <v>8645</v>
      </c>
      <c r="T2150" t="b">
        <v>1</v>
      </c>
      <c r="U2150" t="b">
        <v>0</v>
      </c>
      <c r="V2150">
        <v>4</v>
      </c>
      <c r="W2150">
        <v>35</v>
      </c>
      <c r="X2150">
        <v>6.5</v>
      </c>
      <c r="AB2150">
        <v>2</v>
      </c>
      <c r="AC2150">
        <v>2</v>
      </c>
      <c r="AD2150">
        <v>2</v>
      </c>
      <c r="AE2150" t="s">
        <v>1745</v>
      </c>
      <c r="AG2150" t="s">
        <v>2664</v>
      </c>
      <c r="AH2150" t="s">
        <v>6564</v>
      </c>
    </row>
    <row r="2151" spans="1:34" x14ac:dyDescent="0.25">
      <c r="A2151">
        <v>7</v>
      </c>
      <c r="B2151" t="s">
        <v>652</v>
      </c>
      <c r="C2151" t="s">
        <v>655</v>
      </c>
      <c r="D2151" t="s">
        <v>653</v>
      </c>
      <c r="E2151" t="s">
        <v>654</v>
      </c>
      <c r="F2151" t="s">
        <v>657</v>
      </c>
      <c r="G2151" t="s">
        <v>11043</v>
      </c>
      <c r="H2151" t="s">
        <v>1232</v>
      </c>
      <c r="I2151" t="s">
        <v>1233</v>
      </c>
      <c r="J2151">
        <v>3</v>
      </c>
      <c r="L2151" t="s">
        <v>1216</v>
      </c>
      <c r="M2151" t="s">
        <v>1234</v>
      </c>
      <c r="N2151" t="s">
        <v>1235</v>
      </c>
      <c r="O2151" t="s">
        <v>6565</v>
      </c>
      <c r="P2151" t="s">
        <v>209</v>
      </c>
      <c r="Q2151" t="s">
        <v>8650</v>
      </c>
      <c r="R2151" t="s">
        <v>8637</v>
      </c>
      <c r="S2151" t="s">
        <v>8645</v>
      </c>
      <c r="T2151" t="b">
        <v>0</v>
      </c>
      <c r="U2151" t="b">
        <v>0</v>
      </c>
      <c r="V2151">
        <v>1</v>
      </c>
      <c r="W2151">
        <v>70</v>
      </c>
      <c r="X2151">
        <v>10</v>
      </c>
      <c r="AB2151">
        <v>2</v>
      </c>
      <c r="AC2151">
        <v>1</v>
      </c>
      <c r="AD2151">
        <v>2</v>
      </c>
      <c r="AE2151" t="s">
        <v>1745</v>
      </c>
      <c r="AG2151" t="s">
        <v>6566</v>
      </c>
      <c r="AH2151" t="s">
        <v>6567</v>
      </c>
    </row>
    <row r="2152" spans="1:34" x14ac:dyDescent="0.25">
      <c r="A2152">
        <v>7</v>
      </c>
      <c r="B2152" t="s">
        <v>652</v>
      </c>
      <c r="C2152" t="s">
        <v>655</v>
      </c>
      <c r="D2152" t="s">
        <v>653</v>
      </c>
      <c r="E2152" t="s">
        <v>654</v>
      </c>
      <c r="F2152" t="s">
        <v>657</v>
      </c>
      <c r="G2152" t="s">
        <v>11043</v>
      </c>
      <c r="H2152" t="s">
        <v>1232</v>
      </c>
      <c r="I2152" t="s">
        <v>1233</v>
      </c>
      <c r="J2152">
        <v>3</v>
      </c>
      <c r="L2152" t="s">
        <v>1216</v>
      </c>
      <c r="M2152" t="s">
        <v>1234</v>
      </c>
      <c r="N2152" t="s">
        <v>1235</v>
      </c>
      <c r="O2152" t="s">
        <v>6568</v>
      </c>
      <c r="P2152" t="s">
        <v>209</v>
      </c>
      <c r="Q2152" t="s">
        <v>8650</v>
      </c>
      <c r="R2152" t="s">
        <v>8637</v>
      </c>
      <c r="S2152" t="s">
        <v>8645</v>
      </c>
      <c r="T2152" t="b">
        <v>0</v>
      </c>
      <c r="U2152" t="b">
        <v>0</v>
      </c>
      <c r="V2152">
        <v>2</v>
      </c>
      <c r="W2152">
        <v>70</v>
      </c>
      <c r="X2152">
        <v>9.5</v>
      </c>
      <c r="AB2152">
        <v>2</v>
      </c>
      <c r="AC2152">
        <v>1</v>
      </c>
      <c r="AD2152">
        <v>2</v>
      </c>
      <c r="AE2152" t="s">
        <v>1745</v>
      </c>
      <c r="AG2152" t="s">
        <v>6566</v>
      </c>
      <c r="AH2152" t="s">
        <v>6569</v>
      </c>
    </row>
    <row r="2153" spans="1:34" x14ac:dyDescent="0.25">
      <c r="A2153">
        <v>7</v>
      </c>
      <c r="B2153" t="s">
        <v>652</v>
      </c>
      <c r="C2153" t="s">
        <v>655</v>
      </c>
      <c r="D2153" t="s">
        <v>653</v>
      </c>
      <c r="E2153" t="s">
        <v>654</v>
      </c>
      <c r="F2153" t="s">
        <v>657</v>
      </c>
      <c r="G2153" t="s">
        <v>11043</v>
      </c>
      <c r="H2153" t="s">
        <v>1232</v>
      </c>
      <c r="I2153" t="s">
        <v>1233</v>
      </c>
      <c r="J2153">
        <v>3</v>
      </c>
      <c r="L2153" t="s">
        <v>1216</v>
      </c>
      <c r="M2153" t="s">
        <v>1234</v>
      </c>
      <c r="N2153" t="s">
        <v>1235</v>
      </c>
      <c r="O2153" t="s">
        <v>6570</v>
      </c>
      <c r="P2153" t="s">
        <v>209</v>
      </c>
      <c r="Q2153" t="s">
        <v>8650</v>
      </c>
      <c r="R2153" t="s">
        <v>8637</v>
      </c>
      <c r="S2153" t="s">
        <v>8645</v>
      </c>
      <c r="T2153" t="b">
        <v>0</v>
      </c>
      <c r="U2153" t="b">
        <v>0</v>
      </c>
      <c r="V2153">
        <v>3</v>
      </c>
      <c r="W2153">
        <v>75</v>
      </c>
      <c r="X2153">
        <v>8</v>
      </c>
      <c r="AB2153">
        <v>2</v>
      </c>
      <c r="AC2153">
        <v>1</v>
      </c>
      <c r="AD2153">
        <v>2</v>
      </c>
      <c r="AE2153" t="s">
        <v>1745</v>
      </c>
      <c r="AG2153" t="s">
        <v>6571</v>
      </c>
      <c r="AH2153" t="s">
        <v>6572</v>
      </c>
    </row>
    <row r="2154" spans="1:34" x14ac:dyDescent="0.25">
      <c r="A2154">
        <v>7</v>
      </c>
      <c r="B2154" t="s">
        <v>652</v>
      </c>
      <c r="C2154" t="s">
        <v>655</v>
      </c>
      <c r="D2154" t="s">
        <v>653</v>
      </c>
      <c r="E2154" t="s">
        <v>654</v>
      </c>
      <c r="F2154" t="s">
        <v>657</v>
      </c>
      <c r="G2154" t="s">
        <v>11043</v>
      </c>
      <c r="H2154" t="s">
        <v>1232</v>
      </c>
      <c r="I2154" t="s">
        <v>1233</v>
      </c>
      <c r="J2154">
        <v>3</v>
      </c>
      <c r="L2154" t="s">
        <v>1216</v>
      </c>
      <c r="M2154" t="s">
        <v>1234</v>
      </c>
      <c r="N2154" t="s">
        <v>1235</v>
      </c>
      <c r="O2154" t="s">
        <v>6573</v>
      </c>
      <c r="P2154" t="s">
        <v>339</v>
      </c>
      <c r="Q2154" t="s">
        <v>2</v>
      </c>
      <c r="R2154" t="s">
        <v>8653</v>
      </c>
      <c r="S2154" t="s">
        <v>8645</v>
      </c>
      <c r="T2154" t="b">
        <v>0</v>
      </c>
      <c r="U2154" t="b">
        <v>1</v>
      </c>
      <c r="V2154">
        <v>1</v>
      </c>
      <c r="W2154">
        <v>50</v>
      </c>
      <c r="Y2154">
        <v>60</v>
      </c>
      <c r="AG2154" t="s">
        <v>6574</v>
      </c>
      <c r="AH2154" t="s">
        <v>6575</v>
      </c>
    </row>
    <row r="2155" spans="1:34" x14ac:dyDescent="0.25">
      <c r="A2155">
        <v>7</v>
      </c>
      <c r="B2155" t="s">
        <v>652</v>
      </c>
      <c r="C2155" t="s">
        <v>655</v>
      </c>
      <c r="D2155" t="s">
        <v>653</v>
      </c>
      <c r="E2155" t="s">
        <v>654</v>
      </c>
      <c r="F2155" t="s">
        <v>657</v>
      </c>
      <c r="G2155" t="s">
        <v>11043</v>
      </c>
      <c r="H2155" t="s">
        <v>1232</v>
      </c>
      <c r="I2155" t="s">
        <v>1233</v>
      </c>
      <c r="J2155">
        <v>3</v>
      </c>
      <c r="L2155" t="s">
        <v>1216</v>
      </c>
      <c r="M2155" t="s">
        <v>1234</v>
      </c>
      <c r="N2155" t="s">
        <v>1235</v>
      </c>
      <c r="O2155" t="s">
        <v>6576</v>
      </c>
      <c r="P2155" t="s">
        <v>339</v>
      </c>
      <c r="Q2155" t="s">
        <v>2</v>
      </c>
      <c r="R2155" t="s">
        <v>8653</v>
      </c>
      <c r="S2155" t="s">
        <v>8645</v>
      </c>
      <c r="T2155" t="b">
        <v>0</v>
      </c>
      <c r="U2155" t="b">
        <v>1</v>
      </c>
      <c r="V2155">
        <v>2</v>
      </c>
      <c r="W2155">
        <v>50</v>
      </c>
      <c r="Y2155">
        <v>60</v>
      </c>
      <c r="AG2155" t="s">
        <v>6574</v>
      </c>
      <c r="AH2155" t="s">
        <v>6577</v>
      </c>
    </row>
    <row r="2156" spans="1:34" x14ac:dyDescent="0.25">
      <c r="A2156">
        <v>7</v>
      </c>
      <c r="B2156" t="s">
        <v>652</v>
      </c>
      <c r="C2156" t="s">
        <v>655</v>
      </c>
      <c r="D2156" t="s">
        <v>653</v>
      </c>
      <c r="E2156" t="s">
        <v>654</v>
      </c>
      <c r="F2156" t="s">
        <v>657</v>
      </c>
      <c r="G2156" t="s">
        <v>11043</v>
      </c>
      <c r="H2156" t="s">
        <v>1232</v>
      </c>
      <c r="I2156" t="s">
        <v>1233</v>
      </c>
      <c r="J2156">
        <v>3</v>
      </c>
      <c r="L2156" t="s">
        <v>1216</v>
      </c>
      <c r="M2156" t="s">
        <v>1234</v>
      </c>
      <c r="N2156" t="s">
        <v>1235</v>
      </c>
      <c r="O2156" t="s">
        <v>6578</v>
      </c>
      <c r="P2156" t="s">
        <v>339</v>
      </c>
      <c r="Q2156" t="s">
        <v>2</v>
      </c>
      <c r="R2156" t="s">
        <v>8653</v>
      </c>
      <c r="S2156" t="s">
        <v>8645</v>
      </c>
      <c r="T2156" t="b">
        <v>0</v>
      </c>
      <c r="U2156" t="b">
        <v>1</v>
      </c>
      <c r="V2156">
        <v>3</v>
      </c>
      <c r="W2156">
        <v>50</v>
      </c>
      <c r="Y2156">
        <v>60</v>
      </c>
      <c r="AG2156" t="s">
        <v>6579</v>
      </c>
      <c r="AH2156" t="s">
        <v>6580</v>
      </c>
    </row>
    <row r="2157" spans="1:34" x14ac:dyDescent="0.25">
      <c r="A2157">
        <v>7</v>
      </c>
      <c r="B2157" t="s">
        <v>652</v>
      </c>
      <c r="C2157" t="s">
        <v>655</v>
      </c>
      <c r="D2157" t="s">
        <v>653</v>
      </c>
      <c r="E2157" t="s">
        <v>654</v>
      </c>
      <c r="F2157" t="s">
        <v>657</v>
      </c>
      <c r="G2157" t="s">
        <v>11043</v>
      </c>
      <c r="H2157" t="s">
        <v>1232</v>
      </c>
      <c r="I2157" t="s">
        <v>1233</v>
      </c>
      <c r="J2157">
        <v>3</v>
      </c>
      <c r="L2157" t="s">
        <v>1216</v>
      </c>
      <c r="M2157" t="s">
        <v>1234</v>
      </c>
      <c r="N2157" t="s">
        <v>1235</v>
      </c>
      <c r="O2157" t="s">
        <v>6581</v>
      </c>
      <c r="P2157" t="s">
        <v>334</v>
      </c>
      <c r="Q2157" t="s">
        <v>2</v>
      </c>
      <c r="R2157" t="s">
        <v>8652</v>
      </c>
      <c r="S2157" t="s">
        <v>8646</v>
      </c>
      <c r="T2157" t="b">
        <v>0</v>
      </c>
      <c r="U2157" t="b">
        <v>1</v>
      </c>
      <c r="V2157">
        <v>1</v>
      </c>
      <c r="W2157">
        <v>0</v>
      </c>
      <c r="Y2157">
        <v>60</v>
      </c>
      <c r="AG2157" t="s">
        <v>6582</v>
      </c>
      <c r="AH2157" t="s">
        <v>6583</v>
      </c>
    </row>
    <row r="2158" spans="1:34" x14ac:dyDescent="0.25">
      <c r="A2158">
        <v>7</v>
      </c>
      <c r="B2158" t="s">
        <v>652</v>
      </c>
      <c r="C2158" t="s">
        <v>655</v>
      </c>
      <c r="D2158" t="s">
        <v>653</v>
      </c>
      <c r="E2158" t="s">
        <v>654</v>
      </c>
      <c r="F2158" t="s">
        <v>657</v>
      </c>
      <c r="G2158" t="s">
        <v>11043</v>
      </c>
      <c r="H2158" t="s">
        <v>1232</v>
      </c>
      <c r="I2158" t="s">
        <v>1233</v>
      </c>
      <c r="J2158">
        <v>3</v>
      </c>
      <c r="L2158" t="s">
        <v>1216</v>
      </c>
      <c r="M2158" t="s">
        <v>1234</v>
      </c>
      <c r="N2158" t="s">
        <v>1235</v>
      </c>
      <c r="O2158" t="s">
        <v>6584</v>
      </c>
      <c r="P2158" t="s">
        <v>334</v>
      </c>
      <c r="Q2158" t="s">
        <v>2</v>
      </c>
      <c r="R2158" t="s">
        <v>8652</v>
      </c>
      <c r="S2158" t="s">
        <v>8646</v>
      </c>
      <c r="T2158" t="b">
        <v>0</v>
      </c>
      <c r="U2158" t="b">
        <v>1</v>
      </c>
      <c r="V2158">
        <v>2</v>
      </c>
      <c r="W2158">
        <v>0</v>
      </c>
      <c r="Y2158">
        <v>60</v>
      </c>
      <c r="AG2158" t="s">
        <v>6585</v>
      </c>
      <c r="AH2158" t="s">
        <v>1235</v>
      </c>
    </row>
    <row r="2159" spans="1:34" x14ac:dyDescent="0.25">
      <c r="A2159">
        <v>7</v>
      </c>
      <c r="B2159" t="s">
        <v>652</v>
      </c>
      <c r="C2159" t="s">
        <v>655</v>
      </c>
      <c r="D2159" t="s">
        <v>653</v>
      </c>
      <c r="E2159" t="s">
        <v>654</v>
      </c>
      <c r="F2159" t="s">
        <v>657</v>
      </c>
      <c r="G2159" t="s">
        <v>11043</v>
      </c>
      <c r="H2159" t="s">
        <v>1236</v>
      </c>
      <c r="I2159" t="s">
        <v>1237</v>
      </c>
      <c r="J2159">
        <v>4</v>
      </c>
      <c r="L2159" t="s">
        <v>1221</v>
      </c>
      <c r="M2159" t="s">
        <v>1238</v>
      </c>
      <c r="N2159" t="s">
        <v>1239</v>
      </c>
      <c r="O2159" t="s">
        <v>6586</v>
      </c>
      <c r="P2159" t="s">
        <v>363</v>
      </c>
      <c r="Q2159" t="s">
        <v>357</v>
      </c>
      <c r="R2159" t="s">
        <v>357</v>
      </c>
      <c r="S2159" t="s">
        <v>357</v>
      </c>
      <c r="T2159" t="b">
        <v>0</v>
      </c>
      <c r="U2159" t="b">
        <v>1</v>
      </c>
      <c r="V2159">
        <v>1</v>
      </c>
      <c r="Y2159">
        <v>360</v>
      </c>
      <c r="Z2159">
        <v>0.65</v>
      </c>
      <c r="AA2159" t="s">
        <v>3957</v>
      </c>
      <c r="AH2159" t="s">
        <v>1238</v>
      </c>
    </row>
    <row r="2160" spans="1:34" x14ac:dyDescent="0.25">
      <c r="A2160">
        <v>7</v>
      </c>
      <c r="B2160" t="s">
        <v>652</v>
      </c>
      <c r="C2160" t="s">
        <v>655</v>
      </c>
      <c r="D2160" t="s">
        <v>653</v>
      </c>
      <c r="E2160" t="s">
        <v>654</v>
      </c>
      <c r="F2160" t="s">
        <v>657</v>
      </c>
      <c r="G2160" t="s">
        <v>11043</v>
      </c>
      <c r="H2160" t="s">
        <v>1236</v>
      </c>
      <c r="I2160" t="s">
        <v>1237</v>
      </c>
      <c r="J2160">
        <v>4</v>
      </c>
      <c r="L2160" t="s">
        <v>1221</v>
      </c>
      <c r="M2160" t="s">
        <v>1238</v>
      </c>
      <c r="N2160" t="s">
        <v>1239</v>
      </c>
      <c r="O2160" t="s">
        <v>6587</v>
      </c>
      <c r="P2160" t="s">
        <v>1</v>
      </c>
      <c r="Q2160" t="s">
        <v>2</v>
      </c>
      <c r="R2160" t="s">
        <v>2</v>
      </c>
      <c r="S2160" t="s">
        <v>8646</v>
      </c>
      <c r="T2160" t="b">
        <v>0</v>
      </c>
      <c r="U2160" t="b">
        <v>1</v>
      </c>
      <c r="V2160">
        <v>1</v>
      </c>
      <c r="W2160">
        <v>150</v>
      </c>
      <c r="Y2160">
        <v>66</v>
      </c>
      <c r="AG2160" t="s">
        <v>6391</v>
      </c>
      <c r="AH2160" t="s">
        <v>6588</v>
      </c>
    </row>
    <row r="2161" spans="1:34" x14ac:dyDescent="0.25">
      <c r="A2161">
        <v>7</v>
      </c>
      <c r="B2161" t="s">
        <v>652</v>
      </c>
      <c r="C2161" t="s">
        <v>655</v>
      </c>
      <c r="D2161" t="s">
        <v>653</v>
      </c>
      <c r="E2161" t="s">
        <v>654</v>
      </c>
      <c r="F2161" t="s">
        <v>657</v>
      </c>
      <c r="G2161" t="s">
        <v>11043</v>
      </c>
      <c r="H2161" t="s">
        <v>1236</v>
      </c>
      <c r="I2161" t="s">
        <v>1237</v>
      </c>
      <c r="J2161">
        <v>4</v>
      </c>
      <c r="L2161" t="s">
        <v>1221</v>
      </c>
      <c r="M2161" t="s">
        <v>1238</v>
      </c>
      <c r="N2161" t="s">
        <v>1239</v>
      </c>
      <c r="O2161" t="s">
        <v>6589</v>
      </c>
      <c r="P2161" t="s">
        <v>1</v>
      </c>
      <c r="Q2161" t="s">
        <v>2</v>
      </c>
      <c r="R2161" t="s">
        <v>2</v>
      </c>
      <c r="S2161" t="s">
        <v>8646</v>
      </c>
      <c r="T2161" t="b">
        <v>0</v>
      </c>
      <c r="U2161" t="b">
        <v>1</v>
      </c>
      <c r="V2161">
        <v>2</v>
      </c>
      <c r="W2161">
        <v>150</v>
      </c>
      <c r="Y2161">
        <v>60</v>
      </c>
      <c r="AG2161" t="s">
        <v>6391</v>
      </c>
      <c r="AH2161" t="s">
        <v>6590</v>
      </c>
    </row>
    <row r="2162" spans="1:34" x14ac:dyDescent="0.25">
      <c r="A2162">
        <v>7</v>
      </c>
      <c r="B2162" t="s">
        <v>652</v>
      </c>
      <c r="C2162" t="s">
        <v>655</v>
      </c>
      <c r="D2162" t="s">
        <v>653</v>
      </c>
      <c r="E2162" t="s">
        <v>654</v>
      </c>
      <c r="F2162" t="s">
        <v>657</v>
      </c>
      <c r="G2162" t="s">
        <v>11043</v>
      </c>
      <c r="H2162" t="s">
        <v>1236</v>
      </c>
      <c r="I2162" t="s">
        <v>1237</v>
      </c>
      <c r="J2162">
        <v>4</v>
      </c>
      <c r="L2162" t="s">
        <v>1221</v>
      </c>
      <c r="M2162" t="s">
        <v>1238</v>
      </c>
      <c r="N2162" t="s">
        <v>1239</v>
      </c>
      <c r="O2162" t="s">
        <v>6591</v>
      </c>
      <c r="P2162" t="s">
        <v>1</v>
      </c>
      <c r="Q2162" t="s">
        <v>2</v>
      </c>
      <c r="R2162" t="s">
        <v>2</v>
      </c>
      <c r="S2162" t="s">
        <v>8646</v>
      </c>
      <c r="T2162" t="b">
        <v>0</v>
      </c>
      <c r="U2162" t="b">
        <v>1</v>
      </c>
      <c r="V2162">
        <v>3</v>
      </c>
      <c r="W2162">
        <v>150</v>
      </c>
      <c r="Y2162">
        <v>55.2</v>
      </c>
      <c r="AG2162" t="s">
        <v>6391</v>
      </c>
      <c r="AH2162" t="s">
        <v>6592</v>
      </c>
    </row>
    <row r="2163" spans="1:34" x14ac:dyDescent="0.25">
      <c r="A2163">
        <v>7</v>
      </c>
      <c r="B2163" t="s">
        <v>652</v>
      </c>
      <c r="C2163" t="s">
        <v>655</v>
      </c>
      <c r="D2163" t="s">
        <v>653</v>
      </c>
      <c r="E2163" t="s">
        <v>654</v>
      </c>
      <c r="F2163" t="s">
        <v>657</v>
      </c>
      <c r="G2163" t="s">
        <v>11043</v>
      </c>
      <c r="H2163" t="s">
        <v>1236</v>
      </c>
      <c r="I2163" t="s">
        <v>1237</v>
      </c>
      <c r="J2163">
        <v>4</v>
      </c>
      <c r="L2163" t="s">
        <v>1221</v>
      </c>
      <c r="M2163" t="s">
        <v>1238</v>
      </c>
      <c r="N2163" t="s">
        <v>1239</v>
      </c>
      <c r="O2163" t="s">
        <v>6593</v>
      </c>
      <c r="P2163" t="s">
        <v>1</v>
      </c>
      <c r="Q2163" t="s">
        <v>2</v>
      </c>
      <c r="R2163" t="s">
        <v>2</v>
      </c>
      <c r="S2163" t="s">
        <v>8646</v>
      </c>
      <c r="T2163" t="b">
        <v>0</v>
      </c>
      <c r="U2163" t="b">
        <v>1</v>
      </c>
      <c r="V2163">
        <v>4</v>
      </c>
      <c r="W2163">
        <v>150</v>
      </c>
      <c r="Y2163">
        <v>49.8</v>
      </c>
      <c r="AG2163" t="s">
        <v>6391</v>
      </c>
      <c r="AH2163" t="s">
        <v>6594</v>
      </c>
    </row>
    <row r="2164" spans="1:34" x14ac:dyDescent="0.25">
      <c r="A2164">
        <v>7</v>
      </c>
      <c r="B2164" t="s">
        <v>652</v>
      </c>
      <c r="C2164" t="s">
        <v>655</v>
      </c>
      <c r="D2164" t="s">
        <v>653</v>
      </c>
      <c r="E2164" t="s">
        <v>654</v>
      </c>
      <c r="F2164" t="s">
        <v>657</v>
      </c>
      <c r="G2164" t="s">
        <v>11043</v>
      </c>
      <c r="H2164" t="s">
        <v>1236</v>
      </c>
      <c r="I2164" t="s">
        <v>1237</v>
      </c>
      <c r="J2164">
        <v>4</v>
      </c>
      <c r="L2164" t="s">
        <v>1221</v>
      </c>
      <c r="M2164" t="s">
        <v>1238</v>
      </c>
      <c r="N2164" t="s">
        <v>1239</v>
      </c>
      <c r="O2164" t="s">
        <v>6595</v>
      </c>
      <c r="P2164" t="s">
        <v>1</v>
      </c>
      <c r="Q2164" t="s">
        <v>2</v>
      </c>
      <c r="R2164" t="s">
        <v>2</v>
      </c>
      <c r="S2164" t="s">
        <v>8646</v>
      </c>
      <c r="T2164" t="b">
        <v>0</v>
      </c>
      <c r="U2164" t="b">
        <v>1</v>
      </c>
      <c r="V2164">
        <v>5</v>
      </c>
      <c r="W2164">
        <v>150</v>
      </c>
      <c r="Y2164">
        <v>49.8</v>
      </c>
      <c r="AG2164" t="s">
        <v>6391</v>
      </c>
      <c r="AH2164" t="s">
        <v>6596</v>
      </c>
    </row>
    <row r="2165" spans="1:34" x14ac:dyDescent="0.25">
      <c r="A2165">
        <v>7</v>
      </c>
      <c r="B2165" t="s">
        <v>652</v>
      </c>
      <c r="C2165" t="s">
        <v>655</v>
      </c>
      <c r="D2165" t="s">
        <v>653</v>
      </c>
      <c r="E2165" t="s">
        <v>654</v>
      </c>
      <c r="F2165" t="s">
        <v>657</v>
      </c>
      <c r="G2165" t="s">
        <v>11043</v>
      </c>
      <c r="H2165" t="s">
        <v>1236</v>
      </c>
      <c r="I2165" t="s">
        <v>1237</v>
      </c>
      <c r="J2165">
        <v>4</v>
      </c>
      <c r="L2165" t="s">
        <v>1221</v>
      </c>
      <c r="M2165" t="s">
        <v>1238</v>
      </c>
      <c r="N2165" t="s">
        <v>1239</v>
      </c>
      <c r="O2165" t="s">
        <v>6597</v>
      </c>
      <c r="P2165" t="s">
        <v>96</v>
      </c>
      <c r="Q2165" t="s">
        <v>8644</v>
      </c>
      <c r="R2165" t="s">
        <v>8488</v>
      </c>
      <c r="S2165" t="s">
        <v>8645</v>
      </c>
      <c r="T2165" t="b">
        <v>1</v>
      </c>
      <c r="U2165" t="b">
        <v>0</v>
      </c>
      <c r="V2165">
        <v>1</v>
      </c>
      <c r="W2165">
        <v>35</v>
      </c>
      <c r="X2165">
        <v>8</v>
      </c>
      <c r="AB2165">
        <v>2</v>
      </c>
      <c r="AC2165">
        <v>2</v>
      </c>
      <c r="AD2165">
        <v>2</v>
      </c>
      <c r="AE2165" t="s">
        <v>1745</v>
      </c>
      <c r="AG2165" t="s">
        <v>6598</v>
      </c>
      <c r="AH2165" t="s">
        <v>6599</v>
      </c>
    </row>
    <row r="2166" spans="1:34" x14ac:dyDescent="0.25">
      <c r="A2166">
        <v>7</v>
      </c>
      <c r="B2166" t="s">
        <v>652</v>
      </c>
      <c r="C2166" t="s">
        <v>655</v>
      </c>
      <c r="D2166" t="s">
        <v>653</v>
      </c>
      <c r="E2166" t="s">
        <v>654</v>
      </c>
      <c r="F2166" t="s">
        <v>657</v>
      </c>
      <c r="G2166" t="s">
        <v>11043</v>
      </c>
      <c r="H2166" t="s">
        <v>1236</v>
      </c>
      <c r="I2166" t="s">
        <v>1237</v>
      </c>
      <c r="J2166">
        <v>4</v>
      </c>
      <c r="L2166" t="s">
        <v>1221</v>
      </c>
      <c r="M2166" t="s">
        <v>1238</v>
      </c>
      <c r="N2166" t="s">
        <v>1239</v>
      </c>
      <c r="O2166" t="s">
        <v>6600</v>
      </c>
      <c r="P2166" t="s">
        <v>96</v>
      </c>
      <c r="Q2166" t="s">
        <v>8644</v>
      </c>
      <c r="R2166" t="s">
        <v>8488</v>
      </c>
      <c r="S2166" t="s">
        <v>8645</v>
      </c>
      <c r="T2166" t="b">
        <v>1</v>
      </c>
      <c r="U2166" t="b">
        <v>0</v>
      </c>
      <c r="V2166">
        <v>2</v>
      </c>
      <c r="W2166">
        <v>35</v>
      </c>
      <c r="X2166">
        <v>8</v>
      </c>
      <c r="AB2166">
        <v>2</v>
      </c>
      <c r="AC2166">
        <v>2</v>
      </c>
      <c r="AD2166">
        <v>2</v>
      </c>
      <c r="AE2166" t="s">
        <v>610</v>
      </c>
      <c r="AG2166" t="s">
        <v>6601</v>
      </c>
      <c r="AH2166" t="s">
        <v>6602</v>
      </c>
    </row>
    <row r="2167" spans="1:34" x14ac:dyDescent="0.25">
      <c r="A2167">
        <v>7</v>
      </c>
      <c r="B2167" t="s">
        <v>652</v>
      </c>
      <c r="C2167" t="s">
        <v>655</v>
      </c>
      <c r="D2167" t="s">
        <v>653</v>
      </c>
      <c r="E2167" t="s">
        <v>654</v>
      </c>
      <c r="F2167" t="s">
        <v>657</v>
      </c>
      <c r="G2167" t="s">
        <v>11043</v>
      </c>
      <c r="H2167" t="s">
        <v>1236</v>
      </c>
      <c r="I2167" t="s">
        <v>1237</v>
      </c>
      <c r="J2167">
        <v>4</v>
      </c>
      <c r="L2167" t="s">
        <v>1221</v>
      </c>
      <c r="M2167" t="s">
        <v>1238</v>
      </c>
      <c r="N2167" t="s">
        <v>1239</v>
      </c>
      <c r="O2167" t="s">
        <v>6603</v>
      </c>
      <c r="P2167" t="s">
        <v>96</v>
      </c>
      <c r="Q2167" t="s">
        <v>8644</v>
      </c>
      <c r="R2167" t="s">
        <v>8488</v>
      </c>
      <c r="S2167" t="s">
        <v>8645</v>
      </c>
      <c r="T2167" t="b">
        <v>1</v>
      </c>
      <c r="U2167" t="b">
        <v>0</v>
      </c>
      <c r="V2167">
        <v>3</v>
      </c>
      <c r="W2167">
        <v>35</v>
      </c>
      <c r="X2167">
        <v>6</v>
      </c>
      <c r="AB2167">
        <v>2</v>
      </c>
      <c r="AC2167">
        <v>2</v>
      </c>
      <c r="AD2167">
        <v>2</v>
      </c>
      <c r="AE2167" t="s">
        <v>610</v>
      </c>
      <c r="AG2167" t="s">
        <v>6601</v>
      </c>
      <c r="AH2167" t="s">
        <v>6604</v>
      </c>
    </row>
    <row r="2168" spans="1:34" x14ac:dyDescent="0.25">
      <c r="A2168">
        <v>7</v>
      </c>
      <c r="B2168" t="s">
        <v>652</v>
      </c>
      <c r="C2168" t="s">
        <v>655</v>
      </c>
      <c r="D2168" t="s">
        <v>653</v>
      </c>
      <c r="E2168" t="s">
        <v>654</v>
      </c>
      <c r="F2168" t="s">
        <v>657</v>
      </c>
      <c r="G2168" t="s">
        <v>11043</v>
      </c>
      <c r="H2168" t="s">
        <v>1236</v>
      </c>
      <c r="I2168" t="s">
        <v>1237</v>
      </c>
      <c r="J2168">
        <v>4</v>
      </c>
      <c r="L2168" t="s">
        <v>1221</v>
      </c>
      <c r="M2168" t="s">
        <v>1238</v>
      </c>
      <c r="N2168" t="s">
        <v>1239</v>
      </c>
      <c r="O2168" t="s">
        <v>6605</v>
      </c>
      <c r="P2168" t="s">
        <v>96</v>
      </c>
      <c r="Q2168" t="s">
        <v>8644</v>
      </c>
      <c r="R2168" t="s">
        <v>8488</v>
      </c>
      <c r="S2168" t="s">
        <v>8645</v>
      </c>
      <c r="T2168" t="b">
        <v>1</v>
      </c>
      <c r="U2168" t="b">
        <v>0</v>
      </c>
      <c r="V2168">
        <v>4</v>
      </c>
      <c r="W2168">
        <v>35</v>
      </c>
      <c r="X2168">
        <v>6</v>
      </c>
      <c r="AB2168">
        <v>2</v>
      </c>
      <c r="AC2168">
        <v>2</v>
      </c>
      <c r="AD2168">
        <v>2</v>
      </c>
      <c r="AE2168" t="s">
        <v>610</v>
      </c>
      <c r="AG2168" t="s">
        <v>6606</v>
      </c>
      <c r="AH2168" t="s">
        <v>6607</v>
      </c>
    </row>
    <row r="2169" spans="1:34" x14ac:dyDescent="0.25">
      <c r="A2169">
        <v>7</v>
      </c>
      <c r="B2169" t="s">
        <v>652</v>
      </c>
      <c r="C2169" t="s">
        <v>655</v>
      </c>
      <c r="D2169" t="s">
        <v>653</v>
      </c>
      <c r="E2169" t="s">
        <v>654</v>
      </c>
      <c r="F2169" t="s">
        <v>657</v>
      </c>
      <c r="G2169" t="s">
        <v>11043</v>
      </c>
      <c r="H2169" t="s">
        <v>1236</v>
      </c>
      <c r="I2169" t="s">
        <v>1237</v>
      </c>
      <c r="J2169">
        <v>4</v>
      </c>
      <c r="L2169" t="s">
        <v>1221</v>
      </c>
      <c r="M2169" t="s">
        <v>1238</v>
      </c>
      <c r="N2169" t="s">
        <v>1239</v>
      </c>
      <c r="O2169" t="s">
        <v>6608</v>
      </c>
      <c r="P2169" t="s">
        <v>217</v>
      </c>
      <c r="Q2169" t="s">
        <v>8650</v>
      </c>
      <c r="R2169" t="s">
        <v>8637</v>
      </c>
      <c r="S2169" t="s">
        <v>8645</v>
      </c>
      <c r="T2169" t="b">
        <v>1</v>
      </c>
      <c r="U2169" t="b">
        <v>0</v>
      </c>
      <c r="V2169">
        <v>1</v>
      </c>
      <c r="W2169">
        <v>20</v>
      </c>
      <c r="X2169">
        <v>12</v>
      </c>
      <c r="AB2169">
        <v>3</v>
      </c>
      <c r="AC2169">
        <v>1</v>
      </c>
      <c r="AD2169">
        <v>3</v>
      </c>
      <c r="AE2169" t="s">
        <v>618</v>
      </c>
      <c r="AG2169" t="s">
        <v>2196</v>
      </c>
      <c r="AH2169" t="s">
        <v>6609</v>
      </c>
    </row>
    <row r="2170" spans="1:34" x14ac:dyDescent="0.25">
      <c r="A2170">
        <v>7</v>
      </c>
      <c r="B2170" t="s">
        <v>652</v>
      </c>
      <c r="C2170" t="s">
        <v>655</v>
      </c>
      <c r="D2170" t="s">
        <v>653</v>
      </c>
      <c r="E2170" t="s">
        <v>654</v>
      </c>
      <c r="F2170" t="s">
        <v>657</v>
      </c>
      <c r="G2170" t="s">
        <v>11043</v>
      </c>
      <c r="H2170" t="s">
        <v>1236</v>
      </c>
      <c r="I2170" t="s">
        <v>1237</v>
      </c>
      <c r="J2170">
        <v>4</v>
      </c>
      <c r="L2170" t="s">
        <v>1221</v>
      </c>
      <c r="M2170" t="s">
        <v>1238</v>
      </c>
      <c r="N2170" t="s">
        <v>1239</v>
      </c>
      <c r="O2170" t="s">
        <v>6610</v>
      </c>
      <c r="P2170" t="s">
        <v>217</v>
      </c>
      <c r="Q2170" t="s">
        <v>8650</v>
      </c>
      <c r="R2170" t="s">
        <v>8637</v>
      </c>
      <c r="S2170" t="s">
        <v>8645</v>
      </c>
      <c r="T2170" t="b">
        <v>1</v>
      </c>
      <c r="U2170" t="b">
        <v>0</v>
      </c>
      <c r="V2170">
        <v>2</v>
      </c>
      <c r="W2170">
        <v>20</v>
      </c>
      <c r="X2170">
        <v>12</v>
      </c>
      <c r="AB2170">
        <v>3</v>
      </c>
      <c r="AC2170">
        <v>1</v>
      </c>
      <c r="AD2170">
        <v>3</v>
      </c>
      <c r="AE2170" t="s">
        <v>1745</v>
      </c>
      <c r="AG2170" t="s">
        <v>2355</v>
      </c>
      <c r="AH2170" t="s">
        <v>6611</v>
      </c>
    </row>
    <row r="2171" spans="1:34" x14ac:dyDescent="0.25">
      <c r="A2171">
        <v>7</v>
      </c>
      <c r="B2171" t="s">
        <v>652</v>
      </c>
      <c r="C2171" t="s">
        <v>655</v>
      </c>
      <c r="D2171" t="s">
        <v>653</v>
      </c>
      <c r="E2171" t="s">
        <v>654</v>
      </c>
      <c r="F2171" t="s">
        <v>657</v>
      </c>
      <c r="G2171" t="s">
        <v>11043</v>
      </c>
      <c r="H2171" t="s">
        <v>1236</v>
      </c>
      <c r="I2171" t="s">
        <v>1237</v>
      </c>
      <c r="J2171">
        <v>4</v>
      </c>
      <c r="L2171" t="s">
        <v>1221</v>
      </c>
      <c r="M2171" t="s">
        <v>1238</v>
      </c>
      <c r="N2171" t="s">
        <v>1239</v>
      </c>
      <c r="O2171" t="s">
        <v>6612</v>
      </c>
      <c r="P2171" t="s">
        <v>217</v>
      </c>
      <c r="Q2171" t="s">
        <v>8650</v>
      </c>
      <c r="R2171" t="s">
        <v>8637</v>
      </c>
      <c r="S2171" t="s">
        <v>8645</v>
      </c>
      <c r="T2171" t="b">
        <v>1</v>
      </c>
      <c r="U2171" t="b">
        <v>0</v>
      </c>
      <c r="V2171">
        <v>3</v>
      </c>
      <c r="W2171">
        <v>20</v>
      </c>
      <c r="X2171">
        <v>10</v>
      </c>
      <c r="AB2171">
        <v>3</v>
      </c>
      <c r="AC2171">
        <v>1</v>
      </c>
      <c r="AD2171">
        <v>3</v>
      </c>
      <c r="AE2171" t="s">
        <v>1745</v>
      </c>
      <c r="AG2171" t="s">
        <v>2355</v>
      </c>
      <c r="AH2171" t="s">
        <v>6613</v>
      </c>
    </row>
    <row r="2172" spans="1:34" x14ac:dyDescent="0.25">
      <c r="A2172">
        <v>7</v>
      </c>
      <c r="B2172" t="s">
        <v>652</v>
      </c>
      <c r="C2172" t="s">
        <v>655</v>
      </c>
      <c r="D2172" t="s">
        <v>653</v>
      </c>
      <c r="E2172" t="s">
        <v>654</v>
      </c>
      <c r="F2172" t="s">
        <v>657</v>
      </c>
      <c r="G2172" t="s">
        <v>11043</v>
      </c>
      <c r="H2172" t="s">
        <v>1236</v>
      </c>
      <c r="I2172" t="s">
        <v>1237</v>
      </c>
      <c r="J2172">
        <v>4</v>
      </c>
      <c r="L2172" t="s">
        <v>1221</v>
      </c>
      <c r="M2172" t="s">
        <v>1238</v>
      </c>
      <c r="N2172" t="s">
        <v>1239</v>
      </c>
      <c r="O2172" t="s">
        <v>6614</v>
      </c>
      <c r="P2172" t="s">
        <v>217</v>
      </c>
      <c r="Q2172" t="s">
        <v>8650</v>
      </c>
      <c r="R2172" t="s">
        <v>8637</v>
      </c>
      <c r="S2172" t="s">
        <v>8645</v>
      </c>
      <c r="T2172" t="b">
        <v>1</v>
      </c>
      <c r="U2172" t="b">
        <v>0</v>
      </c>
      <c r="V2172">
        <v>4</v>
      </c>
      <c r="W2172">
        <v>20</v>
      </c>
      <c r="X2172">
        <v>10</v>
      </c>
      <c r="AB2172">
        <v>3</v>
      </c>
      <c r="AC2172">
        <v>1</v>
      </c>
      <c r="AD2172">
        <v>3</v>
      </c>
      <c r="AE2172" t="s">
        <v>610</v>
      </c>
      <c r="AG2172" t="s">
        <v>2199</v>
      </c>
      <c r="AH2172" t="s">
        <v>6615</v>
      </c>
    </row>
    <row r="2173" spans="1:34" x14ac:dyDescent="0.25">
      <c r="A2173">
        <v>7</v>
      </c>
      <c r="B2173" t="s">
        <v>652</v>
      </c>
      <c r="C2173" t="s">
        <v>655</v>
      </c>
      <c r="D2173" t="s">
        <v>653</v>
      </c>
      <c r="E2173" t="s">
        <v>654</v>
      </c>
      <c r="F2173" t="s">
        <v>657</v>
      </c>
      <c r="G2173" t="s">
        <v>11043</v>
      </c>
      <c r="H2173" t="s">
        <v>1236</v>
      </c>
      <c r="I2173" t="s">
        <v>1237</v>
      </c>
      <c r="J2173">
        <v>4</v>
      </c>
      <c r="L2173" t="s">
        <v>1221</v>
      </c>
      <c r="M2173" t="s">
        <v>1238</v>
      </c>
      <c r="N2173" t="s">
        <v>1239</v>
      </c>
      <c r="O2173" t="s">
        <v>6616</v>
      </c>
      <c r="P2173" t="s">
        <v>209</v>
      </c>
      <c r="Q2173" t="s">
        <v>8650</v>
      </c>
      <c r="R2173" t="s">
        <v>8637</v>
      </c>
      <c r="S2173" t="s">
        <v>8645</v>
      </c>
      <c r="T2173" t="b">
        <v>0</v>
      </c>
      <c r="U2173" t="b">
        <v>0</v>
      </c>
      <c r="V2173">
        <v>1</v>
      </c>
      <c r="W2173">
        <v>70</v>
      </c>
      <c r="X2173">
        <v>8</v>
      </c>
      <c r="AB2173">
        <v>2</v>
      </c>
      <c r="AC2173">
        <v>1</v>
      </c>
      <c r="AD2173">
        <v>2</v>
      </c>
      <c r="AE2173" t="s">
        <v>618</v>
      </c>
      <c r="AG2173" t="s">
        <v>6617</v>
      </c>
      <c r="AH2173" t="s">
        <v>6618</v>
      </c>
    </row>
    <row r="2174" spans="1:34" x14ac:dyDescent="0.25">
      <c r="A2174">
        <v>7</v>
      </c>
      <c r="B2174" t="s">
        <v>652</v>
      </c>
      <c r="C2174" t="s">
        <v>655</v>
      </c>
      <c r="D2174" t="s">
        <v>653</v>
      </c>
      <c r="E2174" t="s">
        <v>654</v>
      </c>
      <c r="F2174" t="s">
        <v>657</v>
      </c>
      <c r="G2174" t="s">
        <v>11043</v>
      </c>
      <c r="H2174" t="s">
        <v>1236</v>
      </c>
      <c r="I2174" t="s">
        <v>1237</v>
      </c>
      <c r="J2174">
        <v>4</v>
      </c>
      <c r="L2174" t="s">
        <v>1221</v>
      </c>
      <c r="M2174" t="s">
        <v>1238</v>
      </c>
      <c r="N2174" t="s">
        <v>1239</v>
      </c>
      <c r="O2174" t="s">
        <v>6619</v>
      </c>
      <c r="P2174" t="s">
        <v>209</v>
      </c>
      <c r="Q2174" t="s">
        <v>8650</v>
      </c>
      <c r="R2174" t="s">
        <v>8637</v>
      </c>
      <c r="S2174" t="s">
        <v>8645</v>
      </c>
      <c r="T2174" t="b">
        <v>0</v>
      </c>
      <c r="U2174" t="b">
        <v>0</v>
      </c>
      <c r="V2174">
        <v>2</v>
      </c>
      <c r="W2174">
        <v>70</v>
      </c>
      <c r="X2174">
        <v>7</v>
      </c>
      <c r="AB2174">
        <v>2</v>
      </c>
      <c r="AC2174">
        <v>1</v>
      </c>
      <c r="AD2174">
        <v>2</v>
      </c>
      <c r="AE2174" t="s">
        <v>618</v>
      </c>
      <c r="AG2174" t="s">
        <v>6617</v>
      </c>
      <c r="AH2174" t="s">
        <v>6620</v>
      </c>
    </row>
    <row r="2175" spans="1:34" x14ac:dyDescent="0.25">
      <c r="A2175">
        <v>7</v>
      </c>
      <c r="B2175" t="s">
        <v>652</v>
      </c>
      <c r="C2175" t="s">
        <v>655</v>
      </c>
      <c r="D2175" t="s">
        <v>653</v>
      </c>
      <c r="E2175" t="s">
        <v>654</v>
      </c>
      <c r="F2175" t="s">
        <v>657</v>
      </c>
      <c r="G2175" t="s">
        <v>11043</v>
      </c>
      <c r="H2175" t="s">
        <v>1236</v>
      </c>
      <c r="I2175" t="s">
        <v>1237</v>
      </c>
      <c r="J2175">
        <v>4</v>
      </c>
      <c r="L2175" t="s">
        <v>1221</v>
      </c>
      <c r="M2175" t="s">
        <v>1238</v>
      </c>
      <c r="N2175" t="s">
        <v>1239</v>
      </c>
      <c r="O2175" t="s">
        <v>6621</v>
      </c>
      <c r="P2175" t="s">
        <v>209</v>
      </c>
      <c r="Q2175" t="s">
        <v>8650</v>
      </c>
      <c r="R2175" t="s">
        <v>8637</v>
      </c>
      <c r="S2175" t="s">
        <v>8645</v>
      </c>
      <c r="T2175" t="b">
        <v>0</v>
      </c>
      <c r="U2175" t="b">
        <v>0</v>
      </c>
      <c r="V2175">
        <v>3</v>
      </c>
      <c r="W2175">
        <v>60</v>
      </c>
      <c r="X2175">
        <v>11</v>
      </c>
      <c r="AG2175" t="s">
        <v>6622</v>
      </c>
      <c r="AH2175" t="s">
        <v>6623</v>
      </c>
    </row>
    <row r="2176" spans="1:34" x14ac:dyDescent="0.25">
      <c r="A2176">
        <v>7</v>
      </c>
      <c r="B2176" t="s">
        <v>652</v>
      </c>
      <c r="C2176" t="s">
        <v>655</v>
      </c>
      <c r="D2176" t="s">
        <v>653</v>
      </c>
      <c r="E2176" t="s">
        <v>654</v>
      </c>
      <c r="F2176" t="s">
        <v>657</v>
      </c>
      <c r="G2176" t="s">
        <v>11043</v>
      </c>
      <c r="H2176" t="s">
        <v>1236</v>
      </c>
      <c r="I2176" t="s">
        <v>1237</v>
      </c>
      <c r="J2176">
        <v>4</v>
      </c>
      <c r="L2176" t="s">
        <v>1221</v>
      </c>
      <c r="M2176" t="s">
        <v>1238</v>
      </c>
      <c r="N2176" t="s">
        <v>1239</v>
      </c>
      <c r="O2176" t="s">
        <v>6624</v>
      </c>
      <c r="P2176" t="s">
        <v>209</v>
      </c>
      <c r="Q2176" t="s">
        <v>8650</v>
      </c>
      <c r="R2176" t="s">
        <v>8637</v>
      </c>
      <c r="S2176" t="s">
        <v>8645</v>
      </c>
      <c r="T2176" t="b">
        <v>0</v>
      </c>
      <c r="U2176" t="b">
        <v>0</v>
      </c>
      <c r="V2176">
        <v>4</v>
      </c>
      <c r="W2176">
        <v>70</v>
      </c>
      <c r="X2176">
        <v>9</v>
      </c>
      <c r="AG2176" t="s">
        <v>6625</v>
      </c>
      <c r="AH2176" t="s">
        <v>6626</v>
      </c>
    </row>
    <row r="2177" spans="1:34" x14ac:dyDescent="0.25">
      <c r="A2177">
        <v>7</v>
      </c>
      <c r="B2177" t="s">
        <v>652</v>
      </c>
      <c r="C2177" t="s">
        <v>655</v>
      </c>
      <c r="D2177" t="s">
        <v>653</v>
      </c>
      <c r="E2177" t="s">
        <v>654</v>
      </c>
      <c r="F2177" t="s">
        <v>657</v>
      </c>
      <c r="G2177" t="s">
        <v>11043</v>
      </c>
      <c r="H2177" t="s">
        <v>1236</v>
      </c>
      <c r="I2177" t="s">
        <v>1237</v>
      </c>
      <c r="J2177">
        <v>4</v>
      </c>
      <c r="L2177" t="s">
        <v>1221</v>
      </c>
      <c r="M2177" t="s">
        <v>1238</v>
      </c>
      <c r="N2177" t="s">
        <v>1239</v>
      </c>
      <c r="O2177" t="s">
        <v>6627</v>
      </c>
      <c r="P2177" t="s">
        <v>123</v>
      </c>
      <c r="Q2177" t="s">
        <v>8644</v>
      </c>
      <c r="R2177" t="s">
        <v>8488</v>
      </c>
      <c r="S2177" t="s">
        <v>8645</v>
      </c>
      <c r="T2177" t="b">
        <v>0</v>
      </c>
      <c r="U2177" t="b">
        <v>0</v>
      </c>
      <c r="V2177">
        <v>1</v>
      </c>
      <c r="W2177">
        <v>20</v>
      </c>
      <c r="X2177">
        <v>12</v>
      </c>
      <c r="AB2177">
        <v>2</v>
      </c>
      <c r="AC2177">
        <v>1</v>
      </c>
      <c r="AD2177">
        <v>2</v>
      </c>
      <c r="AE2177" t="s">
        <v>2289</v>
      </c>
      <c r="AG2177" t="s">
        <v>2527</v>
      </c>
      <c r="AH2177" t="s">
        <v>6628</v>
      </c>
    </row>
    <row r="2178" spans="1:34" x14ac:dyDescent="0.25">
      <c r="A2178">
        <v>7</v>
      </c>
      <c r="B2178" t="s">
        <v>652</v>
      </c>
      <c r="C2178" t="s">
        <v>655</v>
      </c>
      <c r="D2178" t="s">
        <v>653</v>
      </c>
      <c r="E2178" t="s">
        <v>654</v>
      </c>
      <c r="F2178" t="s">
        <v>657</v>
      </c>
      <c r="G2178" t="s">
        <v>11043</v>
      </c>
      <c r="H2178" t="s">
        <v>1236</v>
      </c>
      <c r="I2178" t="s">
        <v>1237</v>
      </c>
      <c r="J2178">
        <v>4</v>
      </c>
      <c r="L2178" t="s">
        <v>1221</v>
      </c>
      <c r="M2178" t="s">
        <v>1238</v>
      </c>
      <c r="N2178" t="s">
        <v>1239</v>
      </c>
      <c r="O2178" t="s">
        <v>6629</v>
      </c>
      <c r="P2178" t="s">
        <v>123</v>
      </c>
      <c r="Q2178" t="s">
        <v>8644</v>
      </c>
      <c r="R2178" t="s">
        <v>8488</v>
      </c>
      <c r="S2178" t="s">
        <v>8645</v>
      </c>
      <c r="T2178" t="b">
        <v>0</v>
      </c>
      <c r="U2178" t="b">
        <v>0</v>
      </c>
      <c r="V2178">
        <v>2</v>
      </c>
      <c r="W2178">
        <v>25</v>
      </c>
      <c r="X2178">
        <v>12</v>
      </c>
      <c r="AB2178">
        <v>2</v>
      </c>
      <c r="AC2178">
        <v>1</v>
      </c>
      <c r="AD2178">
        <v>2</v>
      </c>
      <c r="AE2178" t="s">
        <v>1745</v>
      </c>
      <c r="AG2178" t="s">
        <v>1932</v>
      </c>
      <c r="AH2178" t="s">
        <v>6630</v>
      </c>
    </row>
    <row r="2179" spans="1:34" x14ac:dyDescent="0.25">
      <c r="A2179">
        <v>7</v>
      </c>
      <c r="B2179" t="s">
        <v>652</v>
      </c>
      <c r="C2179" t="s">
        <v>655</v>
      </c>
      <c r="D2179" t="s">
        <v>653</v>
      </c>
      <c r="E2179" t="s">
        <v>654</v>
      </c>
      <c r="F2179" t="s">
        <v>657</v>
      </c>
      <c r="G2179" t="s">
        <v>11043</v>
      </c>
      <c r="H2179" t="s">
        <v>1236</v>
      </c>
      <c r="I2179" t="s">
        <v>1237</v>
      </c>
      <c r="J2179">
        <v>4</v>
      </c>
      <c r="L2179" t="s">
        <v>1221</v>
      </c>
      <c r="M2179" t="s">
        <v>1238</v>
      </c>
      <c r="N2179" t="s">
        <v>1239</v>
      </c>
      <c r="O2179" t="s">
        <v>6631</v>
      </c>
      <c r="P2179" t="s">
        <v>123</v>
      </c>
      <c r="Q2179" t="s">
        <v>8644</v>
      </c>
      <c r="R2179" t="s">
        <v>8488</v>
      </c>
      <c r="S2179" t="s">
        <v>8645</v>
      </c>
      <c r="T2179" t="b">
        <v>0</v>
      </c>
      <c r="U2179" t="b">
        <v>0</v>
      </c>
      <c r="V2179">
        <v>3</v>
      </c>
      <c r="W2179">
        <v>25</v>
      </c>
      <c r="X2179">
        <v>12</v>
      </c>
      <c r="AB2179">
        <v>2</v>
      </c>
      <c r="AC2179">
        <v>1</v>
      </c>
      <c r="AD2179">
        <v>2</v>
      </c>
      <c r="AE2179" t="s">
        <v>610</v>
      </c>
      <c r="AG2179" t="s">
        <v>1937</v>
      </c>
      <c r="AH2179" t="s">
        <v>6632</v>
      </c>
    </row>
    <row r="2180" spans="1:34" x14ac:dyDescent="0.25">
      <c r="A2180">
        <v>7</v>
      </c>
      <c r="B2180" t="s">
        <v>652</v>
      </c>
      <c r="C2180" t="s">
        <v>655</v>
      </c>
      <c r="D2180" t="s">
        <v>653</v>
      </c>
      <c r="E2180" t="s">
        <v>654</v>
      </c>
      <c r="F2180" t="s">
        <v>657</v>
      </c>
      <c r="G2180" t="s">
        <v>11043</v>
      </c>
      <c r="H2180" t="s">
        <v>1236</v>
      </c>
      <c r="I2180" t="s">
        <v>1237</v>
      </c>
      <c r="J2180">
        <v>4</v>
      </c>
      <c r="L2180" t="s">
        <v>1221</v>
      </c>
      <c r="M2180" t="s">
        <v>1238</v>
      </c>
      <c r="N2180" t="s">
        <v>1239</v>
      </c>
      <c r="O2180" t="s">
        <v>6633</v>
      </c>
      <c r="P2180" t="s">
        <v>339</v>
      </c>
      <c r="Q2180" t="s">
        <v>2</v>
      </c>
      <c r="R2180" t="s">
        <v>8653</v>
      </c>
      <c r="S2180" t="s">
        <v>8645</v>
      </c>
      <c r="T2180" t="b">
        <v>0</v>
      </c>
      <c r="U2180" t="b">
        <v>1</v>
      </c>
      <c r="V2180">
        <v>1</v>
      </c>
      <c r="W2180">
        <v>50</v>
      </c>
      <c r="Y2180">
        <v>64.800000000000011</v>
      </c>
      <c r="AG2180" t="s">
        <v>6634</v>
      </c>
      <c r="AH2180" t="s">
        <v>6635</v>
      </c>
    </row>
    <row r="2181" spans="1:34" x14ac:dyDescent="0.25">
      <c r="A2181">
        <v>7</v>
      </c>
      <c r="B2181" t="s">
        <v>652</v>
      </c>
      <c r="C2181" t="s">
        <v>655</v>
      </c>
      <c r="D2181" t="s">
        <v>653</v>
      </c>
      <c r="E2181" t="s">
        <v>654</v>
      </c>
      <c r="F2181" t="s">
        <v>657</v>
      </c>
      <c r="G2181" t="s">
        <v>11043</v>
      </c>
      <c r="H2181" t="s">
        <v>1236</v>
      </c>
      <c r="I2181" t="s">
        <v>1237</v>
      </c>
      <c r="J2181">
        <v>4</v>
      </c>
      <c r="L2181" t="s">
        <v>1221</v>
      </c>
      <c r="M2181" t="s">
        <v>1238</v>
      </c>
      <c r="N2181" t="s">
        <v>1239</v>
      </c>
      <c r="O2181" t="s">
        <v>6636</v>
      </c>
      <c r="P2181" t="s">
        <v>339</v>
      </c>
      <c r="Q2181" t="s">
        <v>2</v>
      </c>
      <c r="R2181" t="s">
        <v>8653</v>
      </c>
      <c r="S2181" t="s">
        <v>8645</v>
      </c>
      <c r="T2181" t="b">
        <v>0</v>
      </c>
      <c r="U2181" t="b">
        <v>1</v>
      </c>
      <c r="V2181">
        <v>2</v>
      </c>
      <c r="W2181">
        <v>50</v>
      </c>
      <c r="Y2181">
        <v>60</v>
      </c>
      <c r="AH2181" t="s">
        <v>6637</v>
      </c>
    </row>
    <row r="2182" spans="1:34" x14ac:dyDescent="0.25">
      <c r="A2182">
        <v>7</v>
      </c>
      <c r="B2182" t="s">
        <v>652</v>
      </c>
      <c r="C2182" t="s">
        <v>655</v>
      </c>
      <c r="D2182" t="s">
        <v>653</v>
      </c>
      <c r="E2182" t="s">
        <v>654</v>
      </c>
      <c r="F2182" t="s">
        <v>657</v>
      </c>
      <c r="G2182" t="s">
        <v>11043</v>
      </c>
      <c r="H2182" t="s">
        <v>1236</v>
      </c>
      <c r="I2182" t="s">
        <v>1237</v>
      </c>
      <c r="J2182">
        <v>4</v>
      </c>
      <c r="L2182" t="s">
        <v>1221</v>
      </c>
      <c r="M2182" t="s">
        <v>1238</v>
      </c>
      <c r="N2182" t="s">
        <v>1239</v>
      </c>
      <c r="O2182" t="s">
        <v>6638</v>
      </c>
      <c r="P2182" t="s">
        <v>339</v>
      </c>
      <c r="Q2182" t="s">
        <v>2</v>
      </c>
      <c r="R2182" t="s">
        <v>8653</v>
      </c>
      <c r="S2182" t="s">
        <v>8645</v>
      </c>
      <c r="T2182" t="b">
        <v>0</v>
      </c>
      <c r="U2182" t="b">
        <v>1</v>
      </c>
      <c r="V2182">
        <v>3</v>
      </c>
      <c r="W2182">
        <v>50</v>
      </c>
      <c r="Y2182">
        <v>45</v>
      </c>
      <c r="AH2182" t="s">
        <v>6639</v>
      </c>
    </row>
    <row r="2183" spans="1:34" x14ac:dyDescent="0.25">
      <c r="A2183">
        <v>7</v>
      </c>
      <c r="B2183" t="s">
        <v>652</v>
      </c>
      <c r="C2183" t="s">
        <v>655</v>
      </c>
      <c r="D2183" t="s">
        <v>653</v>
      </c>
      <c r="E2183" t="s">
        <v>654</v>
      </c>
      <c r="F2183" t="s">
        <v>657</v>
      </c>
      <c r="G2183" t="s">
        <v>11043</v>
      </c>
      <c r="H2183" t="s">
        <v>1236</v>
      </c>
      <c r="I2183" t="s">
        <v>1237</v>
      </c>
      <c r="J2183">
        <v>4</v>
      </c>
      <c r="L2183" t="s">
        <v>1221</v>
      </c>
      <c r="M2183" t="s">
        <v>1238</v>
      </c>
      <c r="N2183" t="s">
        <v>1239</v>
      </c>
      <c r="O2183" t="s">
        <v>6640</v>
      </c>
      <c r="P2183" t="s">
        <v>334</v>
      </c>
      <c r="Q2183" t="s">
        <v>2</v>
      </c>
      <c r="R2183" t="s">
        <v>8652</v>
      </c>
      <c r="S2183" t="s">
        <v>8646</v>
      </c>
      <c r="T2183" t="b">
        <v>0</v>
      </c>
      <c r="U2183" t="b">
        <v>1</v>
      </c>
      <c r="V2183">
        <v>1</v>
      </c>
      <c r="W2183">
        <v>0</v>
      </c>
      <c r="Y2183">
        <v>49.8</v>
      </c>
      <c r="AG2183" t="s">
        <v>6641</v>
      </c>
      <c r="AH2183" t="s">
        <v>6642</v>
      </c>
    </row>
    <row r="2184" spans="1:34" x14ac:dyDescent="0.25">
      <c r="A2184">
        <v>7</v>
      </c>
      <c r="B2184" t="s">
        <v>652</v>
      </c>
      <c r="C2184" t="s">
        <v>655</v>
      </c>
      <c r="D2184" t="s">
        <v>653</v>
      </c>
      <c r="E2184" t="s">
        <v>654</v>
      </c>
      <c r="F2184" t="s">
        <v>657</v>
      </c>
      <c r="G2184" t="s">
        <v>11043</v>
      </c>
      <c r="H2184" t="s">
        <v>1236</v>
      </c>
      <c r="I2184" t="s">
        <v>1237</v>
      </c>
      <c r="J2184">
        <v>4</v>
      </c>
      <c r="L2184" t="s">
        <v>1221</v>
      </c>
      <c r="M2184" t="s">
        <v>1238</v>
      </c>
      <c r="N2184" t="s">
        <v>1239</v>
      </c>
      <c r="O2184" t="s">
        <v>6643</v>
      </c>
      <c r="P2184" t="s">
        <v>334</v>
      </c>
      <c r="Q2184" t="s">
        <v>2</v>
      </c>
      <c r="R2184" t="s">
        <v>8652</v>
      </c>
      <c r="S2184" t="s">
        <v>8646</v>
      </c>
      <c r="T2184" t="b">
        <v>0</v>
      </c>
      <c r="U2184" t="b">
        <v>1</v>
      </c>
      <c r="V2184">
        <v>2</v>
      </c>
      <c r="W2184">
        <v>0</v>
      </c>
      <c r="Y2184">
        <v>39.6</v>
      </c>
      <c r="AG2184" t="s">
        <v>6644</v>
      </c>
      <c r="AH2184" t="s">
        <v>6645</v>
      </c>
    </row>
    <row r="2185" spans="1:34" x14ac:dyDescent="0.25">
      <c r="A2185">
        <v>7</v>
      </c>
      <c r="B2185" t="s">
        <v>652</v>
      </c>
      <c r="C2185" t="s">
        <v>655</v>
      </c>
      <c r="D2185" t="s">
        <v>653</v>
      </c>
      <c r="E2185" t="s">
        <v>654</v>
      </c>
      <c r="F2185" t="s">
        <v>657</v>
      </c>
      <c r="G2185" t="s">
        <v>11043</v>
      </c>
      <c r="H2185" t="s">
        <v>1236</v>
      </c>
      <c r="I2185" t="s">
        <v>1237</v>
      </c>
      <c r="J2185">
        <v>4</v>
      </c>
      <c r="L2185" t="s">
        <v>1221</v>
      </c>
      <c r="M2185" t="s">
        <v>1238</v>
      </c>
      <c r="N2185" t="s">
        <v>1239</v>
      </c>
      <c r="O2185" t="s">
        <v>6646</v>
      </c>
      <c r="P2185" t="s">
        <v>373</v>
      </c>
      <c r="Q2185" t="s">
        <v>357</v>
      </c>
      <c r="R2185" t="s">
        <v>357</v>
      </c>
      <c r="S2185" t="s">
        <v>8645</v>
      </c>
      <c r="T2185" t="b">
        <v>0</v>
      </c>
      <c r="U2185" t="b">
        <v>1</v>
      </c>
      <c r="V2185">
        <v>1</v>
      </c>
      <c r="Y2185">
        <v>30</v>
      </c>
      <c r="Z2185">
        <v>0</v>
      </c>
      <c r="AA2185" t="s">
        <v>3957</v>
      </c>
      <c r="AG2185" t="s">
        <v>6647</v>
      </c>
      <c r="AH2185" t="s">
        <v>6648</v>
      </c>
    </row>
    <row r="2186" spans="1:34" x14ac:dyDescent="0.25">
      <c r="A2186">
        <v>7</v>
      </c>
      <c r="B2186" t="s">
        <v>652</v>
      </c>
      <c r="C2186" t="s">
        <v>655</v>
      </c>
      <c r="D2186" t="s">
        <v>653</v>
      </c>
      <c r="E2186" t="s">
        <v>654</v>
      </c>
      <c r="F2186" t="s">
        <v>657</v>
      </c>
      <c r="G2186" t="s">
        <v>11043</v>
      </c>
      <c r="H2186" t="s">
        <v>1236</v>
      </c>
      <c r="I2186" t="s">
        <v>1237</v>
      </c>
      <c r="J2186">
        <v>4</v>
      </c>
      <c r="L2186" t="s">
        <v>1221</v>
      </c>
      <c r="M2186" t="s">
        <v>1238</v>
      </c>
      <c r="N2186" t="s">
        <v>1239</v>
      </c>
      <c r="O2186" t="s">
        <v>6649</v>
      </c>
      <c r="P2186" t="s">
        <v>373</v>
      </c>
      <c r="Q2186" t="s">
        <v>357</v>
      </c>
      <c r="R2186" t="s">
        <v>357</v>
      </c>
      <c r="S2186" t="s">
        <v>8645</v>
      </c>
      <c r="T2186" t="b">
        <v>0</v>
      </c>
      <c r="U2186" t="b">
        <v>1</v>
      </c>
      <c r="V2186">
        <v>2</v>
      </c>
      <c r="Y2186">
        <v>30</v>
      </c>
      <c r="Z2186">
        <v>0</v>
      </c>
      <c r="AA2186" t="s">
        <v>3957</v>
      </c>
      <c r="AG2186" t="s">
        <v>6647</v>
      </c>
      <c r="AH2186" t="s">
        <v>1239</v>
      </c>
    </row>
    <row r="2187" spans="1:34" x14ac:dyDescent="0.25">
      <c r="A2187">
        <v>7</v>
      </c>
      <c r="B2187" t="s">
        <v>652</v>
      </c>
      <c r="C2187" t="s">
        <v>655</v>
      </c>
      <c r="D2187" t="s">
        <v>653</v>
      </c>
      <c r="E2187" t="s">
        <v>654</v>
      </c>
      <c r="F2187" t="s">
        <v>657</v>
      </c>
      <c r="G2187" t="s">
        <v>11043</v>
      </c>
      <c r="H2187" t="s">
        <v>1240</v>
      </c>
      <c r="I2187" t="s">
        <v>1241</v>
      </c>
      <c r="J2187">
        <v>1</v>
      </c>
      <c r="L2187" t="s">
        <v>1206</v>
      </c>
      <c r="M2187" t="s">
        <v>1242</v>
      </c>
      <c r="N2187" t="s">
        <v>1243</v>
      </c>
      <c r="O2187" t="s">
        <v>6650</v>
      </c>
      <c r="P2187" t="s">
        <v>363</v>
      </c>
      <c r="Q2187" t="s">
        <v>357</v>
      </c>
      <c r="R2187" t="s">
        <v>357</v>
      </c>
      <c r="S2187" t="s">
        <v>357</v>
      </c>
      <c r="T2187" t="b">
        <v>0</v>
      </c>
      <c r="U2187" t="b">
        <v>1</v>
      </c>
      <c r="V2187">
        <v>1</v>
      </c>
      <c r="Y2187">
        <v>364</v>
      </c>
      <c r="Z2187">
        <v>0.68</v>
      </c>
      <c r="AA2187" t="s">
        <v>3957</v>
      </c>
      <c r="AG2187" t="s">
        <v>6651</v>
      </c>
      <c r="AH2187" t="s">
        <v>1242</v>
      </c>
    </row>
    <row r="2188" spans="1:34" x14ac:dyDescent="0.25">
      <c r="A2188">
        <v>7</v>
      </c>
      <c r="B2188" t="s">
        <v>652</v>
      </c>
      <c r="C2188" t="s">
        <v>655</v>
      </c>
      <c r="D2188" t="s">
        <v>653</v>
      </c>
      <c r="E2188" t="s">
        <v>654</v>
      </c>
      <c r="F2188" t="s">
        <v>657</v>
      </c>
      <c r="G2188" t="s">
        <v>11043</v>
      </c>
      <c r="H2188" t="s">
        <v>1240</v>
      </c>
      <c r="I2188" t="s">
        <v>1241</v>
      </c>
      <c r="J2188">
        <v>1</v>
      </c>
      <c r="L2188" t="s">
        <v>1206</v>
      </c>
      <c r="M2188" t="s">
        <v>1242</v>
      </c>
      <c r="N2188" t="s">
        <v>1243</v>
      </c>
      <c r="O2188" t="s">
        <v>6652</v>
      </c>
      <c r="P2188" t="s">
        <v>394</v>
      </c>
      <c r="Q2188" t="s">
        <v>272</v>
      </c>
      <c r="R2188" t="s">
        <v>8666</v>
      </c>
      <c r="S2188" t="s">
        <v>8645</v>
      </c>
      <c r="T2188" t="b">
        <v>0</v>
      </c>
      <c r="U2188" t="b">
        <v>0</v>
      </c>
      <c r="V2188">
        <v>1</v>
      </c>
      <c r="W2188">
        <v>0</v>
      </c>
      <c r="X2188">
        <v>15</v>
      </c>
      <c r="AG2188" t="s">
        <v>2818</v>
      </c>
      <c r="AH2188" t="s">
        <v>6653</v>
      </c>
    </row>
    <row r="2189" spans="1:34" x14ac:dyDescent="0.25">
      <c r="A2189">
        <v>7</v>
      </c>
      <c r="B2189" t="s">
        <v>652</v>
      </c>
      <c r="C2189" t="s">
        <v>655</v>
      </c>
      <c r="D2189" t="s">
        <v>653</v>
      </c>
      <c r="E2189" t="s">
        <v>654</v>
      </c>
      <c r="F2189" t="s">
        <v>657</v>
      </c>
      <c r="G2189" t="s">
        <v>11043</v>
      </c>
      <c r="H2189" t="s">
        <v>1240</v>
      </c>
      <c r="I2189" t="s">
        <v>1241</v>
      </c>
      <c r="J2189">
        <v>1</v>
      </c>
      <c r="L2189" t="s">
        <v>1206</v>
      </c>
      <c r="M2189" t="s">
        <v>1242</v>
      </c>
      <c r="N2189" t="s">
        <v>1243</v>
      </c>
      <c r="O2189" t="s">
        <v>6654</v>
      </c>
      <c r="P2189" t="s">
        <v>403</v>
      </c>
      <c r="Q2189" t="s">
        <v>272</v>
      </c>
      <c r="R2189" t="s">
        <v>8666</v>
      </c>
      <c r="S2189" t="s">
        <v>8645</v>
      </c>
      <c r="T2189" t="b">
        <v>0</v>
      </c>
      <c r="U2189" t="b">
        <v>0</v>
      </c>
      <c r="V2189">
        <v>1</v>
      </c>
      <c r="W2189">
        <v>0</v>
      </c>
      <c r="X2189">
        <v>8</v>
      </c>
      <c r="AG2189" t="s">
        <v>2818</v>
      </c>
      <c r="AH2189" t="s">
        <v>6655</v>
      </c>
    </row>
    <row r="2190" spans="1:34" x14ac:dyDescent="0.25">
      <c r="A2190">
        <v>7</v>
      </c>
      <c r="B2190" t="s">
        <v>652</v>
      </c>
      <c r="C2190" t="s">
        <v>655</v>
      </c>
      <c r="D2190" t="s">
        <v>653</v>
      </c>
      <c r="E2190" t="s">
        <v>654</v>
      </c>
      <c r="F2190" t="s">
        <v>657</v>
      </c>
      <c r="G2190" t="s">
        <v>11043</v>
      </c>
      <c r="H2190" t="s">
        <v>1240</v>
      </c>
      <c r="I2190" t="s">
        <v>1241</v>
      </c>
      <c r="J2190">
        <v>1</v>
      </c>
      <c r="L2190" t="s">
        <v>1206</v>
      </c>
      <c r="M2190" t="s">
        <v>1242</v>
      </c>
      <c r="N2190" t="s">
        <v>1243</v>
      </c>
      <c r="O2190" t="s">
        <v>6656</v>
      </c>
      <c r="P2190" t="s">
        <v>403</v>
      </c>
      <c r="Q2190" t="s">
        <v>272</v>
      </c>
      <c r="R2190" t="s">
        <v>8666</v>
      </c>
      <c r="S2190" t="s">
        <v>8645</v>
      </c>
      <c r="T2190" t="b">
        <v>0</v>
      </c>
      <c r="U2190" t="b">
        <v>0</v>
      </c>
      <c r="V2190">
        <v>2</v>
      </c>
      <c r="W2190">
        <v>0</v>
      </c>
      <c r="X2190">
        <v>8</v>
      </c>
      <c r="AG2190" t="s">
        <v>2818</v>
      </c>
      <c r="AH2190" t="s">
        <v>6657</v>
      </c>
    </row>
    <row r="2191" spans="1:34" x14ac:dyDescent="0.25">
      <c r="A2191">
        <v>7</v>
      </c>
      <c r="B2191" t="s">
        <v>652</v>
      </c>
      <c r="C2191" t="s">
        <v>655</v>
      </c>
      <c r="D2191" t="s">
        <v>653</v>
      </c>
      <c r="E2191" t="s">
        <v>654</v>
      </c>
      <c r="F2191" t="s">
        <v>657</v>
      </c>
      <c r="G2191" t="s">
        <v>11043</v>
      </c>
      <c r="H2191" t="s">
        <v>1240</v>
      </c>
      <c r="I2191" t="s">
        <v>1241</v>
      </c>
      <c r="J2191">
        <v>1</v>
      </c>
      <c r="L2191" t="s">
        <v>1206</v>
      </c>
      <c r="M2191" t="s">
        <v>1242</v>
      </c>
      <c r="N2191" t="s">
        <v>1243</v>
      </c>
      <c r="O2191" t="s">
        <v>6658</v>
      </c>
      <c r="P2191" t="s">
        <v>394</v>
      </c>
      <c r="Q2191" t="s">
        <v>272</v>
      </c>
      <c r="R2191" t="s">
        <v>8666</v>
      </c>
      <c r="S2191" t="s">
        <v>8645</v>
      </c>
      <c r="T2191" t="b">
        <v>0</v>
      </c>
      <c r="U2191" t="b">
        <v>0</v>
      </c>
      <c r="V2191">
        <v>2</v>
      </c>
      <c r="W2191">
        <v>0</v>
      </c>
      <c r="X2191">
        <v>15</v>
      </c>
      <c r="AG2191" t="s">
        <v>2818</v>
      </c>
      <c r="AH2191" t="s">
        <v>6659</v>
      </c>
    </row>
    <row r="2192" spans="1:34" x14ac:dyDescent="0.25">
      <c r="A2192">
        <v>7</v>
      </c>
      <c r="B2192" t="s">
        <v>652</v>
      </c>
      <c r="C2192" t="s">
        <v>655</v>
      </c>
      <c r="D2192" t="s">
        <v>653</v>
      </c>
      <c r="E2192" t="s">
        <v>654</v>
      </c>
      <c r="F2192" t="s">
        <v>657</v>
      </c>
      <c r="G2192" t="s">
        <v>11043</v>
      </c>
      <c r="H2192" t="s">
        <v>1240</v>
      </c>
      <c r="I2192" t="s">
        <v>1241</v>
      </c>
      <c r="J2192">
        <v>1</v>
      </c>
      <c r="L2192" t="s">
        <v>1206</v>
      </c>
      <c r="M2192" t="s">
        <v>1242</v>
      </c>
      <c r="N2192" t="s">
        <v>1243</v>
      </c>
      <c r="O2192" t="s">
        <v>6660</v>
      </c>
      <c r="P2192" t="s">
        <v>1</v>
      </c>
      <c r="Q2192" t="s">
        <v>2</v>
      </c>
      <c r="R2192" t="s">
        <v>2</v>
      </c>
      <c r="S2192" t="s">
        <v>8646</v>
      </c>
      <c r="T2192" t="b">
        <v>0</v>
      </c>
      <c r="U2192" t="b">
        <v>1</v>
      </c>
      <c r="V2192">
        <v>1</v>
      </c>
      <c r="W2192">
        <v>150</v>
      </c>
      <c r="Y2192">
        <v>64.800000000000011</v>
      </c>
      <c r="AG2192" t="s">
        <v>6661</v>
      </c>
      <c r="AH2192" t="s">
        <v>6662</v>
      </c>
    </row>
    <row r="2193" spans="1:34" x14ac:dyDescent="0.25">
      <c r="A2193">
        <v>7</v>
      </c>
      <c r="B2193" t="s">
        <v>652</v>
      </c>
      <c r="C2193" t="s">
        <v>655</v>
      </c>
      <c r="D2193" t="s">
        <v>653</v>
      </c>
      <c r="E2193" t="s">
        <v>654</v>
      </c>
      <c r="F2193" t="s">
        <v>657</v>
      </c>
      <c r="G2193" t="s">
        <v>11043</v>
      </c>
      <c r="H2193" t="s">
        <v>1240</v>
      </c>
      <c r="I2193" t="s">
        <v>1241</v>
      </c>
      <c r="J2193">
        <v>1</v>
      </c>
      <c r="L2193" t="s">
        <v>1206</v>
      </c>
      <c r="M2193" t="s">
        <v>1242</v>
      </c>
      <c r="N2193" t="s">
        <v>1243</v>
      </c>
      <c r="O2193" t="s">
        <v>6663</v>
      </c>
      <c r="P2193" t="s">
        <v>1</v>
      </c>
      <c r="Q2193" t="s">
        <v>2</v>
      </c>
      <c r="R2193" t="s">
        <v>2</v>
      </c>
      <c r="S2193" t="s">
        <v>8646</v>
      </c>
      <c r="T2193" t="b">
        <v>0</v>
      </c>
      <c r="U2193" t="b">
        <v>1</v>
      </c>
      <c r="V2193">
        <v>2</v>
      </c>
      <c r="W2193">
        <v>150</v>
      </c>
      <c r="Y2193">
        <v>60</v>
      </c>
      <c r="AG2193" t="s">
        <v>6664</v>
      </c>
      <c r="AH2193" t="s">
        <v>6665</v>
      </c>
    </row>
    <row r="2194" spans="1:34" x14ac:dyDescent="0.25">
      <c r="A2194">
        <v>7</v>
      </c>
      <c r="B2194" t="s">
        <v>652</v>
      </c>
      <c r="C2194" t="s">
        <v>655</v>
      </c>
      <c r="D2194" t="s">
        <v>653</v>
      </c>
      <c r="E2194" t="s">
        <v>654</v>
      </c>
      <c r="F2194" t="s">
        <v>657</v>
      </c>
      <c r="G2194" t="s">
        <v>11043</v>
      </c>
      <c r="H2194" t="s">
        <v>1240</v>
      </c>
      <c r="I2194" t="s">
        <v>1241</v>
      </c>
      <c r="J2194">
        <v>1</v>
      </c>
      <c r="L2194" t="s">
        <v>1206</v>
      </c>
      <c r="M2194" t="s">
        <v>1242</v>
      </c>
      <c r="N2194" t="s">
        <v>1243</v>
      </c>
      <c r="O2194" t="s">
        <v>6666</v>
      </c>
      <c r="P2194" t="s">
        <v>1</v>
      </c>
      <c r="Q2194" t="s">
        <v>2</v>
      </c>
      <c r="R2194" t="s">
        <v>2</v>
      </c>
      <c r="S2194" t="s">
        <v>8646</v>
      </c>
      <c r="T2194" t="b">
        <v>0</v>
      </c>
      <c r="U2194" t="b">
        <v>1</v>
      </c>
      <c r="V2194">
        <v>3</v>
      </c>
      <c r="W2194">
        <v>150</v>
      </c>
      <c r="Y2194">
        <v>55.800000000000004</v>
      </c>
      <c r="AG2194" t="s">
        <v>6667</v>
      </c>
      <c r="AH2194" t="s">
        <v>6668</v>
      </c>
    </row>
    <row r="2195" spans="1:34" x14ac:dyDescent="0.25">
      <c r="A2195">
        <v>7</v>
      </c>
      <c r="B2195" t="s">
        <v>652</v>
      </c>
      <c r="C2195" t="s">
        <v>655</v>
      </c>
      <c r="D2195" t="s">
        <v>653</v>
      </c>
      <c r="E2195" t="s">
        <v>654</v>
      </c>
      <c r="F2195" t="s">
        <v>657</v>
      </c>
      <c r="G2195" t="s">
        <v>11043</v>
      </c>
      <c r="H2195" t="s">
        <v>1240</v>
      </c>
      <c r="I2195" t="s">
        <v>1241</v>
      </c>
      <c r="J2195">
        <v>1</v>
      </c>
      <c r="L2195" t="s">
        <v>1206</v>
      </c>
      <c r="M2195" t="s">
        <v>1242</v>
      </c>
      <c r="N2195" t="s">
        <v>1243</v>
      </c>
      <c r="O2195" t="s">
        <v>6669</v>
      </c>
      <c r="P2195" t="s">
        <v>1</v>
      </c>
      <c r="Q2195" t="s">
        <v>2</v>
      </c>
      <c r="R2195" t="s">
        <v>2</v>
      </c>
      <c r="S2195" t="s">
        <v>8646</v>
      </c>
      <c r="T2195" t="b">
        <v>0</v>
      </c>
      <c r="U2195" t="b">
        <v>1</v>
      </c>
      <c r="V2195">
        <v>4</v>
      </c>
      <c r="W2195">
        <v>150</v>
      </c>
      <c r="Y2195">
        <v>52.2</v>
      </c>
      <c r="AG2195" t="s">
        <v>6670</v>
      </c>
      <c r="AH2195" t="s">
        <v>6671</v>
      </c>
    </row>
    <row r="2196" spans="1:34" x14ac:dyDescent="0.25">
      <c r="A2196">
        <v>7</v>
      </c>
      <c r="B2196" t="s">
        <v>652</v>
      </c>
      <c r="C2196" t="s">
        <v>655</v>
      </c>
      <c r="D2196" t="s">
        <v>653</v>
      </c>
      <c r="E2196" t="s">
        <v>654</v>
      </c>
      <c r="F2196" t="s">
        <v>657</v>
      </c>
      <c r="G2196" t="s">
        <v>11043</v>
      </c>
      <c r="H2196" t="s">
        <v>1240</v>
      </c>
      <c r="I2196" t="s">
        <v>1241</v>
      </c>
      <c r="J2196">
        <v>1</v>
      </c>
      <c r="L2196" t="s">
        <v>1206</v>
      </c>
      <c r="M2196" t="s">
        <v>1242</v>
      </c>
      <c r="N2196" t="s">
        <v>1243</v>
      </c>
      <c r="O2196" t="s">
        <v>6672</v>
      </c>
      <c r="P2196" t="s">
        <v>1</v>
      </c>
      <c r="Q2196" t="s">
        <v>2</v>
      </c>
      <c r="R2196" t="s">
        <v>2</v>
      </c>
      <c r="S2196" t="s">
        <v>8646</v>
      </c>
      <c r="T2196" t="b">
        <v>0</v>
      </c>
      <c r="U2196" t="b">
        <v>1</v>
      </c>
      <c r="V2196">
        <v>5</v>
      </c>
      <c r="W2196">
        <v>150</v>
      </c>
      <c r="Y2196">
        <v>49.8</v>
      </c>
      <c r="AG2196" t="s">
        <v>6664</v>
      </c>
      <c r="AH2196" t="s">
        <v>6673</v>
      </c>
    </row>
    <row r="2197" spans="1:34" x14ac:dyDescent="0.25">
      <c r="A2197">
        <v>7</v>
      </c>
      <c r="B2197" t="s">
        <v>652</v>
      </c>
      <c r="C2197" t="s">
        <v>655</v>
      </c>
      <c r="D2197" t="s">
        <v>653</v>
      </c>
      <c r="E2197" t="s">
        <v>654</v>
      </c>
      <c r="F2197" t="s">
        <v>657</v>
      </c>
      <c r="G2197" t="s">
        <v>11043</v>
      </c>
      <c r="H2197" t="s">
        <v>1240</v>
      </c>
      <c r="I2197" t="s">
        <v>1241</v>
      </c>
      <c r="J2197">
        <v>1</v>
      </c>
      <c r="L2197" t="s">
        <v>1206</v>
      </c>
      <c r="M2197" t="s">
        <v>1242</v>
      </c>
      <c r="N2197" t="s">
        <v>1243</v>
      </c>
      <c r="O2197" t="s">
        <v>6674</v>
      </c>
      <c r="P2197" t="s">
        <v>32</v>
      </c>
      <c r="Q2197" t="s">
        <v>25</v>
      </c>
      <c r="R2197" t="s">
        <v>25</v>
      </c>
      <c r="S2197" t="s">
        <v>8646</v>
      </c>
      <c r="T2197" t="b">
        <v>0</v>
      </c>
      <c r="U2197" t="b">
        <v>0</v>
      </c>
      <c r="V2197">
        <v>1</v>
      </c>
      <c r="W2197">
        <v>205</v>
      </c>
      <c r="X2197">
        <v>7</v>
      </c>
      <c r="AB2197">
        <v>2</v>
      </c>
      <c r="AC2197">
        <v>1</v>
      </c>
      <c r="AD2197">
        <v>1</v>
      </c>
      <c r="AE2197" t="s">
        <v>1745</v>
      </c>
      <c r="AG2197" t="s">
        <v>6406</v>
      </c>
      <c r="AH2197" t="s">
        <v>6675</v>
      </c>
    </row>
    <row r="2198" spans="1:34" x14ac:dyDescent="0.25">
      <c r="A2198">
        <v>7</v>
      </c>
      <c r="B2198" t="s">
        <v>652</v>
      </c>
      <c r="C2198" t="s">
        <v>655</v>
      </c>
      <c r="D2198" t="s">
        <v>653</v>
      </c>
      <c r="E2198" t="s">
        <v>654</v>
      </c>
      <c r="F2198" t="s">
        <v>657</v>
      </c>
      <c r="G2198" t="s">
        <v>11043</v>
      </c>
      <c r="H2198" t="s">
        <v>1240</v>
      </c>
      <c r="I2198" t="s">
        <v>1241</v>
      </c>
      <c r="J2198">
        <v>1</v>
      </c>
      <c r="L2198" t="s">
        <v>1206</v>
      </c>
      <c r="M2198" t="s">
        <v>1242</v>
      </c>
      <c r="N2198" t="s">
        <v>1243</v>
      </c>
      <c r="O2198" t="s">
        <v>6676</v>
      </c>
      <c r="P2198" t="s">
        <v>32</v>
      </c>
      <c r="Q2198" t="s">
        <v>25</v>
      </c>
      <c r="R2198" t="s">
        <v>25</v>
      </c>
      <c r="S2198" t="s">
        <v>8646</v>
      </c>
      <c r="T2198" t="b">
        <v>0</v>
      </c>
      <c r="U2198" t="b">
        <v>0</v>
      </c>
      <c r="V2198">
        <v>2</v>
      </c>
      <c r="W2198">
        <v>210</v>
      </c>
      <c r="X2198">
        <v>7</v>
      </c>
      <c r="AB2198">
        <v>2</v>
      </c>
      <c r="AC2198">
        <v>1</v>
      </c>
      <c r="AD2198">
        <v>1</v>
      </c>
      <c r="AE2198" t="s">
        <v>1745</v>
      </c>
      <c r="AG2198" t="s">
        <v>6406</v>
      </c>
      <c r="AH2198" t="s">
        <v>6677</v>
      </c>
    </row>
    <row r="2199" spans="1:34" x14ac:dyDescent="0.25">
      <c r="A2199">
        <v>7</v>
      </c>
      <c r="B2199" t="s">
        <v>652</v>
      </c>
      <c r="C2199" t="s">
        <v>655</v>
      </c>
      <c r="D2199" t="s">
        <v>653</v>
      </c>
      <c r="E2199" t="s">
        <v>654</v>
      </c>
      <c r="F2199" t="s">
        <v>657</v>
      </c>
      <c r="G2199" t="s">
        <v>11043</v>
      </c>
      <c r="H2199" t="s">
        <v>1240</v>
      </c>
      <c r="I2199" t="s">
        <v>1241</v>
      </c>
      <c r="J2199">
        <v>1</v>
      </c>
      <c r="L2199" t="s">
        <v>1206</v>
      </c>
      <c r="M2199" t="s">
        <v>1242</v>
      </c>
      <c r="N2199" t="s">
        <v>1243</v>
      </c>
      <c r="O2199" t="s">
        <v>6678</v>
      </c>
      <c r="P2199" t="s">
        <v>32</v>
      </c>
      <c r="Q2199" t="s">
        <v>25</v>
      </c>
      <c r="R2199" t="s">
        <v>25</v>
      </c>
      <c r="S2199" t="s">
        <v>8646</v>
      </c>
      <c r="T2199" t="b">
        <v>0</v>
      </c>
      <c r="U2199" t="b">
        <v>0</v>
      </c>
      <c r="V2199">
        <v>3</v>
      </c>
      <c r="W2199">
        <v>210</v>
      </c>
      <c r="X2199">
        <v>6</v>
      </c>
      <c r="AB2199">
        <v>2</v>
      </c>
      <c r="AC2199">
        <v>1</v>
      </c>
      <c r="AD2199">
        <v>1</v>
      </c>
      <c r="AE2199" t="s">
        <v>610</v>
      </c>
      <c r="AG2199" t="s">
        <v>6135</v>
      </c>
      <c r="AH2199" t="s">
        <v>6679</v>
      </c>
    </row>
    <row r="2200" spans="1:34" x14ac:dyDescent="0.25">
      <c r="A2200">
        <v>7</v>
      </c>
      <c r="B2200" t="s">
        <v>652</v>
      </c>
      <c r="C2200" t="s">
        <v>655</v>
      </c>
      <c r="D2200" t="s">
        <v>653</v>
      </c>
      <c r="E2200" t="s">
        <v>654</v>
      </c>
      <c r="F2200" t="s">
        <v>657</v>
      </c>
      <c r="G2200" t="s">
        <v>11043</v>
      </c>
      <c r="H2200" t="s">
        <v>1240</v>
      </c>
      <c r="I2200" t="s">
        <v>1241</v>
      </c>
      <c r="J2200">
        <v>1</v>
      </c>
      <c r="L2200" t="s">
        <v>1206</v>
      </c>
      <c r="M2200" t="s">
        <v>1242</v>
      </c>
      <c r="N2200" t="s">
        <v>1243</v>
      </c>
      <c r="O2200" t="s">
        <v>6680</v>
      </c>
      <c r="P2200" t="s">
        <v>32</v>
      </c>
      <c r="Q2200" t="s">
        <v>25</v>
      </c>
      <c r="R2200" t="s">
        <v>25</v>
      </c>
      <c r="S2200" t="s">
        <v>8646</v>
      </c>
      <c r="T2200" t="b">
        <v>0</v>
      </c>
      <c r="U2200" t="b">
        <v>0</v>
      </c>
      <c r="V2200">
        <v>4</v>
      </c>
      <c r="W2200">
        <v>210</v>
      </c>
      <c r="X2200">
        <v>5.5</v>
      </c>
      <c r="AB2200">
        <v>2</v>
      </c>
      <c r="AC2200">
        <v>1</v>
      </c>
      <c r="AD2200">
        <v>1</v>
      </c>
      <c r="AE2200" t="s">
        <v>610</v>
      </c>
      <c r="AG2200" t="s">
        <v>6681</v>
      </c>
      <c r="AH2200" t="s">
        <v>6682</v>
      </c>
    </row>
    <row r="2201" spans="1:34" x14ac:dyDescent="0.25">
      <c r="A2201">
        <v>7</v>
      </c>
      <c r="B2201" t="s">
        <v>652</v>
      </c>
      <c r="C2201" t="s">
        <v>655</v>
      </c>
      <c r="D2201" t="s">
        <v>653</v>
      </c>
      <c r="E2201" t="s">
        <v>654</v>
      </c>
      <c r="F2201" t="s">
        <v>657</v>
      </c>
      <c r="G2201" t="s">
        <v>11043</v>
      </c>
      <c r="H2201" t="s">
        <v>1240</v>
      </c>
      <c r="I2201" t="s">
        <v>1241</v>
      </c>
      <c r="J2201">
        <v>1</v>
      </c>
      <c r="L2201" t="s">
        <v>1206</v>
      </c>
      <c r="M2201" t="s">
        <v>1242</v>
      </c>
      <c r="N2201" t="s">
        <v>1243</v>
      </c>
      <c r="O2201" t="s">
        <v>6683</v>
      </c>
      <c r="P2201" t="s">
        <v>24</v>
      </c>
      <c r="Q2201" t="s">
        <v>25</v>
      </c>
      <c r="R2201" t="s">
        <v>25</v>
      </c>
      <c r="S2201" t="s">
        <v>8658</v>
      </c>
      <c r="T2201" t="b">
        <v>0</v>
      </c>
      <c r="U2201" t="b">
        <v>0</v>
      </c>
      <c r="V2201">
        <v>1</v>
      </c>
      <c r="W2201">
        <v>0</v>
      </c>
      <c r="X2201">
        <v>8</v>
      </c>
      <c r="AB2201">
        <v>2</v>
      </c>
      <c r="AC2201">
        <v>2</v>
      </c>
      <c r="AD2201">
        <v>1</v>
      </c>
      <c r="AE2201" t="s">
        <v>1745</v>
      </c>
      <c r="AG2201" t="s">
        <v>3101</v>
      </c>
      <c r="AH2201" t="s">
        <v>6684</v>
      </c>
    </row>
    <row r="2202" spans="1:34" x14ac:dyDescent="0.25">
      <c r="A2202">
        <v>7</v>
      </c>
      <c r="B2202" t="s">
        <v>652</v>
      </c>
      <c r="C2202" t="s">
        <v>655</v>
      </c>
      <c r="D2202" t="s">
        <v>653</v>
      </c>
      <c r="E2202" t="s">
        <v>654</v>
      </c>
      <c r="F2202" t="s">
        <v>657</v>
      </c>
      <c r="G2202" t="s">
        <v>11043</v>
      </c>
      <c r="H2202" t="s">
        <v>1240</v>
      </c>
      <c r="I2202" t="s">
        <v>1241</v>
      </c>
      <c r="J2202">
        <v>1</v>
      </c>
      <c r="L2202" t="s">
        <v>1206</v>
      </c>
      <c r="M2202" t="s">
        <v>1242</v>
      </c>
      <c r="N2202" t="s">
        <v>1243</v>
      </c>
      <c r="O2202" t="s">
        <v>6685</v>
      </c>
      <c r="P2202" t="s">
        <v>24</v>
      </c>
      <c r="Q2202" t="s">
        <v>25</v>
      </c>
      <c r="R2202" t="s">
        <v>25</v>
      </c>
      <c r="S2202" t="s">
        <v>8658</v>
      </c>
      <c r="T2202" t="b">
        <v>0</v>
      </c>
      <c r="U2202" t="b">
        <v>0</v>
      </c>
      <c r="V2202">
        <v>2</v>
      </c>
      <c r="W2202">
        <v>0</v>
      </c>
      <c r="X2202">
        <v>8</v>
      </c>
      <c r="AB2202">
        <v>2</v>
      </c>
      <c r="AC2202">
        <v>2</v>
      </c>
      <c r="AD2202">
        <v>1</v>
      </c>
      <c r="AE2202" t="s">
        <v>1745</v>
      </c>
      <c r="AG2202" t="s">
        <v>3101</v>
      </c>
      <c r="AH2202" t="s">
        <v>6686</v>
      </c>
    </row>
    <row r="2203" spans="1:34" x14ac:dyDescent="0.25">
      <c r="A2203">
        <v>7</v>
      </c>
      <c r="B2203" t="s">
        <v>652</v>
      </c>
      <c r="C2203" t="s">
        <v>655</v>
      </c>
      <c r="D2203" t="s">
        <v>653</v>
      </c>
      <c r="E2203" t="s">
        <v>654</v>
      </c>
      <c r="F2203" t="s">
        <v>657</v>
      </c>
      <c r="G2203" t="s">
        <v>11043</v>
      </c>
      <c r="H2203" t="s">
        <v>1240</v>
      </c>
      <c r="I2203" t="s">
        <v>1241</v>
      </c>
      <c r="J2203">
        <v>1</v>
      </c>
      <c r="L2203" t="s">
        <v>1206</v>
      </c>
      <c r="M2203" t="s">
        <v>1242</v>
      </c>
      <c r="N2203" t="s">
        <v>1243</v>
      </c>
      <c r="O2203" t="s">
        <v>6687</v>
      </c>
      <c r="P2203" t="s">
        <v>24</v>
      </c>
      <c r="Q2203" t="s">
        <v>25</v>
      </c>
      <c r="R2203" t="s">
        <v>25</v>
      </c>
      <c r="S2203" t="s">
        <v>8658</v>
      </c>
      <c r="T2203" t="b">
        <v>0</v>
      </c>
      <c r="U2203" t="b">
        <v>0</v>
      </c>
      <c r="V2203">
        <v>3</v>
      </c>
      <c r="W2203">
        <v>0</v>
      </c>
      <c r="X2203">
        <v>8</v>
      </c>
      <c r="AB2203">
        <v>2</v>
      </c>
      <c r="AC2203">
        <v>2</v>
      </c>
      <c r="AD2203">
        <v>1</v>
      </c>
      <c r="AE2203" t="s">
        <v>1745</v>
      </c>
      <c r="AG2203" t="s">
        <v>6688</v>
      </c>
      <c r="AH2203" t="s">
        <v>6689</v>
      </c>
    </row>
    <row r="2204" spans="1:34" x14ac:dyDescent="0.25">
      <c r="A2204">
        <v>7</v>
      </c>
      <c r="B2204" t="s">
        <v>652</v>
      </c>
      <c r="C2204" t="s">
        <v>655</v>
      </c>
      <c r="D2204" t="s">
        <v>653</v>
      </c>
      <c r="E2204" t="s">
        <v>654</v>
      </c>
      <c r="F2204" t="s">
        <v>657</v>
      </c>
      <c r="G2204" t="s">
        <v>11043</v>
      </c>
      <c r="H2204" t="s">
        <v>1240</v>
      </c>
      <c r="I2204" t="s">
        <v>1241</v>
      </c>
      <c r="J2204">
        <v>1</v>
      </c>
      <c r="L2204" t="s">
        <v>1206</v>
      </c>
      <c r="M2204" t="s">
        <v>1242</v>
      </c>
      <c r="N2204" t="s">
        <v>1243</v>
      </c>
      <c r="O2204" t="s">
        <v>6690</v>
      </c>
      <c r="P2204" t="s">
        <v>96</v>
      </c>
      <c r="Q2204" t="s">
        <v>8644</v>
      </c>
      <c r="R2204" t="s">
        <v>8488</v>
      </c>
      <c r="S2204" t="s">
        <v>8645</v>
      </c>
      <c r="T2204" t="b">
        <v>1</v>
      </c>
      <c r="U2204" t="b">
        <v>0</v>
      </c>
      <c r="V2204">
        <v>1</v>
      </c>
      <c r="W2204">
        <v>35</v>
      </c>
      <c r="X2204">
        <v>7</v>
      </c>
      <c r="AB2204">
        <v>2</v>
      </c>
      <c r="AC2204">
        <v>2</v>
      </c>
      <c r="AD2204">
        <v>2</v>
      </c>
      <c r="AE2204" t="s">
        <v>1745</v>
      </c>
      <c r="AG2204" t="s">
        <v>6691</v>
      </c>
      <c r="AH2204" t="s">
        <v>6692</v>
      </c>
    </row>
    <row r="2205" spans="1:34" x14ac:dyDescent="0.25">
      <c r="A2205">
        <v>7</v>
      </c>
      <c r="B2205" t="s">
        <v>652</v>
      </c>
      <c r="C2205" t="s">
        <v>655</v>
      </c>
      <c r="D2205" t="s">
        <v>653</v>
      </c>
      <c r="E2205" t="s">
        <v>654</v>
      </c>
      <c r="F2205" t="s">
        <v>657</v>
      </c>
      <c r="G2205" t="s">
        <v>11043</v>
      </c>
      <c r="H2205" t="s">
        <v>1240</v>
      </c>
      <c r="I2205" t="s">
        <v>1241</v>
      </c>
      <c r="J2205">
        <v>1</v>
      </c>
      <c r="L2205" t="s">
        <v>1206</v>
      </c>
      <c r="M2205" t="s">
        <v>1242</v>
      </c>
      <c r="N2205" t="s">
        <v>1243</v>
      </c>
      <c r="O2205" t="s">
        <v>6693</v>
      </c>
      <c r="P2205" t="s">
        <v>96</v>
      </c>
      <c r="Q2205" t="s">
        <v>8644</v>
      </c>
      <c r="R2205" t="s">
        <v>8488</v>
      </c>
      <c r="S2205" t="s">
        <v>8645</v>
      </c>
      <c r="T2205" t="b">
        <v>1</v>
      </c>
      <c r="U2205" t="b">
        <v>0</v>
      </c>
      <c r="V2205">
        <v>2</v>
      </c>
      <c r="W2205">
        <v>35</v>
      </c>
      <c r="X2205">
        <v>7</v>
      </c>
      <c r="AB2205">
        <v>2</v>
      </c>
      <c r="AC2205">
        <v>2</v>
      </c>
      <c r="AD2205">
        <v>2</v>
      </c>
      <c r="AE2205" t="s">
        <v>1745</v>
      </c>
      <c r="AG2205" t="s">
        <v>6691</v>
      </c>
      <c r="AH2205" t="s">
        <v>6694</v>
      </c>
    </row>
    <row r="2206" spans="1:34" x14ac:dyDescent="0.25">
      <c r="A2206">
        <v>7</v>
      </c>
      <c r="B2206" t="s">
        <v>652</v>
      </c>
      <c r="C2206" t="s">
        <v>655</v>
      </c>
      <c r="D2206" t="s">
        <v>653</v>
      </c>
      <c r="E2206" t="s">
        <v>654</v>
      </c>
      <c r="F2206" t="s">
        <v>657</v>
      </c>
      <c r="G2206" t="s">
        <v>11043</v>
      </c>
      <c r="H2206" t="s">
        <v>1240</v>
      </c>
      <c r="I2206" t="s">
        <v>1241</v>
      </c>
      <c r="J2206">
        <v>1</v>
      </c>
      <c r="L2206" t="s">
        <v>1206</v>
      </c>
      <c r="M2206" t="s">
        <v>1242</v>
      </c>
      <c r="N2206" t="s">
        <v>1243</v>
      </c>
      <c r="O2206" t="s">
        <v>6695</v>
      </c>
      <c r="P2206" t="s">
        <v>96</v>
      </c>
      <c r="Q2206" t="s">
        <v>8644</v>
      </c>
      <c r="R2206" t="s">
        <v>8488</v>
      </c>
      <c r="S2206" t="s">
        <v>8645</v>
      </c>
      <c r="T2206" t="b">
        <v>1</v>
      </c>
      <c r="U2206" t="b">
        <v>0</v>
      </c>
      <c r="V2206">
        <v>3</v>
      </c>
      <c r="W2206">
        <v>35</v>
      </c>
      <c r="X2206">
        <v>7</v>
      </c>
      <c r="AB2206">
        <v>2</v>
      </c>
      <c r="AC2206">
        <v>2</v>
      </c>
      <c r="AD2206">
        <v>2</v>
      </c>
      <c r="AE2206" t="s">
        <v>610</v>
      </c>
      <c r="AG2206" t="s">
        <v>6696</v>
      </c>
      <c r="AH2206" t="s">
        <v>6697</v>
      </c>
    </row>
    <row r="2207" spans="1:34" x14ac:dyDescent="0.25">
      <c r="A2207">
        <v>7</v>
      </c>
      <c r="B2207" t="s">
        <v>652</v>
      </c>
      <c r="C2207" t="s">
        <v>655</v>
      </c>
      <c r="D2207" t="s">
        <v>653</v>
      </c>
      <c r="E2207" t="s">
        <v>654</v>
      </c>
      <c r="F2207" t="s">
        <v>657</v>
      </c>
      <c r="G2207" t="s">
        <v>11043</v>
      </c>
      <c r="H2207" t="s">
        <v>1240</v>
      </c>
      <c r="I2207" t="s">
        <v>1241</v>
      </c>
      <c r="J2207">
        <v>1</v>
      </c>
      <c r="L2207" t="s">
        <v>1206</v>
      </c>
      <c r="M2207" t="s">
        <v>1242</v>
      </c>
      <c r="N2207" t="s">
        <v>1243</v>
      </c>
      <c r="O2207" t="s">
        <v>6698</v>
      </c>
      <c r="P2207" t="s">
        <v>96</v>
      </c>
      <c r="Q2207" t="s">
        <v>8644</v>
      </c>
      <c r="R2207" t="s">
        <v>8488</v>
      </c>
      <c r="S2207" t="s">
        <v>8645</v>
      </c>
      <c r="T2207" t="b">
        <v>1</v>
      </c>
      <c r="U2207" t="b">
        <v>0</v>
      </c>
      <c r="V2207">
        <v>4</v>
      </c>
      <c r="W2207">
        <v>35</v>
      </c>
      <c r="X2207">
        <v>5.5</v>
      </c>
      <c r="AB2207">
        <v>2</v>
      </c>
      <c r="AC2207">
        <v>2</v>
      </c>
      <c r="AD2207">
        <v>2</v>
      </c>
      <c r="AE2207" t="s">
        <v>610</v>
      </c>
      <c r="AG2207" t="s">
        <v>6696</v>
      </c>
      <c r="AH2207" t="s">
        <v>6699</v>
      </c>
    </row>
    <row r="2208" spans="1:34" x14ac:dyDescent="0.25">
      <c r="A2208">
        <v>7</v>
      </c>
      <c r="B2208" t="s">
        <v>652</v>
      </c>
      <c r="C2208" t="s">
        <v>655</v>
      </c>
      <c r="D2208" t="s">
        <v>653</v>
      </c>
      <c r="E2208" t="s">
        <v>654</v>
      </c>
      <c r="F2208" t="s">
        <v>657</v>
      </c>
      <c r="G2208" t="s">
        <v>11043</v>
      </c>
      <c r="H2208" t="s">
        <v>1240</v>
      </c>
      <c r="I2208" t="s">
        <v>1241</v>
      </c>
      <c r="J2208">
        <v>1</v>
      </c>
      <c r="L2208" t="s">
        <v>1206</v>
      </c>
      <c r="M2208" t="s">
        <v>1242</v>
      </c>
      <c r="N2208" t="s">
        <v>1243</v>
      </c>
      <c r="O2208" t="s">
        <v>6700</v>
      </c>
      <c r="P2208" t="s">
        <v>217</v>
      </c>
      <c r="Q2208" t="s">
        <v>8650</v>
      </c>
      <c r="R2208" t="s">
        <v>8637</v>
      </c>
      <c r="S2208" t="s">
        <v>8645</v>
      </c>
      <c r="T2208" t="b">
        <v>1</v>
      </c>
      <c r="U2208" t="b">
        <v>0</v>
      </c>
      <c r="V2208">
        <v>1</v>
      </c>
      <c r="W2208">
        <v>20</v>
      </c>
      <c r="X2208">
        <v>12</v>
      </c>
      <c r="AB2208">
        <v>3</v>
      </c>
      <c r="AC2208">
        <v>1</v>
      </c>
      <c r="AD2208">
        <v>3</v>
      </c>
      <c r="AE2208" t="s">
        <v>618</v>
      </c>
      <c r="AG2208" t="s">
        <v>2196</v>
      </c>
      <c r="AH2208" t="s">
        <v>6701</v>
      </c>
    </row>
    <row r="2209" spans="1:34" x14ac:dyDescent="0.25">
      <c r="A2209">
        <v>7</v>
      </c>
      <c r="B2209" t="s">
        <v>652</v>
      </c>
      <c r="C2209" t="s">
        <v>655</v>
      </c>
      <c r="D2209" t="s">
        <v>653</v>
      </c>
      <c r="E2209" t="s">
        <v>654</v>
      </c>
      <c r="F2209" t="s">
        <v>657</v>
      </c>
      <c r="G2209" t="s">
        <v>11043</v>
      </c>
      <c r="H2209" t="s">
        <v>1240</v>
      </c>
      <c r="I2209" t="s">
        <v>1241</v>
      </c>
      <c r="J2209">
        <v>1</v>
      </c>
      <c r="L2209" t="s">
        <v>1206</v>
      </c>
      <c r="M2209" t="s">
        <v>1242</v>
      </c>
      <c r="N2209" t="s">
        <v>1243</v>
      </c>
      <c r="O2209" t="s">
        <v>6702</v>
      </c>
      <c r="P2209" t="s">
        <v>217</v>
      </c>
      <c r="Q2209" t="s">
        <v>8650</v>
      </c>
      <c r="R2209" t="s">
        <v>8637</v>
      </c>
      <c r="S2209" t="s">
        <v>8645</v>
      </c>
      <c r="T2209" t="b">
        <v>1</v>
      </c>
      <c r="U2209" t="b">
        <v>0</v>
      </c>
      <c r="V2209">
        <v>2</v>
      </c>
      <c r="W2209">
        <v>20</v>
      </c>
      <c r="X2209">
        <v>12</v>
      </c>
      <c r="AB2209">
        <v>3</v>
      </c>
      <c r="AC2209">
        <v>1</v>
      </c>
      <c r="AD2209">
        <v>3</v>
      </c>
      <c r="AE2209" t="s">
        <v>618</v>
      </c>
      <c r="AG2209" t="s">
        <v>2196</v>
      </c>
      <c r="AH2209" t="s">
        <v>6703</v>
      </c>
    </row>
    <row r="2210" spans="1:34" x14ac:dyDescent="0.25">
      <c r="A2210">
        <v>7</v>
      </c>
      <c r="B2210" t="s">
        <v>652</v>
      </c>
      <c r="C2210" t="s">
        <v>655</v>
      </c>
      <c r="D2210" t="s">
        <v>653</v>
      </c>
      <c r="E2210" t="s">
        <v>654</v>
      </c>
      <c r="F2210" t="s">
        <v>657</v>
      </c>
      <c r="G2210" t="s">
        <v>11043</v>
      </c>
      <c r="H2210" t="s">
        <v>1240</v>
      </c>
      <c r="I2210" t="s">
        <v>1241</v>
      </c>
      <c r="J2210">
        <v>1</v>
      </c>
      <c r="L2210" t="s">
        <v>1206</v>
      </c>
      <c r="M2210" t="s">
        <v>1242</v>
      </c>
      <c r="N2210" t="s">
        <v>1243</v>
      </c>
      <c r="O2210" t="s">
        <v>6704</v>
      </c>
      <c r="P2210" t="s">
        <v>217</v>
      </c>
      <c r="Q2210" t="s">
        <v>8650</v>
      </c>
      <c r="R2210" t="s">
        <v>8637</v>
      </c>
      <c r="S2210" t="s">
        <v>8645</v>
      </c>
      <c r="T2210" t="b">
        <v>1</v>
      </c>
      <c r="U2210" t="b">
        <v>0</v>
      </c>
      <c r="V2210">
        <v>3</v>
      </c>
      <c r="W2210">
        <v>20</v>
      </c>
      <c r="X2210">
        <v>11</v>
      </c>
      <c r="AB2210">
        <v>3</v>
      </c>
      <c r="AC2210">
        <v>1</v>
      </c>
      <c r="AD2210">
        <v>3</v>
      </c>
      <c r="AE2210" t="s">
        <v>610</v>
      </c>
      <c r="AG2210" t="s">
        <v>2199</v>
      </c>
      <c r="AH2210" t="s">
        <v>6705</v>
      </c>
    </row>
    <row r="2211" spans="1:34" x14ac:dyDescent="0.25">
      <c r="A2211">
        <v>7</v>
      </c>
      <c r="B2211" t="s">
        <v>652</v>
      </c>
      <c r="C2211" t="s">
        <v>655</v>
      </c>
      <c r="D2211" t="s">
        <v>653</v>
      </c>
      <c r="E2211" t="s">
        <v>654</v>
      </c>
      <c r="F2211" t="s">
        <v>657</v>
      </c>
      <c r="G2211" t="s">
        <v>11043</v>
      </c>
      <c r="H2211" t="s">
        <v>1240</v>
      </c>
      <c r="I2211" t="s">
        <v>1241</v>
      </c>
      <c r="J2211">
        <v>1</v>
      </c>
      <c r="L2211" t="s">
        <v>1206</v>
      </c>
      <c r="M2211" t="s">
        <v>1242</v>
      </c>
      <c r="N2211" t="s">
        <v>1243</v>
      </c>
      <c r="O2211" t="s">
        <v>6706</v>
      </c>
      <c r="P2211" t="s">
        <v>217</v>
      </c>
      <c r="Q2211" t="s">
        <v>8650</v>
      </c>
      <c r="R2211" t="s">
        <v>8637</v>
      </c>
      <c r="S2211" t="s">
        <v>8645</v>
      </c>
      <c r="T2211" t="b">
        <v>1</v>
      </c>
      <c r="U2211" t="b">
        <v>0</v>
      </c>
      <c r="V2211">
        <v>4</v>
      </c>
      <c r="W2211">
        <v>20</v>
      </c>
      <c r="X2211">
        <v>9</v>
      </c>
      <c r="AB2211">
        <v>3</v>
      </c>
      <c r="AC2211">
        <v>1</v>
      </c>
      <c r="AD2211">
        <v>3</v>
      </c>
      <c r="AE2211" t="s">
        <v>610</v>
      </c>
      <c r="AG2211" t="s">
        <v>2199</v>
      </c>
      <c r="AH2211" t="s">
        <v>6707</v>
      </c>
    </row>
    <row r="2212" spans="1:34" x14ac:dyDescent="0.25">
      <c r="A2212">
        <v>7</v>
      </c>
      <c r="B2212" t="s">
        <v>652</v>
      </c>
      <c r="C2212" t="s">
        <v>655</v>
      </c>
      <c r="D2212" t="s">
        <v>653</v>
      </c>
      <c r="E2212" t="s">
        <v>654</v>
      </c>
      <c r="F2212" t="s">
        <v>657</v>
      </c>
      <c r="G2212" t="s">
        <v>11043</v>
      </c>
      <c r="H2212" t="s">
        <v>1240</v>
      </c>
      <c r="I2212" t="s">
        <v>1241</v>
      </c>
      <c r="J2212">
        <v>1</v>
      </c>
      <c r="L2212" t="s">
        <v>1206</v>
      </c>
      <c r="M2212" t="s">
        <v>1242</v>
      </c>
      <c r="N2212" t="s">
        <v>1243</v>
      </c>
      <c r="O2212" t="s">
        <v>6708</v>
      </c>
      <c r="P2212" t="s">
        <v>339</v>
      </c>
      <c r="Q2212" t="s">
        <v>2</v>
      </c>
      <c r="R2212" t="s">
        <v>8653</v>
      </c>
      <c r="S2212" t="s">
        <v>8645</v>
      </c>
      <c r="T2212" t="b">
        <v>0</v>
      </c>
      <c r="U2212" t="b">
        <v>1</v>
      </c>
      <c r="V2212">
        <v>1</v>
      </c>
      <c r="W2212">
        <v>50</v>
      </c>
      <c r="Y2212">
        <v>70.199999999999989</v>
      </c>
      <c r="AH2212" t="s">
        <v>6709</v>
      </c>
    </row>
    <row r="2213" spans="1:34" x14ac:dyDescent="0.25">
      <c r="A2213">
        <v>7</v>
      </c>
      <c r="B2213" t="s">
        <v>652</v>
      </c>
      <c r="C2213" t="s">
        <v>655</v>
      </c>
      <c r="D2213" t="s">
        <v>653</v>
      </c>
      <c r="E2213" t="s">
        <v>654</v>
      </c>
      <c r="F2213" t="s">
        <v>657</v>
      </c>
      <c r="G2213" t="s">
        <v>11043</v>
      </c>
      <c r="H2213" t="s">
        <v>1240</v>
      </c>
      <c r="I2213" t="s">
        <v>1241</v>
      </c>
      <c r="J2213">
        <v>1</v>
      </c>
      <c r="L2213" t="s">
        <v>1206</v>
      </c>
      <c r="M2213" t="s">
        <v>1242</v>
      </c>
      <c r="N2213" t="s">
        <v>1243</v>
      </c>
      <c r="O2213" t="s">
        <v>6710</v>
      </c>
      <c r="P2213" t="s">
        <v>339</v>
      </c>
      <c r="Q2213" t="s">
        <v>2</v>
      </c>
      <c r="R2213" t="s">
        <v>8653</v>
      </c>
      <c r="S2213" t="s">
        <v>8645</v>
      </c>
      <c r="T2213" t="b">
        <v>0</v>
      </c>
      <c r="U2213" t="b">
        <v>1</v>
      </c>
      <c r="V2213">
        <v>2</v>
      </c>
      <c r="W2213">
        <v>50</v>
      </c>
      <c r="Y2213">
        <v>49.8</v>
      </c>
      <c r="AG2213" t="s">
        <v>6711</v>
      </c>
      <c r="AH2213" t="s">
        <v>6712</v>
      </c>
    </row>
    <row r="2214" spans="1:34" x14ac:dyDescent="0.25">
      <c r="A2214">
        <v>7</v>
      </c>
      <c r="B2214" t="s">
        <v>652</v>
      </c>
      <c r="C2214" t="s">
        <v>655</v>
      </c>
      <c r="D2214" t="s">
        <v>653</v>
      </c>
      <c r="E2214" t="s">
        <v>654</v>
      </c>
      <c r="F2214" t="s">
        <v>657</v>
      </c>
      <c r="G2214" t="s">
        <v>11043</v>
      </c>
      <c r="H2214" t="s">
        <v>1240</v>
      </c>
      <c r="I2214" t="s">
        <v>1241</v>
      </c>
      <c r="J2214">
        <v>1</v>
      </c>
      <c r="L2214" t="s">
        <v>1206</v>
      </c>
      <c r="M2214" t="s">
        <v>1242</v>
      </c>
      <c r="N2214" t="s">
        <v>1243</v>
      </c>
      <c r="O2214" t="s">
        <v>6713</v>
      </c>
      <c r="P2214" t="s">
        <v>339</v>
      </c>
      <c r="Q2214" t="s">
        <v>2</v>
      </c>
      <c r="R2214" t="s">
        <v>8653</v>
      </c>
      <c r="S2214" t="s">
        <v>8645</v>
      </c>
      <c r="T2214" t="b">
        <v>0</v>
      </c>
      <c r="U2214" t="b">
        <v>1</v>
      </c>
      <c r="V2214">
        <v>3</v>
      </c>
      <c r="W2214">
        <v>50</v>
      </c>
      <c r="Y2214">
        <v>45</v>
      </c>
      <c r="AG2214" t="s">
        <v>6711</v>
      </c>
      <c r="AH2214" t="s">
        <v>6714</v>
      </c>
    </row>
    <row r="2215" spans="1:34" x14ac:dyDescent="0.25">
      <c r="A2215">
        <v>7</v>
      </c>
      <c r="B2215" t="s">
        <v>652</v>
      </c>
      <c r="C2215" t="s">
        <v>655</v>
      </c>
      <c r="D2215" t="s">
        <v>653</v>
      </c>
      <c r="E2215" t="s">
        <v>654</v>
      </c>
      <c r="F2215" t="s">
        <v>657</v>
      </c>
      <c r="G2215" t="s">
        <v>11043</v>
      </c>
      <c r="H2215" t="s">
        <v>1240</v>
      </c>
      <c r="I2215" t="s">
        <v>1241</v>
      </c>
      <c r="J2215">
        <v>1</v>
      </c>
      <c r="L2215" t="s">
        <v>1206</v>
      </c>
      <c r="M2215" t="s">
        <v>1242</v>
      </c>
      <c r="N2215" t="s">
        <v>1243</v>
      </c>
      <c r="O2215" t="s">
        <v>6715</v>
      </c>
      <c r="P2215" t="s">
        <v>334</v>
      </c>
      <c r="Q2215" t="s">
        <v>2</v>
      </c>
      <c r="R2215" t="s">
        <v>8652</v>
      </c>
      <c r="S2215" t="s">
        <v>8646</v>
      </c>
      <c r="T2215" t="b">
        <v>0</v>
      </c>
      <c r="U2215" t="b">
        <v>1</v>
      </c>
      <c r="V2215">
        <v>1</v>
      </c>
      <c r="W2215">
        <v>0</v>
      </c>
      <c r="Y2215">
        <v>55.2</v>
      </c>
      <c r="AG2215" t="s">
        <v>5448</v>
      </c>
      <c r="AH2215" t="s">
        <v>6716</v>
      </c>
    </row>
    <row r="2216" spans="1:34" x14ac:dyDescent="0.25">
      <c r="A2216">
        <v>7</v>
      </c>
      <c r="B2216" t="s">
        <v>652</v>
      </c>
      <c r="C2216" t="s">
        <v>655</v>
      </c>
      <c r="D2216" t="s">
        <v>653</v>
      </c>
      <c r="E2216" t="s">
        <v>654</v>
      </c>
      <c r="F2216" t="s">
        <v>657</v>
      </c>
      <c r="G2216" t="s">
        <v>11043</v>
      </c>
      <c r="H2216" t="s">
        <v>1240</v>
      </c>
      <c r="I2216" t="s">
        <v>1241</v>
      </c>
      <c r="J2216">
        <v>1</v>
      </c>
      <c r="L2216" t="s">
        <v>1206</v>
      </c>
      <c r="M2216" t="s">
        <v>1242</v>
      </c>
      <c r="N2216" t="s">
        <v>1243</v>
      </c>
      <c r="O2216" t="s">
        <v>6717</v>
      </c>
      <c r="P2216" t="s">
        <v>334</v>
      </c>
      <c r="Q2216" t="s">
        <v>2</v>
      </c>
      <c r="R2216" t="s">
        <v>8652</v>
      </c>
      <c r="S2216" t="s">
        <v>8646</v>
      </c>
      <c r="T2216" t="b">
        <v>0</v>
      </c>
      <c r="U2216" t="b">
        <v>1</v>
      </c>
      <c r="V2216">
        <v>2</v>
      </c>
      <c r="W2216">
        <v>0</v>
      </c>
      <c r="Y2216">
        <v>45</v>
      </c>
      <c r="AH2216" t="s">
        <v>1243</v>
      </c>
    </row>
    <row r="2217" spans="1:34" x14ac:dyDescent="0.25">
      <c r="A2217">
        <v>7</v>
      </c>
      <c r="B2217" t="s">
        <v>652</v>
      </c>
      <c r="C2217" t="s">
        <v>655</v>
      </c>
      <c r="D2217" t="s">
        <v>653</v>
      </c>
      <c r="E2217" t="s">
        <v>654</v>
      </c>
      <c r="F2217" t="s">
        <v>657</v>
      </c>
      <c r="G2217" t="s">
        <v>11043</v>
      </c>
      <c r="H2217" t="s">
        <v>1244</v>
      </c>
      <c r="I2217" t="s">
        <v>1245</v>
      </c>
      <c r="J2217">
        <v>2</v>
      </c>
      <c r="L2217" t="s">
        <v>1211</v>
      </c>
      <c r="M2217" t="s">
        <v>1246</v>
      </c>
      <c r="N2217" t="s">
        <v>1247</v>
      </c>
      <c r="O2217" t="s">
        <v>6718</v>
      </c>
      <c r="P2217" t="s">
        <v>363</v>
      </c>
      <c r="Q2217" t="s">
        <v>357</v>
      </c>
      <c r="R2217" t="s">
        <v>357</v>
      </c>
      <c r="S2217" t="s">
        <v>357</v>
      </c>
      <c r="T2217" t="b">
        <v>0</v>
      </c>
      <c r="U2217" t="b">
        <v>1</v>
      </c>
      <c r="V2217">
        <v>1</v>
      </c>
      <c r="Y2217">
        <v>360</v>
      </c>
      <c r="Z2217">
        <v>0.68</v>
      </c>
      <c r="AA2217" t="s">
        <v>3957</v>
      </c>
      <c r="AG2217" t="s">
        <v>6719</v>
      </c>
      <c r="AH2217" t="s">
        <v>1246</v>
      </c>
    </row>
    <row r="2218" spans="1:34" x14ac:dyDescent="0.25">
      <c r="A2218">
        <v>7</v>
      </c>
      <c r="B2218" t="s">
        <v>652</v>
      </c>
      <c r="C2218" t="s">
        <v>655</v>
      </c>
      <c r="D2218" t="s">
        <v>653</v>
      </c>
      <c r="E2218" t="s">
        <v>654</v>
      </c>
      <c r="F2218" t="s">
        <v>657</v>
      </c>
      <c r="G2218" t="s">
        <v>11043</v>
      </c>
      <c r="H2218" t="s">
        <v>1244</v>
      </c>
      <c r="I2218" t="s">
        <v>1245</v>
      </c>
      <c r="J2218">
        <v>2</v>
      </c>
      <c r="L2218" t="s">
        <v>1211</v>
      </c>
      <c r="M2218" t="s">
        <v>1246</v>
      </c>
      <c r="N2218" t="s">
        <v>1247</v>
      </c>
      <c r="O2218" t="s">
        <v>6720</v>
      </c>
      <c r="P2218" t="s">
        <v>394</v>
      </c>
      <c r="Q2218" t="s">
        <v>272</v>
      </c>
      <c r="R2218" t="s">
        <v>8666</v>
      </c>
      <c r="S2218" t="s">
        <v>8645</v>
      </c>
      <c r="T2218" t="b">
        <v>0</v>
      </c>
      <c r="U2218" t="b">
        <v>0</v>
      </c>
      <c r="V2218">
        <v>1</v>
      </c>
      <c r="W2218">
        <v>0</v>
      </c>
      <c r="X2218">
        <v>12</v>
      </c>
      <c r="AG2218" t="s">
        <v>2818</v>
      </c>
      <c r="AH2218" t="s">
        <v>6721</v>
      </c>
    </row>
    <row r="2219" spans="1:34" x14ac:dyDescent="0.25">
      <c r="A2219">
        <v>7</v>
      </c>
      <c r="B2219" t="s">
        <v>652</v>
      </c>
      <c r="C2219" t="s">
        <v>655</v>
      </c>
      <c r="D2219" t="s">
        <v>653</v>
      </c>
      <c r="E2219" t="s">
        <v>654</v>
      </c>
      <c r="F2219" t="s">
        <v>657</v>
      </c>
      <c r="G2219" t="s">
        <v>11043</v>
      </c>
      <c r="H2219" t="s">
        <v>1244</v>
      </c>
      <c r="I2219" t="s">
        <v>1245</v>
      </c>
      <c r="J2219">
        <v>2</v>
      </c>
      <c r="L2219" t="s">
        <v>1211</v>
      </c>
      <c r="M2219" t="s">
        <v>1246</v>
      </c>
      <c r="N2219" t="s">
        <v>1247</v>
      </c>
      <c r="O2219" t="s">
        <v>6722</v>
      </c>
      <c r="P2219" t="s">
        <v>403</v>
      </c>
      <c r="Q2219" t="s">
        <v>272</v>
      </c>
      <c r="R2219" t="s">
        <v>8666</v>
      </c>
      <c r="S2219" t="s">
        <v>8645</v>
      </c>
      <c r="T2219" t="b">
        <v>0</v>
      </c>
      <c r="U2219" t="b">
        <v>0</v>
      </c>
      <c r="V2219">
        <v>1</v>
      </c>
      <c r="W2219">
        <v>0</v>
      </c>
      <c r="X2219">
        <v>8</v>
      </c>
      <c r="AH2219" t="s">
        <v>6723</v>
      </c>
    </row>
    <row r="2220" spans="1:34" x14ac:dyDescent="0.25">
      <c r="A2220">
        <v>7</v>
      </c>
      <c r="B2220" t="s">
        <v>652</v>
      </c>
      <c r="C2220" t="s">
        <v>655</v>
      </c>
      <c r="D2220" t="s">
        <v>653</v>
      </c>
      <c r="E2220" t="s">
        <v>654</v>
      </c>
      <c r="F2220" t="s">
        <v>657</v>
      </c>
      <c r="G2220" t="s">
        <v>11043</v>
      </c>
      <c r="H2220" t="s">
        <v>1244</v>
      </c>
      <c r="I2220" t="s">
        <v>1245</v>
      </c>
      <c r="J2220">
        <v>2</v>
      </c>
      <c r="L2220" t="s">
        <v>1211</v>
      </c>
      <c r="M2220" t="s">
        <v>1246</v>
      </c>
      <c r="N2220" t="s">
        <v>1247</v>
      </c>
      <c r="O2220" t="s">
        <v>6724</v>
      </c>
      <c r="P2220" t="s">
        <v>394</v>
      </c>
      <c r="Q2220" t="s">
        <v>272</v>
      </c>
      <c r="R2220" t="s">
        <v>8666</v>
      </c>
      <c r="S2220" t="s">
        <v>8645</v>
      </c>
      <c r="T2220" t="b">
        <v>0</v>
      </c>
      <c r="U2220" t="b">
        <v>0</v>
      </c>
      <c r="V2220">
        <v>2</v>
      </c>
      <c r="W2220">
        <v>0</v>
      </c>
      <c r="X2220">
        <v>12</v>
      </c>
      <c r="AG2220" t="s">
        <v>2818</v>
      </c>
      <c r="AH2220" t="s">
        <v>6725</v>
      </c>
    </row>
    <row r="2221" spans="1:34" x14ac:dyDescent="0.25">
      <c r="A2221">
        <v>7</v>
      </c>
      <c r="B2221" t="s">
        <v>652</v>
      </c>
      <c r="C2221" t="s">
        <v>655</v>
      </c>
      <c r="D2221" t="s">
        <v>653</v>
      </c>
      <c r="E2221" t="s">
        <v>654</v>
      </c>
      <c r="F2221" t="s">
        <v>657</v>
      </c>
      <c r="G2221" t="s">
        <v>11043</v>
      </c>
      <c r="H2221" t="s">
        <v>1244</v>
      </c>
      <c r="I2221" t="s">
        <v>1245</v>
      </c>
      <c r="J2221">
        <v>2</v>
      </c>
      <c r="L2221" t="s">
        <v>1211</v>
      </c>
      <c r="M2221" t="s">
        <v>1246</v>
      </c>
      <c r="N2221" t="s">
        <v>1247</v>
      </c>
      <c r="O2221" t="s">
        <v>6726</v>
      </c>
      <c r="P2221" t="s">
        <v>403</v>
      </c>
      <c r="Q2221" t="s">
        <v>272</v>
      </c>
      <c r="R2221" t="s">
        <v>8666</v>
      </c>
      <c r="S2221" t="s">
        <v>8645</v>
      </c>
      <c r="T2221" t="b">
        <v>0</v>
      </c>
      <c r="U2221" t="b">
        <v>0</v>
      </c>
      <c r="V2221">
        <v>2</v>
      </c>
      <c r="W2221">
        <v>0</v>
      </c>
      <c r="X2221">
        <v>8</v>
      </c>
      <c r="AH2221" t="s">
        <v>6727</v>
      </c>
    </row>
    <row r="2222" spans="1:34" x14ac:dyDescent="0.25">
      <c r="A2222">
        <v>7</v>
      </c>
      <c r="B2222" t="s">
        <v>652</v>
      </c>
      <c r="C2222" t="s">
        <v>655</v>
      </c>
      <c r="D2222" t="s">
        <v>653</v>
      </c>
      <c r="E2222" t="s">
        <v>654</v>
      </c>
      <c r="F2222" t="s">
        <v>657</v>
      </c>
      <c r="G2222" t="s">
        <v>11043</v>
      </c>
      <c r="H2222" t="s">
        <v>1244</v>
      </c>
      <c r="I2222" t="s">
        <v>1245</v>
      </c>
      <c r="J2222">
        <v>2</v>
      </c>
      <c r="L2222" t="s">
        <v>1211</v>
      </c>
      <c r="M2222" t="s">
        <v>1246</v>
      </c>
      <c r="N2222" t="s">
        <v>1247</v>
      </c>
      <c r="O2222" t="s">
        <v>6728</v>
      </c>
      <c r="P2222" t="s">
        <v>147</v>
      </c>
      <c r="Q2222" t="s">
        <v>148</v>
      </c>
      <c r="R2222" t="s">
        <v>8659</v>
      </c>
      <c r="S2222" t="s">
        <v>8645</v>
      </c>
      <c r="T2222" t="b">
        <v>0</v>
      </c>
      <c r="U2222" t="b">
        <v>0</v>
      </c>
      <c r="V2222">
        <v>1</v>
      </c>
      <c r="W2222">
        <v>130</v>
      </c>
      <c r="X2222">
        <v>8</v>
      </c>
      <c r="AB2222">
        <v>3</v>
      </c>
      <c r="AC2222">
        <v>1</v>
      </c>
      <c r="AD2222">
        <v>1</v>
      </c>
      <c r="AE2222" t="s">
        <v>618</v>
      </c>
      <c r="AG2222" t="s">
        <v>2598</v>
      </c>
      <c r="AH2222" t="s">
        <v>6729</v>
      </c>
    </row>
    <row r="2223" spans="1:34" x14ac:dyDescent="0.25">
      <c r="A2223">
        <v>7</v>
      </c>
      <c r="B2223" t="s">
        <v>652</v>
      </c>
      <c r="C2223" t="s">
        <v>655</v>
      </c>
      <c r="D2223" t="s">
        <v>653</v>
      </c>
      <c r="E2223" t="s">
        <v>654</v>
      </c>
      <c r="F2223" t="s">
        <v>657</v>
      </c>
      <c r="G2223" t="s">
        <v>11043</v>
      </c>
      <c r="H2223" t="s">
        <v>1244</v>
      </c>
      <c r="I2223" t="s">
        <v>1245</v>
      </c>
      <c r="J2223">
        <v>2</v>
      </c>
      <c r="L2223" t="s">
        <v>1211</v>
      </c>
      <c r="M2223" t="s">
        <v>1246</v>
      </c>
      <c r="N2223" t="s">
        <v>1247</v>
      </c>
      <c r="O2223" t="s">
        <v>6730</v>
      </c>
      <c r="P2223" t="s">
        <v>147</v>
      </c>
      <c r="Q2223" t="s">
        <v>148</v>
      </c>
      <c r="R2223" t="s">
        <v>8659</v>
      </c>
      <c r="S2223" t="s">
        <v>8645</v>
      </c>
      <c r="T2223" t="b">
        <v>0</v>
      </c>
      <c r="U2223" t="b">
        <v>0</v>
      </c>
      <c r="V2223">
        <v>2</v>
      </c>
      <c r="W2223">
        <v>140</v>
      </c>
      <c r="X2223">
        <v>8</v>
      </c>
      <c r="AB2223">
        <v>3</v>
      </c>
      <c r="AC2223">
        <v>1</v>
      </c>
      <c r="AD2223">
        <v>1</v>
      </c>
      <c r="AE2223" t="s">
        <v>1745</v>
      </c>
      <c r="AG2223" t="s">
        <v>3083</v>
      </c>
      <c r="AH2223" t="s">
        <v>6731</v>
      </c>
    </row>
    <row r="2224" spans="1:34" x14ac:dyDescent="0.25">
      <c r="A2224">
        <v>7</v>
      </c>
      <c r="B2224" t="s">
        <v>652</v>
      </c>
      <c r="C2224" t="s">
        <v>655</v>
      </c>
      <c r="D2224" t="s">
        <v>653</v>
      </c>
      <c r="E2224" t="s">
        <v>654</v>
      </c>
      <c r="F2224" t="s">
        <v>657</v>
      </c>
      <c r="G2224" t="s">
        <v>11043</v>
      </c>
      <c r="H2224" t="s">
        <v>1244</v>
      </c>
      <c r="I2224" t="s">
        <v>1245</v>
      </c>
      <c r="J2224">
        <v>2</v>
      </c>
      <c r="L2224" t="s">
        <v>1211</v>
      </c>
      <c r="M2224" t="s">
        <v>1246</v>
      </c>
      <c r="N2224" t="s">
        <v>1247</v>
      </c>
      <c r="O2224" t="s">
        <v>6732</v>
      </c>
      <c r="P2224" t="s">
        <v>147</v>
      </c>
      <c r="Q2224" t="s">
        <v>148</v>
      </c>
      <c r="R2224" t="s">
        <v>8659</v>
      </c>
      <c r="S2224" t="s">
        <v>8645</v>
      </c>
      <c r="T2224" t="b">
        <v>0</v>
      </c>
      <c r="U2224" t="b">
        <v>0</v>
      </c>
      <c r="V2224">
        <v>3</v>
      </c>
      <c r="W2224">
        <v>140</v>
      </c>
      <c r="X2224">
        <v>6</v>
      </c>
      <c r="AB2224">
        <v>3</v>
      </c>
      <c r="AC2224">
        <v>1</v>
      </c>
      <c r="AD2224">
        <v>1</v>
      </c>
      <c r="AE2224" t="s">
        <v>1745</v>
      </c>
      <c r="AG2224" t="s">
        <v>3083</v>
      </c>
      <c r="AH2224" t="s">
        <v>6733</v>
      </c>
    </row>
    <row r="2225" spans="1:34" x14ac:dyDescent="0.25">
      <c r="A2225">
        <v>7</v>
      </c>
      <c r="B2225" t="s">
        <v>652</v>
      </c>
      <c r="C2225" t="s">
        <v>655</v>
      </c>
      <c r="D2225" t="s">
        <v>653</v>
      </c>
      <c r="E2225" t="s">
        <v>654</v>
      </c>
      <c r="F2225" t="s">
        <v>657</v>
      </c>
      <c r="G2225" t="s">
        <v>11043</v>
      </c>
      <c r="H2225" t="s">
        <v>1244</v>
      </c>
      <c r="I2225" t="s">
        <v>1245</v>
      </c>
      <c r="J2225">
        <v>2</v>
      </c>
      <c r="L2225" t="s">
        <v>1211</v>
      </c>
      <c r="M2225" t="s">
        <v>1246</v>
      </c>
      <c r="N2225" t="s">
        <v>1247</v>
      </c>
      <c r="O2225" t="s">
        <v>6734</v>
      </c>
      <c r="P2225" t="s">
        <v>147</v>
      </c>
      <c r="Q2225" t="s">
        <v>148</v>
      </c>
      <c r="R2225" t="s">
        <v>8659</v>
      </c>
      <c r="S2225" t="s">
        <v>8645</v>
      </c>
      <c r="T2225" t="b">
        <v>0</v>
      </c>
      <c r="U2225" t="b">
        <v>0</v>
      </c>
      <c r="V2225">
        <v>4</v>
      </c>
      <c r="W2225">
        <v>140</v>
      </c>
      <c r="X2225">
        <v>6</v>
      </c>
      <c r="AB2225">
        <v>3</v>
      </c>
      <c r="AC2225">
        <v>1</v>
      </c>
      <c r="AD2225">
        <v>1</v>
      </c>
      <c r="AE2225" t="s">
        <v>1745</v>
      </c>
      <c r="AG2225" t="s">
        <v>3083</v>
      </c>
      <c r="AH2225" t="s">
        <v>6735</v>
      </c>
    </row>
    <row r="2226" spans="1:34" x14ac:dyDescent="0.25">
      <c r="A2226">
        <v>7</v>
      </c>
      <c r="B2226" t="s">
        <v>652</v>
      </c>
      <c r="C2226" t="s">
        <v>655</v>
      </c>
      <c r="D2226" t="s">
        <v>653</v>
      </c>
      <c r="E2226" t="s">
        <v>654</v>
      </c>
      <c r="F2226" t="s">
        <v>657</v>
      </c>
      <c r="G2226" t="s">
        <v>11043</v>
      </c>
      <c r="H2226" t="s">
        <v>1244</v>
      </c>
      <c r="I2226" t="s">
        <v>1245</v>
      </c>
      <c r="J2226">
        <v>2</v>
      </c>
      <c r="L2226" t="s">
        <v>1211</v>
      </c>
      <c r="M2226" t="s">
        <v>1246</v>
      </c>
      <c r="N2226" t="s">
        <v>1247</v>
      </c>
      <c r="O2226" t="s">
        <v>6736</v>
      </c>
      <c r="P2226" t="s">
        <v>181</v>
      </c>
      <c r="Q2226" t="s">
        <v>148</v>
      </c>
      <c r="R2226" t="s">
        <v>8659</v>
      </c>
      <c r="S2226" t="s">
        <v>8645</v>
      </c>
      <c r="T2226" t="b">
        <v>0</v>
      </c>
      <c r="U2226" t="b">
        <v>0</v>
      </c>
      <c r="V2226">
        <v>1</v>
      </c>
      <c r="W2226">
        <v>100</v>
      </c>
      <c r="X2226">
        <v>10</v>
      </c>
      <c r="AB2226">
        <v>2</v>
      </c>
      <c r="AC2226">
        <v>1</v>
      </c>
      <c r="AD2226">
        <v>2</v>
      </c>
      <c r="AE2226" t="s">
        <v>618</v>
      </c>
      <c r="AG2226" t="s">
        <v>6737</v>
      </c>
      <c r="AH2226" t="s">
        <v>6738</v>
      </c>
    </row>
    <row r="2227" spans="1:34" x14ac:dyDescent="0.25">
      <c r="A2227">
        <v>7</v>
      </c>
      <c r="B2227" t="s">
        <v>652</v>
      </c>
      <c r="C2227" t="s">
        <v>655</v>
      </c>
      <c r="D2227" t="s">
        <v>653</v>
      </c>
      <c r="E2227" t="s">
        <v>654</v>
      </c>
      <c r="F2227" t="s">
        <v>657</v>
      </c>
      <c r="G2227" t="s">
        <v>11043</v>
      </c>
      <c r="H2227" t="s">
        <v>1244</v>
      </c>
      <c r="I2227" t="s">
        <v>1245</v>
      </c>
      <c r="J2227">
        <v>2</v>
      </c>
      <c r="L2227" t="s">
        <v>1211</v>
      </c>
      <c r="M2227" t="s">
        <v>1246</v>
      </c>
      <c r="N2227" t="s">
        <v>1247</v>
      </c>
      <c r="O2227" t="s">
        <v>6739</v>
      </c>
      <c r="P2227" t="s">
        <v>181</v>
      </c>
      <c r="Q2227" t="s">
        <v>148</v>
      </c>
      <c r="R2227" t="s">
        <v>8659</v>
      </c>
      <c r="S2227" t="s">
        <v>8645</v>
      </c>
      <c r="T2227" t="b">
        <v>0</v>
      </c>
      <c r="U2227" t="b">
        <v>0</v>
      </c>
      <c r="V2227">
        <v>2</v>
      </c>
      <c r="W2227">
        <v>105</v>
      </c>
      <c r="X2227">
        <v>8</v>
      </c>
      <c r="AB2227">
        <v>2</v>
      </c>
      <c r="AC2227">
        <v>1</v>
      </c>
      <c r="AD2227">
        <v>2</v>
      </c>
      <c r="AE2227" t="s">
        <v>610</v>
      </c>
      <c r="AG2227" t="s">
        <v>6740</v>
      </c>
      <c r="AH2227" t="s">
        <v>6741</v>
      </c>
    </row>
    <row r="2228" spans="1:34" x14ac:dyDescent="0.25">
      <c r="A2228">
        <v>7</v>
      </c>
      <c r="B2228" t="s">
        <v>652</v>
      </c>
      <c r="C2228" t="s">
        <v>655</v>
      </c>
      <c r="D2228" t="s">
        <v>653</v>
      </c>
      <c r="E2228" t="s">
        <v>654</v>
      </c>
      <c r="F2228" t="s">
        <v>657</v>
      </c>
      <c r="G2228" t="s">
        <v>11043</v>
      </c>
      <c r="H2228" t="s">
        <v>1244</v>
      </c>
      <c r="I2228" t="s">
        <v>1245</v>
      </c>
      <c r="J2228">
        <v>2</v>
      </c>
      <c r="L2228" t="s">
        <v>1211</v>
      </c>
      <c r="M2228" t="s">
        <v>1246</v>
      </c>
      <c r="N2228" t="s">
        <v>1247</v>
      </c>
      <c r="O2228" t="s">
        <v>6742</v>
      </c>
      <c r="P2228" t="s">
        <v>181</v>
      </c>
      <c r="Q2228" t="s">
        <v>148</v>
      </c>
      <c r="R2228" t="s">
        <v>8659</v>
      </c>
      <c r="S2228" t="s">
        <v>8645</v>
      </c>
      <c r="T2228" t="b">
        <v>0</v>
      </c>
      <c r="U2228" t="b">
        <v>0</v>
      </c>
      <c r="V2228">
        <v>3</v>
      </c>
      <c r="W2228">
        <v>105</v>
      </c>
      <c r="X2228">
        <v>6</v>
      </c>
      <c r="AB2228">
        <v>2</v>
      </c>
      <c r="AC2228">
        <v>1</v>
      </c>
      <c r="AD2228">
        <v>2</v>
      </c>
      <c r="AE2228" t="s">
        <v>610</v>
      </c>
      <c r="AG2228" t="s">
        <v>6740</v>
      </c>
      <c r="AH2228" t="s">
        <v>6743</v>
      </c>
    </row>
    <row r="2229" spans="1:34" x14ac:dyDescent="0.25">
      <c r="A2229">
        <v>7</v>
      </c>
      <c r="B2229" t="s">
        <v>652</v>
      </c>
      <c r="C2229" t="s">
        <v>655</v>
      </c>
      <c r="D2229" t="s">
        <v>653</v>
      </c>
      <c r="E2229" t="s">
        <v>654</v>
      </c>
      <c r="F2229" t="s">
        <v>657</v>
      </c>
      <c r="G2229" t="s">
        <v>11043</v>
      </c>
      <c r="H2229" t="s">
        <v>1244</v>
      </c>
      <c r="I2229" t="s">
        <v>1245</v>
      </c>
      <c r="J2229">
        <v>2</v>
      </c>
      <c r="L2229" t="s">
        <v>1211</v>
      </c>
      <c r="M2229" t="s">
        <v>1246</v>
      </c>
      <c r="N2229" t="s">
        <v>1247</v>
      </c>
      <c r="O2229" t="s">
        <v>6744</v>
      </c>
      <c r="P2229" t="s">
        <v>181</v>
      </c>
      <c r="Q2229" t="s">
        <v>148</v>
      </c>
      <c r="R2229" t="s">
        <v>8659</v>
      </c>
      <c r="S2229" t="s">
        <v>8645</v>
      </c>
      <c r="T2229" t="b">
        <v>0</v>
      </c>
      <c r="U2229" t="b">
        <v>0</v>
      </c>
      <c r="V2229">
        <v>4</v>
      </c>
      <c r="W2229">
        <v>105</v>
      </c>
      <c r="X2229">
        <v>8</v>
      </c>
      <c r="AB2229">
        <v>2</v>
      </c>
      <c r="AC2229">
        <v>1</v>
      </c>
      <c r="AD2229">
        <v>2</v>
      </c>
      <c r="AE2229" t="s">
        <v>610</v>
      </c>
      <c r="AG2229" t="s">
        <v>6745</v>
      </c>
      <c r="AH2229" t="s">
        <v>6746</v>
      </c>
    </row>
    <row r="2230" spans="1:34" x14ac:dyDescent="0.25">
      <c r="A2230">
        <v>7</v>
      </c>
      <c r="B2230" t="s">
        <v>652</v>
      </c>
      <c r="C2230" t="s">
        <v>655</v>
      </c>
      <c r="D2230" t="s">
        <v>653</v>
      </c>
      <c r="E2230" t="s">
        <v>654</v>
      </c>
      <c r="F2230" t="s">
        <v>657</v>
      </c>
      <c r="G2230" t="s">
        <v>11043</v>
      </c>
      <c r="H2230" t="s">
        <v>1244</v>
      </c>
      <c r="I2230" t="s">
        <v>1245</v>
      </c>
      <c r="J2230">
        <v>2</v>
      </c>
      <c r="L2230" t="s">
        <v>1211</v>
      </c>
      <c r="M2230" t="s">
        <v>1246</v>
      </c>
      <c r="N2230" t="s">
        <v>1247</v>
      </c>
      <c r="O2230" t="s">
        <v>6747</v>
      </c>
      <c r="P2230" t="s">
        <v>195</v>
      </c>
      <c r="Q2230" t="s">
        <v>148</v>
      </c>
      <c r="R2230" t="s">
        <v>8490</v>
      </c>
      <c r="S2230" t="s">
        <v>8645</v>
      </c>
      <c r="T2230" t="b">
        <v>0</v>
      </c>
      <c r="U2230" t="b">
        <v>0</v>
      </c>
      <c r="V2230">
        <v>1</v>
      </c>
      <c r="W2230">
        <v>20</v>
      </c>
      <c r="X2230">
        <v>12</v>
      </c>
      <c r="AB2230">
        <v>2</v>
      </c>
      <c r="AC2230">
        <v>2</v>
      </c>
      <c r="AD2230">
        <v>2</v>
      </c>
      <c r="AE2230" t="s">
        <v>2289</v>
      </c>
      <c r="AG2230" t="s">
        <v>6748</v>
      </c>
      <c r="AH2230" t="s">
        <v>6749</v>
      </c>
    </row>
    <row r="2231" spans="1:34" x14ac:dyDescent="0.25">
      <c r="A2231">
        <v>7</v>
      </c>
      <c r="B2231" t="s">
        <v>652</v>
      </c>
      <c r="C2231" t="s">
        <v>655</v>
      </c>
      <c r="D2231" t="s">
        <v>653</v>
      </c>
      <c r="E2231" t="s">
        <v>654</v>
      </c>
      <c r="F2231" t="s">
        <v>657</v>
      </c>
      <c r="G2231" t="s">
        <v>11043</v>
      </c>
      <c r="H2231" t="s">
        <v>1244</v>
      </c>
      <c r="I2231" t="s">
        <v>1245</v>
      </c>
      <c r="J2231">
        <v>2</v>
      </c>
      <c r="L2231" t="s">
        <v>1211</v>
      </c>
      <c r="M2231" t="s">
        <v>1246</v>
      </c>
      <c r="N2231" t="s">
        <v>1247</v>
      </c>
      <c r="O2231" t="s">
        <v>6750</v>
      </c>
      <c r="P2231" t="s">
        <v>195</v>
      </c>
      <c r="Q2231" t="s">
        <v>148</v>
      </c>
      <c r="R2231" t="s">
        <v>8490</v>
      </c>
      <c r="S2231" t="s">
        <v>8645</v>
      </c>
      <c r="T2231" t="b">
        <v>0</v>
      </c>
      <c r="U2231" t="b">
        <v>0</v>
      </c>
      <c r="V2231">
        <v>2</v>
      </c>
      <c r="W2231">
        <v>30</v>
      </c>
      <c r="X2231">
        <v>12</v>
      </c>
      <c r="AB2231">
        <v>2</v>
      </c>
      <c r="AC2231">
        <v>2</v>
      </c>
      <c r="AD2231">
        <v>2</v>
      </c>
      <c r="AE2231" t="s">
        <v>2289</v>
      </c>
      <c r="AG2231" t="s">
        <v>6751</v>
      </c>
      <c r="AH2231" t="s">
        <v>6752</v>
      </c>
    </row>
    <row r="2232" spans="1:34" x14ac:dyDescent="0.25">
      <c r="A2232">
        <v>7</v>
      </c>
      <c r="B2232" t="s">
        <v>652</v>
      </c>
      <c r="C2232" t="s">
        <v>655</v>
      </c>
      <c r="D2232" t="s">
        <v>653</v>
      </c>
      <c r="E2232" t="s">
        <v>654</v>
      </c>
      <c r="F2232" t="s">
        <v>657</v>
      </c>
      <c r="G2232" t="s">
        <v>11043</v>
      </c>
      <c r="H2232" t="s">
        <v>1244</v>
      </c>
      <c r="I2232" t="s">
        <v>1245</v>
      </c>
      <c r="J2232">
        <v>2</v>
      </c>
      <c r="L2232" t="s">
        <v>1211</v>
      </c>
      <c r="M2232" t="s">
        <v>1246</v>
      </c>
      <c r="N2232" t="s">
        <v>1247</v>
      </c>
      <c r="O2232" t="s">
        <v>6753</v>
      </c>
      <c r="P2232" t="s">
        <v>195</v>
      </c>
      <c r="Q2232" t="s">
        <v>148</v>
      </c>
      <c r="R2232" t="s">
        <v>8490</v>
      </c>
      <c r="S2232" t="s">
        <v>8645</v>
      </c>
      <c r="T2232" t="b">
        <v>0</v>
      </c>
      <c r="U2232" t="b">
        <v>0</v>
      </c>
      <c r="V2232">
        <v>3</v>
      </c>
      <c r="W2232">
        <v>30</v>
      </c>
      <c r="X2232">
        <v>15</v>
      </c>
      <c r="AB2232">
        <v>2</v>
      </c>
      <c r="AC2232">
        <v>2</v>
      </c>
      <c r="AD2232">
        <v>2</v>
      </c>
      <c r="AE2232" t="s">
        <v>6754</v>
      </c>
      <c r="AG2232" t="s">
        <v>6755</v>
      </c>
      <c r="AH2232" t="s">
        <v>6756</v>
      </c>
    </row>
    <row r="2233" spans="1:34" x14ac:dyDescent="0.25">
      <c r="A2233">
        <v>7</v>
      </c>
      <c r="B2233" t="s">
        <v>652</v>
      </c>
      <c r="C2233" t="s">
        <v>655</v>
      </c>
      <c r="D2233" t="s">
        <v>653</v>
      </c>
      <c r="E2233" t="s">
        <v>654</v>
      </c>
      <c r="F2233" t="s">
        <v>657</v>
      </c>
      <c r="G2233" t="s">
        <v>11043</v>
      </c>
      <c r="H2233" t="s">
        <v>1244</v>
      </c>
      <c r="I2233" t="s">
        <v>1245</v>
      </c>
      <c r="J2233">
        <v>2</v>
      </c>
      <c r="L2233" t="s">
        <v>1211</v>
      </c>
      <c r="M2233" t="s">
        <v>1246</v>
      </c>
      <c r="N2233" t="s">
        <v>1247</v>
      </c>
      <c r="O2233" t="s">
        <v>6757</v>
      </c>
      <c r="P2233" t="s">
        <v>217</v>
      </c>
      <c r="Q2233" t="s">
        <v>8650</v>
      </c>
      <c r="R2233" t="s">
        <v>8637</v>
      </c>
      <c r="S2233" t="s">
        <v>8645</v>
      </c>
      <c r="T2233" t="b">
        <v>1</v>
      </c>
      <c r="U2233" t="b">
        <v>0</v>
      </c>
      <c r="V2233">
        <v>1</v>
      </c>
      <c r="W2233">
        <v>20</v>
      </c>
      <c r="X2233">
        <v>11</v>
      </c>
      <c r="AB2233">
        <v>3</v>
      </c>
      <c r="AC2233">
        <v>1</v>
      </c>
      <c r="AD2233">
        <v>3</v>
      </c>
      <c r="AE2233" t="s">
        <v>1745</v>
      </c>
      <c r="AG2233" t="s">
        <v>6758</v>
      </c>
      <c r="AH2233" t="s">
        <v>6759</v>
      </c>
    </row>
    <row r="2234" spans="1:34" x14ac:dyDescent="0.25">
      <c r="A2234">
        <v>7</v>
      </c>
      <c r="B2234" t="s">
        <v>652</v>
      </c>
      <c r="C2234" t="s">
        <v>655</v>
      </c>
      <c r="D2234" t="s">
        <v>653</v>
      </c>
      <c r="E2234" t="s">
        <v>654</v>
      </c>
      <c r="F2234" t="s">
        <v>657</v>
      </c>
      <c r="G2234" t="s">
        <v>11043</v>
      </c>
      <c r="H2234" t="s">
        <v>1244</v>
      </c>
      <c r="I2234" t="s">
        <v>1245</v>
      </c>
      <c r="J2234">
        <v>2</v>
      </c>
      <c r="L2234" t="s">
        <v>1211</v>
      </c>
      <c r="M2234" t="s">
        <v>1246</v>
      </c>
      <c r="N2234" t="s">
        <v>1247</v>
      </c>
      <c r="O2234" t="s">
        <v>6760</v>
      </c>
      <c r="P2234" t="s">
        <v>217</v>
      </c>
      <c r="Q2234" t="s">
        <v>8650</v>
      </c>
      <c r="R2234" t="s">
        <v>8637</v>
      </c>
      <c r="S2234" t="s">
        <v>8645</v>
      </c>
      <c r="T2234" t="b">
        <v>1</v>
      </c>
      <c r="U2234" t="b">
        <v>0</v>
      </c>
      <c r="V2234">
        <v>2</v>
      </c>
      <c r="W2234">
        <v>20</v>
      </c>
      <c r="X2234">
        <v>10</v>
      </c>
      <c r="AB2234">
        <v>3</v>
      </c>
      <c r="AC2234">
        <v>1</v>
      </c>
      <c r="AD2234">
        <v>3</v>
      </c>
      <c r="AE2234" t="s">
        <v>1745</v>
      </c>
      <c r="AG2234" t="s">
        <v>6761</v>
      </c>
      <c r="AH2234" t="s">
        <v>6762</v>
      </c>
    </row>
    <row r="2235" spans="1:34" x14ac:dyDescent="0.25">
      <c r="A2235">
        <v>7</v>
      </c>
      <c r="B2235" t="s">
        <v>652</v>
      </c>
      <c r="C2235" t="s">
        <v>655</v>
      </c>
      <c r="D2235" t="s">
        <v>653</v>
      </c>
      <c r="E2235" t="s">
        <v>654</v>
      </c>
      <c r="F2235" t="s">
        <v>657</v>
      </c>
      <c r="G2235" t="s">
        <v>11043</v>
      </c>
      <c r="H2235" t="s">
        <v>1244</v>
      </c>
      <c r="I2235" t="s">
        <v>1245</v>
      </c>
      <c r="J2235">
        <v>2</v>
      </c>
      <c r="L2235" t="s">
        <v>1211</v>
      </c>
      <c r="M2235" t="s">
        <v>1246</v>
      </c>
      <c r="N2235" t="s">
        <v>1247</v>
      </c>
      <c r="O2235" t="s">
        <v>6763</v>
      </c>
      <c r="P2235" t="s">
        <v>217</v>
      </c>
      <c r="Q2235" t="s">
        <v>8650</v>
      </c>
      <c r="R2235" t="s">
        <v>8637</v>
      </c>
      <c r="S2235" t="s">
        <v>8645</v>
      </c>
      <c r="T2235" t="b">
        <v>1</v>
      </c>
      <c r="U2235" t="b">
        <v>0</v>
      </c>
      <c r="V2235">
        <v>3</v>
      </c>
      <c r="W2235">
        <v>20</v>
      </c>
      <c r="X2235">
        <v>9</v>
      </c>
      <c r="AB2235">
        <v>3</v>
      </c>
      <c r="AC2235">
        <v>1</v>
      </c>
      <c r="AD2235">
        <v>3</v>
      </c>
      <c r="AE2235" t="s">
        <v>1745</v>
      </c>
      <c r="AG2235" t="s">
        <v>6761</v>
      </c>
      <c r="AH2235" t="s">
        <v>6764</v>
      </c>
    </row>
    <row r="2236" spans="1:34" x14ac:dyDescent="0.25">
      <c r="A2236">
        <v>7</v>
      </c>
      <c r="B2236" t="s">
        <v>652</v>
      </c>
      <c r="C2236" t="s">
        <v>655</v>
      </c>
      <c r="D2236" t="s">
        <v>653</v>
      </c>
      <c r="E2236" t="s">
        <v>654</v>
      </c>
      <c r="F2236" t="s">
        <v>657</v>
      </c>
      <c r="G2236" t="s">
        <v>11043</v>
      </c>
      <c r="H2236" t="s">
        <v>1244</v>
      </c>
      <c r="I2236" t="s">
        <v>1245</v>
      </c>
      <c r="J2236">
        <v>2</v>
      </c>
      <c r="L2236" t="s">
        <v>1211</v>
      </c>
      <c r="M2236" t="s">
        <v>1246</v>
      </c>
      <c r="N2236" t="s">
        <v>1247</v>
      </c>
      <c r="O2236" t="s">
        <v>6765</v>
      </c>
      <c r="P2236" t="s">
        <v>217</v>
      </c>
      <c r="Q2236" t="s">
        <v>8650</v>
      </c>
      <c r="R2236" t="s">
        <v>8637</v>
      </c>
      <c r="S2236" t="s">
        <v>8645</v>
      </c>
      <c r="T2236" t="b">
        <v>1</v>
      </c>
      <c r="U2236" t="b">
        <v>0</v>
      </c>
      <c r="V2236">
        <v>4</v>
      </c>
      <c r="W2236">
        <v>22.5</v>
      </c>
      <c r="X2236">
        <v>8</v>
      </c>
      <c r="AB2236">
        <v>3</v>
      </c>
      <c r="AC2236">
        <v>1</v>
      </c>
      <c r="AD2236">
        <v>3</v>
      </c>
      <c r="AE2236" t="s">
        <v>610</v>
      </c>
      <c r="AG2236" t="s">
        <v>6766</v>
      </c>
      <c r="AH2236" t="s">
        <v>6767</v>
      </c>
    </row>
    <row r="2237" spans="1:34" x14ac:dyDescent="0.25">
      <c r="A2237">
        <v>7</v>
      </c>
      <c r="B2237" t="s">
        <v>652</v>
      </c>
      <c r="C2237" t="s">
        <v>655</v>
      </c>
      <c r="D2237" t="s">
        <v>653</v>
      </c>
      <c r="E2237" t="s">
        <v>654</v>
      </c>
      <c r="F2237" t="s">
        <v>657</v>
      </c>
      <c r="G2237" t="s">
        <v>11043</v>
      </c>
      <c r="H2237" t="s">
        <v>1244</v>
      </c>
      <c r="I2237" t="s">
        <v>1245</v>
      </c>
      <c r="J2237">
        <v>2</v>
      </c>
      <c r="L2237" t="s">
        <v>1211</v>
      </c>
      <c r="M2237" t="s">
        <v>1246</v>
      </c>
      <c r="N2237" t="s">
        <v>1247</v>
      </c>
      <c r="O2237" t="s">
        <v>6768</v>
      </c>
      <c r="P2237" t="s">
        <v>209</v>
      </c>
      <c r="Q2237" t="s">
        <v>8650</v>
      </c>
      <c r="R2237" t="s">
        <v>8637</v>
      </c>
      <c r="S2237" t="s">
        <v>8645</v>
      </c>
      <c r="T2237" t="b">
        <v>0</v>
      </c>
      <c r="U2237" t="b">
        <v>0</v>
      </c>
      <c r="V2237">
        <v>1</v>
      </c>
      <c r="W2237">
        <v>70</v>
      </c>
      <c r="X2237">
        <v>8</v>
      </c>
      <c r="AB2237">
        <v>2</v>
      </c>
      <c r="AC2237">
        <v>1</v>
      </c>
      <c r="AD2237">
        <v>2</v>
      </c>
      <c r="AE2237" t="s">
        <v>1745</v>
      </c>
      <c r="AG2237" t="s">
        <v>1932</v>
      </c>
      <c r="AH2237" t="s">
        <v>6769</v>
      </c>
    </row>
    <row r="2238" spans="1:34" x14ac:dyDescent="0.25">
      <c r="A2238">
        <v>7</v>
      </c>
      <c r="B2238" t="s">
        <v>652</v>
      </c>
      <c r="C2238" t="s">
        <v>655</v>
      </c>
      <c r="D2238" t="s">
        <v>653</v>
      </c>
      <c r="E2238" t="s">
        <v>654</v>
      </c>
      <c r="F2238" t="s">
        <v>657</v>
      </c>
      <c r="G2238" t="s">
        <v>11043</v>
      </c>
      <c r="H2238" t="s">
        <v>1244</v>
      </c>
      <c r="I2238" t="s">
        <v>1245</v>
      </c>
      <c r="J2238">
        <v>2</v>
      </c>
      <c r="L2238" t="s">
        <v>1211</v>
      </c>
      <c r="M2238" t="s">
        <v>1246</v>
      </c>
      <c r="N2238" t="s">
        <v>1247</v>
      </c>
      <c r="O2238" t="s">
        <v>6770</v>
      </c>
      <c r="P2238" t="s">
        <v>209</v>
      </c>
      <c r="Q2238" t="s">
        <v>8650</v>
      </c>
      <c r="R2238" t="s">
        <v>8637</v>
      </c>
      <c r="S2238" t="s">
        <v>8645</v>
      </c>
      <c r="T2238" t="b">
        <v>0</v>
      </c>
      <c r="U2238" t="b">
        <v>0</v>
      </c>
      <c r="V2238">
        <v>2</v>
      </c>
      <c r="W2238">
        <v>60</v>
      </c>
      <c r="X2238">
        <v>8</v>
      </c>
      <c r="AB2238">
        <v>2</v>
      </c>
      <c r="AC2238">
        <v>1</v>
      </c>
      <c r="AD2238">
        <v>2</v>
      </c>
      <c r="AE2238" t="s">
        <v>1745</v>
      </c>
      <c r="AG2238" t="s">
        <v>6771</v>
      </c>
      <c r="AH2238" t="s">
        <v>6772</v>
      </c>
    </row>
    <row r="2239" spans="1:34" x14ac:dyDescent="0.25">
      <c r="A2239">
        <v>7</v>
      </c>
      <c r="B2239" t="s">
        <v>652</v>
      </c>
      <c r="C2239" t="s">
        <v>655</v>
      </c>
      <c r="D2239" t="s">
        <v>653</v>
      </c>
      <c r="E2239" t="s">
        <v>654</v>
      </c>
      <c r="F2239" t="s">
        <v>657</v>
      </c>
      <c r="G2239" t="s">
        <v>11043</v>
      </c>
      <c r="H2239" t="s">
        <v>1244</v>
      </c>
      <c r="I2239" t="s">
        <v>1245</v>
      </c>
      <c r="J2239">
        <v>2</v>
      </c>
      <c r="L2239" t="s">
        <v>1211</v>
      </c>
      <c r="M2239" t="s">
        <v>1246</v>
      </c>
      <c r="N2239" t="s">
        <v>1247</v>
      </c>
      <c r="O2239" t="s">
        <v>6773</v>
      </c>
      <c r="P2239" t="s">
        <v>209</v>
      </c>
      <c r="Q2239" t="s">
        <v>8650</v>
      </c>
      <c r="R2239" t="s">
        <v>8637</v>
      </c>
      <c r="S2239" t="s">
        <v>8645</v>
      </c>
      <c r="T2239" t="b">
        <v>0</v>
      </c>
      <c r="U2239" t="b">
        <v>0</v>
      </c>
      <c r="V2239">
        <v>3</v>
      </c>
      <c r="W2239">
        <v>60</v>
      </c>
      <c r="X2239">
        <v>6.5</v>
      </c>
      <c r="AB2239">
        <v>2</v>
      </c>
      <c r="AC2239">
        <v>1</v>
      </c>
      <c r="AD2239">
        <v>2</v>
      </c>
      <c r="AE2239" t="s">
        <v>610</v>
      </c>
      <c r="AG2239" t="s">
        <v>6774</v>
      </c>
      <c r="AH2239" t="s">
        <v>6775</v>
      </c>
    </row>
    <row r="2240" spans="1:34" x14ac:dyDescent="0.25">
      <c r="A2240">
        <v>7</v>
      </c>
      <c r="B2240" t="s">
        <v>652</v>
      </c>
      <c r="C2240" t="s">
        <v>655</v>
      </c>
      <c r="D2240" t="s">
        <v>653</v>
      </c>
      <c r="E2240" t="s">
        <v>654</v>
      </c>
      <c r="F2240" t="s">
        <v>657</v>
      </c>
      <c r="G2240" t="s">
        <v>11043</v>
      </c>
      <c r="H2240" t="s">
        <v>1244</v>
      </c>
      <c r="I2240" t="s">
        <v>1245</v>
      </c>
      <c r="J2240">
        <v>2</v>
      </c>
      <c r="L2240" t="s">
        <v>1211</v>
      </c>
      <c r="M2240" t="s">
        <v>1246</v>
      </c>
      <c r="N2240" t="s">
        <v>1247</v>
      </c>
      <c r="O2240" t="s">
        <v>6776</v>
      </c>
      <c r="P2240" t="s">
        <v>209</v>
      </c>
      <c r="Q2240" t="s">
        <v>8650</v>
      </c>
      <c r="R2240" t="s">
        <v>8637</v>
      </c>
      <c r="S2240" t="s">
        <v>8645</v>
      </c>
      <c r="T2240" t="b">
        <v>0</v>
      </c>
      <c r="U2240" t="b">
        <v>0</v>
      </c>
      <c r="V2240">
        <v>4</v>
      </c>
      <c r="W2240">
        <v>60</v>
      </c>
      <c r="X2240">
        <v>7</v>
      </c>
      <c r="AB2240">
        <v>2</v>
      </c>
      <c r="AC2240">
        <v>1</v>
      </c>
      <c r="AD2240">
        <v>2</v>
      </c>
      <c r="AE2240" t="s">
        <v>610</v>
      </c>
      <c r="AG2240" t="s">
        <v>6777</v>
      </c>
      <c r="AH2240" t="s">
        <v>6778</v>
      </c>
    </row>
    <row r="2241" spans="1:34" x14ac:dyDescent="0.25">
      <c r="A2241">
        <v>7</v>
      </c>
      <c r="B2241" t="s">
        <v>652</v>
      </c>
      <c r="C2241" t="s">
        <v>655</v>
      </c>
      <c r="D2241" t="s">
        <v>653</v>
      </c>
      <c r="E2241" t="s">
        <v>654</v>
      </c>
      <c r="F2241" t="s">
        <v>657</v>
      </c>
      <c r="G2241" t="s">
        <v>11043</v>
      </c>
      <c r="H2241" t="s">
        <v>1244</v>
      </c>
      <c r="I2241" t="s">
        <v>1245</v>
      </c>
      <c r="J2241">
        <v>2</v>
      </c>
      <c r="L2241" t="s">
        <v>1211</v>
      </c>
      <c r="M2241" t="s">
        <v>1246</v>
      </c>
      <c r="N2241" t="s">
        <v>1247</v>
      </c>
      <c r="O2241" t="s">
        <v>6779</v>
      </c>
      <c r="P2241" t="s">
        <v>339</v>
      </c>
      <c r="Q2241" t="s">
        <v>2</v>
      </c>
      <c r="R2241" t="s">
        <v>8653</v>
      </c>
      <c r="S2241" t="s">
        <v>8645</v>
      </c>
      <c r="T2241" t="b">
        <v>0</v>
      </c>
      <c r="U2241" t="b">
        <v>1</v>
      </c>
      <c r="V2241">
        <v>1</v>
      </c>
      <c r="W2241">
        <v>50</v>
      </c>
      <c r="Y2241">
        <v>75</v>
      </c>
      <c r="AG2241" t="s">
        <v>6780</v>
      </c>
      <c r="AH2241" t="s">
        <v>6781</v>
      </c>
    </row>
    <row r="2242" spans="1:34" x14ac:dyDescent="0.25">
      <c r="A2242">
        <v>7</v>
      </c>
      <c r="B2242" t="s">
        <v>652</v>
      </c>
      <c r="C2242" t="s">
        <v>655</v>
      </c>
      <c r="D2242" t="s">
        <v>653</v>
      </c>
      <c r="E2242" t="s">
        <v>654</v>
      </c>
      <c r="F2242" t="s">
        <v>657</v>
      </c>
      <c r="G2242" t="s">
        <v>11043</v>
      </c>
      <c r="H2242" t="s">
        <v>1244</v>
      </c>
      <c r="I2242" t="s">
        <v>1245</v>
      </c>
      <c r="J2242">
        <v>2</v>
      </c>
      <c r="L2242" t="s">
        <v>1211</v>
      </c>
      <c r="M2242" t="s">
        <v>1246</v>
      </c>
      <c r="N2242" t="s">
        <v>1247</v>
      </c>
      <c r="O2242" t="s">
        <v>6782</v>
      </c>
      <c r="P2242" t="s">
        <v>339</v>
      </c>
      <c r="Q2242" t="s">
        <v>2</v>
      </c>
      <c r="R2242" t="s">
        <v>8653</v>
      </c>
      <c r="S2242" t="s">
        <v>8645</v>
      </c>
      <c r="T2242" t="b">
        <v>0</v>
      </c>
      <c r="U2242" t="b">
        <v>1</v>
      </c>
      <c r="V2242">
        <v>2</v>
      </c>
      <c r="W2242">
        <v>50</v>
      </c>
      <c r="Y2242">
        <v>45</v>
      </c>
      <c r="AG2242" t="s">
        <v>6783</v>
      </c>
      <c r="AH2242" t="s">
        <v>6784</v>
      </c>
    </row>
    <row r="2243" spans="1:34" x14ac:dyDescent="0.25">
      <c r="A2243">
        <v>7</v>
      </c>
      <c r="B2243" t="s">
        <v>652</v>
      </c>
      <c r="C2243" t="s">
        <v>655</v>
      </c>
      <c r="D2243" t="s">
        <v>653</v>
      </c>
      <c r="E2243" t="s">
        <v>654</v>
      </c>
      <c r="F2243" t="s">
        <v>657</v>
      </c>
      <c r="G2243" t="s">
        <v>11043</v>
      </c>
      <c r="H2243" t="s">
        <v>1244</v>
      </c>
      <c r="I2243" t="s">
        <v>1245</v>
      </c>
      <c r="J2243">
        <v>2</v>
      </c>
      <c r="L2243" t="s">
        <v>1211</v>
      </c>
      <c r="M2243" t="s">
        <v>1246</v>
      </c>
      <c r="N2243" t="s">
        <v>1247</v>
      </c>
      <c r="O2243" t="s">
        <v>6785</v>
      </c>
      <c r="P2243" t="s">
        <v>339</v>
      </c>
      <c r="Q2243" t="s">
        <v>2</v>
      </c>
      <c r="R2243" t="s">
        <v>8653</v>
      </c>
      <c r="S2243" t="s">
        <v>8645</v>
      </c>
      <c r="T2243" t="b">
        <v>0</v>
      </c>
      <c r="U2243" t="b">
        <v>1</v>
      </c>
      <c r="V2243">
        <v>3</v>
      </c>
      <c r="W2243">
        <v>50</v>
      </c>
      <c r="Y2243">
        <v>60</v>
      </c>
      <c r="AG2243" t="s">
        <v>6783</v>
      </c>
      <c r="AH2243" t="s">
        <v>6786</v>
      </c>
    </row>
    <row r="2244" spans="1:34" x14ac:dyDescent="0.25">
      <c r="A2244">
        <v>7</v>
      </c>
      <c r="B2244" t="s">
        <v>652</v>
      </c>
      <c r="C2244" t="s">
        <v>655</v>
      </c>
      <c r="D2244" t="s">
        <v>653</v>
      </c>
      <c r="E2244" t="s">
        <v>654</v>
      </c>
      <c r="F2244" t="s">
        <v>657</v>
      </c>
      <c r="G2244" t="s">
        <v>11043</v>
      </c>
      <c r="H2244" t="s">
        <v>1244</v>
      </c>
      <c r="I2244" t="s">
        <v>1245</v>
      </c>
      <c r="J2244">
        <v>2</v>
      </c>
      <c r="L2244" t="s">
        <v>1211</v>
      </c>
      <c r="M2244" t="s">
        <v>1246</v>
      </c>
      <c r="N2244" t="s">
        <v>1247</v>
      </c>
      <c r="O2244" t="s">
        <v>6787</v>
      </c>
      <c r="P2244" t="s">
        <v>334</v>
      </c>
      <c r="Q2244" t="s">
        <v>2</v>
      </c>
      <c r="R2244" t="s">
        <v>8652</v>
      </c>
      <c r="S2244" t="s">
        <v>8646</v>
      </c>
      <c r="T2244" t="b">
        <v>0</v>
      </c>
      <c r="U2244" t="b">
        <v>1</v>
      </c>
      <c r="V2244">
        <v>1</v>
      </c>
      <c r="W2244">
        <v>0</v>
      </c>
      <c r="Y2244">
        <v>60</v>
      </c>
      <c r="AG2244" t="s">
        <v>6788</v>
      </c>
      <c r="AH2244" t="s">
        <v>6789</v>
      </c>
    </row>
    <row r="2245" spans="1:34" x14ac:dyDescent="0.25">
      <c r="A2245">
        <v>7</v>
      </c>
      <c r="B2245" t="s">
        <v>652</v>
      </c>
      <c r="C2245" t="s">
        <v>655</v>
      </c>
      <c r="D2245" t="s">
        <v>653</v>
      </c>
      <c r="E2245" t="s">
        <v>654</v>
      </c>
      <c r="F2245" t="s">
        <v>657</v>
      </c>
      <c r="G2245" t="s">
        <v>11043</v>
      </c>
      <c r="H2245" t="s">
        <v>1244</v>
      </c>
      <c r="I2245" t="s">
        <v>1245</v>
      </c>
      <c r="J2245">
        <v>2</v>
      </c>
      <c r="L2245" t="s">
        <v>1211</v>
      </c>
      <c r="M2245" t="s">
        <v>1246</v>
      </c>
      <c r="N2245" t="s">
        <v>1247</v>
      </c>
      <c r="O2245" t="s">
        <v>6790</v>
      </c>
      <c r="P2245" t="s">
        <v>334</v>
      </c>
      <c r="Q2245" t="s">
        <v>2</v>
      </c>
      <c r="R2245" t="s">
        <v>8652</v>
      </c>
      <c r="S2245" t="s">
        <v>8646</v>
      </c>
      <c r="T2245" t="b">
        <v>0</v>
      </c>
      <c r="U2245" t="b">
        <v>1</v>
      </c>
      <c r="V2245">
        <v>2</v>
      </c>
      <c r="W2245">
        <v>0</v>
      </c>
      <c r="Y2245">
        <v>52.2</v>
      </c>
      <c r="AG2245" t="s">
        <v>4848</v>
      </c>
      <c r="AH2245" t="s">
        <v>6791</v>
      </c>
    </row>
    <row r="2246" spans="1:34" x14ac:dyDescent="0.25">
      <c r="A2246">
        <v>7</v>
      </c>
      <c r="B2246" t="s">
        <v>652</v>
      </c>
      <c r="C2246" t="s">
        <v>655</v>
      </c>
      <c r="D2246" t="s">
        <v>653</v>
      </c>
      <c r="E2246" t="s">
        <v>654</v>
      </c>
      <c r="F2246" t="s">
        <v>657</v>
      </c>
      <c r="G2246" t="s">
        <v>11043</v>
      </c>
      <c r="H2246" t="s">
        <v>1244</v>
      </c>
      <c r="I2246" t="s">
        <v>1245</v>
      </c>
      <c r="J2246">
        <v>2</v>
      </c>
      <c r="L2246" t="s">
        <v>1211</v>
      </c>
      <c r="M2246" t="s">
        <v>1246</v>
      </c>
      <c r="N2246" t="s">
        <v>1247</v>
      </c>
      <c r="O2246" t="s">
        <v>6792</v>
      </c>
      <c r="P2246" t="s">
        <v>356</v>
      </c>
      <c r="Q2246" t="s">
        <v>25</v>
      </c>
      <c r="R2246" t="s">
        <v>25</v>
      </c>
      <c r="S2246" t="s">
        <v>357</v>
      </c>
      <c r="T2246" t="b">
        <v>0</v>
      </c>
      <c r="U2246" t="b">
        <v>1</v>
      </c>
      <c r="V2246">
        <v>1</v>
      </c>
      <c r="Y2246">
        <v>450</v>
      </c>
      <c r="Z2246">
        <v>2</v>
      </c>
      <c r="AA2246" t="s">
        <v>3957</v>
      </c>
      <c r="AG2246" t="s">
        <v>6793</v>
      </c>
      <c r="AH2246" t="s">
        <v>1247</v>
      </c>
    </row>
    <row r="2247" spans="1:34" x14ac:dyDescent="0.25">
      <c r="A2247">
        <v>7</v>
      </c>
      <c r="B2247" t="s">
        <v>652</v>
      </c>
      <c r="C2247" t="s">
        <v>655</v>
      </c>
      <c r="D2247" t="s">
        <v>653</v>
      </c>
      <c r="E2247" t="s">
        <v>654</v>
      </c>
      <c r="F2247" t="s">
        <v>657</v>
      </c>
      <c r="G2247" t="s">
        <v>11043</v>
      </c>
      <c r="H2247" t="s">
        <v>1248</v>
      </c>
      <c r="I2247" t="s">
        <v>1249</v>
      </c>
      <c r="J2247">
        <v>3</v>
      </c>
      <c r="L2247" t="s">
        <v>1216</v>
      </c>
      <c r="M2247" t="s">
        <v>1250</v>
      </c>
      <c r="N2247" t="s">
        <v>1251</v>
      </c>
      <c r="O2247" t="s">
        <v>6794</v>
      </c>
      <c r="P2247" t="s">
        <v>363</v>
      </c>
      <c r="Q2247" t="s">
        <v>357</v>
      </c>
      <c r="R2247" t="s">
        <v>357</v>
      </c>
      <c r="S2247" t="s">
        <v>357</v>
      </c>
      <c r="T2247" t="b">
        <v>0</v>
      </c>
      <c r="U2247" t="b">
        <v>1</v>
      </c>
      <c r="V2247">
        <v>1</v>
      </c>
      <c r="Y2247">
        <v>360</v>
      </c>
      <c r="Z2247">
        <v>0.67</v>
      </c>
      <c r="AA2247" t="s">
        <v>3957</v>
      </c>
      <c r="AG2247" t="s">
        <v>6795</v>
      </c>
      <c r="AH2247" t="s">
        <v>1250</v>
      </c>
    </row>
    <row r="2248" spans="1:34" x14ac:dyDescent="0.25">
      <c r="A2248">
        <v>7</v>
      </c>
      <c r="B2248" t="s">
        <v>652</v>
      </c>
      <c r="C2248" t="s">
        <v>655</v>
      </c>
      <c r="D2248" t="s">
        <v>653</v>
      </c>
      <c r="E2248" t="s">
        <v>654</v>
      </c>
      <c r="F2248" t="s">
        <v>657</v>
      </c>
      <c r="G2248" t="s">
        <v>11043</v>
      </c>
      <c r="H2248" t="s">
        <v>1248</v>
      </c>
      <c r="I2248" t="s">
        <v>1249</v>
      </c>
      <c r="J2248">
        <v>3</v>
      </c>
      <c r="L2248" t="s">
        <v>1216</v>
      </c>
      <c r="M2248" t="s">
        <v>1250</v>
      </c>
      <c r="N2248" t="s">
        <v>1251</v>
      </c>
      <c r="O2248" t="s">
        <v>6796</v>
      </c>
      <c r="P2248" t="s">
        <v>265</v>
      </c>
      <c r="Q2248" t="s">
        <v>369</v>
      </c>
      <c r="R2248" t="s">
        <v>8654</v>
      </c>
      <c r="S2248" t="s">
        <v>8645</v>
      </c>
      <c r="T2248" t="b">
        <v>0</v>
      </c>
      <c r="U2248" t="b">
        <v>0</v>
      </c>
      <c r="V2248">
        <v>1</v>
      </c>
      <c r="W2248">
        <v>55</v>
      </c>
      <c r="X2248">
        <v>10</v>
      </c>
      <c r="AB2248">
        <v>3</v>
      </c>
      <c r="AC2248">
        <v>1</v>
      </c>
      <c r="AD2248">
        <v>1</v>
      </c>
      <c r="AE2248" t="s">
        <v>618</v>
      </c>
      <c r="AG2248" t="s">
        <v>2598</v>
      </c>
      <c r="AH2248" t="s">
        <v>6797</v>
      </c>
    </row>
    <row r="2249" spans="1:34" x14ac:dyDescent="0.25">
      <c r="A2249">
        <v>7</v>
      </c>
      <c r="B2249" t="s">
        <v>652</v>
      </c>
      <c r="C2249" t="s">
        <v>655</v>
      </c>
      <c r="D2249" t="s">
        <v>653</v>
      </c>
      <c r="E2249" t="s">
        <v>654</v>
      </c>
      <c r="F2249" t="s">
        <v>657</v>
      </c>
      <c r="G2249" t="s">
        <v>11043</v>
      </c>
      <c r="H2249" t="s">
        <v>1248</v>
      </c>
      <c r="I2249" t="s">
        <v>1249</v>
      </c>
      <c r="J2249">
        <v>3</v>
      </c>
      <c r="L2249" t="s">
        <v>1216</v>
      </c>
      <c r="M2249" t="s">
        <v>1250</v>
      </c>
      <c r="N2249" t="s">
        <v>1251</v>
      </c>
      <c r="O2249" t="s">
        <v>6798</v>
      </c>
      <c r="P2249" t="s">
        <v>265</v>
      </c>
      <c r="Q2249" t="s">
        <v>369</v>
      </c>
      <c r="R2249" t="s">
        <v>8654</v>
      </c>
      <c r="S2249" t="s">
        <v>8645</v>
      </c>
      <c r="T2249" t="b">
        <v>0</v>
      </c>
      <c r="U2249" t="b">
        <v>0</v>
      </c>
      <c r="V2249">
        <v>2</v>
      </c>
      <c r="W2249">
        <v>65</v>
      </c>
      <c r="X2249">
        <v>10</v>
      </c>
      <c r="AB2249">
        <v>3</v>
      </c>
      <c r="AC2249">
        <v>1</v>
      </c>
      <c r="AD2249">
        <v>1</v>
      </c>
      <c r="AE2249" t="s">
        <v>618</v>
      </c>
      <c r="AG2249" t="s">
        <v>2598</v>
      </c>
      <c r="AH2249" t="s">
        <v>6799</v>
      </c>
    </row>
    <row r="2250" spans="1:34" x14ac:dyDescent="0.25">
      <c r="A2250">
        <v>7</v>
      </c>
      <c r="B2250" t="s">
        <v>652</v>
      </c>
      <c r="C2250" t="s">
        <v>655</v>
      </c>
      <c r="D2250" t="s">
        <v>653</v>
      </c>
      <c r="E2250" t="s">
        <v>654</v>
      </c>
      <c r="F2250" t="s">
        <v>657</v>
      </c>
      <c r="G2250" t="s">
        <v>11043</v>
      </c>
      <c r="H2250" t="s">
        <v>1248</v>
      </c>
      <c r="I2250" t="s">
        <v>1249</v>
      </c>
      <c r="J2250">
        <v>3</v>
      </c>
      <c r="L2250" t="s">
        <v>1216</v>
      </c>
      <c r="M2250" t="s">
        <v>1250</v>
      </c>
      <c r="N2250" t="s">
        <v>1251</v>
      </c>
      <c r="O2250" t="s">
        <v>6800</v>
      </c>
      <c r="P2250" t="s">
        <v>265</v>
      </c>
      <c r="Q2250" t="s">
        <v>369</v>
      </c>
      <c r="R2250" t="s">
        <v>8654</v>
      </c>
      <c r="S2250" t="s">
        <v>8645</v>
      </c>
      <c r="T2250" t="b">
        <v>0</v>
      </c>
      <c r="U2250" t="b">
        <v>0</v>
      </c>
      <c r="V2250">
        <v>3</v>
      </c>
      <c r="W2250">
        <v>75</v>
      </c>
      <c r="X2250">
        <v>9</v>
      </c>
      <c r="AB2250">
        <v>3</v>
      </c>
      <c r="AC2250">
        <v>1</v>
      </c>
      <c r="AD2250">
        <v>1</v>
      </c>
      <c r="AE2250" t="s">
        <v>1745</v>
      </c>
      <c r="AG2250" t="s">
        <v>3083</v>
      </c>
      <c r="AH2250" t="s">
        <v>6801</v>
      </c>
    </row>
    <row r="2251" spans="1:34" x14ac:dyDescent="0.25">
      <c r="A2251">
        <v>7</v>
      </c>
      <c r="B2251" t="s">
        <v>652</v>
      </c>
      <c r="C2251" t="s">
        <v>655</v>
      </c>
      <c r="D2251" t="s">
        <v>653</v>
      </c>
      <c r="E2251" t="s">
        <v>654</v>
      </c>
      <c r="F2251" t="s">
        <v>657</v>
      </c>
      <c r="G2251" t="s">
        <v>11043</v>
      </c>
      <c r="H2251" t="s">
        <v>1248</v>
      </c>
      <c r="I2251" t="s">
        <v>1249</v>
      </c>
      <c r="J2251">
        <v>3</v>
      </c>
      <c r="L2251" t="s">
        <v>1216</v>
      </c>
      <c r="M2251" t="s">
        <v>1250</v>
      </c>
      <c r="N2251" t="s">
        <v>1251</v>
      </c>
      <c r="O2251" t="s">
        <v>6802</v>
      </c>
      <c r="P2251" t="s">
        <v>249</v>
      </c>
      <c r="Q2251" t="s">
        <v>369</v>
      </c>
      <c r="R2251" t="s">
        <v>423</v>
      </c>
      <c r="S2251" t="s">
        <v>8645</v>
      </c>
      <c r="T2251" t="b">
        <v>0</v>
      </c>
      <c r="U2251" t="b">
        <v>0</v>
      </c>
      <c r="V2251">
        <v>1</v>
      </c>
      <c r="W2251">
        <v>150</v>
      </c>
      <c r="X2251">
        <v>8</v>
      </c>
      <c r="AB2251">
        <v>3</v>
      </c>
      <c r="AC2251">
        <v>1</v>
      </c>
      <c r="AD2251">
        <v>1</v>
      </c>
      <c r="AE2251" t="s">
        <v>2289</v>
      </c>
      <c r="AG2251" t="s">
        <v>6251</v>
      </c>
      <c r="AH2251" t="s">
        <v>6803</v>
      </c>
    </row>
    <row r="2252" spans="1:34" x14ac:dyDescent="0.25">
      <c r="A2252">
        <v>7</v>
      </c>
      <c r="B2252" t="s">
        <v>652</v>
      </c>
      <c r="C2252" t="s">
        <v>655</v>
      </c>
      <c r="D2252" t="s">
        <v>653</v>
      </c>
      <c r="E2252" t="s">
        <v>654</v>
      </c>
      <c r="F2252" t="s">
        <v>657</v>
      </c>
      <c r="G2252" t="s">
        <v>11043</v>
      </c>
      <c r="H2252" t="s">
        <v>1248</v>
      </c>
      <c r="I2252" t="s">
        <v>1249</v>
      </c>
      <c r="J2252">
        <v>3</v>
      </c>
      <c r="L2252" t="s">
        <v>1216</v>
      </c>
      <c r="M2252" t="s">
        <v>1250</v>
      </c>
      <c r="N2252" t="s">
        <v>1251</v>
      </c>
      <c r="O2252" t="s">
        <v>6804</v>
      </c>
      <c r="P2252" t="s">
        <v>249</v>
      </c>
      <c r="Q2252" t="s">
        <v>369</v>
      </c>
      <c r="R2252" t="s">
        <v>423</v>
      </c>
      <c r="S2252" t="s">
        <v>8645</v>
      </c>
      <c r="T2252" t="b">
        <v>0</v>
      </c>
      <c r="U2252" t="b">
        <v>0</v>
      </c>
      <c r="V2252">
        <v>2</v>
      </c>
      <c r="W2252">
        <v>150</v>
      </c>
      <c r="X2252">
        <v>8</v>
      </c>
      <c r="AB2252">
        <v>3</v>
      </c>
      <c r="AC2252">
        <v>1</v>
      </c>
      <c r="AD2252">
        <v>1</v>
      </c>
      <c r="AE2252" t="s">
        <v>2289</v>
      </c>
      <c r="AG2252" t="s">
        <v>6251</v>
      </c>
      <c r="AH2252" t="s">
        <v>6805</v>
      </c>
    </row>
    <row r="2253" spans="1:34" x14ac:dyDescent="0.25">
      <c r="A2253">
        <v>7</v>
      </c>
      <c r="B2253" t="s">
        <v>652</v>
      </c>
      <c r="C2253" t="s">
        <v>655</v>
      </c>
      <c r="D2253" t="s">
        <v>653</v>
      </c>
      <c r="E2253" t="s">
        <v>654</v>
      </c>
      <c r="F2253" t="s">
        <v>657</v>
      </c>
      <c r="G2253" t="s">
        <v>11043</v>
      </c>
      <c r="H2253" t="s">
        <v>1248</v>
      </c>
      <c r="I2253" t="s">
        <v>1249</v>
      </c>
      <c r="J2253">
        <v>3</v>
      </c>
      <c r="L2253" t="s">
        <v>1216</v>
      </c>
      <c r="M2253" t="s">
        <v>1250</v>
      </c>
      <c r="N2253" t="s">
        <v>1251</v>
      </c>
      <c r="O2253" t="s">
        <v>6806</v>
      </c>
      <c r="P2253" t="s">
        <v>249</v>
      </c>
      <c r="Q2253" t="s">
        <v>369</v>
      </c>
      <c r="R2253" t="s">
        <v>423</v>
      </c>
      <c r="S2253" t="s">
        <v>8645</v>
      </c>
      <c r="T2253" t="b">
        <v>0</v>
      </c>
      <c r="U2253" t="b">
        <v>0</v>
      </c>
      <c r="V2253">
        <v>3</v>
      </c>
      <c r="W2253">
        <v>150</v>
      </c>
      <c r="X2253">
        <v>9</v>
      </c>
      <c r="AB2253">
        <v>3</v>
      </c>
      <c r="AC2253">
        <v>1</v>
      </c>
      <c r="AD2253">
        <v>1</v>
      </c>
      <c r="AE2253" t="s">
        <v>2289</v>
      </c>
      <c r="AG2253" t="s">
        <v>6251</v>
      </c>
      <c r="AH2253" t="s">
        <v>6807</v>
      </c>
    </row>
    <row r="2254" spans="1:34" x14ac:dyDescent="0.25">
      <c r="A2254">
        <v>7</v>
      </c>
      <c r="B2254" t="s">
        <v>652</v>
      </c>
      <c r="C2254" t="s">
        <v>655</v>
      </c>
      <c r="D2254" t="s">
        <v>653</v>
      </c>
      <c r="E2254" t="s">
        <v>654</v>
      </c>
      <c r="F2254" t="s">
        <v>657</v>
      </c>
      <c r="G2254" t="s">
        <v>11043</v>
      </c>
      <c r="H2254" t="s">
        <v>1248</v>
      </c>
      <c r="I2254" t="s">
        <v>1249</v>
      </c>
      <c r="J2254">
        <v>3</v>
      </c>
      <c r="L2254" t="s">
        <v>1216</v>
      </c>
      <c r="M2254" t="s">
        <v>1250</v>
      </c>
      <c r="N2254" t="s">
        <v>1251</v>
      </c>
      <c r="O2254" t="s">
        <v>6808</v>
      </c>
      <c r="P2254" t="s">
        <v>275</v>
      </c>
      <c r="Q2254" t="s">
        <v>369</v>
      </c>
      <c r="R2254" t="s">
        <v>8654</v>
      </c>
      <c r="S2254" t="s">
        <v>8645</v>
      </c>
      <c r="T2254" t="b">
        <v>1</v>
      </c>
      <c r="U2254" t="b">
        <v>0</v>
      </c>
      <c r="V2254">
        <v>1</v>
      </c>
      <c r="W2254">
        <v>30</v>
      </c>
      <c r="Y2254">
        <v>12</v>
      </c>
      <c r="AB2254">
        <v>2</v>
      </c>
      <c r="AE2254" t="s">
        <v>618</v>
      </c>
      <c r="AG2254" t="s">
        <v>6809</v>
      </c>
      <c r="AH2254" t="s">
        <v>6810</v>
      </c>
    </row>
    <row r="2255" spans="1:34" x14ac:dyDescent="0.25">
      <c r="A2255">
        <v>7</v>
      </c>
      <c r="B2255" t="s">
        <v>652</v>
      </c>
      <c r="C2255" t="s">
        <v>655</v>
      </c>
      <c r="D2255" t="s">
        <v>653</v>
      </c>
      <c r="E2255" t="s">
        <v>654</v>
      </c>
      <c r="F2255" t="s">
        <v>657</v>
      </c>
      <c r="G2255" t="s">
        <v>11043</v>
      </c>
      <c r="H2255" t="s">
        <v>1248</v>
      </c>
      <c r="I2255" t="s">
        <v>1249</v>
      </c>
      <c r="J2255">
        <v>3</v>
      </c>
      <c r="L2255" t="s">
        <v>1216</v>
      </c>
      <c r="M2255" t="s">
        <v>1250</v>
      </c>
      <c r="N2255" t="s">
        <v>1251</v>
      </c>
      <c r="O2255" t="s">
        <v>6811</v>
      </c>
      <c r="P2255" t="s">
        <v>275</v>
      </c>
      <c r="Q2255" t="s">
        <v>369</v>
      </c>
      <c r="R2255" t="s">
        <v>8654</v>
      </c>
      <c r="S2255" t="s">
        <v>8645</v>
      </c>
      <c r="T2255" t="b">
        <v>1</v>
      </c>
      <c r="U2255" t="b">
        <v>0</v>
      </c>
      <c r="V2255">
        <v>2</v>
      </c>
      <c r="W2255">
        <v>30</v>
      </c>
      <c r="Y2255">
        <v>12</v>
      </c>
      <c r="AB2255">
        <v>2</v>
      </c>
      <c r="AE2255" t="s">
        <v>618</v>
      </c>
      <c r="AG2255" t="s">
        <v>6809</v>
      </c>
      <c r="AH2255" t="s">
        <v>6812</v>
      </c>
    </row>
    <row r="2256" spans="1:34" x14ac:dyDescent="0.25">
      <c r="A2256">
        <v>7</v>
      </c>
      <c r="B2256" t="s">
        <v>652</v>
      </c>
      <c r="C2256" t="s">
        <v>655</v>
      </c>
      <c r="D2256" t="s">
        <v>653</v>
      </c>
      <c r="E2256" t="s">
        <v>654</v>
      </c>
      <c r="F2256" t="s">
        <v>657</v>
      </c>
      <c r="G2256" t="s">
        <v>11043</v>
      </c>
      <c r="H2256" t="s">
        <v>1248</v>
      </c>
      <c r="I2256" t="s">
        <v>1249</v>
      </c>
      <c r="J2256">
        <v>3</v>
      </c>
      <c r="L2256" t="s">
        <v>1216</v>
      </c>
      <c r="M2256" t="s">
        <v>1250</v>
      </c>
      <c r="N2256" t="s">
        <v>1251</v>
      </c>
      <c r="O2256" t="s">
        <v>6813</v>
      </c>
      <c r="P2256" t="s">
        <v>1</v>
      </c>
      <c r="Q2256" t="s">
        <v>2</v>
      </c>
      <c r="R2256" t="s">
        <v>2</v>
      </c>
      <c r="S2256" t="s">
        <v>8646</v>
      </c>
      <c r="T2256" t="b">
        <v>0</v>
      </c>
      <c r="U2256" t="b">
        <v>1</v>
      </c>
      <c r="V2256">
        <v>1</v>
      </c>
      <c r="W2256">
        <v>150</v>
      </c>
      <c r="Y2256">
        <v>60</v>
      </c>
      <c r="AG2256" t="s">
        <v>6814</v>
      </c>
      <c r="AH2256" t="s">
        <v>6815</v>
      </c>
    </row>
    <row r="2257" spans="1:34" x14ac:dyDescent="0.25">
      <c r="A2257">
        <v>7</v>
      </c>
      <c r="B2257" t="s">
        <v>652</v>
      </c>
      <c r="C2257" t="s">
        <v>655</v>
      </c>
      <c r="D2257" t="s">
        <v>653</v>
      </c>
      <c r="E2257" t="s">
        <v>654</v>
      </c>
      <c r="F2257" t="s">
        <v>657</v>
      </c>
      <c r="G2257" t="s">
        <v>11043</v>
      </c>
      <c r="H2257" t="s">
        <v>1248</v>
      </c>
      <c r="I2257" t="s">
        <v>1249</v>
      </c>
      <c r="J2257">
        <v>3</v>
      </c>
      <c r="L2257" t="s">
        <v>1216</v>
      </c>
      <c r="M2257" t="s">
        <v>1250</v>
      </c>
      <c r="N2257" t="s">
        <v>1251</v>
      </c>
      <c r="O2257" t="s">
        <v>6816</v>
      </c>
      <c r="P2257" t="s">
        <v>1</v>
      </c>
      <c r="Q2257" t="s">
        <v>2</v>
      </c>
      <c r="R2257" t="s">
        <v>2</v>
      </c>
      <c r="S2257" t="s">
        <v>8646</v>
      </c>
      <c r="T2257" t="b">
        <v>0</v>
      </c>
      <c r="U2257" t="b">
        <v>1</v>
      </c>
      <c r="V2257">
        <v>2</v>
      </c>
      <c r="W2257">
        <v>150</v>
      </c>
      <c r="Y2257">
        <v>54</v>
      </c>
      <c r="AG2257" t="s">
        <v>6817</v>
      </c>
      <c r="AH2257" t="s">
        <v>6818</v>
      </c>
    </row>
    <row r="2258" spans="1:34" x14ac:dyDescent="0.25">
      <c r="A2258">
        <v>7</v>
      </c>
      <c r="B2258" t="s">
        <v>652</v>
      </c>
      <c r="C2258" t="s">
        <v>655</v>
      </c>
      <c r="D2258" t="s">
        <v>653</v>
      </c>
      <c r="E2258" t="s">
        <v>654</v>
      </c>
      <c r="F2258" t="s">
        <v>657</v>
      </c>
      <c r="G2258" t="s">
        <v>11043</v>
      </c>
      <c r="H2258" t="s">
        <v>1248</v>
      </c>
      <c r="I2258" t="s">
        <v>1249</v>
      </c>
      <c r="J2258">
        <v>3</v>
      </c>
      <c r="L2258" t="s">
        <v>1216</v>
      </c>
      <c r="M2258" t="s">
        <v>1250</v>
      </c>
      <c r="N2258" t="s">
        <v>1251</v>
      </c>
      <c r="O2258" t="s">
        <v>6819</v>
      </c>
      <c r="P2258" t="s">
        <v>1</v>
      </c>
      <c r="Q2258" t="s">
        <v>2</v>
      </c>
      <c r="R2258" t="s">
        <v>2</v>
      </c>
      <c r="S2258" t="s">
        <v>8646</v>
      </c>
      <c r="T2258" t="b">
        <v>0</v>
      </c>
      <c r="U2258" t="b">
        <v>1</v>
      </c>
      <c r="V2258">
        <v>3</v>
      </c>
      <c r="W2258">
        <v>150</v>
      </c>
      <c r="Y2258">
        <v>46.2</v>
      </c>
      <c r="AG2258" t="s">
        <v>6820</v>
      </c>
      <c r="AH2258" t="s">
        <v>6821</v>
      </c>
    </row>
    <row r="2259" spans="1:34" x14ac:dyDescent="0.25">
      <c r="A2259">
        <v>7</v>
      </c>
      <c r="B2259" t="s">
        <v>652</v>
      </c>
      <c r="C2259" t="s">
        <v>655</v>
      </c>
      <c r="D2259" t="s">
        <v>653</v>
      </c>
      <c r="E2259" t="s">
        <v>654</v>
      </c>
      <c r="F2259" t="s">
        <v>657</v>
      </c>
      <c r="G2259" t="s">
        <v>11043</v>
      </c>
      <c r="H2259" t="s">
        <v>1248</v>
      </c>
      <c r="I2259" t="s">
        <v>1249</v>
      </c>
      <c r="J2259">
        <v>3</v>
      </c>
      <c r="L2259" t="s">
        <v>1216</v>
      </c>
      <c r="M2259" t="s">
        <v>1250</v>
      </c>
      <c r="N2259" t="s">
        <v>1251</v>
      </c>
      <c r="O2259" t="s">
        <v>6822</v>
      </c>
      <c r="P2259" t="s">
        <v>1</v>
      </c>
      <c r="Q2259" t="s">
        <v>2</v>
      </c>
      <c r="R2259" t="s">
        <v>2</v>
      </c>
      <c r="S2259" t="s">
        <v>8646</v>
      </c>
      <c r="T2259" t="b">
        <v>0</v>
      </c>
      <c r="U2259" t="b">
        <v>1</v>
      </c>
      <c r="V2259">
        <v>4</v>
      </c>
      <c r="W2259">
        <v>150</v>
      </c>
      <c r="Y2259">
        <v>45</v>
      </c>
      <c r="AG2259" t="s">
        <v>6823</v>
      </c>
      <c r="AH2259" t="s">
        <v>6824</v>
      </c>
    </row>
    <row r="2260" spans="1:34" x14ac:dyDescent="0.25">
      <c r="A2260">
        <v>7</v>
      </c>
      <c r="B2260" t="s">
        <v>652</v>
      </c>
      <c r="C2260" t="s">
        <v>655</v>
      </c>
      <c r="D2260" t="s">
        <v>653</v>
      </c>
      <c r="E2260" t="s">
        <v>654</v>
      </c>
      <c r="F2260" t="s">
        <v>657</v>
      </c>
      <c r="G2260" t="s">
        <v>11043</v>
      </c>
      <c r="H2260" t="s">
        <v>1248</v>
      </c>
      <c r="I2260" t="s">
        <v>1249</v>
      </c>
      <c r="J2260">
        <v>3</v>
      </c>
      <c r="L2260" t="s">
        <v>1216</v>
      </c>
      <c r="M2260" t="s">
        <v>1250</v>
      </c>
      <c r="N2260" t="s">
        <v>1251</v>
      </c>
      <c r="O2260" t="s">
        <v>6825</v>
      </c>
      <c r="P2260" t="s">
        <v>1</v>
      </c>
      <c r="Q2260" t="s">
        <v>2</v>
      </c>
      <c r="R2260" t="s">
        <v>2</v>
      </c>
      <c r="S2260" t="s">
        <v>8646</v>
      </c>
      <c r="T2260" t="b">
        <v>0</v>
      </c>
      <c r="U2260" t="b">
        <v>1</v>
      </c>
      <c r="V2260">
        <v>5</v>
      </c>
      <c r="W2260">
        <v>150</v>
      </c>
      <c r="Y2260">
        <v>43.199999999999996</v>
      </c>
      <c r="AG2260" t="s">
        <v>6826</v>
      </c>
      <c r="AH2260" t="s">
        <v>6827</v>
      </c>
    </row>
    <row r="2261" spans="1:34" x14ac:dyDescent="0.25">
      <c r="A2261">
        <v>7</v>
      </c>
      <c r="B2261" t="s">
        <v>652</v>
      </c>
      <c r="C2261" t="s">
        <v>655</v>
      </c>
      <c r="D2261" t="s">
        <v>653</v>
      </c>
      <c r="E2261" t="s">
        <v>654</v>
      </c>
      <c r="F2261" t="s">
        <v>657</v>
      </c>
      <c r="G2261" t="s">
        <v>11043</v>
      </c>
      <c r="H2261" t="s">
        <v>1248</v>
      </c>
      <c r="I2261" t="s">
        <v>1249</v>
      </c>
      <c r="J2261">
        <v>3</v>
      </c>
      <c r="L2261" t="s">
        <v>1216</v>
      </c>
      <c r="M2261" t="s">
        <v>1250</v>
      </c>
      <c r="N2261" t="s">
        <v>1251</v>
      </c>
      <c r="O2261" t="s">
        <v>6828</v>
      </c>
      <c r="P2261" t="s">
        <v>96</v>
      </c>
      <c r="Q2261" t="s">
        <v>8644</v>
      </c>
      <c r="R2261" t="s">
        <v>8488</v>
      </c>
      <c r="S2261" t="s">
        <v>8645</v>
      </c>
      <c r="T2261" t="b">
        <v>1</v>
      </c>
      <c r="U2261" t="b">
        <v>0</v>
      </c>
      <c r="V2261">
        <v>1</v>
      </c>
      <c r="W2261">
        <v>35</v>
      </c>
      <c r="X2261">
        <v>8</v>
      </c>
      <c r="AB2261">
        <v>2</v>
      </c>
      <c r="AC2261">
        <v>2</v>
      </c>
      <c r="AD2261">
        <v>2</v>
      </c>
      <c r="AE2261" t="s">
        <v>1745</v>
      </c>
      <c r="AG2261" t="s">
        <v>6829</v>
      </c>
      <c r="AH2261" t="s">
        <v>6830</v>
      </c>
    </row>
    <row r="2262" spans="1:34" x14ac:dyDescent="0.25">
      <c r="A2262">
        <v>7</v>
      </c>
      <c r="B2262" t="s">
        <v>652</v>
      </c>
      <c r="C2262" t="s">
        <v>655</v>
      </c>
      <c r="D2262" t="s">
        <v>653</v>
      </c>
      <c r="E2262" t="s">
        <v>654</v>
      </c>
      <c r="F2262" t="s">
        <v>657</v>
      </c>
      <c r="G2262" t="s">
        <v>11043</v>
      </c>
      <c r="H2262" t="s">
        <v>1248</v>
      </c>
      <c r="I2262" t="s">
        <v>1249</v>
      </c>
      <c r="J2262">
        <v>3</v>
      </c>
      <c r="L2262" t="s">
        <v>1216</v>
      </c>
      <c r="M2262" t="s">
        <v>1250</v>
      </c>
      <c r="N2262" t="s">
        <v>1251</v>
      </c>
      <c r="O2262" t="s">
        <v>6831</v>
      </c>
      <c r="P2262" t="s">
        <v>96</v>
      </c>
      <c r="Q2262" t="s">
        <v>8644</v>
      </c>
      <c r="R2262" t="s">
        <v>8488</v>
      </c>
      <c r="S2262" t="s">
        <v>8645</v>
      </c>
      <c r="T2262" t="b">
        <v>1</v>
      </c>
      <c r="U2262" t="b">
        <v>0</v>
      </c>
      <c r="V2262">
        <v>2</v>
      </c>
      <c r="W2262">
        <v>35</v>
      </c>
      <c r="X2262">
        <v>7</v>
      </c>
      <c r="AB2262">
        <v>2</v>
      </c>
      <c r="AC2262">
        <v>2</v>
      </c>
      <c r="AD2262">
        <v>2</v>
      </c>
      <c r="AE2262" t="s">
        <v>1745</v>
      </c>
      <c r="AG2262" t="s">
        <v>6829</v>
      </c>
      <c r="AH2262" t="s">
        <v>6832</v>
      </c>
    </row>
    <row r="2263" spans="1:34" x14ac:dyDescent="0.25">
      <c r="A2263">
        <v>7</v>
      </c>
      <c r="B2263" t="s">
        <v>652</v>
      </c>
      <c r="C2263" t="s">
        <v>655</v>
      </c>
      <c r="D2263" t="s">
        <v>653</v>
      </c>
      <c r="E2263" t="s">
        <v>654</v>
      </c>
      <c r="F2263" t="s">
        <v>657</v>
      </c>
      <c r="G2263" t="s">
        <v>11043</v>
      </c>
      <c r="H2263" t="s">
        <v>1248</v>
      </c>
      <c r="I2263" t="s">
        <v>1249</v>
      </c>
      <c r="J2263">
        <v>3</v>
      </c>
      <c r="L2263" t="s">
        <v>1216</v>
      </c>
      <c r="M2263" t="s">
        <v>1250</v>
      </c>
      <c r="N2263" t="s">
        <v>1251</v>
      </c>
      <c r="O2263" t="s">
        <v>6833</v>
      </c>
      <c r="P2263" t="s">
        <v>96</v>
      </c>
      <c r="Q2263" t="s">
        <v>8644</v>
      </c>
      <c r="R2263" t="s">
        <v>8488</v>
      </c>
      <c r="S2263" t="s">
        <v>8645</v>
      </c>
      <c r="T2263" t="b">
        <v>1</v>
      </c>
      <c r="U2263" t="b">
        <v>0</v>
      </c>
      <c r="V2263">
        <v>3</v>
      </c>
      <c r="W2263">
        <v>35</v>
      </c>
      <c r="X2263">
        <v>6</v>
      </c>
      <c r="AB2263">
        <v>2</v>
      </c>
      <c r="AC2263">
        <v>2</v>
      </c>
      <c r="AD2263">
        <v>2</v>
      </c>
      <c r="AE2263" t="s">
        <v>1745</v>
      </c>
      <c r="AG2263" t="s">
        <v>6829</v>
      </c>
      <c r="AH2263" t="s">
        <v>6834</v>
      </c>
    </row>
    <row r="2264" spans="1:34" x14ac:dyDescent="0.25">
      <c r="A2264">
        <v>7</v>
      </c>
      <c r="B2264" t="s">
        <v>652</v>
      </c>
      <c r="C2264" t="s">
        <v>655</v>
      </c>
      <c r="D2264" t="s">
        <v>653</v>
      </c>
      <c r="E2264" t="s">
        <v>654</v>
      </c>
      <c r="F2264" t="s">
        <v>657</v>
      </c>
      <c r="G2264" t="s">
        <v>11043</v>
      </c>
      <c r="H2264" t="s">
        <v>1248</v>
      </c>
      <c r="I2264" t="s">
        <v>1249</v>
      </c>
      <c r="J2264">
        <v>3</v>
      </c>
      <c r="L2264" t="s">
        <v>1216</v>
      </c>
      <c r="M2264" t="s">
        <v>1250</v>
      </c>
      <c r="N2264" t="s">
        <v>1251</v>
      </c>
      <c r="O2264" t="s">
        <v>6835</v>
      </c>
      <c r="P2264" t="s">
        <v>96</v>
      </c>
      <c r="Q2264" t="s">
        <v>8644</v>
      </c>
      <c r="R2264" t="s">
        <v>8488</v>
      </c>
      <c r="S2264" t="s">
        <v>8645</v>
      </c>
      <c r="T2264" t="b">
        <v>1</v>
      </c>
      <c r="U2264" t="b">
        <v>0</v>
      </c>
      <c r="V2264">
        <v>4</v>
      </c>
      <c r="W2264">
        <v>35</v>
      </c>
      <c r="X2264">
        <v>6</v>
      </c>
      <c r="AB2264">
        <v>2</v>
      </c>
      <c r="AC2264">
        <v>2</v>
      </c>
      <c r="AD2264">
        <v>2</v>
      </c>
      <c r="AE2264" t="s">
        <v>1745</v>
      </c>
      <c r="AG2264" t="s">
        <v>6829</v>
      </c>
      <c r="AH2264" t="s">
        <v>6836</v>
      </c>
    </row>
    <row r="2265" spans="1:34" x14ac:dyDescent="0.25">
      <c r="A2265">
        <v>7</v>
      </c>
      <c r="B2265" t="s">
        <v>652</v>
      </c>
      <c r="C2265" t="s">
        <v>655</v>
      </c>
      <c r="D2265" t="s">
        <v>653</v>
      </c>
      <c r="E2265" t="s">
        <v>654</v>
      </c>
      <c r="F2265" t="s">
        <v>657</v>
      </c>
      <c r="G2265" t="s">
        <v>11043</v>
      </c>
      <c r="H2265" t="s">
        <v>1248</v>
      </c>
      <c r="I2265" t="s">
        <v>1249</v>
      </c>
      <c r="J2265">
        <v>3</v>
      </c>
      <c r="L2265" t="s">
        <v>1216</v>
      </c>
      <c r="M2265" t="s">
        <v>1250</v>
      </c>
      <c r="N2265" t="s">
        <v>1251</v>
      </c>
      <c r="O2265" t="s">
        <v>6837</v>
      </c>
      <c r="P2265" t="s">
        <v>209</v>
      </c>
      <c r="Q2265" t="s">
        <v>8650</v>
      </c>
      <c r="R2265" t="s">
        <v>8637</v>
      </c>
      <c r="S2265" t="s">
        <v>8645</v>
      </c>
      <c r="T2265" t="b">
        <v>0</v>
      </c>
      <c r="U2265" t="b">
        <v>0</v>
      </c>
      <c r="V2265">
        <v>1</v>
      </c>
      <c r="W2265">
        <v>60</v>
      </c>
      <c r="X2265">
        <v>10</v>
      </c>
      <c r="AB2265">
        <v>2</v>
      </c>
      <c r="AC2265">
        <v>1</v>
      </c>
      <c r="AD2265">
        <v>2</v>
      </c>
      <c r="AE2265" t="s">
        <v>618</v>
      </c>
      <c r="AG2265" t="s">
        <v>6838</v>
      </c>
      <c r="AH2265" t="s">
        <v>6839</v>
      </c>
    </row>
    <row r="2266" spans="1:34" x14ac:dyDescent="0.25">
      <c r="A2266">
        <v>7</v>
      </c>
      <c r="B2266" t="s">
        <v>652</v>
      </c>
      <c r="C2266" t="s">
        <v>655</v>
      </c>
      <c r="D2266" t="s">
        <v>653</v>
      </c>
      <c r="E2266" t="s">
        <v>654</v>
      </c>
      <c r="F2266" t="s">
        <v>657</v>
      </c>
      <c r="G2266" t="s">
        <v>11043</v>
      </c>
      <c r="H2266" t="s">
        <v>1248</v>
      </c>
      <c r="I2266" t="s">
        <v>1249</v>
      </c>
      <c r="J2266">
        <v>3</v>
      </c>
      <c r="L2266" t="s">
        <v>1216</v>
      </c>
      <c r="M2266" t="s">
        <v>1250</v>
      </c>
      <c r="N2266" t="s">
        <v>1251</v>
      </c>
      <c r="O2266" t="s">
        <v>6840</v>
      </c>
      <c r="P2266" t="s">
        <v>209</v>
      </c>
      <c r="Q2266" t="s">
        <v>8650</v>
      </c>
      <c r="R2266" t="s">
        <v>8637</v>
      </c>
      <c r="S2266" t="s">
        <v>8645</v>
      </c>
      <c r="T2266" t="b">
        <v>0</v>
      </c>
      <c r="U2266" t="b">
        <v>0</v>
      </c>
      <c r="V2266">
        <v>2</v>
      </c>
      <c r="W2266">
        <v>62.5</v>
      </c>
      <c r="X2266">
        <v>10</v>
      </c>
      <c r="AB2266">
        <v>2</v>
      </c>
      <c r="AC2266">
        <v>1</v>
      </c>
      <c r="AD2266">
        <v>2</v>
      </c>
      <c r="AE2266" t="s">
        <v>618</v>
      </c>
      <c r="AG2266" t="s">
        <v>6838</v>
      </c>
      <c r="AH2266" t="s">
        <v>6841</v>
      </c>
    </row>
    <row r="2267" spans="1:34" x14ac:dyDescent="0.25">
      <c r="A2267">
        <v>7</v>
      </c>
      <c r="B2267" t="s">
        <v>652</v>
      </c>
      <c r="C2267" t="s">
        <v>655</v>
      </c>
      <c r="D2267" t="s">
        <v>653</v>
      </c>
      <c r="E2267" t="s">
        <v>654</v>
      </c>
      <c r="F2267" t="s">
        <v>657</v>
      </c>
      <c r="G2267" t="s">
        <v>11043</v>
      </c>
      <c r="H2267" t="s">
        <v>1248</v>
      </c>
      <c r="I2267" t="s">
        <v>1249</v>
      </c>
      <c r="J2267">
        <v>3</v>
      </c>
      <c r="L2267" t="s">
        <v>1216</v>
      </c>
      <c r="M2267" t="s">
        <v>1250</v>
      </c>
      <c r="N2267" t="s">
        <v>1251</v>
      </c>
      <c r="O2267" t="s">
        <v>6842</v>
      </c>
      <c r="P2267" t="s">
        <v>209</v>
      </c>
      <c r="Q2267" t="s">
        <v>8650</v>
      </c>
      <c r="R2267" t="s">
        <v>8637</v>
      </c>
      <c r="S2267" t="s">
        <v>8645</v>
      </c>
      <c r="T2267" t="b">
        <v>0</v>
      </c>
      <c r="U2267" t="b">
        <v>0</v>
      </c>
      <c r="V2267">
        <v>3</v>
      </c>
      <c r="W2267">
        <v>65</v>
      </c>
      <c r="X2267">
        <v>9</v>
      </c>
      <c r="AB2267">
        <v>2</v>
      </c>
      <c r="AC2267">
        <v>1</v>
      </c>
      <c r="AD2267">
        <v>2</v>
      </c>
      <c r="AE2267" t="s">
        <v>1745</v>
      </c>
      <c r="AG2267" t="s">
        <v>6843</v>
      </c>
      <c r="AH2267" t="s">
        <v>6844</v>
      </c>
    </row>
    <row r="2268" spans="1:34" x14ac:dyDescent="0.25">
      <c r="A2268">
        <v>7</v>
      </c>
      <c r="B2268" t="s">
        <v>652</v>
      </c>
      <c r="C2268" t="s">
        <v>655</v>
      </c>
      <c r="D2268" t="s">
        <v>653</v>
      </c>
      <c r="E2268" t="s">
        <v>654</v>
      </c>
      <c r="F2268" t="s">
        <v>657</v>
      </c>
      <c r="G2268" t="s">
        <v>11043</v>
      </c>
      <c r="H2268" t="s">
        <v>1248</v>
      </c>
      <c r="I2268" t="s">
        <v>1249</v>
      </c>
      <c r="J2268">
        <v>3</v>
      </c>
      <c r="L2268" t="s">
        <v>1216</v>
      </c>
      <c r="M2268" t="s">
        <v>1250</v>
      </c>
      <c r="N2268" t="s">
        <v>1251</v>
      </c>
      <c r="O2268" t="s">
        <v>6845</v>
      </c>
      <c r="P2268" t="s">
        <v>209</v>
      </c>
      <c r="Q2268" t="s">
        <v>8650</v>
      </c>
      <c r="R2268" t="s">
        <v>8637</v>
      </c>
      <c r="S2268" t="s">
        <v>8645</v>
      </c>
      <c r="T2268" t="b">
        <v>0</v>
      </c>
      <c r="U2268" t="b">
        <v>0</v>
      </c>
      <c r="V2268">
        <v>4</v>
      </c>
      <c r="W2268">
        <v>65</v>
      </c>
      <c r="X2268">
        <v>7</v>
      </c>
      <c r="AB2268">
        <v>2</v>
      </c>
      <c r="AC2268">
        <v>1</v>
      </c>
      <c r="AD2268">
        <v>2</v>
      </c>
      <c r="AE2268" t="s">
        <v>1745</v>
      </c>
      <c r="AG2268" t="s">
        <v>6843</v>
      </c>
      <c r="AH2268" t="s">
        <v>6846</v>
      </c>
    </row>
    <row r="2269" spans="1:34" x14ac:dyDescent="0.25">
      <c r="A2269">
        <v>7</v>
      </c>
      <c r="B2269" t="s">
        <v>652</v>
      </c>
      <c r="C2269" t="s">
        <v>655</v>
      </c>
      <c r="D2269" t="s">
        <v>653</v>
      </c>
      <c r="E2269" t="s">
        <v>654</v>
      </c>
      <c r="F2269" t="s">
        <v>657</v>
      </c>
      <c r="G2269" t="s">
        <v>11043</v>
      </c>
      <c r="H2269" t="s">
        <v>1248</v>
      </c>
      <c r="I2269" t="s">
        <v>1249</v>
      </c>
      <c r="J2269">
        <v>3</v>
      </c>
      <c r="L2269" t="s">
        <v>1216</v>
      </c>
      <c r="M2269" t="s">
        <v>1250</v>
      </c>
      <c r="N2269" t="s">
        <v>1251</v>
      </c>
      <c r="O2269" t="s">
        <v>6847</v>
      </c>
      <c r="P2269" t="s">
        <v>339</v>
      </c>
      <c r="Q2269" t="s">
        <v>2</v>
      </c>
      <c r="R2269" t="s">
        <v>8653</v>
      </c>
      <c r="S2269" t="s">
        <v>8645</v>
      </c>
      <c r="T2269" t="b">
        <v>0</v>
      </c>
      <c r="U2269" t="b">
        <v>1</v>
      </c>
      <c r="V2269">
        <v>1</v>
      </c>
      <c r="W2269">
        <v>50</v>
      </c>
      <c r="Y2269">
        <v>70.199999999999989</v>
      </c>
      <c r="AG2269" t="s">
        <v>6092</v>
      </c>
      <c r="AH2269" t="s">
        <v>6848</v>
      </c>
    </row>
    <row r="2270" spans="1:34" x14ac:dyDescent="0.25">
      <c r="A2270">
        <v>7</v>
      </c>
      <c r="B2270" t="s">
        <v>652</v>
      </c>
      <c r="C2270" t="s">
        <v>655</v>
      </c>
      <c r="D2270" t="s">
        <v>653</v>
      </c>
      <c r="E2270" t="s">
        <v>654</v>
      </c>
      <c r="F2270" t="s">
        <v>657</v>
      </c>
      <c r="G2270" t="s">
        <v>11043</v>
      </c>
      <c r="H2270" t="s">
        <v>1248</v>
      </c>
      <c r="I2270" t="s">
        <v>1249</v>
      </c>
      <c r="J2270">
        <v>3</v>
      </c>
      <c r="L2270" t="s">
        <v>1216</v>
      </c>
      <c r="M2270" t="s">
        <v>1250</v>
      </c>
      <c r="N2270" t="s">
        <v>1251</v>
      </c>
      <c r="O2270" t="s">
        <v>6849</v>
      </c>
      <c r="P2270" t="s">
        <v>339</v>
      </c>
      <c r="Q2270" t="s">
        <v>2</v>
      </c>
      <c r="R2270" t="s">
        <v>8653</v>
      </c>
      <c r="S2270" t="s">
        <v>8645</v>
      </c>
      <c r="T2270" t="b">
        <v>0</v>
      </c>
      <c r="U2270" t="b">
        <v>1</v>
      </c>
      <c r="V2270">
        <v>2</v>
      </c>
      <c r="W2270">
        <v>50</v>
      </c>
      <c r="Y2270">
        <v>52.8</v>
      </c>
      <c r="AG2270" t="s">
        <v>6850</v>
      </c>
      <c r="AH2270" t="s">
        <v>6851</v>
      </c>
    </row>
    <row r="2271" spans="1:34" x14ac:dyDescent="0.25">
      <c r="A2271">
        <v>7</v>
      </c>
      <c r="B2271" t="s">
        <v>652</v>
      </c>
      <c r="C2271" t="s">
        <v>655</v>
      </c>
      <c r="D2271" t="s">
        <v>653</v>
      </c>
      <c r="E2271" t="s">
        <v>654</v>
      </c>
      <c r="F2271" t="s">
        <v>657</v>
      </c>
      <c r="G2271" t="s">
        <v>11043</v>
      </c>
      <c r="H2271" t="s">
        <v>1248</v>
      </c>
      <c r="I2271" t="s">
        <v>1249</v>
      </c>
      <c r="J2271">
        <v>3</v>
      </c>
      <c r="L2271" t="s">
        <v>1216</v>
      </c>
      <c r="M2271" t="s">
        <v>1250</v>
      </c>
      <c r="N2271" t="s">
        <v>1251</v>
      </c>
      <c r="O2271" t="s">
        <v>6852</v>
      </c>
      <c r="P2271" t="s">
        <v>339</v>
      </c>
      <c r="Q2271" t="s">
        <v>2</v>
      </c>
      <c r="R2271" t="s">
        <v>8653</v>
      </c>
      <c r="S2271" t="s">
        <v>8645</v>
      </c>
      <c r="T2271" t="b">
        <v>0</v>
      </c>
      <c r="U2271" t="b">
        <v>1</v>
      </c>
      <c r="V2271">
        <v>3</v>
      </c>
      <c r="W2271">
        <v>50</v>
      </c>
      <c r="Y2271">
        <v>45.6</v>
      </c>
      <c r="AG2271" t="s">
        <v>6853</v>
      </c>
      <c r="AH2271" t="s">
        <v>6854</v>
      </c>
    </row>
    <row r="2272" spans="1:34" x14ac:dyDescent="0.25">
      <c r="A2272">
        <v>7</v>
      </c>
      <c r="B2272" t="s">
        <v>652</v>
      </c>
      <c r="C2272" t="s">
        <v>655</v>
      </c>
      <c r="D2272" t="s">
        <v>653</v>
      </c>
      <c r="E2272" t="s">
        <v>654</v>
      </c>
      <c r="F2272" t="s">
        <v>657</v>
      </c>
      <c r="G2272" t="s">
        <v>11043</v>
      </c>
      <c r="H2272" t="s">
        <v>1248</v>
      </c>
      <c r="I2272" t="s">
        <v>1249</v>
      </c>
      <c r="J2272">
        <v>3</v>
      </c>
      <c r="L2272" t="s">
        <v>1216</v>
      </c>
      <c r="M2272" t="s">
        <v>1250</v>
      </c>
      <c r="N2272" t="s">
        <v>1251</v>
      </c>
      <c r="O2272" t="s">
        <v>6855</v>
      </c>
      <c r="P2272" t="s">
        <v>334</v>
      </c>
      <c r="Q2272" t="s">
        <v>2</v>
      </c>
      <c r="R2272" t="s">
        <v>8652</v>
      </c>
      <c r="S2272" t="s">
        <v>8646</v>
      </c>
      <c r="T2272" t="b">
        <v>0</v>
      </c>
      <c r="U2272" t="b">
        <v>1</v>
      </c>
      <c r="V2272">
        <v>1</v>
      </c>
      <c r="W2272">
        <v>0</v>
      </c>
      <c r="Y2272">
        <v>49.8</v>
      </c>
      <c r="AG2272" t="s">
        <v>6856</v>
      </c>
      <c r="AH2272" t="s">
        <v>6857</v>
      </c>
    </row>
    <row r="2273" spans="1:34" x14ac:dyDescent="0.25">
      <c r="A2273">
        <v>7</v>
      </c>
      <c r="B2273" t="s">
        <v>652</v>
      </c>
      <c r="C2273" t="s">
        <v>655</v>
      </c>
      <c r="D2273" t="s">
        <v>653</v>
      </c>
      <c r="E2273" t="s">
        <v>654</v>
      </c>
      <c r="F2273" t="s">
        <v>657</v>
      </c>
      <c r="G2273" t="s">
        <v>11043</v>
      </c>
      <c r="H2273" t="s">
        <v>1248</v>
      </c>
      <c r="I2273" t="s">
        <v>1249</v>
      </c>
      <c r="J2273">
        <v>3</v>
      </c>
      <c r="L2273" t="s">
        <v>1216</v>
      </c>
      <c r="M2273" t="s">
        <v>1250</v>
      </c>
      <c r="N2273" t="s">
        <v>1251</v>
      </c>
      <c r="O2273" t="s">
        <v>6858</v>
      </c>
      <c r="P2273" t="s">
        <v>334</v>
      </c>
      <c r="Q2273" t="s">
        <v>2</v>
      </c>
      <c r="R2273" t="s">
        <v>8652</v>
      </c>
      <c r="S2273" t="s">
        <v>8646</v>
      </c>
      <c r="T2273" t="b">
        <v>0</v>
      </c>
      <c r="U2273" t="b">
        <v>1</v>
      </c>
      <c r="V2273">
        <v>2</v>
      </c>
      <c r="W2273">
        <v>0</v>
      </c>
      <c r="Y2273">
        <v>45</v>
      </c>
      <c r="AG2273" t="s">
        <v>6859</v>
      </c>
      <c r="AH2273" t="s">
        <v>1251</v>
      </c>
    </row>
    <row r="2274" spans="1:34" x14ac:dyDescent="0.25">
      <c r="A2274">
        <v>7</v>
      </c>
      <c r="B2274" t="s">
        <v>652</v>
      </c>
      <c r="C2274" t="s">
        <v>655</v>
      </c>
      <c r="D2274" t="s">
        <v>653</v>
      </c>
      <c r="E2274" t="s">
        <v>654</v>
      </c>
      <c r="F2274" t="s">
        <v>657</v>
      </c>
      <c r="G2274" t="s">
        <v>11043</v>
      </c>
      <c r="H2274" t="s">
        <v>1252</v>
      </c>
      <c r="I2274" t="s">
        <v>1253</v>
      </c>
      <c r="J2274">
        <v>4</v>
      </c>
      <c r="L2274" t="s">
        <v>1221</v>
      </c>
      <c r="M2274" t="s">
        <v>1254</v>
      </c>
      <c r="N2274" t="s">
        <v>1255</v>
      </c>
      <c r="O2274" t="s">
        <v>6860</v>
      </c>
      <c r="P2274" t="s">
        <v>363</v>
      </c>
      <c r="Q2274" t="s">
        <v>357</v>
      </c>
      <c r="R2274" t="s">
        <v>357</v>
      </c>
      <c r="S2274" t="s">
        <v>357</v>
      </c>
      <c r="T2274" t="b">
        <v>0</v>
      </c>
      <c r="U2274" t="b">
        <v>1</v>
      </c>
      <c r="V2274">
        <v>1</v>
      </c>
      <c r="Y2274">
        <v>363</v>
      </c>
      <c r="Z2274">
        <v>0.69</v>
      </c>
      <c r="AA2274" t="s">
        <v>3957</v>
      </c>
      <c r="AG2274" t="s">
        <v>6861</v>
      </c>
      <c r="AH2274" t="s">
        <v>1254</v>
      </c>
    </row>
    <row r="2275" spans="1:34" x14ac:dyDescent="0.25">
      <c r="A2275">
        <v>7</v>
      </c>
      <c r="B2275" t="s">
        <v>652</v>
      </c>
      <c r="C2275" t="s">
        <v>655</v>
      </c>
      <c r="D2275" t="s">
        <v>653</v>
      </c>
      <c r="E2275" t="s">
        <v>654</v>
      </c>
      <c r="F2275" t="s">
        <v>657</v>
      </c>
      <c r="G2275" t="s">
        <v>11043</v>
      </c>
      <c r="H2275" t="s">
        <v>1252</v>
      </c>
      <c r="I2275" t="s">
        <v>1253</v>
      </c>
      <c r="J2275">
        <v>4</v>
      </c>
      <c r="L2275" t="s">
        <v>1221</v>
      </c>
      <c r="M2275" t="s">
        <v>1254</v>
      </c>
      <c r="N2275" t="s">
        <v>1255</v>
      </c>
      <c r="O2275" t="s">
        <v>6862</v>
      </c>
      <c r="P2275" t="s">
        <v>1</v>
      </c>
      <c r="Q2275" t="s">
        <v>2</v>
      </c>
      <c r="R2275" t="s">
        <v>2</v>
      </c>
      <c r="S2275" t="s">
        <v>8646</v>
      </c>
      <c r="T2275" t="b">
        <v>0</v>
      </c>
      <c r="U2275" t="b">
        <v>1</v>
      </c>
      <c r="V2275">
        <v>1</v>
      </c>
      <c r="W2275">
        <v>150</v>
      </c>
      <c r="Y2275">
        <v>75</v>
      </c>
      <c r="AG2275" t="s">
        <v>6863</v>
      </c>
      <c r="AH2275" t="s">
        <v>6864</v>
      </c>
    </row>
    <row r="2276" spans="1:34" x14ac:dyDescent="0.25">
      <c r="A2276">
        <v>7</v>
      </c>
      <c r="B2276" t="s">
        <v>652</v>
      </c>
      <c r="C2276" t="s">
        <v>655</v>
      </c>
      <c r="D2276" t="s">
        <v>653</v>
      </c>
      <c r="E2276" t="s">
        <v>654</v>
      </c>
      <c r="F2276" t="s">
        <v>657</v>
      </c>
      <c r="G2276" t="s">
        <v>11043</v>
      </c>
      <c r="H2276" t="s">
        <v>1252</v>
      </c>
      <c r="I2276" t="s">
        <v>1253</v>
      </c>
      <c r="J2276">
        <v>4</v>
      </c>
      <c r="L2276" t="s">
        <v>1221</v>
      </c>
      <c r="M2276" t="s">
        <v>1254</v>
      </c>
      <c r="N2276" t="s">
        <v>1255</v>
      </c>
      <c r="O2276" t="s">
        <v>6865</v>
      </c>
      <c r="P2276" t="s">
        <v>1</v>
      </c>
      <c r="Q2276" t="s">
        <v>2</v>
      </c>
      <c r="R2276" t="s">
        <v>2</v>
      </c>
      <c r="S2276" t="s">
        <v>8646</v>
      </c>
      <c r="T2276" t="b">
        <v>0</v>
      </c>
      <c r="U2276" t="b">
        <v>1</v>
      </c>
      <c r="V2276">
        <v>2</v>
      </c>
      <c r="W2276">
        <v>150</v>
      </c>
      <c r="Y2276">
        <v>64.800000000000011</v>
      </c>
      <c r="AG2276" t="s">
        <v>6866</v>
      </c>
      <c r="AH2276" t="s">
        <v>6867</v>
      </c>
    </row>
    <row r="2277" spans="1:34" x14ac:dyDescent="0.25">
      <c r="A2277">
        <v>7</v>
      </c>
      <c r="B2277" t="s">
        <v>652</v>
      </c>
      <c r="C2277" t="s">
        <v>655</v>
      </c>
      <c r="D2277" t="s">
        <v>653</v>
      </c>
      <c r="E2277" t="s">
        <v>654</v>
      </c>
      <c r="F2277" t="s">
        <v>657</v>
      </c>
      <c r="G2277" t="s">
        <v>11043</v>
      </c>
      <c r="H2277" t="s">
        <v>1252</v>
      </c>
      <c r="I2277" t="s">
        <v>1253</v>
      </c>
      <c r="J2277">
        <v>4</v>
      </c>
      <c r="L2277" t="s">
        <v>1221</v>
      </c>
      <c r="M2277" t="s">
        <v>1254</v>
      </c>
      <c r="N2277" t="s">
        <v>1255</v>
      </c>
      <c r="O2277" t="s">
        <v>6868</v>
      </c>
      <c r="P2277" t="s">
        <v>1</v>
      </c>
      <c r="Q2277" t="s">
        <v>2</v>
      </c>
      <c r="R2277" t="s">
        <v>2</v>
      </c>
      <c r="S2277" t="s">
        <v>8646</v>
      </c>
      <c r="T2277" t="b">
        <v>0</v>
      </c>
      <c r="U2277" t="b">
        <v>1</v>
      </c>
      <c r="V2277">
        <v>3</v>
      </c>
      <c r="W2277">
        <v>150</v>
      </c>
      <c r="Y2277">
        <v>60</v>
      </c>
      <c r="AG2277" t="s">
        <v>6869</v>
      </c>
      <c r="AH2277" t="s">
        <v>6870</v>
      </c>
    </row>
    <row r="2278" spans="1:34" x14ac:dyDescent="0.25">
      <c r="A2278">
        <v>7</v>
      </c>
      <c r="B2278" t="s">
        <v>652</v>
      </c>
      <c r="C2278" t="s">
        <v>655</v>
      </c>
      <c r="D2278" t="s">
        <v>653</v>
      </c>
      <c r="E2278" t="s">
        <v>654</v>
      </c>
      <c r="F2278" t="s">
        <v>657</v>
      </c>
      <c r="G2278" t="s">
        <v>11043</v>
      </c>
      <c r="H2278" t="s">
        <v>1252</v>
      </c>
      <c r="I2278" t="s">
        <v>1253</v>
      </c>
      <c r="J2278">
        <v>4</v>
      </c>
      <c r="L2278" t="s">
        <v>1221</v>
      </c>
      <c r="M2278" t="s">
        <v>1254</v>
      </c>
      <c r="N2278" t="s">
        <v>1255</v>
      </c>
      <c r="O2278" t="s">
        <v>6871</v>
      </c>
      <c r="P2278" t="s">
        <v>1</v>
      </c>
      <c r="Q2278" t="s">
        <v>2</v>
      </c>
      <c r="R2278" t="s">
        <v>2</v>
      </c>
      <c r="S2278" t="s">
        <v>8646</v>
      </c>
      <c r="T2278" t="b">
        <v>0</v>
      </c>
      <c r="U2278" t="b">
        <v>1</v>
      </c>
      <c r="V2278">
        <v>4</v>
      </c>
      <c r="W2278">
        <v>150</v>
      </c>
      <c r="Y2278">
        <v>49.8</v>
      </c>
      <c r="AG2278" t="s">
        <v>6869</v>
      </c>
      <c r="AH2278" t="s">
        <v>6872</v>
      </c>
    </row>
    <row r="2279" spans="1:34" x14ac:dyDescent="0.25">
      <c r="A2279">
        <v>7</v>
      </c>
      <c r="B2279" t="s">
        <v>652</v>
      </c>
      <c r="C2279" t="s">
        <v>655</v>
      </c>
      <c r="D2279" t="s">
        <v>653</v>
      </c>
      <c r="E2279" t="s">
        <v>654</v>
      </c>
      <c r="F2279" t="s">
        <v>657</v>
      </c>
      <c r="G2279" t="s">
        <v>11043</v>
      </c>
      <c r="H2279" t="s">
        <v>1252</v>
      </c>
      <c r="I2279" t="s">
        <v>1253</v>
      </c>
      <c r="J2279">
        <v>4</v>
      </c>
      <c r="L2279" t="s">
        <v>1221</v>
      </c>
      <c r="M2279" t="s">
        <v>1254</v>
      </c>
      <c r="N2279" t="s">
        <v>1255</v>
      </c>
      <c r="O2279" t="s">
        <v>6873</v>
      </c>
      <c r="P2279" t="s">
        <v>1</v>
      </c>
      <c r="Q2279" t="s">
        <v>2</v>
      </c>
      <c r="R2279" t="s">
        <v>2</v>
      </c>
      <c r="S2279" t="s">
        <v>8646</v>
      </c>
      <c r="T2279" t="b">
        <v>0</v>
      </c>
      <c r="U2279" t="b">
        <v>1</v>
      </c>
      <c r="V2279">
        <v>5</v>
      </c>
      <c r="W2279">
        <v>150</v>
      </c>
      <c r="Y2279">
        <v>49.8</v>
      </c>
      <c r="AG2279" t="s">
        <v>6869</v>
      </c>
      <c r="AH2279" t="s">
        <v>6874</v>
      </c>
    </row>
    <row r="2280" spans="1:34" x14ac:dyDescent="0.25">
      <c r="A2280">
        <v>7</v>
      </c>
      <c r="B2280" t="s">
        <v>652</v>
      </c>
      <c r="C2280" t="s">
        <v>655</v>
      </c>
      <c r="D2280" t="s">
        <v>653</v>
      </c>
      <c r="E2280" t="s">
        <v>654</v>
      </c>
      <c r="F2280" t="s">
        <v>657</v>
      </c>
      <c r="G2280" t="s">
        <v>11043</v>
      </c>
      <c r="H2280" t="s">
        <v>1252</v>
      </c>
      <c r="I2280" t="s">
        <v>1253</v>
      </c>
      <c r="J2280">
        <v>4</v>
      </c>
      <c r="L2280" t="s">
        <v>1221</v>
      </c>
      <c r="M2280" t="s">
        <v>1254</v>
      </c>
      <c r="N2280" t="s">
        <v>1255</v>
      </c>
      <c r="O2280" t="s">
        <v>6875</v>
      </c>
      <c r="P2280" t="s">
        <v>96</v>
      </c>
      <c r="Q2280" t="s">
        <v>8644</v>
      </c>
      <c r="R2280" t="s">
        <v>8488</v>
      </c>
      <c r="S2280" t="s">
        <v>8645</v>
      </c>
      <c r="T2280" t="b">
        <v>1</v>
      </c>
      <c r="U2280" t="b">
        <v>0</v>
      </c>
      <c r="V2280">
        <v>1</v>
      </c>
      <c r="W2280">
        <v>35</v>
      </c>
      <c r="X2280">
        <v>8</v>
      </c>
      <c r="AB2280">
        <v>2</v>
      </c>
      <c r="AC2280">
        <v>2</v>
      </c>
      <c r="AD2280">
        <v>2</v>
      </c>
      <c r="AE2280" t="s">
        <v>1745</v>
      </c>
      <c r="AG2280" t="s">
        <v>6876</v>
      </c>
      <c r="AH2280" t="s">
        <v>6877</v>
      </c>
    </row>
    <row r="2281" spans="1:34" x14ac:dyDescent="0.25">
      <c r="A2281">
        <v>7</v>
      </c>
      <c r="B2281" t="s">
        <v>652</v>
      </c>
      <c r="C2281" t="s">
        <v>655</v>
      </c>
      <c r="D2281" t="s">
        <v>653</v>
      </c>
      <c r="E2281" t="s">
        <v>654</v>
      </c>
      <c r="F2281" t="s">
        <v>657</v>
      </c>
      <c r="G2281" t="s">
        <v>11043</v>
      </c>
      <c r="H2281" t="s">
        <v>1252</v>
      </c>
      <c r="I2281" t="s">
        <v>1253</v>
      </c>
      <c r="J2281">
        <v>4</v>
      </c>
      <c r="L2281" t="s">
        <v>1221</v>
      </c>
      <c r="M2281" t="s">
        <v>1254</v>
      </c>
      <c r="N2281" t="s">
        <v>1255</v>
      </c>
      <c r="O2281" t="s">
        <v>6878</v>
      </c>
      <c r="P2281" t="s">
        <v>96</v>
      </c>
      <c r="Q2281" t="s">
        <v>8644</v>
      </c>
      <c r="R2281" t="s">
        <v>8488</v>
      </c>
      <c r="S2281" t="s">
        <v>8645</v>
      </c>
      <c r="T2281" t="b">
        <v>1</v>
      </c>
      <c r="U2281" t="b">
        <v>0</v>
      </c>
      <c r="V2281">
        <v>2</v>
      </c>
      <c r="W2281">
        <v>35</v>
      </c>
      <c r="X2281">
        <v>8</v>
      </c>
      <c r="AB2281">
        <v>2</v>
      </c>
      <c r="AC2281">
        <v>2</v>
      </c>
      <c r="AD2281">
        <v>2</v>
      </c>
      <c r="AE2281" t="s">
        <v>1745</v>
      </c>
      <c r="AG2281" t="s">
        <v>6876</v>
      </c>
      <c r="AH2281" t="s">
        <v>6879</v>
      </c>
    </row>
    <row r="2282" spans="1:34" x14ac:dyDescent="0.25">
      <c r="A2282">
        <v>7</v>
      </c>
      <c r="B2282" t="s">
        <v>652</v>
      </c>
      <c r="C2282" t="s">
        <v>655</v>
      </c>
      <c r="D2282" t="s">
        <v>653</v>
      </c>
      <c r="E2282" t="s">
        <v>654</v>
      </c>
      <c r="F2282" t="s">
        <v>657</v>
      </c>
      <c r="G2282" t="s">
        <v>11043</v>
      </c>
      <c r="H2282" t="s">
        <v>1252</v>
      </c>
      <c r="I2282" t="s">
        <v>1253</v>
      </c>
      <c r="J2282">
        <v>4</v>
      </c>
      <c r="L2282" t="s">
        <v>1221</v>
      </c>
      <c r="M2282" t="s">
        <v>1254</v>
      </c>
      <c r="N2282" t="s">
        <v>1255</v>
      </c>
      <c r="O2282" t="s">
        <v>6880</v>
      </c>
      <c r="P2282" t="s">
        <v>96</v>
      </c>
      <c r="Q2282" t="s">
        <v>8644</v>
      </c>
      <c r="R2282" t="s">
        <v>8488</v>
      </c>
      <c r="S2282" t="s">
        <v>8645</v>
      </c>
      <c r="T2282" t="b">
        <v>1</v>
      </c>
      <c r="U2282" t="b">
        <v>0</v>
      </c>
      <c r="V2282">
        <v>3</v>
      </c>
      <c r="W2282">
        <v>35</v>
      </c>
      <c r="X2282">
        <v>6</v>
      </c>
      <c r="AB2282">
        <v>2</v>
      </c>
      <c r="AC2282">
        <v>2</v>
      </c>
      <c r="AD2282">
        <v>2</v>
      </c>
      <c r="AE2282" t="s">
        <v>610</v>
      </c>
      <c r="AG2282" t="s">
        <v>6881</v>
      </c>
      <c r="AH2282" t="s">
        <v>6882</v>
      </c>
    </row>
    <row r="2283" spans="1:34" x14ac:dyDescent="0.25">
      <c r="A2283">
        <v>7</v>
      </c>
      <c r="B2283" t="s">
        <v>652</v>
      </c>
      <c r="C2283" t="s">
        <v>655</v>
      </c>
      <c r="D2283" t="s">
        <v>653</v>
      </c>
      <c r="E2283" t="s">
        <v>654</v>
      </c>
      <c r="F2283" t="s">
        <v>657</v>
      </c>
      <c r="G2283" t="s">
        <v>11043</v>
      </c>
      <c r="H2283" t="s">
        <v>1252</v>
      </c>
      <c r="I2283" t="s">
        <v>1253</v>
      </c>
      <c r="J2283">
        <v>4</v>
      </c>
      <c r="L2283" t="s">
        <v>1221</v>
      </c>
      <c r="M2283" t="s">
        <v>1254</v>
      </c>
      <c r="N2283" t="s">
        <v>1255</v>
      </c>
      <c r="O2283" t="s">
        <v>6883</v>
      </c>
      <c r="P2283" t="s">
        <v>96</v>
      </c>
      <c r="Q2283" t="s">
        <v>8644</v>
      </c>
      <c r="R2283" t="s">
        <v>8488</v>
      </c>
      <c r="S2283" t="s">
        <v>8645</v>
      </c>
      <c r="T2283" t="b">
        <v>1</v>
      </c>
      <c r="U2283" t="b">
        <v>0</v>
      </c>
      <c r="V2283">
        <v>4</v>
      </c>
      <c r="W2283">
        <v>35</v>
      </c>
      <c r="X2283">
        <v>6</v>
      </c>
      <c r="AB2283">
        <v>2</v>
      </c>
      <c r="AC2283">
        <v>2</v>
      </c>
      <c r="AD2283">
        <v>2</v>
      </c>
      <c r="AE2283" t="s">
        <v>610</v>
      </c>
      <c r="AG2283" t="s">
        <v>6881</v>
      </c>
      <c r="AH2283" t="s">
        <v>6884</v>
      </c>
    </row>
    <row r="2284" spans="1:34" x14ac:dyDescent="0.25">
      <c r="A2284">
        <v>7</v>
      </c>
      <c r="B2284" t="s">
        <v>652</v>
      </c>
      <c r="C2284" t="s">
        <v>655</v>
      </c>
      <c r="D2284" t="s">
        <v>653</v>
      </c>
      <c r="E2284" t="s">
        <v>654</v>
      </c>
      <c r="F2284" t="s">
        <v>657</v>
      </c>
      <c r="G2284" t="s">
        <v>11043</v>
      </c>
      <c r="H2284" t="s">
        <v>1252</v>
      </c>
      <c r="I2284" t="s">
        <v>1253</v>
      </c>
      <c r="J2284">
        <v>4</v>
      </c>
      <c r="L2284" t="s">
        <v>1221</v>
      </c>
      <c r="M2284" t="s">
        <v>1254</v>
      </c>
      <c r="N2284" t="s">
        <v>1255</v>
      </c>
      <c r="O2284" t="s">
        <v>6885</v>
      </c>
      <c r="P2284" t="s">
        <v>217</v>
      </c>
      <c r="Q2284" t="s">
        <v>8650</v>
      </c>
      <c r="R2284" t="s">
        <v>8637</v>
      </c>
      <c r="S2284" t="s">
        <v>8645</v>
      </c>
      <c r="T2284" t="b">
        <v>1</v>
      </c>
      <c r="U2284" t="b">
        <v>0</v>
      </c>
      <c r="V2284">
        <v>1</v>
      </c>
      <c r="W2284">
        <v>20</v>
      </c>
      <c r="X2284">
        <v>12</v>
      </c>
      <c r="AB2284">
        <v>3</v>
      </c>
      <c r="AC2284">
        <v>1</v>
      </c>
      <c r="AD2284">
        <v>3</v>
      </c>
      <c r="AE2284" t="s">
        <v>618</v>
      </c>
      <c r="AG2284" t="s">
        <v>2196</v>
      </c>
      <c r="AH2284" t="s">
        <v>6886</v>
      </c>
    </row>
    <row r="2285" spans="1:34" x14ac:dyDescent="0.25">
      <c r="A2285">
        <v>7</v>
      </c>
      <c r="B2285" t="s">
        <v>652</v>
      </c>
      <c r="C2285" t="s">
        <v>655</v>
      </c>
      <c r="D2285" t="s">
        <v>653</v>
      </c>
      <c r="E2285" t="s">
        <v>654</v>
      </c>
      <c r="F2285" t="s">
        <v>657</v>
      </c>
      <c r="G2285" t="s">
        <v>11043</v>
      </c>
      <c r="H2285" t="s">
        <v>1252</v>
      </c>
      <c r="I2285" t="s">
        <v>1253</v>
      </c>
      <c r="J2285">
        <v>4</v>
      </c>
      <c r="L2285" t="s">
        <v>1221</v>
      </c>
      <c r="M2285" t="s">
        <v>1254</v>
      </c>
      <c r="N2285" t="s">
        <v>1255</v>
      </c>
      <c r="O2285" t="s">
        <v>6887</v>
      </c>
      <c r="P2285" t="s">
        <v>217</v>
      </c>
      <c r="Q2285" t="s">
        <v>8650</v>
      </c>
      <c r="R2285" t="s">
        <v>8637</v>
      </c>
      <c r="S2285" t="s">
        <v>8645</v>
      </c>
      <c r="T2285" t="b">
        <v>1</v>
      </c>
      <c r="U2285" t="b">
        <v>0</v>
      </c>
      <c r="V2285">
        <v>2</v>
      </c>
      <c r="W2285">
        <v>20</v>
      </c>
      <c r="X2285">
        <v>12</v>
      </c>
      <c r="AB2285">
        <v>3</v>
      </c>
      <c r="AC2285">
        <v>1</v>
      </c>
      <c r="AD2285">
        <v>3</v>
      </c>
      <c r="AE2285" t="s">
        <v>1745</v>
      </c>
      <c r="AG2285" t="s">
        <v>2355</v>
      </c>
      <c r="AH2285" t="s">
        <v>6888</v>
      </c>
    </row>
    <row r="2286" spans="1:34" x14ac:dyDescent="0.25">
      <c r="A2286">
        <v>7</v>
      </c>
      <c r="B2286" t="s">
        <v>652</v>
      </c>
      <c r="C2286" t="s">
        <v>655</v>
      </c>
      <c r="D2286" t="s">
        <v>653</v>
      </c>
      <c r="E2286" t="s">
        <v>654</v>
      </c>
      <c r="F2286" t="s">
        <v>657</v>
      </c>
      <c r="G2286" t="s">
        <v>11043</v>
      </c>
      <c r="H2286" t="s">
        <v>1252</v>
      </c>
      <c r="I2286" t="s">
        <v>1253</v>
      </c>
      <c r="J2286">
        <v>4</v>
      </c>
      <c r="L2286" t="s">
        <v>1221</v>
      </c>
      <c r="M2286" t="s">
        <v>1254</v>
      </c>
      <c r="N2286" t="s">
        <v>1255</v>
      </c>
      <c r="O2286" t="s">
        <v>6889</v>
      </c>
      <c r="P2286" t="s">
        <v>217</v>
      </c>
      <c r="Q2286" t="s">
        <v>8650</v>
      </c>
      <c r="R2286" t="s">
        <v>8637</v>
      </c>
      <c r="S2286" t="s">
        <v>8645</v>
      </c>
      <c r="T2286" t="b">
        <v>1</v>
      </c>
      <c r="U2286" t="b">
        <v>0</v>
      </c>
      <c r="V2286">
        <v>3</v>
      </c>
      <c r="W2286">
        <v>22.5</v>
      </c>
      <c r="X2286">
        <v>10</v>
      </c>
      <c r="AB2286">
        <v>3</v>
      </c>
      <c r="AC2286">
        <v>1</v>
      </c>
      <c r="AD2286">
        <v>3</v>
      </c>
      <c r="AE2286" t="s">
        <v>610</v>
      </c>
      <c r="AG2286" t="s">
        <v>2199</v>
      </c>
      <c r="AH2286" t="s">
        <v>6890</v>
      </c>
    </row>
    <row r="2287" spans="1:34" x14ac:dyDescent="0.25">
      <c r="A2287">
        <v>7</v>
      </c>
      <c r="B2287" t="s">
        <v>652</v>
      </c>
      <c r="C2287" t="s">
        <v>655</v>
      </c>
      <c r="D2287" t="s">
        <v>653</v>
      </c>
      <c r="E2287" t="s">
        <v>654</v>
      </c>
      <c r="F2287" t="s">
        <v>657</v>
      </c>
      <c r="G2287" t="s">
        <v>11043</v>
      </c>
      <c r="H2287" t="s">
        <v>1252</v>
      </c>
      <c r="I2287" t="s">
        <v>1253</v>
      </c>
      <c r="J2287">
        <v>4</v>
      </c>
      <c r="L2287" t="s">
        <v>1221</v>
      </c>
      <c r="M2287" t="s">
        <v>1254</v>
      </c>
      <c r="N2287" t="s">
        <v>1255</v>
      </c>
      <c r="O2287" t="s">
        <v>6891</v>
      </c>
      <c r="P2287" t="s">
        <v>217</v>
      </c>
      <c r="Q2287" t="s">
        <v>8650</v>
      </c>
      <c r="R2287" t="s">
        <v>8637</v>
      </c>
      <c r="S2287" t="s">
        <v>8645</v>
      </c>
      <c r="T2287" t="b">
        <v>1</v>
      </c>
      <c r="U2287" t="b">
        <v>0</v>
      </c>
      <c r="V2287">
        <v>4</v>
      </c>
      <c r="W2287">
        <v>22.5</v>
      </c>
      <c r="X2287">
        <v>9</v>
      </c>
      <c r="AB2287">
        <v>3</v>
      </c>
      <c r="AC2287">
        <v>1</v>
      </c>
      <c r="AD2287">
        <v>3</v>
      </c>
      <c r="AE2287" t="s">
        <v>1888</v>
      </c>
      <c r="AG2287" t="s">
        <v>3593</v>
      </c>
      <c r="AH2287" t="s">
        <v>6892</v>
      </c>
    </row>
    <row r="2288" spans="1:34" x14ac:dyDescent="0.25">
      <c r="A2288">
        <v>7</v>
      </c>
      <c r="B2288" t="s">
        <v>652</v>
      </c>
      <c r="C2288" t="s">
        <v>655</v>
      </c>
      <c r="D2288" t="s">
        <v>653</v>
      </c>
      <c r="E2288" t="s">
        <v>654</v>
      </c>
      <c r="F2288" t="s">
        <v>657</v>
      </c>
      <c r="G2288" t="s">
        <v>11043</v>
      </c>
      <c r="H2288" t="s">
        <v>1252</v>
      </c>
      <c r="I2288" t="s">
        <v>1253</v>
      </c>
      <c r="J2288">
        <v>4</v>
      </c>
      <c r="L2288" t="s">
        <v>1221</v>
      </c>
      <c r="M2288" t="s">
        <v>1254</v>
      </c>
      <c r="N2288" t="s">
        <v>1255</v>
      </c>
      <c r="O2288" t="s">
        <v>6893</v>
      </c>
      <c r="P2288" t="s">
        <v>209</v>
      </c>
      <c r="Q2288" t="s">
        <v>8650</v>
      </c>
      <c r="R2288" t="s">
        <v>8637</v>
      </c>
      <c r="S2288" t="s">
        <v>8645</v>
      </c>
      <c r="T2288" t="b">
        <v>0</v>
      </c>
      <c r="U2288" t="b">
        <v>0</v>
      </c>
      <c r="V2288">
        <v>1</v>
      </c>
      <c r="W2288">
        <v>60</v>
      </c>
      <c r="X2288">
        <v>10</v>
      </c>
      <c r="AB2288">
        <v>2</v>
      </c>
      <c r="AC2288">
        <v>1</v>
      </c>
      <c r="AD2288">
        <v>2</v>
      </c>
      <c r="AE2288" t="s">
        <v>618</v>
      </c>
      <c r="AG2288" t="s">
        <v>2154</v>
      </c>
      <c r="AH2288" t="s">
        <v>6894</v>
      </c>
    </row>
    <row r="2289" spans="1:34" x14ac:dyDescent="0.25">
      <c r="A2289">
        <v>7</v>
      </c>
      <c r="B2289" t="s">
        <v>652</v>
      </c>
      <c r="C2289" t="s">
        <v>655</v>
      </c>
      <c r="D2289" t="s">
        <v>653</v>
      </c>
      <c r="E2289" t="s">
        <v>654</v>
      </c>
      <c r="F2289" t="s">
        <v>657</v>
      </c>
      <c r="G2289" t="s">
        <v>11043</v>
      </c>
      <c r="H2289" t="s">
        <v>1252</v>
      </c>
      <c r="I2289" t="s">
        <v>1253</v>
      </c>
      <c r="J2289">
        <v>4</v>
      </c>
      <c r="L2289" t="s">
        <v>1221</v>
      </c>
      <c r="M2289" t="s">
        <v>1254</v>
      </c>
      <c r="N2289" t="s">
        <v>1255</v>
      </c>
      <c r="O2289" t="s">
        <v>6895</v>
      </c>
      <c r="P2289" t="s">
        <v>209</v>
      </c>
      <c r="Q2289" t="s">
        <v>8650</v>
      </c>
      <c r="R2289" t="s">
        <v>8637</v>
      </c>
      <c r="S2289" t="s">
        <v>8645</v>
      </c>
      <c r="T2289" t="b">
        <v>0</v>
      </c>
      <c r="U2289" t="b">
        <v>0</v>
      </c>
      <c r="V2289">
        <v>2</v>
      </c>
      <c r="W2289">
        <v>60</v>
      </c>
      <c r="X2289">
        <v>9</v>
      </c>
      <c r="AB2289">
        <v>2</v>
      </c>
      <c r="AC2289">
        <v>1</v>
      </c>
      <c r="AD2289">
        <v>2</v>
      </c>
      <c r="AE2289" t="s">
        <v>1745</v>
      </c>
      <c r="AG2289" t="s">
        <v>1932</v>
      </c>
      <c r="AH2289" t="s">
        <v>6896</v>
      </c>
    </row>
    <row r="2290" spans="1:34" x14ac:dyDescent="0.25">
      <c r="A2290">
        <v>7</v>
      </c>
      <c r="B2290" t="s">
        <v>652</v>
      </c>
      <c r="C2290" t="s">
        <v>655</v>
      </c>
      <c r="D2290" t="s">
        <v>653</v>
      </c>
      <c r="E2290" t="s">
        <v>654</v>
      </c>
      <c r="F2290" t="s">
        <v>657</v>
      </c>
      <c r="G2290" t="s">
        <v>11043</v>
      </c>
      <c r="H2290" t="s">
        <v>1252</v>
      </c>
      <c r="I2290" t="s">
        <v>1253</v>
      </c>
      <c r="J2290">
        <v>4</v>
      </c>
      <c r="L2290" t="s">
        <v>1221</v>
      </c>
      <c r="M2290" t="s">
        <v>1254</v>
      </c>
      <c r="N2290" t="s">
        <v>1255</v>
      </c>
      <c r="O2290" t="s">
        <v>6897</v>
      </c>
      <c r="P2290" t="s">
        <v>209</v>
      </c>
      <c r="Q2290" t="s">
        <v>8650</v>
      </c>
      <c r="R2290" t="s">
        <v>8637</v>
      </c>
      <c r="S2290" t="s">
        <v>8645</v>
      </c>
      <c r="T2290" t="b">
        <v>0</v>
      </c>
      <c r="U2290" t="b">
        <v>0</v>
      </c>
      <c r="V2290">
        <v>3</v>
      </c>
      <c r="W2290">
        <v>65</v>
      </c>
      <c r="X2290">
        <v>7</v>
      </c>
      <c r="AB2290">
        <v>2</v>
      </c>
      <c r="AC2290">
        <v>1</v>
      </c>
      <c r="AD2290">
        <v>2</v>
      </c>
      <c r="AE2290" t="s">
        <v>610</v>
      </c>
      <c r="AG2290" t="s">
        <v>1937</v>
      </c>
      <c r="AH2290" t="s">
        <v>6898</v>
      </c>
    </row>
    <row r="2291" spans="1:34" x14ac:dyDescent="0.25">
      <c r="A2291">
        <v>7</v>
      </c>
      <c r="B2291" t="s">
        <v>652</v>
      </c>
      <c r="C2291" t="s">
        <v>655</v>
      </c>
      <c r="D2291" t="s">
        <v>653</v>
      </c>
      <c r="E2291" t="s">
        <v>654</v>
      </c>
      <c r="F2291" t="s">
        <v>657</v>
      </c>
      <c r="G2291" t="s">
        <v>11043</v>
      </c>
      <c r="H2291" t="s">
        <v>1252</v>
      </c>
      <c r="I2291" t="s">
        <v>1253</v>
      </c>
      <c r="J2291">
        <v>4</v>
      </c>
      <c r="L2291" t="s">
        <v>1221</v>
      </c>
      <c r="M2291" t="s">
        <v>1254</v>
      </c>
      <c r="N2291" t="s">
        <v>1255</v>
      </c>
      <c r="O2291" t="s">
        <v>6899</v>
      </c>
      <c r="P2291" t="s">
        <v>209</v>
      </c>
      <c r="Q2291" t="s">
        <v>8650</v>
      </c>
      <c r="R2291" t="s">
        <v>8637</v>
      </c>
      <c r="S2291" t="s">
        <v>8645</v>
      </c>
      <c r="T2291" t="b">
        <v>0</v>
      </c>
      <c r="U2291" t="b">
        <v>0</v>
      </c>
      <c r="V2291">
        <v>4</v>
      </c>
      <c r="W2291">
        <v>65</v>
      </c>
      <c r="X2291">
        <v>6.5</v>
      </c>
      <c r="AB2291">
        <v>2</v>
      </c>
      <c r="AC2291">
        <v>1</v>
      </c>
      <c r="AD2291">
        <v>2</v>
      </c>
      <c r="AE2291" t="s">
        <v>610</v>
      </c>
      <c r="AG2291" t="s">
        <v>1937</v>
      </c>
      <c r="AH2291" t="s">
        <v>6900</v>
      </c>
    </row>
    <row r="2292" spans="1:34" x14ac:dyDescent="0.25">
      <c r="A2292">
        <v>7</v>
      </c>
      <c r="B2292" t="s">
        <v>652</v>
      </c>
      <c r="C2292" t="s">
        <v>655</v>
      </c>
      <c r="D2292" t="s">
        <v>653</v>
      </c>
      <c r="E2292" t="s">
        <v>654</v>
      </c>
      <c r="F2292" t="s">
        <v>657</v>
      </c>
      <c r="G2292" t="s">
        <v>11043</v>
      </c>
      <c r="H2292" t="s">
        <v>1252</v>
      </c>
      <c r="I2292" t="s">
        <v>1253</v>
      </c>
      <c r="J2292">
        <v>4</v>
      </c>
      <c r="L2292" t="s">
        <v>1221</v>
      </c>
      <c r="M2292" t="s">
        <v>1254</v>
      </c>
      <c r="N2292" t="s">
        <v>1255</v>
      </c>
      <c r="O2292" t="s">
        <v>6901</v>
      </c>
      <c r="P2292" t="s">
        <v>123</v>
      </c>
      <c r="Q2292" t="s">
        <v>8644</v>
      </c>
      <c r="R2292" t="s">
        <v>8488</v>
      </c>
      <c r="S2292" t="s">
        <v>8645</v>
      </c>
      <c r="T2292" t="b">
        <v>0</v>
      </c>
      <c r="U2292" t="b">
        <v>0</v>
      </c>
      <c r="V2292">
        <v>1</v>
      </c>
      <c r="W2292">
        <v>25</v>
      </c>
      <c r="X2292">
        <v>12</v>
      </c>
      <c r="AB2292">
        <v>2</v>
      </c>
      <c r="AC2292">
        <v>2</v>
      </c>
      <c r="AD2292">
        <v>2</v>
      </c>
      <c r="AE2292" t="s">
        <v>618</v>
      </c>
      <c r="AG2292" t="s">
        <v>3218</v>
      </c>
      <c r="AH2292" t="s">
        <v>6902</v>
      </c>
    </row>
    <row r="2293" spans="1:34" x14ac:dyDescent="0.25">
      <c r="A2293">
        <v>7</v>
      </c>
      <c r="B2293" t="s">
        <v>652</v>
      </c>
      <c r="C2293" t="s">
        <v>655</v>
      </c>
      <c r="D2293" t="s">
        <v>653</v>
      </c>
      <c r="E2293" t="s">
        <v>654</v>
      </c>
      <c r="F2293" t="s">
        <v>657</v>
      </c>
      <c r="G2293" t="s">
        <v>11043</v>
      </c>
      <c r="H2293" t="s">
        <v>1252</v>
      </c>
      <c r="I2293" t="s">
        <v>1253</v>
      </c>
      <c r="J2293">
        <v>4</v>
      </c>
      <c r="L2293" t="s">
        <v>1221</v>
      </c>
      <c r="M2293" t="s">
        <v>1254</v>
      </c>
      <c r="N2293" t="s">
        <v>1255</v>
      </c>
      <c r="O2293" t="s">
        <v>6903</v>
      </c>
      <c r="P2293" t="s">
        <v>123</v>
      </c>
      <c r="Q2293" t="s">
        <v>8644</v>
      </c>
      <c r="R2293" t="s">
        <v>8488</v>
      </c>
      <c r="S2293" t="s">
        <v>8645</v>
      </c>
      <c r="T2293" t="b">
        <v>0</v>
      </c>
      <c r="U2293" t="b">
        <v>0</v>
      </c>
      <c r="V2293">
        <v>2</v>
      </c>
      <c r="W2293">
        <v>30</v>
      </c>
      <c r="X2293">
        <v>9</v>
      </c>
      <c r="AB2293">
        <v>2</v>
      </c>
      <c r="AC2293">
        <v>1</v>
      </c>
      <c r="AD2293">
        <v>2</v>
      </c>
      <c r="AE2293" t="s">
        <v>1745</v>
      </c>
      <c r="AG2293" t="s">
        <v>1932</v>
      </c>
      <c r="AH2293" t="s">
        <v>6904</v>
      </c>
    </row>
    <row r="2294" spans="1:34" x14ac:dyDescent="0.25">
      <c r="A2294">
        <v>7</v>
      </c>
      <c r="B2294" t="s">
        <v>652</v>
      </c>
      <c r="C2294" t="s">
        <v>655</v>
      </c>
      <c r="D2294" t="s">
        <v>653</v>
      </c>
      <c r="E2294" t="s">
        <v>654</v>
      </c>
      <c r="F2294" t="s">
        <v>657</v>
      </c>
      <c r="G2294" t="s">
        <v>11043</v>
      </c>
      <c r="H2294" t="s">
        <v>1252</v>
      </c>
      <c r="I2294" t="s">
        <v>1253</v>
      </c>
      <c r="J2294">
        <v>4</v>
      </c>
      <c r="L2294" t="s">
        <v>1221</v>
      </c>
      <c r="M2294" t="s">
        <v>1254</v>
      </c>
      <c r="N2294" t="s">
        <v>1255</v>
      </c>
      <c r="O2294" t="s">
        <v>6905</v>
      </c>
      <c r="P2294" t="s">
        <v>123</v>
      </c>
      <c r="Q2294" t="s">
        <v>8644</v>
      </c>
      <c r="R2294" t="s">
        <v>8488</v>
      </c>
      <c r="S2294" t="s">
        <v>8645</v>
      </c>
      <c r="T2294" t="b">
        <v>0</v>
      </c>
      <c r="U2294" t="b">
        <v>0</v>
      </c>
      <c r="V2294">
        <v>3</v>
      </c>
      <c r="W2294">
        <v>30</v>
      </c>
      <c r="X2294">
        <v>7</v>
      </c>
      <c r="AB2294">
        <v>2</v>
      </c>
      <c r="AC2294">
        <v>1</v>
      </c>
      <c r="AD2294">
        <v>2</v>
      </c>
      <c r="AE2294" t="s">
        <v>610</v>
      </c>
      <c r="AG2294" t="s">
        <v>1937</v>
      </c>
      <c r="AH2294" t="s">
        <v>6906</v>
      </c>
    </row>
    <row r="2295" spans="1:34" x14ac:dyDescent="0.25">
      <c r="A2295">
        <v>7</v>
      </c>
      <c r="B2295" t="s">
        <v>652</v>
      </c>
      <c r="C2295" t="s">
        <v>655</v>
      </c>
      <c r="D2295" t="s">
        <v>653</v>
      </c>
      <c r="E2295" t="s">
        <v>654</v>
      </c>
      <c r="F2295" t="s">
        <v>657</v>
      </c>
      <c r="G2295" t="s">
        <v>11043</v>
      </c>
      <c r="H2295" t="s">
        <v>1252</v>
      </c>
      <c r="I2295" t="s">
        <v>1253</v>
      </c>
      <c r="J2295">
        <v>4</v>
      </c>
      <c r="L2295" t="s">
        <v>1221</v>
      </c>
      <c r="M2295" t="s">
        <v>1254</v>
      </c>
      <c r="N2295" t="s">
        <v>1255</v>
      </c>
      <c r="O2295" t="s">
        <v>6907</v>
      </c>
      <c r="P2295" t="s">
        <v>339</v>
      </c>
      <c r="Q2295" t="s">
        <v>2</v>
      </c>
      <c r="R2295" t="s">
        <v>8653</v>
      </c>
      <c r="S2295" t="s">
        <v>8645</v>
      </c>
      <c r="T2295" t="b">
        <v>0</v>
      </c>
      <c r="U2295" t="b">
        <v>1</v>
      </c>
      <c r="V2295">
        <v>1</v>
      </c>
      <c r="W2295">
        <v>50</v>
      </c>
      <c r="Y2295">
        <v>73.2</v>
      </c>
      <c r="AG2295" t="s">
        <v>6908</v>
      </c>
      <c r="AH2295" t="s">
        <v>6909</v>
      </c>
    </row>
    <row r="2296" spans="1:34" x14ac:dyDescent="0.25">
      <c r="A2296">
        <v>7</v>
      </c>
      <c r="B2296" t="s">
        <v>652</v>
      </c>
      <c r="C2296" t="s">
        <v>655</v>
      </c>
      <c r="D2296" t="s">
        <v>653</v>
      </c>
      <c r="E2296" t="s">
        <v>654</v>
      </c>
      <c r="F2296" t="s">
        <v>657</v>
      </c>
      <c r="G2296" t="s">
        <v>11043</v>
      </c>
      <c r="H2296" t="s">
        <v>1252</v>
      </c>
      <c r="I2296" t="s">
        <v>1253</v>
      </c>
      <c r="J2296">
        <v>4</v>
      </c>
      <c r="L2296" t="s">
        <v>1221</v>
      </c>
      <c r="M2296" t="s">
        <v>1254</v>
      </c>
      <c r="N2296" t="s">
        <v>1255</v>
      </c>
      <c r="O2296" t="s">
        <v>6910</v>
      </c>
      <c r="P2296" t="s">
        <v>339</v>
      </c>
      <c r="Q2296" t="s">
        <v>2</v>
      </c>
      <c r="R2296" t="s">
        <v>8653</v>
      </c>
      <c r="S2296" t="s">
        <v>8645</v>
      </c>
      <c r="T2296" t="b">
        <v>0</v>
      </c>
      <c r="U2296" t="b">
        <v>1</v>
      </c>
      <c r="V2296">
        <v>2</v>
      </c>
      <c r="W2296">
        <v>50</v>
      </c>
      <c r="Y2296">
        <v>58.8</v>
      </c>
      <c r="AG2296" t="s">
        <v>6911</v>
      </c>
      <c r="AH2296" t="s">
        <v>6912</v>
      </c>
    </row>
    <row r="2297" spans="1:34" x14ac:dyDescent="0.25">
      <c r="A2297">
        <v>7</v>
      </c>
      <c r="B2297" t="s">
        <v>652</v>
      </c>
      <c r="C2297" t="s">
        <v>655</v>
      </c>
      <c r="D2297" t="s">
        <v>653</v>
      </c>
      <c r="E2297" t="s">
        <v>654</v>
      </c>
      <c r="F2297" t="s">
        <v>657</v>
      </c>
      <c r="G2297" t="s">
        <v>11043</v>
      </c>
      <c r="H2297" t="s">
        <v>1252</v>
      </c>
      <c r="I2297" t="s">
        <v>1253</v>
      </c>
      <c r="J2297">
        <v>4</v>
      </c>
      <c r="L2297" t="s">
        <v>1221</v>
      </c>
      <c r="M2297" t="s">
        <v>1254</v>
      </c>
      <c r="N2297" t="s">
        <v>1255</v>
      </c>
      <c r="O2297" t="s">
        <v>6913</v>
      </c>
      <c r="P2297" t="s">
        <v>339</v>
      </c>
      <c r="Q2297" t="s">
        <v>2</v>
      </c>
      <c r="R2297" t="s">
        <v>8653</v>
      </c>
      <c r="S2297" t="s">
        <v>8645</v>
      </c>
      <c r="T2297" t="b">
        <v>0</v>
      </c>
      <c r="U2297" t="b">
        <v>1</v>
      </c>
      <c r="V2297">
        <v>3</v>
      </c>
      <c r="W2297">
        <v>50</v>
      </c>
      <c r="Y2297">
        <v>46.800000000000004</v>
      </c>
      <c r="AG2297" t="s">
        <v>5250</v>
      </c>
      <c r="AH2297" t="s">
        <v>6914</v>
      </c>
    </row>
    <row r="2298" spans="1:34" x14ac:dyDescent="0.25">
      <c r="A2298">
        <v>7</v>
      </c>
      <c r="B2298" t="s">
        <v>652</v>
      </c>
      <c r="C2298" t="s">
        <v>655</v>
      </c>
      <c r="D2298" t="s">
        <v>653</v>
      </c>
      <c r="E2298" t="s">
        <v>654</v>
      </c>
      <c r="F2298" t="s">
        <v>657</v>
      </c>
      <c r="G2298" t="s">
        <v>11043</v>
      </c>
      <c r="H2298" t="s">
        <v>1252</v>
      </c>
      <c r="I2298" t="s">
        <v>1253</v>
      </c>
      <c r="J2298">
        <v>4</v>
      </c>
      <c r="L2298" t="s">
        <v>1221</v>
      </c>
      <c r="M2298" t="s">
        <v>1254</v>
      </c>
      <c r="N2298" t="s">
        <v>1255</v>
      </c>
      <c r="O2298" t="s">
        <v>6915</v>
      </c>
      <c r="P2298" t="s">
        <v>334</v>
      </c>
      <c r="Q2298" t="s">
        <v>2</v>
      </c>
      <c r="R2298" t="s">
        <v>8652</v>
      </c>
      <c r="S2298" t="s">
        <v>8646</v>
      </c>
      <c r="T2298" t="b">
        <v>0</v>
      </c>
      <c r="U2298" t="b">
        <v>1</v>
      </c>
      <c r="V2298">
        <v>1</v>
      </c>
      <c r="W2298">
        <v>0</v>
      </c>
      <c r="Y2298">
        <v>55.2</v>
      </c>
      <c r="AG2298" t="s">
        <v>5448</v>
      </c>
      <c r="AH2298" t="s">
        <v>6916</v>
      </c>
    </row>
    <row r="2299" spans="1:34" x14ac:dyDescent="0.25">
      <c r="A2299">
        <v>7</v>
      </c>
      <c r="B2299" t="s">
        <v>652</v>
      </c>
      <c r="C2299" t="s">
        <v>655</v>
      </c>
      <c r="D2299" t="s">
        <v>653</v>
      </c>
      <c r="E2299" t="s">
        <v>654</v>
      </c>
      <c r="F2299" t="s">
        <v>657</v>
      </c>
      <c r="G2299" t="s">
        <v>11043</v>
      </c>
      <c r="H2299" t="s">
        <v>1252</v>
      </c>
      <c r="I2299" t="s">
        <v>1253</v>
      </c>
      <c r="J2299">
        <v>4</v>
      </c>
      <c r="L2299" t="s">
        <v>1221</v>
      </c>
      <c r="M2299" t="s">
        <v>1254</v>
      </c>
      <c r="N2299" t="s">
        <v>1255</v>
      </c>
      <c r="O2299" t="s">
        <v>6917</v>
      </c>
      <c r="P2299" t="s">
        <v>334</v>
      </c>
      <c r="Q2299" t="s">
        <v>2</v>
      </c>
      <c r="R2299" t="s">
        <v>8652</v>
      </c>
      <c r="S2299" t="s">
        <v>8646</v>
      </c>
      <c r="T2299" t="b">
        <v>0</v>
      </c>
      <c r="U2299" t="b">
        <v>1</v>
      </c>
      <c r="V2299">
        <v>2</v>
      </c>
      <c r="W2299">
        <v>0</v>
      </c>
      <c r="Y2299">
        <v>49.8</v>
      </c>
      <c r="AH2299" t="s">
        <v>6918</v>
      </c>
    </row>
    <row r="2300" spans="1:34" x14ac:dyDescent="0.25">
      <c r="A2300">
        <v>7</v>
      </c>
      <c r="B2300" t="s">
        <v>652</v>
      </c>
      <c r="C2300" t="s">
        <v>655</v>
      </c>
      <c r="D2300" t="s">
        <v>653</v>
      </c>
      <c r="E2300" t="s">
        <v>654</v>
      </c>
      <c r="F2300" t="s">
        <v>657</v>
      </c>
      <c r="G2300" t="s">
        <v>11043</v>
      </c>
      <c r="H2300" t="s">
        <v>1252</v>
      </c>
      <c r="I2300" t="s">
        <v>1253</v>
      </c>
      <c r="J2300">
        <v>4</v>
      </c>
      <c r="L2300" t="s">
        <v>1221</v>
      </c>
      <c r="M2300" t="s">
        <v>1254</v>
      </c>
      <c r="N2300" t="s">
        <v>1255</v>
      </c>
      <c r="O2300" t="s">
        <v>6919</v>
      </c>
      <c r="P2300" t="s">
        <v>356</v>
      </c>
      <c r="Q2300" t="s">
        <v>25</v>
      </c>
      <c r="R2300" t="s">
        <v>25</v>
      </c>
      <c r="S2300" t="s">
        <v>357</v>
      </c>
      <c r="T2300" t="b">
        <v>0</v>
      </c>
      <c r="U2300" t="b">
        <v>1</v>
      </c>
      <c r="V2300">
        <v>1</v>
      </c>
      <c r="Y2300">
        <v>463</v>
      </c>
      <c r="Z2300">
        <v>2</v>
      </c>
      <c r="AA2300" t="s">
        <v>3957</v>
      </c>
      <c r="AG2300" t="s">
        <v>6920</v>
      </c>
      <c r="AH2300" t="s">
        <v>1255</v>
      </c>
    </row>
    <row r="2301" spans="1:34" x14ac:dyDescent="0.25">
      <c r="A2301">
        <v>7</v>
      </c>
      <c r="B2301" t="s">
        <v>652</v>
      </c>
      <c r="C2301" t="s">
        <v>655</v>
      </c>
      <c r="D2301" t="s">
        <v>653</v>
      </c>
      <c r="E2301" t="s">
        <v>654</v>
      </c>
      <c r="F2301" t="s">
        <v>657</v>
      </c>
      <c r="G2301" t="s">
        <v>11043</v>
      </c>
      <c r="H2301" t="s">
        <v>1256</v>
      </c>
      <c r="I2301" t="s">
        <v>1257</v>
      </c>
      <c r="J2301">
        <v>1</v>
      </c>
      <c r="L2301" t="s">
        <v>1206</v>
      </c>
      <c r="M2301" t="s">
        <v>1258</v>
      </c>
      <c r="N2301" t="s">
        <v>1259</v>
      </c>
      <c r="O2301" t="s">
        <v>6921</v>
      </c>
      <c r="P2301" t="s">
        <v>363</v>
      </c>
      <c r="Q2301" t="s">
        <v>357</v>
      </c>
      <c r="R2301" t="s">
        <v>357</v>
      </c>
      <c r="S2301" t="s">
        <v>357</v>
      </c>
      <c r="T2301" t="b">
        <v>0</v>
      </c>
      <c r="U2301" t="b">
        <v>1</v>
      </c>
      <c r="V2301">
        <v>1</v>
      </c>
      <c r="Y2301">
        <v>363</v>
      </c>
      <c r="Z2301">
        <v>0.69</v>
      </c>
      <c r="AA2301" t="s">
        <v>3957</v>
      </c>
      <c r="AG2301" t="s">
        <v>6922</v>
      </c>
      <c r="AH2301" t="s">
        <v>1258</v>
      </c>
    </row>
    <row r="2302" spans="1:34" x14ac:dyDescent="0.25">
      <c r="A2302">
        <v>7</v>
      </c>
      <c r="B2302" t="s">
        <v>652</v>
      </c>
      <c r="C2302" t="s">
        <v>655</v>
      </c>
      <c r="D2302" t="s">
        <v>653</v>
      </c>
      <c r="E2302" t="s">
        <v>654</v>
      </c>
      <c r="F2302" t="s">
        <v>657</v>
      </c>
      <c r="G2302" t="s">
        <v>11043</v>
      </c>
      <c r="H2302" t="s">
        <v>1256</v>
      </c>
      <c r="I2302" t="s">
        <v>1257</v>
      </c>
      <c r="J2302">
        <v>1</v>
      </c>
      <c r="L2302" t="s">
        <v>1206</v>
      </c>
      <c r="M2302" t="s">
        <v>1258</v>
      </c>
      <c r="N2302" t="s">
        <v>1259</v>
      </c>
      <c r="O2302" t="s">
        <v>6923</v>
      </c>
      <c r="P2302" t="s">
        <v>394</v>
      </c>
      <c r="Q2302" t="s">
        <v>272</v>
      </c>
      <c r="R2302" t="s">
        <v>8666</v>
      </c>
      <c r="S2302" t="s">
        <v>8645</v>
      </c>
      <c r="T2302" t="b">
        <v>0</v>
      </c>
      <c r="U2302" t="b">
        <v>0</v>
      </c>
      <c r="V2302">
        <v>1</v>
      </c>
      <c r="W2302">
        <v>0</v>
      </c>
      <c r="X2302">
        <v>15</v>
      </c>
      <c r="AH2302" t="s">
        <v>6924</v>
      </c>
    </row>
    <row r="2303" spans="1:34" x14ac:dyDescent="0.25">
      <c r="A2303">
        <v>7</v>
      </c>
      <c r="B2303" t="s">
        <v>652</v>
      </c>
      <c r="C2303" t="s">
        <v>655</v>
      </c>
      <c r="D2303" t="s">
        <v>653</v>
      </c>
      <c r="E2303" t="s">
        <v>654</v>
      </c>
      <c r="F2303" t="s">
        <v>657</v>
      </c>
      <c r="G2303" t="s">
        <v>11043</v>
      </c>
      <c r="H2303" t="s">
        <v>1256</v>
      </c>
      <c r="I2303" t="s">
        <v>1257</v>
      </c>
      <c r="J2303">
        <v>1</v>
      </c>
      <c r="L2303" t="s">
        <v>1206</v>
      </c>
      <c r="M2303" t="s">
        <v>1258</v>
      </c>
      <c r="N2303" t="s">
        <v>1259</v>
      </c>
      <c r="O2303" t="s">
        <v>6925</v>
      </c>
      <c r="P2303" t="s">
        <v>394</v>
      </c>
      <c r="Q2303" t="s">
        <v>272</v>
      </c>
      <c r="R2303" t="s">
        <v>8666</v>
      </c>
      <c r="S2303" t="s">
        <v>8645</v>
      </c>
      <c r="T2303" t="b">
        <v>0</v>
      </c>
      <c r="U2303" t="b">
        <v>0</v>
      </c>
      <c r="V2303">
        <v>2</v>
      </c>
      <c r="W2303">
        <v>0</v>
      </c>
      <c r="X2303">
        <v>15</v>
      </c>
      <c r="AH2303" t="s">
        <v>6926</v>
      </c>
    </row>
    <row r="2304" spans="1:34" x14ac:dyDescent="0.25">
      <c r="A2304">
        <v>7</v>
      </c>
      <c r="B2304" t="s">
        <v>652</v>
      </c>
      <c r="C2304" t="s">
        <v>655</v>
      </c>
      <c r="D2304" t="s">
        <v>653</v>
      </c>
      <c r="E2304" t="s">
        <v>654</v>
      </c>
      <c r="F2304" t="s">
        <v>657</v>
      </c>
      <c r="G2304" t="s">
        <v>11043</v>
      </c>
      <c r="H2304" t="s">
        <v>1256</v>
      </c>
      <c r="I2304" t="s">
        <v>1257</v>
      </c>
      <c r="J2304">
        <v>1</v>
      </c>
      <c r="L2304" t="s">
        <v>1206</v>
      </c>
      <c r="M2304" t="s">
        <v>1258</v>
      </c>
      <c r="N2304" t="s">
        <v>1259</v>
      </c>
      <c r="O2304" t="s">
        <v>6927</v>
      </c>
      <c r="P2304" t="s">
        <v>403</v>
      </c>
      <c r="Q2304" t="s">
        <v>272</v>
      </c>
      <c r="R2304" t="s">
        <v>8666</v>
      </c>
      <c r="S2304" t="s">
        <v>8645</v>
      </c>
      <c r="T2304" t="b">
        <v>0</v>
      </c>
      <c r="U2304" t="b">
        <v>0</v>
      </c>
      <c r="V2304">
        <v>1</v>
      </c>
      <c r="W2304">
        <v>0</v>
      </c>
      <c r="X2304">
        <v>8</v>
      </c>
      <c r="AH2304" t="s">
        <v>6928</v>
      </c>
    </row>
    <row r="2305" spans="1:34" x14ac:dyDescent="0.25">
      <c r="A2305">
        <v>7</v>
      </c>
      <c r="B2305" t="s">
        <v>652</v>
      </c>
      <c r="C2305" t="s">
        <v>655</v>
      </c>
      <c r="D2305" t="s">
        <v>653</v>
      </c>
      <c r="E2305" t="s">
        <v>654</v>
      </c>
      <c r="F2305" t="s">
        <v>657</v>
      </c>
      <c r="G2305" t="s">
        <v>11043</v>
      </c>
      <c r="H2305" t="s">
        <v>1256</v>
      </c>
      <c r="I2305" t="s">
        <v>1257</v>
      </c>
      <c r="J2305">
        <v>1</v>
      </c>
      <c r="L2305" t="s">
        <v>1206</v>
      </c>
      <c r="M2305" t="s">
        <v>1258</v>
      </c>
      <c r="N2305" t="s">
        <v>1259</v>
      </c>
      <c r="O2305" t="s">
        <v>6929</v>
      </c>
      <c r="P2305" t="s">
        <v>403</v>
      </c>
      <c r="Q2305" t="s">
        <v>272</v>
      </c>
      <c r="R2305" t="s">
        <v>8666</v>
      </c>
      <c r="S2305" t="s">
        <v>8645</v>
      </c>
      <c r="T2305" t="b">
        <v>0</v>
      </c>
      <c r="U2305" t="b">
        <v>0</v>
      </c>
      <c r="V2305">
        <v>2</v>
      </c>
      <c r="W2305">
        <v>0</v>
      </c>
      <c r="X2305">
        <v>8</v>
      </c>
      <c r="AH2305" t="s">
        <v>6930</v>
      </c>
    </row>
    <row r="2306" spans="1:34" x14ac:dyDescent="0.25">
      <c r="A2306">
        <v>7</v>
      </c>
      <c r="B2306" t="s">
        <v>652</v>
      </c>
      <c r="C2306" t="s">
        <v>655</v>
      </c>
      <c r="D2306" t="s">
        <v>653</v>
      </c>
      <c r="E2306" t="s">
        <v>654</v>
      </c>
      <c r="F2306" t="s">
        <v>657</v>
      </c>
      <c r="G2306" t="s">
        <v>11043</v>
      </c>
      <c r="H2306" t="s">
        <v>1256</v>
      </c>
      <c r="I2306" t="s">
        <v>1257</v>
      </c>
      <c r="J2306">
        <v>1</v>
      </c>
      <c r="L2306" t="s">
        <v>1206</v>
      </c>
      <c r="M2306" t="s">
        <v>1258</v>
      </c>
      <c r="N2306" t="s">
        <v>1259</v>
      </c>
      <c r="O2306" t="s">
        <v>6931</v>
      </c>
      <c r="P2306" t="s">
        <v>1</v>
      </c>
      <c r="Q2306" t="s">
        <v>2</v>
      </c>
      <c r="R2306" t="s">
        <v>2</v>
      </c>
      <c r="S2306" t="s">
        <v>8646</v>
      </c>
      <c r="T2306" t="b">
        <v>0</v>
      </c>
      <c r="U2306" t="b">
        <v>1</v>
      </c>
      <c r="V2306">
        <v>1</v>
      </c>
      <c r="W2306">
        <v>150</v>
      </c>
      <c r="Y2306">
        <v>70.199999999999989</v>
      </c>
      <c r="AG2306" t="s">
        <v>6092</v>
      </c>
      <c r="AH2306" t="s">
        <v>6932</v>
      </c>
    </row>
    <row r="2307" spans="1:34" x14ac:dyDescent="0.25">
      <c r="A2307">
        <v>7</v>
      </c>
      <c r="B2307" t="s">
        <v>652</v>
      </c>
      <c r="C2307" t="s">
        <v>655</v>
      </c>
      <c r="D2307" t="s">
        <v>653</v>
      </c>
      <c r="E2307" t="s">
        <v>654</v>
      </c>
      <c r="F2307" t="s">
        <v>657</v>
      </c>
      <c r="G2307" t="s">
        <v>11043</v>
      </c>
      <c r="H2307" t="s">
        <v>1256</v>
      </c>
      <c r="I2307" t="s">
        <v>1257</v>
      </c>
      <c r="J2307">
        <v>1</v>
      </c>
      <c r="L2307" t="s">
        <v>1206</v>
      </c>
      <c r="M2307" t="s">
        <v>1258</v>
      </c>
      <c r="N2307" t="s">
        <v>1259</v>
      </c>
      <c r="O2307" t="s">
        <v>6933</v>
      </c>
      <c r="P2307" t="s">
        <v>1</v>
      </c>
      <c r="Q2307" t="s">
        <v>2</v>
      </c>
      <c r="R2307" t="s">
        <v>2</v>
      </c>
      <c r="S2307" t="s">
        <v>8646</v>
      </c>
      <c r="T2307" t="b">
        <v>0</v>
      </c>
      <c r="U2307" t="b">
        <v>1</v>
      </c>
      <c r="V2307">
        <v>2</v>
      </c>
      <c r="W2307">
        <v>150</v>
      </c>
      <c r="Y2307">
        <v>64.800000000000011</v>
      </c>
      <c r="AH2307" t="s">
        <v>6934</v>
      </c>
    </row>
    <row r="2308" spans="1:34" x14ac:dyDescent="0.25">
      <c r="A2308">
        <v>7</v>
      </c>
      <c r="B2308" t="s">
        <v>652</v>
      </c>
      <c r="C2308" t="s">
        <v>655</v>
      </c>
      <c r="D2308" t="s">
        <v>653</v>
      </c>
      <c r="E2308" t="s">
        <v>654</v>
      </c>
      <c r="F2308" t="s">
        <v>657</v>
      </c>
      <c r="G2308" t="s">
        <v>11043</v>
      </c>
      <c r="H2308" t="s">
        <v>1256</v>
      </c>
      <c r="I2308" t="s">
        <v>1257</v>
      </c>
      <c r="J2308">
        <v>1</v>
      </c>
      <c r="L2308" t="s">
        <v>1206</v>
      </c>
      <c r="M2308" t="s">
        <v>1258</v>
      </c>
      <c r="N2308" t="s">
        <v>1259</v>
      </c>
      <c r="O2308" t="s">
        <v>6935</v>
      </c>
      <c r="P2308" t="s">
        <v>1</v>
      </c>
      <c r="Q2308" t="s">
        <v>2</v>
      </c>
      <c r="R2308" t="s">
        <v>2</v>
      </c>
      <c r="S2308" t="s">
        <v>8646</v>
      </c>
      <c r="T2308" t="b">
        <v>0</v>
      </c>
      <c r="U2308" t="b">
        <v>1</v>
      </c>
      <c r="V2308">
        <v>3</v>
      </c>
      <c r="W2308">
        <v>150</v>
      </c>
      <c r="Y2308">
        <v>55.2</v>
      </c>
      <c r="AG2308" t="s">
        <v>5448</v>
      </c>
      <c r="AH2308" t="s">
        <v>6936</v>
      </c>
    </row>
    <row r="2309" spans="1:34" x14ac:dyDescent="0.25">
      <c r="A2309">
        <v>7</v>
      </c>
      <c r="B2309" t="s">
        <v>652</v>
      </c>
      <c r="C2309" t="s">
        <v>655</v>
      </c>
      <c r="D2309" t="s">
        <v>653</v>
      </c>
      <c r="E2309" t="s">
        <v>654</v>
      </c>
      <c r="F2309" t="s">
        <v>657</v>
      </c>
      <c r="G2309" t="s">
        <v>11043</v>
      </c>
      <c r="H2309" t="s">
        <v>1256</v>
      </c>
      <c r="I2309" t="s">
        <v>1257</v>
      </c>
      <c r="J2309">
        <v>1</v>
      </c>
      <c r="L2309" t="s">
        <v>1206</v>
      </c>
      <c r="M2309" t="s">
        <v>1258</v>
      </c>
      <c r="N2309" t="s">
        <v>1259</v>
      </c>
      <c r="O2309" t="s">
        <v>6937</v>
      </c>
      <c r="P2309" t="s">
        <v>1</v>
      </c>
      <c r="Q2309" t="s">
        <v>2</v>
      </c>
      <c r="R2309" t="s">
        <v>2</v>
      </c>
      <c r="S2309" t="s">
        <v>8646</v>
      </c>
      <c r="T2309" t="b">
        <v>0</v>
      </c>
      <c r="U2309" t="b">
        <v>1</v>
      </c>
      <c r="V2309">
        <v>4</v>
      </c>
      <c r="W2309">
        <v>150</v>
      </c>
      <c r="Y2309">
        <v>52.2</v>
      </c>
      <c r="AG2309" t="s">
        <v>4848</v>
      </c>
      <c r="AH2309" t="s">
        <v>6938</v>
      </c>
    </row>
    <row r="2310" spans="1:34" x14ac:dyDescent="0.25">
      <c r="A2310">
        <v>7</v>
      </c>
      <c r="B2310" t="s">
        <v>652</v>
      </c>
      <c r="C2310" t="s">
        <v>655</v>
      </c>
      <c r="D2310" t="s">
        <v>653</v>
      </c>
      <c r="E2310" t="s">
        <v>654</v>
      </c>
      <c r="F2310" t="s">
        <v>657</v>
      </c>
      <c r="G2310" t="s">
        <v>11043</v>
      </c>
      <c r="H2310" t="s">
        <v>1256</v>
      </c>
      <c r="I2310" t="s">
        <v>1257</v>
      </c>
      <c r="J2310">
        <v>1</v>
      </c>
      <c r="L2310" t="s">
        <v>1206</v>
      </c>
      <c r="M2310" t="s">
        <v>1258</v>
      </c>
      <c r="N2310" t="s">
        <v>1259</v>
      </c>
      <c r="O2310" t="s">
        <v>6939</v>
      </c>
      <c r="P2310" t="s">
        <v>1</v>
      </c>
      <c r="Q2310" t="s">
        <v>2</v>
      </c>
      <c r="R2310" t="s">
        <v>2</v>
      </c>
      <c r="S2310" t="s">
        <v>8646</v>
      </c>
      <c r="T2310" t="b">
        <v>0</v>
      </c>
      <c r="U2310" t="b">
        <v>1</v>
      </c>
      <c r="V2310">
        <v>5</v>
      </c>
      <c r="W2310">
        <v>150</v>
      </c>
      <c r="Y2310">
        <v>49.8</v>
      </c>
      <c r="AG2310" t="s">
        <v>6856</v>
      </c>
      <c r="AH2310" t="s">
        <v>6940</v>
      </c>
    </row>
    <row r="2311" spans="1:34" x14ac:dyDescent="0.25">
      <c r="A2311">
        <v>7</v>
      </c>
      <c r="B2311" t="s">
        <v>652</v>
      </c>
      <c r="C2311" t="s">
        <v>655</v>
      </c>
      <c r="D2311" t="s">
        <v>653</v>
      </c>
      <c r="E2311" t="s">
        <v>654</v>
      </c>
      <c r="F2311" t="s">
        <v>657</v>
      </c>
      <c r="G2311" t="s">
        <v>11043</v>
      </c>
      <c r="H2311" t="s">
        <v>1256</v>
      </c>
      <c r="I2311" t="s">
        <v>1257</v>
      </c>
      <c r="J2311">
        <v>1</v>
      </c>
      <c r="L2311" t="s">
        <v>1206</v>
      </c>
      <c r="M2311" t="s">
        <v>1258</v>
      </c>
      <c r="N2311" t="s">
        <v>1259</v>
      </c>
      <c r="O2311" t="s">
        <v>6941</v>
      </c>
      <c r="P2311" t="s">
        <v>69</v>
      </c>
      <c r="Q2311" t="s">
        <v>25</v>
      </c>
      <c r="R2311" t="s">
        <v>25</v>
      </c>
      <c r="S2311" t="s">
        <v>26</v>
      </c>
      <c r="T2311" t="b">
        <v>0</v>
      </c>
      <c r="U2311" t="b">
        <v>0</v>
      </c>
      <c r="V2311">
        <v>1</v>
      </c>
      <c r="W2311">
        <v>140</v>
      </c>
      <c r="X2311">
        <v>8</v>
      </c>
      <c r="AB2311">
        <v>2</v>
      </c>
      <c r="AC2311">
        <v>1</v>
      </c>
      <c r="AD2311">
        <v>2</v>
      </c>
      <c r="AE2311" t="s">
        <v>618</v>
      </c>
      <c r="AG2311" t="s">
        <v>6942</v>
      </c>
      <c r="AH2311" t="s">
        <v>6943</v>
      </c>
    </row>
    <row r="2312" spans="1:34" x14ac:dyDescent="0.25">
      <c r="A2312">
        <v>7</v>
      </c>
      <c r="B2312" t="s">
        <v>652</v>
      </c>
      <c r="C2312" t="s">
        <v>655</v>
      </c>
      <c r="D2312" t="s">
        <v>653</v>
      </c>
      <c r="E2312" t="s">
        <v>654</v>
      </c>
      <c r="F2312" t="s">
        <v>657</v>
      </c>
      <c r="G2312" t="s">
        <v>11043</v>
      </c>
      <c r="H2312" t="s">
        <v>1256</v>
      </c>
      <c r="I2312" t="s">
        <v>1257</v>
      </c>
      <c r="J2312">
        <v>1</v>
      </c>
      <c r="L2312" t="s">
        <v>1206</v>
      </c>
      <c r="M2312" t="s">
        <v>1258</v>
      </c>
      <c r="N2312" t="s">
        <v>1259</v>
      </c>
      <c r="O2312" t="s">
        <v>6944</v>
      </c>
      <c r="P2312" t="s">
        <v>69</v>
      </c>
      <c r="Q2312" t="s">
        <v>25</v>
      </c>
      <c r="R2312" t="s">
        <v>25</v>
      </c>
      <c r="S2312" t="s">
        <v>26</v>
      </c>
      <c r="T2312" t="b">
        <v>0</v>
      </c>
      <c r="U2312" t="b">
        <v>0</v>
      </c>
      <c r="V2312">
        <v>2</v>
      </c>
      <c r="W2312">
        <v>160</v>
      </c>
      <c r="X2312">
        <v>7</v>
      </c>
      <c r="AB2312">
        <v>2</v>
      </c>
      <c r="AC2312">
        <v>1</v>
      </c>
      <c r="AD2312">
        <v>2</v>
      </c>
      <c r="AE2312" t="s">
        <v>1745</v>
      </c>
      <c r="AG2312" t="s">
        <v>6945</v>
      </c>
      <c r="AH2312" t="s">
        <v>6946</v>
      </c>
    </row>
    <row r="2313" spans="1:34" x14ac:dyDescent="0.25">
      <c r="A2313">
        <v>7</v>
      </c>
      <c r="B2313" t="s">
        <v>652</v>
      </c>
      <c r="C2313" t="s">
        <v>655</v>
      </c>
      <c r="D2313" t="s">
        <v>653</v>
      </c>
      <c r="E2313" t="s">
        <v>654</v>
      </c>
      <c r="F2313" t="s">
        <v>657</v>
      </c>
      <c r="G2313" t="s">
        <v>11043</v>
      </c>
      <c r="H2313" t="s">
        <v>1256</v>
      </c>
      <c r="I2313" t="s">
        <v>1257</v>
      </c>
      <c r="J2313">
        <v>1</v>
      </c>
      <c r="L2313" t="s">
        <v>1206</v>
      </c>
      <c r="M2313" t="s">
        <v>1258</v>
      </c>
      <c r="N2313" t="s">
        <v>1259</v>
      </c>
      <c r="O2313" t="s">
        <v>6947</v>
      </c>
      <c r="P2313" t="s">
        <v>69</v>
      </c>
      <c r="Q2313" t="s">
        <v>25</v>
      </c>
      <c r="R2313" t="s">
        <v>25</v>
      </c>
      <c r="S2313" t="s">
        <v>26</v>
      </c>
      <c r="T2313" t="b">
        <v>0</v>
      </c>
      <c r="U2313" t="b">
        <v>0</v>
      </c>
      <c r="V2313">
        <v>3</v>
      </c>
      <c r="W2313">
        <v>160</v>
      </c>
      <c r="X2313">
        <v>6</v>
      </c>
      <c r="AB2313">
        <v>2</v>
      </c>
      <c r="AC2313">
        <v>1</v>
      </c>
      <c r="AD2313">
        <v>2</v>
      </c>
      <c r="AE2313" t="s">
        <v>1745</v>
      </c>
      <c r="AG2313" t="s">
        <v>6945</v>
      </c>
      <c r="AH2313" t="s">
        <v>6948</v>
      </c>
    </row>
    <row r="2314" spans="1:34" x14ac:dyDescent="0.25">
      <c r="A2314">
        <v>7</v>
      </c>
      <c r="B2314" t="s">
        <v>652</v>
      </c>
      <c r="C2314" t="s">
        <v>655</v>
      </c>
      <c r="D2314" t="s">
        <v>653</v>
      </c>
      <c r="E2314" t="s">
        <v>654</v>
      </c>
      <c r="F2314" t="s">
        <v>657</v>
      </c>
      <c r="G2314" t="s">
        <v>11043</v>
      </c>
      <c r="H2314" t="s">
        <v>1256</v>
      </c>
      <c r="I2314" t="s">
        <v>1257</v>
      </c>
      <c r="J2314">
        <v>1</v>
      </c>
      <c r="L2314" t="s">
        <v>1206</v>
      </c>
      <c r="M2314" t="s">
        <v>1258</v>
      </c>
      <c r="N2314" t="s">
        <v>1259</v>
      </c>
      <c r="O2314" t="s">
        <v>6949</v>
      </c>
      <c r="P2314" t="s">
        <v>69</v>
      </c>
      <c r="Q2314" t="s">
        <v>25</v>
      </c>
      <c r="R2314" t="s">
        <v>25</v>
      </c>
      <c r="S2314" t="s">
        <v>26</v>
      </c>
      <c r="T2314" t="b">
        <v>0</v>
      </c>
      <c r="U2314" t="b">
        <v>0</v>
      </c>
      <c r="V2314">
        <v>4</v>
      </c>
      <c r="W2314">
        <v>160</v>
      </c>
      <c r="X2314">
        <v>5</v>
      </c>
      <c r="AB2314">
        <v>2</v>
      </c>
      <c r="AC2314">
        <v>1</v>
      </c>
      <c r="AD2314">
        <v>2</v>
      </c>
      <c r="AE2314" t="s">
        <v>618</v>
      </c>
      <c r="AG2314" t="s">
        <v>6942</v>
      </c>
      <c r="AH2314" t="s">
        <v>6950</v>
      </c>
    </row>
    <row r="2315" spans="1:34" x14ac:dyDescent="0.25">
      <c r="A2315">
        <v>7</v>
      </c>
      <c r="B2315" t="s">
        <v>652</v>
      </c>
      <c r="C2315" t="s">
        <v>655</v>
      </c>
      <c r="D2315" t="s">
        <v>653</v>
      </c>
      <c r="E2315" t="s">
        <v>654</v>
      </c>
      <c r="F2315" t="s">
        <v>657</v>
      </c>
      <c r="G2315" t="s">
        <v>11043</v>
      </c>
      <c r="H2315" t="s">
        <v>1256</v>
      </c>
      <c r="I2315" t="s">
        <v>1257</v>
      </c>
      <c r="J2315">
        <v>1</v>
      </c>
      <c r="L2315" t="s">
        <v>1206</v>
      </c>
      <c r="M2315" t="s">
        <v>1258</v>
      </c>
      <c r="N2315" t="s">
        <v>1259</v>
      </c>
      <c r="O2315" t="s">
        <v>6951</v>
      </c>
      <c r="P2315" t="s">
        <v>24</v>
      </c>
      <c r="Q2315" t="s">
        <v>25</v>
      </c>
      <c r="R2315" t="s">
        <v>25</v>
      </c>
      <c r="S2315" t="s">
        <v>8658</v>
      </c>
      <c r="T2315" t="b">
        <v>0</v>
      </c>
      <c r="U2315" t="b">
        <v>0</v>
      </c>
      <c r="V2315">
        <v>1</v>
      </c>
      <c r="W2315">
        <v>0</v>
      </c>
      <c r="X2315">
        <v>8</v>
      </c>
      <c r="AB2315">
        <v>2</v>
      </c>
      <c r="AC2315">
        <v>2</v>
      </c>
      <c r="AD2315">
        <v>1</v>
      </c>
      <c r="AE2315" t="s">
        <v>1745</v>
      </c>
      <c r="AG2315" t="s">
        <v>6952</v>
      </c>
      <c r="AH2315" t="s">
        <v>6953</v>
      </c>
    </row>
    <row r="2316" spans="1:34" x14ac:dyDescent="0.25">
      <c r="A2316">
        <v>7</v>
      </c>
      <c r="B2316" t="s">
        <v>652</v>
      </c>
      <c r="C2316" t="s">
        <v>655</v>
      </c>
      <c r="D2316" t="s">
        <v>653</v>
      </c>
      <c r="E2316" t="s">
        <v>654</v>
      </c>
      <c r="F2316" t="s">
        <v>657</v>
      </c>
      <c r="G2316" t="s">
        <v>11043</v>
      </c>
      <c r="H2316" t="s">
        <v>1256</v>
      </c>
      <c r="I2316" t="s">
        <v>1257</v>
      </c>
      <c r="J2316">
        <v>1</v>
      </c>
      <c r="L2316" t="s">
        <v>1206</v>
      </c>
      <c r="M2316" t="s">
        <v>1258</v>
      </c>
      <c r="N2316" t="s">
        <v>1259</v>
      </c>
      <c r="O2316" t="s">
        <v>6954</v>
      </c>
      <c r="P2316" t="s">
        <v>24</v>
      </c>
      <c r="Q2316" t="s">
        <v>25</v>
      </c>
      <c r="R2316" t="s">
        <v>25</v>
      </c>
      <c r="S2316" t="s">
        <v>8658</v>
      </c>
      <c r="T2316" t="b">
        <v>0</v>
      </c>
      <c r="U2316" t="b">
        <v>0</v>
      </c>
      <c r="V2316">
        <v>2</v>
      </c>
      <c r="W2316">
        <v>0</v>
      </c>
      <c r="X2316">
        <v>8</v>
      </c>
      <c r="AB2316">
        <v>2</v>
      </c>
      <c r="AC2316">
        <v>2</v>
      </c>
      <c r="AD2316">
        <v>1</v>
      </c>
      <c r="AE2316" t="s">
        <v>1745</v>
      </c>
      <c r="AG2316" t="s">
        <v>6952</v>
      </c>
      <c r="AH2316" t="s">
        <v>6955</v>
      </c>
    </row>
    <row r="2317" spans="1:34" x14ac:dyDescent="0.25">
      <c r="A2317">
        <v>7</v>
      </c>
      <c r="B2317" t="s">
        <v>652</v>
      </c>
      <c r="C2317" t="s">
        <v>655</v>
      </c>
      <c r="D2317" t="s">
        <v>653</v>
      </c>
      <c r="E2317" t="s">
        <v>654</v>
      </c>
      <c r="F2317" t="s">
        <v>657</v>
      </c>
      <c r="G2317" t="s">
        <v>11043</v>
      </c>
      <c r="H2317" t="s">
        <v>1256</v>
      </c>
      <c r="I2317" t="s">
        <v>1257</v>
      </c>
      <c r="J2317">
        <v>1</v>
      </c>
      <c r="L2317" t="s">
        <v>1206</v>
      </c>
      <c r="M2317" t="s">
        <v>1258</v>
      </c>
      <c r="N2317" t="s">
        <v>1259</v>
      </c>
      <c r="O2317" t="s">
        <v>6956</v>
      </c>
      <c r="P2317" t="s">
        <v>24</v>
      </c>
      <c r="Q2317" t="s">
        <v>25</v>
      </c>
      <c r="R2317" t="s">
        <v>25</v>
      </c>
      <c r="S2317" t="s">
        <v>8658</v>
      </c>
      <c r="T2317" t="b">
        <v>0</v>
      </c>
      <c r="U2317" t="b">
        <v>0</v>
      </c>
      <c r="V2317">
        <v>3</v>
      </c>
      <c r="W2317">
        <v>0</v>
      </c>
      <c r="X2317">
        <v>8</v>
      </c>
      <c r="AB2317">
        <v>2</v>
      </c>
      <c r="AC2317">
        <v>2</v>
      </c>
      <c r="AD2317">
        <v>1</v>
      </c>
      <c r="AE2317" t="s">
        <v>1745</v>
      </c>
      <c r="AG2317" t="s">
        <v>6952</v>
      </c>
      <c r="AH2317" t="s">
        <v>6957</v>
      </c>
    </row>
    <row r="2318" spans="1:34" x14ac:dyDescent="0.25">
      <c r="A2318">
        <v>7</v>
      </c>
      <c r="B2318" t="s">
        <v>652</v>
      </c>
      <c r="C2318" t="s">
        <v>655</v>
      </c>
      <c r="D2318" t="s">
        <v>653</v>
      </c>
      <c r="E2318" t="s">
        <v>654</v>
      </c>
      <c r="F2318" t="s">
        <v>657</v>
      </c>
      <c r="G2318" t="s">
        <v>11043</v>
      </c>
      <c r="H2318" t="s">
        <v>1256</v>
      </c>
      <c r="I2318" t="s">
        <v>1257</v>
      </c>
      <c r="J2318">
        <v>1</v>
      </c>
      <c r="L2318" t="s">
        <v>1206</v>
      </c>
      <c r="M2318" t="s">
        <v>1258</v>
      </c>
      <c r="N2318" t="s">
        <v>1259</v>
      </c>
      <c r="O2318" t="s">
        <v>6958</v>
      </c>
      <c r="P2318" t="s">
        <v>96</v>
      </c>
      <c r="Q2318" t="s">
        <v>8644</v>
      </c>
      <c r="R2318" t="s">
        <v>8488</v>
      </c>
      <c r="S2318" t="s">
        <v>8645</v>
      </c>
      <c r="T2318" t="b">
        <v>1</v>
      </c>
      <c r="U2318" t="b">
        <v>0</v>
      </c>
      <c r="V2318">
        <v>1</v>
      </c>
      <c r="W2318">
        <v>35</v>
      </c>
      <c r="X2318">
        <v>5</v>
      </c>
      <c r="AG2318" t="s">
        <v>6959</v>
      </c>
      <c r="AH2318" t="s">
        <v>6960</v>
      </c>
    </row>
    <row r="2319" spans="1:34" x14ac:dyDescent="0.25">
      <c r="A2319">
        <v>7</v>
      </c>
      <c r="B2319" t="s">
        <v>652</v>
      </c>
      <c r="C2319" t="s">
        <v>655</v>
      </c>
      <c r="D2319" t="s">
        <v>653</v>
      </c>
      <c r="E2319" t="s">
        <v>654</v>
      </c>
      <c r="F2319" t="s">
        <v>657</v>
      </c>
      <c r="G2319" t="s">
        <v>11043</v>
      </c>
      <c r="H2319" t="s">
        <v>1256</v>
      </c>
      <c r="I2319" t="s">
        <v>1257</v>
      </c>
      <c r="J2319">
        <v>1</v>
      </c>
      <c r="L2319" t="s">
        <v>1206</v>
      </c>
      <c r="M2319" t="s">
        <v>1258</v>
      </c>
      <c r="N2319" t="s">
        <v>1259</v>
      </c>
      <c r="O2319" t="s">
        <v>6961</v>
      </c>
      <c r="P2319" t="s">
        <v>96</v>
      </c>
      <c r="Q2319" t="s">
        <v>8644</v>
      </c>
      <c r="R2319" t="s">
        <v>8488</v>
      </c>
      <c r="S2319" t="s">
        <v>8645</v>
      </c>
      <c r="T2319" t="b">
        <v>1</v>
      </c>
      <c r="U2319" t="b">
        <v>0</v>
      </c>
      <c r="V2319">
        <v>2</v>
      </c>
      <c r="W2319">
        <v>35</v>
      </c>
      <c r="X2319">
        <v>5</v>
      </c>
      <c r="AC2319">
        <v>2</v>
      </c>
      <c r="AD2319">
        <v>2</v>
      </c>
      <c r="AE2319" t="s">
        <v>1745</v>
      </c>
      <c r="AG2319" t="s">
        <v>6962</v>
      </c>
      <c r="AH2319" t="s">
        <v>6963</v>
      </c>
    </row>
    <row r="2320" spans="1:34" x14ac:dyDescent="0.25">
      <c r="A2320">
        <v>7</v>
      </c>
      <c r="B2320" t="s">
        <v>652</v>
      </c>
      <c r="C2320" t="s">
        <v>655</v>
      </c>
      <c r="D2320" t="s">
        <v>653</v>
      </c>
      <c r="E2320" t="s">
        <v>654</v>
      </c>
      <c r="F2320" t="s">
        <v>657</v>
      </c>
      <c r="G2320" t="s">
        <v>11043</v>
      </c>
      <c r="H2320" t="s">
        <v>1256</v>
      </c>
      <c r="I2320" t="s">
        <v>1257</v>
      </c>
      <c r="J2320">
        <v>1</v>
      </c>
      <c r="L2320" t="s">
        <v>1206</v>
      </c>
      <c r="M2320" t="s">
        <v>1258</v>
      </c>
      <c r="N2320" t="s">
        <v>1259</v>
      </c>
      <c r="O2320" t="s">
        <v>6964</v>
      </c>
      <c r="P2320" t="s">
        <v>96</v>
      </c>
      <c r="Q2320" t="s">
        <v>8644</v>
      </c>
      <c r="R2320" t="s">
        <v>8488</v>
      </c>
      <c r="S2320" t="s">
        <v>8645</v>
      </c>
      <c r="T2320" t="b">
        <v>1</v>
      </c>
      <c r="U2320" t="b">
        <v>0</v>
      </c>
      <c r="V2320">
        <v>3</v>
      </c>
      <c r="W2320">
        <v>35</v>
      </c>
      <c r="X2320">
        <v>5</v>
      </c>
      <c r="AC2320">
        <v>2</v>
      </c>
      <c r="AD2320">
        <v>2</v>
      </c>
      <c r="AE2320" t="s">
        <v>1745</v>
      </c>
      <c r="AG2320" t="s">
        <v>6962</v>
      </c>
      <c r="AH2320" t="s">
        <v>6965</v>
      </c>
    </row>
    <row r="2321" spans="1:34" x14ac:dyDescent="0.25">
      <c r="A2321">
        <v>7</v>
      </c>
      <c r="B2321" t="s">
        <v>652</v>
      </c>
      <c r="C2321" t="s">
        <v>655</v>
      </c>
      <c r="D2321" t="s">
        <v>653</v>
      </c>
      <c r="E2321" t="s">
        <v>654</v>
      </c>
      <c r="F2321" t="s">
        <v>657</v>
      </c>
      <c r="G2321" t="s">
        <v>11043</v>
      </c>
      <c r="H2321" t="s">
        <v>1256</v>
      </c>
      <c r="I2321" t="s">
        <v>1257</v>
      </c>
      <c r="J2321">
        <v>1</v>
      </c>
      <c r="L2321" t="s">
        <v>1206</v>
      </c>
      <c r="M2321" t="s">
        <v>1258</v>
      </c>
      <c r="N2321" t="s">
        <v>1259</v>
      </c>
      <c r="O2321" t="s">
        <v>6966</v>
      </c>
      <c r="P2321" t="s">
        <v>96</v>
      </c>
      <c r="Q2321" t="s">
        <v>8644</v>
      </c>
      <c r="R2321" t="s">
        <v>8488</v>
      </c>
      <c r="S2321" t="s">
        <v>8645</v>
      </c>
      <c r="T2321" t="b">
        <v>1</v>
      </c>
      <c r="U2321" t="b">
        <v>0</v>
      </c>
      <c r="V2321">
        <v>4</v>
      </c>
      <c r="W2321">
        <v>35</v>
      </c>
      <c r="X2321">
        <v>5</v>
      </c>
      <c r="AC2321">
        <v>2</v>
      </c>
      <c r="AD2321">
        <v>2</v>
      </c>
      <c r="AE2321" t="s">
        <v>1745</v>
      </c>
      <c r="AG2321" t="s">
        <v>6962</v>
      </c>
      <c r="AH2321" t="s">
        <v>6967</v>
      </c>
    </row>
    <row r="2322" spans="1:34" x14ac:dyDescent="0.25">
      <c r="A2322">
        <v>7</v>
      </c>
      <c r="B2322" t="s">
        <v>652</v>
      </c>
      <c r="C2322" t="s">
        <v>655</v>
      </c>
      <c r="D2322" t="s">
        <v>653</v>
      </c>
      <c r="E2322" t="s">
        <v>654</v>
      </c>
      <c r="F2322" t="s">
        <v>657</v>
      </c>
      <c r="G2322" t="s">
        <v>11043</v>
      </c>
      <c r="H2322" t="s">
        <v>1256</v>
      </c>
      <c r="I2322" t="s">
        <v>1257</v>
      </c>
      <c r="J2322">
        <v>1</v>
      </c>
      <c r="L2322" t="s">
        <v>1206</v>
      </c>
      <c r="M2322" t="s">
        <v>1258</v>
      </c>
      <c r="N2322" t="s">
        <v>1259</v>
      </c>
      <c r="O2322" t="s">
        <v>6968</v>
      </c>
      <c r="P2322" t="s">
        <v>217</v>
      </c>
      <c r="Q2322" t="s">
        <v>8650</v>
      </c>
      <c r="R2322" t="s">
        <v>8637</v>
      </c>
      <c r="S2322" t="s">
        <v>8645</v>
      </c>
      <c r="T2322" t="b">
        <v>1</v>
      </c>
      <c r="U2322" t="b">
        <v>0</v>
      </c>
      <c r="V2322">
        <v>1</v>
      </c>
      <c r="W2322">
        <v>20</v>
      </c>
      <c r="X2322">
        <v>12</v>
      </c>
      <c r="AB2322">
        <v>3</v>
      </c>
      <c r="AC2322">
        <v>1</v>
      </c>
      <c r="AD2322">
        <v>3</v>
      </c>
      <c r="AE2322" t="s">
        <v>618</v>
      </c>
      <c r="AG2322" t="s">
        <v>2196</v>
      </c>
      <c r="AH2322" t="s">
        <v>6969</v>
      </c>
    </row>
    <row r="2323" spans="1:34" x14ac:dyDescent="0.25">
      <c r="A2323">
        <v>7</v>
      </c>
      <c r="B2323" t="s">
        <v>652</v>
      </c>
      <c r="C2323" t="s">
        <v>655</v>
      </c>
      <c r="D2323" t="s">
        <v>653</v>
      </c>
      <c r="E2323" t="s">
        <v>654</v>
      </c>
      <c r="F2323" t="s">
        <v>657</v>
      </c>
      <c r="G2323" t="s">
        <v>11043</v>
      </c>
      <c r="H2323" t="s">
        <v>1256</v>
      </c>
      <c r="I2323" t="s">
        <v>1257</v>
      </c>
      <c r="J2323">
        <v>1</v>
      </c>
      <c r="L2323" t="s">
        <v>1206</v>
      </c>
      <c r="M2323" t="s">
        <v>1258</v>
      </c>
      <c r="N2323" t="s">
        <v>1259</v>
      </c>
      <c r="O2323" t="s">
        <v>6970</v>
      </c>
      <c r="P2323" t="s">
        <v>217</v>
      </c>
      <c r="Q2323" t="s">
        <v>8650</v>
      </c>
      <c r="R2323" t="s">
        <v>8637</v>
      </c>
      <c r="S2323" t="s">
        <v>8645</v>
      </c>
      <c r="T2323" t="b">
        <v>1</v>
      </c>
      <c r="U2323" t="b">
        <v>0</v>
      </c>
      <c r="V2323">
        <v>2</v>
      </c>
      <c r="W2323">
        <v>25</v>
      </c>
      <c r="X2323">
        <v>10</v>
      </c>
      <c r="AB2323">
        <v>3</v>
      </c>
      <c r="AC2323">
        <v>1</v>
      </c>
      <c r="AD2323">
        <v>3</v>
      </c>
      <c r="AE2323" t="s">
        <v>1745</v>
      </c>
      <c r="AG2323" t="s">
        <v>6971</v>
      </c>
      <c r="AH2323" t="s">
        <v>6972</v>
      </c>
    </row>
    <row r="2324" spans="1:34" x14ac:dyDescent="0.25">
      <c r="A2324">
        <v>7</v>
      </c>
      <c r="B2324" t="s">
        <v>652</v>
      </c>
      <c r="C2324" t="s">
        <v>655</v>
      </c>
      <c r="D2324" t="s">
        <v>653</v>
      </c>
      <c r="E2324" t="s">
        <v>654</v>
      </c>
      <c r="F2324" t="s">
        <v>657</v>
      </c>
      <c r="G2324" t="s">
        <v>11043</v>
      </c>
      <c r="H2324" t="s">
        <v>1256</v>
      </c>
      <c r="I2324" t="s">
        <v>1257</v>
      </c>
      <c r="J2324">
        <v>1</v>
      </c>
      <c r="L2324" t="s">
        <v>1206</v>
      </c>
      <c r="M2324" t="s">
        <v>1258</v>
      </c>
      <c r="N2324" t="s">
        <v>1259</v>
      </c>
      <c r="O2324" t="s">
        <v>6973</v>
      </c>
      <c r="P2324" t="s">
        <v>217</v>
      </c>
      <c r="Q2324" t="s">
        <v>8650</v>
      </c>
      <c r="R2324" t="s">
        <v>8637</v>
      </c>
      <c r="S2324" t="s">
        <v>8645</v>
      </c>
      <c r="T2324" t="b">
        <v>1</v>
      </c>
      <c r="U2324" t="b">
        <v>0</v>
      </c>
      <c r="V2324">
        <v>3</v>
      </c>
      <c r="W2324">
        <v>22.5</v>
      </c>
      <c r="X2324">
        <v>11</v>
      </c>
      <c r="AB2324">
        <v>3</v>
      </c>
      <c r="AC2324">
        <v>1</v>
      </c>
      <c r="AD2324">
        <v>3</v>
      </c>
      <c r="AE2324" t="s">
        <v>1745</v>
      </c>
      <c r="AG2324" t="s">
        <v>6974</v>
      </c>
      <c r="AH2324" t="s">
        <v>6975</v>
      </c>
    </row>
    <row r="2325" spans="1:34" x14ac:dyDescent="0.25">
      <c r="A2325">
        <v>7</v>
      </c>
      <c r="B2325" t="s">
        <v>652</v>
      </c>
      <c r="C2325" t="s">
        <v>655</v>
      </c>
      <c r="D2325" t="s">
        <v>653</v>
      </c>
      <c r="E2325" t="s">
        <v>654</v>
      </c>
      <c r="F2325" t="s">
        <v>657</v>
      </c>
      <c r="G2325" t="s">
        <v>11043</v>
      </c>
      <c r="H2325" t="s">
        <v>1256</v>
      </c>
      <c r="I2325" t="s">
        <v>1257</v>
      </c>
      <c r="J2325">
        <v>1</v>
      </c>
      <c r="L2325" t="s">
        <v>1206</v>
      </c>
      <c r="M2325" t="s">
        <v>1258</v>
      </c>
      <c r="N2325" t="s">
        <v>1259</v>
      </c>
      <c r="O2325" t="s">
        <v>6976</v>
      </c>
      <c r="P2325" t="s">
        <v>217</v>
      </c>
      <c r="Q2325" t="s">
        <v>8650</v>
      </c>
      <c r="R2325" t="s">
        <v>8637</v>
      </c>
      <c r="S2325" t="s">
        <v>8645</v>
      </c>
      <c r="T2325" t="b">
        <v>1</v>
      </c>
      <c r="U2325" t="b">
        <v>0</v>
      </c>
      <c r="V2325">
        <v>4</v>
      </c>
      <c r="W2325">
        <v>22.5</v>
      </c>
      <c r="X2325">
        <v>10</v>
      </c>
      <c r="AB2325">
        <v>3</v>
      </c>
      <c r="AC2325">
        <v>1</v>
      </c>
      <c r="AD2325">
        <v>3</v>
      </c>
      <c r="AE2325" t="s">
        <v>1745</v>
      </c>
      <c r="AG2325" t="s">
        <v>6974</v>
      </c>
      <c r="AH2325" t="s">
        <v>6977</v>
      </c>
    </row>
    <row r="2326" spans="1:34" x14ac:dyDescent="0.25">
      <c r="A2326">
        <v>7</v>
      </c>
      <c r="B2326" t="s">
        <v>652</v>
      </c>
      <c r="C2326" t="s">
        <v>655</v>
      </c>
      <c r="D2326" t="s">
        <v>653</v>
      </c>
      <c r="E2326" t="s">
        <v>654</v>
      </c>
      <c r="F2326" t="s">
        <v>657</v>
      </c>
      <c r="G2326" t="s">
        <v>11043</v>
      </c>
      <c r="H2326" t="s">
        <v>1256</v>
      </c>
      <c r="I2326" t="s">
        <v>1257</v>
      </c>
      <c r="J2326">
        <v>1</v>
      </c>
      <c r="L2326" t="s">
        <v>1206</v>
      </c>
      <c r="M2326" t="s">
        <v>1258</v>
      </c>
      <c r="N2326" t="s">
        <v>1259</v>
      </c>
      <c r="O2326" t="s">
        <v>6978</v>
      </c>
      <c r="P2326" t="s">
        <v>339</v>
      </c>
      <c r="Q2326" t="s">
        <v>2</v>
      </c>
      <c r="R2326" t="s">
        <v>8653</v>
      </c>
      <c r="S2326" t="s">
        <v>8645</v>
      </c>
      <c r="T2326" t="b">
        <v>0</v>
      </c>
      <c r="U2326" t="b">
        <v>1</v>
      </c>
      <c r="V2326">
        <v>1</v>
      </c>
      <c r="W2326">
        <v>50</v>
      </c>
      <c r="Y2326">
        <v>73.8</v>
      </c>
      <c r="AG2326" t="s">
        <v>6979</v>
      </c>
      <c r="AH2326" t="s">
        <v>6980</v>
      </c>
    </row>
    <row r="2327" spans="1:34" x14ac:dyDescent="0.25">
      <c r="A2327">
        <v>7</v>
      </c>
      <c r="B2327" t="s">
        <v>652</v>
      </c>
      <c r="C2327" t="s">
        <v>655</v>
      </c>
      <c r="D2327" t="s">
        <v>653</v>
      </c>
      <c r="E2327" t="s">
        <v>654</v>
      </c>
      <c r="F2327" t="s">
        <v>657</v>
      </c>
      <c r="G2327" t="s">
        <v>11043</v>
      </c>
      <c r="H2327" t="s">
        <v>1256</v>
      </c>
      <c r="I2327" t="s">
        <v>1257</v>
      </c>
      <c r="J2327">
        <v>1</v>
      </c>
      <c r="L2327" t="s">
        <v>1206</v>
      </c>
      <c r="M2327" t="s">
        <v>1258</v>
      </c>
      <c r="N2327" t="s">
        <v>1259</v>
      </c>
      <c r="O2327" t="s">
        <v>6981</v>
      </c>
      <c r="P2327" t="s">
        <v>339</v>
      </c>
      <c r="Q2327" t="s">
        <v>2</v>
      </c>
      <c r="R2327" t="s">
        <v>8653</v>
      </c>
      <c r="S2327" t="s">
        <v>8645</v>
      </c>
      <c r="T2327" t="b">
        <v>0</v>
      </c>
      <c r="U2327" t="b">
        <v>1</v>
      </c>
      <c r="V2327">
        <v>2</v>
      </c>
      <c r="W2327">
        <v>50</v>
      </c>
      <c r="Y2327">
        <v>61.800000000000004</v>
      </c>
      <c r="AG2327" t="s">
        <v>6982</v>
      </c>
      <c r="AH2327" t="s">
        <v>6983</v>
      </c>
    </row>
    <row r="2328" spans="1:34" x14ac:dyDescent="0.25">
      <c r="A2328">
        <v>7</v>
      </c>
      <c r="B2328" t="s">
        <v>652</v>
      </c>
      <c r="C2328" t="s">
        <v>655</v>
      </c>
      <c r="D2328" t="s">
        <v>653</v>
      </c>
      <c r="E2328" t="s">
        <v>654</v>
      </c>
      <c r="F2328" t="s">
        <v>657</v>
      </c>
      <c r="G2328" t="s">
        <v>11043</v>
      </c>
      <c r="H2328" t="s">
        <v>1256</v>
      </c>
      <c r="I2328" t="s">
        <v>1257</v>
      </c>
      <c r="J2328">
        <v>1</v>
      </c>
      <c r="L2328" t="s">
        <v>1206</v>
      </c>
      <c r="M2328" t="s">
        <v>1258</v>
      </c>
      <c r="N2328" t="s">
        <v>1259</v>
      </c>
      <c r="O2328" t="s">
        <v>6984</v>
      </c>
      <c r="P2328" t="s">
        <v>339</v>
      </c>
      <c r="Q2328" t="s">
        <v>2</v>
      </c>
      <c r="R2328" t="s">
        <v>8653</v>
      </c>
      <c r="S2328" t="s">
        <v>8645</v>
      </c>
      <c r="T2328" t="b">
        <v>0</v>
      </c>
      <c r="U2328" t="b">
        <v>1</v>
      </c>
      <c r="V2328">
        <v>3</v>
      </c>
      <c r="W2328">
        <v>50</v>
      </c>
      <c r="Y2328">
        <v>52.2</v>
      </c>
      <c r="AG2328" t="s">
        <v>4848</v>
      </c>
      <c r="AH2328" t="s">
        <v>6985</v>
      </c>
    </row>
    <row r="2329" spans="1:34" x14ac:dyDescent="0.25">
      <c r="A2329">
        <v>7</v>
      </c>
      <c r="B2329" t="s">
        <v>652</v>
      </c>
      <c r="C2329" t="s">
        <v>655</v>
      </c>
      <c r="D2329" t="s">
        <v>653</v>
      </c>
      <c r="E2329" t="s">
        <v>654</v>
      </c>
      <c r="F2329" t="s">
        <v>657</v>
      </c>
      <c r="G2329" t="s">
        <v>11043</v>
      </c>
      <c r="H2329" t="s">
        <v>1256</v>
      </c>
      <c r="I2329" t="s">
        <v>1257</v>
      </c>
      <c r="J2329">
        <v>1</v>
      </c>
      <c r="L2329" t="s">
        <v>1206</v>
      </c>
      <c r="M2329" t="s">
        <v>1258</v>
      </c>
      <c r="N2329" t="s">
        <v>1259</v>
      </c>
      <c r="O2329" t="s">
        <v>6986</v>
      </c>
      <c r="P2329" t="s">
        <v>334</v>
      </c>
      <c r="Q2329" t="s">
        <v>2</v>
      </c>
      <c r="R2329" t="s">
        <v>8652</v>
      </c>
      <c r="S2329" t="s">
        <v>8646</v>
      </c>
      <c r="T2329" t="b">
        <v>0</v>
      </c>
      <c r="U2329" t="b">
        <v>1</v>
      </c>
      <c r="V2329">
        <v>1</v>
      </c>
      <c r="W2329">
        <v>0</v>
      </c>
      <c r="Y2329">
        <v>54</v>
      </c>
      <c r="AH2329" t="s">
        <v>6987</v>
      </c>
    </row>
    <row r="2330" spans="1:34" x14ac:dyDescent="0.25">
      <c r="A2330">
        <v>7</v>
      </c>
      <c r="B2330" t="s">
        <v>652</v>
      </c>
      <c r="C2330" t="s">
        <v>655</v>
      </c>
      <c r="D2330" t="s">
        <v>653</v>
      </c>
      <c r="E2330" t="s">
        <v>654</v>
      </c>
      <c r="F2330" t="s">
        <v>657</v>
      </c>
      <c r="G2330" t="s">
        <v>11043</v>
      </c>
      <c r="H2330" t="s">
        <v>1256</v>
      </c>
      <c r="I2330" t="s">
        <v>1257</v>
      </c>
      <c r="J2330">
        <v>1</v>
      </c>
      <c r="L2330" t="s">
        <v>1206</v>
      </c>
      <c r="M2330" t="s">
        <v>1258</v>
      </c>
      <c r="N2330" t="s">
        <v>1259</v>
      </c>
      <c r="O2330" t="s">
        <v>6988</v>
      </c>
      <c r="P2330" t="s">
        <v>334</v>
      </c>
      <c r="Q2330" t="s">
        <v>2</v>
      </c>
      <c r="R2330" t="s">
        <v>8652</v>
      </c>
      <c r="S2330" t="s">
        <v>8646</v>
      </c>
      <c r="T2330" t="b">
        <v>0</v>
      </c>
      <c r="U2330" t="b">
        <v>1</v>
      </c>
      <c r="V2330">
        <v>2</v>
      </c>
      <c r="W2330">
        <v>0</v>
      </c>
      <c r="Y2330">
        <v>54</v>
      </c>
      <c r="AH2330" t="s">
        <v>6989</v>
      </c>
    </row>
    <row r="2331" spans="1:34" x14ac:dyDescent="0.25">
      <c r="A2331">
        <v>7</v>
      </c>
      <c r="B2331" t="s">
        <v>652</v>
      </c>
      <c r="C2331" t="s">
        <v>655</v>
      </c>
      <c r="D2331" t="s">
        <v>653</v>
      </c>
      <c r="E2331" t="s">
        <v>654</v>
      </c>
      <c r="F2331" t="s">
        <v>657</v>
      </c>
      <c r="G2331" t="s">
        <v>11043</v>
      </c>
      <c r="H2331" t="s">
        <v>1256</v>
      </c>
      <c r="I2331" t="s">
        <v>1257</v>
      </c>
      <c r="J2331">
        <v>1</v>
      </c>
      <c r="L2331" t="s">
        <v>1206</v>
      </c>
      <c r="M2331" t="s">
        <v>1258</v>
      </c>
      <c r="N2331" t="s">
        <v>1259</v>
      </c>
      <c r="O2331" t="s">
        <v>6990</v>
      </c>
      <c r="P2331" t="s">
        <v>356</v>
      </c>
      <c r="Q2331" t="s">
        <v>25</v>
      </c>
      <c r="R2331" t="s">
        <v>25</v>
      </c>
      <c r="S2331" t="s">
        <v>357</v>
      </c>
      <c r="T2331" t="b">
        <v>0</v>
      </c>
      <c r="U2331" t="b">
        <v>1</v>
      </c>
      <c r="V2331">
        <v>1</v>
      </c>
      <c r="Y2331">
        <v>470</v>
      </c>
      <c r="Z2331">
        <v>2</v>
      </c>
      <c r="AA2331" t="s">
        <v>3957</v>
      </c>
      <c r="AG2331" t="s">
        <v>6920</v>
      </c>
      <c r="AH2331" t="s">
        <v>1259</v>
      </c>
    </row>
    <row r="2332" spans="1:34" x14ac:dyDescent="0.25">
      <c r="A2332">
        <v>7</v>
      </c>
      <c r="B2332" t="s">
        <v>652</v>
      </c>
      <c r="C2332" t="s">
        <v>655</v>
      </c>
      <c r="D2332" t="s">
        <v>653</v>
      </c>
      <c r="E2332" t="s">
        <v>654</v>
      </c>
      <c r="F2332" t="s">
        <v>657</v>
      </c>
      <c r="G2332" t="s">
        <v>11043</v>
      </c>
      <c r="H2332" t="s">
        <v>1260</v>
      </c>
      <c r="I2332" t="s">
        <v>1261</v>
      </c>
      <c r="J2332">
        <v>2</v>
      </c>
      <c r="L2332" t="s">
        <v>1211</v>
      </c>
      <c r="M2332" t="s">
        <v>1262</v>
      </c>
      <c r="N2332" t="s">
        <v>1263</v>
      </c>
      <c r="O2332" t="s">
        <v>6991</v>
      </c>
      <c r="P2332" t="s">
        <v>363</v>
      </c>
      <c r="Q2332" t="s">
        <v>357</v>
      </c>
      <c r="R2332" t="s">
        <v>357</v>
      </c>
      <c r="S2332" t="s">
        <v>357</v>
      </c>
      <c r="T2332" t="b">
        <v>0</v>
      </c>
      <c r="U2332" t="b">
        <v>1</v>
      </c>
      <c r="V2332">
        <v>1</v>
      </c>
      <c r="Y2332">
        <v>360</v>
      </c>
      <c r="Z2332">
        <v>0.68</v>
      </c>
      <c r="AA2332" t="s">
        <v>3957</v>
      </c>
      <c r="AG2332" t="s">
        <v>6992</v>
      </c>
      <c r="AH2332" t="s">
        <v>1262</v>
      </c>
    </row>
    <row r="2333" spans="1:34" x14ac:dyDescent="0.25">
      <c r="A2333">
        <v>7</v>
      </c>
      <c r="B2333" t="s">
        <v>652</v>
      </c>
      <c r="C2333" t="s">
        <v>655</v>
      </c>
      <c r="D2333" t="s">
        <v>653</v>
      </c>
      <c r="E2333" t="s">
        <v>654</v>
      </c>
      <c r="F2333" t="s">
        <v>657</v>
      </c>
      <c r="G2333" t="s">
        <v>11043</v>
      </c>
      <c r="H2333" t="s">
        <v>1260</v>
      </c>
      <c r="I2333" t="s">
        <v>1261</v>
      </c>
      <c r="J2333">
        <v>2</v>
      </c>
      <c r="L2333" t="s">
        <v>1211</v>
      </c>
      <c r="M2333" t="s">
        <v>1262</v>
      </c>
      <c r="N2333" t="s">
        <v>1263</v>
      </c>
      <c r="O2333" t="s">
        <v>6993</v>
      </c>
      <c r="P2333" t="s">
        <v>394</v>
      </c>
      <c r="Q2333" t="s">
        <v>272</v>
      </c>
      <c r="R2333" t="s">
        <v>8666</v>
      </c>
      <c r="S2333" t="s">
        <v>8645</v>
      </c>
      <c r="T2333" t="b">
        <v>0</v>
      </c>
      <c r="U2333" t="b">
        <v>0</v>
      </c>
      <c r="V2333">
        <v>1</v>
      </c>
      <c r="W2333">
        <v>0</v>
      </c>
      <c r="X2333">
        <v>12</v>
      </c>
      <c r="AH2333" t="s">
        <v>6994</v>
      </c>
    </row>
    <row r="2334" spans="1:34" x14ac:dyDescent="0.25">
      <c r="A2334">
        <v>7</v>
      </c>
      <c r="B2334" t="s">
        <v>652</v>
      </c>
      <c r="C2334" t="s">
        <v>655</v>
      </c>
      <c r="D2334" t="s">
        <v>653</v>
      </c>
      <c r="E2334" t="s">
        <v>654</v>
      </c>
      <c r="F2334" t="s">
        <v>657</v>
      </c>
      <c r="G2334" t="s">
        <v>11043</v>
      </c>
      <c r="H2334" t="s">
        <v>1260</v>
      </c>
      <c r="I2334" t="s">
        <v>1261</v>
      </c>
      <c r="J2334">
        <v>2</v>
      </c>
      <c r="L2334" t="s">
        <v>1211</v>
      </c>
      <c r="M2334" t="s">
        <v>1262</v>
      </c>
      <c r="N2334" t="s">
        <v>1263</v>
      </c>
      <c r="O2334" t="s">
        <v>6995</v>
      </c>
      <c r="P2334" t="s">
        <v>394</v>
      </c>
      <c r="Q2334" t="s">
        <v>272</v>
      </c>
      <c r="R2334" t="s">
        <v>8666</v>
      </c>
      <c r="S2334" t="s">
        <v>8645</v>
      </c>
      <c r="T2334" t="b">
        <v>0</v>
      </c>
      <c r="U2334" t="b">
        <v>0</v>
      </c>
      <c r="V2334">
        <v>2</v>
      </c>
      <c r="W2334">
        <v>0</v>
      </c>
      <c r="X2334">
        <v>12</v>
      </c>
      <c r="AH2334" t="s">
        <v>6996</v>
      </c>
    </row>
    <row r="2335" spans="1:34" x14ac:dyDescent="0.25">
      <c r="A2335">
        <v>7</v>
      </c>
      <c r="B2335" t="s">
        <v>652</v>
      </c>
      <c r="C2335" t="s">
        <v>655</v>
      </c>
      <c r="D2335" t="s">
        <v>653</v>
      </c>
      <c r="E2335" t="s">
        <v>654</v>
      </c>
      <c r="F2335" t="s">
        <v>657</v>
      </c>
      <c r="G2335" t="s">
        <v>11043</v>
      </c>
      <c r="H2335" t="s">
        <v>1260</v>
      </c>
      <c r="I2335" t="s">
        <v>1261</v>
      </c>
      <c r="J2335">
        <v>2</v>
      </c>
      <c r="L2335" t="s">
        <v>1211</v>
      </c>
      <c r="M2335" t="s">
        <v>1262</v>
      </c>
      <c r="N2335" t="s">
        <v>1263</v>
      </c>
      <c r="O2335" t="s">
        <v>6997</v>
      </c>
      <c r="P2335" t="s">
        <v>403</v>
      </c>
      <c r="Q2335" t="s">
        <v>272</v>
      </c>
      <c r="R2335" t="s">
        <v>8666</v>
      </c>
      <c r="S2335" t="s">
        <v>8645</v>
      </c>
      <c r="T2335" t="b">
        <v>0</v>
      </c>
      <c r="U2335" t="b">
        <v>0</v>
      </c>
      <c r="V2335">
        <v>1</v>
      </c>
      <c r="W2335">
        <v>0</v>
      </c>
      <c r="X2335">
        <v>8</v>
      </c>
      <c r="AH2335" t="s">
        <v>6998</v>
      </c>
    </row>
    <row r="2336" spans="1:34" x14ac:dyDescent="0.25">
      <c r="A2336">
        <v>7</v>
      </c>
      <c r="B2336" t="s">
        <v>652</v>
      </c>
      <c r="C2336" t="s">
        <v>655</v>
      </c>
      <c r="D2336" t="s">
        <v>653</v>
      </c>
      <c r="E2336" t="s">
        <v>654</v>
      </c>
      <c r="F2336" t="s">
        <v>657</v>
      </c>
      <c r="G2336" t="s">
        <v>11043</v>
      </c>
      <c r="H2336" t="s">
        <v>1260</v>
      </c>
      <c r="I2336" t="s">
        <v>1261</v>
      </c>
      <c r="J2336">
        <v>2</v>
      </c>
      <c r="L2336" t="s">
        <v>1211</v>
      </c>
      <c r="M2336" t="s">
        <v>1262</v>
      </c>
      <c r="N2336" t="s">
        <v>1263</v>
      </c>
      <c r="O2336" t="s">
        <v>6999</v>
      </c>
      <c r="P2336" t="s">
        <v>403</v>
      </c>
      <c r="Q2336" t="s">
        <v>272</v>
      </c>
      <c r="R2336" t="s">
        <v>8666</v>
      </c>
      <c r="S2336" t="s">
        <v>8645</v>
      </c>
      <c r="T2336" t="b">
        <v>0</v>
      </c>
      <c r="U2336" t="b">
        <v>0</v>
      </c>
      <c r="V2336">
        <v>2</v>
      </c>
      <c r="W2336">
        <v>0</v>
      </c>
      <c r="X2336">
        <v>8</v>
      </c>
      <c r="AH2336" t="s">
        <v>7000</v>
      </c>
    </row>
    <row r="2337" spans="1:34" x14ac:dyDescent="0.25">
      <c r="A2337">
        <v>7</v>
      </c>
      <c r="B2337" t="s">
        <v>652</v>
      </c>
      <c r="C2337" t="s">
        <v>655</v>
      </c>
      <c r="D2337" t="s">
        <v>653</v>
      </c>
      <c r="E2337" t="s">
        <v>654</v>
      </c>
      <c r="F2337" t="s">
        <v>657</v>
      </c>
      <c r="G2337" t="s">
        <v>11043</v>
      </c>
      <c r="H2337" t="s">
        <v>1260</v>
      </c>
      <c r="I2337" t="s">
        <v>1261</v>
      </c>
      <c r="J2337">
        <v>2</v>
      </c>
      <c r="L2337" t="s">
        <v>1211</v>
      </c>
      <c r="M2337" t="s">
        <v>1262</v>
      </c>
      <c r="N2337" t="s">
        <v>1263</v>
      </c>
      <c r="O2337" t="s">
        <v>7001</v>
      </c>
      <c r="P2337" t="s">
        <v>147</v>
      </c>
      <c r="Q2337" t="s">
        <v>148</v>
      </c>
      <c r="R2337" t="s">
        <v>8659</v>
      </c>
      <c r="S2337" t="s">
        <v>8645</v>
      </c>
      <c r="T2337" t="b">
        <v>0</v>
      </c>
      <c r="U2337" t="b">
        <v>0</v>
      </c>
      <c r="V2337">
        <v>1</v>
      </c>
      <c r="W2337">
        <v>130</v>
      </c>
      <c r="X2337">
        <v>8</v>
      </c>
      <c r="AB2337">
        <v>3</v>
      </c>
      <c r="AC2337">
        <v>1</v>
      </c>
      <c r="AD2337">
        <v>1</v>
      </c>
      <c r="AE2337" t="s">
        <v>618</v>
      </c>
      <c r="AG2337" t="s">
        <v>2598</v>
      </c>
      <c r="AH2337" t="s">
        <v>7002</v>
      </c>
    </row>
    <row r="2338" spans="1:34" x14ac:dyDescent="0.25">
      <c r="A2338">
        <v>7</v>
      </c>
      <c r="B2338" t="s">
        <v>652</v>
      </c>
      <c r="C2338" t="s">
        <v>655</v>
      </c>
      <c r="D2338" t="s">
        <v>653</v>
      </c>
      <c r="E2338" t="s">
        <v>654</v>
      </c>
      <c r="F2338" t="s">
        <v>657</v>
      </c>
      <c r="G2338" t="s">
        <v>11043</v>
      </c>
      <c r="H2338" t="s">
        <v>1260</v>
      </c>
      <c r="I2338" t="s">
        <v>1261</v>
      </c>
      <c r="J2338">
        <v>2</v>
      </c>
      <c r="L2338" t="s">
        <v>1211</v>
      </c>
      <c r="M2338" t="s">
        <v>1262</v>
      </c>
      <c r="N2338" t="s">
        <v>1263</v>
      </c>
      <c r="O2338" t="s">
        <v>7003</v>
      </c>
      <c r="P2338" t="s">
        <v>147</v>
      </c>
      <c r="Q2338" t="s">
        <v>148</v>
      </c>
      <c r="R2338" t="s">
        <v>8659</v>
      </c>
      <c r="S2338" t="s">
        <v>8645</v>
      </c>
      <c r="T2338" t="b">
        <v>0</v>
      </c>
      <c r="U2338" t="b">
        <v>0</v>
      </c>
      <c r="V2338">
        <v>2</v>
      </c>
      <c r="W2338">
        <v>140</v>
      </c>
      <c r="X2338">
        <v>8</v>
      </c>
      <c r="AB2338">
        <v>3</v>
      </c>
      <c r="AC2338">
        <v>1</v>
      </c>
      <c r="AD2338">
        <v>1</v>
      </c>
      <c r="AE2338" t="s">
        <v>618</v>
      </c>
      <c r="AG2338" t="s">
        <v>2598</v>
      </c>
      <c r="AH2338" t="s">
        <v>7004</v>
      </c>
    </row>
    <row r="2339" spans="1:34" x14ac:dyDescent="0.25">
      <c r="A2339">
        <v>7</v>
      </c>
      <c r="B2339" t="s">
        <v>652</v>
      </c>
      <c r="C2339" t="s">
        <v>655</v>
      </c>
      <c r="D2339" t="s">
        <v>653</v>
      </c>
      <c r="E2339" t="s">
        <v>654</v>
      </c>
      <c r="F2339" t="s">
        <v>657</v>
      </c>
      <c r="G2339" t="s">
        <v>11043</v>
      </c>
      <c r="H2339" t="s">
        <v>1260</v>
      </c>
      <c r="I2339" t="s">
        <v>1261</v>
      </c>
      <c r="J2339">
        <v>2</v>
      </c>
      <c r="L2339" t="s">
        <v>1211</v>
      </c>
      <c r="M2339" t="s">
        <v>1262</v>
      </c>
      <c r="N2339" t="s">
        <v>1263</v>
      </c>
      <c r="O2339" t="s">
        <v>7005</v>
      </c>
      <c r="P2339" t="s">
        <v>147</v>
      </c>
      <c r="Q2339" t="s">
        <v>148</v>
      </c>
      <c r="R2339" t="s">
        <v>8659</v>
      </c>
      <c r="S2339" t="s">
        <v>8645</v>
      </c>
      <c r="T2339" t="b">
        <v>0</v>
      </c>
      <c r="U2339" t="b">
        <v>0</v>
      </c>
      <c r="V2339">
        <v>3</v>
      </c>
      <c r="W2339">
        <v>150</v>
      </c>
      <c r="X2339">
        <v>6.5</v>
      </c>
      <c r="AB2339">
        <v>3</v>
      </c>
      <c r="AC2339">
        <v>1</v>
      </c>
      <c r="AD2339">
        <v>1</v>
      </c>
      <c r="AE2339" t="s">
        <v>1745</v>
      </c>
      <c r="AG2339" t="s">
        <v>7006</v>
      </c>
      <c r="AH2339" t="s">
        <v>7007</v>
      </c>
    </row>
    <row r="2340" spans="1:34" x14ac:dyDescent="0.25">
      <c r="A2340">
        <v>7</v>
      </c>
      <c r="B2340" t="s">
        <v>652</v>
      </c>
      <c r="C2340" t="s">
        <v>655</v>
      </c>
      <c r="D2340" t="s">
        <v>653</v>
      </c>
      <c r="E2340" t="s">
        <v>654</v>
      </c>
      <c r="F2340" t="s">
        <v>657</v>
      </c>
      <c r="G2340" t="s">
        <v>11043</v>
      </c>
      <c r="H2340" t="s">
        <v>1260</v>
      </c>
      <c r="I2340" t="s">
        <v>1261</v>
      </c>
      <c r="J2340">
        <v>2</v>
      </c>
      <c r="L2340" t="s">
        <v>1211</v>
      </c>
      <c r="M2340" t="s">
        <v>1262</v>
      </c>
      <c r="N2340" t="s">
        <v>1263</v>
      </c>
      <c r="O2340" t="s">
        <v>7008</v>
      </c>
      <c r="P2340" t="s">
        <v>147</v>
      </c>
      <c r="Q2340" t="s">
        <v>148</v>
      </c>
      <c r="R2340" t="s">
        <v>8659</v>
      </c>
      <c r="S2340" t="s">
        <v>8645</v>
      </c>
      <c r="T2340" t="b">
        <v>0</v>
      </c>
      <c r="U2340" t="b">
        <v>0</v>
      </c>
      <c r="V2340">
        <v>4</v>
      </c>
      <c r="W2340">
        <v>150</v>
      </c>
      <c r="X2340">
        <v>5</v>
      </c>
      <c r="AB2340">
        <v>3</v>
      </c>
      <c r="AC2340">
        <v>1</v>
      </c>
      <c r="AD2340">
        <v>1</v>
      </c>
      <c r="AE2340" t="s">
        <v>1745</v>
      </c>
      <c r="AG2340" t="s">
        <v>7006</v>
      </c>
      <c r="AH2340" t="s">
        <v>7009</v>
      </c>
    </row>
    <row r="2341" spans="1:34" x14ac:dyDescent="0.25">
      <c r="A2341">
        <v>7</v>
      </c>
      <c r="B2341" t="s">
        <v>652</v>
      </c>
      <c r="C2341" t="s">
        <v>655</v>
      </c>
      <c r="D2341" t="s">
        <v>653</v>
      </c>
      <c r="E2341" t="s">
        <v>654</v>
      </c>
      <c r="F2341" t="s">
        <v>657</v>
      </c>
      <c r="G2341" t="s">
        <v>11043</v>
      </c>
      <c r="H2341" t="s">
        <v>1260</v>
      </c>
      <c r="I2341" t="s">
        <v>1261</v>
      </c>
      <c r="J2341">
        <v>2</v>
      </c>
      <c r="L2341" t="s">
        <v>1211</v>
      </c>
      <c r="M2341" t="s">
        <v>1262</v>
      </c>
      <c r="N2341" t="s">
        <v>1263</v>
      </c>
      <c r="O2341" t="s">
        <v>7010</v>
      </c>
      <c r="P2341" t="s">
        <v>181</v>
      </c>
      <c r="Q2341" t="s">
        <v>148</v>
      </c>
      <c r="R2341" t="s">
        <v>8659</v>
      </c>
      <c r="S2341" t="s">
        <v>8645</v>
      </c>
      <c r="T2341" t="b">
        <v>0</v>
      </c>
      <c r="U2341" t="b">
        <v>0</v>
      </c>
      <c r="V2341">
        <v>1</v>
      </c>
      <c r="W2341">
        <v>110</v>
      </c>
      <c r="X2341">
        <v>12</v>
      </c>
      <c r="AB2341">
        <v>2</v>
      </c>
      <c r="AC2341">
        <v>1</v>
      </c>
      <c r="AD2341">
        <v>2</v>
      </c>
      <c r="AE2341" t="s">
        <v>1745</v>
      </c>
      <c r="AG2341" t="s">
        <v>7011</v>
      </c>
      <c r="AH2341" t="s">
        <v>7012</v>
      </c>
    </row>
    <row r="2342" spans="1:34" x14ac:dyDescent="0.25">
      <c r="A2342">
        <v>7</v>
      </c>
      <c r="B2342" t="s">
        <v>652</v>
      </c>
      <c r="C2342" t="s">
        <v>655</v>
      </c>
      <c r="D2342" t="s">
        <v>653</v>
      </c>
      <c r="E2342" t="s">
        <v>654</v>
      </c>
      <c r="F2342" t="s">
        <v>657</v>
      </c>
      <c r="G2342" t="s">
        <v>11043</v>
      </c>
      <c r="H2342" t="s">
        <v>1260</v>
      </c>
      <c r="I2342" t="s">
        <v>1261</v>
      </c>
      <c r="J2342">
        <v>2</v>
      </c>
      <c r="L2342" t="s">
        <v>1211</v>
      </c>
      <c r="M2342" t="s">
        <v>1262</v>
      </c>
      <c r="N2342" t="s">
        <v>1263</v>
      </c>
      <c r="O2342" t="s">
        <v>7013</v>
      </c>
      <c r="P2342" t="s">
        <v>181</v>
      </c>
      <c r="Q2342" t="s">
        <v>148</v>
      </c>
      <c r="R2342" t="s">
        <v>8659</v>
      </c>
      <c r="S2342" t="s">
        <v>8645</v>
      </c>
      <c r="T2342" t="b">
        <v>0</v>
      </c>
      <c r="U2342" t="b">
        <v>0</v>
      </c>
      <c r="V2342">
        <v>2</v>
      </c>
      <c r="W2342">
        <v>115</v>
      </c>
      <c r="X2342">
        <v>12</v>
      </c>
      <c r="AB2342">
        <v>2</v>
      </c>
      <c r="AC2342">
        <v>1</v>
      </c>
      <c r="AD2342">
        <v>2</v>
      </c>
      <c r="AE2342" t="s">
        <v>1745</v>
      </c>
      <c r="AG2342" t="s">
        <v>7014</v>
      </c>
      <c r="AH2342" t="s">
        <v>7015</v>
      </c>
    </row>
    <row r="2343" spans="1:34" x14ac:dyDescent="0.25">
      <c r="A2343">
        <v>7</v>
      </c>
      <c r="B2343" t="s">
        <v>652</v>
      </c>
      <c r="C2343" t="s">
        <v>655</v>
      </c>
      <c r="D2343" t="s">
        <v>653</v>
      </c>
      <c r="E2343" t="s">
        <v>654</v>
      </c>
      <c r="F2343" t="s">
        <v>657</v>
      </c>
      <c r="G2343" t="s">
        <v>11043</v>
      </c>
      <c r="H2343" t="s">
        <v>1260</v>
      </c>
      <c r="I2343" t="s">
        <v>1261</v>
      </c>
      <c r="J2343">
        <v>2</v>
      </c>
      <c r="L2343" t="s">
        <v>1211</v>
      </c>
      <c r="M2343" t="s">
        <v>1262</v>
      </c>
      <c r="N2343" t="s">
        <v>1263</v>
      </c>
      <c r="O2343" t="s">
        <v>7016</v>
      </c>
      <c r="P2343" t="s">
        <v>181</v>
      </c>
      <c r="Q2343" t="s">
        <v>148</v>
      </c>
      <c r="R2343" t="s">
        <v>8659</v>
      </c>
      <c r="S2343" t="s">
        <v>8645</v>
      </c>
      <c r="T2343" t="b">
        <v>0</v>
      </c>
      <c r="U2343" t="b">
        <v>0</v>
      </c>
      <c r="V2343">
        <v>3</v>
      </c>
      <c r="W2343">
        <v>120</v>
      </c>
      <c r="X2343">
        <v>11</v>
      </c>
      <c r="AB2343">
        <v>2</v>
      </c>
      <c r="AC2343">
        <v>1</v>
      </c>
      <c r="AD2343">
        <v>2</v>
      </c>
      <c r="AE2343" t="s">
        <v>610</v>
      </c>
      <c r="AG2343" t="s">
        <v>7017</v>
      </c>
      <c r="AH2343" t="s">
        <v>7018</v>
      </c>
    </row>
    <row r="2344" spans="1:34" x14ac:dyDescent="0.25">
      <c r="A2344">
        <v>7</v>
      </c>
      <c r="B2344" t="s">
        <v>652</v>
      </c>
      <c r="C2344" t="s">
        <v>655</v>
      </c>
      <c r="D2344" t="s">
        <v>653</v>
      </c>
      <c r="E2344" t="s">
        <v>654</v>
      </c>
      <c r="F2344" t="s">
        <v>657</v>
      </c>
      <c r="G2344" t="s">
        <v>11043</v>
      </c>
      <c r="H2344" t="s">
        <v>1260</v>
      </c>
      <c r="I2344" t="s">
        <v>1261</v>
      </c>
      <c r="J2344">
        <v>2</v>
      </c>
      <c r="L2344" t="s">
        <v>1211</v>
      </c>
      <c r="M2344" t="s">
        <v>1262</v>
      </c>
      <c r="N2344" t="s">
        <v>1263</v>
      </c>
      <c r="O2344" t="s">
        <v>7019</v>
      </c>
      <c r="P2344" t="s">
        <v>181</v>
      </c>
      <c r="Q2344" t="s">
        <v>148</v>
      </c>
      <c r="R2344" t="s">
        <v>8659</v>
      </c>
      <c r="S2344" t="s">
        <v>8645</v>
      </c>
      <c r="T2344" t="b">
        <v>0</v>
      </c>
      <c r="U2344" t="b">
        <v>0</v>
      </c>
      <c r="V2344">
        <v>4</v>
      </c>
      <c r="W2344">
        <v>125</v>
      </c>
      <c r="X2344">
        <v>9</v>
      </c>
      <c r="AB2344">
        <v>2</v>
      </c>
      <c r="AC2344">
        <v>1</v>
      </c>
      <c r="AD2344">
        <v>2</v>
      </c>
      <c r="AE2344" t="s">
        <v>610</v>
      </c>
      <c r="AG2344" t="s">
        <v>7017</v>
      </c>
      <c r="AH2344" t="s">
        <v>7020</v>
      </c>
    </row>
    <row r="2345" spans="1:34" x14ac:dyDescent="0.25">
      <c r="A2345">
        <v>7</v>
      </c>
      <c r="B2345" t="s">
        <v>652</v>
      </c>
      <c r="C2345" t="s">
        <v>655</v>
      </c>
      <c r="D2345" t="s">
        <v>653</v>
      </c>
      <c r="E2345" t="s">
        <v>654</v>
      </c>
      <c r="F2345" t="s">
        <v>657</v>
      </c>
      <c r="G2345" t="s">
        <v>11043</v>
      </c>
      <c r="H2345" t="s">
        <v>1260</v>
      </c>
      <c r="I2345" t="s">
        <v>1261</v>
      </c>
      <c r="J2345">
        <v>2</v>
      </c>
      <c r="L2345" t="s">
        <v>1211</v>
      </c>
      <c r="M2345" t="s">
        <v>1262</v>
      </c>
      <c r="N2345" t="s">
        <v>1263</v>
      </c>
      <c r="O2345" t="s">
        <v>7021</v>
      </c>
      <c r="P2345" t="s">
        <v>195</v>
      </c>
      <c r="Q2345" t="s">
        <v>148</v>
      </c>
      <c r="R2345" t="s">
        <v>8490</v>
      </c>
      <c r="S2345" t="s">
        <v>8645</v>
      </c>
      <c r="T2345" t="b">
        <v>0</v>
      </c>
      <c r="U2345" t="b">
        <v>0</v>
      </c>
      <c r="V2345">
        <v>1</v>
      </c>
      <c r="W2345">
        <v>12.5</v>
      </c>
      <c r="X2345">
        <v>12</v>
      </c>
      <c r="AG2345" t="s">
        <v>7022</v>
      </c>
      <c r="AH2345" t="s">
        <v>7023</v>
      </c>
    </row>
    <row r="2346" spans="1:34" x14ac:dyDescent="0.25">
      <c r="A2346">
        <v>7</v>
      </c>
      <c r="B2346" t="s">
        <v>652</v>
      </c>
      <c r="C2346" t="s">
        <v>655</v>
      </c>
      <c r="D2346" t="s">
        <v>653</v>
      </c>
      <c r="E2346" t="s">
        <v>654</v>
      </c>
      <c r="F2346" t="s">
        <v>657</v>
      </c>
      <c r="G2346" t="s">
        <v>11043</v>
      </c>
      <c r="H2346" t="s">
        <v>1260</v>
      </c>
      <c r="I2346" t="s">
        <v>1261</v>
      </c>
      <c r="J2346">
        <v>2</v>
      </c>
      <c r="L2346" t="s">
        <v>1211</v>
      </c>
      <c r="M2346" t="s">
        <v>1262</v>
      </c>
      <c r="N2346" t="s">
        <v>1263</v>
      </c>
      <c r="O2346" t="s">
        <v>7024</v>
      </c>
      <c r="P2346" t="s">
        <v>195</v>
      </c>
      <c r="Q2346" t="s">
        <v>148</v>
      </c>
      <c r="R2346" t="s">
        <v>8490</v>
      </c>
      <c r="S2346" t="s">
        <v>8645</v>
      </c>
      <c r="T2346" t="b">
        <v>0</v>
      </c>
      <c r="U2346" t="b">
        <v>0</v>
      </c>
      <c r="V2346">
        <v>2</v>
      </c>
      <c r="W2346">
        <v>22.5</v>
      </c>
      <c r="X2346">
        <v>15</v>
      </c>
      <c r="AB2346">
        <v>2</v>
      </c>
      <c r="AC2346">
        <v>2</v>
      </c>
      <c r="AD2346">
        <v>2</v>
      </c>
      <c r="AE2346" t="s">
        <v>618</v>
      </c>
      <c r="AG2346" t="s">
        <v>7025</v>
      </c>
      <c r="AH2346" t="s">
        <v>7026</v>
      </c>
    </row>
    <row r="2347" spans="1:34" x14ac:dyDescent="0.25">
      <c r="A2347">
        <v>7</v>
      </c>
      <c r="B2347" t="s">
        <v>652</v>
      </c>
      <c r="C2347" t="s">
        <v>655</v>
      </c>
      <c r="D2347" t="s">
        <v>653</v>
      </c>
      <c r="E2347" t="s">
        <v>654</v>
      </c>
      <c r="F2347" t="s">
        <v>657</v>
      </c>
      <c r="G2347" t="s">
        <v>11043</v>
      </c>
      <c r="H2347" t="s">
        <v>1260</v>
      </c>
      <c r="I2347" t="s">
        <v>1261</v>
      </c>
      <c r="J2347">
        <v>2</v>
      </c>
      <c r="L2347" t="s">
        <v>1211</v>
      </c>
      <c r="M2347" t="s">
        <v>1262</v>
      </c>
      <c r="N2347" t="s">
        <v>1263</v>
      </c>
      <c r="O2347" t="s">
        <v>7027</v>
      </c>
      <c r="P2347" t="s">
        <v>195</v>
      </c>
      <c r="Q2347" t="s">
        <v>148</v>
      </c>
      <c r="R2347" t="s">
        <v>8490</v>
      </c>
      <c r="S2347" t="s">
        <v>8645</v>
      </c>
      <c r="T2347" t="b">
        <v>0</v>
      </c>
      <c r="U2347" t="b">
        <v>0</v>
      </c>
      <c r="V2347">
        <v>3</v>
      </c>
      <c r="W2347">
        <v>27.5</v>
      </c>
      <c r="X2347">
        <v>15</v>
      </c>
      <c r="AB2347">
        <v>2</v>
      </c>
      <c r="AC2347">
        <v>2</v>
      </c>
      <c r="AD2347">
        <v>2</v>
      </c>
      <c r="AE2347" t="s">
        <v>1745</v>
      </c>
      <c r="AG2347" t="s">
        <v>7028</v>
      </c>
      <c r="AH2347" t="s">
        <v>7029</v>
      </c>
    </row>
    <row r="2348" spans="1:34" x14ac:dyDescent="0.25">
      <c r="A2348">
        <v>7</v>
      </c>
      <c r="B2348" t="s">
        <v>652</v>
      </c>
      <c r="C2348" t="s">
        <v>655</v>
      </c>
      <c r="D2348" t="s">
        <v>653</v>
      </c>
      <c r="E2348" t="s">
        <v>654</v>
      </c>
      <c r="F2348" t="s">
        <v>657</v>
      </c>
      <c r="G2348" t="s">
        <v>11043</v>
      </c>
      <c r="H2348" t="s">
        <v>1260</v>
      </c>
      <c r="I2348" t="s">
        <v>1261</v>
      </c>
      <c r="J2348">
        <v>2</v>
      </c>
      <c r="L2348" t="s">
        <v>1211</v>
      </c>
      <c r="M2348" t="s">
        <v>1262</v>
      </c>
      <c r="N2348" t="s">
        <v>1263</v>
      </c>
      <c r="O2348" t="s">
        <v>7030</v>
      </c>
      <c r="P2348" t="s">
        <v>195</v>
      </c>
      <c r="Q2348" t="s">
        <v>148</v>
      </c>
      <c r="R2348" t="s">
        <v>8490</v>
      </c>
      <c r="S2348" t="s">
        <v>8645</v>
      </c>
      <c r="T2348" t="b">
        <v>0</v>
      </c>
      <c r="U2348" t="b">
        <v>0</v>
      </c>
      <c r="V2348">
        <v>4</v>
      </c>
      <c r="W2348">
        <v>32.5</v>
      </c>
      <c r="X2348">
        <v>12</v>
      </c>
      <c r="AB2348">
        <v>2</v>
      </c>
      <c r="AC2348">
        <v>2</v>
      </c>
      <c r="AD2348">
        <v>2</v>
      </c>
      <c r="AE2348" t="s">
        <v>1745</v>
      </c>
      <c r="AG2348" t="s">
        <v>7031</v>
      </c>
      <c r="AH2348" t="s">
        <v>7032</v>
      </c>
    </row>
    <row r="2349" spans="1:34" x14ac:dyDescent="0.25">
      <c r="A2349">
        <v>7</v>
      </c>
      <c r="B2349" t="s">
        <v>652</v>
      </c>
      <c r="C2349" t="s">
        <v>655</v>
      </c>
      <c r="D2349" t="s">
        <v>653</v>
      </c>
      <c r="E2349" t="s">
        <v>654</v>
      </c>
      <c r="F2349" t="s">
        <v>657</v>
      </c>
      <c r="G2349" t="s">
        <v>11043</v>
      </c>
      <c r="H2349" t="s">
        <v>1260</v>
      </c>
      <c r="I2349" t="s">
        <v>1261</v>
      </c>
      <c r="J2349">
        <v>2</v>
      </c>
      <c r="L2349" t="s">
        <v>1211</v>
      </c>
      <c r="M2349" t="s">
        <v>1262</v>
      </c>
      <c r="N2349" t="s">
        <v>1263</v>
      </c>
      <c r="O2349" t="s">
        <v>7033</v>
      </c>
      <c r="P2349" t="s">
        <v>217</v>
      </c>
      <c r="Q2349" t="s">
        <v>8650</v>
      </c>
      <c r="R2349" t="s">
        <v>8637</v>
      </c>
      <c r="S2349" t="s">
        <v>8645</v>
      </c>
      <c r="T2349" t="b">
        <v>1</v>
      </c>
      <c r="U2349" t="b">
        <v>0</v>
      </c>
      <c r="V2349">
        <v>1</v>
      </c>
      <c r="W2349">
        <v>20</v>
      </c>
      <c r="X2349">
        <v>12</v>
      </c>
      <c r="AB2349">
        <v>3</v>
      </c>
      <c r="AC2349">
        <v>1</v>
      </c>
      <c r="AD2349">
        <v>3</v>
      </c>
      <c r="AE2349" t="s">
        <v>1745</v>
      </c>
      <c r="AG2349" t="s">
        <v>7034</v>
      </c>
      <c r="AH2349" t="s">
        <v>7035</v>
      </c>
    </row>
    <row r="2350" spans="1:34" x14ac:dyDescent="0.25">
      <c r="A2350">
        <v>7</v>
      </c>
      <c r="B2350" t="s">
        <v>652</v>
      </c>
      <c r="C2350" t="s">
        <v>655</v>
      </c>
      <c r="D2350" t="s">
        <v>653</v>
      </c>
      <c r="E2350" t="s">
        <v>654</v>
      </c>
      <c r="F2350" t="s">
        <v>657</v>
      </c>
      <c r="G2350" t="s">
        <v>11043</v>
      </c>
      <c r="H2350" t="s">
        <v>1260</v>
      </c>
      <c r="I2350" t="s">
        <v>1261</v>
      </c>
      <c r="J2350">
        <v>2</v>
      </c>
      <c r="L2350" t="s">
        <v>1211</v>
      </c>
      <c r="M2350" t="s">
        <v>1262</v>
      </c>
      <c r="N2350" t="s">
        <v>1263</v>
      </c>
      <c r="O2350" t="s">
        <v>7036</v>
      </c>
      <c r="P2350" t="s">
        <v>217</v>
      </c>
      <c r="Q2350" t="s">
        <v>8650</v>
      </c>
      <c r="R2350" t="s">
        <v>8637</v>
      </c>
      <c r="S2350" t="s">
        <v>8645</v>
      </c>
      <c r="T2350" t="b">
        <v>1</v>
      </c>
      <c r="U2350" t="b">
        <v>0</v>
      </c>
      <c r="V2350">
        <v>2</v>
      </c>
      <c r="W2350">
        <v>22.5</v>
      </c>
      <c r="X2350">
        <v>12</v>
      </c>
      <c r="AB2350">
        <v>3</v>
      </c>
      <c r="AC2350">
        <v>1</v>
      </c>
      <c r="AD2350">
        <v>3</v>
      </c>
      <c r="AE2350" t="s">
        <v>610</v>
      </c>
      <c r="AG2350" t="s">
        <v>7037</v>
      </c>
      <c r="AH2350" t="s">
        <v>7038</v>
      </c>
    </row>
    <row r="2351" spans="1:34" x14ac:dyDescent="0.25">
      <c r="A2351">
        <v>7</v>
      </c>
      <c r="B2351" t="s">
        <v>652</v>
      </c>
      <c r="C2351" t="s">
        <v>655</v>
      </c>
      <c r="D2351" t="s">
        <v>653</v>
      </c>
      <c r="E2351" t="s">
        <v>654</v>
      </c>
      <c r="F2351" t="s">
        <v>657</v>
      </c>
      <c r="G2351" t="s">
        <v>11043</v>
      </c>
      <c r="H2351" t="s">
        <v>1260</v>
      </c>
      <c r="I2351" t="s">
        <v>1261</v>
      </c>
      <c r="J2351">
        <v>2</v>
      </c>
      <c r="L2351" t="s">
        <v>1211</v>
      </c>
      <c r="M2351" t="s">
        <v>1262</v>
      </c>
      <c r="N2351" t="s">
        <v>1263</v>
      </c>
      <c r="O2351" t="s">
        <v>7039</v>
      </c>
      <c r="P2351" t="s">
        <v>217</v>
      </c>
      <c r="Q2351" t="s">
        <v>8650</v>
      </c>
      <c r="R2351" t="s">
        <v>8637</v>
      </c>
      <c r="S2351" t="s">
        <v>8645</v>
      </c>
      <c r="T2351" t="b">
        <v>1</v>
      </c>
      <c r="U2351" t="b">
        <v>0</v>
      </c>
      <c r="V2351">
        <v>3</v>
      </c>
      <c r="W2351">
        <v>22.5</v>
      </c>
      <c r="X2351">
        <v>10</v>
      </c>
      <c r="AB2351">
        <v>3</v>
      </c>
      <c r="AC2351">
        <v>1</v>
      </c>
      <c r="AD2351">
        <v>3</v>
      </c>
      <c r="AE2351" t="s">
        <v>610</v>
      </c>
      <c r="AG2351" t="s">
        <v>7037</v>
      </c>
      <c r="AH2351" t="s">
        <v>7040</v>
      </c>
    </row>
    <row r="2352" spans="1:34" x14ac:dyDescent="0.25">
      <c r="A2352">
        <v>7</v>
      </c>
      <c r="B2352" t="s">
        <v>652</v>
      </c>
      <c r="C2352" t="s">
        <v>655</v>
      </c>
      <c r="D2352" t="s">
        <v>653</v>
      </c>
      <c r="E2352" t="s">
        <v>654</v>
      </c>
      <c r="F2352" t="s">
        <v>657</v>
      </c>
      <c r="G2352" t="s">
        <v>11043</v>
      </c>
      <c r="H2352" t="s">
        <v>1260</v>
      </c>
      <c r="I2352" t="s">
        <v>1261</v>
      </c>
      <c r="J2352">
        <v>2</v>
      </c>
      <c r="L2352" t="s">
        <v>1211</v>
      </c>
      <c r="M2352" t="s">
        <v>1262</v>
      </c>
      <c r="N2352" t="s">
        <v>1263</v>
      </c>
      <c r="O2352" t="s">
        <v>7041</v>
      </c>
      <c r="P2352" t="s">
        <v>217</v>
      </c>
      <c r="Q2352" t="s">
        <v>8650</v>
      </c>
      <c r="R2352" t="s">
        <v>8637</v>
      </c>
      <c r="S2352" t="s">
        <v>8645</v>
      </c>
      <c r="T2352" t="b">
        <v>1</v>
      </c>
      <c r="U2352" t="b">
        <v>0</v>
      </c>
      <c r="V2352">
        <v>4</v>
      </c>
      <c r="W2352">
        <v>22.5</v>
      </c>
      <c r="X2352">
        <v>9</v>
      </c>
      <c r="AB2352">
        <v>3</v>
      </c>
      <c r="AC2352">
        <v>1</v>
      </c>
      <c r="AD2352">
        <v>3</v>
      </c>
      <c r="AE2352" t="s">
        <v>610</v>
      </c>
      <c r="AG2352" t="s">
        <v>7037</v>
      </c>
      <c r="AH2352" t="s">
        <v>7042</v>
      </c>
    </row>
    <row r="2353" spans="1:34" x14ac:dyDescent="0.25">
      <c r="A2353">
        <v>7</v>
      </c>
      <c r="B2353" t="s">
        <v>652</v>
      </c>
      <c r="C2353" t="s">
        <v>655</v>
      </c>
      <c r="D2353" t="s">
        <v>653</v>
      </c>
      <c r="E2353" t="s">
        <v>654</v>
      </c>
      <c r="F2353" t="s">
        <v>657</v>
      </c>
      <c r="G2353" t="s">
        <v>11043</v>
      </c>
      <c r="H2353" t="s">
        <v>1260</v>
      </c>
      <c r="I2353" t="s">
        <v>1261</v>
      </c>
      <c r="J2353">
        <v>2</v>
      </c>
      <c r="L2353" t="s">
        <v>1211</v>
      </c>
      <c r="M2353" t="s">
        <v>1262</v>
      </c>
      <c r="N2353" t="s">
        <v>1263</v>
      </c>
      <c r="O2353" t="s">
        <v>7043</v>
      </c>
      <c r="P2353" t="s">
        <v>209</v>
      </c>
      <c r="Q2353" t="s">
        <v>8650</v>
      </c>
      <c r="R2353" t="s">
        <v>8637</v>
      </c>
      <c r="S2353" t="s">
        <v>8645</v>
      </c>
      <c r="T2353" t="b">
        <v>0</v>
      </c>
      <c r="U2353" t="b">
        <v>0</v>
      </c>
      <c r="V2353">
        <v>1</v>
      </c>
      <c r="W2353">
        <v>60</v>
      </c>
      <c r="X2353">
        <v>9</v>
      </c>
      <c r="AB2353">
        <v>2</v>
      </c>
      <c r="AC2353">
        <v>1</v>
      </c>
      <c r="AD2353">
        <v>2</v>
      </c>
      <c r="AE2353" t="s">
        <v>1745</v>
      </c>
      <c r="AG2353" t="s">
        <v>7044</v>
      </c>
      <c r="AH2353" t="s">
        <v>7045</v>
      </c>
    </row>
    <row r="2354" spans="1:34" x14ac:dyDescent="0.25">
      <c r="A2354">
        <v>7</v>
      </c>
      <c r="B2354" t="s">
        <v>652</v>
      </c>
      <c r="C2354" t="s">
        <v>655</v>
      </c>
      <c r="D2354" t="s">
        <v>653</v>
      </c>
      <c r="E2354" t="s">
        <v>654</v>
      </c>
      <c r="F2354" t="s">
        <v>657</v>
      </c>
      <c r="G2354" t="s">
        <v>11043</v>
      </c>
      <c r="H2354" t="s">
        <v>1260</v>
      </c>
      <c r="I2354" t="s">
        <v>1261</v>
      </c>
      <c r="J2354">
        <v>2</v>
      </c>
      <c r="L2354" t="s">
        <v>1211</v>
      </c>
      <c r="M2354" t="s">
        <v>1262</v>
      </c>
      <c r="N2354" t="s">
        <v>1263</v>
      </c>
      <c r="O2354" t="s">
        <v>7046</v>
      </c>
      <c r="P2354" t="s">
        <v>209</v>
      </c>
      <c r="Q2354" t="s">
        <v>8650</v>
      </c>
      <c r="R2354" t="s">
        <v>8637</v>
      </c>
      <c r="S2354" t="s">
        <v>8645</v>
      </c>
      <c r="T2354" t="b">
        <v>0</v>
      </c>
      <c r="U2354" t="b">
        <v>0</v>
      </c>
      <c r="V2354">
        <v>2</v>
      </c>
      <c r="W2354">
        <v>62.5</v>
      </c>
      <c r="X2354">
        <v>9</v>
      </c>
      <c r="AB2354">
        <v>2</v>
      </c>
      <c r="AC2354">
        <v>1</v>
      </c>
      <c r="AD2354">
        <v>2</v>
      </c>
      <c r="AE2354" t="s">
        <v>1745</v>
      </c>
      <c r="AG2354" t="s">
        <v>7044</v>
      </c>
      <c r="AH2354" t="s">
        <v>7047</v>
      </c>
    </row>
    <row r="2355" spans="1:34" x14ac:dyDescent="0.25">
      <c r="A2355">
        <v>7</v>
      </c>
      <c r="B2355" t="s">
        <v>652</v>
      </c>
      <c r="C2355" t="s">
        <v>655</v>
      </c>
      <c r="D2355" t="s">
        <v>653</v>
      </c>
      <c r="E2355" t="s">
        <v>654</v>
      </c>
      <c r="F2355" t="s">
        <v>657</v>
      </c>
      <c r="G2355" t="s">
        <v>11043</v>
      </c>
      <c r="H2355" t="s">
        <v>1260</v>
      </c>
      <c r="I2355" t="s">
        <v>1261</v>
      </c>
      <c r="J2355">
        <v>2</v>
      </c>
      <c r="L2355" t="s">
        <v>1211</v>
      </c>
      <c r="M2355" t="s">
        <v>1262</v>
      </c>
      <c r="N2355" t="s">
        <v>1263</v>
      </c>
      <c r="O2355" t="s">
        <v>7048</v>
      </c>
      <c r="P2355" t="s">
        <v>209</v>
      </c>
      <c r="Q2355" t="s">
        <v>8650</v>
      </c>
      <c r="R2355" t="s">
        <v>8637</v>
      </c>
      <c r="S2355" t="s">
        <v>8645</v>
      </c>
      <c r="T2355" t="b">
        <v>0</v>
      </c>
      <c r="U2355" t="b">
        <v>0</v>
      </c>
      <c r="V2355">
        <v>3</v>
      </c>
      <c r="W2355">
        <v>62.5</v>
      </c>
      <c r="X2355">
        <v>8</v>
      </c>
      <c r="AB2355">
        <v>2</v>
      </c>
      <c r="AC2355">
        <v>1</v>
      </c>
      <c r="AD2355">
        <v>2</v>
      </c>
      <c r="AE2355" t="s">
        <v>1745</v>
      </c>
      <c r="AG2355" t="s">
        <v>7044</v>
      </c>
      <c r="AH2355" t="s">
        <v>7049</v>
      </c>
    </row>
    <row r="2356" spans="1:34" x14ac:dyDescent="0.25">
      <c r="A2356">
        <v>7</v>
      </c>
      <c r="B2356" t="s">
        <v>652</v>
      </c>
      <c r="C2356" t="s">
        <v>655</v>
      </c>
      <c r="D2356" t="s">
        <v>653</v>
      </c>
      <c r="E2356" t="s">
        <v>654</v>
      </c>
      <c r="F2356" t="s">
        <v>657</v>
      </c>
      <c r="G2356" t="s">
        <v>11043</v>
      </c>
      <c r="H2356" t="s">
        <v>1260</v>
      </c>
      <c r="I2356" t="s">
        <v>1261</v>
      </c>
      <c r="J2356">
        <v>2</v>
      </c>
      <c r="L2356" t="s">
        <v>1211</v>
      </c>
      <c r="M2356" t="s">
        <v>1262</v>
      </c>
      <c r="N2356" t="s">
        <v>1263</v>
      </c>
      <c r="O2356" t="s">
        <v>7050</v>
      </c>
      <c r="P2356" t="s">
        <v>363</v>
      </c>
      <c r="Q2356" t="s">
        <v>357</v>
      </c>
      <c r="R2356" t="s">
        <v>357</v>
      </c>
      <c r="S2356" t="s">
        <v>357</v>
      </c>
      <c r="T2356" t="b">
        <v>0</v>
      </c>
      <c r="U2356" t="b">
        <v>1</v>
      </c>
      <c r="V2356">
        <v>2</v>
      </c>
      <c r="Y2356">
        <v>360</v>
      </c>
      <c r="Z2356">
        <v>0.68</v>
      </c>
      <c r="AA2356" t="s">
        <v>3957</v>
      </c>
      <c r="AG2356" t="s">
        <v>6992</v>
      </c>
      <c r="AH2356" t="s">
        <v>7051</v>
      </c>
    </row>
    <row r="2357" spans="1:34" x14ac:dyDescent="0.25">
      <c r="A2357">
        <v>7</v>
      </c>
      <c r="B2357" t="s">
        <v>652</v>
      </c>
      <c r="C2357" t="s">
        <v>655</v>
      </c>
      <c r="D2357" t="s">
        <v>653</v>
      </c>
      <c r="E2357" t="s">
        <v>654</v>
      </c>
      <c r="F2357" t="s">
        <v>657</v>
      </c>
      <c r="G2357" t="s">
        <v>11043</v>
      </c>
      <c r="H2357" t="s">
        <v>1260</v>
      </c>
      <c r="I2357" t="s">
        <v>1261</v>
      </c>
      <c r="J2357">
        <v>2</v>
      </c>
      <c r="L2357" t="s">
        <v>1211</v>
      </c>
      <c r="M2357" t="s">
        <v>1262</v>
      </c>
      <c r="N2357" t="s">
        <v>1263</v>
      </c>
      <c r="O2357" t="s">
        <v>7052</v>
      </c>
      <c r="P2357" t="s">
        <v>209</v>
      </c>
      <c r="Q2357" t="s">
        <v>8650</v>
      </c>
      <c r="R2357" t="s">
        <v>8637</v>
      </c>
      <c r="S2357" t="s">
        <v>8645</v>
      </c>
      <c r="T2357" t="b">
        <v>0</v>
      </c>
      <c r="U2357" t="b">
        <v>0</v>
      </c>
      <c r="V2357">
        <v>4</v>
      </c>
      <c r="W2357">
        <v>65</v>
      </c>
      <c r="X2357">
        <v>6.5</v>
      </c>
      <c r="AB2357">
        <v>2</v>
      </c>
      <c r="AC2357">
        <v>1</v>
      </c>
      <c r="AD2357">
        <v>2</v>
      </c>
      <c r="AE2357" t="s">
        <v>610</v>
      </c>
      <c r="AG2357" t="s">
        <v>1937</v>
      </c>
      <c r="AH2357" t="s">
        <v>7053</v>
      </c>
    </row>
    <row r="2358" spans="1:34" x14ac:dyDescent="0.25">
      <c r="A2358">
        <v>7</v>
      </c>
      <c r="B2358" t="s">
        <v>652</v>
      </c>
      <c r="C2358" t="s">
        <v>655</v>
      </c>
      <c r="D2358" t="s">
        <v>653</v>
      </c>
      <c r="E2358" t="s">
        <v>654</v>
      </c>
      <c r="F2358" t="s">
        <v>657</v>
      </c>
      <c r="G2358" t="s">
        <v>11043</v>
      </c>
      <c r="H2358" t="s">
        <v>1260</v>
      </c>
      <c r="I2358" t="s">
        <v>1261</v>
      </c>
      <c r="J2358">
        <v>2</v>
      </c>
      <c r="L2358" t="s">
        <v>1211</v>
      </c>
      <c r="M2358" t="s">
        <v>1262</v>
      </c>
      <c r="N2358" t="s">
        <v>1263</v>
      </c>
      <c r="O2358" t="s">
        <v>7054</v>
      </c>
      <c r="P2358" t="s">
        <v>339</v>
      </c>
      <c r="Q2358" t="s">
        <v>2</v>
      </c>
      <c r="R2358" t="s">
        <v>8653</v>
      </c>
      <c r="S2358" t="s">
        <v>8645</v>
      </c>
      <c r="T2358" t="b">
        <v>0</v>
      </c>
      <c r="U2358" t="b">
        <v>1</v>
      </c>
      <c r="V2358">
        <v>1</v>
      </c>
      <c r="W2358">
        <v>50</v>
      </c>
      <c r="Y2358">
        <v>84</v>
      </c>
      <c r="AG2358" t="s">
        <v>7055</v>
      </c>
      <c r="AH2358" t="s">
        <v>7056</v>
      </c>
    </row>
    <row r="2359" spans="1:34" x14ac:dyDescent="0.25">
      <c r="A2359">
        <v>7</v>
      </c>
      <c r="B2359" t="s">
        <v>652</v>
      </c>
      <c r="C2359" t="s">
        <v>655</v>
      </c>
      <c r="D2359" t="s">
        <v>653</v>
      </c>
      <c r="E2359" t="s">
        <v>654</v>
      </c>
      <c r="F2359" t="s">
        <v>657</v>
      </c>
      <c r="G2359" t="s">
        <v>11043</v>
      </c>
      <c r="H2359" t="s">
        <v>1260</v>
      </c>
      <c r="I2359" t="s">
        <v>1261</v>
      </c>
      <c r="J2359">
        <v>2</v>
      </c>
      <c r="L2359" t="s">
        <v>1211</v>
      </c>
      <c r="M2359" t="s">
        <v>1262</v>
      </c>
      <c r="N2359" t="s">
        <v>1263</v>
      </c>
      <c r="O2359" t="s">
        <v>7057</v>
      </c>
      <c r="P2359" t="s">
        <v>339</v>
      </c>
      <c r="Q2359" t="s">
        <v>2</v>
      </c>
      <c r="R2359" t="s">
        <v>8653</v>
      </c>
      <c r="S2359" t="s">
        <v>8645</v>
      </c>
      <c r="T2359" t="b">
        <v>0</v>
      </c>
      <c r="U2359" t="b">
        <v>1</v>
      </c>
      <c r="V2359">
        <v>2</v>
      </c>
      <c r="W2359">
        <v>50</v>
      </c>
      <c r="Y2359">
        <v>58.8</v>
      </c>
      <c r="AG2359" t="s">
        <v>7058</v>
      </c>
      <c r="AH2359" t="s">
        <v>7059</v>
      </c>
    </row>
    <row r="2360" spans="1:34" x14ac:dyDescent="0.25">
      <c r="A2360">
        <v>7</v>
      </c>
      <c r="B2360" t="s">
        <v>652</v>
      </c>
      <c r="C2360" t="s">
        <v>655</v>
      </c>
      <c r="D2360" t="s">
        <v>653</v>
      </c>
      <c r="E2360" t="s">
        <v>654</v>
      </c>
      <c r="F2360" t="s">
        <v>657</v>
      </c>
      <c r="G2360" t="s">
        <v>11043</v>
      </c>
      <c r="H2360" t="s">
        <v>1260</v>
      </c>
      <c r="I2360" t="s">
        <v>1261</v>
      </c>
      <c r="J2360">
        <v>2</v>
      </c>
      <c r="L2360" t="s">
        <v>1211</v>
      </c>
      <c r="M2360" t="s">
        <v>1262</v>
      </c>
      <c r="N2360" t="s">
        <v>1263</v>
      </c>
      <c r="O2360" t="s">
        <v>7060</v>
      </c>
      <c r="P2360" t="s">
        <v>339</v>
      </c>
      <c r="Q2360" t="s">
        <v>2</v>
      </c>
      <c r="R2360" t="s">
        <v>8653</v>
      </c>
      <c r="S2360" t="s">
        <v>8645</v>
      </c>
      <c r="T2360" t="b">
        <v>0</v>
      </c>
      <c r="U2360" t="b">
        <v>1</v>
      </c>
      <c r="V2360">
        <v>3</v>
      </c>
      <c r="W2360">
        <v>50</v>
      </c>
      <c r="Y2360">
        <v>49.8</v>
      </c>
      <c r="AH2360" t="s">
        <v>7061</v>
      </c>
    </row>
    <row r="2361" spans="1:34" x14ac:dyDescent="0.25">
      <c r="A2361">
        <v>7</v>
      </c>
      <c r="B2361" t="s">
        <v>652</v>
      </c>
      <c r="C2361" t="s">
        <v>655</v>
      </c>
      <c r="D2361" t="s">
        <v>653</v>
      </c>
      <c r="E2361" t="s">
        <v>654</v>
      </c>
      <c r="F2361" t="s">
        <v>657</v>
      </c>
      <c r="G2361" t="s">
        <v>11043</v>
      </c>
      <c r="H2361" t="s">
        <v>1260</v>
      </c>
      <c r="I2361" t="s">
        <v>1261</v>
      </c>
      <c r="J2361">
        <v>2</v>
      </c>
      <c r="L2361" t="s">
        <v>1211</v>
      </c>
      <c r="M2361" t="s">
        <v>1262</v>
      </c>
      <c r="N2361" t="s">
        <v>1263</v>
      </c>
      <c r="O2361" t="s">
        <v>7062</v>
      </c>
      <c r="P2361" t="s">
        <v>334</v>
      </c>
      <c r="Q2361" t="s">
        <v>2</v>
      </c>
      <c r="R2361" t="s">
        <v>8652</v>
      </c>
      <c r="S2361" t="s">
        <v>8646</v>
      </c>
      <c r="T2361" t="b">
        <v>0</v>
      </c>
      <c r="U2361" t="b">
        <v>1</v>
      </c>
      <c r="V2361">
        <v>1</v>
      </c>
      <c r="W2361">
        <v>0</v>
      </c>
      <c r="Y2361">
        <v>61.2</v>
      </c>
      <c r="AG2361" t="s">
        <v>7063</v>
      </c>
      <c r="AH2361" t="s">
        <v>7064</v>
      </c>
    </row>
    <row r="2362" spans="1:34" x14ac:dyDescent="0.25">
      <c r="A2362">
        <v>7</v>
      </c>
      <c r="B2362" t="s">
        <v>652</v>
      </c>
      <c r="C2362" t="s">
        <v>655</v>
      </c>
      <c r="D2362" t="s">
        <v>653</v>
      </c>
      <c r="E2362" t="s">
        <v>654</v>
      </c>
      <c r="F2362" t="s">
        <v>657</v>
      </c>
      <c r="G2362" t="s">
        <v>11043</v>
      </c>
      <c r="H2362" t="s">
        <v>1260</v>
      </c>
      <c r="I2362" t="s">
        <v>1261</v>
      </c>
      <c r="J2362">
        <v>2</v>
      </c>
      <c r="L2362" t="s">
        <v>1211</v>
      </c>
      <c r="M2362" t="s">
        <v>1262</v>
      </c>
      <c r="N2362" t="s">
        <v>1263</v>
      </c>
      <c r="O2362" t="s">
        <v>7065</v>
      </c>
      <c r="P2362" t="s">
        <v>334</v>
      </c>
      <c r="Q2362" t="s">
        <v>2</v>
      </c>
      <c r="R2362" t="s">
        <v>8652</v>
      </c>
      <c r="S2362" t="s">
        <v>8646</v>
      </c>
      <c r="T2362" t="b">
        <v>0</v>
      </c>
      <c r="U2362" t="b">
        <v>1</v>
      </c>
      <c r="V2362">
        <v>2</v>
      </c>
      <c r="W2362">
        <v>0</v>
      </c>
      <c r="Y2362">
        <v>51</v>
      </c>
      <c r="AG2362" t="s">
        <v>7066</v>
      </c>
      <c r="AH2362" t="s">
        <v>7067</v>
      </c>
    </row>
    <row r="2363" spans="1:34" x14ac:dyDescent="0.25">
      <c r="A2363">
        <v>7</v>
      </c>
      <c r="B2363" t="s">
        <v>652</v>
      </c>
      <c r="C2363" t="s">
        <v>655</v>
      </c>
      <c r="D2363" t="s">
        <v>653</v>
      </c>
      <c r="E2363" t="s">
        <v>654</v>
      </c>
      <c r="F2363" t="s">
        <v>657</v>
      </c>
      <c r="G2363" t="s">
        <v>11043</v>
      </c>
      <c r="H2363" t="s">
        <v>1260</v>
      </c>
      <c r="I2363" t="s">
        <v>1261</v>
      </c>
      <c r="J2363">
        <v>2</v>
      </c>
      <c r="L2363" t="s">
        <v>1211</v>
      </c>
      <c r="M2363" t="s">
        <v>1262</v>
      </c>
      <c r="N2363" t="s">
        <v>1263</v>
      </c>
      <c r="O2363" t="s">
        <v>7068</v>
      </c>
      <c r="P2363" t="s">
        <v>356</v>
      </c>
      <c r="Q2363" t="s">
        <v>25</v>
      </c>
      <c r="R2363" t="s">
        <v>25</v>
      </c>
      <c r="S2363" t="s">
        <v>357</v>
      </c>
      <c r="T2363" t="b">
        <v>0</v>
      </c>
      <c r="U2363" t="b">
        <v>1</v>
      </c>
      <c r="V2363">
        <v>1</v>
      </c>
      <c r="Y2363">
        <v>460</v>
      </c>
      <c r="Z2363">
        <v>2</v>
      </c>
      <c r="AA2363" t="s">
        <v>3957</v>
      </c>
      <c r="AG2363" t="s">
        <v>6920</v>
      </c>
      <c r="AH2363" t="s">
        <v>1263</v>
      </c>
    </row>
    <row r="2364" spans="1:34" x14ac:dyDescent="0.25">
      <c r="A2364">
        <v>7</v>
      </c>
      <c r="B2364" t="s">
        <v>652</v>
      </c>
      <c r="C2364" t="s">
        <v>655</v>
      </c>
      <c r="D2364" t="s">
        <v>653</v>
      </c>
      <c r="E2364" t="s">
        <v>654</v>
      </c>
      <c r="F2364" t="s">
        <v>657</v>
      </c>
      <c r="G2364" t="s">
        <v>11043</v>
      </c>
      <c r="H2364" t="s">
        <v>1264</v>
      </c>
      <c r="I2364" t="s">
        <v>1265</v>
      </c>
      <c r="J2364">
        <v>3</v>
      </c>
      <c r="L2364" t="s">
        <v>1216</v>
      </c>
      <c r="M2364" t="s">
        <v>1266</v>
      </c>
      <c r="N2364" t="s">
        <v>1267</v>
      </c>
      <c r="O2364" t="s">
        <v>7069</v>
      </c>
      <c r="P2364" t="s">
        <v>363</v>
      </c>
      <c r="Q2364" t="s">
        <v>357</v>
      </c>
      <c r="R2364" t="s">
        <v>357</v>
      </c>
      <c r="S2364" t="s">
        <v>357</v>
      </c>
      <c r="T2364" t="b">
        <v>0</v>
      </c>
      <c r="U2364" t="b">
        <v>1</v>
      </c>
      <c r="V2364">
        <v>1</v>
      </c>
      <c r="Y2364">
        <v>360</v>
      </c>
      <c r="Z2364">
        <v>0.69</v>
      </c>
      <c r="AA2364" t="s">
        <v>3957</v>
      </c>
      <c r="AG2364" t="s">
        <v>2816</v>
      </c>
      <c r="AH2364" t="s">
        <v>1266</v>
      </c>
    </row>
    <row r="2365" spans="1:34" x14ac:dyDescent="0.25">
      <c r="A2365">
        <v>7</v>
      </c>
      <c r="B2365" t="s">
        <v>652</v>
      </c>
      <c r="C2365" t="s">
        <v>655</v>
      </c>
      <c r="D2365" t="s">
        <v>653</v>
      </c>
      <c r="E2365" t="s">
        <v>654</v>
      </c>
      <c r="F2365" t="s">
        <v>657</v>
      </c>
      <c r="G2365" t="s">
        <v>11043</v>
      </c>
      <c r="H2365" t="s">
        <v>1264</v>
      </c>
      <c r="I2365" t="s">
        <v>1265</v>
      </c>
      <c r="J2365">
        <v>3</v>
      </c>
      <c r="L2365" t="s">
        <v>1216</v>
      </c>
      <c r="M2365" t="s">
        <v>1266</v>
      </c>
      <c r="N2365" t="s">
        <v>1267</v>
      </c>
      <c r="O2365" t="s">
        <v>7070</v>
      </c>
      <c r="P2365" t="s">
        <v>265</v>
      </c>
      <c r="Q2365" t="s">
        <v>369</v>
      </c>
      <c r="R2365" t="s">
        <v>8654</v>
      </c>
      <c r="S2365" t="s">
        <v>8645</v>
      </c>
      <c r="T2365" t="b">
        <v>0</v>
      </c>
      <c r="U2365" t="b">
        <v>0</v>
      </c>
      <c r="V2365">
        <v>1</v>
      </c>
      <c r="W2365">
        <v>65</v>
      </c>
      <c r="X2365">
        <v>10</v>
      </c>
      <c r="AB2365">
        <v>3</v>
      </c>
      <c r="AC2365">
        <v>1</v>
      </c>
      <c r="AD2365">
        <v>1</v>
      </c>
      <c r="AE2365" t="s">
        <v>618</v>
      </c>
      <c r="AG2365" t="s">
        <v>2598</v>
      </c>
      <c r="AH2365" t="s">
        <v>7071</v>
      </c>
    </row>
    <row r="2366" spans="1:34" x14ac:dyDescent="0.25">
      <c r="A2366">
        <v>7</v>
      </c>
      <c r="B2366" t="s">
        <v>652</v>
      </c>
      <c r="C2366" t="s">
        <v>655</v>
      </c>
      <c r="D2366" t="s">
        <v>653</v>
      </c>
      <c r="E2366" t="s">
        <v>654</v>
      </c>
      <c r="F2366" t="s">
        <v>657</v>
      </c>
      <c r="G2366" t="s">
        <v>11043</v>
      </c>
      <c r="H2366" t="s">
        <v>1264</v>
      </c>
      <c r="I2366" t="s">
        <v>1265</v>
      </c>
      <c r="J2366">
        <v>3</v>
      </c>
      <c r="L2366" t="s">
        <v>1216</v>
      </c>
      <c r="M2366" t="s">
        <v>1266</v>
      </c>
      <c r="N2366" t="s">
        <v>1267</v>
      </c>
      <c r="O2366" t="s">
        <v>7072</v>
      </c>
      <c r="P2366" t="s">
        <v>265</v>
      </c>
      <c r="Q2366" t="s">
        <v>369</v>
      </c>
      <c r="R2366" t="s">
        <v>8654</v>
      </c>
      <c r="S2366" t="s">
        <v>8645</v>
      </c>
      <c r="T2366" t="b">
        <v>0</v>
      </c>
      <c r="U2366" t="b">
        <v>0</v>
      </c>
      <c r="V2366">
        <v>2</v>
      </c>
      <c r="W2366">
        <v>70</v>
      </c>
      <c r="X2366">
        <v>10</v>
      </c>
      <c r="AB2366">
        <v>3</v>
      </c>
      <c r="AC2366">
        <v>1</v>
      </c>
      <c r="AD2366">
        <v>1</v>
      </c>
      <c r="AE2366" t="s">
        <v>618</v>
      </c>
      <c r="AG2366" t="s">
        <v>2598</v>
      </c>
      <c r="AH2366" t="s">
        <v>7073</v>
      </c>
    </row>
    <row r="2367" spans="1:34" x14ac:dyDescent="0.25">
      <c r="A2367">
        <v>7</v>
      </c>
      <c r="B2367" t="s">
        <v>652</v>
      </c>
      <c r="C2367" t="s">
        <v>655</v>
      </c>
      <c r="D2367" t="s">
        <v>653</v>
      </c>
      <c r="E2367" t="s">
        <v>654</v>
      </c>
      <c r="F2367" t="s">
        <v>657</v>
      </c>
      <c r="G2367" t="s">
        <v>11043</v>
      </c>
      <c r="H2367" t="s">
        <v>1264</v>
      </c>
      <c r="I2367" t="s">
        <v>1265</v>
      </c>
      <c r="J2367">
        <v>3</v>
      </c>
      <c r="L2367" t="s">
        <v>1216</v>
      </c>
      <c r="M2367" t="s">
        <v>1266</v>
      </c>
      <c r="N2367" t="s">
        <v>1267</v>
      </c>
      <c r="O2367" t="s">
        <v>7074</v>
      </c>
      <c r="P2367" t="s">
        <v>265</v>
      </c>
      <c r="Q2367" t="s">
        <v>369</v>
      </c>
      <c r="R2367" t="s">
        <v>8654</v>
      </c>
      <c r="S2367" t="s">
        <v>8645</v>
      </c>
      <c r="T2367" t="b">
        <v>0</v>
      </c>
      <c r="U2367" t="b">
        <v>0</v>
      </c>
      <c r="V2367">
        <v>3</v>
      </c>
      <c r="W2367">
        <v>75</v>
      </c>
      <c r="X2367">
        <v>10</v>
      </c>
      <c r="AB2367">
        <v>3</v>
      </c>
      <c r="AC2367">
        <v>1</v>
      </c>
      <c r="AD2367">
        <v>1</v>
      </c>
      <c r="AE2367" t="s">
        <v>1745</v>
      </c>
      <c r="AG2367" t="s">
        <v>3083</v>
      </c>
      <c r="AH2367" t="s">
        <v>7075</v>
      </c>
    </row>
    <row r="2368" spans="1:34" x14ac:dyDescent="0.25">
      <c r="A2368">
        <v>7</v>
      </c>
      <c r="B2368" t="s">
        <v>652</v>
      </c>
      <c r="C2368" t="s">
        <v>655</v>
      </c>
      <c r="D2368" t="s">
        <v>653</v>
      </c>
      <c r="E2368" t="s">
        <v>654</v>
      </c>
      <c r="F2368" t="s">
        <v>657</v>
      </c>
      <c r="G2368" t="s">
        <v>11043</v>
      </c>
      <c r="H2368" t="s">
        <v>1264</v>
      </c>
      <c r="I2368" t="s">
        <v>1265</v>
      </c>
      <c r="J2368">
        <v>3</v>
      </c>
      <c r="L2368" t="s">
        <v>1216</v>
      </c>
      <c r="M2368" t="s">
        <v>1266</v>
      </c>
      <c r="N2368" t="s">
        <v>1267</v>
      </c>
      <c r="O2368" t="s">
        <v>7076</v>
      </c>
      <c r="P2368" t="s">
        <v>249</v>
      </c>
      <c r="Q2368" t="s">
        <v>369</v>
      </c>
      <c r="R2368" t="s">
        <v>423</v>
      </c>
      <c r="S2368" t="s">
        <v>8645</v>
      </c>
      <c r="T2368" t="b">
        <v>0</v>
      </c>
      <c r="U2368" t="b">
        <v>0</v>
      </c>
      <c r="V2368">
        <v>1</v>
      </c>
      <c r="W2368">
        <v>150</v>
      </c>
      <c r="X2368">
        <v>10</v>
      </c>
      <c r="AB2368">
        <v>3</v>
      </c>
      <c r="AC2368">
        <v>1</v>
      </c>
      <c r="AD2368">
        <v>1</v>
      </c>
      <c r="AE2368" t="s">
        <v>2289</v>
      </c>
      <c r="AG2368" t="s">
        <v>6251</v>
      </c>
      <c r="AH2368" t="s">
        <v>7077</v>
      </c>
    </row>
    <row r="2369" spans="1:34" x14ac:dyDescent="0.25">
      <c r="A2369">
        <v>7</v>
      </c>
      <c r="B2369" t="s">
        <v>652</v>
      </c>
      <c r="C2369" t="s">
        <v>655</v>
      </c>
      <c r="D2369" t="s">
        <v>653</v>
      </c>
      <c r="E2369" t="s">
        <v>654</v>
      </c>
      <c r="F2369" t="s">
        <v>657</v>
      </c>
      <c r="G2369" t="s">
        <v>11043</v>
      </c>
      <c r="H2369" t="s">
        <v>1264</v>
      </c>
      <c r="I2369" t="s">
        <v>1265</v>
      </c>
      <c r="J2369">
        <v>3</v>
      </c>
      <c r="L2369" t="s">
        <v>1216</v>
      </c>
      <c r="M2369" t="s">
        <v>1266</v>
      </c>
      <c r="N2369" t="s">
        <v>1267</v>
      </c>
      <c r="O2369" t="s">
        <v>7078</v>
      </c>
      <c r="P2369" t="s">
        <v>249</v>
      </c>
      <c r="Q2369" t="s">
        <v>369</v>
      </c>
      <c r="R2369" t="s">
        <v>423</v>
      </c>
      <c r="S2369" t="s">
        <v>8645</v>
      </c>
      <c r="T2369" t="b">
        <v>0</v>
      </c>
      <c r="U2369" t="b">
        <v>0</v>
      </c>
      <c r="V2369">
        <v>2</v>
      </c>
      <c r="W2369">
        <v>150</v>
      </c>
      <c r="X2369">
        <v>10</v>
      </c>
      <c r="AB2369">
        <v>3</v>
      </c>
      <c r="AC2369">
        <v>1</v>
      </c>
      <c r="AD2369">
        <v>1</v>
      </c>
      <c r="AE2369" t="s">
        <v>618</v>
      </c>
      <c r="AG2369" t="s">
        <v>2598</v>
      </c>
      <c r="AH2369" t="s">
        <v>7079</v>
      </c>
    </row>
    <row r="2370" spans="1:34" x14ac:dyDescent="0.25">
      <c r="A2370">
        <v>7</v>
      </c>
      <c r="B2370" t="s">
        <v>652</v>
      </c>
      <c r="C2370" t="s">
        <v>655</v>
      </c>
      <c r="D2370" t="s">
        <v>653</v>
      </c>
      <c r="E2370" t="s">
        <v>654</v>
      </c>
      <c r="F2370" t="s">
        <v>657</v>
      </c>
      <c r="G2370" t="s">
        <v>11043</v>
      </c>
      <c r="H2370" t="s">
        <v>1264</v>
      </c>
      <c r="I2370" t="s">
        <v>1265</v>
      </c>
      <c r="J2370">
        <v>3</v>
      </c>
      <c r="L2370" t="s">
        <v>1216</v>
      </c>
      <c r="M2370" t="s">
        <v>1266</v>
      </c>
      <c r="N2370" t="s">
        <v>1267</v>
      </c>
      <c r="O2370" t="s">
        <v>7080</v>
      </c>
      <c r="P2370" t="s">
        <v>249</v>
      </c>
      <c r="Q2370" t="s">
        <v>369</v>
      </c>
      <c r="R2370" t="s">
        <v>423</v>
      </c>
      <c r="S2370" t="s">
        <v>8645</v>
      </c>
      <c r="T2370" t="b">
        <v>0</v>
      </c>
      <c r="U2370" t="b">
        <v>0</v>
      </c>
      <c r="V2370">
        <v>3</v>
      </c>
      <c r="W2370">
        <v>150</v>
      </c>
      <c r="X2370">
        <v>10</v>
      </c>
      <c r="AB2370">
        <v>3</v>
      </c>
      <c r="AC2370">
        <v>1</v>
      </c>
      <c r="AD2370">
        <v>1</v>
      </c>
      <c r="AE2370" t="s">
        <v>1745</v>
      </c>
      <c r="AG2370" t="s">
        <v>3083</v>
      </c>
      <c r="AH2370" t="s">
        <v>7081</v>
      </c>
    </row>
    <row r="2371" spans="1:34" x14ac:dyDescent="0.25">
      <c r="A2371">
        <v>7</v>
      </c>
      <c r="B2371" t="s">
        <v>652</v>
      </c>
      <c r="C2371" t="s">
        <v>655</v>
      </c>
      <c r="D2371" t="s">
        <v>653</v>
      </c>
      <c r="E2371" t="s">
        <v>654</v>
      </c>
      <c r="F2371" t="s">
        <v>657</v>
      </c>
      <c r="G2371" t="s">
        <v>11043</v>
      </c>
      <c r="H2371" t="s">
        <v>1264</v>
      </c>
      <c r="I2371" t="s">
        <v>1265</v>
      </c>
      <c r="J2371">
        <v>3</v>
      </c>
      <c r="L2371" t="s">
        <v>1216</v>
      </c>
      <c r="M2371" t="s">
        <v>1266</v>
      </c>
      <c r="N2371" t="s">
        <v>1267</v>
      </c>
      <c r="O2371" t="s">
        <v>7082</v>
      </c>
      <c r="P2371" t="s">
        <v>275</v>
      </c>
      <c r="Q2371" t="s">
        <v>369</v>
      </c>
      <c r="R2371" t="s">
        <v>8654</v>
      </c>
      <c r="S2371" t="s">
        <v>8645</v>
      </c>
      <c r="T2371" t="b">
        <v>1</v>
      </c>
      <c r="U2371" t="b">
        <v>0</v>
      </c>
      <c r="V2371">
        <v>1</v>
      </c>
      <c r="W2371">
        <v>30</v>
      </c>
      <c r="Y2371">
        <v>12</v>
      </c>
      <c r="AB2371">
        <v>2</v>
      </c>
      <c r="AC2371">
        <v>1</v>
      </c>
      <c r="AD2371">
        <v>1</v>
      </c>
      <c r="AE2371" t="s">
        <v>2289</v>
      </c>
      <c r="AG2371" t="s">
        <v>7083</v>
      </c>
      <c r="AH2371" t="s">
        <v>7084</v>
      </c>
    </row>
    <row r="2372" spans="1:34" x14ac:dyDescent="0.25">
      <c r="A2372">
        <v>7</v>
      </c>
      <c r="B2372" t="s">
        <v>652</v>
      </c>
      <c r="C2372" t="s">
        <v>655</v>
      </c>
      <c r="D2372" t="s">
        <v>653</v>
      </c>
      <c r="E2372" t="s">
        <v>654</v>
      </c>
      <c r="F2372" t="s">
        <v>657</v>
      </c>
      <c r="G2372" t="s">
        <v>11043</v>
      </c>
      <c r="H2372" t="s">
        <v>1264</v>
      </c>
      <c r="I2372" t="s">
        <v>1265</v>
      </c>
      <c r="J2372">
        <v>3</v>
      </c>
      <c r="L2372" t="s">
        <v>1216</v>
      </c>
      <c r="M2372" t="s">
        <v>1266</v>
      </c>
      <c r="N2372" t="s">
        <v>1267</v>
      </c>
      <c r="O2372" t="s">
        <v>7085</v>
      </c>
      <c r="P2372" t="s">
        <v>275</v>
      </c>
      <c r="Q2372" t="s">
        <v>369</v>
      </c>
      <c r="R2372" t="s">
        <v>8654</v>
      </c>
      <c r="S2372" t="s">
        <v>8645</v>
      </c>
      <c r="T2372" t="b">
        <v>1</v>
      </c>
      <c r="U2372" t="b">
        <v>0</v>
      </c>
      <c r="V2372">
        <v>2</v>
      </c>
      <c r="W2372">
        <v>35</v>
      </c>
      <c r="Y2372">
        <v>12</v>
      </c>
      <c r="AB2372">
        <v>2</v>
      </c>
      <c r="AC2372">
        <v>1</v>
      </c>
      <c r="AD2372">
        <v>1</v>
      </c>
      <c r="AE2372" t="s">
        <v>2289</v>
      </c>
      <c r="AG2372" t="s">
        <v>7083</v>
      </c>
      <c r="AH2372" t="s">
        <v>7086</v>
      </c>
    </row>
    <row r="2373" spans="1:34" x14ac:dyDescent="0.25">
      <c r="A2373">
        <v>7</v>
      </c>
      <c r="B2373" t="s">
        <v>652</v>
      </c>
      <c r="C2373" t="s">
        <v>655</v>
      </c>
      <c r="D2373" t="s">
        <v>653</v>
      </c>
      <c r="E2373" t="s">
        <v>654</v>
      </c>
      <c r="F2373" t="s">
        <v>657</v>
      </c>
      <c r="G2373" t="s">
        <v>11043</v>
      </c>
      <c r="H2373" t="s">
        <v>1264</v>
      </c>
      <c r="I2373" t="s">
        <v>1265</v>
      </c>
      <c r="J2373">
        <v>3</v>
      </c>
      <c r="L2373" t="s">
        <v>1216</v>
      </c>
      <c r="M2373" t="s">
        <v>1266</v>
      </c>
      <c r="N2373" t="s">
        <v>1267</v>
      </c>
      <c r="O2373" t="s">
        <v>7087</v>
      </c>
      <c r="P2373" t="s">
        <v>1</v>
      </c>
      <c r="Q2373" t="s">
        <v>2</v>
      </c>
      <c r="R2373" t="s">
        <v>2</v>
      </c>
      <c r="S2373" t="s">
        <v>8646</v>
      </c>
      <c r="T2373" t="b">
        <v>0</v>
      </c>
      <c r="U2373" t="b">
        <v>1</v>
      </c>
      <c r="V2373">
        <v>1</v>
      </c>
      <c r="W2373">
        <v>150</v>
      </c>
      <c r="Y2373">
        <v>60</v>
      </c>
      <c r="AG2373" t="s">
        <v>6814</v>
      </c>
      <c r="AH2373" t="s">
        <v>7088</v>
      </c>
    </row>
    <row r="2374" spans="1:34" x14ac:dyDescent="0.25">
      <c r="A2374">
        <v>7</v>
      </c>
      <c r="B2374" t="s">
        <v>652</v>
      </c>
      <c r="C2374" t="s">
        <v>655</v>
      </c>
      <c r="D2374" t="s">
        <v>653</v>
      </c>
      <c r="E2374" t="s">
        <v>654</v>
      </c>
      <c r="F2374" t="s">
        <v>657</v>
      </c>
      <c r="G2374" t="s">
        <v>11043</v>
      </c>
      <c r="H2374" t="s">
        <v>1264</v>
      </c>
      <c r="I2374" t="s">
        <v>1265</v>
      </c>
      <c r="J2374">
        <v>3</v>
      </c>
      <c r="L2374" t="s">
        <v>1216</v>
      </c>
      <c r="M2374" t="s">
        <v>1266</v>
      </c>
      <c r="N2374" t="s">
        <v>1267</v>
      </c>
      <c r="O2374" t="s">
        <v>7089</v>
      </c>
      <c r="P2374" t="s">
        <v>1</v>
      </c>
      <c r="Q2374" t="s">
        <v>2</v>
      </c>
      <c r="R2374" t="s">
        <v>2</v>
      </c>
      <c r="S2374" t="s">
        <v>8646</v>
      </c>
      <c r="T2374" t="b">
        <v>0</v>
      </c>
      <c r="U2374" t="b">
        <v>1</v>
      </c>
      <c r="V2374">
        <v>2</v>
      </c>
      <c r="W2374">
        <v>150</v>
      </c>
      <c r="Y2374">
        <v>52.8</v>
      </c>
      <c r="AG2374" t="s">
        <v>6814</v>
      </c>
      <c r="AH2374" t="s">
        <v>7090</v>
      </c>
    </row>
    <row r="2375" spans="1:34" x14ac:dyDescent="0.25">
      <c r="A2375">
        <v>7</v>
      </c>
      <c r="B2375" t="s">
        <v>652</v>
      </c>
      <c r="C2375" t="s">
        <v>655</v>
      </c>
      <c r="D2375" t="s">
        <v>653</v>
      </c>
      <c r="E2375" t="s">
        <v>654</v>
      </c>
      <c r="F2375" t="s">
        <v>657</v>
      </c>
      <c r="G2375" t="s">
        <v>11043</v>
      </c>
      <c r="H2375" t="s">
        <v>1264</v>
      </c>
      <c r="I2375" t="s">
        <v>1265</v>
      </c>
      <c r="J2375">
        <v>3</v>
      </c>
      <c r="L2375" t="s">
        <v>1216</v>
      </c>
      <c r="M2375" t="s">
        <v>1266</v>
      </c>
      <c r="N2375" t="s">
        <v>1267</v>
      </c>
      <c r="O2375" t="s">
        <v>7091</v>
      </c>
      <c r="P2375" t="s">
        <v>1</v>
      </c>
      <c r="Q2375" t="s">
        <v>2</v>
      </c>
      <c r="R2375" t="s">
        <v>2</v>
      </c>
      <c r="S2375" t="s">
        <v>8646</v>
      </c>
      <c r="T2375" t="b">
        <v>0</v>
      </c>
      <c r="U2375" t="b">
        <v>1</v>
      </c>
      <c r="V2375">
        <v>3</v>
      </c>
      <c r="W2375">
        <v>150</v>
      </c>
      <c r="Y2375">
        <v>46.800000000000004</v>
      </c>
      <c r="AG2375" t="s">
        <v>6814</v>
      </c>
      <c r="AH2375" t="s">
        <v>7092</v>
      </c>
    </row>
    <row r="2376" spans="1:34" x14ac:dyDescent="0.25">
      <c r="A2376">
        <v>7</v>
      </c>
      <c r="B2376" t="s">
        <v>652</v>
      </c>
      <c r="C2376" t="s">
        <v>655</v>
      </c>
      <c r="D2376" t="s">
        <v>653</v>
      </c>
      <c r="E2376" t="s">
        <v>654</v>
      </c>
      <c r="F2376" t="s">
        <v>657</v>
      </c>
      <c r="G2376" t="s">
        <v>11043</v>
      </c>
      <c r="H2376" t="s">
        <v>1264</v>
      </c>
      <c r="I2376" t="s">
        <v>1265</v>
      </c>
      <c r="J2376">
        <v>3</v>
      </c>
      <c r="L2376" t="s">
        <v>1216</v>
      </c>
      <c r="M2376" t="s">
        <v>1266</v>
      </c>
      <c r="N2376" t="s">
        <v>1267</v>
      </c>
      <c r="O2376" t="s">
        <v>7093</v>
      </c>
      <c r="P2376" t="s">
        <v>1</v>
      </c>
      <c r="Q2376" t="s">
        <v>2</v>
      </c>
      <c r="R2376" t="s">
        <v>2</v>
      </c>
      <c r="S2376" t="s">
        <v>8646</v>
      </c>
      <c r="T2376" t="b">
        <v>0</v>
      </c>
      <c r="U2376" t="b">
        <v>1</v>
      </c>
      <c r="V2376">
        <v>4</v>
      </c>
      <c r="W2376">
        <v>150</v>
      </c>
      <c r="Y2376">
        <v>43.199999999999996</v>
      </c>
      <c r="AG2376" t="s">
        <v>6814</v>
      </c>
      <c r="AH2376" t="s">
        <v>7094</v>
      </c>
    </row>
    <row r="2377" spans="1:34" x14ac:dyDescent="0.25">
      <c r="A2377">
        <v>7</v>
      </c>
      <c r="B2377" t="s">
        <v>652</v>
      </c>
      <c r="C2377" t="s">
        <v>655</v>
      </c>
      <c r="D2377" t="s">
        <v>653</v>
      </c>
      <c r="E2377" t="s">
        <v>654</v>
      </c>
      <c r="F2377" t="s">
        <v>657</v>
      </c>
      <c r="G2377" t="s">
        <v>11043</v>
      </c>
      <c r="H2377" t="s">
        <v>1264</v>
      </c>
      <c r="I2377" t="s">
        <v>1265</v>
      </c>
      <c r="J2377">
        <v>3</v>
      </c>
      <c r="L2377" t="s">
        <v>1216</v>
      </c>
      <c r="M2377" t="s">
        <v>1266</v>
      </c>
      <c r="N2377" t="s">
        <v>1267</v>
      </c>
      <c r="O2377" t="s">
        <v>7095</v>
      </c>
      <c r="P2377" t="s">
        <v>1</v>
      </c>
      <c r="Q2377" t="s">
        <v>2</v>
      </c>
      <c r="R2377" t="s">
        <v>2</v>
      </c>
      <c r="S2377" t="s">
        <v>8646</v>
      </c>
      <c r="T2377" t="b">
        <v>0</v>
      </c>
      <c r="U2377" t="b">
        <v>1</v>
      </c>
      <c r="V2377">
        <v>5</v>
      </c>
      <c r="W2377">
        <v>150</v>
      </c>
      <c r="Y2377">
        <v>42</v>
      </c>
      <c r="AG2377" t="s">
        <v>6814</v>
      </c>
      <c r="AH2377" t="s">
        <v>7096</v>
      </c>
    </row>
    <row r="2378" spans="1:34" x14ac:dyDescent="0.25">
      <c r="A2378">
        <v>7</v>
      </c>
      <c r="B2378" t="s">
        <v>652</v>
      </c>
      <c r="C2378" t="s">
        <v>655</v>
      </c>
      <c r="D2378" t="s">
        <v>653</v>
      </c>
      <c r="E2378" t="s">
        <v>654</v>
      </c>
      <c r="F2378" t="s">
        <v>657</v>
      </c>
      <c r="G2378" t="s">
        <v>11043</v>
      </c>
      <c r="H2378" t="s">
        <v>1264</v>
      </c>
      <c r="I2378" t="s">
        <v>1265</v>
      </c>
      <c r="J2378">
        <v>3</v>
      </c>
      <c r="L2378" t="s">
        <v>1216</v>
      </c>
      <c r="M2378" t="s">
        <v>1266</v>
      </c>
      <c r="N2378" t="s">
        <v>1267</v>
      </c>
      <c r="O2378" t="s">
        <v>7097</v>
      </c>
      <c r="P2378" t="s">
        <v>96</v>
      </c>
      <c r="Q2378" t="s">
        <v>8644</v>
      </c>
      <c r="R2378" t="s">
        <v>8488</v>
      </c>
      <c r="S2378" t="s">
        <v>8645</v>
      </c>
      <c r="T2378" t="b">
        <v>1</v>
      </c>
      <c r="U2378" t="b">
        <v>0</v>
      </c>
      <c r="V2378">
        <v>1</v>
      </c>
      <c r="W2378">
        <v>35</v>
      </c>
      <c r="X2378">
        <v>8</v>
      </c>
      <c r="AB2378">
        <v>2</v>
      </c>
      <c r="AC2378">
        <v>2</v>
      </c>
      <c r="AD2378">
        <v>2</v>
      </c>
      <c r="AE2378" t="s">
        <v>618</v>
      </c>
      <c r="AG2378" t="s">
        <v>7098</v>
      </c>
      <c r="AH2378" t="s">
        <v>7099</v>
      </c>
    </row>
    <row r="2379" spans="1:34" x14ac:dyDescent="0.25">
      <c r="A2379">
        <v>7</v>
      </c>
      <c r="B2379" t="s">
        <v>652</v>
      </c>
      <c r="C2379" t="s">
        <v>655</v>
      </c>
      <c r="D2379" t="s">
        <v>653</v>
      </c>
      <c r="E2379" t="s">
        <v>654</v>
      </c>
      <c r="F2379" t="s">
        <v>657</v>
      </c>
      <c r="G2379" t="s">
        <v>11043</v>
      </c>
      <c r="H2379" t="s">
        <v>1264</v>
      </c>
      <c r="I2379" t="s">
        <v>1265</v>
      </c>
      <c r="J2379">
        <v>3</v>
      </c>
      <c r="L2379" t="s">
        <v>1216</v>
      </c>
      <c r="M2379" t="s">
        <v>1266</v>
      </c>
      <c r="N2379" t="s">
        <v>1267</v>
      </c>
      <c r="O2379" t="s">
        <v>7100</v>
      </c>
      <c r="P2379" t="s">
        <v>96</v>
      </c>
      <c r="Q2379" t="s">
        <v>8644</v>
      </c>
      <c r="R2379" t="s">
        <v>8488</v>
      </c>
      <c r="S2379" t="s">
        <v>8645</v>
      </c>
      <c r="T2379" t="b">
        <v>1</v>
      </c>
      <c r="U2379" t="b">
        <v>0</v>
      </c>
      <c r="V2379">
        <v>2</v>
      </c>
      <c r="W2379">
        <v>35</v>
      </c>
      <c r="X2379">
        <v>7.5</v>
      </c>
      <c r="AB2379">
        <v>2</v>
      </c>
      <c r="AC2379">
        <v>2</v>
      </c>
      <c r="AD2379">
        <v>2</v>
      </c>
      <c r="AE2379" t="s">
        <v>1745</v>
      </c>
      <c r="AG2379" t="s">
        <v>7101</v>
      </c>
      <c r="AH2379" t="s">
        <v>7102</v>
      </c>
    </row>
    <row r="2380" spans="1:34" x14ac:dyDescent="0.25">
      <c r="A2380">
        <v>7</v>
      </c>
      <c r="B2380" t="s">
        <v>652</v>
      </c>
      <c r="C2380" t="s">
        <v>655</v>
      </c>
      <c r="D2380" t="s">
        <v>653</v>
      </c>
      <c r="E2380" t="s">
        <v>654</v>
      </c>
      <c r="F2380" t="s">
        <v>657</v>
      </c>
      <c r="G2380" t="s">
        <v>11043</v>
      </c>
      <c r="H2380" t="s">
        <v>1264</v>
      </c>
      <c r="I2380" t="s">
        <v>1265</v>
      </c>
      <c r="J2380">
        <v>3</v>
      </c>
      <c r="L2380" t="s">
        <v>1216</v>
      </c>
      <c r="M2380" t="s">
        <v>1266</v>
      </c>
      <c r="N2380" t="s">
        <v>1267</v>
      </c>
      <c r="O2380" t="s">
        <v>7103</v>
      </c>
      <c r="P2380" t="s">
        <v>96</v>
      </c>
      <c r="Q2380" t="s">
        <v>8644</v>
      </c>
      <c r="R2380" t="s">
        <v>8488</v>
      </c>
      <c r="S2380" t="s">
        <v>8645</v>
      </c>
      <c r="T2380" t="b">
        <v>1</v>
      </c>
      <c r="U2380" t="b">
        <v>0</v>
      </c>
      <c r="V2380">
        <v>3</v>
      </c>
      <c r="W2380">
        <v>35</v>
      </c>
      <c r="X2380">
        <v>6</v>
      </c>
      <c r="AB2380">
        <v>2</v>
      </c>
      <c r="AC2380">
        <v>2</v>
      </c>
      <c r="AD2380">
        <v>2</v>
      </c>
      <c r="AE2380" t="s">
        <v>610</v>
      </c>
      <c r="AG2380" t="s">
        <v>7104</v>
      </c>
      <c r="AH2380" t="s">
        <v>7105</v>
      </c>
    </row>
    <row r="2381" spans="1:34" x14ac:dyDescent="0.25">
      <c r="A2381">
        <v>7</v>
      </c>
      <c r="B2381" t="s">
        <v>652</v>
      </c>
      <c r="C2381" t="s">
        <v>655</v>
      </c>
      <c r="D2381" t="s">
        <v>653</v>
      </c>
      <c r="E2381" t="s">
        <v>654</v>
      </c>
      <c r="F2381" t="s">
        <v>657</v>
      </c>
      <c r="G2381" t="s">
        <v>11043</v>
      </c>
      <c r="H2381" t="s">
        <v>1264</v>
      </c>
      <c r="I2381" t="s">
        <v>1265</v>
      </c>
      <c r="J2381">
        <v>3</v>
      </c>
      <c r="L2381" t="s">
        <v>1216</v>
      </c>
      <c r="M2381" t="s">
        <v>1266</v>
      </c>
      <c r="N2381" t="s">
        <v>1267</v>
      </c>
      <c r="O2381" t="s">
        <v>7106</v>
      </c>
      <c r="P2381" t="s">
        <v>96</v>
      </c>
      <c r="Q2381" t="s">
        <v>8644</v>
      </c>
      <c r="R2381" t="s">
        <v>8488</v>
      </c>
      <c r="S2381" t="s">
        <v>8645</v>
      </c>
      <c r="T2381" t="b">
        <v>1</v>
      </c>
      <c r="U2381" t="b">
        <v>0</v>
      </c>
      <c r="V2381">
        <v>4</v>
      </c>
      <c r="W2381">
        <v>35</v>
      </c>
      <c r="X2381">
        <v>6</v>
      </c>
      <c r="AB2381">
        <v>2</v>
      </c>
      <c r="AC2381">
        <v>2</v>
      </c>
      <c r="AD2381">
        <v>2</v>
      </c>
      <c r="AE2381" t="s">
        <v>610</v>
      </c>
      <c r="AG2381" t="s">
        <v>7104</v>
      </c>
      <c r="AH2381" t="s">
        <v>7107</v>
      </c>
    </row>
    <row r="2382" spans="1:34" x14ac:dyDescent="0.25">
      <c r="A2382">
        <v>7</v>
      </c>
      <c r="B2382" t="s">
        <v>652</v>
      </c>
      <c r="C2382" t="s">
        <v>655</v>
      </c>
      <c r="D2382" t="s">
        <v>653</v>
      </c>
      <c r="E2382" t="s">
        <v>654</v>
      </c>
      <c r="F2382" t="s">
        <v>657</v>
      </c>
      <c r="G2382" t="s">
        <v>11043</v>
      </c>
      <c r="H2382" t="s">
        <v>1264</v>
      </c>
      <c r="I2382" t="s">
        <v>1265</v>
      </c>
      <c r="J2382">
        <v>3</v>
      </c>
      <c r="L2382" t="s">
        <v>1216</v>
      </c>
      <c r="M2382" t="s">
        <v>1266</v>
      </c>
      <c r="N2382" t="s">
        <v>1267</v>
      </c>
      <c r="O2382" t="s">
        <v>7108</v>
      </c>
      <c r="P2382" t="s">
        <v>209</v>
      </c>
      <c r="Q2382" t="s">
        <v>8650</v>
      </c>
      <c r="R2382" t="s">
        <v>8637</v>
      </c>
      <c r="S2382" t="s">
        <v>8645</v>
      </c>
      <c r="T2382" t="b">
        <v>0</v>
      </c>
      <c r="U2382" t="b">
        <v>0</v>
      </c>
      <c r="V2382">
        <v>1</v>
      </c>
      <c r="W2382">
        <v>60</v>
      </c>
      <c r="X2382">
        <v>10</v>
      </c>
      <c r="AB2382">
        <v>2</v>
      </c>
      <c r="AC2382">
        <v>2</v>
      </c>
      <c r="AD2382">
        <v>2</v>
      </c>
      <c r="AE2382" t="s">
        <v>2289</v>
      </c>
      <c r="AG2382" t="s">
        <v>7109</v>
      </c>
      <c r="AH2382" t="s">
        <v>7110</v>
      </c>
    </row>
    <row r="2383" spans="1:34" x14ac:dyDescent="0.25">
      <c r="A2383">
        <v>7</v>
      </c>
      <c r="B2383" t="s">
        <v>652</v>
      </c>
      <c r="C2383" t="s">
        <v>655</v>
      </c>
      <c r="D2383" t="s">
        <v>653</v>
      </c>
      <c r="E2383" t="s">
        <v>654</v>
      </c>
      <c r="F2383" t="s">
        <v>657</v>
      </c>
      <c r="G2383" t="s">
        <v>11043</v>
      </c>
      <c r="H2383" t="s">
        <v>1264</v>
      </c>
      <c r="I2383" t="s">
        <v>1265</v>
      </c>
      <c r="J2383">
        <v>3</v>
      </c>
      <c r="L2383" t="s">
        <v>1216</v>
      </c>
      <c r="M2383" t="s">
        <v>1266</v>
      </c>
      <c r="N2383" t="s">
        <v>1267</v>
      </c>
      <c r="O2383" t="s">
        <v>7111</v>
      </c>
      <c r="P2383" t="s">
        <v>209</v>
      </c>
      <c r="Q2383" t="s">
        <v>8650</v>
      </c>
      <c r="R2383" t="s">
        <v>8637</v>
      </c>
      <c r="S2383" t="s">
        <v>8645</v>
      </c>
      <c r="T2383" t="b">
        <v>0</v>
      </c>
      <c r="U2383" t="b">
        <v>0</v>
      </c>
      <c r="V2383">
        <v>2</v>
      </c>
      <c r="W2383">
        <v>62.5</v>
      </c>
      <c r="X2383">
        <v>11</v>
      </c>
      <c r="AB2383">
        <v>2</v>
      </c>
      <c r="AC2383">
        <v>2</v>
      </c>
      <c r="AD2383">
        <v>2</v>
      </c>
      <c r="AE2383" t="s">
        <v>2289</v>
      </c>
      <c r="AG2383" t="s">
        <v>7112</v>
      </c>
      <c r="AH2383" t="s">
        <v>7113</v>
      </c>
    </row>
    <row r="2384" spans="1:34" x14ac:dyDescent="0.25">
      <c r="A2384">
        <v>7</v>
      </c>
      <c r="B2384" t="s">
        <v>652</v>
      </c>
      <c r="C2384" t="s">
        <v>655</v>
      </c>
      <c r="D2384" t="s">
        <v>653</v>
      </c>
      <c r="E2384" t="s">
        <v>654</v>
      </c>
      <c r="F2384" t="s">
        <v>657</v>
      </c>
      <c r="G2384" t="s">
        <v>11043</v>
      </c>
      <c r="H2384" t="s">
        <v>1264</v>
      </c>
      <c r="I2384" t="s">
        <v>1265</v>
      </c>
      <c r="J2384">
        <v>3</v>
      </c>
      <c r="L2384" t="s">
        <v>1216</v>
      </c>
      <c r="M2384" t="s">
        <v>1266</v>
      </c>
      <c r="N2384" t="s">
        <v>1267</v>
      </c>
      <c r="O2384" t="s">
        <v>7114</v>
      </c>
      <c r="P2384" t="s">
        <v>209</v>
      </c>
      <c r="Q2384" t="s">
        <v>8650</v>
      </c>
      <c r="R2384" t="s">
        <v>8637</v>
      </c>
      <c r="S2384" t="s">
        <v>8645</v>
      </c>
      <c r="T2384" t="b">
        <v>0</v>
      </c>
      <c r="U2384" t="b">
        <v>0</v>
      </c>
      <c r="V2384">
        <v>3</v>
      </c>
      <c r="W2384">
        <v>67.5</v>
      </c>
      <c r="X2384">
        <v>9</v>
      </c>
      <c r="AB2384">
        <v>2</v>
      </c>
      <c r="AC2384">
        <v>2</v>
      </c>
      <c r="AD2384">
        <v>2</v>
      </c>
      <c r="AE2384" t="s">
        <v>1745</v>
      </c>
      <c r="AG2384" t="s">
        <v>7115</v>
      </c>
      <c r="AH2384" t="s">
        <v>7116</v>
      </c>
    </row>
    <row r="2385" spans="1:34" x14ac:dyDescent="0.25">
      <c r="A2385">
        <v>7</v>
      </c>
      <c r="B2385" t="s">
        <v>652</v>
      </c>
      <c r="C2385" t="s">
        <v>655</v>
      </c>
      <c r="D2385" t="s">
        <v>653</v>
      </c>
      <c r="E2385" t="s">
        <v>654</v>
      </c>
      <c r="F2385" t="s">
        <v>657</v>
      </c>
      <c r="G2385" t="s">
        <v>11043</v>
      </c>
      <c r="H2385" t="s">
        <v>1264</v>
      </c>
      <c r="I2385" t="s">
        <v>1265</v>
      </c>
      <c r="J2385">
        <v>3</v>
      </c>
      <c r="L2385" t="s">
        <v>1216</v>
      </c>
      <c r="M2385" t="s">
        <v>1266</v>
      </c>
      <c r="N2385" t="s">
        <v>1267</v>
      </c>
      <c r="O2385" t="s">
        <v>7117</v>
      </c>
      <c r="P2385" t="s">
        <v>209</v>
      </c>
      <c r="Q2385" t="s">
        <v>8650</v>
      </c>
      <c r="R2385" t="s">
        <v>8637</v>
      </c>
      <c r="S2385" t="s">
        <v>8645</v>
      </c>
      <c r="T2385" t="b">
        <v>0</v>
      </c>
      <c r="U2385" t="b">
        <v>0</v>
      </c>
      <c r="V2385">
        <v>4</v>
      </c>
      <c r="W2385">
        <v>67.5</v>
      </c>
      <c r="X2385">
        <v>7</v>
      </c>
      <c r="AB2385">
        <v>2</v>
      </c>
      <c r="AC2385">
        <v>2</v>
      </c>
      <c r="AD2385">
        <v>2</v>
      </c>
      <c r="AE2385" t="s">
        <v>1745</v>
      </c>
      <c r="AG2385" t="s">
        <v>7115</v>
      </c>
      <c r="AH2385" t="s">
        <v>7118</v>
      </c>
    </row>
    <row r="2386" spans="1:34" x14ac:dyDescent="0.25">
      <c r="A2386">
        <v>7</v>
      </c>
      <c r="B2386" t="s">
        <v>652</v>
      </c>
      <c r="C2386" t="s">
        <v>655</v>
      </c>
      <c r="D2386" t="s">
        <v>653</v>
      </c>
      <c r="E2386" t="s">
        <v>654</v>
      </c>
      <c r="F2386" t="s">
        <v>657</v>
      </c>
      <c r="G2386" t="s">
        <v>11043</v>
      </c>
      <c r="H2386" t="s">
        <v>1264</v>
      </c>
      <c r="I2386" t="s">
        <v>1265</v>
      </c>
      <c r="J2386">
        <v>3</v>
      </c>
      <c r="L2386" t="s">
        <v>1216</v>
      </c>
      <c r="M2386" t="s">
        <v>1266</v>
      </c>
      <c r="N2386" t="s">
        <v>1267</v>
      </c>
      <c r="O2386" t="s">
        <v>7119</v>
      </c>
      <c r="P2386" t="s">
        <v>339</v>
      </c>
      <c r="Q2386" t="s">
        <v>2</v>
      </c>
      <c r="R2386" t="s">
        <v>8653</v>
      </c>
      <c r="S2386" t="s">
        <v>8645</v>
      </c>
      <c r="T2386" t="b">
        <v>0</v>
      </c>
      <c r="U2386" t="b">
        <v>1</v>
      </c>
      <c r="V2386">
        <v>1</v>
      </c>
      <c r="W2386">
        <v>50</v>
      </c>
      <c r="Y2386">
        <v>64.800000000000011</v>
      </c>
      <c r="AG2386" t="s">
        <v>7120</v>
      </c>
      <c r="AH2386" t="s">
        <v>7121</v>
      </c>
    </row>
    <row r="2387" spans="1:34" x14ac:dyDescent="0.25">
      <c r="A2387">
        <v>7</v>
      </c>
      <c r="B2387" t="s">
        <v>652</v>
      </c>
      <c r="C2387" t="s">
        <v>655</v>
      </c>
      <c r="D2387" t="s">
        <v>653</v>
      </c>
      <c r="E2387" t="s">
        <v>654</v>
      </c>
      <c r="F2387" t="s">
        <v>657</v>
      </c>
      <c r="G2387" t="s">
        <v>11043</v>
      </c>
      <c r="H2387" t="s">
        <v>1264</v>
      </c>
      <c r="I2387" t="s">
        <v>1265</v>
      </c>
      <c r="J2387">
        <v>3</v>
      </c>
      <c r="L2387" t="s">
        <v>1216</v>
      </c>
      <c r="M2387" t="s">
        <v>1266</v>
      </c>
      <c r="N2387" t="s">
        <v>1267</v>
      </c>
      <c r="O2387" t="s">
        <v>7122</v>
      </c>
      <c r="P2387" t="s">
        <v>339</v>
      </c>
      <c r="Q2387" t="s">
        <v>2</v>
      </c>
      <c r="R2387" t="s">
        <v>8653</v>
      </c>
      <c r="S2387" t="s">
        <v>8645</v>
      </c>
      <c r="T2387" t="b">
        <v>0</v>
      </c>
      <c r="U2387" t="b">
        <v>1</v>
      </c>
      <c r="V2387">
        <v>2</v>
      </c>
      <c r="W2387">
        <v>50</v>
      </c>
      <c r="Y2387">
        <v>52.8</v>
      </c>
      <c r="AG2387" t="s">
        <v>7123</v>
      </c>
      <c r="AH2387" t="s">
        <v>7124</v>
      </c>
    </row>
    <row r="2388" spans="1:34" x14ac:dyDescent="0.25">
      <c r="A2388">
        <v>7</v>
      </c>
      <c r="B2388" t="s">
        <v>652</v>
      </c>
      <c r="C2388" t="s">
        <v>655</v>
      </c>
      <c r="D2388" t="s">
        <v>653</v>
      </c>
      <c r="E2388" t="s">
        <v>654</v>
      </c>
      <c r="F2388" t="s">
        <v>657</v>
      </c>
      <c r="G2388" t="s">
        <v>11043</v>
      </c>
      <c r="H2388" t="s">
        <v>1264</v>
      </c>
      <c r="I2388" t="s">
        <v>1265</v>
      </c>
      <c r="J2388">
        <v>3</v>
      </c>
      <c r="L2388" t="s">
        <v>1216</v>
      </c>
      <c r="M2388" t="s">
        <v>1266</v>
      </c>
      <c r="N2388" t="s">
        <v>1267</v>
      </c>
      <c r="O2388" t="s">
        <v>7125</v>
      </c>
      <c r="P2388" t="s">
        <v>339</v>
      </c>
      <c r="Q2388" t="s">
        <v>2</v>
      </c>
      <c r="R2388" t="s">
        <v>8653</v>
      </c>
      <c r="S2388" t="s">
        <v>8645</v>
      </c>
      <c r="T2388" t="b">
        <v>0</v>
      </c>
      <c r="U2388" t="b">
        <v>1</v>
      </c>
      <c r="V2388">
        <v>3</v>
      </c>
      <c r="W2388">
        <v>50</v>
      </c>
      <c r="Y2388">
        <v>45</v>
      </c>
      <c r="AG2388" t="s">
        <v>7123</v>
      </c>
      <c r="AH2388" t="s">
        <v>7126</v>
      </c>
    </row>
    <row r="2389" spans="1:34" x14ac:dyDescent="0.25">
      <c r="A2389">
        <v>7</v>
      </c>
      <c r="B2389" t="s">
        <v>652</v>
      </c>
      <c r="C2389" t="s">
        <v>655</v>
      </c>
      <c r="D2389" t="s">
        <v>653</v>
      </c>
      <c r="E2389" t="s">
        <v>654</v>
      </c>
      <c r="F2389" t="s">
        <v>657</v>
      </c>
      <c r="G2389" t="s">
        <v>11043</v>
      </c>
      <c r="H2389" t="s">
        <v>1264</v>
      </c>
      <c r="I2389" t="s">
        <v>1265</v>
      </c>
      <c r="J2389">
        <v>3</v>
      </c>
      <c r="L2389" t="s">
        <v>1216</v>
      </c>
      <c r="M2389" t="s">
        <v>1266</v>
      </c>
      <c r="N2389" t="s">
        <v>1267</v>
      </c>
      <c r="O2389" t="s">
        <v>7127</v>
      </c>
      <c r="P2389" t="s">
        <v>334</v>
      </c>
      <c r="Q2389" t="s">
        <v>2</v>
      </c>
      <c r="R2389" t="s">
        <v>8652</v>
      </c>
      <c r="S2389" t="s">
        <v>8646</v>
      </c>
      <c r="T2389" t="b">
        <v>0</v>
      </c>
      <c r="U2389" t="b">
        <v>1</v>
      </c>
      <c r="V2389">
        <v>1</v>
      </c>
      <c r="W2389">
        <v>0</v>
      </c>
      <c r="Y2389">
        <v>45</v>
      </c>
      <c r="AG2389" t="s">
        <v>7128</v>
      </c>
      <c r="AH2389" t="s">
        <v>7129</v>
      </c>
    </row>
    <row r="2390" spans="1:34" x14ac:dyDescent="0.25">
      <c r="A2390">
        <v>7</v>
      </c>
      <c r="B2390" t="s">
        <v>652</v>
      </c>
      <c r="C2390" t="s">
        <v>655</v>
      </c>
      <c r="D2390" t="s">
        <v>653</v>
      </c>
      <c r="E2390" t="s">
        <v>654</v>
      </c>
      <c r="F2390" t="s">
        <v>657</v>
      </c>
      <c r="G2390" t="s">
        <v>11043</v>
      </c>
      <c r="H2390" t="s">
        <v>1264</v>
      </c>
      <c r="I2390" t="s">
        <v>1265</v>
      </c>
      <c r="J2390">
        <v>3</v>
      </c>
      <c r="L2390" t="s">
        <v>1216</v>
      </c>
      <c r="M2390" t="s">
        <v>1266</v>
      </c>
      <c r="N2390" t="s">
        <v>1267</v>
      </c>
      <c r="O2390" t="s">
        <v>7130</v>
      </c>
      <c r="P2390" t="s">
        <v>334</v>
      </c>
      <c r="Q2390" t="s">
        <v>2</v>
      </c>
      <c r="R2390" t="s">
        <v>8652</v>
      </c>
      <c r="S2390" t="s">
        <v>8646</v>
      </c>
      <c r="T2390" t="b">
        <v>0</v>
      </c>
      <c r="U2390" t="b">
        <v>1</v>
      </c>
      <c r="V2390">
        <v>2</v>
      </c>
      <c r="W2390">
        <v>0</v>
      </c>
      <c r="Y2390">
        <v>45</v>
      </c>
      <c r="AG2390" t="s">
        <v>7128</v>
      </c>
      <c r="AH2390" t="s">
        <v>1267</v>
      </c>
    </row>
    <row r="2391" spans="1:34" x14ac:dyDescent="0.25">
      <c r="A2391">
        <v>7</v>
      </c>
      <c r="B2391" t="s">
        <v>652</v>
      </c>
      <c r="C2391" t="s">
        <v>655</v>
      </c>
      <c r="D2391" t="s">
        <v>653</v>
      </c>
      <c r="E2391" t="s">
        <v>654</v>
      </c>
      <c r="F2391" t="s">
        <v>657</v>
      </c>
      <c r="G2391" t="s">
        <v>11043</v>
      </c>
      <c r="H2391" t="s">
        <v>1268</v>
      </c>
      <c r="I2391" t="s">
        <v>654</v>
      </c>
      <c r="J2391">
        <v>4</v>
      </c>
      <c r="L2391" t="s">
        <v>1221</v>
      </c>
      <c r="M2391" t="s">
        <v>1269</v>
      </c>
      <c r="N2391" t="s">
        <v>1270</v>
      </c>
      <c r="O2391" t="s">
        <v>7131</v>
      </c>
      <c r="P2391" t="s">
        <v>363</v>
      </c>
      <c r="Q2391" t="s">
        <v>357</v>
      </c>
      <c r="R2391" t="s">
        <v>357</v>
      </c>
      <c r="S2391" t="s">
        <v>357</v>
      </c>
      <c r="T2391" t="b">
        <v>0</v>
      </c>
      <c r="U2391" t="b">
        <v>1</v>
      </c>
      <c r="V2391">
        <v>1</v>
      </c>
      <c r="Y2391">
        <v>363</v>
      </c>
      <c r="Z2391">
        <v>0.69</v>
      </c>
      <c r="AA2391" t="s">
        <v>3957</v>
      </c>
      <c r="AG2391" t="s">
        <v>6992</v>
      </c>
      <c r="AH2391" t="s">
        <v>1269</v>
      </c>
    </row>
    <row r="2392" spans="1:34" x14ac:dyDescent="0.25">
      <c r="A2392">
        <v>7</v>
      </c>
      <c r="B2392" t="s">
        <v>652</v>
      </c>
      <c r="C2392" t="s">
        <v>655</v>
      </c>
      <c r="D2392" t="s">
        <v>653</v>
      </c>
      <c r="E2392" t="s">
        <v>654</v>
      </c>
      <c r="F2392" t="s">
        <v>657</v>
      </c>
      <c r="G2392" t="s">
        <v>11043</v>
      </c>
      <c r="H2392" t="s">
        <v>1268</v>
      </c>
      <c r="I2392" t="s">
        <v>654</v>
      </c>
      <c r="J2392">
        <v>4</v>
      </c>
      <c r="L2392" t="s">
        <v>1221</v>
      </c>
      <c r="M2392" t="s">
        <v>1269</v>
      </c>
      <c r="N2392" t="s">
        <v>1270</v>
      </c>
      <c r="O2392" t="s">
        <v>7132</v>
      </c>
      <c r="P2392" t="s">
        <v>1</v>
      </c>
      <c r="Q2392" t="s">
        <v>2</v>
      </c>
      <c r="R2392" t="s">
        <v>2</v>
      </c>
      <c r="S2392" t="s">
        <v>8646</v>
      </c>
      <c r="T2392" t="b">
        <v>0</v>
      </c>
      <c r="U2392" t="b">
        <v>1</v>
      </c>
      <c r="V2392">
        <v>1</v>
      </c>
      <c r="W2392">
        <v>150</v>
      </c>
      <c r="Y2392">
        <v>70.199999999999989</v>
      </c>
      <c r="AG2392" t="s">
        <v>7133</v>
      </c>
      <c r="AH2392" t="s">
        <v>7134</v>
      </c>
    </row>
    <row r="2393" spans="1:34" x14ac:dyDescent="0.25">
      <c r="A2393">
        <v>7</v>
      </c>
      <c r="B2393" t="s">
        <v>652</v>
      </c>
      <c r="C2393" t="s">
        <v>655</v>
      </c>
      <c r="D2393" t="s">
        <v>653</v>
      </c>
      <c r="E2393" t="s">
        <v>654</v>
      </c>
      <c r="F2393" t="s">
        <v>657</v>
      </c>
      <c r="G2393" t="s">
        <v>11043</v>
      </c>
      <c r="H2393" t="s">
        <v>1268</v>
      </c>
      <c r="I2393" t="s">
        <v>654</v>
      </c>
      <c r="J2393">
        <v>4</v>
      </c>
      <c r="L2393" t="s">
        <v>1221</v>
      </c>
      <c r="M2393" t="s">
        <v>1269</v>
      </c>
      <c r="N2393" t="s">
        <v>1270</v>
      </c>
      <c r="O2393" t="s">
        <v>7135</v>
      </c>
      <c r="P2393" t="s">
        <v>1</v>
      </c>
      <c r="Q2393" t="s">
        <v>2</v>
      </c>
      <c r="R2393" t="s">
        <v>2</v>
      </c>
      <c r="S2393" t="s">
        <v>8646</v>
      </c>
      <c r="T2393" t="b">
        <v>0</v>
      </c>
      <c r="U2393" t="b">
        <v>1</v>
      </c>
      <c r="V2393">
        <v>2</v>
      </c>
      <c r="W2393">
        <v>150</v>
      </c>
      <c r="Y2393">
        <v>64.800000000000011</v>
      </c>
      <c r="AG2393" t="s">
        <v>7136</v>
      </c>
      <c r="AH2393" t="s">
        <v>7137</v>
      </c>
    </row>
    <row r="2394" spans="1:34" x14ac:dyDescent="0.25">
      <c r="A2394">
        <v>7</v>
      </c>
      <c r="B2394" t="s">
        <v>652</v>
      </c>
      <c r="C2394" t="s">
        <v>655</v>
      </c>
      <c r="D2394" t="s">
        <v>653</v>
      </c>
      <c r="E2394" t="s">
        <v>654</v>
      </c>
      <c r="F2394" t="s">
        <v>657</v>
      </c>
      <c r="G2394" t="s">
        <v>11043</v>
      </c>
      <c r="H2394" t="s">
        <v>1268</v>
      </c>
      <c r="I2394" t="s">
        <v>654</v>
      </c>
      <c r="J2394">
        <v>4</v>
      </c>
      <c r="L2394" t="s">
        <v>1221</v>
      </c>
      <c r="M2394" t="s">
        <v>1269</v>
      </c>
      <c r="N2394" t="s">
        <v>1270</v>
      </c>
      <c r="O2394" t="s">
        <v>7138</v>
      </c>
      <c r="P2394" t="s">
        <v>1</v>
      </c>
      <c r="Q2394" t="s">
        <v>2</v>
      </c>
      <c r="R2394" t="s">
        <v>2</v>
      </c>
      <c r="S2394" t="s">
        <v>8646</v>
      </c>
      <c r="T2394" t="b">
        <v>0</v>
      </c>
      <c r="U2394" t="b">
        <v>1</v>
      </c>
      <c r="V2394">
        <v>3</v>
      </c>
      <c r="W2394">
        <v>150</v>
      </c>
      <c r="Y2394">
        <v>49.8</v>
      </c>
      <c r="AG2394" t="s">
        <v>7139</v>
      </c>
      <c r="AH2394" t="s">
        <v>7140</v>
      </c>
    </row>
    <row r="2395" spans="1:34" x14ac:dyDescent="0.25">
      <c r="A2395">
        <v>7</v>
      </c>
      <c r="B2395" t="s">
        <v>652</v>
      </c>
      <c r="C2395" t="s">
        <v>655</v>
      </c>
      <c r="D2395" t="s">
        <v>653</v>
      </c>
      <c r="E2395" t="s">
        <v>654</v>
      </c>
      <c r="F2395" t="s">
        <v>657</v>
      </c>
      <c r="G2395" t="s">
        <v>11043</v>
      </c>
      <c r="H2395" t="s">
        <v>1268</v>
      </c>
      <c r="I2395" t="s">
        <v>654</v>
      </c>
      <c r="J2395">
        <v>4</v>
      </c>
      <c r="L2395" t="s">
        <v>1221</v>
      </c>
      <c r="M2395" t="s">
        <v>1269</v>
      </c>
      <c r="N2395" t="s">
        <v>1270</v>
      </c>
      <c r="O2395" t="s">
        <v>7141</v>
      </c>
      <c r="P2395" t="s">
        <v>1</v>
      </c>
      <c r="Q2395" t="s">
        <v>2</v>
      </c>
      <c r="R2395" t="s">
        <v>2</v>
      </c>
      <c r="S2395" t="s">
        <v>8646</v>
      </c>
      <c r="T2395" t="b">
        <v>0</v>
      </c>
      <c r="U2395" t="b">
        <v>1</v>
      </c>
      <c r="V2395">
        <v>4</v>
      </c>
      <c r="W2395">
        <v>150</v>
      </c>
      <c r="Y2395">
        <v>46.800000000000004</v>
      </c>
      <c r="AG2395" t="s">
        <v>7142</v>
      </c>
      <c r="AH2395" t="s">
        <v>7143</v>
      </c>
    </row>
    <row r="2396" spans="1:34" x14ac:dyDescent="0.25">
      <c r="A2396">
        <v>7</v>
      </c>
      <c r="B2396" t="s">
        <v>652</v>
      </c>
      <c r="C2396" t="s">
        <v>655</v>
      </c>
      <c r="D2396" t="s">
        <v>653</v>
      </c>
      <c r="E2396" t="s">
        <v>654</v>
      </c>
      <c r="F2396" t="s">
        <v>657</v>
      </c>
      <c r="G2396" t="s">
        <v>11043</v>
      </c>
      <c r="H2396" t="s">
        <v>1268</v>
      </c>
      <c r="I2396" t="s">
        <v>654</v>
      </c>
      <c r="J2396">
        <v>4</v>
      </c>
      <c r="L2396" t="s">
        <v>1221</v>
      </c>
      <c r="M2396" t="s">
        <v>1269</v>
      </c>
      <c r="N2396" t="s">
        <v>1270</v>
      </c>
      <c r="O2396" t="s">
        <v>7144</v>
      </c>
      <c r="P2396" t="s">
        <v>1</v>
      </c>
      <c r="Q2396" t="s">
        <v>2</v>
      </c>
      <c r="R2396" t="s">
        <v>2</v>
      </c>
      <c r="S2396" t="s">
        <v>8646</v>
      </c>
      <c r="T2396" t="b">
        <v>0</v>
      </c>
      <c r="U2396" t="b">
        <v>1</v>
      </c>
      <c r="V2396">
        <v>5</v>
      </c>
      <c r="W2396">
        <v>150</v>
      </c>
      <c r="Y2396">
        <v>45</v>
      </c>
      <c r="AG2396" t="s">
        <v>7136</v>
      </c>
      <c r="AH2396" t="s">
        <v>7145</v>
      </c>
    </row>
    <row r="2397" spans="1:34" x14ac:dyDescent="0.25">
      <c r="A2397">
        <v>7</v>
      </c>
      <c r="B2397" t="s">
        <v>652</v>
      </c>
      <c r="C2397" t="s">
        <v>655</v>
      </c>
      <c r="D2397" t="s">
        <v>653</v>
      </c>
      <c r="E2397" t="s">
        <v>654</v>
      </c>
      <c r="F2397" t="s">
        <v>657</v>
      </c>
      <c r="G2397" t="s">
        <v>11043</v>
      </c>
      <c r="H2397" t="s">
        <v>1268</v>
      </c>
      <c r="I2397" t="s">
        <v>654</v>
      </c>
      <c r="J2397">
        <v>4</v>
      </c>
      <c r="L2397" t="s">
        <v>1221</v>
      </c>
      <c r="M2397" t="s">
        <v>1269</v>
      </c>
      <c r="N2397" t="s">
        <v>1270</v>
      </c>
      <c r="O2397" t="s">
        <v>7146</v>
      </c>
      <c r="P2397" t="s">
        <v>96</v>
      </c>
      <c r="Q2397" t="s">
        <v>8644</v>
      </c>
      <c r="R2397" t="s">
        <v>8488</v>
      </c>
      <c r="S2397" t="s">
        <v>8645</v>
      </c>
      <c r="T2397" t="b">
        <v>1</v>
      </c>
      <c r="U2397" t="b">
        <v>0</v>
      </c>
      <c r="V2397">
        <v>1</v>
      </c>
      <c r="W2397">
        <v>35</v>
      </c>
      <c r="X2397">
        <v>8</v>
      </c>
      <c r="AB2397">
        <v>2</v>
      </c>
      <c r="AC2397">
        <v>2</v>
      </c>
      <c r="AD2397">
        <v>2</v>
      </c>
      <c r="AE2397" t="s">
        <v>1745</v>
      </c>
      <c r="AG2397" t="s">
        <v>7147</v>
      </c>
      <c r="AH2397" t="s">
        <v>7148</v>
      </c>
    </row>
    <row r="2398" spans="1:34" x14ac:dyDescent="0.25">
      <c r="A2398">
        <v>7</v>
      </c>
      <c r="B2398" t="s">
        <v>652</v>
      </c>
      <c r="C2398" t="s">
        <v>655</v>
      </c>
      <c r="D2398" t="s">
        <v>653</v>
      </c>
      <c r="E2398" t="s">
        <v>654</v>
      </c>
      <c r="F2398" t="s">
        <v>657</v>
      </c>
      <c r="G2398" t="s">
        <v>11043</v>
      </c>
      <c r="H2398" t="s">
        <v>1268</v>
      </c>
      <c r="I2398" t="s">
        <v>654</v>
      </c>
      <c r="J2398">
        <v>4</v>
      </c>
      <c r="L2398" t="s">
        <v>1221</v>
      </c>
      <c r="M2398" t="s">
        <v>1269</v>
      </c>
      <c r="N2398" t="s">
        <v>1270</v>
      </c>
      <c r="O2398" t="s">
        <v>7149</v>
      </c>
      <c r="P2398" t="s">
        <v>96</v>
      </c>
      <c r="Q2398" t="s">
        <v>8644</v>
      </c>
      <c r="R2398" t="s">
        <v>8488</v>
      </c>
      <c r="S2398" t="s">
        <v>8645</v>
      </c>
      <c r="T2398" t="b">
        <v>1</v>
      </c>
      <c r="U2398" t="b">
        <v>0</v>
      </c>
      <c r="V2398">
        <v>2</v>
      </c>
      <c r="W2398">
        <v>35</v>
      </c>
      <c r="X2398">
        <v>8</v>
      </c>
      <c r="AB2398">
        <v>2</v>
      </c>
      <c r="AC2398">
        <v>2</v>
      </c>
      <c r="AD2398">
        <v>2</v>
      </c>
      <c r="AE2398" t="s">
        <v>1745</v>
      </c>
      <c r="AG2398" t="s">
        <v>7147</v>
      </c>
      <c r="AH2398" t="s">
        <v>7150</v>
      </c>
    </row>
    <row r="2399" spans="1:34" x14ac:dyDescent="0.25">
      <c r="A2399">
        <v>7</v>
      </c>
      <c r="B2399" t="s">
        <v>652</v>
      </c>
      <c r="C2399" t="s">
        <v>655</v>
      </c>
      <c r="D2399" t="s">
        <v>653</v>
      </c>
      <c r="E2399" t="s">
        <v>654</v>
      </c>
      <c r="F2399" t="s">
        <v>657</v>
      </c>
      <c r="G2399" t="s">
        <v>11043</v>
      </c>
      <c r="H2399" t="s">
        <v>1268</v>
      </c>
      <c r="I2399" t="s">
        <v>654</v>
      </c>
      <c r="J2399">
        <v>4</v>
      </c>
      <c r="L2399" t="s">
        <v>1221</v>
      </c>
      <c r="M2399" t="s">
        <v>1269</v>
      </c>
      <c r="N2399" t="s">
        <v>1270</v>
      </c>
      <c r="O2399" t="s">
        <v>7151</v>
      </c>
      <c r="P2399" t="s">
        <v>96</v>
      </c>
      <c r="Q2399" t="s">
        <v>8644</v>
      </c>
      <c r="R2399" t="s">
        <v>8488</v>
      </c>
      <c r="S2399" t="s">
        <v>8645</v>
      </c>
      <c r="T2399" t="b">
        <v>1</v>
      </c>
      <c r="U2399" t="b">
        <v>0</v>
      </c>
      <c r="V2399">
        <v>3</v>
      </c>
      <c r="W2399">
        <v>35</v>
      </c>
      <c r="X2399">
        <v>7</v>
      </c>
      <c r="AB2399">
        <v>2</v>
      </c>
      <c r="AC2399">
        <v>2</v>
      </c>
      <c r="AD2399">
        <v>2</v>
      </c>
      <c r="AE2399" t="s">
        <v>1745</v>
      </c>
      <c r="AG2399" t="s">
        <v>7147</v>
      </c>
      <c r="AH2399" t="s">
        <v>7152</v>
      </c>
    </row>
    <row r="2400" spans="1:34" x14ac:dyDescent="0.25">
      <c r="A2400">
        <v>7</v>
      </c>
      <c r="B2400" t="s">
        <v>652</v>
      </c>
      <c r="C2400" t="s">
        <v>655</v>
      </c>
      <c r="D2400" t="s">
        <v>653</v>
      </c>
      <c r="E2400" t="s">
        <v>654</v>
      </c>
      <c r="F2400" t="s">
        <v>657</v>
      </c>
      <c r="G2400" t="s">
        <v>11043</v>
      </c>
      <c r="H2400" t="s">
        <v>1268</v>
      </c>
      <c r="I2400" t="s">
        <v>654</v>
      </c>
      <c r="J2400">
        <v>4</v>
      </c>
      <c r="L2400" t="s">
        <v>1221</v>
      </c>
      <c r="M2400" t="s">
        <v>1269</v>
      </c>
      <c r="N2400" t="s">
        <v>1270</v>
      </c>
      <c r="O2400" t="s">
        <v>7153</v>
      </c>
      <c r="P2400" t="s">
        <v>96</v>
      </c>
      <c r="Q2400" t="s">
        <v>8644</v>
      </c>
      <c r="R2400" t="s">
        <v>8488</v>
      </c>
      <c r="S2400" t="s">
        <v>8645</v>
      </c>
      <c r="T2400" t="b">
        <v>1</v>
      </c>
      <c r="U2400" t="b">
        <v>0</v>
      </c>
      <c r="V2400">
        <v>4</v>
      </c>
      <c r="W2400">
        <v>35</v>
      </c>
      <c r="X2400">
        <v>6</v>
      </c>
      <c r="AB2400">
        <v>2</v>
      </c>
      <c r="AC2400">
        <v>2</v>
      </c>
      <c r="AD2400">
        <v>2</v>
      </c>
      <c r="AE2400" t="s">
        <v>610</v>
      </c>
      <c r="AG2400" t="s">
        <v>7154</v>
      </c>
      <c r="AH2400" t="s">
        <v>7155</v>
      </c>
    </row>
    <row r="2401" spans="1:34" x14ac:dyDescent="0.25">
      <c r="A2401">
        <v>7</v>
      </c>
      <c r="B2401" t="s">
        <v>652</v>
      </c>
      <c r="C2401" t="s">
        <v>655</v>
      </c>
      <c r="D2401" t="s">
        <v>653</v>
      </c>
      <c r="E2401" t="s">
        <v>654</v>
      </c>
      <c r="F2401" t="s">
        <v>657</v>
      </c>
      <c r="G2401" t="s">
        <v>11043</v>
      </c>
      <c r="H2401" t="s">
        <v>1268</v>
      </c>
      <c r="I2401" t="s">
        <v>654</v>
      </c>
      <c r="J2401">
        <v>4</v>
      </c>
      <c r="L2401" t="s">
        <v>1221</v>
      </c>
      <c r="M2401" t="s">
        <v>1269</v>
      </c>
      <c r="N2401" t="s">
        <v>1270</v>
      </c>
      <c r="O2401" t="s">
        <v>7156</v>
      </c>
      <c r="P2401" t="s">
        <v>217</v>
      </c>
      <c r="Q2401" t="s">
        <v>8650</v>
      </c>
      <c r="R2401" t="s">
        <v>8637</v>
      </c>
      <c r="S2401" t="s">
        <v>8645</v>
      </c>
      <c r="T2401" t="b">
        <v>1</v>
      </c>
      <c r="U2401" t="b">
        <v>0</v>
      </c>
      <c r="V2401">
        <v>1</v>
      </c>
      <c r="W2401">
        <v>22.5</v>
      </c>
      <c r="X2401">
        <v>12</v>
      </c>
      <c r="AB2401">
        <v>3</v>
      </c>
      <c r="AD2401">
        <v>2</v>
      </c>
      <c r="AE2401" t="s">
        <v>2289</v>
      </c>
      <c r="AG2401" t="s">
        <v>7157</v>
      </c>
      <c r="AH2401" t="s">
        <v>7158</v>
      </c>
    </row>
    <row r="2402" spans="1:34" x14ac:dyDescent="0.25">
      <c r="A2402">
        <v>7</v>
      </c>
      <c r="B2402" t="s">
        <v>652</v>
      </c>
      <c r="C2402" t="s">
        <v>655</v>
      </c>
      <c r="D2402" t="s">
        <v>653</v>
      </c>
      <c r="E2402" t="s">
        <v>654</v>
      </c>
      <c r="F2402" t="s">
        <v>657</v>
      </c>
      <c r="G2402" t="s">
        <v>11043</v>
      </c>
      <c r="H2402" t="s">
        <v>1268</v>
      </c>
      <c r="I2402" t="s">
        <v>654</v>
      </c>
      <c r="J2402">
        <v>4</v>
      </c>
      <c r="L2402" t="s">
        <v>1221</v>
      </c>
      <c r="M2402" t="s">
        <v>1269</v>
      </c>
      <c r="N2402" t="s">
        <v>1270</v>
      </c>
      <c r="O2402" t="s">
        <v>7159</v>
      </c>
      <c r="P2402" t="s">
        <v>217</v>
      </c>
      <c r="Q2402" t="s">
        <v>8650</v>
      </c>
      <c r="R2402" t="s">
        <v>8637</v>
      </c>
      <c r="S2402" t="s">
        <v>8645</v>
      </c>
      <c r="T2402" t="b">
        <v>1</v>
      </c>
      <c r="U2402" t="b">
        <v>0</v>
      </c>
      <c r="V2402">
        <v>2</v>
      </c>
      <c r="W2402">
        <v>22.5</v>
      </c>
      <c r="X2402">
        <v>12</v>
      </c>
      <c r="AB2402">
        <v>3</v>
      </c>
      <c r="AE2402" t="s">
        <v>618</v>
      </c>
      <c r="AG2402" t="s">
        <v>7160</v>
      </c>
      <c r="AH2402" t="s">
        <v>7161</v>
      </c>
    </row>
    <row r="2403" spans="1:34" x14ac:dyDescent="0.25">
      <c r="A2403">
        <v>7</v>
      </c>
      <c r="B2403" t="s">
        <v>652</v>
      </c>
      <c r="C2403" t="s">
        <v>655</v>
      </c>
      <c r="D2403" t="s">
        <v>653</v>
      </c>
      <c r="E2403" t="s">
        <v>654</v>
      </c>
      <c r="F2403" t="s">
        <v>657</v>
      </c>
      <c r="G2403" t="s">
        <v>11043</v>
      </c>
      <c r="H2403" t="s">
        <v>1268</v>
      </c>
      <c r="I2403" t="s">
        <v>654</v>
      </c>
      <c r="J2403">
        <v>4</v>
      </c>
      <c r="L2403" t="s">
        <v>1221</v>
      </c>
      <c r="M2403" t="s">
        <v>1269</v>
      </c>
      <c r="N2403" t="s">
        <v>1270</v>
      </c>
      <c r="O2403" t="s">
        <v>7162</v>
      </c>
      <c r="P2403" t="s">
        <v>217</v>
      </c>
      <c r="Q2403" t="s">
        <v>8650</v>
      </c>
      <c r="R2403" t="s">
        <v>8637</v>
      </c>
      <c r="S2403" t="s">
        <v>8645</v>
      </c>
      <c r="T2403" t="b">
        <v>1</v>
      </c>
      <c r="U2403" t="b">
        <v>0</v>
      </c>
      <c r="V2403">
        <v>3</v>
      </c>
      <c r="W2403">
        <v>22.5</v>
      </c>
      <c r="X2403">
        <v>12</v>
      </c>
      <c r="AB2403">
        <v>3</v>
      </c>
      <c r="AD2403">
        <v>2</v>
      </c>
      <c r="AE2403" t="s">
        <v>1745</v>
      </c>
      <c r="AG2403" t="s">
        <v>7163</v>
      </c>
      <c r="AH2403" t="s">
        <v>7164</v>
      </c>
    </row>
    <row r="2404" spans="1:34" x14ac:dyDescent="0.25">
      <c r="A2404">
        <v>7</v>
      </c>
      <c r="B2404" t="s">
        <v>652</v>
      </c>
      <c r="C2404" t="s">
        <v>655</v>
      </c>
      <c r="D2404" t="s">
        <v>653</v>
      </c>
      <c r="E2404" t="s">
        <v>654</v>
      </c>
      <c r="F2404" t="s">
        <v>657</v>
      </c>
      <c r="G2404" t="s">
        <v>11043</v>
      </c>
      <c r="H2404" t="s">
        <v>1268</v>
      </c>
      <c r="I2404" t="s">
        <v>654</v>
      </c>
      <c r="J2404">
        <v>4</v>
      </c>
      <c r="L2404" t="s">
        <v>1221</v>
      </c>
      <c r="M2404" t="s">
        <v>1269</v>
      </c>
      <c r="N2404" t="s">
        <v>1270</v>
      </c>
      <c r="O2404" t="s">
        <v>7165</v>
      </c>
      <c r="P2404" t="s">
        <v>217</v>
      </c>
      <c r="Q2404" t="s">
        <v>8650</v>
      </c>
      <c r="R2404" t="s">
        <v>8637</v>
      </c>
      <c r="S2404" t="s">
        <v>8645</v>
      </c>
      <c r="T2404" t="b">
        <v>1</v>
      </c>
      <c r="U2404" t="b">
        <v>0</v>
      </c>
      <c r="V2404">
        <v>4</v>
      </c>
      <c r="W2404">
        <v>22.5</v>
      </c>
      <c r="X2404">
        <v>11</v>
      </c>
      <c r="AB2404">
        <v>3</v>
      </c>
      <c r="AD2404">
        <v>2</v>
      </c>
      <c r="AE2404" t="s">
        <v>1745</v>
      </c>
      <c r="AG2404" t="s">
        <v>7163</v>
      </c>
      <c r="AH2404" t="s">
        <v>7166</v>
      </c>
    </row>
    <row r="2405" spans="1:34" x14ac:dyDescent="0.25">
      <c r="A2405">
        <v>7</v>
      </c>
      <c r="B2405" t="s">
        <v>652</v>
      </c>
      <c r="C2405" t="s">
        <v>655</v>
      </c>
      <c r="D2405" t="s">
        <v>653</v>
      </c>
      <c r="E2405" t="s">
        <v>654</v>
      </c>
      <c r="F2405" t="s">
        <v>657</v>
      </c>
      <c r="G2405" t="s">
        <v>11043</v>
      </c>
      <c r="H2405" t="s">
        <v>1268</v>
      </c>
      <c r="I2405" t="s">
        <v>654</v>
      </c>
      <c r="J2405">
        <v>4</v>
      </c>
      <c r="L2405" t="s">
        <v>1221</v>
      </c>
      <c r="M2405" t="s">
        <v>1269</v>
      </c>
      <c r="N2405" t="s">
        <v>1270</v>
      </c>
      <c r="O2405" t="s">
        <v>7167</v>
      </c>
      <c r="P2405" t="s">
        <v>209</v>
      </c>
      <c r="Q2405" t="s">
        <v>8650</v>
      </c>
      <c r="R2405" t="s">
        <v>8637</v>
      </c>
      <c r="S2405" t="s">
        <v>8645</v>
      </c>
      <c r="T2405" t="b">
        <v>0</v>
      </c>
      <c r="U2405" t="b">
        <v>0</v>
      </c>
      <c r="V2405">
        <v>1</v>
      </c>
      <c r="W2405">
        <v>62.5</v>
      </c>
      <c r="X2405">
        <v>11</v>
      </c>
      <c r="AB2405">
        <v>2</v>
      </c>
      <c r="AC2405">
        <v>1</v>
      </c>
      <c r="AD2405">
        <v>2</v>
      </c>
      <c r="AE2405" t="s">
        <v>1745</v>
      </c>
      <c r="AG2405" t="s">
        <v>1932</v>
      </c>
      <c r="AH2405" t="s">
        <v>7168</v>
      </c>
    </row>
    <row r="2406" spans="1:34" x14ac:dyDescent="0.25">
      <c r="A2406">
        <v>7</v>
      </c>
      <c r="B2406" t="s">
        <v>652</v>
      </c>
      <c r="C2406" t="s">
        <v>655</v>
      </c>
      <c r="D2406" t="s">
        <v>653</v>
      </c>
      <c r="E2406" t="s">
        <v>654</v>
      </c>
      <c r="F2406" t="s">
        <v>657</v>
      </c>
      <c r="G2406" t="s">
        <v>11043</v>
      </c>
      <c r="H2406" t="s">
        <v>1268</v>
      </c>
      <c r="I2406" t="s">
        <v>654</v>
      </c>
      <c r="J2406">
        <v>4</v>
      </c>
      <c r="L2406" t="s">
        <v>1221</v>
      </c>
      <c r="M2406" t="s">
        <v>1269</v>
      </c>
      <c r="N2406" t="s">
        <v>1270</v>
      </c>
      <c r="O2406" t="s">
        <v>7169</v>
      </c>
      <c r="P2406" t="s">
        <v>209</v>
      </c>
      <c r="Q2406" t="s">
        <v>8650</v>
      </c>
      <c r="R2406" t="s">
        <v>8637</v>
      </c>
      <c r="S2406" t="s">
        <v>8645</v>
      </c>
      <c r="T2406" t="b">
        <v>0</v>
      </c>
      <c r="U2406" t="b">
        <v>0</v>
      </c>
      <c r="V2406">
        <v>2</v>
      </c>
      <c r="W2406">
        <v>65</v>
      </c>
      <c r="X2406">
        <v>10</v>
      </c>
      <c r="AB2406">
        <v>2</v>
      </c>
      <c r="AC2406">
        <v>1</v>
      </c>
      <c r="AD2406">
        <v>2</v>
      </c>
      <c r="AE2406" t="s">
        <v>1745</v>
      </c>
      <c r="AG2406" t="s">
        <v>1932</v>
      </c>
      <c r="AH2406" t="s">
        <v>7170</v>
      </c>
    </row>
    <row r="2407" spans="1:34" x14ac:dyDescent="0.25">
      <c r="A2407">
        <v>7</v>
      </c>
      <c r="B2407" t="s">
        <v>652</v>
      </c>
      <c r="C2407" t="s">
        <v>655</v>
      </c>
      <c r="D2407" t="s">
        <v>653</v>
      </c>
      <c r="E2407" t="s">
        <v>654</v>
      </c>
      <c r="F2407" t="s">
        <v>657</v>
      </c>
      <c r="G2407" t="s">
        <v>11043</v>
      </c>
      <c r="H2407" t="s">
        <v>1268</v>
      </c>
      <c r="I2407" t="s">
        <v>654</v>
      </c>
      <c r="J2407">
        <v>4</v>
      </c>
      <c r="L2407" t="s">
        <v>1221</v>
      </c>
      <c r="M2407" t="s">
        <v>1269</v>
      </c>
      <c r="N2407" t="s">
        <v>1270</v>
      </c>
      <c r="O2407" t="s">
        <v>7171</v>
      </c>
      <c r="P2407" t="s">
        <v>209</v>
      </c>
      <c r="Q2407" t="s">
        <v>8650</v>
      </c>
      <c r="R2407" t="s">
        <v>8637</v>
      </c>
      <c r="S2407" t="s">
        <v>8645</v>
      </c>
      <c r="T2407" t="b">
        <v>0</v>
      </c>
      <c r="U2407" t="b">
        <v>0</v>
      </c>
      <c r="V2407">
        <v>3</v>
      </c>
      <c r="W2407">
        <v>67.5</v>
      </c>
      <c r="X2407">
        <v>9</v>
      </c>
      <c r="AB2407">
        <v>2</v>
      </c>
      <c r="AC2407">
        <v>1</v>
      </c>
      <c r="AD2407">
        <v>2</v>
      </c>
      <c r="AE2407" t="s">
        <v>610</v>
      </c>
      <c r="AG2407" t="s">
        <v>1937</v>
      </c>
      <c r="AH2407" t="s">
        <v>7172</v>
      </c>
    </row>
    <row r="2408" spans="1:34" x14ac:dyDescent="0.25">
      <c r="A2408">
        <v>7</v>
      </c>
      <c r="B2408" t="s">
        <v>652</v>
      </c>
      <c r="C2408" t="s">
        <v>655</v>
      </c>
      <c r="D2408" t="s">
        <v>653</v>
      </c>
      <c r="E2408" t="s">
        <v>654</v>
      </c>
      <c r="F2408" t="s">
        <v>657</v>
      </c>
      <c r="G2408" t="s">
        <v>11043</v>
      </c>
      <c r="H2408" t="s">
        <v>1268</v>
      </c>
      <c r="I2408" t="s">
        <v>654</v>
      </c>
      <c r="J2408">
        <v>4</v>
      </c>
      <c r="L2408" t="s">
        <v>1221</v>
      </c>
      <c r="M2408" t="s">
        <v>1269</v>
      </c>
      <c r="N2408" t="s">
        <v>1270</v>
      </c>
      <c r="O2408" t="s">
        <v>7173</v>
      </c>
      <c r="P2408" t="s">
        <v>209</v>
      </c>
      <c r="Q2408" t="s">
        <v>8650</v>
      </c>
      <c r="R2408" t="s">
        <v>8637</v>
      </c>
      <c r="S2408" t="s">
        <v>8645</v>
      </c>
      <c r="T2408" t="b">
        <v>0</v>
      </c>
      <c r="U2408" t="b">
        <v>0</v>
      </c>
      <c r="V2408">
        <v>4</v>
      </c>
      <c r="W2408">
        <v>70</v>
      </c>
      <c r="X2408">
        <v>7</v>
      </c>
      <c r="AB2408">
        <v>2</v>
      </c>
      <c r="AC2408">
        <v>1</v>
      </c>
      <c r="AD2408">
        <v>2</v>
      </c>
      <c r="AE2408" t="s">
        <v>610</v>
      </c>
      <c r="AG2408" t="s">
        <v>1937</v>
      </c>
      <c r="AH2408" t="s">
        <v>7174</v>
      </c>
    </row>
    <row r="2409" spans="1:34" x14ac:dyDescent="0.25">
      <c r="A2409">
        <v>7</v>
      </c>
      <c r="B2409" t="s">
        <v>652</v>
      </c>
      <c r="C2409" t="s">
        <v>655</v>
      </c>
      <c r="D2409" t="s">
        <v>653</v>
      </c>
      <c r="E2409" t="s">
        <v>654</v>
      </c>
      <c r="F2409" t="s">
        <v>657</v>
      </c>
      <c r="G2409" t="s">
        <v>11043</v>
      </c>
      <c r="H2409" t="s">
        <v>1268</v>
      </c>
      <c r="I2409" t="s">
        <v>654</v>
      </c>
      <c r="J2409">
        <v>4</v>
      </c>
      <c r="L2409" t="s">
        <v>1221</v>
      </c>
      <c r="M2409" t="s">
        <v>1269</v>
      </c>
      <c r="N2409" t="s">
        <v>1270</v>
      </c>
      <c r="O2409" t="s">
        <v>7175</v>
      </c>
      <c r="P2409" t="s">
        <v>123</v>
      </c>
      <c r="Q2409" t="s">
        <v>8644</v>
      </c>
      <c r="R2409" t="s">
        <v>8488</v>
      </c>
      <c r="S2409" t="s">
        <v>8645</v>
      </c>
      <c r="T2409" t="b">
        <v>0</v>
      </c>
      <c r="U2409" t="b">
        <v>0</v>
      </c>
      <c r="V2409">
        <v>1</v>
      </c>
      <c r="W2409">
        <v>30</v>
      </c>
      <c r="X2409">
        <v>12</v>
      </c>
      <c r="AB2409">
        <v>2</v>
      </c>
      <c r="AC2409">
        <v>2</v>
      </c>
      <c r="AD2409">
        <v>2</v>
      </c>
      <c r="AE2409" t="s">
        <v>610</v>
      </c>
      <c r="AG2409" t="s">
        <v>7176</v>
      </c>
      <c r="AH2409" t="s">
        <v>7177</v>
      </c>
    </row>
    <row r="2410" spans="1:34" x14ac:dyDescent="0.25">
      <c r="A2410">
        <v>7</v>
      </c>
      <c r="B2410" t="s">
        <v>652</v>
      </c>
      <c r="C2410" t="s">
        <v>655</v>
      </c>
      <c r="D2410" t="s">
        <v>653</v>
      </c>
      <c r="E2410" t="s">
        <v>654</v>
      </c>
      <c r="F2410" t="s">
        <v>657</v>
      </c>
      <c r="G2410" t="s">
        <v>11043</v>
      </c>
      <c r="H2410" t="s">
        <v>1268</v>
      </c>
      <c r="I2410" t="s">
        <v>654</v>
      </c>
      <c r="J2410">
        <v>4</v>
      </c>
      <c r="L2410" t="s">
        <v>1221</v>
      </c>
      <c r="M2410" t="s">
        <v>1269</v>
      </c>
      <c r="N2410" t="s">
        <v>1270</v>
      </c>
      <c r="O2410" t="s">
        <v>7178</v>
      </c>
      <c r="P2410" t="s">
        <v>123</v>
      </c>
      <c r="Q2410" t="s">
        <v>8644</v>
      </c>
      <c r="R2410" t="s">
        <v>8488</v>
      </c>
      <c r="S2410" t="s">
        <v>8645</v>
      </c>
      <c r="T2410" t="b">
        <v>0</v>
      </c>
      <c r="U2410" t="b">
        <v>0</v>
      </c>
      <c r="V2410">
        <v>2</v>
      </c>
      <c r="W2410">
        <v>30</v>
      </c>
      <c r="X2410">
        <v>9</v>
      </c>
      <c r="AB2410">
        <v>2</v>
      </c>
      <c r="AC2410">
        <v>2</v>
      </c>
      <c r="AD2410">
        <v>2</v>
      </c>
      <c r="AE2410" t="s">
        <v>610</v>
      </c>
      <c r="AG2410" t="s">
        <v>7176</v>
      </c>
      <c r="AH2410" t="s">
        <v>7179</v>
      </c>
    </row>
    <row r="2411" spans="1:34" x14ac:dyDescent="0.25">
      <c r="A2411">
        <v>7</v>
      </c>
      <c r="B2411" t="s">
        <v>652</v>
      </c>
      <c r="C2411" t="s">
        <v>655</v>
      </c>
      <c r="D2411" t="s">
        <v>653</v>
      </c>
      <c r="E2411" t="s">
        <v>654</v>
      </c>
      <c r="F2411" t="s">
        <v>657</v>
      </c>
      <c r="G2411" t="s">
        <v>11043</v>
      </c>
      <c r="H2411" t="s">
        <v>1268</v>
      </c>
      <c r="I2411" t="s">
        <v>654</v>
      </c>
      <c r="J2411">
        <v>4</v>
      </c>
      <c r="L2411" t="s">
        <v>1221</v>
      </c>
      <c r="M2411" t="s">
        <v>1269</v>
      </c>
      <c r="N2411" t="s">
        <v>1270</v>
      </c>
      <c r="O2411" t="s">
        <v>7180</v>
      </c>
      <c r="P2411" t="s">
        <v>123</v>
      </c>
      <c r="Q2411" t="s">
        <v>8644</v>
      </c>
      <c r="R2411" t="s">
        <v>8488</v>
      </c>
      <c r="S2411" t="s">
        <v>8645</v>
      </c>
      <c r="T2411" t="b">
        <v>0</v>
      </c>
      <c r="U2411" t="b">
        <v>0</v>
      </c>
      <c r="V2411">
        <v>3</v>
      </c>
      <c r="W2411">
        <v>30</v>
      </c>
      <c r="X2411">
        <v>7</v>
      </c>
      <c r="AB2411">
        <v>2</v>
      </c>
      <c r="AC2411">
        <v>2</v>
      </c>
      <c r="AD2411">
        <v>2</v>
      </c>
      <c r="AE2411" t="s">
        <v>610</v>
      </c>
      <c r="AG2411" t="s">
        <v>7176</v>
      </c>
      <c r="AH2411" t="s">
        <v>7181</v>
      </c>
    </row>
    <row r="2412" spans="1:34" x14ac:dyDescent="0.25">
      <c r="A2412">
        <v>7</v>
      </c>
      <c r="B2412" t="s">
        <v>652</v>
      </c>
      <c r="C2412" t="s">
        <v>655</v>
      </c>
      <c r="D2412" t="s">
        <v>653</v>
      </c>
      <c r="E2412" t="s">
        <v>654</v>
      </c>
      <c r="F2412" t="s">
        <v>657</v>
      </c>
      <c r="G2412" t="s">
        <v>11043</v>
      </c>
      <c r="H2412" t="s">
        <v>1268</v>
      </c>
      <c r="I2412" t="s">
        <v>654</v>
      </c>
      <c r="J2412">
        <v>4</v>
      </c>
      <c r="L2412" t="s">
        <v>1221</v>
      </c>
      <c r="M2412" t="s">
        <v>1269</v>
      </c>
      <c r="N2412" t="s">
        <v>1270</v>
      </c>
      <c r="O2412" t="s">
        <v>7182</v>
      </c>
      <c r="P2412" t="s">
        <v>339</v>
      </c>
      <c r="Q2412" t="s">
        <v>2</v>
      </c>
      <c r="R2412" t="s">
        <v>8653</v>
      </c>
      <c r="S2412" t="s">
        <v>8645</v>
      </c>
      <c r="T2412" t="b">
        <v>0</v>
      </c>
      <c r="U2412" t="b">
        <v>1</v>
      </c>
      <c r="V2412">
        <v>1</v>
      </c>
      <c r="W2412">
        <v>50</v>
      </c>
      <c r="Y2412">
        <v>61.2</v>
      </c>
      <c r="AG2412" t="s">
        <v>7183</v>
      </c>
      <c r="AH2412" t="s">
        <v>7184</v>
      </c>
    </row>
    <row r="2413" spans="1:34" x14ac:dyDescent="0.25">
      <c r="A2413">
        <v>7</v>
      </c>
      <c r="B2413" t="s">
        <v>652</v>
      </c>
      <c r="C2413" t="s">
        <v>655</v>
      </c>
      <c r="D2413" t="s">
        <v>653</v>
      </c>
      <c r="E2413" t="s">
        <v>654</v>
      </c>
      <c r="F2413" t="s">
        <v>657</v>
      </c>
      <c r="G2413" t="s">
        <v>11043</v>
      </c>
      <c r="H2413" t="s">
        <v>1268</v>
      </c>
      <c r="I2413" t="s">
        <v>654</v>
      </c>
      <c r="J2413">
        <v>4</v>
      </c>
      <c r="L2413" t="s">
        <v>1221</v>
      </c>
      <c r="M2413" t="s">
        <v>1269</v>
      </c>
      <c r="N2413" t="s">
        <v>1270</v>
      </c>
      <c r="O2413" t="s">
        <v>7185</v>
      </c>
      <c r="P2413" t="s">
        <v>339</v>
      </c>
      <c r="Q2413" t="s">
        <v>2</v>
      </c>
      <c r="R2413" t="s">
        <v>8653</v>
      </c>
      <c r="S2413" t="s">
        <v>8645</v>
      </c>
      <c r="T2413" t="b">
        <v>0</v>
      </c>
      <c r="U2413" t="b">
        <v>1</v>
      </c>
      <c r="V2413">
        <v>2</v>
      </c>
      <c r="W2413">
        <v>50</v>
      </c>
      <c r="Y2413">
        <v>61.800000000000004</v>
      </c>
      <c r="AG2413" t="s">
        <v>7186</v>
      </c>
      <c r="AH2413" t="s">
        <v>7187</v>
      </c>
    </row>
    <row r="2414" spans="1:34" x14ac:dyDescent="0.25">
      <c r="A2414">
        <v>7</v>
      </c>
      <c r="B2414" t="s">
        <v>652</v>
      </c>
      <c r="C2414" t="s">
        <v>655</v>
      </c>
      <c r="D2414" t="s">
        <v>653</v>
      </c>
      <c r="E2414" t="s">
        <v>654</v>
      </c>
      <c r="F2414" t="s">
        <v>657</v>
      </c>
      <c r="G2414" t="s">
        <v>11043</v>
      </c>
      <c r="H2414" t="s">
        <v>1268</v>
      </c>
      <c r="I2414" t="s">
        <v>654</v>
      </c>
      <c r="J2414">
        <v>4</v>
      </c>
      <c r="L2414" t="s">
        <v>1221</v>
      </c>
      <c r="M2414" t="s">
        <v>1269</v>
      </c>
      <c r="N2414" t="s">
        <v>1270</v>
      </c>
      <c r="O2414" t="s">
        <v>7188</v>
      </c>
      <c r="P2414" t="s">
        <v>339</v>
      </c>
      <c r="Q2414" t="s">
        <v>2</v>
      </c>
      <c r="R2414" t="s">
        <v>8653</v>
      </c>
      <c r="S2414" t="s">
        <v>8645</v>
      </c>
      <c r="T2414" t="b">
        <v>0</v>
      </c>
      <c r="U2414" t="b">
        <v>1</v>
      </c>
      <c r="V2414">
        <v>3</v>
      </c>
      <c r="W2414">
        <v>50</v>
      </c>
      <c r="Y2414">
        <v>52.8</v>
      </c>
      <c r="AG2414" t="s">
        <v>7189</v>
      </c>
      <c r="AH2414" t="s">
        <v>7190</v>
      </c>
    </row>
    <row r="2415" spans="1:34" x14ac:dyDescent="0.25">
      <c r="A2415">
        <v>7</v>
      </c>
      <c r="B2415" t="s">
        <v>652</v>
      </c>
      <c r="C2415" t="s">
        <v>655</v>
      </c>
      <c r="D2415" t="s">
        <v>653</v>
      </c>
      <c r="E2415" t="s">
        <v>654</v>
      </c>
      <c r="F2415" t="s">
        <v>657</v>
      </c>
      <c r="G2415" t="s">
        <v>11043</v>
      </c>
      <c r="H2415" t="s">
        <v>1268</v>
      </c>
      <c r="I2415" t="s">
        <v>654</v>
      </c>
      <c r="J2415">
        <v>4</v>
      </c>
      <c r="L2415" t="s">
        <v>1221</v>
      </c>
      <c r="M2415" t="s">
        <v>1269</v>
      </c>
      <c r="N2415" t="s">
        <v>1270</v>
      </c>
      <c r="O2415" t="s">
        <v>7191</v>
      </c>
      <c r="P2415" t="s">
        <v>334</v>
      </c>
      <c r="Q2415" t="s">
        <v>2</v>
      </c>
      <c r="R2415" t="s">
        <v>8652</v>
      </c>
      <c r="S2415" t="s">
        <v>8646</v>
      </c>
      <c r="T2415" t="b">
        <v>0</v>
      </c>
      <c r="U2415" t="b">
        <v>1</v>
      </c>
      <c r="V2415">
        <v>1</v>
      </c>
      <c r="W2415">
        <v>0</v>
      </c>
      <c r="Y2415">
        <v>52.2</v>
      </c>
      <c r="AG2415" t="s">
        <v>4848</v>
      </c>
      <c r="AH2415" t="s">
        <v>7192</v>
      </c>
    </row>
    <row r="2416" spans="1:34" x14ac:dyDescent="0.25">
      <c r="A2416">
        <v>7</v>
      </c>
      <c r="B2416" t="s">
        <v>652</v>
      </c>
      <c r="C2416" t="s">
        <v>655</v>
      </c>
      <c r="D2416" t="s">
        <v>653</v>
      </c>
      <c r="E2416" t="s">
        <v>654</v>
      </c>
      <c r="F2416" t="s">
        <v>657</v>
      </c>
      <c r="G2416" t="s">
        <v>11043</v>
      </c>
      <c r="H2416" t="s">
        <v>1268</v>
      </c>
      <c r="I2416" t="s">
        <v>654</v>
      </c>
      <c r="J2416">
        <v>4</v>
      </c>
      <c r="L2416" t="s">
        <v>1221</v>
      </c>
      <c r="M2416" t="s">
        <v>1269</v>
      </c>
      <c r="N2416" t="s">
        <v>1270</v>
      </c>
      <c r="O2416" t="s">
        <v>7193</v>
      </c>
      <c r="P2416" t="s">
        <v>334</v>
      </c>
      <c r="Q2416" t="s">
        <v>2</v>
      </c>
      <c r="R2416" t="s">
        <v>8652</v>
      </c>
      <c r="S2416" t="s">
        <v>8646</v>
      </c>
      <c r="T2416" t="b">
        <v>0</v>
      </c>
      <c r="U2416" t="b">
        <v>1</v>
      </c>
      <c r="V2416">
        <v>2</v>
      </c>
      <c r="W2416">
        <v>0</v>
      </c>
      <c r="Y2416">
        <v>48</v>
      </c>
      <c r="AG2416" t="s">
        <v>4891</v>
      </c>
      <c r="AH2416" t="s">
        <v>7194</v>
      </c>
    </row>
    <row r="2417" spans="1:34" x14ac:dyDescent="0.25">
      <c r="A2417">
        <v>7</v>
      </c>
      <c r="B2417" t="s">
        <v>652</v>
      </c>
      <c r="C2417" t="s">
        <v>655</v>
      </c>
      <c r="D2417" t="s">
        <v>653</v>
      </c>
      <c r="E2417" t="s">
        <v>654</v>
      </c>
      <c r="F2417" t="s">
        <v>657</v>
      </c>
      <c r="G2417" t="s">
        <v>11043</v>
      </c>
      <c r="H2417" t="s">
        <v>1268</v>
      </c>
      <c r="I2417" t="s">
        <v>654</v>
      </c>
      <c r="J2417">
        <v>4</v>
      </c>
      <c r="L2417" t="s">
        <v>1221</v>
      </c>
      <c r="M2417" t="s">
        <v>1269</v>
      </c>
      <c r="N2417" t="s">
        <v>1270</v>
      </c>
      <c r="O2417" t="s">
        <v>7195</v>
      </c>
      <c r="P2417" t="s">
        <v>356</v>
      </c>
      <c r="Q2417" t="s">
        <v>25</v>
      </c>
      <c r="R2417" t="s">
        <v>25</v>
      </c>
      <c r="S2417" t="s">
        <v>357</v>
      </c>
      <c r="T2417" t="b">
        <v>0</v>
      </c>
      <c r="U2417" t="b">
        <v>1</v>
      </c>
      <c r="V2417">
        <v>1</v>
      </c>
      <c r="Y2417">
        <v>469</v>
      </c>
      <c r="Z2417">
        <v>2</v>
      </c>
      <c r="AA2417" t="s">
        <v>3957</v>
      </c>
      <c r="AG2417" t="s">
        <v>5872</v>
      </c>
      <c r="AH2417" t="s">
        <v>1270</v>
      </c>
    </row>
    <row r="2418" spans="1:34" x14ac:dyDescent="0.25">
      <c r="A2418">
        <v>8</v>
      </c>
      <c r="B2418" t="s">
        <v>659</v>
      </c>
      <c r="C2418" t="s">
        <v>662</v>
      </c>
      <c r="D2418" t="s">
        <v>660</v>
      </c>
      <c r="E2418" t="s">
        <v>661</v>
      </c>
      <c r="F2418" t="s">
        <v>666</v>
      </c>
      <c r="G2418" t="s">
        <v>11044</v>
      </c>
      <c r="H2418" t="s">
        <v>1271</v>
      </c>
      <c r="I2418" t="s">
        <v>660</v>
      </c>
      <c r="J2418">
        <v>1</v>
      </c>
      <c r="L2418" t="s">
        <v>1272</v>
      </c>
      <c r="M2418" t="s">
        <v>1273</v>
      </c>
      <c r="N2418" t="s">
        <v>1274</v>
      </c>
      <c r="O2418" t="s">
        <v>7196</v>
      </c>
      <c r="P2418" t="s">
        <v>363</v>
      </c>
      <c r="Q2418" t="s">
        <v>357</v>
      </c>
      <c r="R2418" t="s">
        <v>357</v>
      </c>
      <c r="S2418" t="s">
        <v>357</v>
      </c>
      <c r="T2418" t="b">
        <v>0</v>
      </c>
      <c r="U2418" t="b">
        <v>1</v>
      </c>
      <c r="V2418">
        <v>1</v>
      </c>
      <c r="Y2418">
        <v>364</v>
      </c>
      <c r="Z2418">
        <v>0.69</v>
      </c>
      <c r="AA2418" t="s">
        <v>3957</v>
      </c>
      <c r="AG2418" t="s">
        <v>7197</v>
      </c>
      <c r="AH2418" t="s">
        <v>1273</v>
      </c>
    </row>
    <row r="2419" spans="1:34" x14ac:dyDescent="0.25">
      <c r="A2419">
        <v>8</v>
      </c>
      <c r="B2419" t="s">
        <v>659</v>
      </c>
      <c r="C2419" t="s">
        <v>662</v>
      </c>
      <c r="D2419" t="s">
        <v>660</v>
      </c>
      <c r="E2419" t="s">
        <v>661</v>
      </c>
      <c r="F2419" t="s">
        <v>666</v>
      </c>
      <c r="G2419" t="s">
        <v>11044</v>
      </c>
      <c r="H2419" t="s">
        <v>1271</v>
      </c>
      <c r="I2419" t="s">
        <v>660</v>
      </c>
      <c r="J2419">
        <v>1</v>
      </c>
      <c r="L2419" t="s">
        <v>1272</v>
      </c>
      <c r="M2419" t="s">
        <v>1273</v>
      </c>
      <c r="N2419" t="s">
        <v>1274</v>
      </c>
      <c r="O2419" t="s">
        <v>7198</v>
      </c>
      <c r="P2419" t="s">
        <v>394</v>
      </c>
      <c r="Q2419" t="s">
        <v>272</v>
      </c>
      <c r="R2419" t="s">
        <v>8666</v>
      </c>
      <c r="S2419" t="s">
        <v>8645</v>
      </c>
      <c r="T2419" t="b">
        <v>0</v>
      </c>
      <c r="U2419" t="b">
        <v>0</v>
      </c>
      <c r="V2419">
        <v>1</v>
      </c>
      <c r="W2419">
        <v>0</v>
      </c>
      <c r="X2419">
        <v>15</v>
      </c>
      <c r="AG2419" t="s">
        <v>2818</v>
      </c>
      <c r="AH2419" t="s">
        <v>7199</v>
      </c>
    </row>
    <row r="2420" spans="1:34" x14ac:dyDescent="0.25">
      <c r="A2420">
        <v>8</v>
      </c>
      <c r="B2420" t="s">
        <v>659</v>
      </c>
      <c r="C2420" t="s">
        <v>662</v>
      </c>
      <c r="D2420" t="s">
        <v>660</v>
      </c>
      <c r="E2420" t="s">
        <v>661</v>
      </c>
      <c r="F2420" t="s">
        <v>666</v>
      </c>
      <c r="G2420" t="s">
        <v>11044</v>
      </c>
      <c r="H2420" t="s">
        <v>1271</v>
      </c>
      <c r="I2420" t="s">
        <v>660</v>
      </c>
      <c r="J2420">
        <v>1</v>
      </c>
      <c r="L2420" t="s">
        <v>1272</v>
      </c>
      <c r="M2420" t="s">
        <v>1273</v>
      </c>
      <c r="N2420" t="s">
        <v>1274</v>
      </c>
      <c r="O2420" t="s">
        <v>7200</v>
      </c>
      <c r="P2420" t="s">
        <v>398</v>
      </c>
      <c r="Q2420" t="s">
        <v>272</v>
      </c>
      <c r="R2420" t="s">
        <v>8666</v>
      </c>
      <c r="S2420" t="s">
        <v>8645</v>
      </c>
      <c r="T2420" t="b">
        <v>0</v>
      </c>
      <c r="U2420" t="b">
        <v>0</v>
      </c>
      <c r="V2420">
        <v>1</v>
      </c>
      <c r="W2420">
        <v>0</v>
      </c>
      <c r="X2420">
        <v>12</v>
      </c>
      <c r="AG2420" t="s">
        <v>2818</v>
      </c>
      <c r="AH2420" t="s">
        <v>7201</v>
      </c>
    </row>
    <row r="2421" spans="1:34" x14ac:dyDescent="0.25">
      <c r="A2421">
        <v>8</v>
      </c>
      <c r="B2421" t="s">
        <v>659</v>
      </c>
      <c r="C2421" t="s">
        <v>662</v>
      </c>
      <c r="D2421" t="s">
        <v>660</v>
      </c>
      <c r="E2421" t="s">
        <v>661</v>
      </c>
      <c r="F2421" t="s">
        <v>666</v>
      </c>
      <c r="G2421" t="s">
        <v>11044</v>
      </c>
      <c r="H2421" t="s">
        <v>1271</v>
      </c>
      <c r="I2421" t="s">
        <v>660</v>
      </c>
      <c r="J2421">
        <v>1</v>
      </c>
      <c r="L2421" t="s">
        <v>1272</v>
      </c>
      <c r="M2421" t="s">
        <v>1273</v>
      </c>
      <c r="N2421" t="s">
        <v>1274</v>
      </c>
      <c r="O2421" t="s">
        <v>7202</v>
      </c>
      <c r="P2421" t="s">
        <v>403</v>
      </c>
      <c r="Q2421" t="s">
        <v>272</v>
      </c>
      <c r="R2421" t="s">
        <v>8666</v>
      </c>
      <c r="S2421" t="s">
        <v>8645</v>
      </c>
      <c r="T2421" t="b">
        <v>0</v>
      </c>
      <c r="U2421" t="b">
        <v>0</v>
      </c>
      <c r="V2421">
        <v>1</v>
      </c>
      <c r="W2421">
        <v>0</v>
      </c>
      <c r="X2421">
        <v>8</v>
      </c>
      <c r="AG2421" t="s">
        <v>2818</v>
      </c>
      <c r="AH2421" t="s">
        <v>7203</v>
      </c>
    </row>
    <row r="2422" spans="1:34" x14ac:dyDescent="0.25">
      <c r="A2422">
        <v>8</v>
      </c>
      <c r="B2422" t="s">
        <v>659</v>
      </c>
      <c r="C2422" t="s">
        <v>662</v>
      </c>
      <c r="D2422" t="s">
        <v>660</v>
      </c>
      <c r="E2422" t="s">
        <v>661</v>
      </c>
      <c r="F2422" t="s">
        <v>666</v>
      </c>
      <c r="G2422" t="s">
        <v>11044</v>
      </c>
      <c r="H2422" t="s">
        <v>1271</v>
      </c>
      <c r="I2422" t="s">
        <v>660</v>
      </c>
      <c r="J2422">
        <v>1</v>
      </c>
      <c r="L2422" t="s">
        <v>1272</v>
      </c>
      <c r="M2422" t="s">
        <v>1273</v>
      </c>
      <c r="N2422" t="s">
        <v>1274</v>
      </c>
      <c r="O2422" t="s">
        <v>7204</v>
      </c>
      <c r="P2422" t="s">
        <v>407</v>
      </c>
      <c r="Q2422" t="s">
        <v>272</v>
      </c>
      <c r="R2422" t="s">
        <v>8666</v>
      </c>
      <c r="S2422" t="s">
        <v>8645</v>
      </c>
      <c r="T2422" t="b">
        <v>0</v>
      </c>
      <c r="U2422" t="b">
        <v>0</v>
      </c>
      <c r="V2422">
        <v>1</v>
      </c>
      <c r="W2422">
        <v>0</v>
      </c>
      <c r="X2422">
        <v>10</v>
      </c>
      <c r="AG2422" t="s">
        <v>7205</v>
      </c>
      <c r="AH2422" t="s">
        <v>7206</v>
      </c>
    </row>
    <row r="2423" spans="1:34" x14ac:dyDescent="0.25">
      <c r="A2423">
        <v>8</v>
      </c>
      <c r="B2423" t="s">
        <v>659</v>
      </c>
      <c r="C2423" t="s">
        <v>662</v>
      </c>
      <c r="D2423" t="s">
        <v>660</v>
      </c>
      <c r="E2423" t="s">
        <v>661</v>
      </c>
      <c r="F2423" t="s">
        <v>666</v>
      </c>
      <c r="G2423" t="s">
        <v>11044</v>
      </c>
      <c r="H2423" t="s">
        <v>1271</v>
      </c>
      <c r="I2423" t="s">
        <v>660</v>
      </c>
      <c r="J2423">
        <v>1</v>
      </c>
      <c r="L2423" t="s">
        <v>1272</v>
      </c>
      <c r="M2423" t="s">
        <v>1273</v>
      </c>
      <c r="N2423" t="s">
        <v>1274</v>
      </c>
      <c r="O2423" t="s">
        <v>7207</v>
      </c>
      <c r="P2423" t="s">
        <v>394</v>
      </c>
      <c r="Q2423" t="s">
        <v>272</v>
      </c>
      <c r="R2423" t="s">
        <v>8666</v>
      </c>
      <c r="S2423" t="s">
        <v>8645</v>
      </c>
      <c r="T2423" t="b">
        <v>0</v>
      </c>
      <c r="U2423" t="b">
        <v>0</v>
      </c>
      <c r="V2423">
        <v>2</v>
      </c>
      <c r="W2423">
        <v>0</v>
      </c>
      <c r="X2423">
        <v>15</v>
      </c>
      <c r="AG2423" t="s">
        <v>2818</v>
      </c>
      <c r="AH2423" t="s">
        <v>7208</v>
      </c>
    </row>
    <row r="2424" spans="1:34" x14ac:dyDescent="0.25">
      <c r="A2424">
        <v>8</v>
      </c>
      <c r="B2424" t="s">
        <v>659</v>
      </c>
      <c r="C2424" t="s">
        <v>662</v>
      </c>
      <c r="D2424" t="s">
        <v>660</v>
      </c>
      <c r="E2424" t="s">
        <v>661</v>
      </c>
      <c r="F2424" t="s">
        <v>666</v>
      </c>
      <c r="G2424" t="s">
        <v>11044</v>
      </c>
      <c r="H2424" t="s">
        <v>1271</v>
      </c>
      <c r="I2424" t="s">
        <v>660</v>
      </c>
      <c r="J2424">
        <v>1</v>
      </c>
      <c r="L2424" t="s">
        <v>1272</v>
      </c>
      <c r="M2424" t="s">
        <v>1273</v>
      </c>
      <c r="N2424" t="s">
        <v>1274</v>
      </c>
      <c r="O2424" t="s">
        <v>7209</v>
      </c>
      <c r="P2424" t="s">
        <v>398</v>
      </c>
      <c r="Q2424" t="s">
        <v>272</v>
      </c>
      <c r="R2424" t="s">
        <v>8666</v>
      </c>
      <c r="S2424" t="s">
        <v>8645</v>
      </c>
      <c r="T2424" t="b">
        <v>0</v>
      </c>
      <c r="U2424" t="b">
        <v>0</v>
      </c>
      <c r="V2424">
        <v>2</v>
      </c>
      <c r="W2424">
        <v>0</v>
      </c>
      <c r="X2424">
        <v>12</v>
      </c>
      <c r="AG2424" t="s">
        <v>2818</v>
      </c>
      <c r="AH2424" t="s">
        <v>7210</v>
      </c>
    </row>
    <row r="2425" spans="1:34" x14ac:dyDescent="0.25">
      <c r="A2425">
        <v>8</v>
      </c>
      <c r="B2425" t="s">
        <v>659</v>
      </c>
      <c r="C2425" t="s">
        <v>662</v>
      </c>
      <c r="D2425" t="s">
        <v>660</v>
      </c>
      <c r="E2425" t="s">
        <v>661</v>
      </c>
      <c r="F2425" t="s">
        <v>666</v>
      </c>
      <c r="G2425" t="s">
        <v>11044</v>
      </c>
      <c r="H2425" t="s">
        <v>1271</v>
      </c>
      <c r="I2425" t="s">
        <v>660</v>
      </c>
      <c r="J2425">
        <v>1</v>
      </c>
      <c r="L2425" t="s">
        <v>1272</v>
      </c>
      <c r="M2425" t="s">
        <v>1273</v>
      </c>
      <c r="N2425" t="s">
        <v>1274</v>
      </c>
      <c r="O2425" t="s">
        <v>7211</v>
      </c>
      <c r="P2425" t="s">
        <v>403</v>
      </c>
      <c r="Q2425" t="s">
        <v>272</v>
      </c>
      <c r="R2425" t="s">
        <v>8666</v>
      </c>
      <c r="S2425" t="s">
        <v>8645</v>
      </c>
      <c r="T2425" t="b">
        <v>0</v>
      </c>
      <c r="U2425" t="b">
        <v>0</v>
      </c>
      <c r="V2425">
        <v>2</v>
      </c>
      <c r="W2425">
        <v>0</v>
      </c>
      <c r="X2425">
        <v>8</v>
      </c>
      <c r="AG2425" t="s">
        <v>2818</v>
      </c>
      <c r="AH2425" t="s">
        <v>7212</v>
      </c>
    </row>
    <row r="2426" spans="1:34" x14ac:dyDescent="0.25">
      <c r="A2426">
        <v>8</v>
      </c>
      <c r="B2426" t="s">
        <v>659</v>
      </c>
      <c r="C2426" t="s">
        <v>662</v>
      </c>
      <c r="D2426" t="s">
        <v>660</v>
      </c>
      <c r="E2426" t="s">
        <v>661</v>
      </c>
      <c r="F2426" t="s">
        <v>666</v>
      </c>
      <c r="G2426" t="s">
        <v>11044</v>
      </c>
      <c r="H2426" t="s">
        <v>1271</v>
      </c>
      <c r="I2426" t="s">
        <v>660</v>
      </c>
      <c r="J2426">
        <v>1</v>
      </c>
      <c r="L2426" t="s">
        <v>1272</v>
      </c>
      <c r="M2426" t="s">
        <v>1273</v>
      </c>
      <c r="N2426" t="s">
        <v>1274</v>
      </c>
      <c r="O2426" t="s">
        <v>7213</v>
      </c>
      <c r="P2426" t="s">
        <v>407</v>
      </c>
      <c r="Q2426" t="s">
        <v>272</v>
      </c>
      <c r="R2426" t="s">
        <v>8666</v>
      </c>
      <c r="S2426" t="s">
        <v>8645</v>
      </c>
      <c r="T2426" t="b">
        <v>0</v>
      </c>
      <c r="U2426" t="b">
        <v>0</v>
      </c>
      <c r="V2426">
        <v>2</v>
      </c>
      <c r="W2426">
        <v>0</v>
      </c>
      <c r="X2426">
        <v>10</v>
      </c>
      <c r="AG2426" t="s">
        <v>7205</v>
      </c>
      <c r="AH2426" t="s">
        <v>7214</v>
      </c>
    </row>
    <row r="2427" spans="1:34" x14ac:dyDescent="0.25">
      <c r="A2427">
        <v>8</v>
      </c>
      <c r="B2427" t="s">
        <v>659</v>
      </c>
      <c r="C2427" t="s">
        <v>662</v>
      </c>
      <c r="D2427" t="s">
        <v>660</v>
      </c>
      <c r="E2427" t="s">
        <v>661</v>
      </c>
      <c r="F2427" t="s">
        <v>666</v>
      </c>
      <c r="G2427" t="s">
        <v>11044</v>
      </c>
      <c r="H2427" t="s">
        <v>1271</v>
      </c>
      <c r="I2427" t="s">
        <v>660</v>
      </c>
      <c r="J2427">
        <v>1</v>
      </c>
      <c r="L2427" t="s">
        <v>1272</v>
      </c>
      <c r="M2427" t="s">
        <v>1273</v>
      </c>
      <c r="N2427" t="s">
        <v>1274</v>
      </c>
      <c r="O2427" t="s">
        <v>7215</v>
      </c>
      <c r="P2427" t="s">
        <v>334</v>
      </c>
      <c r="Q2427" t="s">
        <v>2</v>
      </c>
      <c r="R2427" t="s">
        <v>8652</v>
      </c>
      <c r="S2427" t="s">
        <v>8646</v>
      </c>
      <c r="T2427" t="b">
        <v>0</v>
      </c>
      <c r="U2427" t="b">
        <v>1</v>
      </c>
      <c r="V2427">
        <v>1</v>
      </c>
      <c r="W2427">
        <v>0</v>
      </c>
      <c r="Y2427">
        <v>30</v>
      </c>
      <c r="AG2427" t="s">
        <v>7216</v>
      </c>
      <c r="AH2427" t="s">
        <v>7217</v>
      </c>
    </row>
    <row r="2428" spans="1:34" x14ac:dyDescent="0.25">
      <c r="A2428">
        <v>8</v>
      </c>
      <c r="B2428" t="s">
        <v>659</v>
      </c>
      <c r="C2428" t="s">
        <v>662</v>
      </c>
      <c r="D2428" t="s">
        <v>660</v>
      </c>
      <c r="E2428" t="s">
        <v>661</v>
      </c>
      <c r="F2428" t="s">
        <v>666</v>
      </c>
      <c r="G2428" t="s">
        <v>11044</v>
      </c>
      <c r="H2428" t="s">
        <v>1271</v>
      </c>
      <c r="I2428" t="s">
        <v>660</v>
      </c>
      <c r="J2428">
        <v>1</v>
      </c>
      <c r="L2428" t="s">
        <v>1272</v>
      </c>
      <c r="M2428" t="s">
        <v>1273</v>
      </c>
      <c r="N2428" t="s">
        <v>1274</v>
      </c>
      <c r="O2428" t="s">
        <v>7218</v>
      </c>
      <c r="P2428" t="s">
        <v>1</v>
      </c>
      <c r="Q2428" t="s">
        <v>2</v>
      </c>
      <c r="R2428" t="s">
        <v>2</v>
      </c>
      <c r="S2428" t="s">
        <v>8646</v>
      </c>
      <c r="T2428" t="b">
        <v>0</v>
      </c>
      <c r="U2428" t="b">
        <v>1</v>
      </c>
      <c r="V2428">
        <v>1</v>
      </c>
      <c r="W2428">
        <v>150</v>
      </c>
      <c r="Y2428">
        <v>75</v>
      </c>
      <c r="AG2428" t="s">
        <v>6869</v>
      </c>
      <c r="AH2428" t="s">
        <v>7219</v>
      </c>
    </row>
    <row r="2429" spans="1:34" x14ac:dyDescent="0.25">
      <c r="A2429">
        <v>8</v>
      </c>
      <c r="B2429" t="s">
        <v>659</v>
      </c>
      <c r="C2429" t="s">
        <v>662</v>
      </c>
      <c r="D2429" t="s">
        <v>660</v>
      </c>
      <c r="E2429" t="s">
        <v>661</v>
      </c>
      <c r="F2429" t="s">
        <v>666</v>
      </c>
      <c r="G2429" t="s">
        <v>11044</v>
      </c>
      <c r="H2429" t="s">
        <v>1271</v>
      </c>
      <c r="I2429" t="s">
        <v>660</v>
      </c>
      <c r="J2429">
        <v>1</v>
      </c>
      <c r="L2429" t="s">
        <v>1272</v>
      </c>
      <c r="M2429" t="s">
        <v>1273</v>
      </c>
      <c r="N2429" t="s">
        <v>1274</v>
      </c>
      <c r="O2429" t="s">
        <v>7220</v>
      </c>
      <c r="P2429" t="s">
        <v>1</v>
      </c>
      <c r="Q2429" t="s">
        <v>2</v>
      </c>
      <c r="R2429" t="s">
        <v>2</v>
      </c>
      <c r="S2429" t="s">
        <v>8646</v>
      </c>
      <c r="T2429" t="b">
        <v>0</v>
      </c>
      <c r="U2429" t="b">
        <v>1</v>
      </c>
      <c r="V2429">
        <v>2</v>
      </c>
      <c r="W2429">
        <v>150</v>
      </c>
      <c r="Y2429">
        <v>64.800000000000011</v>
      </c>
      <c r="AG2429" t="s">
        <v>7221</v>
      </c>
      <c r="AH2429" t="s">
        <v>7222</v>
      </c>
    </row>
    <row r="2430" spans="1:34" x14ac:dyDescent="0.25">
      <c r="A2430">
        <v>8</v>
      </c>
      <c r="B2430" t="s">
        <v>659</v>
      </c>
      <c r="C2430" t="s">
        <v>662</v>
      </c>
      <c r="D2430" t="s">
        <v>660</v>
      </c>
      <c r="E2430" t="s">
        <v>661</v>
      </c>
      <c r="F2430" t="s">
        <v>666</v>
      </c>
      <c r="G2430" t="s">
        <v>11044</v>
      </c>
      <c r="H2430" t="s">
        <v>1271</v>
      </c>
      <c r="I2430" t="s">
        <v>660</v>
      </c>
      <c r="J2430">
        <v>1</v>
      </c>
      <c r="L2430" t="s">
        <v>1272</v>
      </c>
      <c r="M2430" t="s">
        <v>1273</v>
      </c>
      <c r="N2430" t="s">
        <v>1274</v>
      </c>
      <c r="O2430" t="s">
        <v>7223</v>
      </c>
      <c r="P2430" t="s">
        <v>1</v>
      </c>
      <c r="Q2430" t="s">
        <v>2</v>
      </c>
      <c r="R2430" t="s">
        <v>2</v>
      </c>
      <c r="S2430" t="s">
        <v>8646</v>
      </c>
      <c r="T2430" t="b">
        <v>0</v>
      </c>
      <c r="U2430" t="b">
        <v>1</v>
      </c>
      <c r="V2430">
        <v>3</v>
      </c>
      <c r="W2430">
        <v>150</v>
      </c>
      <c r="Y2430">
        <v>55.2</v>
      </c>
      <c r="AG2430" t="s">
        <v>7224</v>
      </c>
      <c r="AH2430" t="s">
        <v>7225</v>
      </c>
    </row>
    <row r="2431" spans="1:34" x14ac:dyDescent="0.25">
      <c r="A2431">
        <v>8</v>
      </c>
      <c r="B2431" t="s">
        <v>659</v>
      </c>
      <c r="C2431" t="s">
        <v>662</v>
      </c>
      <c r="D2431" t="s">
        <v>660</v>
      </c>
      <c r="E2431" t="s">
        <v>661</v>
      </c>
      <c r="F2431" t="s">
        <v>666</v>
      </c>
      <c r="G2431" t="s">
        <v>11044</v>
      </c>
      <c r="H2431" t="s">
        <v>1271</v>
      </c>
      <c r="I2431" t="s">
        <v>660</v>
      </c>
      <c r="J2431">
        <v>1</v>
      </c>
      <c r="L2431" t="s">
        <v>1272</v>
      </c>
      <c r="M2431" t="s">
        <v>1273</v>
      </c>
      <c r="N2431" t="s">
        <v>1274</v>
      </c>
      <c r="O2431" t="s">
        <v>7226</v>
      </c>
      <c r="P2431" t="s">
        <v>1</v>
      </c>
      <c r="Q2431" t="s">
        <v>2</v>
      </c>
      <c r="R2431" t="s">
        <v>2</v>
      </c>
      <c r="S2431" t="s">
        <v>8646</v>
      </c>
      <c r="T2431" t="b">
        <v>0</v>
      </c>
      <c r="U2431" t="b">
        <v>1</v>
      </c>
      <c r="V2431">
        <v>4</v>
      </c>
      <c r="W2431">
        <v>150</v>
      </c>
      <c r="Y2431">
        <v>49.199999999999996</v>
      </c>
      <c r="AG2431" t="s">
        <v>7227</v>
      </c>
      <c r="AH2431" t="s">
        <v>7228</v>
      </c>
    </row>
    <row r="2432" spans="1:34" x14ac:dyDescent="0.25">
      <c r="A2432">
        <v>8</v>
      </c>
      <c r="B2432" t="s">
        <v>659</v>
      </c>
      <c r="C2432" t="s">
        <v>662</v>
      </c>
      <c r="D2432" t="s">
        <v>660</v>
      </c>
      <c r="E2432" t="s">
        <v>661</v>
      </c>
      <c r="F2432" t="s">
        <v>666</v>
      </c>
      <c r="G2432" t="s">
        <v>11044</v>
      </c>
      <c r="H2432" t="s">
        <v>1271</v>
      </c>
      <c r="I2432" t="s">
        <v>660</v>
      </c>
      <c r="J2432">
        <v>1</v>
      </c>
      <c r="L2432" t="s">
        <v>1272</v>
      </c>
      <c r="M2432" t="s">
        <v>1273</v>
      </c>
      <c r="N2432" t="s">
        <v>1274</v>
      </c>
      <c r="O2432" t="s">
        <v>7229</v>
      </c>
      <c r="P2432" t="s">
        <v>1</v>
      </c>
      <c r="Q2432" t="s">
        <v>2</v>
      </c>
      <c r="R2432" t="s">
        <v>2</v>
      </c>
      <c r="S2432" t="s">
        <v>8646</v>
      </c>
      <c r="T2432" t="b">
        <v>0</v>
      </c>
      <c r="U2432" t="b">
        <v>1</v>
      </c>
      <c r="V2432">
        <v>5</v>
      </c>
      <c r="W2432">
        <v>150</v>
      </c>
      <c r="Y2432">
        <v>49.199999999999996</v>
      </c>
      <c r="AG2432" t="s">
        <v>7227</v>
      </c>
      <c r="AH2432" t="s">
        <v>7230</v>
      </c>
    </row>
    <row r="2433" spans="1:34" x14ac:dyDescent="0.25">
      <c r="A2433">
        <v>8</v>
      </c>
      <c r="B2433" t="s">
        <v>659</v>
      </c>
      <c r="C2433" t="s">
        <v>662</v>
      </c>
      <c r="D2433" t="s">
        <v>660</v>
      </c>
      <c r="E2433" t="s">
        <v>661</v>
      </c>
      <c r="F2433" t="s">
        <v>666</v>
      </c>
      <c r="G2433" t="s">
        <v>11044</v>
      </c>
      <c r="H2433" t="s">
        <v>1271</v>
      </c>
      <c r="I2433" t="s">
        <v>660</v>
      </c>
      <c r="J2433">
        <v>1</v>
      </c>
      <c r="L2433" t="s">
        <v>1272</v>
      </c>
      <c r="M2433" t="s">
        <v>1273</v>
      </c>
      <c r="N2433" t="s">
        <v>1274</v>
      </c>
      <c r="O2433" t="s">
        <v>7231</v>
      </c>
      <c r="P2433" t="s">
        <v>32</v>
      </c>
      <c r="Q2433" t="s">
        <v>25</v>
      </c>
      <c r="R2433" t="s">
        <v>25</v>
      </c>
      <c r="S2433" t="s">
        <v>8646</v>
      </c>
      <c r="T2433" t="b">
        <v>0</v>
      </c>
      <c r="U2433" t="b">
        <v>0</v>
      </c>
      <c r="V2433">
        <v>1</v>
      </c>
      <c r="W2433">
        <v>190</v>
      </c>
      <c r="X2433">
        <v>10</v>
      </c>
      <c r="AB2433">
        <v>3</v>
      </c>
      <c r="AC2433">
        <v>1</v>
      </c>
      <c r="AD2433">
        <v>2</v>
      </c>
      <c r="AE2433" t="s">
        <v>618</v>
      </c>
      <c r="AG2433" t="s">
        <v>7232</v>
      </c>
      <c r="AH2433" t="s">
        <v>7233</v>
      </c>
    </row>
    <row r="2434" spans="1:34" x14ac:dyDescent="0.25">
      <c r="A2434">
        <v>8</v>
      </c>
      <c r="B2434" t="s">
        <v>659</v>
      </c>
      <c r="C2434" t="s">
        <v>662</v>
      </c>
      <c r="D2434" t="s">
        <v>660</v>
      </c>
      <c r="E2434" t="s">
        <v>661</v>
      </c>
      <c r="F2434" t="s">
        <v>666</v>
      </c>
      <c r="G2434" t="s">
        <v>11044</v>
      </c>
      <c r="H2434" t="s">
        <v>1271</v>
      </c>
      <c r="I2434" t="s">
        <v>660</v>
      </c>
      <c r="J2434">
        <v>1</v>
      </c>
      <c r="L2434" t="s">
        <v>1272</v>
      </c>
      <c r="M2434" t="s">
        <v>1273</v>
      </c>
      <c r="N2434" t="s">
        <v>1274</v>
      </c>
      <c r="O2434" t="s">
        <v>7234</v>
      </c>
      <c r="P2434" t="s">
        <v>32</v>
      </c>
      <c r="Q2434" t="s">
        <v>25</v>
      </c>
      <c r="R2434" t="s">
        <v>25</v>
      </c>
      <c r="S2434" t="s">
        <v>8646</v>
      </c>
      <c r="T2434" t="b">
        <v>0</v>
      </c>
      <c r="U2434" t="b">
        <v>0</v>
      </c>
      <c r="V2434">
        <v>2</v>
      </c>
      <c r="W2434">
        <v>195</v>
      </c>
      <c r="X2434">
        <v>9</v>
      </c>
      <c r="AB2434">
        <v>3</v>
      </c>
      <c r="AC2434">
        <v>1</v>
      </c>
      <c r="AD2434">
        <v>2</v>
      </c>
      <c r="AE2434" t="s">
        <v>1745</v>
      </c>
      <c r="AG2434" t="s">
        <v>7235</v>
      </c>
      <c r="AH2434" t="s">
        <v>7236</v>
      </c>
    </row>
    <row r="2435" spans="1:34" x14ac:dyDescent="0.25">
      <c r="A2435">
        <v>8</v>
      </c>
      <c r="B2435" t="s">
        <v>659</v>
      </c>
      <c r="C2435" t="s">
        <v>662</v>
      </c>
      <c r="D2435" t="s">
        <v>660</v>
      </c>
      <c r="E2435" t="s">
        <v>661</v>
      </c>
      <c r="F2435" t="s">
        <v>666</v>
      </c>
      <c r="G2435" t="s">
        <v>11044</v>
      </c>
      <c r="H2435" t="s">
        <v>1271</v>
      </c>
      <c r="I2435" t="s">
        <v>660</v>
      </c>
      <c r="J2435">
        <v>1</v>
      </c>
      <c r="L2435" t="s">
        <v>1272</v>
      </c>
      <c r="M2435" t="s">
        <v>1273</v>
      </c>
      <c r="N2435" t="s">
        <v>1274</v>
      </c>
      <c r="O2435" t="s">
        <v>7237</v>
      </c>
      <c r="P2435" t="s">
        <v>32</v>
      </c>
      <c r="Q2435" t="s">
        <v>25</v>
      </c>
      <c r="R2435" t="s">
        <v>25</v>
      </c>
      <c r="S2435" t="s">
        <v>8646</v>
      </c>
      <c r="T2435" t="b">
        <v>0</v>
      </c>
      <c r="U2435" t="b">
        <v>0</v>
      </c>
      <c r="V2435">
        <v>3</v>
      </c>
      <c r="W2435">
        <v>200</v>
      </c>
      <c r="X2435">
        <v>7</v>
      </c>
      <c r="AB2435">
        <v>3</v>
      </c>
      <c r="AC2435">
        <v>1</v>
      </c>
      <c r="AD2435">
        <v>2</v>
      </c>
      <c r="AE2435" t="s">
        <v>1745</v>
      </c>
      <c r="AG2435" t="s">
        <v>7235</v>
      </c>
      <c r="AH2435" t="s">
        <v>7238</v>
      </c>
    </row>
    <row r="2436" spans="1:34" x14ac:dyDescent="0.25">
      <c r="A2436">
        <v>8</v>
      </c>
      <c r="B2436" t="s">
        <v>659</v>
      </c>
      <c r="C2436" t="s">
        <v>662</v>
      </c>
      <c r="D2436" t="s">
        <v>660</v>
      </c>
      <c r="E2436" t="s">
        <v>661</v>
      </c>
      <c r="F2436" t="s">
        <v>666</v>
      </c>
      <c r="G2436" t="s">
        <v>11044</v>
      </c>
      <c r="H2436" t="s">
        <v>1271</v>
      </c>
      <c r="I2436" t="s">
        <v>660</v>
      </c>
      <c r="J2436">
        <v>1</v>
      </c>
      <c r="L2436" t="s">
        <v>1272</v>
      </c>
      <c r="M2436" t="s">
        <v>1273</v>
      </c>
      <c r="N2436" t="s">
        <v>1274</v>
      </c>
      <c r="O2436" t="s">
        <v>7239</v>
      </c>
      <c r="P2436" t="s">
        <v>32</v>
      </c>
      <c r="Q2436" t="s">
        <v>25</v>
      </c>
      <c r="R2436" t="s">
        <v>25</v>
      </c>
      <c r="S2436" t="s">
        <v>8646</v>
      </c>
      <c r="T2436" t="b">
        <v>0</v>
      </c>
      <c r="U2436" t="b">
        <v>0</v>
      </c>
      <c r="V2436">
        <v>4</v>
      </c>
      <c r="W2436">
        <v>200</v>
      </c>
      <c r="X2436">
        <v>6.5</v>
      </c>
      <c r="AB2436">
        <v>3</v>
      </c>
      <c r="AC2436">
        <v>1</v>
      </c>
      <c r="AD2436">
        <v>2</v>
      </c>
      <c r="AE2436" t="s">
        <v>1745</v>
      </c>
      <c r="AG2436" t="s">
        <v>7235</v>
      </c>
      <c r="AH2436" t="s">
        <v>7240</v>
      </c>
    </row>
    <row r="2437" spans="1:34" x14ac:dyDescent="0.25">
      <c r="A2437">
        <v>8</v>
      </c>
      <c r="B2437" t="s">
        <v>659</v>
      </c>
      <c r="C2437" t="s">
        <v>662</v>
      </c>
      <c r="D2437" t="s">
        <v>660</v>
      </c>
      <c r="E2437" t="s">
        <v>661</v>
      </c>
      <c r="F2437" t="s">
        <v>666</v>
      </c>
      <c r="G2437" t="s">
        <v>11044</v>
      </c>
      <c r="H2437" t="s">
        <v>1271</v>
      </c>
      <c r="I2437" t="s">
        <v>660</v>
      </c>
      <c r="J2437">
        <v>1</v>
      </c>
      <c r="L2437" t="s">
        <v>1272</v>
      </c>
      <c r="M2437" t="s">
        <v>1273</v>
      </c>
      <c r="N2437" t="s">
        <v>1274</v>
      </c>
      <c r="O2437" t="s">
        <v>7241</v>
      </c>
      <c r="P2437" t="s">
        <v>45</v>
      </c>
      <c r="Q2437" t="s">
        <v>25</v>
      </c>
      <c r="R2437" t="s">
        <v>25</v>
      </c>
      <c r="S2437" t="s">
        <v>26</v>
      </c>
      <c r="T2437" t="b">
        <v>1</v>
      </c>
      <c r="U2437" t="b">
        <v>0</v>
      </c>
      <c r="V2437">
        <v>1</v>
      </c>
      <c r="W2437">
        <v>50</v>
      </c>
      <c r="X2437">
        <v>12</v>
      </c>
      <c r="AB2437">
        <v>2</v>
      </c>
      <c r="AC2437">
        <v>1</v>
      </c>
      <c r="AD2437">
        <v>3</v>
      </c>
      <c r="AE2437" t="s">
        <v>618</v>
      </c>
      <c r="AG2437" t="s">
        <v>7242</v>
      </c>
      <c r="AH2437" t="s">
        <v>7243</v>
      </c>
    </row>
    <row r="2438" spans="1:34" x14ac:dyDescent="0.25">
      <c r="A2438">
        <v>8</v>
      </c>
      <c r="B2438" t="s">
        <v>659</v>
      </c>
      <c r="C2438" t="s">
        <v>662</v>
      </c>
      <c r="D2438" t="s">
        <v>660</v>
      </c>
      <c r="E2438" t="s">
        <v>661</v>
      </c>
      <c r="F2438" t="s">
        <v>666</v>
      </c>
      <c r="G2438" t="s">
        <v>11044</v>
      </c>
      <c r="H2438" t="s">
        <v>1271</v>
      </c>
      <c r="I2438" t="s">
        <v>660</v>
      </c>
      <c r="J2438">
        <v>1</v>
      </c>
      <c r="L2438" t="s">
        <v>1272</v>
      </c>
      <c r="M2438" t="s">
        <v>1273</v>
      </c>
      <c r="N2438" t="s">
        <v>1274</v>
      </c>
      <c r="O2438" t="s">
        <v>7244</v>
      </c>
      <c r="P2438" t="s">
        <v>45</v>
      </c>
      <c r="Q2438" t="s">
        <v>25</v>
      </c>
      <c r="R2438" t="s">
        <v>25</v>
      </c>
      <c r="S2438" t="s">
        <v>26</v>
      </c>
      <c r="T2438" t="b">
        <v>1</v>
      </c>
      <c r="U2438" t="b">
        <v>0</v>
      </c>
      <c r="V2438">
        <v>2</v>
      </c>
      <c r="W2438">
        <v>70</v>
      </c>
      <c r="X2438">
        <v>11</v>
      </c>
      <c r="AB2438">
        <v>2</v>
      </c>
      <c r="AC2438">
        <v>1</v>
      </c>
      <c r="AD2438">
        <v>3</v>
      </c>
      <c r="AE2438" t="s">
        <v>1745</v>
      </c>
      <c r="AG2438" t="s">
        <v>7245</v>
      </c>
      <c r="AH2438" t="s">
        <v>7246</v>
      </c>
    </row>
    <row r="2439" spans="1:34" x14ac:dyDescent="0.25">
      <c r="A2439">
        <v>8</v>
      </c>
      <c r="B2439" t="s">
        <v>659</v>
      </c>
      <c r="C2439" t="s">
        <v>662</v>
      </c>
      <c r="D2439" t="s">
        <v>660</v>
      </c>
      <c r="E2439" t="s">
        <v>661</v>
      </c>
      <c r="F2439" t="s">
        <v>666</v>
      </c>
      <c r="G2439" t="s">
        <v>11044</v>
      </c>
      <c r="H2439" t="s">
        <v>1271</v>
      </c>
      <c r="I2439" t="s">
        <v>660</v>
      </c>
      <c r="J2439">
        <v>1</v>
      </c>
      <c r="L2439" t="s">
        <v>1272</v>
      </c>
      <c r="M2439" t="s">
        <v>1273</v>
      </c>
      <c r="N2439" t="s">
        <v>1274</v>
      </c>
      <c r="O2439" t="s">
        <v>7247</v>
      </c>
      <c r="P2439" t="s">
        <v>45</v>
      </c>
      <c r="Q2439" t="s">
        <v>25</v>
      </c>
      <c r="R2439" t="s">
        <v>25</v>
      </c>
      <c r="S2439" t="s">
        <v>26</v>
      </c>
      <c r="T2439" t="b">
        <v>1</v>
      </c>
      <c r="U2439" t="b">
        <v>0</v>
      </c>
      <c r="V2439">
        <v>3</v>
      </c>
      <c r="W2439">
        <v>70</v>
      </c>
      <c r="X2439">
        <v>10</v>
      </c>
      <c r="AB2439">
        <v>2</v>
      </c>
      <c r="AC2439">
        <v>1</v>
      </c>
      <c r="AD2439">
        <v>3</v>
      </c>
      <c r="AE2439" t="s">
        <v>1745</v>
      </c>
      <c r="AG2439" t="s">
        <v>7245</v>
      </c>
      <c r="AH2439" t="s">
        <v>7248</v>
      </c>
    </row>
    <row r="2440" spans="1:34" x14ac:dyDescent="0.25">
      <c r="A2440">
        <v>8</v>
      </c>
      <c r="B2440" t="s">
        <v>659</v>
      </c>
      <c r="C2440" t="s">
        <v>662</v>
      </c>
      <c r="D2440" t="s">
        <v>660</v>
      </c>
      <c r="E2440" t="s">
        <v>661</v>
      </c>
      <c r="F2440" t="s">
        <v>666</v>
      </c>
      <c r="G2440" t="s">
        <v>11044</v>
      </c>
      <c r="H2440" t="s">
        <v>1271</v>
      </c>
      <c r="I2440" t="s">
        <v>660</v>
      </c>
      <c r="J2440">
        <v>1</v>
      </c>
      <c r="L2440" t="s">
        <v>1272</v>
      </c>
      <c r="M2440" t="s">
        <v>1273</v>
      </c>
      <c r="N2440" t="s">
        <v>1274</v>
      </c>
      <c r="O2440" t="s">
        <v>7249</v>
      </c>
      <c r="P2440" t="s">
        <v>8734</v>
      </c>
      <c r="Q2440" t="s">
        <v>8644</v>
      </c>
      <c r="R2440" t="s">
        <v>8488</v>
      </c>
      <c r="S2440" t="s">
        <v>8643</v>
      </c>
      <c r="T2440" t="b">
        <v>0</v>
      </c>
      <c r="U2440" t="b">
        <v>0</v>
      </c>
      <c r="V2440">
        <v>1</v>
      </c>
      <c r="W2440">
        <v>25</v>
      </c>
      <c r="X2440">
        <v>12</v>
      </c>
      <c r="AB2440">
        <v>2</v>
      </c>
      <c r="AC2440">
        <v>1</v>
      </c>
      <c r="AD2440">
        <v>3</v>
      </c>
      <c r="AE2440" t="s">
        <v>1745</v>
      </c>
      <c r="AG2440" t="s">
        <v>7250</v>
      </c>
      <c r="AH2440" t="s">
        <v>7251</v>
      </c>
    </row>
    <row r="2441" spans="1:34" x14ac:dyDescent="0.25">
      <c r="A2441">
        <v>8</v>
      </c>
      <c r="B2441" t="s">
        <v>659</v>
      </c>
      <c r="C2441" t="s">
        <v>662</v>
      </c>
      <c r="D2441" t="s">
        <v>660</v>
      </c>
      <c r="E2441" t="s">
        <v>661</v>
      </c>
      <c r="F2441" t="s">
        <v>666</v>
      </c>
      <c r="G2441" t="s">
        <v>11044</v>
      </c>
      <c r="H2441" t="s">
        <v>1271</v>
      </c>
      <c r="I2441" t="s">
        <v>660</v>
      </c>
      <c r="J2441">
        <v>1</v>
      </c>
      <c r="L2441" t="s">
        <v>1272</v>
      </c>
      <c r="M2441" t="s">
        <v>1273</v>
      </c>
      <c r="N2441" t="s">
        <v>1274</v>
      </c>
      <c r="O2441" t="s">
        <v>7252</v>
      </c>
      <c r="P2441" t="s">
        <v>8734</v>
      </c>
      <c r="Q2441" t="s">
        <v>8644</v>
      </c>
      <c r="R2441" t="s">
        <v>8488</v>
      </c>
      <c r="S2441" t="s">
        <v>8643</v>
      </c>
      <c r="T2441" t="b">
        <v>0</v>
      </c>
      <c r="U2441" t="b">
        <v>0</v>
      </c>
      <c r="V2441">
        <v>2</v>
      </c>
      <c r="W2441">
        <v>25</v>
      </c>
      <c r="X2441">
        <v>10</v>
      </c>
      <c r="AB2441">
        <v>2</v>
      </c>
      <c r="AC2441">
        <v>1</v>
      </c>
      <c r="AD2441">
        <v>3</v>
      </c>
      <c r="AE2441" t="s">
        <v>1745</v>
      </c>
      <c r="AG2441" t="s">
        <v>7253</v>
      </c>
      <c r="AH2441" t="s">
        <v>7254</v>
      </c>
    </row>
    <row r="2442" spans="1:34" x14ac:dyDescent="0.25">
      <c r="A2442">
        <v>8</v>
      </c>
      <c r="B2442" t="s">
        <v>659</v>
      </c>
      <c r="C2442" t="s">
        <v>662</v>
      </c>
      <c r="D2442" t="s">
        <v>660</v>
      </c>
      <c r="E2442" t="s">
        <v>661</v>
      </c>
      <c r="F2442" t="s">
        <v>666</v>
      </c>
      <c r="G2442" t="s">
        <v>11044</v>
      </c>
      <c r="H2442" t="s">
        <v>1271</v>
      </c>
      <c r="I2442" t="s">
        <v>660</v>
      </c>
      <c r="J2442">
        <v>1</v>
      </c>
      <c r="L2442" t="s">
        <v>1272</v>
      </c>
      <c r="M2442" t="s">
        <v>1273</v>
      </c>
      <c r="N2442" t="s">
        <v>1274</v>
      </c>
      <c r="O2442" t="s">
        <v>7255</v>
      </c>
      <c r="P2442" t="s">
        <v>8734</v>
      </c>
      <c r="Q2442" t="s">
        <v>8644</v>
      </c>
      <c r="R2442" t="s">
        <v>8488</v>
      </c>
      <c r="S2442" t="s">
        <v>8643</v>
      </c>
      <c r="T2442" t="b">
        <v>0</v>
      </c>
      <c r="U2442" t="b">
        <v>0</v>
      </c>
      <c r="V2442">
        <v>3</v>
      </c>
      <c r="W2442">
        <v>25</v>
      </c>
      <c r="X2442">
        <v>9</v>
      </c>
      <c r="AB2442">
        <v>2</v>
      </c>
      <c r="AC2442">
        <v>1</v>
      </c>
      <c r="AD2442">
        <v>3</v>
      </c>
      <c r="AE2442" t="s">
        <v>1745</v>
      </c>
      <c r="AG2442" t="s">
        <v>7253</v>
      </c>
      <c r="AH2442" t="s">
        <v>7256</v>
      </c>
    </row>
    <row r="2443" spans="1:34" x14ac:dyDescent="0.25">
      <c r="A2443">
        <v>8</v>
      </c>
      <c r="B2443" t="s">
        <v>659</v>
      </c>
      <c r="C2443" t="s">
        <v>662</v>
      </c>
      <c r="D2443" t="s">
        <v>660</v>
      </c>
      <c r="E2443" t="s">
        <v>661</v>
      </c>
      <c r="F2443" t="s">
        <v>666</v>
      </c>
      <c r="G2443" t="s">
        <v>11044</v>
      </c>
      <c r="H2443" t="s">
        <v>1271</v>
      </c>
      <c r="I2443" t="s">
        <v>660</v>
      </c>
      <c r="J2443">
        <v>1</v>
      </c>
      <c r="L2443" t="s">
        <v>1272</v>
      </c>
      <c r="M2443" t="s">
        <v>1273</v>
      </c>
      <c r="N2443" t="s">
        <v>1274</v>
      </c>
      <c r="O2443" t="s">
        <v>7257</v>
      </c>
      <c r="P2443" t="s">
        <v>73</v>
      </c>
      <c r="Q2443" t="s">
        <v>25</v>
      </c>
      <c r="R2443" t="s">
        <v>25</v>
      </c>
      <c r="S2443" t="s">
        <v>8646</v>
      </c>
      <c r="T2443" t="b">
        <v>0</v>
      </c>
      <c r="U2443" t="b">
        <v>0</v>
      </c>
      <c r="V2443">
        <v>1</v>
      </c>
      <c r="W2443">
        <v>30</v>
      </c>
      <c r="X2443">
        <v>15</v>
      </c>
      <c r="AB2443">
        <v>2</v>
      </c>
      <c r="AC2443">
        <v>2</v>
      </c>
      <c r="AD2443">
        <v>2</v>
      </c>
      <c r="AE2443" t="s">
        <v>618</v>
      </c>
      <c r="AG2443" t="s">
        <v>3218</v>
      </c>
      <c r="AH2443" t="s">
        <v>7258</v>
      </c>
    </row>
    <row r="2444" spans="1:34" x14ac:dyDescent="0.25">
      <c r="A2444">
        <v>8</v>
      </c>
      <c r="B2444" t="s">
        <v>659</v>
      </c>
      <c r="C2444" t="s">
        <v>662</v>
      </c>
      <c r="D2444" t="s">
        <v>660</v>
      </c>
      <c r="E2444" t="s">
        <v>661</v>
      </c>
      <c r="F2444" t="s">
        <v>666</v>
      </c>
      <c r="G2444" t="s">
        <v>11044</v>
      </c>
      <c r="H2444" t="s">
        <v>1271</v>
      </c>
      <c r="I2444" t="s">
        <v>660</v>
      </c>
      <c r="J2444">
        <v>1</v>
      </c>
      <c r="L2444" t="s">
        <v>1272</v>
      </c>
      <c r="M2444" t="s">
        <v>1273</v>
      </c>
      <c r="N2444" t="s">
        <v>1274</v>
      </c>
      <c r="O2444" t="s">
        <v>7259</v>
      </c>
      <c r="P2444" t="s">
        <v>73</v>
      </c>
      <c r="Q2444" t="s">
        <v>25</v>
      </c>
      <c r="R2444" t="s">
        <v>25</v>
      </c>
      <c r="S2444" t="s">
        <v>8646</v>
      </c>
      <c r="T2444" t="b">
        <v>0</v>
      </c>
      <c r="U2444" t="b">
        <v>0</v>
      </c>
      <c r="V2444">
        <v>2</v>
      </c>
      <c r="W2444">
        <v>30</v>
      </c>
      <c r="X2444">
        <v>15</v>
      </c>
      <c r="AB2444">
        <v>2</v>
      </c>
      <c r="AC2444">
        <v>2</v>
      </c>
      <c r="AD2444">
        <v>3</v>
      </c>
      <c r="AE2444" t="s">
        <v>618</v>
      </c>
      <c r="AG2444" t="s">
        <v>7260</v>
      </c>
      <c r="AH2444" t="s">
        <v>7261</v>
      </c>
    </row>
    <row r="2445" spans="1:34" x14ac:dyDescent="0.25">
      <c r="A2445">
        <v>8</v>
      </c>
      <c r="B2445" t="s">
        <v>659</v>
      </c>
      <c r="C2445" t="s">
        <v>662</v>
      </c>
      <c r="D2445" t="s">
        <v>660</v>
      </c>
      <c r="E2445" t="s">
        <v>661</v>
      </c>
      <c r="F2445" t="s">
        <v>666</v>
      </c>
      <c r="G2445" t="s">
        <v>11044</v>
      </c>
      <c r="H2445" t="s">
        <v>1271</v>
      </c>
      <c r="I2445" t="s">
        <v>660</v>
      </c>
      <c r="J2445">
        <v>1</v>
      </c>
      <c r="L2445" t="s">
        <v>1272</v>
      </c>
      <c r="M2445" t="s">
        <v>1273</v>
      </c>
      <c r="N2445" t="s">
        <v>1274</v>
      </c>
      <c r="O2445" t="s">
        <v>7262</v>
      </c>
      <c r="P2445" t="s">
        <v>73</v>
      </c>
      <c r="Q2445" t="s">
        <v>25</v>
      </c>
      <c r="R2445" t="s">
        <v>25</v>
      </c>
      <c r="S2445" t="s">
        <v>8646</v>
      </c>
      <c r="T2445" t="b">
        <v>0</v>
      </c>
      <c r="U2445" t="b">
        <v>0</v>
      </c>
      <c r="V2445">
        <v>3</v>
      </c>
      <c r="W2445">
        <v>35</v>
      </c>
      <c r="X2445">
        <v>15</v>
      </c>
      <c r="AB2445">
        <v>2</v>
      </c>
      <c r="AC2445">
        <v>2</v>
      </c>
      <c r="AD2445">
        <v>3</v>
      </c>
      <c r="AE2445" t="s">
        <v>618</v>
      </c>
      <c r="AG2445" t="s">
        <v>7260</v>
      </c>
      <c r="AH2445" t="s">
        <v>7263</v>
      </c>
    </row>
    <row r="2446" spans="1:34" x14ac:dyDescent="0.25">
      <c r="A2446">
        <v>8</v>
      </c>
      <c r="B2446" t="s">
        <v>659</v>
      </c>
      <c r="C2446" t="s">
        <v>662</v>
      </c>
      <c r="D2446" t="s">
        <v>660</v>
      </c>
      <c r="E2446" t="s">
        <v>661</v>
      </c>
      <c r="F2446" t="s">
        <v>666</v>
      </c>
      <c r="G2446" t="s">
        <v>11044</v>
      </c>
      <c r="H2446" t="s">
        <v>1271</v>
      </c>
      <c r="I2446" t="s">
        <v>660</v>
      </c>
      <c r="J2446">
        <v>1</v>
      </c>
      <c r="L2446" t="s">
        <v>1272</v>
      </c>
      <c r="M2446" t="s">
        <v>1273</v>
      </c>
      <c r="N2446" t="s">
        <v>1274</v>
      </c>
      <c r="O2446" t="s">
        <v>7264</v>
      </c>
      <c r="P2446" t="s">
        <v>356</v>
      </c>
      <c r="Q2446" t="s">
        <v>25</v>
      </c>
      <c r="R2446" t="s">
        <v>25</v>
      </c>
      <c r="S2446" t="s">
        <v>357</v>
      </c>
      <c r="T2446" t="b">
        <v>0</v>
      </c>
      <c r="U2446" t="b">
        <v>1</v>
      </c>
      <c r="V2446">
        <v>1</v>
      </c>
      <c r="Y2446">
        <v>166</v>
      </c>
      <c r="Z2446">
        <v>0.75</v>
      </c>
      <c r="AA2446" t="s">
        <v>3957</v>
      </c>
      <c r="AG2446" t="s">
        <v>7265</v>
      </c>
      <c r="AH2446" t="s">
        <v>1274</v>
      </c>
    </row>
    <row r="2447" spans="1:34" x14ac:dyDescent="0.25">
      <c r="A2447">
        <v>8</v>
      </c>
      <c r="B2447" t="s">
        <v>659</v>
      </c>
      <c r="C2447" t="s">
        <v>662</v>
      </c>
      <c r="D2447" t="s">
        <v>660</v>
      </c>
      <c r="E2447" t="s">
        <v>661</v>
      </c>
      <c r="F2447" t="s">
        <v>666</v>
      </c>
      <c r="G2447" t="s">
        <v>11044</v>
      </c>
      <c r="H2447" t="s">
        <v>1275</v>
      </c>
      <c r="I2447" t="s">
        <v>1276</v>
      </c>
      <c r="J2447">
        <v>2</v>
      </c>
      <c r="L2447" t="s">
        <v>1277</v>
      </c>
      <c r="M2447" t="s">
        <v>1278</v>
      </c>
      <c r="N2447" t="s">
        <v>1279</v>
      </c>
      <c r="O2447" t="s">
        <v>7266</v>
      </c>
      <c r="P2447" t="s">
        <v>363</v>
      </c>
      <c r="Q2447" t="s">
        <v>357</v>
      </c>
      <c r="R2447" t="s">
        <v>357</v>
      </c>
      <c r="S2447" t="s">
        <v>357</v>
      </c>
      <c r="T2447" t="b">
        <v>0</v>
      </c>
      <c r="U2447" t="b">
        <v>1</v>
      </c>
      <c r="V2447">
        <v>1</v>
      </c>
      <c r="Y2447">
        <v>363</v>
      </c>
      <c r="Z2447">
        <v>0.69</v>
      </c>
      <c r="AA2447" t="s">
        <v>3957</v>
      </c>
      <c r="AG2447" t="s">
        <v>7267</v>
      </c>
      <c r="AH2447" t="s">
        <v>1278</v>
      </c>
    </row>
    <row r="2448" spans="1:34" x14ac:dyDescent="0.25">
      <c r="A2448">
        <v>8</v>
      </c>
      <c r="B2448" t="s">
        <v>659</v>
      </c>
      <c r="C2448" t="s">
        <v>662</v>
      </c>
      <c r="D2448" t="s">
        <v>660</v>
      </c>
      <c r="E2448" t="s">
        <v>661</v>
      </c>
      <c r="F2448" t="s">
        <v>666</v>
      </c>
      <c r="G2448" t="s">
        <v>11044</v>
      </c>
      <c r="H2448" t="s">
        <v>1275</v>
      </c>
      <c r="I2448" t="s">
        <v>1276</v>
      </c>
      <c r="J2448">
        <v>2</v>
      </c>
      <c r="L2448" t="s">
        <v>1277</v>
      </c>
      <c r="M2448" t="s">
        <v>1278</v>
      </c>
      <c r="N2448" t="s">
        <v>1279</v>
      </c>
      <c r="O2448" t="s">
        <v>7268</v>
      </c>
      <c r="P2448" t="s">
        <v>394</v>
      </c>
      <c r="Q2448" t="s">
        <v>272</v>
      </c>
      <c r="R2448" t="s">
        <v>8666</v>
      </c>
      <c r="S2448" t="s">
        <v>8645</v>
      </c>
      <c r="T2448" t="b">
        <v>0</v>
      </c>
      <c r="U2448" t="b">
        <v>0</v>
      </c>
      <c r="V2448">
        <v>1</v>
      </c>
      <c r="W2448">
        <v>0</v>
      </c>
      <c r="X2448">
        <v>15</v>
      </c>
      <c r="AG2448" t="s">
        <v>3073</v>
      </c>
      <c r="AH2448" t="s">
        <v>7269</v>
      </c>
    </row>
    <row r="2449" spans="1:34" x14ac:dyDescent="0.25">
      <c r="A2449">
        <v>8</v>
      </c>
      <c r="B2449" t="s">
        <v>659</v>
      </c>
      <c r="C2449" t="s">
        <v>662</v>
      </c>
      <c r="D2449" t="s">
        <v>660</v>
      </c>
      <c r="E2449" t="s">
        <v>661</v>
      </c>
      <c r="F2449" t="s">
        <v>666</v>
      </c>
      <c r="G2449" t="s">
        <v>11044</v>
      </c>
      <c r="H2449" t="s">
        <v>1275</v>
      </c>
      <c r="I2449" t="s">
        <v>1276</v>
      </c>
      <c r="J2449">
        <v>2</v>
      </c>
      <c r="L2449" t="s">
        <v>1277</v>
      </c>
      <c r="M2449" t="s">
        <v>1278</v>
      </c>
      <c r="N2449" t="s">
        <v>1279</v>
      </c>
      <c r="O2449" t="s">
        <v>7270</v>
      </c>
      <c r="P2449" t="s">
        <v>398</v>
      </c>
      <c r="Q2449" t="s">
        <v>272</v>
      </c>
      <c r="R2449" t="s">
        <v>8666</v>
      </c>
      <c r="S2449" t="s">
        <v>8645</v>
      </c>
      <c r="T2449" t="b">
        <v>0</v>
      </c>
      <c r="U2449" t="b">
        <v>0</v>
      </c>
      <c r="V2449">
        <v>1</v>
      </c>
      <c r="W2449">
        <v>0</v>
      </c>
      <c r="X2449">
        <v>12</v>
      </c>
      <c r="AG2449" t="s">
        <v>2818</v>
      </c>
      <c r="AH2449" t="s">
        <v>7271</v>
      </c>
    </row>
    <row r="2450" spans="1:34" x14ac:dyDescent="0.25">
      <c r="A2450">
        <v>8</v>
      </c>
      <c r="B2450" t="s">
        <v>659</v>
      </c>
      <c r="C2450" t="s">
        <v>662</v>
      </c>
      <c r="D2450" t="s">
        <v>660</v>
      </c>
      <c r="E2450" t="s">
        <v>661</v>
      </c>
      <c r="F2450" t="s">
        <v>666</v>
      </c>
      <c r="G2450" t="s">
        <v>11044</v>
      </c>
      <c r="H2450" t="s">
        <v>1275</v>
      </c>
      <c r="I2450" t="s">
        <v>1276</v>
      </c>
      <c r="J2450">
        <v>2</v>
      </c>
      <c r="L2450" t="s">
        <v>1277</v>
      </c>
      <c r="M2450" t="s">
        <v>1278</v>
      </c>
      <c r="N2450" t="s">
        <v>1279</v>
      </c>
      <c r="O2450" t="s">
        <v>7272</v>
      </c>
      <c r="P2450" t="s">
        <v>403</v>
      </c>
      <c r="Q2450" t="s">
        <v>272</v>
      </c>
      <c r="R2450" t="s">
        <v>8666</v>
      </c>
      <c r="S2450" t="s">
        <v>8645</v>
      </c>
      <c r="T2450" t="b">
        <v>0</v>
      </c>
      <c r="U2450" t="b">
        <v>0</v>
      </c>
      <c r="V2450">
        <v>1</v>
      </c>
      <c r="W2450">
        <v>0</v>
      </c>
      <c r="X2450">
        <v>8</v>
      </c>
      <c r="AG2450" t="s">
        <v>3073</v>
      </c>
      <c r="AH2450" t="s">
        <v>7273</v>
      </c>
    </row>
    <row r="2451" spans="1:34" x14ac:dyDescent="0.25">
      <c r="A2451">
        <v>8</v>
      </c>
      <c r="B2451" t="s">
        <v>659</v>
      </c>
      <c r="C2451" t="s">
        <v>662</v>
      </c>
      <c r="D2451" t="s">
        <v>660</v>
      </c>
      <c r="E2451" t="s">
        <v>661</v>
      </c>
      <c r="F2451" t="s">
        <v>666</v>
      </c>
      <c r="G2451" t="s">
        <v>11044</v>
      </c>
      <c r="H2451" t="s">
        <v>1275</v>
      </c>
      <c r="I2451" t="s">
        <v>1276</v>
      </c>
      <c r="J2451">
        <v>2</v>
      </c>
      <c r="L2451" t="s">
        <v>1277</v>
      </c>
      <c r="M2451" t="s">
        <v>1278</v>
      </c>
      <c r="N2451" t="s">
        <v>1279</v>
      </c>
      <c r="O2451" t="s">
        <v>7274</v>
      </c>
      <c r="P2451" t="s">
        <v>389</v>
      </c>
      <c r="Q2451" t="s">
        <v>148</v>
      </c>
      <c r="R2451" t="s">
        <v>8659</v>
      </c>
      <c r="S2451" t="s">
        <v>8662</v>
      </c>
      <c r="T2451" t="b">
        <v>0</v>
      </c>
      <c r="U2451" t="b">
        <v>0</v>
      </c>
      <c r="V2451">
        <v>1</v>
      </c>
      <c r="W2451">
        <v>0</v>
      </c>
      <c r="X2451">
        <v>10</v>
      </c>
      <c r="AH2451" t="s">
        <v>7275</v>
      </c>
    </row>
    <row r="2452" spans="1:34" x14ac:dyDescent="0.25">
      <c r="A2452">
        <v>8</v>
      </c>
      <c r="B2452" t="s">
        <v>659</v>
      </c>
      <c r="C2452" t="s">
        <v>662</v>
      </c>
      <c r="D2452" t="s">
        <v>660</v>
      </c>
      <c r="E2452" t="s">
        <v>661</v>
      </c>
      <c r="F2452" t="s">
        <v>666</v>
      </c>
      <c r="G2452" t="s">
        <v>11044</v>
      </c>
      <c r="H2452" t="s">
        <v>1275</v>
      </c>
      <c r="I2452" t="s">
        <v>1276</v>
      </c>
      <c r="J2452">
        <v>2</v>
      </c>
      <c r="L2452" t="s">
        <v>1277</v>
      </c>
      <c r="M2452" t="s">
        <v>1278</v>
      </c>
      <c r="N2452" t="s">
        <v>1279</v>
      </c>
      <c r="O2452" t="s">
        <v>7276</v>
      </c>
      <c r="P2452" t="s">
        <v>394</v>
      </c>
      <c r="Q2452" t="s">
        <v>272</v>
      </c>
      <c r="R2452" t="s">
        <v>8666</v>
      </c>
      <c r="S2452" t="s">
        <v>8645</v>
      </c>
      <c r="T2452" t="b">
        <v>0</v>
      </c>
      <c r="U2452" t="b">
        <v>0</v>
      </c>
      <c r="V2452">
        <v>2</v>
      </c>
      <c r="W2452">
        <v>0</v>
      </c>
      <c r="X2452">
        <v>15</v>
      </c>
      <c r="AG2452" t="s">
        <v>3073</v>
      </c>
      <c r="AH2452" t="s">
        <v>7277</v>
      </c>
    </row>
    <row r="2453" spans="1:34" x14ac:dyDescent="0.25">
      <c r="A2453">
        <v>8</v>
      </c>
      <c r="B2453" t="s">
        <v>659</v>
      </c>
      <c r="C2453" t="s">
        <v>662</v>
      </c>
      <c r="D2453" t="s">
        <v>660</v>
      </c>
      <c r="E2453" t="s">
        <v>661</v>
      </c>
      <c r="F2453" t="s">
        <v>666</v>
      </c>
      <c r="G2453" t="s">
        <v>11044</v>
      </c>
      <c r="H2453" t="s">
        <v>1275</v>
      </c>
      <c r="I2453" t="s">
        <v>1276</v>
      </c>
      <c r="J2453">
        <v>2</v>
      </c>
      <c r="L2453" t="s">
        <v>1277</v>
      </c>
      <c r="M2453" t="s">
        <v>1278</v>
      </c>
      <c r="N2453" t="s">
        <v>1279</v>
      </c>
      <c r="O2453" t="s">
        <v>7278</v>
      </c>
      <c r="P2453" t="s">
        <v>398</v>
      </c>
      <c r="Q2453" t="s">
        <v>272</v>
      </c>
      <c r="R2453" t="s">
        <v>8666</v>
      </c>
      <c r="S2453" t="s">
        <v>8645</v>
      </c>
      <c r="T2453" t="b">
        <v>0</v>
      </c>
      <c r="U2453" t="b">
        <v>0</v>
      </c>
      <c r="V2453">
        <v>2</v>
      </c>
      <c r="W2453">
        <v>0</v>
      </c>
      <c r="X2453">
        <v>12</v>
      </c>
      <c r="AG2453" t="s">
        <v>2818</v>
      </c>
      <c r="AH2453" t="s">
        <v>7279</v>
      </c>
    </row>
    <row r="2454" spans="1:34" x14ac:dyDescent="0.25">
      <c r="A2454">
        <v>8</v>
      </c>
      <c r="B2454" t="s">
        <v>659</v>
      </c>
      <c r="C2454" t="s">
        <v>662</v>
      </c>
      <c r="D2454" t="s">
        <v>660</v>
      </c>
      <c r="E2454" t="s">
        <v>661</v>
      </c>
      <c r="F2454" t="s">
        <v>666</v>
      </c>
      <c r="G2454" t="s">
        <v>11044</v>
      </c>
      <c r="H2454" t="s">
        <v>1275</v>
      </c>
      <c r="I2454" t="s">
        <v>1276</v>
      </c>
      <c r="J2454">
        <v>2</v>
      </c>
      <c r="L2454" t="s">
        <v>1277</v>
      </c>
      <c r="M2454" t="s">
        <v>1278</v>
      </c>
      <c r="N2454" t="s">
        <v>1279</v>
      </c>
      <c r="O2454" t="s">
        <v>7280</v>
      </c>
      <c r="P2454" t="s">
        <v>403</v>
      </c>
      <c r="Q2454" t="s">
        <v>272</v>
      </c>
      <c r="R2454" t="s">
        <v>8666</v>
      </c>
      <c r="S2454" t="s">
        <v>8645</v>
      </c>
      <c r="T2454" t="b">
        <v>0</v>
      </c>
      <c r="U2454" t="b">
        <v>0</v>
      </c>
      <c r="V2454">
        <v>2</v>
      </c>
      <c r="W2454">
        <v>0</v>
      </c>
      <c r="X2454">
        <v>8</v>
      </c>
      <c r="AG2454" t="s">
        <v>3073</v>
      </c>
      <c r="AH2454" t="s">
        <v>7281</v>
      </c>
    </row>
    <row r="2455" spans="1:34" x14ac:dyDescent="0.25">
      <c r="A2455">
        <v>8</v>
      </c>
      <c r="B2455" t="s">
        <v>659</v>
      </c>
      <c r="C2455" t="s">
        <v>662</v>
      </c>
      <c r="D2455" t="s">
        <v>660</v>
      </c>
      <c r="E2455" t="s">
        <v>661</v>
      </c>
      <c r="F2455" t="s">
        <v>666</v>
      </c>
      <c r="G2455" t="s">
        <v>11044</v>
      </c>
      <c r="H2455" t="s">
        <v>1275</v>
      </c>
      <c r="I2455" t="s">
        <v>1276</v>
      </c>
      <c r="J2455">
        <v>2</v>
      </c>
      <c r="L2455" t="s">
        <v>1277</v>
      </c>
      <c r="M2455" t="s">
        <v>1278</v>
      </c>
      <c r="N2455" t="s">
        <v>1279</v>
      </c>
      <c r="O2455" t="s">
        <v>7282</v>
      </c>
      <c r="P2455" t="s">
        <v>389</v>
      </c>
      <c r="Q2455" t="s">
        <v>148</v>
      </c>
      <c r="R2455" t="s">
        <v>8659</v>
      </c>
      <c r="S2455" t="s">
        <v>8662</v>
      </c>
      <c r="T2455" t="b">
        <v>0</v>
      </c>
      <c r="U2455" t="b">
        <v>0</v>
      </c>
      <c r="V2455">
        <v>2</v>
      </c>
      <c r="W2455">
        <v>0</v>
      </c>
      <c r="X2455">
        <v>10</v>
      </c>
      <c r="AH2455" t="s">
        <v>7283</v>
      </c>
    </row>
    <row r="2456" spans="1:34" x14ac:dyDescent="0.25">
      <c r="A2456">
        <v>8</v>
      </c>
      <c r="B2456" t="s">
        <v>659</v>
      </c>
      <c r="C2456" t="s">
        <v>662</v>
      </c>
      <c r="D2456" t="s">
        <v>660</v>
      </c>
      <c r="E2456" t="s">
        <v>661</v>
      </c>
      <c r="F2456" t="s">
        <v>666</v>
      </c>
      <c r="G2456" t="s">
        <v>11044</v>
      </c>
      <c r="H2456" t="s">
        <v>1275</v>
      </c>
      <c r="I2456" t="s">
        <v>1276</v>
      </c>
      <c r="J2456">
        <v>2</v>
      </c>
      <c r="L2456" t="s">
        <v>1277</v>
      </c>
      <c r="M2456" t="s">
        <v>1278</v>
      </c>
      <c r="N2456" t="s">
        <v>1279</v>
      </c>
      <c r="O2456" t="s">
        <v>7284</v>
      </c>
      <c r="P2456" t="s">
        <v>177</v>
      </c>
      <c r="Q2456" t="s">
        <v>148</v>
      </c>
      <c r="R2456" t="s">
        <v>8659</v>
      </c>
      <c r="S2456" t="s">
        <v>8645</v>
      </c>
      <c r="T2456" t="b">
        <v>1</v>
      </c>
      <c r="U2456" t="b">
        <v>0</v>
      </c>
      <c r="V2456">
        <v>1</v>
      </c>
      <c r="W2456">
        <v>15</v>
      </c>
      <c r="X2456">
        <v>10</v>
      </c>
      <c r="AG2456" t="s">
        <v>7285</v>
      </c>
      <c r="AH2456" t="s">
        <v>7286</v>
      </c>
    </row>
    <row r="2457" spans="1:34" x14ac:dyDescent="0.25">
      <c r="A2457">
        <v>8</v>
      </c>
      <c r="B2457" t="s">
        <v>659</v>
      </c>
      <c r="C2457" t="s">
        <v>662</v>
      </c>
      <c r="D2457" t="s">
        <v>660</v>
      </c>
      <c r="E2457" t="s">
        <v>661</v>
      </c>
      <c r="F2457" t="s">
        <v>666</v>
      </c>
      <c r="G2457" t="s">
        <v>11044</v>
      </c>
      <c r="H2457" t="s">
        <v>1275</v>
      </c>
      <c r="I2457" t="s">
        <v>1276</v>
      </c>
      <c r="J2457">
        <v>2</v>
      </c>
      <c r="L2457" t="s">
        <v>1277</v>
      </c>
      <c r="M2457" t="s">
        <v>1278</v>
      </c>
      <c r="N2457" t="s">
        <v>1279</v>
      </c>
      <c r="O2457" t="s">
        <v>7287</v>
      </c>
      <c r="P2457" t="s">
        <v>147</v>
      </c>
      <c r="Q2457" t="s">
        <v>148</v>
      </c>
      <c r="R2457" t="s">
        <v>8659</v>
      </c>
      <c r="S2457" t="s">
        <v>8645</v>
      </c>
      <c r="T2457" t="b">
        <v>0</v>
      </c>
      <c r="U2457" t="b">
        <v>0</v>
      </c>
      <c r="V2457">
        <v>1</v>
      </c>
      <c r="W2457">
        <v>110</v>
      </c>
      <c r="X2457">
        <v>9</v>
      </c>
      <c r="AB2457">
        <v>3</v>
      </c>
      <c r="AC2457">
        <v>1</v>
      </c>
      <c r="AD2457">
        <v>2</v>
      </c>
      <c r="AE2457" t="s">
        <v>1745</v>
      </c>
      <c r="AG2457" t="s">
        <v>7288</v>
      </c>
      <c r="AH2457" t="s">
        <v>7289</v>
      </c>
    </row>
    <row r="2458" spans="1:34" x14ac:dyDescent="0.25">
      <c r="A2458">
        <v>8</v>
      </c>
      <c r="B2458" t="s">
        <v>659</v>
      </c>
      <c r="C2458" t="s">
        <v>662</v>
      </c>
      <c r="D2458" t="s">
        <v>660</v>
      </c>
      <c r="E2458" t="s">
        <v>661</v>
      </c>
      <c r="F2458" t="s">
        <v>666</v>
      </c>
      <c r="G2458" t="s">
        <v>11044</v>
      </c>
      <c r="H2458" t="s">
        <v>1275</v>
      </c>
      <c r="I2458" t="s">
        <v>1276</v>
      </c>
      <c r="J2458">
        <v>2</v>
      </c>
      <c r="L2458" t="s">
        <v>1277</v>
      </c>
      <c r="M2458" t="s">
        <v>1278</v>
      </c>
      <c r="N2458" t="s">
        <v>1279</v>
      </c>
      <c r="O2458" t="s">
        <v>7290</v>
      </c>
      <c r="P2458" t="s">
        <v>147</v>
      </c>
      <c r="Q2458" t="s">
        <v>148</v>
      </c>
      <c r="R2458" t="s">
        <v>8659</v>
      </c>
      <c r="S2458" t="s">
        <v>8645</v>
      </c>
      <c r="T2458" t="b">
        <v>0</v>
      </c>
      <c r="U2458" t="b">
        <v>0</v>
      </c>
      <c r="V2458">
        <v>2</v>
      </c>
      <c r="W2458">
        <v>120</v>
      </c>
      <c r="X2458">
        <v>9</v>
      </c>
      <c r="AB2458">
        <v>3</v>
      </c>
      <c r="AC2458">
        <v>1</v>
      </c>
      <c r="AD2458">
        <v>2</v>
      </c>
      <c r="AE2458" t="s">
        <v>618</v>
      </c>
      <c r="AG2458" t="s">
        <v>7291</v>
      </c>
      <c r="AH2458" t="s">
        <v>7292</v>
      </c>
    </row>
    <row r="2459" spans="1:34" x14ac:dyDescent="0.25">
      <c r="A2459">
        <v>8</v>
      </c>
      <c r="B2459" t="s">
        <v>659</v>
      </c>
      <c r="C2459" t="s">
        <v>662</v>
      </c>
      <c r="D2459" t="s">
        <v>660</v>
      </c>
      <c r="E2459" t="s">
        <v>661</v>
      </c>
      <c r="F2459" t="s">
        <v>666</v>
      </c>
      <c r="G2459" t="s">
        <v>11044</v>
      </c>
      <c r="H2459" t="s">
        <v>1275</v>
      </c>
      <c r="I2459" t="s">
        <v>1276</v>
      </c>
      <c r="J2459">
        <v>2</v>
      </c>
      <c r="L2459" t="s">
        <v>1277</v>
      </c>
      <c r="M2459" t="s">
        <v>1278</v>
      </c>
      <c r="N2459" t="s">
        <v>1279</v>
      </c>
      <c r="O2459" t="s">
        <v>7293</v>
      </c>
      <c r="P2459" t="s">
        <v>147</v>
      </c>
      <c r="Q2459" t="s">
        <v>148</v>
      </c>
      <c r="R2459" t="s">
        <v>8659</v>
      </c>
      <c r="S2459" t="s">
        <v>8645</v>
      </c>
      <c r="T2459" t="b">
        <v>0</v>
      </c>
      <c r="U2459" t="b">
        <v>0</v>
      </c>
      <c r="V2459">
        <v>3</v>
      </c>
      <c r="W2459">
        <v>130</v>
      </c>
      <c r="X2459">
        <v>7</v>
      </c>
      <c r="AB2459">
        <v>3</v>
      </c>
      <c r="AC2459">
        <v>1</v>
      </c>
      <c r="AD2459">
        <v>2</v>
      </c>
      <c r="AE2459" t="s">
        <v>1745</v>
      </c>
      <c r="AG2459" t="s">
        <v>7288</v>
      </c>
      <c r="AH2459" t="s">
        <v>7294</v>
      </c>
    </row>
    <row r="2460" spans="1:34" x14ac:dyDescent="0.25">
      <c r="A2460">
        <v>8</v>
      </c>
      <c r="B2460" t="s">
        <v>659</v>
      </c>
      <c r="C2460" t="s">
        <v>662</v>
      </c>
      <c r="D2460" t="s">
        <v>660</v>
      </c>
      <c r="E2460" t="s">
        <v>661</v>
      </c>
      <c r="F2460" t="s">
        <v>666</v>
      </c>
      <c r="G2460" t="s">
        <v>11044</v>
      </c>
      <c r="H2460" t="s">
        <v>1275</v>
      </c>
      <c r="I2460" t="s">
        <v>1276</v>
      </c>
      <c r="J2460">
        <v>2</v>
      </c>
      <c r="L2460" t="s">
        <v>1277</v>
      </c>
      <c r="M2460" t="s">
        <v>1278</v>
      </c>
      <c r="N2460" t="s">
        <v>1279</v>
      </c>
      <c r="O2460" t="s">
        <v>7295</v>
      </c>
      <c r="P2460" t="s">
        <v>147</v>
      </c>
      <c r="Q2460" t="s">
        <v>148</v>
      </c>
      <c r="R2460" t="s">
        <v>8659</v>
      </c>
      <c r="S2460" t="s">
        <v>8645</v>
      </c>
      <c r="T2460" t="b">
        <v>0</v>
      </c>
      <c r="U2460" t="b">
        <v>0</v>
      </c>
      <c r="V2460">
        <v>4</v>
      </c>
      <c r="W2460">
        <v>130</v>
      </c>
      <c r="X2460">
        <v>6</v>
      </c>
      <c r="AB2460">
        <v>3</v>
      </c>
      <c r="AC2460">
        <v>1</v>
      </c>
      <c r="AD2460">
        <v>2</v>
      </c>
      <c r="AE2460" t="s">
        <v>1745</v>
      </c>
      <c r="AG2460" t="s">
        <v>7296</v>
      </c>
      <c r="AH2460" t="s">
        <v>7297</v>
      </c>
    </row>
    <row r="2461" spans="1:34" x14ac:dyDescent="0.25">
      <c r="A2461">
        <v>8</v>
      </c>
      <c r="B2461" t="s">
        <v>659</v>
      </c>
      <c r="C2461" t="s">
        <v>662</v>
      </c>
      <c r="D2461" t="s">
        <v>660</v>
      </c>
      <c r="E2461" t="s">
        <v>661</v>
      </c>
      <c r="F2461" t="s">
        <v>666</v>
      </c>
      <c r="G2461" t="s">
        <v>11044</v>
      </c>
      <c r="H2461" t="s">
        <v>1275</v>
      </c>
      <c r="I2461" t="s">
        <v>1276</v>
      </c>
      <c r="J2461">
        <v>2</v>
      </c>
      <c r="L2461" t="s">
        <v>1277</v>
      </c>
      <c r="M2461" t="s">
        <v>1278</v>
      </c>
      <c r="N2461" t="s">
        <v>1279</v>
      </c>
      <c r="O2461" t="s">
        <v>7298</v>
      </c>
      <c r="P2461" t="s">
        <v>181</v>
      </c>
      <c r="Q2461" t="s">
        <v>148</v>
      </c>
      <c r="R2461" t="s">
        <v>8659</v>
      </c>
      <c r="S2461" t="s">
        <v>8645</v>
      </c>
      <c r="T2461" t="b">
        <v>0</v>
      </c>
      <c r="U2461" t="b">
        <v>0</v>
      </c>
      <c r="V2461">
        <v>1</v>
      </c>
      <c r="W2461">
        <v>40</v>
      </c>
      <c r="X2461">
        <v>10</v>
      </c>
      <c r="AB2461">
        <v>2</v>
      </c>
      <c r="AC2461">
        <v>2</v>
      </c>
      <c r="AD2461">
        <v>2</v>
      </c>
      <c r="AE2461" t="s">
        <v>626</v>
      </c>
      <c r="AG2461" t="s">
        <v>7299</v>
      </c>
      <c r="AH2461" t="s">
        <v>7300</v>
      </c>
    </row>
    <row r="2462" spans="1:34" x14ac:dyDescent="0.25">
      <c r="A2462">
        <v>8</v>
      </c>
      <c r="B2462" t="s">
        <v>659</v>
      </c>
      <c r="C2462" t="s">
        <v>662</v>
      </c>
      <c r="D2462" t="s">
        <v>660</v>
      </c>
      <c r="E2462" t="s">
        <v>661</v>
      </c>
      <c r="F2462" t="s">
        <v>666</v>
      </c>
      <c r="G2462" t="s">
        <v>11044</v>
      </c>
      <c r="H2462" t="s">
        <v>1275</v>
      </c>
      <c r="I2462" t="s">
        <v>1276</v>
      </c>
      <c r="J2462">
        <v>2</v>
      </c>
      <c r="L2462" t="s">
        <v>1277</v>
      </c>
      <c r="M2462" t="s">
        <v>1278</v>
      </c>
      <c r="N2462" t="s">
        <v>1279</v>
      </c>
      <c r="O2462" t="s">
        <v>7301</v>
      </c>
      <c r="P2462" t="s">
        <v>181</v>
      </c>
      <c r="Q2462" t="s">
        <v>148</v>
      </c>
      <c r="R2462" t="s">
        <v>8659</v>
      </c>
      <c r="S2462" t="s">
        <v>8645</v>
      </c>
      <c r="T2462" t="b">
        <v>0</v>
      </c>
      <c r="U2462" t="b">
        <v>0</v>
      </c>
      <c r="V2462">
        <v>2</v>
      </c>
      <c r="W2462">
        <v>85</v>
      </c>
      <c r="X2462">
        <v>10</v>
      </c>
      <c r="AB2462">
        <v>3</v>
      </c>
      <c r="AC2462">
        <v>1</v>
      </c>
      <c r="AD2462">
        <v>2</v>
      </c>
      <c r="AE2462" t="s">
        <v>618</v>
      </c>
      <c r="AG2462" t="s">
        <v>3213</v>
      </c>
      <c r="AH2462" t="s">
        <v>7302</v>
      </c>
    </row>
    <row r="2463" spans="1:34" x14ac:dyDescent="0.25">
      <c r="A2463">
        <v>8</v>
      </c>
      <c r="B2463" t="s">
        <v>659</v>
      </c>
      <c r="C2463" t="s">
        <v>662</v>
      </c>
      <c r="D2463" t="s">
        <v>660</v>
      </c>
      <c r="E2463" t="s">
        <v>661</v>
      </c>
      <c r="F2463" t="s">
        <v>666</v>
      </c>
      <c r="G2463" t="s">
        <v>11044</v>
      </c>
      <c r="H2463" t="s">
        <v>1275</v>
      </c>
      <c r="I2463" t="s">
        <v>1276</v>
      </c>
      <c r="J2463">
        <v>2</v>
      </c>
      <c r="L2463" t="s">
        <v>1277</v>
      </c>
      <c r="M2463" t="s">
        <v>1278</v>
      </c>
      <c r="N2463" t="s">
        <v>1279</v>
      </c>
      <c r="O2463" t="s">
        <v>7303</v>
      </c>
      <c r="P2463" t="s">
        <v>181</v>
      </c>
      <c r="Q2463" t="s">
        <v>148</v>
      </c>
      <c r="R2463" t="s">
        <v>8659</v>
      </c>
      <c r="S2463" t="s">
        <v>8645</v>
      </c>
      <c r="T2463" t="b">
        <v>0</v>
      </c>
      <c r="U2463" t="b">
        <v>0</v>
      </c>
      <c r="V2463">
        <v>3</v>
      </c>
      <c r="W2463">
        <v>90</v>
      </c>
      <c r="X2463">
        <v>9</v>
      </c>
      <c r="AB2463">
        <v>3</v>
      </c>
      <c r="AC2463">
        <v>1</v>
      </c>
      <c r="AD2463">
        <v>2</v>
      </c>
      <c r="AE2463" t="s">
        <v>618</v>
      </c>
      <c r="AG2463" t="s">
        <v>3213</v>
      </c>
      <c r="AH2463" t="s">
        <v>7304</v>
      </c>
    </row>
    <row r="2464" spans="1:34" x14ac:dyDescent="0.25">
      <c r="A2464">
        <v>8</v>
      </c>
      <c r="B2464" t="s">
        <v>659</v>
      </c>
      <c r="C2464" t="s">
        <v>662</v>
      </c>
      <c r="D2464" t="s">
        <v>660</v>
      </c>
      <c r="E2464" t="s">
        <v>661</v>
      </c>
      <c r="F2464" t="s">
        <v>666</v>
      </c>
      <c r="G2464" t="s">
        <v>11044</v>
      </c>
      <c r="H2464" t="s">
        <v>1275</v>
      </c>
      <c r="I2464" t="s">
        <v>1276</v>
      </c>
      <c r="J2464">
        <v>2</v>
      </c>
      <c r="L2464" t="s">
        <v>1277</v>
      </c>
      <c r="M2464" t="s">
        <v>1278</v>
      </c>
      <c r="N2464" t="s">
        <v>1279</v>
      </c>
      <c r="O2464" t="s">
        <v>7305</v>
      </c>
      <c r="P2464" t="s">
        <v>181</v>
      </c>
      <c r="Q2464" t="s">
        <v>148</v>
      </c>
      <c r="R2464" t="s">
        <v>8659</v>
      </c>
      <c r="S2464" t="s">
        <v>8645</v>
      </c>
      <c r="T2464" t="b">
        <v>0</v>
      </c>
      <c r="U2464" t="b">
        <v>0</v>
      </c>
      <c r="V2464">
        <v>4</v>
      </c>
      <c r="W2464">
        <v>95</v>
      </c>
      <c r="X2464">
        <v>8</v>
      </c>
      <c r="AB2464">
        <v>3</v>
      </c>
      <c r="AC2464">
        <v>1</v>
      </c>
      <c r="AD2464">
        <v>2</v>
      </c>
      <c r="AE2464" t="s">
        <v>1745</v>
      </c>
      <c r="AG2464" t="s">
        <v>2982</v>
      </c>
      <c r="AH2464" t="s">
        <v>7306</v>
      </c>
    </row>
    <row r="2465" spans="1:34" x14ac:dyDescent="0.25">
      <c r="A2465">
        <v>8</v>
      </c>
      <c r="B2465" t="s">
        <v>659</v>
      </c>
      <c r="C2465" t="s">
        <v>662</v>
      </c>
      <c r="D2465" t="s">
        <v>660</v>
      </c>
      <c r="E2465" t="s">
        <v>661</v>
      </c>
      <c r="F2465" t="s">
        <v>666</v>
      </c>
      <c r="G2465" t="s">
        <v>11044</v>
      </c>
      <c r="H2465" t="s">
        <v>1275</v>
      </c>
      <c r="I2465" t="s">
        <v>1276</v>
      </c>
      <c r="J2465">
        <v>2</v>
      </c>
      <c r="L2465" t="s">
        <v>1277</v>
      </c>
      <c r="M2465" t="s">
        <v>1278</v>
      </c>
      <c r="N2465" t="s">
        <v>1279</v>
      </c>
      <c r="O2465" t="s">
        <v>7307</v>
      </c>
      <c r="P2465" t="s">
        <v>200</v>
      </c>
      <c r="Q2465" t="s">
        <v>148</v>
      </c>
      <c r="R2465" t="s">
        <v>8490</v>
      </c>
      <c r="S2465" t="s">
        <v>8645</v>
      </c>
      <c r="T2465" t="b">
        <v>0</v>
      </c>
      <c r="U2465" t="b">
        <v>0</v>
      </c>
      <c r="V2465">
        <v>1</v>
      </c>
      <c r="W2465">
        <v>30</v>
      </c>
      <c r="X2465">
        <v>10</v>
      </c>
      <c r="AB2465">
        <v>2</v>
      </c>
      <c r="AC2465">
        <v>2</v>
      </c>
      <c r="AD2465">
        <v>2</v>
      </c>
      <c r="AE2465" t="s">
        <v>618</v>
      </c>
      <c r="AG2465" t="s">
        <v>7308</v>
      </c>
      <c r="AH2465" t="s">
        <v>7309</v>
      </c>
    </row>
    <row r="2466" spans="1:34" x14ac:dyDescent="0.25">
      <c r="A2466">
        <v>8</v>
      </c>
      <c r="B2466" t="s">
        <v>659</v>
      </c>
      <c r="C2466" t="s">
        <v>662</v>
      </c>
      <c r="D2466" t="s">
        <v>660</v>
      </c>
      <c r="E2466" t="s">
        <v>661</v>
      </c>
      <c r="F2466" t="s">
        <v>666</v>
      </c>
      <c r="G2466" t="s">
        <v>11044</v>
      </c>
      <c r="H2466" t="s">
        <v>1275</v>
      </c>
      <c r="I2466" t="s">
        <v>1276</v>
      </c>
      <c r="J2466">
        <v>2</v>
      </c>
      <c r="L2466" t="s">
        <v>1277</v>
      </c>
      <c r="M2466" t="s">
        <v>1278</v>
      </c>
      <c r="N2466" t="s">
        <v>1279</v>
      </c>
      <c r="O2466" t="s">
        <v>7310</v>
      </c>
      <c r="P2466" t="s">
        <v>200</v>
      </c>
      <c r="Q2466" t="s">
        <v>148</v>
      </c>
      <c r="R2466" t="s">
        <v>8490</v>
      </c>
      <c r="S2466" t="s">
        <v>8645</v>
      </c>
      <c r="T2466" t="b">
        <v>0</v>
      </c>
      <c r="U2466" t="b">
        <v>0</v>
      </c>
      <c r="V2466">
        <v>2</v>
      </c>
      <c r="W2466">
        <v>30</v>
      </c>
      <c r="X2466">
        <v>9</v>
      </c>
      <c r="AB2466">
        <v>2</v>
      </c>
      <c r="AC2466">
        <v>1</v>
      </c>
      <c r="AD2466">
        <v>3</v>
      </c>
      <c r="AE2466" t="s">
        <v>618</v>
      </c>
      <c r="AG2466" t="s">
        <v>7311</v>
      </c>
      <c r="AH2466" t="s">
        <v>7312</v>
      </c>
    </row>
    <row r="2467" spans="1:34" x14ac:dyDescent="0.25">
      <c r="A2467">
        <v>8</v>
      </c>
      <c r="B2467" t="s">
        <v>659</v>
      </c>
      <c r="C2467" t="s">
        <v>662</v>
      </c>
      <c r="D2467" t="s">
        <v>660</v>
      </c>
      <c r="E2467" t="s">
        <v>661</v>
      </c>
      <c r="F2467" t="s">
        <v>666</v>
      </c>
      <c r="G2467" t="s">
        <v>11044</v>
      </c>
      <c r="H2467" t="s">
        <v>1275</v>
      </c>
      <c r="I2467" t="s">
        <v>1276</v>
      </c>
      <c r="J2467">
        <v>2</v>
      </c>
      <c r="L2467" t="s">
        <v>1277</v>
      </c>
      <c r="M2467" t="s">
        <v>1278</v>
      </c>
      <c r="N2467" t="s">
        <v>1279</v>
      </c>
      <c r="O2467" t="s">
        <v>7313</v>
      </c>
      <c r="P2467" t="s">
        <v>200</v>
      </c>
      <c r="Q2467" t="s">
        <v>148</v>
      </c>
      <c r="R2467" t="s">
        <v>8490</v>
      </c>
      <c r="S2467" t="s">
        <v>8645</v>
      </c>
      <c r="T2467" t="b">
        <v>0</v>
      </c>
      <c r="U2467" t="b">
        <v>0</v>
      </c>
      <c r="V2467">
        <v>3</v>
      </c>
      <c r="W2467">
        <v>30</v>
      </c>
      <c r="X2467">
        <v>9</v>
      </c>
      <c r="AB2467">
        <v>2</v>
      </c>
      <c r="AC2467">
        <v>1</v>
      </c>
      <c r="AD2467">
        <v>3</v>
      </c>
      <c r="AE2467" t="s">
        <v>618</v>
      </c>
      <c r="AG2467" t="s">
        <v>7311</v>
      </c>
      <c r="AH2467" t="s">
        <v>7314</v>
      </c>
    </row>
    <row r="2468" spans="1:34" x14ac:dyDescent="0.25">
      <c r="A2468">
        <v>8</v>
      </c>
      <c r="B2468" t="s">
        <v>659</v>
      </c>
      <c r="C2468" t="s">
        <v>662</v>
      </c>
      <c r="D2468" t="s">
        <v>660</v>
      </c>
      <c r="E2468" t="s">
        <v>661</v>
      </c>
      <c r="F2468" t="s">
        <v>666</v>
      </c>
      <c r="G2468" t="s">
        <v>11044</v>
      </c>
      <c r="H2468" t="s">
        <v>1275</v>
      </c>
      <c r="I2468" t="s">
        <v>1276</v>
      </c>
      <c r="J2468">
        <v>2</v>
      </c>
      <c r="L2468" t="s">
        <v>1277</v>
      </c>
      <c r="M2468" t="s">
        <v>1278</v>
      </c>
      <c r="N2468" t="s">
        <v>1279</v>
      </c>
      <c r="O2468" t="s">
        <v>7315</v>
      </c>
      <c r="P2468" t="s">
        <v>313</v>
      </c>
      <c r="Q2468" t="s">
        <v>148</v>
      </c>
      <c r="R2468" t="s">
        <v>8659</v>
      </c>
      <c r="S2468" t="s">
        <v>8645</v>
      </c>
      <c r="T2468" t="b">
        <v>0</v>
      </c>
      <c r="U2468" t="b">
        <v>0</v>
      </c>
      <c r="V2468">
        <v>1</v>
      </c>
      <c r="W2468">
        <v>20</v>
      </c>
      <c r="X2468">
        <v>10</v>
      </c>
      <c r="AB2468">
        <v>2</v>
      </c>
      <c r="AC2468">
        <v>1</v>
      </c>
      <c r="AD2468">
        <v>3</v>
      </c>
      <c r="AE2468" t="s">
        <v>2271</v>
      </c>
      <c r="AG2468" t="s">
        <v>7316</v>
      </c>
      <c r="AH2468" t="s">
        <v>7317</v>
      </c>
    </row>
    <row r="2469" spans="1:34" x14ac:dyDescent="0.25">
      <c r="A2469">
        <v>8</v>
      </c>
      <c r="B2469" t="s">
        <v>659</v>
      </c>
      <c r="C2469" t="s">
        <v>662</v>
      </c>
      <c r="D2469" t="s">
        <v>660</v>
      </c>
      <c r="E2469" t="s">
        <v>661</v>
      </c>
      <c r="F2469" t="s">
        <v>666</v>
      </c>
      <c r="G2469" t="s">
        <v>11044</v>
      </c>
      <c r="H2469" t="s">
        <v>1275</v>
      </c>
      <c r="I2469" t="s">
        <v>1276</v>
      </c>
      <c r="J2469">
        <v>2</v>
      </c>
      <c r="L2469" t="s">
        <v>1277</v>
      </c>
      <c r="M2469" t="s">
        <v>1278</v>
      </c>
      <c r="N2469" t="s">
        <v>1279</v>
      </c>
      <c r="O2469" t="s">
        <v>7318</v>
      </c>
      <c r="P2469" t="s">
        <v>313</v>
      </c>
      <c r="Q2469" t="s">
        <v>148</v>
      </c>
      <c r="R2469" t="s">
        <v>8659</v>
      </c>
      <c r="S2469" t="s">
        <v>8645</v>
      </c>
      <c r="T2469" t="b">
        <v>0</v>
      </c>
      <c r="U2469" t="b">
        <v>0</v>
      </c>
      <c r="V2469">
        <v>2</v>
      </c>
      <c r="W2469">
        <v>30</v>
      </c>
      <c r="X2469">
        <v>10</v>
      </c>
      <c r="AB2469">
        <v>2</v>
      </c>
      <c r="AC2469">
        <v>1</v>
      </c>
      <c r="AD2469">
        <v>3</v>
      </c>
      <c r="AE2469" t="s">
        <v>2289</v>
      </c>
      <c r="AG2469" t="s">
        <v>7319</v>
      </c>
      <c r="AH2469" t="s">
        <v>7320</v>
      </c>
    </row>
    <row r="2470" spans="1:34" x14ac:dyDescent="0.25">
      <c r="A2470">
        <v>8</v>
      </c>
      <c r="B2470" t="s">
        <v>659</v>
      </c>
      <c r="C2470" t="s">
        <v>662</v>
      </c>
      <c r="D2470" t="s">
        <v>660</v>
      </c>
      <c r="E2470" t="s">
        <v>661</v>
      </c>
      <c r="F2470" t="s">
        <v>666</v>
      </c>
      <c r="G2470" t="s">
        <v>11044</v>
      </c>
      <c r="H2470" t="s">
        <v>1275</v>
      </c>
      <c r="I2470" t="s">
        <v>1276</v>
      </c>
      <c r="J2470">
        <v>2</v>
      </c>
      <c r="L2470" t="s">
        <v>1277</v>
      </c>
      <c r="M2470" t="s">
        <v>1278</v>
      </c>
      <c r="N2470" t="s">
        <v>1279</v>
      </c>
      <c r="O2470" t="s">
        <v>7321</v>
      </c>
      <c r="P2470" t="s">
        <v>313</v>
      </c>
      <c r="Q2470" t="s">
        <v>148</v>
      </c>
      <c r="R2470" t="s">
        <v>8659</v>
      </c>
      <c r="S2470" t="s">
        <v>8645</v>
      </c>
      <c r="T2470" t="b">
        <v>0</v>
      </c>
      <c r="U2470" t="b">
        <v>0</v>
      </c>
      <c r="V2470">
        <v>3</v>
      </c>
      <c r="W2470">
        <v>40</v>
      </c>
      <c r="X2470">
        <v>10</v>
      </c>
      <c r="AB2470">
        <v>2</v>
      </c>
      <c r="AC2470">
        <v>1</v>
      </c>
      <c r="AD2470">
        <v>3</v>
      </c>
      <c r="AE2470" t="s">
        <v>2289</v>
      </c>
      <c r="AG2470" t="s">
        <v>7322</v>
      </c>
      <c r="AH2470" t="s">
        <v>7323</v>
      </c>
    </row>
    <row r="2471" spans="1:34" x14ac:dyDescent="0.25">
      <c r="A2471">
        <v>8</v>
      </c>
      <c r="B2471" t="s">
        <v>659</v>
      </c>
      <c r="C2471" t="s">
        <v>662</v>
      </c>
      <c r="D2471" t="s">
        <v>660</v>
      </c>
      <c r="E2471" t="s">
        <v>661</v>
      </c>
      <c r="F2471" t="s">
        <v>666</v>
      </c>
      <c r="G2471" t="s">
        <v>11044</v>
      </c>
      <c r="H2471" t="s">
        <v>1275</v>
      </c>
      <c r="I2471" t="s">
        <v>1276</v>
      </c>
      <c r="J2471">
        <v>2</v>
      </c>
      <c r="L2471" t="s">
        <v>1277</v>
      </c>
      <c r="M2471" t="s">
        <v>1278</v>
      </c>
      <c r="N2471" t="s">
        <v>1279</v>
      </c>
      <c r="O2471" t="s">
        <v>7324</v>
      </c>
      <c r="P2471" t="s">
        <v>217</v>
      </c>
      <c r="Q2471" t="s">
        <v>8650</v>
      </c>
      <c r="R2471" t="s">
        <v>8637</v>
      </c>
      <c r="S2471" t="s">
        <v>8645</v>
      </c>
      <c r="T2471" t="b">
        <v>1</v>
      </c>
      <c r="U2471" t="b">
        <v>0</v>
      </c>
      <c r="V2471">
        <v>1</v>
      </c>
      <c r="W2471">
        <v>22.5</v>
      </c>
      <c r="X2471">
        <v>9</v>
      </c>
      <c r="AB2471">
        <v>3</v>
      </c>
      <c r="AC2471">
        <v>1</v>
      </c>
      <c r="AD2471">
        <v>3</v>
      </c>
      <c r="AE2471" t="s">
        <v>1745</v>
      </c>
      <c r="AG2471" t="s">
        <v>2355</v>
      </c>
      <c r="AH2471" t="s">
        <v>7325</v>
      </c>
    </row>
    <row r="2472" spans="1:34" x14ac:dyDescent="0.25">
      <c r="A2472">
        <v>8</v>
      </c>
      <c r="B2472" t="s">
        <v>659</v>
      </c>
      <c r="C2472" t="s">
        <v>662</v>
      </c>
      <c r="D2472" t="s">
        <v>660</v>
      </c>
      <c r="E2472" t="s">
        <v>661</v>
      </c>
      <c r="F2472" t="s">
        <v>666</v>
      </c>
      <c r="G2472" t="s">
        <v>11044</v>
      </c>
      <c r="H2472" t="s">
        <v>1275</v>
      </c>
      <c r="I2472" t="s">
        <v>1276</v>
      </c>
      <c r="J2472">
        <v>2</v>
      </c>
      <c r="L2472" t="s">
        <v>1277</v>
      </c>
      <c r="M2472" t="s">
        <v>1278</v>
      </c>
      <c r="N2472" t="s">
        <v>1279</v>
      </c>
      <c r="O2472" t="s">
        <v>7326</v>
      </c>
      <c r="P2472" t="s">
        <v>217</v>
      </c>
      <c r="Q2472" t="s">
        <v>8650</v>
      </c>
      <c r="R2472" t="s">
        <v>8637</v>
      </c>
      <c r="S2472" t="s">
        <v>8645</v>
      </c>
      <c r="T2472" t="b">
        <v>1</v>
      </c>
      <c r="U2472" t="b">
        <v>0</v>
      </c>
      <c r="V2472">
        <v>2</v>
      </c>
      <c r="W2472">
        <v>22.5</v>
      </c>
      <c r="X2472">
        <v>9</v>
      </c>
      <c r="AB2472">
        <v>2</v>
      </c>
      <c r="AC2472">
        <v>1</v>
      </c>
      <c r="AD2472">
        <v>3</v>
      </c>
      <c r="AE2472" t="s">
        <v>1745</v>
      </c>
      <c r="AG2472" t="s">
        <v>2181</v>
      </c>
      <c r="AH2472" t="s">
        <v>7327</v>
      </c>
    </row>
    <row r="2473" spans="1:34" x14ac:dyDescent="0.25">
      <c r="A2473">
        <v>8</v>
      </c>
      <c r="B2473" t="s">
        <v>659</v>
      </c>
      <c r="C2473" t="s">
        <v>662</v>
      </c>
      <c r="D2473" t="s">
        <v>660</v>
      </c>
      <c r="E2473" t="s">
        <v>661</v>
      </c>
      <c r="F2473" t="s">
        <v>666</v>
      </c>
      <c r="G2473" t="s">
        <v>11044</v>
      </c>
      <c r="H2473" t="s">
        <v>1275</v>
      </c>
      <c r="I2473" t="s">
        <v>1276</v>
      </c>
      <c r="J2473">
        <v>2</v>
      </c>
      <c r="L2473" t="s">
        <v>1277</v>
      </c>
      <c r="M2473" t="s">
        <v>1278</v>
      </c>
      <c r="N2473" t="s">
        <v>1279</v>
      </c>
      <c r="O2473" t="s">
        <v>7328</v>
      </c>
      <c r="P2473" t="s">
        <v>217</v>
      </c>
      <c r="Q2473" t="s">
        <v>8650</v>
      </c>
      <c r="R2473" t="s">
        <v>8637</v>
      </c>
      <c r="S2473" t="s">
        <v>8645</v>
      </c>
      <c r="T2473" t="b">
        <v>1</v>
      </c>
      <c r="U2473" t="b">
        <v>0</v>
      </c>
      <c r="V2473">
        <v>3</v>
      </c>
      <c r="W2473">
        <v>22.5</v>
      </c>
      <c r="X2473">
        <v>8</v>
      </c>
      <c r="AB2473">
        <v>2</v>
      </c>
      <c r="AC2473">
        <v>1</v>
      </c>
      <c r="AD2473">
        <v>3</v>
      </c>
      <c r="AE2473" t="s">
        <v>1745</v>
      </c>
      <c r="AG2473" t="s">
        <v>2181</v>
      </c>
      <c r="AH2473" t="s">
        <v>7329</v>
      </c>
    </row>
    <row r="2474" spans="1:34" x14ac:dyDescent="0.25">
      <c r="A2474">
        <v>8</v>
      </c>
      <c r="B2474" t="s">
        <v>659</v>
      </c>
      <c r="C2474" t="s">
        <v>662</v>
      </c>
      <c r="D2474" t="s">
        <v>660</v>
      </c>
      <c r="E2474" t="s">
        <v>661</v>
      </c>
      <c r="F2474" t="s">
        <v>666</v>
      </c>
      <c r="G2474" t="s">
        <v>11044</v>
      </c>
      <c r="H2474" t="s">
        <v>1275</v>
      </c>
      <c r="I2474" t="s">
        <v>1276</v>
      </c>
      <c r="J2474">
        <v>2</v>
      </c>
      <c r="L2474" t="s">
        <v>1277</v>
      </c>
      <c r="M2474" t="s">
        <v>1278</v>
      </c>
      <c r="N2474" t="s">
        <v>1279</v>
      </c>
      <c r="O2474" t="s">
        <v>7330</v>
      </c>
      <c r="P2474" t="s">
        <v>209</v>
      </c>
      <c r="Q2474" t="s">
        <v>8650</v>
      </c>
      <c r="R2474" t="s">
        <v>8637</v>
      </c>
      <c r="S2474" t="s">
        <v>8645</v>
      </c>
      <c r="T2474" t="b">
        <v>0</v>
      </c>
      <c r="U2474" t="b">
        <v>0</v>
      </c>
      <c r="V2474">
        <v>1</v>
      </c>
      <c r="W2474">
        <v>62.5</v>
      </c>
      <c r="X2474">
        <v>10</v>
      </c>
      <c r="AE2474" t="s">
        <v>1745</v>
      </c>
      <c r="AG2474" t="s">
        <v>7331</v>
      </c>
      <c r="AH2474" t="s">
        <v>7332</v>
      </c>
    </row>
    <row r="2475" spans="1:34" x14ac:dyDescent="0.25">
      <c r="A2475">
        <v>8</v>
      </c>
      <c r="B2475" t="s">
        <v>659</v>
      </c>
      <c r="C2475" t="s">
        <v>662</v>
      </c>
      <c r="D2475" t="s">
        <v>660</v>
      </c>
      <c r="E2475" t="s">
        <v>661</v>
      </c>
      <c r="F2475" t="s">
        <v>666</v>
      </c>
      <c r="G2475" t="s">
        <v>11044</v>
      </c>
      <c r="H2475" t="s">
        <v>1275</v>
      </c>
      <c r="I2475" t="s">
        <v>1276</v>
      </c>
      <c r="J2475">
        <v>2</v>
      </c>
      <c r="L2475" t="s">
        <v>1277</v>
      </c>
      <c r="M2475" t="s">
        <v>1278</v>
      </c>
      <c r="N2475" t="s">
        <v>1279</v>
      </c>
      <c r="O2475" t="s">
        <v>7333</v>
      </c>
      <c r="P2475" t="s">
        <v>209</v>
      </c>
      <c r="Q2475" t="s">
        <v>8650</v>
      </c>
      <c r="R2475" t="s">
        <v>8637</v>
      </c>
      <c r="S2475" t="s">
        <v>8645</v>
      </c>
      <c r="T2475" t="b">
        <v>0</v>
      </c>
      <c r="U2475" t="b">
        <v>0</v>
      </c>
      <c r="V2475">
        <v>2</v>
      </c>
      <c r="W2475">
        <v>62.5</v>
      </c>
      <c r="X2475">
        <v>8</v>
      </c>
      <c r="AE2475" t="s">
        <v>1745</v>
      </c>
      <c r="AG2475" t="s">
        <v>7334</v>
      </c>
      <c r="AH2475" t="s">
        <v>7335</v>
      </c>
    </row>
    <row r="2476" spans="1:34" x14ac:dyDescent="0.25">
      <c r="A2476">
        <v>8</v>
      </c>
      <c r="B2476" t="s">
        <v>659</v>
      </c>
      <c r="C2476" t="s">
        <v>662</v>
      </c>
      <c r="D2476" t="s">
        <v>660</v>
      </c>
      <c r="E2476" t="s">
        <v>661</v>
      </c>
      <c r="F2476" t="s">
        <v>666</v>
      </c>
      <c r="G2476" t="s">
        <v>11044</v>
      </c>
      <c r="H2476" t="s">
        <v>1275</v>
      </c>
      <c r="I2476" t="s">
        <v>1276</v>
      </c>
      <c r="J2476">
        <v>2</v>
      </c>
      <c r="L2476" t="s">
        <v>1277</v>
      </c>
      <c r="M2476" t="s">
        <v>1278</v>
      </c>
      <c r="N2476" t="s">
        <v>1279</v>
      </c>
      <c r="O2476" t="s">
        <v>7336</v>
      </c>
      <c r="P2476" t="s">
        <v>209</v>
      </c>
      <c r="Q2476" t="s">
        <v>8650</v>
      </c>
      <c r="R2476" t="s">
        <v>8637</v>
      </c>
      <c r="S2476" t="s">
        <v>8645</v>
      </c>
      <c r="T2476" t="b">
        <v>0</v>
      </c>
      <c r="U2476" t="b">
        <v>0</v>
      </c>
      <c r="V2476">
        <v>3</v>
      </c>
      <c r="W2476">
        <v>62.5</v>
      </c>
      <c r="X2476">
        <v>8</v>
      </c>
      <c r="AE2476" t="s">
        <v>1745</v>
      </c>
      <c r="AG2476" t="s">
        <v>7334</v>
      </c>
      <c r="AH2476" t="s">
        <v>7337</v>
      </c>
    </row>
    <row r="2477" spans="1:34" x14ac:dyDescent="0.25">
      <c r="A2477">
        <v>8</v>
      </c>
      <c r="B2477" t="s">
        <v>659</v>
      </c>
      <c r="C2477" t="s">
        <v>662</v>
      </c>
      <c r="D2477" t="s">
        <v>660</v>
      </c>
      <c r="E2477" t="s">
        <v>661</v>
      </c>
      <c r="F2477" t="s">
        <v>666</v>
      </c>
      <c r="G2477" t="s">
        <v>11044</v>
      </c>
      <c r="H2477" t="s">
        <v>1275</v>
      </c>
      <c r="I2477" t="s">
        <v>1276</v>
      </c>
      <c r="J2477">
        <v>2</v>
      </c>
      <c r="L2477" t="s">
        <v>1277</v>
      </c>
      <c r="M2477" t="s">
        <v>1278</v>
      </c>
      <c r="N2477" t="s">
        <v>1279</v>
      </c>
      <c r="O2477" t="s">
        <v>7338</v>
      </c>
      <c r="P2477" t="s">
        <v>209</v>
      </c>
      <c r="Q2477" t="s">
        <v>8650</v>
      </c>
      <c r="R2477" t="s">
        <v>8637</v>
      </c>
      <c r="S2477" t="s">
        <v>8645</v>
      </c>
      <c r="T2477" t="b">
        <v>0</v>
      </c>
      <c r="U2477" t="b">
        <v>0</v>
      </c>
      <c r="V2477">
        <v>4</v>
      </c>
      <c r="W2477">
        <v>62.5</v>
      </c>
      <c r="X2477">
        <v>7</v>
      </c>
      <c r="AE2477" t="s">
        <v>1745</v>
      </c>
      <c r="AG2477" t="s">
        <v>7334</v>
      </c>
      <c r="AH2477" t="s">
        <v>7339</v>
      </c>
    </row>
    <row r="2478" spans="1:34" x14ac:dyDescent="0.25">
      <c r="A2478">
        <v>8</v>
      </c>
      <c r="B2478" t="s">
        <v>659</v>
      </c>
      <c r="C2478" t="s">
        <v>662</v>
      </c>
      <c r="D2478" t="s">
        <v>660</v>
      </c>
      <c r="E2478" t="s">
        <v>661</v>
      </c>
      <c r="F2478" t="s">
        <v>666</v>
      </c>
      <c r="G2478" t="s">
        <v>11044</v>
      </c>
      <c r="H2478" t="s">
        <v>1275</v>
      </c>
      <c r="I2478" t="s">
        <v>1276</v>
      </c>
      <c r="J2478">
        <v>2</v>
      </c>
      <c r="L2478" t="s">
        <v>1277</v>
      </c>
      <c r="M2478" t="s">
        <v>1278</v>
      </c>
      <c r="N2478" t="s">
        <v>1279</v>
      </c>
      <c r="O2478" t="s">
        <v>7340</v>
      </c>
      <c r="P2478" t="s">
        <v>373</v>
      </c>
      <c r="Q2478" t="s">
        <v>357</v>
      </c>
      <c r="R2478" t="s">
        <v>357</v>
      </c>
      <c r="S2478" t="s">
        <v>8645</v>
      </c>
      <c r="T2478" t="b">
        <v>0</v>
      </c>
      <c r="U2478" t="b">
        <v>1</v>
      </c>
      <c r="V2478">
        <v>1</v>
      </c>
      <c r="Y2478">
        <v>20</v>
      </c>
      <c r="Z2478">
        <v>0</v>
      </c>
      <c r="AA2478" t="s">
        <v>3957</v>
      </c>
      <c r="AG2478" t="s">
        <v>7341</v>
      </c>
      <c r="AH2478" t="s">
        <v>7342</v>
      </c>
    </row>
    <row r="2479" spans="1:34" x14ac:dyDescent="0.25">
      <c r="A2479">
        <v>8</v>
      </c>
      <c r="B2479" t="s">
        <v>659</v>
      </c>
      <c r="C2479" t="s">
        <v>662</v>
      </c>
      <c r="D2479" t="s">
        <v>660</v>
      </c>
      <c r="E2479" t="s">
        <v>661</v>
      </c>
      <c r="F2479" t="s">
        <v>666</v>
      </c>
      <c r="G2479" t="s">
        <v>11044</v>
      </c>
      <c r="H2479" t="s">
        <v>1275</v>
      </c>
      <c r="I2479" t="s">
        <v>1276</v>
      </c>
      <c r="J2479">
        <v>2</v>
      </c>
      <c r="L2479" t="s">
        <v>1277</v>
      </c>
      <c r="M2479" t="s">
        <v>1278</v>
      </c>
      <c r="N2479" t="s">
        <v>1279</v>
      </c>
      <c r="O2479" t="s">
        <v>7343</v>
      </c>
      <c r="P2479" t="s">
        <v>373</v>
      </c>
      <c r="Q2479" t="s">
        <v>357</v>
      </c>
      <c r="R2479" t="s">
        <v>357</v>
      </c>
      <c r="S2479" t="s">
        <v>8645</v>
      </c>
      <c r="T2479" t="b">
        <v>0</v>
      </c>
      <c r="U2479" t="b">
        <v>1</v>
      </c>
      <c r="V2479">
        <v>2</v>
      </c>
      <c r="Y2479">
        <v>20</v>
      </c>
      <c r="Z2479">
        <v>0</v>
      </c>
      <c r="AA2479" t="s">
        <v>3957</v>
      </c>
      <c r="AG2479" t="s">
        <v>7341</v>
      </c>
      <c r="AH2479" t="s">
        <v>7344</v>
      </c>
    </row>
    <row r="2480" spans="1:34" x14ac:dyDescent="0.25">
      <c r="A2480">
        <v>8</v>
      </c>
      <c r="B2480" t="s">
        <v>659</v>
      </c>
      <c r="C2480" t="s">
        <v>662</v>
      </c>
      <c r="D2480" t="s">
        <v>660</v>
      </c>
      <c r="E2480" t="s">
        <v>661</v>
      </c>
      <c r="F2480" t="s">
        <v>666</v>
      </c>
      <c r="G2480" t="s">
        <v>11044</v>
      </c>
      <c r="H2480" t="s">
        <v>1275</v>
      </c>
      <c r="I2480" t="s">
        <v>1276</v>
      </c>
      <c r="J2480">
        <v>2</v>
      </c>
      <c r="L2480" t="s">
        <v>1277</v>
      </c>
      <c r="M2480" t="s">
        <v>1278</v>
      </c>
      <c r="N2480" t="s">
        <v>1279</v>
      </c>
      <c r="O2480" t="s">
        <v>7345</v>
      </c>
      <c r="P2480" t="s">
        <v>373</v>
      </c>
      <c r="Q2480" t="s">
        <v>357</v>
      </c>
      <c r="R2480" t="s">
        <v>357</v>
      </c>
      <c r="S2480" t="s">
        <v>8645</v>
      </c>
      <c r="T2480" t="b">
        <v>0</v>
      </c>
      <c r="U2480" t="b">
        <v>1</v>
      </c>
      <c r="V2480">
        <v>3</v>
      </c>
      <c r="Y2480">
        <v>20</v>
      </c>
      <c r="Z2480">
        <v>0</v>
      </c>
      <c r="AA2480" t="s">
        <v>3957</v>
      </c>
      <c r="AG2480" t="s">
        <v>7341</v>
      </c>
      <c r="AH2480" t="s">
        <v>7346</v>
      </c>
    </row>
    <row r="2481" spans="1:34" x14ac:dyDescent="0.25">
      <c r="A2481">
        <v>8</v>
      </c>
      <c r="B2481" t="s">
        <v>659</v>
      </c>
      <c r="C2481" t="s">
        <v>662</v>
      </c>
      <c r="D2481" t="s">
        <v>660</v>
      </c>
      <c r="E2481" t="s">
        <v>661</v>
      </c>
      <c r="F2481" t="s">
        <v>666</v>
      </c>
      <c r="G2481" t="s">
        <v>11044</v>
      </c>
      <c r="H2481" t="s">
        <v>1275</v>
      </c>
      <c r="I2481" t="s">
        <v>1276</v>
      </c>
      <c r="J2481">
        <v>2</v>
      </c>
      <c r="L2481" t="s">
        <v>1277</v>
      </c>
      <c r="M2481" t="s">
        <v>1278</v>
      </c>
      <c r="N2481" t="s">
        <v>1279</v>
      </c>
      <c r="O2481" t="s">
        <v>7347</v>
      </c>
      <c r="P2481" t="s">
        <v>373</v>
      </c>
      <c r="Q2481" t="s">
        <v>357</v>
      </c>
      <c r="R2481" t="s">
        <v>357</v>
      </c>
      <c r="S2481" t="s">
        <v>8645</v>
      </c>
      <c r="T2481" t="b">
        <v>0</v>
      </c>
      <c r="U2481" t="b">
        <v>1</v>
      </c>
      <c r="V2481">
        <v>4</v>
      </c>
      <c r="Y2481">
        <v>20</v>
      </c>
      <c r="Z2481">
        <v>0</v>
      </c>
      <c r="AA2481" t="s">
        <v>3957</v>
      </c>
      <c r="AG2481" t="s">
        <v>7341</v>
      </c>
      <c r="AH2481" t="s">
        <v>7348</v>
      </c>
    </row>
    <row r="2482" spans="1:34" x14ac:dyDescent="0.25">
      <c r="A2482">
        <v>8</v>
      </c>
      <c r="B2482" t="s">
        <v>659</v>
      </c>
      <c r="C2482" t="s">
        <v>662</v>
      </c>
      <c r="D2482" t="s">
        <v>660</v>
      </c>
      <c r="E2482" t="s">
        <v>661</v>
      </c>
      <c r="F2482" t="s">
        <v>666</v>
      </c>
      <c r="G2482" t="s">
        <v>11044</v>
      </c>
      <c r="H2482" t="s">
        <v>1275</v>
      </c>
      <c r="I2482" t="s">
        <v>1276</v>
      </c>
      <c r="J2482">
        <v>2</v>
      </c>
      <c r="L2482" t="s">
        <v>1277</v>
      </c>
      <c r="M2482" t="s">
        <v>1278</v>
      </c>
      <c r="N2482" t="s">
        <v>1279</v>
      </c>
      <c r="O2482" t="s">
        <v>7349</v>
      </c>
      <c r="P2482" t="s">
        <v>373</v>
      </c>
      <c r="Q2482" t="s">
        <v>357</v>
      </c>
      <c r="R2482" t="s">
        <v>357</v>
      </c>
      <c r="S2482" t="s">
        <v>8645</v>
      </c>
      <c r="T2482" t="b">
        <v>0</v>
      </c>
      <c r="U2482" t="b">
        <v>1</v>
      </c>
      <c r="V2482">
        <v>5</v>
      </c>
      <c r="Y2482">
        <v>20</v>
      </c>
      <c r="Z2482">
        <v>0</v>
      </c>
      <c r="AA2482" t="s">
        <v>3957</v>
      </c>
      <c r="AG2482" t="s">
        <v>7341</v>
      </c>
      <c r="AH2482" t="s">
        <v>7350</v>
      </c>
    </row>
    <row r="2483" spans="1:34" x14ac:dyDescent="0.25">
      <c r="A2483">
        <v>8</v>
      </c>
      <c r="B2483" t="s">
        <v>659</v>
      </c>
      <c r="C2483" t="s">
        <v>662</v>
      </c>
      <c r="D2483" t="s">
        <v>660</v>
      </c>
      <c r="E2483" t="s">
        <v>661</v>
      </c>
      <c r="F2483" t="s">
        <v>666</v>
      </c>
      <c r="G2483" t="s">
        <v>11044</v>
      </c>
      <c r="H2483" t="s">
        <v>1275</v>
      </c>
      <c r="I2483" t="s">
        <v>1276</v>
      </c>
      <c r="J2483">
        <v>2</v>
      </c>
      <c r="L2483" t="s">
        <v>1277</v>
      </c>
      <c r="M2483" t="s">
        <v>1278</v>
      </c>
      <c r="N2483" t="s">
        <v>1279</v>
      </c>
      <c r="O2483" t="s">
        <v>7351</v>
      </c>
      <c r="P2483" t="s">
        <v>373</v>
      </c>
      <c r="Q2483" t="s">
        <v>357</v>
      </c>
      <c r="R2483" t="s">
        <v>357</v>
      </c>
      <c r="S2483" t="s">
        <v>8645</v>
      </c>
      <c r="T2483" t="b">
        <v>0</v>
      </c>
      <c r="U2483" t="b">
        <v>1</v>
      </c>
      <c r="V2483">
        <v>6</v>
      </c>
      <c r="Y2483">
        <v>20</v>
      </c>
      <c r="Z2483">
        <v>0</v>
      </c>
      <c r="AA2483" t="s">
        <v>3957</v>
      </c>
      <c r="AG2483" t="s">
        <v>7341</v>
      </c>
      <c r="AH2483" t="s">
        <v>1279</v>
      </c>
    </row>
    <row r="2484" spans="1:34" x14ac:dyDescent="0.25">
      <c r="A2484">
        <v>8</v>
      </c>
      <c r="B2484" t="s">
        <v>659</v>
      </c>
      <c r="C2484" t="s">
        <v>662</v>
      </c>
      <c r="D2484" t="s">
        <v>660</v>
      </c>
      <c r="E2484" t="s">
        <v>661</v>
      </c>
      <c r="F2484" t="s">
        <v>666</v>
      </c>
      <c r="G2484" t="s">
        <v>11044</v>
      </c>
      <c r="H2484" t="s">
        <v>1280</v>
      </c>
      <c r="I2484" t="s">
        <v>1281</v>
      </c>
      <c r="J2484">
        <v>3</v>
      </c>
      <c r="L2484" t="s">
        <v>1282</v>
      </c>
      <c r="M2484" t="s">
        <v>1283</v>
      </c>
      <c r="N2484" t="s">
        <v>1284</v>
      </c>
      <c r="O2484" t="s">
        <v>7352</v>
      </c>
      <c r="P2484" t="s">
        <v>363</v>
      </c>
      <c r="Q2484" t="s">
        <v>357</v>
      </c>
      <c r="R2484" t="s">
        <v>357</v>
      </c>
      <c r="S2484" t="s">
        <v>357</v>
      </c>
      <c r="T2484" t="b">
        <v>0</v>
      </c>
      <c r="U2484" t="b">
        <v>1</v>
      </c>
      <c r="V2484">
        <v>1</v>
      </c>
      <c r="Y2484">
        <v>300</v>
      </c>
      <c r="Z2484">
        <v>0.56999999999999995</v>
      </c>
      <c r="AA2484" t="s">
        <v>3957</v>
      </c>
      <c r="AG2484" t="s">
        <v>7353</v>
      </c>
      <c r="AH2484" t="s">
        <v>1283</v>
      </c>
    </row>
    <row r="2485" spans="1:34" x14ac:dyDescent="0.25">
      <c r="A2485">
        <v>8</v>
      </c>
      <c r="B2485" t="s">
        <v>659</v>
      </c>
      <c r="C2485" t="s">
        <v>662</v>
      </c>
      <c r="D2485" t="s">
        <v>660</v>
      </c>
      <c r="E2485" t="s">
        <v>661</v>
      </c>
      <c r="F2485" t="s">
        <v>666</v>
      </c>
      <c r="G2485" t="s">
        <v>11044</v>
      </c>
      <c r="H2485" t="s">
        <v>1280</v>
      </c>
      <c r="I2485" t="s">
        <v>1281</v>
      </c>
      <c r="J2485">
        <v>3</v>
      </c>
      <c r="L2485" t="s">
        <v>1282</v>
      </c>
      <c r="M2485" t="s">
        <v>1283</v>
      </c>
      <c r="N2485" t="s">
        <v>1284</v>
      </c>
      <c r="O2485" t="s">
        <v>7354</v>
      </c>
      <c r="P2485" t="s">
        <v>269</v>
      </c>
      <c r="Q2485" t="s">
        <v>369</v>
      </c>
      <c r="R2485" t="s">
        <v>8654</v>
      </c>
      <c r="S2485" t="s">
        <v>8645</v>
      </c>
      <c r="T2485" t="b">
        <v>0</v>
      </c>
      <c r="U2485" t="b">
        <v>0</v>
      </c>
      <c r="V2485">
        <v>1</v>
      </c>
      <c r="W2485">
        <v>0</v>
      </c>
      <c r="X2485">
        <v>10</v>
      </c>
      <c r="AH2485" t="s">
        <v>7355</v>
      </c>
    </row>
    <row r="2486" spans="1:34" x14ac:dyDescent="0.25">
      <c r="A2486">
        <v>8</v>
      </c>
      <c r="B2486" t="s">
        <v>659</v>
      </c>
      <c r="C2486" t="s">
        <v>662</v>
      </c>
      <c r="D2486" t="s">
        <v>660</v>
      </c>
      <c r="E2486" t="s">
        <v>661</v>
      </c>
      <c r="F2486" t="s">
        <v>666</v>
      </c>
      <c r="G2486" t="s">
        <v>11044</v>
      </c>
      <c r="H2486" t="s">
        <v>1280</v>
      </c>
      <c r="I2486" t="s">
        <v>1281</v>
      </c>
      <c r="J2486">
        <v>3</v>
      </c>
      <c r="L2486" t="s">
        <v>1282</v>
      </c>
      <c r="M2486" t="s">
        <v>1283</v>
      </c>
      <c r="N2486" t="s">
        <v>1284</v>
      </c>
      <c r="O2486" t="s">
        <v>7356</v>
      </c>
      <c r="P2486" t="s">
        <v>423</v>
      </c>
      <c r="Q2486" t="s">
        <v>272</v>
      </c>
      <c r="R2486" t="s">
        <v>8666</v>
      </c>
      <c r="S2486" t="s">
        <v>8645</v>
      </c>
      <c r="T2486" t="b">
        <v>0</v>
      </c>
      <c r="U2486" t="b">
        <v>0</v>
      </c>
      <c r="V2486">
        <v>1</v>
      </c>
      <c r="W2486">
        <v>0</v>
      </c>
      <c r="X2486">
        <v>10</v>
      </c>
      <c r="AH2486" t="s">
        <v>7357</v>
      </c>
    </row>
    <row r="2487" spans="1:34" x14ac:dyDescent="0.25">
      <c r="A2487">
        <v>8</v>
      </c>
      <c r="B2487" t="s">
        <v>659</v>
      </c>
      <c r="C2487" t="s">
        <v>662</v>
      </c>
      <c r="D2487" t="s">
        <v>660</v>
      </c>
      <c r="E2487" t="s">
        <v>661</v>
      </c>
      <c r="F2487" t="s">
        <v>666</v>
      </c>
      <c r="G2487" t="s">
        <v>11044</v>
      </c>
      <c r="H2487" t="s">
        <v>1280</v>
      </c>
      <c r="I2487" t="s">
        <v>1281</v>
      </c>
      <c r="J2487">
        <v>3</v>
      </c>
      <c r="L2487" t="s">
        <v>1282</v>
      </c>
      <c r="M2487" t="s">
        <v>1283</v>
      </c>
      <c r="N2487" t="s">
        <v>1284</v>
      </c>
      <c r="O2487" t="s">
        <v>7358</v>
      </c>
      <c r="P2487" t="s">
        <v>275</v>
      </c>
      <c r="Q2487" t="s">
        <v>369</v>
      </c>
      <c r="R2487" t="s">
        <v>8654</v>
      </c>
      <c r="S2487" t="s">
        <v>8645</v>
      </c>
      <c r="T2487" t="b">
        <v>1</v>
      </c>
      <c r="U2487" t="b">
        <v>0</v>
      </c>
      <c r="V2487">
        <v>1</v>
      </c>
      <c r="W2487">
        <v>0</v>
      </c>
      <c r="Y2487">
        <v>8</v>
      </c>
      <c r="AG2487" t="s">
        <v>7359</v>
      </c>
      <c r="AH2487" t="s">
        <v>7360</v>
      </c>
    </row>
    <row r="2488" spans="1:34" x14ac:dyDescent="0.25">
      <c r="A2488">
        <v>8</v>
      </c>
      <c r="B2488" t="s">
        <v>659</v>
      </c>
      <c r="C2488" t="s">
        <v>662</v>
      </c>
      <c r="D2488" t="s">
        <v>660</v>
      </c>
      <c r="E2488" t="s">
        <v>661</v>
      </c>
      <c r="F2488" t="s">
        <v>666</v>
      </c>
      <c r="G2488" t="s">
        <v>11044</v>
      </c>
      <c r="H2488" t="s">
        <v>1280</v>
      </c>
      <c r="I2488" t="s">
        <v>1281</v>
      </c>
      <c r="J2488">
        <v>3</v>
      </c>
      <c r="L2488" t="s">
        <v>1282</v>
      </c>
      <c r="M2488" t="s">
        <v>1283</v>
      </c>
      <c r="N2488" t="s">
        <v>1284</v>
      </c>
      <c r="O2488" t="s">
        <v>7361</v>
      </c>
      <c r="P2488" t="s">
        <v>299</v>
      </c>
      <c r="Q2488" t="s">
        <v>369</v>
      </c>
      <c r="R2488" t="s">
        <v>8795</v>
      </c>
      <c r="S2488" t="s">
        <v>8651</v>
      </c>
      <c r="T2488" t="b">
        <v>0</v>
      </c>
      <c r="U2488" t="b">
        <v>0</v>
      </c>
      <c r="V2488">
        <v>1</v>
      </c>
      <c r="W2488">
        <v>0</v>
      </c>
      <c r="X2488">
        <v>10</v>
      </c>
      <c r="AH2488" t="s">
        <v>7362</v>
      </c>
    </row>
    <row r="2489" spans="1:34" x14ac:dyDescent="0.25">
      <c r="A2489">
        <v>8</v>
      </c>
      <c r="B2489" t="s">
        <v>659</v>
      </c>
      <c r="C2489" t="s">
        <v>662</v>
      </c>
      <c r="D2489" t="s">
        <v>660</v>
      </c>
      <c r="E2489" t="s">
        <v>661</v>
      </c>
      <c r="F2489" t="s">
        <v>666</v>
      </c>
      <c r="G2489" t="s">
        <v>11044</v>
      </c>
      <c r="H2489" t="s">
        <v>1280</v>
      </c>
      <c r="I2489" t="s">
        <v>1281</v>
      </c>
      <c r="J2489">
        <v>3</v>
      </c>
      <c r="L2489" t="s">
        <v>1282</v>
      </c>
      <c r="M2489" t="s">
        <v>1283</v>
      </c>
      <c r="N2489" t="s">
        <v>1284</v>
      </c>
      <c r="O2489" t="s">
        <v>7363</v>
      </c>
      <c r="P2489" t="s">
        <v>286</v>
      </c>
      <c r="Q2489" t="s">
        <v>369</v>
      </c>
      <c r="R2489" t="s">
        <v>8489</v>
      </c>
      <c r="S2489" t="s">
        <v>8645</v>
      </c>
      <c r="T2489" t="b">
        <v>0</v>
      </c>
      <c r="U2489" t="b">
        <v>0</v>
      </c>
      <c r="V2489">
        <v>1</v>
      </c>
      <c r="W2489">
        <v>0</v>
      </c>
      <c r="X2489">
        <v>15</v>
      </c>
      <c r="AH2489" t="s">
        <v>7364</v>
      </c>
    </row>
    <row r="2490" spans="1:34" x14ac:dyDescent="0.25">
      <c r="A2490">
        <v>8</v>
      </c>
      <c r="B2490" t="s">
        <v>659</v>
      </c>
      <c r="C2490" t="s">
        <v>662</v>
      </c>
      <c r="D2490" t="s">
        <v>660</v>
      </c>
      <c r="E2490" t="s">
        <v>661</v>
      </c>
      <c r="F2490" t="s">
        <v>666</v>
      </c>
      <c r="G2490" t="s">
        <v>11044</v>
      </c>
      <c r="H2490" t="s">
        <v>1280</v>
      </c>
      <c r="I2490" t="s">
        <v>1281</v>
      </c>
      <c r="J2490">
        <v>3</v>
      </c>
      <c r="L2490" t="s">
        <v>1282</v>
      </c>
      <c r="M2490" t="s">
        <v>1283</v>
      </c>
      <c r="N2490" t="s">
        <v>1284</v>
      </c>
      <c r="O2490" t="s">
        <v>7365</v>
      </c>
      <c r="P2490" t="s">
        <v>269</v>
      </c>
      <c r="Q2490" t="s">
        <v>369</v>
      </c>
      <c r="R2490" t="s">
        <v>8654</v>
      </c>
      <c r="S2490" t="s">
        <v>8645</v>
      </c>
      <c r="T2490" t="b">
        <v>0</v>
      </c>
      <c r="U2490" t="b">
        <v>0</v>
      </c>
      <c r="V2490">
        <v>2</v>
      </c>
      <c r="W2490">
        <v>0</v>
      </c>
      <c r="X2490">
        <v>10</v>
      </c>
      <c r="AH2490" t="s">
        <v>7366</v>
      </c>
    </row>
    <row r="2491" spans="1:34" x14ac:dyDescent="0.25">
      <c r="A2491">
        <v>8</v>
      </c>
      <c r="B2491" t="s">
        <v>659</v>
      </c>
      <c r="C2491" t="s">
        <v>662</v>
      </c>
      <c r="D2491" t="s">
        <v>660</v>
      </c>
      <c r="E2491" t="s">
        <v>661</v>
      </c>
      <c r="F2491" t="s">
        <v>666</v>
      </c>
      <c r="G2491" t="s">
        <v>11044</v>
      </c>
      <c r="H2491" t="s">
        <v>1280</v>
      </c>
      <c r="I2491" t="s">
        <v>1281</v>
      </c>
      <c r="J2491">
        <v>3</v>
      </c>
      <c r="L2491" t="s">
        <v>1282</v>
      </c>
      <c r="M2491" t="s">
        <v>1283</v>
      </c>
      <c r="N2491" t="s">
        <v>1284</v>
      </c>
      <c r="O2491" t="s">
        <v>7367</v>
      </c>
      <c r="P2491" t="s">
        <v>423</v>
      </c>
      <c r="Q2491" t="s">
        <v>272</v>
      </c>
      <c r="R2491" t="s">
        <v>8666</v>
      </c>
      <c r="S2491" t="s">
        <v>8645</v>
      </c>
      <c r="T2491" t="b">
        <v>0</v>
      </c>
      <c r="U2491" t="b">
        <v>0</v>
      </c>
      <c r="V2491">
        <v>2</v>
      </c>
      <c r="W2491">
        <v>0</v>
      </c>
      <c r="X2491">
        <v>10</v>
      </c>
      <c r="AH2491" t="s">
        <v>7368</v>
      </c>
    </row>
    <row r="2492" spans="1:34" x14ac:dyDescent="0.25">
      <c r="A2492">
        <v>8</v>
      </c>
      <c r="B2492" t="s">
        <v>659</v>
      </c>
      <c r="C2492" t="s">
        <v>662</v>
      </c>
      <c r="D2492" t="s">
        <v>660</v>
      </c>
      <c r="E2492" t="s">
        <v>661</v>
      </c>
      <c r="F2492" t="s">
        <v>666</v>
      </c>
      <c r="G2492" t="s">
        <v>11044</v>
      </c>
      <c r="H2492" t="s">
        <v>1280</v>
      </c>
      <c r="I2492" t="s">
        <v>1281</v>
      </c>
      <c r="J2492">
        <v>3</v>
      </c>
      <c r="L2492" t="s">
        <v>1282</v>
      </c>
      <c r="M2492" t="s">
        <v>1283</v>
      </c>
      <c r="N2492" t="s">
        <v>1284</v>
      </c>
      <c r="O2492" t="s">
        <v>7369</v>
      </c>
      <c r="P2492" t="s">
        <v>275</v>
      </c>
      <c r="Q2492" t="s">
        <v>369</v>
      </c>
      <c r="R2492" t="s">
        <v>8654</v>
      </c>
      <c r="S2492" t="s">
        <v>8645</v>
      </c>
      <c r="T2492" t="b">
        <v>1</v>
      </c>
      <c r="U2492" t="b">
        <v>0</v>
      </c>
      <c r="V2492">
        <v>2</v>
      </c>
      <c r="W2492">
        <v>0</v>
      </c>
      <c r="Y2492">
        <v>8</v>
      </c>
      <c r="AG2492" t="s">
        <v>7359</v>
      </c>
      <c r="AH2492" t="s">
        <v>7370</v>
      </c>
    </row>
    <row r="2493" spans="1:34" x14ac:dyDescent="0.25">
      <c r="A2493">
        <v>8</v>
      </c>
      <c r="B2493" t="s">
        <v>659</v>
      </c>
      <c r="C2493" t="s">
        <v>662</v>
      </c>
      <c r="D2493" t="s">
        <v>660</v>
      </c>
      <c r="E2493" t="s">
        <v>661</v>
      </c>
      <c r="F2493" t="s">
        <v>666</v>
      </c>
      <c r="G2493" t="s">
        <v>11044</v>
      </c>
      <c r="H2493" t="s">
        <v>1280</v>
      </c>
      <c r="I2493" t="s">
        <v>1281</v>
      </c>
      <c r="J2493">
        <v>3</v>
      </c>
      <c r="L2493" t="s">
        <v>1282</v>
      </c>
      <c r="M2493" t="s">
        <v>1283</v>
      </c>
      <c r="N2493" t="s">
        <v>1284</v>
      </c>
      <c r="O2493" t="s">
        <v>7371</v>
      </c>
      <c r="P2493" t="s">
        <v>299</v>
      </c>
      <c r="Q2493" t="s">
        <v>369</v>
      </c>
      <c r="R2493" t="s">
        <v>8795</v>
      </c>
      <c r="S2493" t="s">
        <v>8651</v>
      </c>
      <c r="T2493" t="b">
        <v>0</v>
      </c>
      <c r="U2493" t="b">
        <v>0</v>
      </c>
      <c r="V2493">
        <v>2</v>
      </c>
      <c r="W2493">
        <v>0</v>
      </c>
      <c r="X2493">
        <v>10</v>
      </c>
      <c r="AH2493" t="s">
        <v>7372</v>
      </c>
    </row>
    <row r="2494" spans="1:34" x14ac:dyDescent="0.25">
      <c r="A2494">
        <v>8</v>
      </c>
      <c r="B2494" t="s">
        <v>659</v>
      </c>
      <c r="C2494" t="s">
        <v>662</v>
      </c>
      <c r="D2494" t="s">
        <v>660</v>
      </c>
      <c r="E2494" t="s">
        <v>661</v>
      </c>
      <c r="F2494" t="s">
        <v>666</v>
      </c>
      <c r="G2494" t="s">
        <v>11044</v>
      </c>
      <c r="H2494" t="s">
        <v>1280</v>
      </c>
      <c r="I2494" t="s">
        <v>1281</v>
      </c>
      <c r="J2494">
        <v>3</v>
      </c>
      <c r="L2494" t="s">
        <v>1282</v>
      </c>
      <c r="M2494" t="s">
        <v>1283</v>
      </c>
      <c r="N2494" t="s">
        <v>1284</v>
      </c>
      <c r="O2494" t="s">
        <v>7373</v>
      </c>
      <c r="P2494" t="s">
        <v>286</v>
      </c>
      <c r="Q2494" t="s">
        <v>369</v>
      </c>
      <c r="R2494" t="s">
        <v>8489</v>
      </c>
      <c r="S2494" t="s">
        <v>8645</v>
      </c>
      <c r="T2494" t="b">
        <v>0</v>
      </c>
      <c r="U2494" t="b">
        <v>0</v>
      </c>
      <c r="V2494">
        <v>2</v>
      </c>
      <c r="W2494">
        <v>0</v>
      </c>
      <c r="X2494">
        <v>15</v>
      </c>
      <c r="AH2494" t="s">
        <v>7374</v>
      </c>
    </row>
    <row r="2495" spans="1:34" x14ac:dyDescent="0.25">
      <c r="A2495">
        <v>8</v>
      </c>
      <c r="B2495" t="s">
        <v>659</v>
      </c>
      <c r="C2495" t="s">
        <v>662</v>
      </c>
      <c r="D2495" t="s">
        <v>660</v>
      </c>
      <c r="E2495" t="s">
        <v>661</v>
      </c>
      <c r="F2495" t="s">
        <v>666</v>
      </c>
      <c r="G2495" t="s">
        <v>11044</v>
      </c>
      <c r="H2495" t="s">
        <v>1280</v>
      </c>
      <c r="I2495" t="s">
        <v>1281</v>
      </c>
      <c r="J2495">
        <v>3</v>
      </c>
      <c r="L2495" t="s">
        <v>1282</v>
      </c>
      <c r="M2495" t="s">
        <v>1283</v>
      </c>
      <c r="N2495" t="s">
        <v>1284</v>
      </c>
      <c r="O2495" t="s">
        <v>7375</v>
      </c>
      <c r="P2495" t="s">
        <v>265</v>
      </c>
      <c r="Q2495" t="s">
        <v>369</v>
      </c>
      <c r="R2495" t="s">
        <v>8654</v>
      </c>
      <c r="S2495" t="s">
        <v>8645</v>
      </c>
      <c r="T2495" t="b">
        <v>0</v>
      </c>
      <c r="U2495" t="b">
        <v>0</v>
      </c>
      <c r="V2495">
        <v>1</v>
      </c>
      <c r="W2495">
        <v>65</v>
      </c>
      <c r="X2495">
        <v>10</v>
      </c>
      <c r="AB2495">
        <v>3</v>
      </c>
      <c r="AC2495">
        <v>1</v>
      </c>
      <c r="AD2495">
        <v>2</v>
      </c>
      <c r="AE2495" t="s">
        <v>618</v>
      </c>
      <c r="AG2495" t="s">
        <v>3213</v>
      </c>
      <c r="AH2495" t="s">
        <v>7376</v>
      </c>
    </row>
    <row r="2496" spans="1:34" x14ac:dyDescent="0.25">
      <c r="A2496">
        <v>8</v>
      </c>
      <c r="B2496" t="s">
        <v>659</v>
      </c>
      <c r="C2496" t="s">
        <v>662</v>
      </c>
      <c r="D2496" t="s">
        <v>660</v>
      </c>
      <c r="E2496" t="s">
        <v>661</v>
      </c>
      <c r="F2496" t="s">
        <v>666</v>
      </c>
      <c r="G2496" t="s">
        <v>11044</v>
      </c>
      <c r="H2496" t="s">
        <v>1280</v>
      </c>
      <c r="I2496" t="s">
        <v>1281</v>
      </c>
      <c r="J2496">
        <v>3</v>
      </c>
      <c r="L2496" t="s">
        <v>1282</v>
      </c>
      <c r="M2496" t="s">
        <v>1283</v>
      </c>
      <c r="N2496" t="s">
        <v>1284</v>
      </c>
      <c r="O2496" t="s">
        <v>7377</v>
      </c>
      <c r="P2496" t="s">
        <v>265</v>
      </c>
      <c r="Q2496" t="s">
        <v>369</v>
      </c>
      <c r="R2496" t="s">
        <v>8654</v>
      </c>
      <c r="S2496" t="s">
        <v>8645</v>
      </c>
      <c r="T2496" t="b">
        <v>0</v>
      </c>
      <c r="U2496" t="b">
        <v>0</v>
      </c>
      <c r="V2496">
        <v>2</v>
      </c>
      <c r="W2496">
        <v>70</v>
      </c>
      <c r="X2496">
        <v>10</v>
      </c>
      <c r="AB2496">
        <v>3</v>
      </c>
      <c r="AC2496">
        <v>1</v>
      </c>
      <c r="AD2496">
        <v>2</v>
      </c>
      <c r="AE2496" t="s">
        <v>618</v>
      </c>
      <c r="AG2496" t="s">
        <v>3213</v>
      </c>
      <c r="AH2496" t="s">
        <v>7378</v>
      </c>
    </row>
    <row r="2497" spans="1:34" x14ac:dyDescent="0.25">
      <c r="A2497">
        <v>8</v>
      </c>
      <c r="B2497" t="s">
        <v>659</v>
      </c>
      <c r="C2497" t="s">
        <v>662</v>
      </c>
      <c r="D2497" t="s">
        <v>660</v>
      </c>
      <c r="E2497" t="s">
        <v>661</v>
      </c>
      <c r="F2497" t="s">
        <v>666</v>
      </c>
      <c r="G2497" t="s">
        <v>11044</v>
      </c>
      <c r="H2497" t="s">
        <v>1280</v>
      </c>
      <c r="I2497" t="s">
        <v>1281</v>
      </c>
      <c r="J2497">
        <v>3</v>
      </c>
      <c r="L2497" t="s">
        <v>1282</v>
      </c>
      <c r="M2497" t="s">
        <v>1283</v>
      </c>
      <c r="N2497" t="s">
        <v>1284</v>
      </c>
      <c r="O2497" t="s">
        <v>7379</v>
      </c>
      <c r="P2497" t="s">
        <v>265</v>
      </c>
      <c r="Q2497" t="s">
        <v>369</v>
      </c>
      <c r="R2497" t="s">
        <v>8654</v>
      </c>
      <c r="S2497" t="s">
        <v>8645</v>
      </c>
      <c r="T2497" t="b">
        <v>0</v>
      </c>
      <c r="U2497" t="b">
        <v>0</v>
      </c>
      <c r="V2497">
        <v>3</v>
      </c>
      <c r="W2497">
        <v>75</v>
      </c>
      <c r="X2497">
        <v>10</v>
      </c>
      <c r="AB2497">
        <v>3</v>
      </c>
      <c r="AC2497">
        <v>1</v>
      </c>
      <c r="AD2497">
        <v>2</v>
      </c>
      <c r="AE2497" t="s">
        <v>1745</v>
      </c>
      <c r="AG2497" t="s">
        <v>2982</v>
      </c>
      <c r="AH2497" t="s">
        <v>7380</v>
      </c>
    </row>
    <row r="2498" spans="1:34" x14ac:dyDescent="0.25">
      <c r="A2498">
        <v>8</v>
      </c>
      <c r="B2498" t="s">
        <v>659</v>
      </c>
      <c r="C2498" t="s">
        <v>662</v>
      </c>
      <c r="D2498" t="s">
        <v>660</v>
      </c>
      <c r="E2498" t="s">
        <v>661</v>
      </c>
      <c r="F2498" t="s">
        <v>666</v>
      </c>
      <c r="G2498" t="s">
        <v>11044</v>
      </c>
      <c r="H2498" t="s">
        <v>1280</v>
      </c>
      <c r="I2498" t="s">
        <v>1281</v>
      </c>
      <c r="J2498">
        <v>3</v>
      </c>
      <c r="L2498" t="s">
        <v>1282</v>
      </c>
      <c r="M2498" t="s">
        <v>1283</v>
      </c>
      <c r="N2498" t="s">
        <v>1284</v>
      </c>
      <c r="O2498" t="s">
        <v>7381</v>
      </c>
      <c r="P2498" t="s">
        <v>265</v>
      </c>
      <c r="Q2498" t="s">
        <v>369</v>
      </c>
      <c r="R2498" t="s">
        <v>8654</v>
      </c>
      <c r="S2498" t="s">
        <v>8645</v>
      </c>
      <c r="T2498" t="b">
        <v>0</v>
      </c>
      <c r="U2498" t="b">
        <v>0</v>
      </c>
      <c r="V2498">
        <v>4</v>
      </c>
      <c r="W2498">
        <v>75</v>
      </c>
      <c r="X2498">
        <v>8</v>
      </c>
      <c r="AB2498">
        <v>3</v>
      </c>
      <c r="AC2498">
        <v>1</v>
      </c>
      <c r="AD2498">
        <v>2</v>
      </c>
      <c r="AE2498" t="s">
        <v>1745</v>
      </c>
      <c r="AG2498" t="s">
        <v>7382</v>
      </c>
      <c r="AH2498" t="s">
        <v>7383</v>
      </c>
    </row>
    <row r="2499" spans="1:34" x14ac:dyDescent="0.25">
      <c r="A2499">
        <v>8</v>
      </c>
      <c r="B2499" t="s">
        <v>659</v>
      </c>
      <c r="C2499" t="s">
        <v>662</v>
      </c>
      <c r="D2499" t="s">
        <v>660</v>
      </c>
      <c r="E2499" t="s">
        <v>661</v>
      </c>
      <c r="F2499" t="s">
        <v>666</v>
      </c>
      <c r="G2499" t="s">
        <v>11044</v>
      </c>
      <c r="H2499" t="s">
        <v>1280</v>
      </c>
      <c r="I2499" t="s">
        <v>1281</v>
      </c>
      <c r="J2499">
        <v>3</v>
      </c>
      <c r="L2499" t="s">
        <v>1282</v>
      </c>
      <c r="M2499" t="s">
        <v>1283</v>
      </c>
      <c r="N2499" t="s">
        <v>1284</v>
      </c>
      <c r="O2499" t="s">
        <v>7384</v>
      </c>
      <c r="P2499" t="s">
        <v>249</v>
      </c>
      <c r="Q2499" t="s">
        <v>369</v>
      </c>
      <c r="R2499" t="s">
        <v>423</v>
      </c>
      <c r="S2499" t="s">
        <v>8645</v>
      </c>
      <c r="T2499" t="b">
        <v>0</v>
      </c>
      <c r="U2499" t="b">
        <v>0</v>
      </c>
      <c r="V2499">
        <v>1</v>
      </c>
      <c r="W2499">
        <v>150</v>
      </c>
      <c r="X2499">
        <v>10</v>
      </c>
      <c r="AB2499">
        <v>3</v>
      </c>
      <c r="AC2499">
        <v>1</v>
      </c>
      <c r="AD2499">
        <v>2</v>
      </c>
      <c r="AE2499" t="s">
        <v>2289</v>
      </c>
      <c r="AG2499" t="s">
        <v>3210</v>
      </c>
      <c r="AH2499" t="s">
        <v>7385</v>
      </c>
    </row>
    <row r="2500" spans="1:34" x14ac:dyDescent="0.25">
      <c r="A2500">
        <v>8</v>
      </c>
      <c r="B2500" t="s">
        <v>659</v>
      </c>
      <c r="C2500" t="s">
        <v>662</v>
      </c>
      <c r="D2500" t="s">
        <v>660</v>
      </c>
      <c r="E2500" t="s">
        <v>661</v>
      </c>
      <c r="F2500" t="s">
        <v>666</v>
      </c>
      <c r="G2500" t="s">
        <v>11044</v>
      </c>
      <c r="H2500" t="s">
        <v>1280</v>
      </c>
      <c r="I2500" t="s">
        <v>1281</v>
      </c>
      <c r="J2500">
        <v>3</v>
      </c>
      <c r="L2500" t="s">
        <v>1282</v>
      </c>
      <c r="M2500" t="s">
        <v>1283</v>
      </c>
      <c r="N2500" t="s">
        <v>1284</v>
      </c>
      <c r="O2500" t="s">
        <v>7386</v>
      </c>
      <c r="P2500" t="s">
        <v>249</v>
      </c>
      <c r="Q2500" t="s">
        <v>369</v>
      </c>
      <c r="R2500" t="s">
        <v>423</v>
      </c>
      <c r="S2500" t="s">
        <v>8645</v>
      </c>
      <c r="T2500" t="b">
        <v>0</v>
      </c>
      <c r="U2500" t="b">
        <v>0</v>
      </c>
      <c r="V2500">
        <v>2</v>
      </c>
      <c r="W2500">
        <v>150</v>
      </c>
      <c r="X2500">
        <v>10</v>
      </c>
      <c r="AB2500">
        <v>3</v>
      </c>
      <c r="AC2500">
        <v>1</v>
      </c>
      <c r="AD2500">
        <v>2</v>
      </c>
      <c r="AE2500" t="s">
        <v>2289</v>
      </c>
      <c r="AG2500" t="s">
        <v>3210</v>
      </c>
      <c r="AH2500" t="s">
        <v>7387</v>
      </c>
    </row>
    <row r="2501" spans="1:34" x14ac:dyDescent="0.25">
      <c r="A2501">
        <v>8</v>
      </c>
      <c r="B2501" t="s">
        <v>659</v>
      </c>
      <c r="C2501" t="s">
        <v>662</v>
      </c>
      <c r="D2501" t="s">
        <v>660</v>
      </c>
      <c r="E2501" t="s">
        <v>661</v>
      </c>
      <c r="F2501" t="s">
        <v>666</v>
      </c>
      <c r="G2501" t="s">
        <v>11044</v>
      </c>
      <c r="H2501" t="s">
        <v>1280</v>
      </c>
      <c r="I2501" t="s">
        <v>1281</v>
      </c>
      <c r="J2501">
        <v>3</v>
      </c>
      <c r="L2501" t="s">
        <v>1282</v>
      </c>
      <c r="M2501" t="s">
        <v>1283</v>
      </c>
      <c r="N2501" t="s">
        <v>1284</v>
      </c>
      <c r="O2501" t="s">
        <v>7388</v>
      </c>
      <c r="P2501" t="s">
        <v>249</v>
      </c>
      <c r="Q2501" t="s">
        <v>369</v>
      </c>
      <c r="R2501" t="s">
        <v>423</v>
      </c>
      <c r="S2501" t="s">
        <v>8645</v>
      </c>
      <c r="T2501" t="b">
        <v>0</v>
      </c>
      <c r="U2501" t="b">
        <v>0</v>
      </c>
      <c r="V2501">
        <v>3</v>
      </c>
      <c r="W2501">
        <v>150</v>
      </c>
      <c r="X2501">
        <v>11</v>
      </c>
      <c r="AB2501">
        <v>3</v>
      </c>
      <c r="AC2501">
        <v>1</v>
      </c>
      <c r="AD2501">
        <v>2</v>
      </c>
      <c r="AE2501" t="s">
        <v>1745</v>
      </c>
      <c r="AG2501" t="s">
        <v>2982</v>
      </c>
      <c r="AH2501" t="s">
        <v>7389</v>
      </c>
    </row>
    <row r="2502" spans="1:34" x14ac:dyDescent="0.25">
      <c r="A2502">
        <v>8</v>
      </c>
      <c r="B2502" t="s">
        <v>659</v>
      </c>
      <c r="C2502" t="s">
        <v>662</v>
      </c>
      <c r="D2502" t="s">
        <v>660</v>
      </c>
      <c r="E2502" t="s">
        <v>661</v>
      </c>
      <c r="F2502" t="s">
        <v>666</v>
      </c>
      <c r="G2502" t="s">
        <v>11044</v>
      </c>
      <c r="H2502" t="s">
        <v>1280</v>
      </c>
      <c r="I2502" t="s">
        <v>1281</v>
      </c>
      <c r="J2502">
        <v>3</v>
      </c>
      <c r="L2502" t="s">
        <v>1282</v>
      </c>
      <c r="M2502" t="s">
        <v>1283</v>
      </c>
      <c r="N2502" t="s">
        <v>1284</v>
      </c>
      <c r="O2502" t="s">
        <v>7390</v>
      </c>
      <c r="P2502" t="s">
        <v>1</v>
      </c>
      <c r="Q2502" t="s">
        <v>2</v>
      </c>
      <c r="R2502" t="s">
        <v>2</v>
      </c>
      <c r="S2502" t="s">
        <v>8646</v>
      </c>
      <c r="T2502" t="b">
        <v>0</v>
      </c>
      <c r="U2502" t="b">
        <v>1</v>
      </c>
      <c r="V2502">
        <v>1</v>
      </c>
      <c r="W2502">
        <v>150</v>
      </c>
      <c r="Y2502">
        <v>60</v>
      </c>
      <c r="AG2502" t="s">
        <v>7391</v>
      </c>
      <c r="AH2502" t="s">
        <v>7392</v>
      </c>
    </row>
    <row r="2503" spans="1:34" x14ac:dyDescent="0.25">
      <c r="A2503">
        <v>8</v>
      </c>
      <c r="B2503" t="s">
        <v>659</v>
      </c>
      <c r="C2503" t="s">
        <v>662</v>
      </c>
      <c r="D2503" t="s">
        <v>660</v>
      </c>
      <c r="E2503" t="s">
        <v>661</v>
      </c>
      <c r="F2503" t="s">
        <v>666</v>
      </c>
      <c r="G2503" t="s">
        <v>11044</v>
      </c>
      <c r="H2503" t="s">
        <v>1280</v>
      </c>
      <c r="I2503" t="s">
        <v>1281</v>
      </c>
      <c r="J2503">
        <v>3</v>
      </c>
      <c r="L2503" t="s">
        <v>1282</v>
      </c>
      <c r="M2503" t="s">
        <v>1283</v>
      </c>
      <c r="N2503" t="s">
        <v>1284</v>
      </c>
      <c r="O2503" t="s">
        <v>7393</v>
      </c>
      <c r="P2503" t="s">
        <v>1</v>
      </c>
      <c r="Q2503" t="s">
        <v>2</v>
      </c>
      <c r="R2503" t="s">
        <v>2</v>
      </c>
      <c r="S2503" t="s">
        <v>8646</v>
      </c>
      <c r="T2503" t="b">
        <v>0</v>
      </c>
      <c r="U2503" t="b">
        <v>1</v>
      </c>
      <c r="V2503">
        <v>2</v>
      </c>
      <c r="W2503">
        <v>150</v>
      </c>
      <c r="Y2503">
        <v>49.8</v>
      </c>
      <c r="AG2503" t="s">
        <v>7394</v>
      </c>
      <c r="AH2503" t="s">
        <v>7395</v>
      </c>
    </row>
    <row r="2504" spans="1:34" x14ac:dyDescent="0.25">
      <c r="A2504">
        <v>8</v>
      </c>
      <c r="B2504" t="s">
        <v>659</v>
      </c>
      <c r="C2504" t="s">
        <v>662</v>
      </c>
      <c r="D2504" t="s">
        <v>660</v>
      </c>
      <c r="E2504" t="s">
        <v>661</v>
      </c>
      <c r="F2504" t="s">
        <v>666</v>
      </c>
      <c r="G2504" t="s">
        <v>11044</v>
      </c>
      <c r="H2504" t="s">
        <v>1280</v>
      </c>
      <c r="I2504" t="s">
        <v>1281</v>
      </c>
      <c r="J2504">
        <v>3</v>
      </c>
      <c r="L2504" t="s">
        <v>1282</v>
      </c>
      <c r="M2504" t="s">
        <v>1283</v>
      </c>
      <c r="N2504" t="s">
        <v>1284</v>
      </c>
      <c r="O2504" t="s">
        <v>7396</v>
      </c>
      <c r="P2504" t="s">
        <v>1</v>
      </c>
      <c r="Q2504" t="s">
        <v>2</v>
      </c>
      <c r="R2504" t="s">
        <v>2</v>
      </c>
      <c r="S2504" t="s">
        <v>8646</v>
      </c>
      <c r="T2504" t="b">
        <v>0</v>
      </c>
      <c r="U2504" t="b">
        <v>1</v>
      </c>
      <c r="V2504">
        <v>3</v>
      </c>
      <c r="W2504">
        <v>150</v>
      </c>
      <c r="Y2504">
        <v>48</v>
      </c>
      <c r="AG2504" t="s">
        <v>7397</v>
      </c>
      <c r="AH2504" t="s">
        <v>7398</v>
      </c>
    </row>
    <row r="2505" spans="1:34" x14ac:dyDescent="0.25">
      <c r="A2505">
        <v>8</v>
      </c>
      <c r="B2505" t="s">
        <v>659</v>
      </c>
      <c r="C2505" t="s">
        <v>662</v>
      </c>
      <c r="D2505" t="s">
        <v>660</v>
      </c>
      <c r="E2505" t="s">
        <v>661</v>
      </c>
      <c r="F2505" t="s">
        <v>666</v>
      </c>
      <c r="G2505" t="s">
        <v>11044</v>
      </c>
      <c r="H2505" t="s">
        <v>1280</v>
      </c>
      <c r="I2505" t="s">
        <v>1281</v>
      </c>
      <c r="J2505">
        <v>3</v>
      </c>
      <c r="L2505" t="s">
        <v>1282</v>
      </c>
      <c r="M2505" t="s">
        <v>1283</v>
      </c>
      <c r="N2505" t="s">
        <v>1284</v>
      </c>
      <c r="O2505" t="s">
        <v>7399</v>
      </c>
      <c r="P2505" t="s">
        <v>1</v>
      </c>
      <c r="Q2505" t="s">
        <v>2</v>
      </c>
      <c r="R2505" t="s">
        <v>2</v>
      </c>
      <c r="S2505" t="s">
        <v>8646</v>
      </c>
      <c r="T2505" t="b">
        <v>0</v>
      </c>
      <c r="U2505" t="b">
        <v>1</v>
      </c>
      <c r="V2505">
        <v>4</v>
      </c>
      <c r="W2505">
        <v>150</v>
      </c>
      <c r="Y2505">
        <v>40.200000000000003</v>
      </c>
      <c r="AG2505" t="s">
        <v>7400</v>
      </c>
      <c r="AH2505" t="s">
        <v>7401</v>
      </c>
    </row>
    <row r="2506" spans="1:34" x14ac:dyDescent="0.25">
      <c r="A2506">
        <v>8</v>
      </c>
      <c r="B2506" t="s">
        <v>659</v>
      </c>
      <c r="C2506" t="s">
        <v>662</v>
      </c>
      <c r="D2506" t="s">
        <v>660</v>
      </c>
      <c r="E2506" t="s">
        <v>661</v>
      </c>
      <c r="F2506" t="s">
        <v>666</v>
      </c>
      <c r="G2506" t="s">
        <v>11044</v>
      </c>
      <c r="H2506" t="s">
        <v>1280</v>
      </c>
      <c r="I2506" t="s">
        <v>1281</v>
      </c>
      <c r="J2506">
        <v>3</v>
      </c>
      <c r="L2506" t="s">
        <v>1282</v>
      </c>
      <c r="M2506" t="s">
        <v>1283</v>
      </c>
      <c r="N2506" t="s">
        <v>1284</v>
      </c>
      <c r="O2506" t="s">
        <v>7402</v>
      </c>
      <c r="P2506" t="s">
        <v>256</v>
      </c>
      <c r="Q2506" t="s">
        <v>369</v>
      </c>
      <c r="R2506" t="s">
        <v>8654</v>
      </c>
      <c r="S2506" t="s">
        <v>8645</v>
      </c>
      <c r="T2506" t="b">
        <v>1</v>
      </c>
      <c r="U2506" t="b">
        <v>0</v>
      </c>
      <c r="V2506">
        <v>1</v>
      </c>
      <c r="W2506">
        <v>0</v>
      </c>
      <c r="X2506">
        <v>8</v>
      </c>
      <c r="AB2506">
        <v>3</v>
      </c>
      <c r="AC2506">
        <v>1</v>
      </c>
      <c r="AD2506">
        <v>2</v>
      </c>
      <c r="AE2506" t="s">
        <v>2271</v>
      </c>
      <c r="AG2506" t="s">
        <v>7403</v>
      </c>
      <c r="AH2506" t="s">
        <v>7404</v>
      </c>
    </row>
    <row r="2507" spans="1:34" x14ac:dyDescent="0.25">
      <c r="A2507">
        <v>8</v>
      </c>
      <c r="B2507" t="s">
        <v>659</v>
      </c>
      <c r="C2507" t="s">
        <v>662</v>
      </c>
      <c r="D2507" t="s">
        <v>660</v>
      </c>
      <c r="E2507" t="s">
        <v>661</v>
      </c>
      <c r="F2507" t="s">
        <v>666</v>
      </c>
      <c r="G2507" t="s">
        <v>11044</v>
      </c>
      <c r="H2507" t="s">
        <v>1280</v>
      </c>
      <c r="I2507" t="s">
        <v>1281</v>
      </c>
      <c r="J2507">
        <v>3</v>
      </c>
      <c r="L2507" t="s">
        <v>1282</v>
      </c>
      <c r="M2507" t="s">
        <v>1283</v>
      </c>
      <c r="N2507" t="s">
        <v>1284</v>
      </c>
      <c r="O2507" t="s">
        <v>7405</v>
      </c>
      <c r="P2507" t="s">
        <v>256</v>
      </c>
      <c r="Q2507" t="s">
        <v>369</v>
      </c>
      <c r="R2507" t="s">
        <v>8654</v>
      </c>
      <c r="S2507" t="s">
        <v>8645</v>
      </c>
      <c r="T2507" t="b">
        <v>1</v>
      </c>
      <c r="U2507" t="b">
        <v>0</v>
      </c>
      <c r="V2507">
        <v>2</v>
      </c>
      <c r="W2507">
        <v>20</v>
      </c>
      <c r="X2507">
        <v>8</v>
      </c>
      <c r="AB2507">
        <v>3</v>
      </c>
      <c r="AC2507">
        <v>1</v>
      </c>
      <c r="AD2507">
        <v>2</v>
      </c>
      <c r="AE2507" t="s">
        <v>2289</v>
      </c>
      <c r="AG2507" t="s">
        <v>7406</v>
      </c>
      <c r="AH2507" t="s">
        <v>7407</v>
      </c>
    </row>
    <row r="2508" spans="1:34" x14ac:dyDescent="0.25">
      <c r="A2508">
        <v>8</v>
      </c>
      <c r="B2508" t="s">
        <v>659</v>
      </c>
      <c r="C2508" t="s">
        <v>662</v>
      </c>
      <c r="D2508" t="s">
        <v>660</v>
      </c>
      <c r="E2508" t="s">
        <v>661</v>
      </c>
      <c r="F2508" t="s">
        <v>666</v>
      </c>
      <c r="G2508" t="s">
        <v>11044</v>
      </c>
      <c r="H2508" t="s">
        <v>1280</v>
      </c>
      <c r="I2508" t="s">
        <v>1281</v>
      </c>
      <c r="J2508">
        <v>3</v>
      </c>
      <c r="L2508" t="s">
        <v>1282</v>
      </c>
      <c r="M2508" t="s">
        <v>1283</v>
      </c>
      <c r="N2508" t="s">
        <v>1284</v>
      </c>
      <c r="O2508" t="s">
        <v>7408</v>
      </c>
      <c r="P2508" t="s">
        <v>256</v>
      </c>
      <c r="Q2508" t="s">
        <v>369</v>
      </c>
      <c r="R2508" t="s">
        <v>8654</v>
      </c>
      <c r="S2508" t="s">
        <v>8645</v>
      </c>
      <c r="T2508" t="b">
        <v>1</v>
      </c>
      <c r="U2508" t="b">
        <v>0</v>
      </c>
      <c r="V2508">
        <v>3</v>
      </c>
      <c r="W2508">
        <v>30</v>
      </c>
      <c r="X2508">
        <v>8</v>
      </c>
      <c r="AB2508">
        <v>3</v>
      </c>
      <c r="AC2508">
        <v>1</v>
      </c>
      <c r="AD2508">
        <v>2</v>
      </c>
      <c r="AE2508" t="s">
        <v>618</v>
      </c>
      <c r="AG2508" t="s">
        <v>7409</v>
      </c>
      <c r="AH2508" t="s">
        <v>7410</v>
      </c>
    </row>
    <row r="2509" spans="1:34" x14ac:dyDescent="0.25">
      <c r="A2509">
        <v>8</v>
      </c>
      <c r="B2509" t="s">
        <v>659</v>
      </c>
      <c r="C2509" t="s">
        <v>662</v>
      </c>
      <c r="D2509" t="s">
        <v>660</v>
      </c>
      <c r="E2509" t="s">
        <v>661</v>
      </c>
      <c r="F2509" t="s">
        <v>666</v>
      </c>
      <c r="G2509" t="s">
        <v>11044</v>
      </c>
      <c r="H2509" t="s">
        <v>1280</v>
      </c>
      <c r="I2509" t="s">
        <v>1281</v>
      </c>
      <c r="J2509">
        <v>3</v>
      </c>
      <c r="L2509" t="s">
        <v>1282</v>
      </c>
      <c r="M2509" t="s">
        <v>1283</v>
      </c>
      <c r="N2509" t="s">
        <v>1284</v>
      </c>
      <c r="O2509" t="s">
        <v>7411</v>
      </c>
      <c r="P2509" t="s">
        <v>256</v>
      </c>
      <c r="Q2509" t="s">
        <v>369</v>
      </c>
      <c r="R2509" t="s">
        <v>8654</v>
      </c>
      <c r="S2509" t="s">
        <v>8645</v>
      </c>
      <c r="T2509" t="b">
        <v>1</v>
      </c>
      <c r="U2509" t="b">
        <v>0</v>
      </c>
      <c r="V2509">
        <v>4</v>
      </c>
      <c r="W2509">
        <v>40</v>
      </c>
      <c r="X2509">
        <v>8</v>
      </c>
      <c r="AB2509">
        <v>3</v>
      </c>
      <c r="AC2509">
        <v>1</v>
      </c>
      <c r="AD2509">
        <v>2</v>
      </c>
      <c r="AE2509" t="s">
        <v>618</v>
      </c>
      <c r="AG2509" t="s">
        <v>7412</v>
      </c>
      <c r="AH2509" t="s">
        <v>7413</v>
      </c>
    </row>
    <row r="2510" spans="1:34" x14ac:dyDescent="0.25">
      <c r="A2510">
        <v>8</v>
      </c>
      <c r="B2510" t="s">
        <v>659</v>
      </c>
      <c r="C2510" t="s">
        <v>662</v>
      </c>
      <c r="D2510" t="s">
        <v>660</v>
      </c>
      <c r="E2510" t="s">
        <v>661</v>
      </c>
      <c r="F2510" t="s">
        <v>666</v>
      </c>
      <c r="G2510" t="s">
        <v>11044</v>
      </c>
      <c r="H2510" t="s">
        <v>1280</v>
      </c>
      <c r="I2510" t="s">
        <v>1281</v>
      </c>
      <c r="J2510">
        <v>3</v>
      </c>
      <c r="L2510" t="s">
        <v>1282</v>
      </c>
      <c r="M2510" t="s">
        <v>1283</v>
      </c>
      <c r="N2510" t="s">
        <v>1284</v>
      </c>
      <c r="O2510" t="s">
        <v>7414</v>
      </c>
      <c r="P2510" t="s">
        <v>290</v>
      </c>
      <c r="Q2510" t="s">
        <v>369</v>
      </c>
      <c r="R2510" t="s">
        <v>8489</v>
      </c>
      <c r="S2510" t="s">
        <v>8645</v>
      </c>
      <c r="T2510" t="b">
        <v>0</v>
      </c>
      <c r="U2510" t="b">
        <v>0</v>
      </c>
      <c r="V2510">
        <v>1</v>
      </c>
      <c r="W2510">
        <v>0</v>
      </c>
      <c r="X2510">
        <v>12</v>
      </c>
      <c r="AB2510">
        <v>2</v>
      </c>
      <c r="AC2510">
        <v>1</v>
      </c>
      <c r="AD2510">
        <v>3</v>
      </c>
      <c r="AE2510" t="s">
        <v>2271</v>
      </c>
      <c r="AG2510" t="s">
        <v>7415</v>
      </c>
      <c r="AH2510" t="s">
        <v>7416</v>
      </c>
    </row>
    <row r="2511" spans="1:34" x14ac:dyDescent="0.25">
      <c r="A2511">
        <v>8</v>
      </c>
      <c r="B2511" t="s">
        <v>659</v>
      </c>
      <c r="C2511" t="s">
        <v>662</v>
      </c>
      <c r="D2511" t="s">
        <v>660</v>
      </c>
      <c r="E2511" t="s">
        <v>661</v>
      </c>
      <c r="F2511" t="s">
        <v>666</v>
      </c>
      <c r="G2511" t="s">
        <v>11044</v>
      </c>
      <c r="H2511" t="s">
        <v>1280</v>
      </c>
      <c r="I2511" t="s">
        <v>1281</v>
      </c>
      <c r="J2511">
        <v>3</v>
      </c>
      <c r="L2511" t="s">
        <v>1282</v>
      </c>
      <c r="M2511" t="s">
        <v>1283</v>
      </c>
      <c r="N2511" t="s">
        <v>1284</v>
      </c>
      <c r="O2511" t="s">
        <v>7417</v>
      </c>
      <c r="P2511" t="s">
        <v>290</v>
      </c>
      <c r="Q2511" t="s">
        <v>369</v>
      </c>
      <c r="R2511" t="s">
        <v>8489</v>
      </c>
      <c r="S2511" t="s">
        <v>8645</v>
      </c>
      <c r="T2511" t="b">
        <v>0</v>
      </c>
      <c r="U2511" t="b">
        <v>0</v>
      </c>
      <c r="V2511">
        <v>2</v>
      </c>
      <c r="W2511">
        <v>50</v>
      </c>
      <c r="X2511">
        <v>15</v>
      </c>
      <c r="AB2511">
        <v>2</v>
      </c>
      <c r="AC2511">
        <v>1</v>
      </c>
      <c r="AD2511">
        <v>3</v>
      </c>
      <c r="AE2511" t="s">
        <v>2271</v>
      </c>
      <c r="AG2511" t="s">
        <v>7418</v>
      </c>
      <c r="AH2511" t="s">
        <v>7419</v>
      </c>
    </row>
    <row r="2512" spans="1:34" x14ac:dyDescent="0.25">
      <c r="A2512">
        <v>8</v>
      </c>
      <c r="B2512" t="s">
        <v>659</v>
      </c>
      <c r="C2512" t="s">
        <v>662</v>
      </c>
      <c r="D2512" t="s">
        <v>660</v>
      </c>
      <c r="E2512" t="s">
        <v>661</v>
      </c>
      <c r="F2512" t="s">
        <v>666</v>
      </c>
      <c r="G2512" t="s">
        <v>11044</v>
      </c>
      <c r="H2512" t="s">
        <v>1280</v>
      </c>
      <c r="I2512" t="s">
        <v>1281</v>
      </c>
      <c r="J2512">
        <v>3</v>
      </c>
      <c r="L2512" t="s">
        <v>1282</v>
      </c>
      <c r="M2512" t="s">
        <v>1283</v>
      </c>
      <c r="N2512" t="s">
        <v>1284</v>
      </c>
      <c r="O2512" t="s">
        <v>7420</v>
      </c>
      <c r="P2512" t="s">
        <v>290</v>
      </c>
      <c r="Q2512" t="s">
        <v>369</v>
      </c>
      <c r="R2512" t="s">
        <v>8489</v>
      </c>
      <c r="S2512" t="s">
        <v>8645</v>
      </c>
      <c r="T2512" t="b">
        <v>0</v>
      </c>
      <c r="U2512" t="b">
        <v>0</v>
      </c>
      <c r="V2512">
        <v>3</v>
      </c>
      <c r="W2512">
        <v>70</v>
      </c>
      <c r="X2512">
        <v>15</v>
      </c>
      <c r="AB2512">
        <v>2</v>
      </c>
      <c r="AC2512">
        <v>1</v>
      </c>
      <c r="AD2512">
        <v>3</v>
      </c>
      <c r="AE2512" t="s">
        <v>2289</v>
      </c>
      <c r="AG2512" t="s">
        <v>7421</v>
      </c>
      <c r="AH2512" t="s">
        <v>7422</v>
      </c>
    </row>
    <row r="2513" spans="1:34" x14ac:dyDescent="0.25">
      <c r="A2513">
        <v>8</v>
      </c>
      <c r="B2513" t="s">
        <v>659</v>
      </c>
      <c r="C2513" t="s">
        <v>662</v>
      </c>
      <c r="D2513" t="s">
        <v>660</v>
      </c>
      <c r="E2513" t="s">
        <v>661</v>
      </c>
      <c r="F2513" t="s">
        <v>666</v>
      </c>
      <c r="G2513" t="s">
        <v>11044</v>
      </c>
      <c r="H2513" t="s">
        <v>1280</v>
      </c>
      <c r="I2513" t="s">
        <v>1281</v>
      </c>
      <c r="J2513">
        <v>3</v>
      </c>
      <c r="L2513" t="s">
        <v>1282</v>
      </c>
      <c r="M2513" t="s">
        <v>1283</v>
      </c>
      <c r="N2513" t="s">
        <v>1284</v>
      </c>
      <c r="O2513" t="s">
        <v>7423</v>
      </c>
      <c r="P2513" t="s">
        <v>290</v>
      </c>
      <c r="Q2513" t="s">
        <v>369</v>
      </c>
      <c r="R2513" t="s">
        <v>8489</v>
      </c>
      <c r="S2513" t="s">
        <v>8645</v>
      </c>
      <c r="T2513" t="b">
        <v>0</v>
      </c>
      <c r="U2513" t="b">
        <v>0</v>
      </c>
      <c r="V2513">
        <v>4</v>
      </c>
      <c r="W2513">
        <v>90</v>
      </c>
      <c r="X2513">
        <v>15</v>
      </c>
      <c r="AB2513">
        <v>2</v>
      </c>
      <c r="AC2513">
        <v>1</v>
      </c>
      <c r="AD2513">
        <v>3</v>
      </c>
      <c r="AE2513" t="s">
        <v>2289</v>
      </c>
      <c r="AG2513" t="s">
        <v>7421</v>
      </c>
      <c r="AH2513" t="s">
        <v>7424</v>
      </c>
    </row>
    <row r="2514" spans="1:34" x14ac:dyDescent="0.25">
      <c r="A2514">
        <v>8</v>
      </c>
      <c r="B2514" t="s">
        <v>659</v>
      </c>
      <c r="C2514" t="s">
        <v>662</v>
      </c>
      <c r="D2514" t="s">
        <v>660</v>
      </c>
      <c r="E2514" t="s">
        <v>661</v>
      </c>
      <c r="F2514" t="s">
        <v>666</v>
      </c>
      <c r="G2514" t="s">
        <v>11044</v>
      </c>
      <c r="H2514" t="s">
        <v>1280</v>
      </c>
      <c r="I2514" t="s">
        <v>1281</v>
      </c>
      <c r="J2514">
        <v>3</v>
      </c>
      <c r="L2514" t="s">
        <v>1282</v>
      </c>
      <c r="M2514" t="s">
        <v>1283</v>
      </c>
      <c r="N2514" t="s">
        <v>1284</v>
      </c>
      <c r="O2514" t="s">
        <v>7425</v>
      </c>
      <c r="P2514" t="s">
        <v>356</v>
      </c>
      <c r="Q2514" t="s">
        <v>25</v>
      </c>
      <c r="R2514" t="s">
        <v>25</v>
      </c>
      <c r="S2514" t="s">
        <v>357</v>
      </c>
      <c r="T2514" t="b">
        <v>0</v>
      </c>
      <c r="U2514" t="b">
        <v>1</v>
      </c>
      <c r="V2514">
        <v>1</v>
      </c>
      <c r="Y2514">
        <v>215</v>
      </c>
      <c r="Z2514">
        <v>1</v>
      </c>
      <c r="AA2514" t="s">
        <v>3957</v>
      </c>
      <c r="AG2514" t="s">
        <v>6793</v>
      </c>
      <c r="AH2514" t="s">
        <v>1284</v>
      </c>
    </row>
    <row r="2515" spans="1:34" x14ac:dyDescent="0.25">
      <c r="A2515">
        <v>8</v>
      </c>
      <c r="B2515" t="s">
        <v>659</v>
      </c>
      <c r="C2515" t="s">
        <v>662</v>
      </c>
      <c r="D2515" t="s">
        <v>660</v>
      </c>
      <c r="E2515" t="s">
        <v>661</v>
      </c>
      <c r="F2515" t="s">
        <v>666</v>
      </c>
      <c r="G2515" t="s">
        <v>11044</v>
      </c>
      <c r="H2515" t="s">
        <v>1285</v>
      </c>
      <c r="I2515" t="s">
        <v>1286</v>
      </c>
      <c r="J2515">
        <v>4</v>
      </c>
      <c r="L2515" t="s">
        <v>1287</v>
      </c>
      <c r="M2515" t="s">
        <v>1288</v>
      </c>
      <c r="N2515" t="s">
        <v>1289</v>
      </c>
      <c r="O2515" t="s">
        <v>7426</v>
      </c>
      <c r="P2515" t="s">
        <v>363</v>
      </c>
      <c r="Q2515" t="s">
        <v>357</v>
      </c>
      <c r="R2515" t="s">
        <v>357</v>
      </c>
      <c r="S2515" t="s">
        <v>357</v>
      </c>
      <c r="T2515" t="b">
        <v>0</v>
      </c>
      <c r="U2515" t="b">
        <v>1</v>
      </c>
      <c r="V2515">
        <v>1</v>
      </c>
      <c r="Y2515">
        <v>300</v>
      </c>
      <c r="Z2515">
        <v>0.56999999999999995</v>
      </c>
      <c r="AA2515" t="s">
        <v>3957</v>
      </c>
      <c r="AG2515" t="s">
        <v>6992</v>
      </c>
      <c r="AH2515" t="s">
        <v>1288</v>
      </c>
    </row>
    <row r="2516" spans="1:34" x14ac:dyDescent="0.25">
      <c r="A2516">
        <v>8</v>
      </c>
      <c r="B2516" t="s">
        <v>659</v>
      </c>
      <c r="C2516" t="s">
        <v>662</v>
      </c>
      <c r="D2516" t="s">
        <v>660</v>
      </c>
      <c r="E2516" t="s">
        <v>661</v>
      </c>
      <c r="F2516" t="s">
        <v>666</v>
      </c>
      <c r="G2516" t="s">
        <v>11044</v>
      </c>
      <c r="H2516" t="s">
        <v>1285</v>
      </c>
      <c r="I2516" t="s">
        <v>1286</v>
      </c>
      <c r="J2516">
        <v>4</v>
      </c>
      <c r="L2516" t="s">
        <v>1287</v>
      </c>
      <c r="M2516" t="s">
        <v>1288</v>
      </c>
      <c r="N2516" t="s">
        <v>1289</v>
      </c>
      <c r="O2516" t="s">
        <v>7427</v>
      </c>
      <c r="P2516" t="s">
        <v>394</v>
      </c>
      <c r="Q2516" t="s">
        <v>272</v>
      </c>
      <c r="R2516" t="s">
        <v>8666</v>
      </c>
      <c r="S2516" t="s">
        <v>8645</v>
      </c>
      <c r="T2516" t="b">
        <v>0</v>
      </c>
      <c r="U2516" t="b">
        <v>0</v>
      </c>
      <c r="V2516">
        <v>1</v>
      </c>
      <c r="W2516">
        <v>0</v>
      </c>
      <c r="X2516">
        <v>15</v>
      </c>
      <c r="AG2516" t="s">
        <v>2818</v>
      </c>
      <c r="AH2516" t="s">
        <v>7428</v>
      </c>
    </row>
    <row r="2517" spans="1:34" x14ac:dyDescent="0.25">
      <c r="A2517">
        <v>8</v>
      </c>
      <c r="B2517" t="s">
        <v>659</v>
      </c>
      <c r="C2517" t="s">
        <v>662</v>
      </c>
      <c r="D2517" t="s">
        <v>660</v>
      </c>
      <c r="E2517" t="s">
        <v>661</v>
      </c>
      <c r="F2517" t="s">
        <v>666</v>
      </c>
      <c r="G2517" t="s">
        <v>11044</v>
      </c>
      <c r="H2517" t="s">
        <v>1285</v>
      </c>
      <c r="I2517" t="s">
        <v>1286</v>
      </c>
      <c r="J2517">
        <v>4</v>
      </c>
      <c r="L2517" t="s">
        <v>1287</v>
      </c>
      <c r="M2517" t="s">
        <v>1288</v>
      </c>
      <c r="N2517" t="s">
        <v>1289</v>
      </c>
      <c r="O2517" t="s">
        <v>7429</v>
      </c>
      <c r="P2517" t="s">
        <v>398</v>
      </c>
      <c r="Q2517" t="s">
        <v>272</v>
      </c>
      <c r="R2517" t="s">
        <v>8666</v>
      </c>
      <c r="S2517" t="s">
        <v>8645</v>
      </c>
      <c r="T2517" t="b">
        <v>0</v>
      </c>
      <c r="U2517" t="b">
        <v>0</v>
      </c>
      <c r="V2517">
        <v>1</v>
      </c>
      <c r="W2517">
        <v>0</v>
      </c>
      <c r="X2517">
        <v>12</v>
      </c>
      <c r="AG2517" t="s">
        <v>3073</v>
      </c>
      <c r="AH2517" t="s">
        <v>7430</v>
      </c>
    </row>
    <row r="2518" spans="1:34" x14ac:dyDescent="0.25">
      <c r="A2518">
        <v>8</v>
      </c>
      <c r="B2518" t="s">
        <v>659</v>
      </c>
      <c r="C2518" t="s">
        <v>662</v>
      </c>
      <c r="D2518" t="s">
        <v>660</v>
      </c>
      <c r="E2518" t="s">
        <v>661</v>
      </c>
      <c r="F2518" t="s">
        <v>666</v>
      </c>
      <c r="G2518" t="s">
        <v>11044</v>
      </c>
      <c r="H2518" t="s">
        <v>1285</v>
      </c>
      <c r="I2518" t="s">
        <v>1286</v>
      </c>
      <c r="J2518">
        <v>4</v>
      </c>
      <c r="L2518" t="s">
        <v>1287</v>
      </c>
      <c r="M2518" t="s">
        <v>1288</v>
      </c>
      <c r="N2518" t="s">
        <v>1289</v>
      </c>
      <c r="O2518" t="s">
        <v>7431</v>
      </c>
      <c r="P2518" t="s">
        <v>403</v>
      </c>
      <c r="Q2518" t="s">
        <v>272</v>
      </c>
      <c r="R2518" t="s">
        <v>8666</v>
      </c>
      <c r="S2518" t="s">
        <v>8645</v>
      </c>
      <c r="T2518" t="b">
        <v>0</v>
      </c>
      <c r="U2518" t="b">
        <v>0</v>
      </c>
      <c r="V2518">
        <v>1</v>
      </c>
      <c r="W2518">
        <v>0</v>
      </c>
      <c r="X2518">
        <v>8</v>
      </c>
      <c r="AG2518" t="s">
        <v>3073</v>
      </c>
      <c r="AH2518" t="s">
        <v>7432</v>
      </c>
    </row>
    <row r="2519" spans="1:34" x14ac:dyDescent="0.25">
      <c r="A2519">
        <v>8</v>
      </c>
      <c r="B2519" t="s">
        <v>659</v>
      </c>
      <c r="C2519" t="s">
        <v>662</v>
      </c>
      <c r="D2519" t="s">
        <v>660</v>
      </c>
      <c r="E2519" t="s">
        <v>661</v>
      </c>
      <c r="F2519" t="s">
        <v>666</v>
      </c>
      <c r="G2519" t="s">
        <v>11044</v>
      </c>
      <c r="H2519" t="s">
        <v>1285</v>
      </c>
      <c r="I2519" t="s">
        <v>1286</v>
      </c>
      <c r="J2519">
        <v>4</v>
      </c>
      <c r="L2519" t="s">
        <v>1287</v>
      </c>
      <c r="M2519" t="s">
        <v>1288</v>
      </c>
      <c r="N2519" t="s">
        <v>1289</v>
      </c>
      <c r="O2519" t="s">
        <v>7433</v>
      </c>
      <c r="P2519" t="s">
        <v>389</v>
      </c>
      <c r="Q2519" t="s">
        <v>148</v>
      </c>
      <c r="R2519" t="s">
        <v>8659</v>
      </c>
      <c r="S2519" t="s">
        <v>8662</v>
      </c>
      <c r="T2519" t="b">
        <v>0</v>
      </c>
      <c r="U2519" t="b">
        <v>0</v>
      </c>
      <c r="V2519">
        <v>1</v>
      </c>
      <c r="W2519">
        <v>0</v>
      </c>
      <c r="X2519">
        <v>10</v>
      </c>
      <c r="AH2519" t="s">
        <v>7434</v>
      </c>
    </row>
    <row r="2520" spans="1:34" x14ac:dyDescent="0.25">
      <c r="A2520">
        <v>8</v>
      </c>
      <c r="B2520" t="s">
        <v>659</v>
      </c>
      <c r="C2520" t="s">
        <v>662</v>
      </c>
      <c r="D2520" t="s">
        <v>660</v>
      </c>
      <c r="E2520" t="s">
        <v>661</v>
      </c>
      <c r="F2520" t="s">
        <v>666</v>
      </c>
      <c r="G2520" t="s">
        <v>11044</v>
      </c>
      <c r="H2520" t="s">
        <v>1285</v>
      </c>
      <c r="I2520" t="s">
        <v>1286</v>
      </c>
      <c r="J2520">
        <v>4</v>
      </c>
      <c r="L2520" t="s">
        <v>1287</v>
      </c>
      <c r="M2520" t="s">
        <v>1288</v>
      </c>
      <c r="N2520" t="s">
        <v>1289</v>
      </c>
      <c r="O2520" t="s">
        <v>7435</v>
      </c>
      <c r="P2520" t="s">
        <v>394</v>
      </c>
      <c r="Q2520" t="s">
        <v>272</v>
      </c>
      <c r="R2520" t="s">
        <v>8666</v>
      </c>
      <c r="S2520" t="s">
        <v>8645</v>
      </c>
      <c r="T2520" t="b">
        <v>0</v>
      </c>
      <c r="U2520" t="b">
        <v>0</v>
      </c>
      <c r="V2520">
        <v>2</v>
      </c>
      <c r="W2520">
        <v>0</v>
      </c>
      <c r="X2520">
        <v>15</v>
      </c>
      <c r="AG2520" t="s">
        <v>2818</v>
      </c>
      <c r="AH2520" t="s">
        <v>7436</v>
      </c>
    </row>
    <row r="2521" spans="1:34" x14ac:dyDescent="0.25">
      <c r="A2521">
        <v>8</v>
      </c>
      <c r="B2521" t="s">
        <v>659</v>
      </c>
      <c r="C2521" t="s">
        <v>662</v>
      </c>
      <c r="D2521" t="s">
        <v>660</v>
      </c>
      <c r="E2521" t="s">
        <v>661</v>
      </c>
      <c r="F2521" t="s">
        <v>666</v>
      </c>
      <c r="G2521" t="s">
        <v>11044</v>
      </c>
      <c r="H2521" t="s">
        <v>1285</v>
      </c>
      <c r="I2521" t="s">
        <v>1286</v>
      </c>
      <c r="J2521">
        <v>4</v>
      </c>
      <c r="L2521" t="s">
        <v>1287</v>
      </c>
      <c r="M2521" t="s">
        <v>1288</v>
      </c>
      <c r="N2521" t="s">
        <v>1289</v>
      </c>
      <c r="O2521" t="s">
        <v>7437</v>
      </c>
      <c r="P2521" t="s">
        <v>398</v>
      </c>
      <c r="Q2521" t="s">
        <v>272</v>
      </c>
      <c r="R2521" t="s">
        <v>8666</v>
      </c>
      <c r="S2521" t="s">
        <v>8645</v>
      </c>
      <c r="T2521" t="b">
        <v>0</v>
      </c>
      <c r="U2521" t="b">
        <v>0</v>
      </c>
      <c r="V2521">
        <v>2</v>
      </c>
      <c r="W2521">
        <v>0</v>
      </c>
      <c r="X2521">
        <v>12</v>
      </c>
      <c r="AG2521" t="s">
        <v>3073</v>
      </c>
      <c r="AH2521" t="s">
        <v>7438</v>
      </c>
    </row>
    <row r="2522" spans="1:34" x14ac:dyDescent="0.25">
      <c r="A2522">
        <v>8</v>
      </c>
      <c r="B2522" t="s">
        <v>659</v>
      </c>
      <c r="C2522" t="s">
        <v>662</v>
      </c>
      <c r="D2522" t="s">
        <v>660</v>
      </c>
      <c r="E2522" t="s">
        <v>661</v>
      </c>
      <c r="F2522" t="s">
        <v>666</v>
      </c>
      <c r="G2522" t="s">
        <v>11044</v>
      </c>
      <c r="H2522" t="s">
        <v>1285</v>
      </c>
      <c r="I2522" t="s">
        <v>1286</v>
      </c>
      <c r="J2522">
        <v>4</v>
      </c>
      <c r="L2522" t="s">
        <v>1287</v>
      </c>
      <c r="M2522" t="s">
        <v>1288</v>
      </c>
      <c r="N2522" t="s">
        <v>1289</v>
      </c>
      <c r="O2522" t="s">
        <v>7439</v>
      </c>
      <c r="P2522" t="s">
        <v>403</v>
      </c>
      <c r="Q2522" t="s">
        <v>272</v>
      </c>
      <c r="R2522" t="s">
        <v>8666</v>
      </c>
      <c r="S2522" t="s">
        <v>8645</v>
      </c>
      <c r="T2522" t="b">
        <v>0</v>
      </c>
      <c r="U2522" t="b">
        <v>0</v>
      </c>
      <c r="V2522">
        <v>2</v>
      </c>
      <c r="W2522">
        <v>0</v>
      </c>
      <c r="X2522">
        <v>8</v>
      </c>
      <c r="AG2522" t="s">
        <v>3073</v>
      </c>
      <c r="AH2522" t="s">
        <v>7440</v>
      </c>
    </row>
    <row r="2523" spans="1:34" x14ac:dyDescent="0.25">
      <c r="A2523">
        <v>8</v>
      </c>
      <c r="B2523" t="s">
        <v>659</v>
      </c>
      <c r="C2523" t="s">
        <v>662</v>
      </c>
      <c r="D2523" t="s">
        <v>660</v>
      </c>
      <c r="E2523" t="s">
        <v>661</v>
      </c>
      <c r="F2523" t="s">
        <v>666</v>
      </c>
      <c r="G2523" t="s">
        <v>11044</v>
      </c>
      <c r="H2523" t="s">
        <v>1285</v>
      </c>
      <c r="I2523" t="s">
        <v>1286</v>
      </c>
      <c r="J2523">
        <v>4</v>
      </c>
      <c r="L2523" t="s">
        <v>1287</v>
      </c>
      <c r="M2523" t="s">
        <v>1288</v>
      </c>
      <c r="N2523" t="s">
        <v>1289</v>
      </c>
      <c r="O2523" t="s">
        <v>7441</v>
      </c>
      <c r="P2523" t="s">
        <v>389</v>
      </c>
      <c r="Q2523" t="s">
        <v>148</v>
      </c>
      <c r="R2523" t="s">
        <v>8659</v>
      </c>
      <c r="S2523" t="s">
        <v>8662</v>
      </c>
      <c r="T2523" t="b">
        <v>0</v>
      </c>
      <c r="U2523" t="b">
        <v>0</v>
      </c>
      <c r="V2523">
        <v>2</v>
      </c>
      <c r="W2523">
        <v>0</v>
      </c>
      <c r="X2523">
        <v>10</v>
      </c>
      <c r="AH2523" t="s">
        <v>7442</v>
      </c>
    </row>
    <row r="2524" spans="1:34" x14ac:dyDescent="0.25">
      <c r="A2524">
        <v>8</v>
      </c>
      <c r="B2524" t="s">
        <v>659</v>
      </c>
      <c r="C2524" t="s">
        <v>662</v>
      </c>
      <c r="D2524" t="s">
        <v>660</v>
      </c>
      <c r="E2524" t="s">
        <v>661</v>
      </c>
      <c r="F2524" t="s">
        <v>666</v>
      </c>
      <c r="G2524" t="s">
        <v>11044</v>
      </c>
      <c r="H2524" t="s">
        <v>1285</v>
      </c>
      <c r="I2524" t="s">
        <v>1286</v>
      </c>
      <c r="J2524">
        <v>4</v>
      </c>
      <c r="L2524" t="s">
        <v>1287</v>
      </c>
      <c r="M2524" t="s">
        <v>1288</v>
      </c>
      <c r="N2524" t="s">
        <v>1289</v>
      </c>
      <c r="O2524" t="s">
        <v>7443</v>
      </c>
      <c r="P2524" t="s">
        <v>115</v>
      </c>
      <c r="Q2524" t="s">
        <v>8644</v>
      </c>
      <c r="R2524" t="s">
        <v>8488</v>
      </c>
      <c r="S2524" t="s">
        <v>8645</v>
      </c>
      <c r="T2524" t="b">
        <v>1</v>
      </c>
      <c r="U2524" t="b">
        <v>0</v>
      </c>
      <c r="V2524">
        <v>1</v>
      </c>
      <c r="W2524">
        <v>30</v>
      </c>
      <c r="X2524">
        <v>10</v>
      </c>
      <c r="AB2524">
        <v>2</v>
      </c>
      <c r="AC2524">
        <v>1</v>
      </c>
      <c r="AD2524">
        <v>3</v>
      </c>
      <c r="AE2524" t="s">
        <v>618</v>
      </c>
      <c r="AG2524" t="s">
        <v>3189</v>
      </c>
      <c r="AH2524" t="s">
        <v>7444</v>
      </c>
    </row>
    <row r="2525" spans="1:34" x14ac:dyDescent="0.25">
      <c r="A2525">
        <v>8</v>
      </c>
      <c r="B2525" t="s">
        <v>659</v>
      </c>
      <c r="C2525" t="s">
        <v>662</v>
      </c>
      <c r="D2525" t="s">
        <v>660</v>
      </c>
      <c r="E2525" t="s">
        <v>661</v>
      </c>
      <c r="F2525" t="s">
        <v>666</v>
      </c>
      <c r="G2525" t="s">
        <v>11044</v>
      </c>
      <c r="H2525" t="s">
        <v>1285</v>
      </c>
      <c r="I2525" t="s">
        <v>1286</v>
      </c>
      <c r="J2525">
        <v>4</v>
      </c>
      <c r="L2525" t="s">
        <v>1287</v>
      </c>
      <c r="M2525" t="s">
        <v>1288</v>
      </c>
      <c r="N2525" t="s">
        <v>1289</v>
      </c>
      <c r="O2525" t="s">
        <v>7445</v>
      </c>
      <c r="P2525" t="s">
        <v>115</v>
      </c>
      <c r="Q2525" t="s">
        <v>8644</v>
      </c>
      <c r="R2525" t="s">
        <v>8488</v>
      </c>
      <c r="S2525" t="s">
        <v>8645</v>
      </c>
      <c r="T2525" t="b">
        <v>1</v>
      </c>
      <c r="U2525" t="b">
        <v>0</v>
      </c>
      <c r="V2525">
        <v>2</v>
      </c>
      <c r="W2525">
        <v>30</v>
      </c>
      <c r="X2525">
        <v>10</v>
      </c>
      <c r="AB2525">
        <v>2</v>
      </c>
      <c r="AC2525">
        <v>1</v>
      </c>
      <c r="AD2525">
        <v>3</v>
      </c>
      <c r="AE2525" t="s">
        <v>618</v>
      </c>
      <c r="AG2525" t="s">
        <v>7446</v>
      </c>
      <c r="AH2525" t="s">
        <v>7447</v>
      </c>
    </row>
    <row r="2526" spans="1:34" x14ac:dyDescent="0.25">
      <c r="A2526">
        <v>8</v>
      </c>
      <c r="B2526" t="s">
        <v>659</v>
      </c>
      <c r="C2526" t="s">
        <v>662</v>
      </c>
      <c r="D2526" t="s">
        <v>660</v>
      </c>
      <c r="E2526" t="s">
        <v>661</v>
      </c>
      <c r="F2526" t="s">
        <v>666</v>
      </c>
      <c r="G2526" t="s">
        <v>11044</v>
      </c>
      <c r="H2526" t="s">
        <v>1285</v>
      </c>
      <c r="I2526" t="s">
        <v>1286</v>
      </c>
      <c r="J2526">
        <v>4</v>
      </c>
      <c r="L2526" t="s">
        <v>1287</v>
      </c>
      <c r="M2526" t="s">
        <v>1288</v>
      </c>
      <c r="N2526" t="s">
        <v>1289</v>
      </c>
      <c r="O2526" t="s">
        <v>7448</v>
      </c>
      <c r="P2526" t="s">
        <v>115</v>
      </c>
      <c r="Q2526" t="s">
        <v>8644</v>
      </c>
      <c r="R2526" t="s">
        <v>8488</v>
      </c>
      <c r="S2526" t="s">
        <v>8645</v>
      </c>
      <c r="T2526" t="b">
        <v>1</v>
      </c>
      <c r="U2526" t="b">
        <v>0</v>
      </c>
      <c r="V2526">
        <v>3</v>
      </c>
      <c r="W2526">
        <v>30</v>
      </c>
      <c r="X2526">
        <v>10</v>
      </c>
      <c r="AB2526">
        <v>2</v>
      </c>
      <c r="AC2526">
        <v>1</v>
      </c>
      <c r="AD2526">
        <v>3</v>
      </c>
      <c r="AE2526" t="s">
        <v>1745</v>
      </c>
      <c r="AG2526" t="s">
        <v>7449</v>
      </c>
      <c r="AH2526" t="s">
        <v>7450</v>
      </c>
    </row>
    <row r="2527" spans="1:34" x14ac:dyDescent="0.25">
      <c r="A2527">
        <v>8</v>
      </c>
      <c r="B2527" t="s">
        <v>659</v>
      </c>
      <c r="C2527" t="s">
        <v>662</v>
      </c>
      <c r="D2527" t="s">
        <v>660</v>
      </c>
      <c r="E2527" t="s">
        <v>661</v>
      </c>
      <c r="F2527" t="s">
        <v>666</v>
      </c>
      <c r="G2527" t="s">
        <v>11044</v>
      </c>
      <c r="H2527" t="s">
        <v>1285</v>
      </c>
      <c r="I2527" t="s">
        <v>1286</v>
      </c>
      <c r="J2527">
        <v>4</v>
      </c>
      <c r="L2527" t="s">
        <v>1287</v>
      </c>
      <c r="M2527" t="s">
        <v>1288</v>
      </c>
      <c r="N2527" t="s">
        <v>1289</v>
      </c>
      <c r="O2527" t="s">
        <v>7451</v>
      </c>
      <c r="P2527" t="s">
        <v>217</v>
      </c>
      <c r="Q2527" t="s">
        <v>8650</v>
      </c>
      <c r="R2527" t="s">
        <v>8637</v>
      </c>
      <c r="S2527" t="s">
        <v>8645</v>
      </c>
      <c r="T2527" t="b">
        <v>1</v>
      </c>
      <c r="U2527" t="b">
        <v>0</v>
      </c>
      <c r="V2527">
        <v>1</v>
      </c>
      <c r="W2527">
        <v>22.5</v>
      </c>
      <c r="X2527">
        <v>10</v>
      </c>
      <c r="AB2527">
        <v>2</v>
      </c>
      <c r="AC2527">
        <v>1</v>
      </c>
      <c r="AD2527">
        <v>3</v>
      </c>
      <c r="AE2527" t="s">
        <v>2289</v>
      </c>
      <c r="AG2527" t="s">
        <v>5413</v>
      </c>
      <c r="AH2527" t="s">
        <v>7452</v>
      </c>
    </row>
    <row r="2528" spans="1:34" x14ac:dyDescent="0.25">
      <c r="A2528">
        <v>8</v>
      </c>
      <c r="B2528" t="s">
        <v>659</v>
      </c>
      <c r="C2528" t="s">
        <v>662</v>
      </c>
      <c r="D2528" t="s">
        <v>660</v>
      </c>
      <c r="E2528" t="s">
        <v>661</v>
      </c>
      <c r="F2528" t="s">
        <v>666</v>
      </c>
      <c r="G2528" t="s">
        <v>11044</v>
      </c>
      <c r="H2528" t="s">
        <v>1285</v>
      </c>
      <c r="I2528" t="s">
        <v>1286</v>
      </c>
      <c r="J2528">
        <v>4</v>
      </c>
      <c r="L2528" t="s">
        <v>1287</v>
      </c>
      <c r="M2528" t="s">
        <v>1288</v>
      </c>
      <c r="N2528" t="s">
        <v>1289</v>
      </c>
      <c r="O2528" t="s">
        <v>7453</v>
      </c>
      <c r="P2528" t="s">
        <v>217</v>
      </c>
      <c r="Q2528" t="s">
        <v>8650</v>
      </c>
      <c r="R2528" t="s">
        <v>8637</v>
      </c>
      <c r="S2528" t="s">
        <v>8645</v>
      </c>
      <c r="T2528" t="b">
        <v>1</v>
      </c>
      <c r="U2528" t="b">
        <v>0</v>
      </c>
      <c r="V2528">
        <v>2</v>
      </c>
      <c r="W2528">
        <v>22.5</v>
      </c>
      <c r="X2528">
        <v>10</v>
      </c>
      <c r="AB2528">
        <v>2</v>
      </c>
      <c r="AC2528">
        <v>1</v>
      </c>
      <c r="AD2528">
        <v>3</v>
      </c>
      <c r="AE2528" t="s">
        <v>618</v>
      </c>
      <c r="AG2528" t="s">
        <v>3189</v>
      </c>
      <c r="AH2528" t="s">
        <v>7454</v>
      </c>
    </row>
    <row r="2529" spans="1:34" x14ac:dyDescent="0.25">
      <c r="A2529">
        <v>8</v>
      </c>
      <c r="B2529" t="s">
        <v>659</v>
      </c>
      <c r="C2529" t="s">
        <v>662</v>
      </c>
      <c r="D2529" t="s">
        <v>660</v>
      </c>
      <c r="E2529" t="s">
        <v>661</v>
      </c>
      <c r="F2529" t="s">
        <v>666</v>
      </c>
      <c r="G2529" t="s">
        <v>11044</v>
      </c>
      <c r="H2529" t="s">
        <v>1285</v>
      </c>
      <c r="I2529" t="s">
        <v>1286</v>
      </c>
      <c r="J2529">
        <v>4</v>
      </c>
      <c r="L2529" t="s">
        <v>1287</v>
      </c>
      <c r="M2529" t="s">
        <v>1288</v>
      </c>
      <c r="N2529" t="s">
        <v>1289</v>
      </c>
      <c r="O2529" t="s">
        <v>7455</v>
      </c>
      <c r="P2529" t="s">
        <v>217</v>
      </c>
      <c r="Q2529" t="s">
        <v>8650</v>
      </c>
      <c r="R2529" t="s">
        <v>8637</v>
      </c>
      <c r="S2529" t="s">
        <v>8645</v>
      </c>
      <c r="T2529" t="b">
        <v>1</v>
      </c>
      <c r="U2529" t="b">
        <v>0</v>
      </c>
      <c r="V2529">
        <v>3</v>
      </c>
      <c r="W2529">
        <v>25</v>
      </c>
      <c r="X2529">
        <v>9</v>
      </c>
      <c r="AB2529">
        <v>2</v>
      </c>
      <c r="AC2529">
        <v>1</v>
      </c>
      <c r="AD2529">
        <v>3</v>
      </c>
      <c r="AE2529" t="s">
        <v>1745</v>
      </c>
      <c r="AG2529" t="s">
        <v>7456</v>
      </c>
      <c r="AH2529" t="s">
        <v>7457</v>
      </c>
    </row>
    <row r="2530" spans="1:34" x14ac:dyDescent="0.25">
      <c r="A2530">
        <v>8</v>
      </c>
      <c r="B2530" t="s">
        <v>659</v>
      </c>
      <c r="C2530" t="s">
        <v>662</v>
      </c>
      <c r="D2530" t="s">
        <v>660</v>
      </c>
      <c r="E2530" t="s">
        <v>661</v>
      </c>
      <c r="F2530" t="s">
        <v>666</v>
      </c>
      <c r="G2530" t="s">
        <v>11044</v>
      </c>
      <c r="H2530" t="s">
        <v>1285</v>
      </c>
      <c r="I2530" t="s">
        <v>1286</v>
      </c>
      <c r="J2530">
        <v>4</v>
      </c>
      <c r="L2530" t="s">
        <v>1287</v>
      </c>
      <c r="M2530" t="s">
        <v>1288</v>
      </c>
      <c r="N2530" t="s">
        <v>1289</v>
      </c>
      <c r="O2530" t="s">
        <v>7458</v>
      </c>
      <c r="P2530" t="s">
        <v>7459</v>
      </c>
      <c r="Q2530" t="s">
        <v>8644</v>
      </c>
      <c r="R2530" t="s">
        <v>8488</v>
      </c>
      <c r="S2530" t="s">
        <v>8645</v>
      </c>
      <c r="T2530" t="b">
        <v>1</v>
      </c>
      <c r="U2530" t="b">
        <v>0</v>
      </c>
      <c r="V2530">
        <v>1</v>
      </c>
      <c r="W2530">
        <v>25</v>
      </c>
      <c r="X2530">
        <v>12</v>
      </c>
      <c r="AB2530">
        <v>2</v>
      </c>
      <c r="AC2530">
        <v>1</v>
      </c>
      <c r="AD2530">
        <v>3</v>
      </c>
      <c r="AE2530" t="s">
        <v>618</v>
      </c>
      <c r="AG2530" t="s">
        <v>3189</v>
      </c>
      <c r="AH2530" t="s">
        <v>7460</v>
      </c>
    </row>
    <row r="2531" spans="1:34" x14ac:dyDescent="0.25">
      <c r="A2531">
        <v>8</v>
      </c>
      <c r="B2531" t="s">
        <v>659</v>
      </c>
      <c r="C2531" t="s">
        <v>662</v>
      </c>
      <c r="D2531" t="s">
        <v>660</v>
      </c>
      <c r="E2531" t="s">
        <v>661</v>
      </c>
      <c r="F2531" t="s">
        <v>666</v>
      </c>
      <c r="G2531" t="s">
        <v>11044</v>
      </c>
      <c r="H2531" t="s">
        <v>1285</v>
      </c>
      <c r="I2531" t="s">
        <v>1286</v>
      </c>
      <c r="J2531">
        <v>4</v>
      </c>
      <c r="L2531" t="s">
        <v>1287</v>
      </c>
      <c r="M2531" t="s">
        <v>1288</v>
      </c>
      <c r="N2531" t="s">
        <v>1289</v>
      </c>
      <c r="O2531" t="s">
        <v>7461</v>
      </c>
      <c r="P2531" t="s">
        <v>7459</v>
      </c>
      <c r="Q2531" t="s">
        <v>8644</v>
      </c>
      <c r="R2531" t="s">
        <v>8488</v>
      </c>
      <c r="S2531" t="s">
        <v>8645</v>
      </c>
      <c r="T2531" t="b">
        <v>1</v>
      </c>
      <c r="U2531" t="b">
        <v>0</v>
      </c>
      <c r="V2531">
        <v>2</v>
      </c>
      <c r="W2531">
        <v>27.5</v>
      </c>
      <c r="X2531">
        <v>12</v>
      </c>
      <c r="AB2531">
        <v>2</v>
      </c>
      <c r="AC2531">
        <v>1</v>
      </c>
      <c r="AD2531">
        <v>3</v>
      </c>
      <c r="AE2531" t="s">
        <v>610</v>
      </c>
      <c r="AG2531" t="s">
        <v>2350</v>
      </c>
      <c r="AH2531" t="s">
        <v>7462</v>
      </c>
    </row>
    <row r="2532" spans="1:34" x14ac:dyDescent="0.25">
      <c r="A2532">
        <v>8</v>
      </c>
      <c r="B2532" t="s">
        <v>659</v>
      </c>
      <c r="C2532" t="s">
        <v>662</v>
      </c>
      <c r="D2532" t="s">
        <v>660</v>
      </c>
      <c r="E2532" t="s">
        <v>661</v>
      </c>
      <c r="F2532" t="s">
        <v>666</v>
      </c>
      <c r="G2532" t="s">
        <v>11044</v>
      </c>
      <c r="H2532" t="s">
        <v>1285</v>
      </c>
      <c r="I2532" t="s">
        <v>1286</v>
      </c>
      <c r="J2532">
        <v>4</v>
      </c>
      <c r="L2532" t="s">
        <v>1287</v>
      </c>
      <c r="M2532" t="s">
        <v>1288</v>
      </c>
      <c r="N2532" t="s">
        <v>1289</v>
      </c>
      <c r="O2532" t="s">
        <v>7463</v>
      </c>
      <c r="P2532" t="s">
        <v>7459</v>
      </c>
      <c r="Q2532" t="s">
        <v>8644</v>
      </c>
      <c r="R2532" t="s">
        <v>8488</v>
      </c>
      <c r="S2532" t="s">
        <v>8645</v>
      </c>
      <c r="T2532" t="b">
        <v>1</v>
      </c>
      <c r="U2532" t="b">
        <v>0</v>
      </c>
      <c r="V2532">
        <v>3</v>
      </c>
      <c r="W2532">
        <v>27.5</v>
      </c>
      <c r="X2532">
        <v>10</v>
      </c>
      <c r="AB2532">
        <v>2</v>
      </c>
      <c r="AC2532">
        <v>1</v>
      </c>
      <c r="AD2532">
        <v>3</v>
      </c>
      <c r="AE2532" t="s">
        <v>1745</v>
      </c>
      <c r="AG2532" t="s">
        <v>2181</v>
      </c>
      <c r="AH2532" t="s">
        <v>7464</v>
      </c>
    </row>
    <row r="2533" spans="1:34" x14ac:dyDescent="0.25">
      <c r="A2533">
        <v>8</v>
      </c>
      <c r="B2533" t="s">
        <v>659</v>
      </c>
      <c r="C2533" t="s">
        <v>662</v>
      </c>
      <c r="D2533" t="s">
        <v>660</v>
      </c>
      <c r="E2533" t="s">
        <v>661</v>
      </c>
      <c r="F2533" t="s">
        <v>666</v>
      </c>
      <c r="G2533" t="s">
        <v>11044</v>
      </c>
      <c r="H2533" t="s">
        <v>1285</v>
      </c>
      <c r="I2533" t="s">
        <v>1286</v>
      </c>
      <c r="J2533">
        <v>4</v>
      </c>
      <c r="L2533" t="s">
        <v>1287</v>
      </c>
      <c r="M2533" t="s">
        <v>1288</v>
      </c>
      <c r="N2533" t="s">
        <v>1289</v>
      </c>
      <c r="O2533" t="s">
        <v>7465</v>
      </c>
      <c r="P2533" t="s">
        <v>209</v>
      </c>
      <c r="Q2533" t="s">
        <v>8650</v>
      </c>
      <c r="R2533" t="s">
        <v>8637</v>
      </c>
      <c r="S2533" t="s">
        <v>8645</v>
      </c>
      <c r="T2533" t="b">
        <v>0</v>
      </c>
      <c r="U2533" t="b">
        <v>0</v>
      </c>
      <c r="V2533">
        <v>1</v>
      </c>
      <c r="W2533">
        <v>62.5</v>
      </c>
      <c r="X2533">
        <v>10</v>
      </c>
      <c r="AB2533">
        <v>2</v>
      </c>
      <c r="AC2533">
        <v>1</v>
      </c>
      <c r="AD2533">
        <v>3</v>
      </c>
      <c r="AE2533" t="s">
        <v>618</v>
      </c>
      <c r="AG2533" t="s">
        <v>3189</v>
      </c>
      <c r="AH2533" t="s">
        <v>7466</v>
      </c>
    </row>
    <row r="2534" spans="1:34" x14ac:dyDescent="0.25">
      <c r="A2534">
        <v>8</v>
      </c>
      <c r="B2534" t="s">
        <v>659</v>
      </c>
      <c r="C2534" t="s">
        <v>662</v>
      </c>
      <c r="D2534" t="s">
        <v>660</v>
      </c>
      <c r="E2534" t="s">
        <v>661</v>
      </c>
      <c r="F2534" t="s">
        <v>666</v>
      </c>
      <c r="G2534" t="s">
        <v>11044</v>
      </c>
      <c r="H2534" t="s">
        <v>1285</v>
      </c>
      <c r="I2534" t="s">
        <v>1286</v>
      </c>
      <c r="J2534">
        <v>4</v>
      </c>
      <c r="L2534" t="s">
        <v>1287</v>
      </c>
      <c r="M2534" t="s">
        <v>1288</v>
      </c>
      <c r="N2534" t="s">
        <v>1289</v>
      </c>
      <c r="O2534" t="s">
        <v>7467</v>
      </c>
      <c r="P2534" t="s">
        <v>209</v>
      </c>
      <c r="Q2534" t="s">
        <v>8650</v>
      </c>
      <c r="R2534" t="s">
        <v>8637</v>
      </c>
      <c r="S2534" t="s">
        <v>8645</v>
      </c>
      <c r="T2534" t="b">
        <v>0</v>
      </c>
      <c r="U2534" t="b">
        <v>0</v>
      </c>
      <c r="V2534">
        <v>2</v>
      </c>
      <c r="W2534">
        <v>62.5</v>
      </c>
      <c r="X2534">
        <v>10</v>
      </c>
      <c r="AB2534">
        <v>2</v>
      </c>
      <c r="AC2534">
        <v>1</v>
      </c>
      <c r="AD2534">
        <v>3</v>
      </c>
      <c r="AE2534" t="s">
        <v>618</v>
      </c>
      <c r="AG2534" t="s">
        <v>3189</v>
      </c>
      <c r="AH2534" t="s">
        <v>7468</v>
      </c>
    </row>
    <row r="2535" spans="1:34" x14ac:dyDescent="0.25">
      <c r="A2535">
        <v>8</v>
      </c>
      <c r="B2535" t="s">
        <v>659</v>
      </c>
      <c r="C2535" t="s">
        <v>662</v>
      </c>
      <c r="D2535" t="s">
        <v>660</v>
      </c>
      <c r="E2535" t="s">
        <v>661</v>
      </c>
      <c r="F2535" t="s">
        <v>666</v>
      </c>
      <c r="G2535" t="s">
        <v>11044</v>
      </c>
      <c r="H2535" t="s">
        <v>1285</v>
      </c>
      <c r="I2535" t="s">
        <v>1286</v>
      </c>
      <c r="J2535">
        <v>4</v>
      </c>
      <c r="L2535" t="s">
        <v>1287</v>
      </c>
      <c r="M2535" t="s">
        <v>1288</v>
      </c>
      <c r="N2535" t="s">
        <v>1289</v>
      </c>
      <c r="O2535" t="s">
        <v>7469</v>
      </c>
      <c r="P2535" t="s">
        <v>209</v>
      </c>
      <c r="Q2535" t="s">
        <v>8650</v>
      </c>
      <c r="R2535" t="s">
        <v>8637</v>
      </c>
      <c r="S2535" t="s">
        <v>8645</v>
      </c>
      <c r="T2535" t="b">
        <v>0</v>
      </c>
      <c r="U2535" t="b">
        <v>0</v>
      </c>
      <c r="V2535">
        <v>3</v>
      </c>
      <c r="W2535">
        <v>65</v>
      </c>
      <c r="X2535">
        <v>7</v>
      </c>
      <c r="AB2535">
        <v>2</v>
      </c>
      <c r="AC2535">
        <v>1</v>
      </c>
      <c r="AD2535">
        <v>3</v>
      </c>
      <c r="AE2535" t="s">
        <v>618</v>
      </c>
      <c r="AG2535" t="s">
        <v>3189</v>
      </c>
      <c r="AH2535" t="s">
        <v>7470</v>
      </c>
    </row>
    <row r="2536" spans="1:34" x14ac:dyDescent="0.25">
      <c r="A2536">
        <v>8</v>
      </c>
      <c r="B2536" t="s">
        <v>659</v>
      </c>
      <c r="C2536" t="s">
        <v>662</v>
      </c>
      <c r="D2536" t="s">
        <v>660</v>
      </c>
      <c r="E2536" t="s">
        <v>661</v>
      </c>
      <c r="F2536" t="s">
        <v>666</v>
      </c>
      <c r="G2536" t="s">
        <v>11044</v>
      </c>
      <c r="H2536" t="s">
        <v>1285</v>
      </c>
      <c r="I2536" t="s">
        <v>1286</v>
      </c>
      <c r="J2536">
        <v>4</v>
      </c>
      <c r="L2536" t="s">
        <v>1287</v>
      </c>
      <c r="M2536" t="s">
        <v>1288</v>
      </c>
      <c r="N2536" t="s">
        <v>1289</v>
      </c>
      <c r="O2536" t="s">
        <v>7471</v>
      </c>
      <c r="P2536" t="s">
        <v>79</v>
      </c>
      <c r="Q2536" t="s">
        <v>25</v>
      </c>
      <c r="R2536" t="s">
        <v>25</v>
      </c>
      <c r="S2536" t="s">
        <v>8645</v>
      </c>
      <c r="T2536" t="b">
        <v>0</v>
      </c>
      <c r="U2536" t="b">
        <v>0</v>
      </c>
      <c r="V2536">
        <v>1</v>
      </c>
      <c r="W2536">
        <v>25</v>
      </c>
      <c r="X2536">
        <v>15</v>
      </c>
      <c r="AB2536">
        <v>2</v>
      </c>
      <c r="AC2536">
        <v>2</v>
      </c>
      <c r="AD2536">
        <v>3</v>
      </c>
      <c r="AE2536" t="s">
        <v>618</v>
      </c>
      <c r="AG2536" t="s">
        <v>7260</v>
      </c>
      <c r="AH2536" t="s">
        <v>7472</v>
      </c>
    </row>
    <row r="2537" spans="1:34" x14ac:dyDescent="0.25">
      <c r="A2537">
        <v>8</v>
      </c>
      <c r="B2537" t="s">
        <v>659</v>
      </c>
      <c r="C2537" t="s">
        <v>662</v>
      </c>
      <c r="D2537" t="s">
        <v>660</v>
      </c>
      <c r="E2537" t="s">
        <v>661</v>
      </c>
      <c r="F2537" t="s">
        <v>666</v>
      </c>
      <c r="G2537" t="s">
        <v>11044</v>
      </c>
      <c r="H2537" t="s">
        <v>1285</v>
      </c>
      <c r="I2537" t="s">
        <v>1286</v>
      </c>
      <c r="J2537">
        <v>4</v>
      </c>
      <c r="L2537" t="s">
        <v>1287</v>
      </c>
      <c r="M2537" t="s">
        <v>1288</v>
      </c>
      <c r="N2537" t="s">
        <v>1289</v>
      </c>
      <c r="O2537" t="s">
        <v>7473</v>
      </c>
      <c r="P2537" t="s">
        <v>79</v>
      </c>
      <c r="Q2537" t="s">
        <v>25</v>
      </c>
      <c r="R2537" t="s">
        <v>25</v>
      </c>
      <c r="S2537" t="s">
        <v>8645</v>
      </c>
      <c r="T2537" t="b">
        <v>0</v>
      </c>
      <c r="U2537" t="b">
        <v>0</v>
      </c>
      <c r="V2537">
        <v>2</v>
      </c>
      <c r="W2537">
        <v>30</v>
      </c>
      <c r="X2537">
        <v>15</v>
      </c>
      <c r="AB2537">
        <v>2</v>
      </c>
      <c r="AC2537">
        <v>2</v>
      </c>
      <c r="AD2537">
        <v>3</v>
      </c>
      <c r="AE2537" t="s">
        <v>618</v>
      </c>
      <c r="AG2537" t="s">
        <v>7260</v>
      </c>
      <c r="AH2537" t="s">
        <v>7474</v>
      </c>
    </row>
    <row r="2538" spans="1:34" x14ac:dyDescent="0.25">
      <c r="A2538">
        <v>8</v>
      </c>
      <c r="B2538" t="s">
        <v>659</v>
      </c>
      <c r="C2538" t="s">
        <v>662</v>
      </c>
      <c r="D2538" t="s">
        <v>660</v>
      </c>
      <c r="E2538" t="s">
        <v>661</v>
      </c>
      <c r="F2538" t="s">
        <v>666</v>
      </c>
      <c r="G2538" t="s">
        <v>11044</v>
      </c>
      <c r="H2538" t="s">
        <v>1285</v>
      </c>
      <c r="I2538" t="s">
        <v>1286</v>
      </c>
      <c r="J2538">
        <v>4</v>
      </c>
      <c r="L2538" t="s">
        <v>1287</v>
      </c>
      <c r="M2538" t="s">
        <v>1288</v>
      </c>
      <c r="N2538" t="s">
        <v>1289</v>
      </c>
      <c r="O2538" t="s">
        <v>7475</v>
      </c>
      <c r="P2538" t="s">
        <v>79</v>
      </c>
      <c r="Q2538" t="s">
        <v>25</v>
      </c>
      <c r="R2538" t="s">
        <v>25</v>
      </c>
      <c r="S2538" t="s">
        <v>8645</v>
      </c>
      <c r="T2538" t="b">
        <v>0</v>
      </c>
      <c r="U2538" t="b">
        <v>0</v>
      </c>
      <c r="V2538">
        <v>3</v>
      </c>
      <c r="W2538">
        <v>30</v>
      </c>
      <c r="X2538">
        <v>15</v>
      </c>
      <c r="AB2538">
        <v>2</v>
      </c>
      <c r="AC2538">
        <v>2</v>
      </c>
      <c r="AD2538">
        <v>3</v>
      </c>
      <c r="AE2538" t="s">
        <v>618</v>
      </c>
      <c r="AG2538" t="s">
        <v>7260</v>
      </c>
      <c r="AH2538" t="s">
        <v>7476</v>
      </c>
    </row>
    <row r="2539" spans="1:34" x14ac:dyDescent="0.25">
      <c r="A2539">
        <v>8</v>
      </c>
      <c r="B2539" t="s">
        <v>659</v>
      </c>
      <c r="C2539" t="s">
        <v>662</v>
      </c>
      <c r="D2539" t="s">
        <v>660</v>
      </c>
      <c r="E2539" t="s">
        <v>661</v>
      </c>
      <c r="F2539" t="s">
        <v>666</v>
      </c>
      <c r="G2539" t="s">
        <v>11044</v>
      </c>
      <c r="H2539" t="s">
        <v>1285</v>
      </c>
      <c r="I2539" t="s">
        <v>1286</v>
      </c>
      <c r="J2539">
        <v>4</v>
      </c>
      <c r="L2539" t="s">
        <v>1287</v>
      </c>
      <c r="M2539" t="s">
        <v>1288</v>
      </c>
      <c r="N2539" t="s">
        <v>1289</v>
      </c>
      <c r="O2539" t="s">
        <v>7477</v>
      </c>
      <c r="P2539" t="s">
        <v>1534</v>
      </c>
      <c r="Q2539" t="s">
        <v>2</v>
      </c>
      <c r="R2539" t="s">
        <v>2</v>
      </c>
      <c r="S2539" t="s">
        <v>8646</v>
      </c>
      <c r="T2539" t="b">
        <v>0</v>
      </c>
      <c r="U2539" t="b">
        <v>1</v>
      </c>
      <c r="V2539">
        <v>1</v>
      </c>
      <c r="W2539">
        <v>150</v>
      </c>
      <c r="Y2539">
        <v>60</v>
      </c>
      <c r="AH2539" t="s">
        <v>7478</v>
      </c>
    </row>
    <row r="2540" spans="1:34" x14ac:dyDescent="0.25">
      <c r="A2540">
        <v>8</v>
      </c>
      <c r="B2540" t="s">
        <v>659</v>
      </c>
      <c r="C2540" t="s">
        <v>662</v>
      </c>
      <c r="D2540" t="s">
        <v>660</v>
      </c>
      <c r="E2540" t="s">
        <v>661</v>
      </c>
      <c r="F2540" t="s">
        <v>666</v>
      </c>
      <c r="G2540" t="s">
        <v>11044</v>
      </c>
      <c r="H2540" t="s">
        <v>1285</v>
      </c>
      <c r="I2540" t="s">
        <v>1286</v>
      </c>
      <c r="J2540">
        <v>4</v>
      </c>
      <c r="L2540" t="s">
        <v>1287</v>
      </c>
      <c r="M2540" t="s">
        <v>1288</v>
      </c>
      <c r="N2540" t="s">
        <v>1289</v>
      </c>
      <c r="O2540" t="s">
        <v>7479</v>
      </c>
      <c r="P2540" t="s">
        <v>1534</v>
      </c>
      <c r="Q2540" t="s">
        <v>2</v>
      </c>
      <c r="R2540" t="s">
        <v>2</v>
      </c>
      <c r="S2540" t="s">
        <v>8646</v>
      </c>
      <c r="T2540" t="b">
        <v>0</v>
      </c>
      <c r="U2540" t="b">
        <v>1</v>
      </c>
      <c r="V2540">
        <v>2</v>
      </c>
      <c r="W2540">
        <v>150</v>
      </c>
      <c r="Y2540">
        <v>55.2</v>
      </c>
      <c r="AG2540" t="s">
        <v>7480</v>
      </c>
      <c r="AH2540" t="s">
        <v>7481</v>
      </c>
    </row>
    <row r="2541" spans="1:34" x14ac:dyDescent="0.25">
      <c r="A2541">
        <v>8</v>
      </c>
      <c r="B2541" t="s">
        <v>659</v>
      </c>
      <c r="C2541" t="s">
        <v>662</v>
      </c>
      <c r="D2541" t="s">
        <v>660</v>
      </c>
      <c r="E2541" t="s">
        <v>661</v>
      </c>
      <c r="F2541" t="s">
        <v>666</v>
      </c>
      <c r="G2541" t="s">
        <v>11044</v>
      </c>
      <c r="H2541" t="s">
        <v>1285</v>
      </c>
      <c r="I2541" t="s">
        <v>1286</v>
      </c>
      <c r="J2541">
        <v>4</v>
      </c>
      <c r="L2541" t="s">
        <v>1287</v>
      </c>
      <c r="M2541" t="s">
        <v>1288</v>
      </c>
      <c r="N2541" t="s">
        <v>1289</v>
      </c>
      <c r="O2541" t="s">
        <v>7482</v>
      </c>
      <c r="P2541" t="s">
        <v>1534</v>
      </c>
      <c r="Q2541" t="s">
        <v>2</v>
      </c>
      <c r="R2541" t="s">
        <v>2</v>
      </c>
      <c r="S2541" t="s">
        <v>8646</v>
      </c>
      <c r="T2541" t="b">
        <v>0</v>
      </c>
      <c r="U2541" t="b">
        <v>1</v>
      </c>
      <c r="V2541">
        <v>3</v>
      </c>
      <c r="W2541">
        <v>150</v>
      </c>
      <c r="Y2541">
        <v>60</v>
      </c>
      <c r="AG2541" t="s">
        <v>7483</v>
      </c>
      <c r="AH2541" t="s">
        <v>7484</v>
      </c>
    </row>
    <row r="2542" spans="1:34" x14ac:dyDescent="0.25">
      <c r="A2542">
        <v>8</v>
      </c>
      <c r="B2542" t="s">
        <v>659</v>
      </c>
      <c r="C2542" t="s">
        <v>662</v>
      </c>
      <c r="D2542" t="s">
        <v>660</v>
      </c>
      <c r="E2542" t="s">
        <v>661</v>
      </c>
      <c r="F2542" t="s">
        <v>666</v>
      </c>
      <c r="G2542" t="s">
        <v>11044</v>
      </c>
      <c r="H2542" t="s">
        <v>1285</v>
      </c>
      <c r="I2542" t="s">
        <v>1286</v>
      </c>
      <c r="J2542">
        <v>4</v>
      </c>
      <c r="L2542" t="s">
        <v>1287</v>
      </c>
      <c r="M2542" t="s">
        <v>1288</v>
      </c>
      <c r="N2542" t="s">
        <v>1289</v>
      </c>
      <c r="O2542" t="s">
        <v>7485</v>
      </c>
      <c r="P2542" t="s">
        <v>1534</v>
      </c>
      <c r="Q2542" t="s">
        <v>2</v>
      </c>
      <c r="R2542" t="s">
        <v>2</v>
      </c>
      <c r="S2542" t="s">
        <v>8646</v>
      </c>
      <c r="T2542" t="b">
        <v>0</v>
      </c>
      <c r="U2542" t="b">
        <v>1</v>
      </c>
      <c r="V2542">
        <v>4</v>
      </c>
      <c r="W2542">
        <v>150</v>
      </c>
      <c r="Y2542">
        <v>55.2</v>
      </c>
      <c r="AG2542" t="s">
        <v>7486</v>
      </c>
      <c r="AH2542" t="s">
        <v>7487</v>
      </c>
    </row>
    <row r="2543" spans="1:34" x14ac:dyDescent="0.25">
      <c r="A2543">
        <v>8</v>
      </c>
      <c r="B2543" t="s">
        <v>659</v>
      </c>
      <c r="C2543" t="s">
        <v>662</v>
      </c>
      <c r="D2543" t="s">
        <v>660</v>
      </c>
      <c r="E2543" t="s">
        <v>661</v>
      </c>
      <c r="F2543" t="s">
        <v>666</v>
      </c>
      <c r="G2543" t="s">
        <v>11044</v>
      </c>
      <c r="H2543" t="s">
        <v>1285</v>
      </c>
      <c r="I2543" t="s">
        <v>1286</v>
      </c>
      <c r="J2543">
        <v>4</v>
      </c>
      <c r="L2543" t="s">
        <v>1287</v>
      </c>
      <c r="M2543" t="s">
        <v>1288</v>
      </c>
      <c r="N2543" t="s">
        <v>1289</v>
      </c>
      <c r="O2543" t="s">
        <v>7488</v>
      </c>
      <c r="P2543" t="s">
        <v>356</v>
      </c>
      <c r="Q2543" t="s">
        <v>25</v>
      </c>
      <c r="R2543" t="s">
        <v>25</v>
      </c>
      <c r="S2543" t="s">
        <v>357</v>
      </c>
      <c r="T2543" t="b">
        <v>0</v>
      </c>
      <c r="U2543" t="b">
        <v>1</v>
      </c>
      <c r="V2543">
        <v>1</v>
      </c>
      <c r="Y2543">
        <v>60</v>
      </c>
      <c r="Z2543">
        <v>0.25</v>
      </c>
      <c r="AA2543" t="s">
        <v>3957</v>
      </c>
      <c r="AG2543" t="s">
        <v>7489</v>
      </c>
      <c r="AH2543" t="s">
        <v>7490</v>
      </c>
    </row>
    <row r="2544" spans="1:34" x14ac:dyDescent="0.25">
      <c r="A2544">
        <v>8</v>
      </c>
      <c r="B2544" t="s">
        <v>659</v>
      </c>
      <c r="C2544" t="s">
        <v>662</v>
      </c>
      <c r="D2544" t="s">
        <v>660</v>
      </c>
      <c r="E2544" t="s">
        <v>661</v>
      </c>
      <c r="F2544" t="s">
        <v>666</v>
      </c>
      <c r="G2544" t="s">
        <v>11044</v>
      </c>
      <c r="H2544" t="s">
        <v>1285</v>
      </c>
      <c r="I2544" t="s">
        <v>1286</v>
      </c>
      <c r="J2544">
        <v>4</v>
      </c>
      <c r="L2544" t="s">
        <v>1287</v>
      </c>
      <c r="M2544" t="s">
        <v>1288</v>
      </c>
      <c r="N2544" t="s">
        <v>1289</v>
      </c>
      <c r="O2544" t="s">
        <v>7491</v>
      </c>
      <c r="P2544" t="s">
        <v>356</v>
      </c>
      <c r="Q2544" t="s">
        <v>25</v>
      </c>
      <c r="R2544" t="s">
        <v>25</v>
      </c>
      <c r="S2544" t="s">
        <v>357</v>
      </c>
      <c r="T2544" t="b">
        <v>0</v>
      </c>
      <c r="U2544" t="b">
        <v>1</v>
      </c>
      <c r="V2544">
        <v>2</v>
      </c>
      <c r="Y2544">
        <v>60</v>
      </c>
      <c r="Z2544">
        <v>0.27</v>
      </c>
      <c r="AA2544" t="s">
        <v>3957</v>
      </c>
      <c r="AG2544" t="s">
        <v>7489</v>
      </c>
      <c r="AH2544" t="s">
        <v>7492</v>
      </c>
    </row>
    <row r="2545" spans="1:34" x14ac:dyDescent="0.25">
      <c r="A2545">
        <v>8</v>
      </c>
      <c r="B2545" t="s">
        <v>659</v>
      </c>
      <c r="C2545" t="s">
        <v>662</v>
      </c>
      <c r="D2545" t="s">
        <v>660</v>
      </c>
      <c r="E2545" t="s">
        <v>661</v>
      </c>
      <c r="F2545" t="s">
        <v>666</v>
      </c>
      <c r="G2545" t="s">
        <v>11044</v>
      </c>
      <c r="H2545" t="s">
        <v>1285</v>
      </c>
      <c r="I2545" t="s">
        <v>1286</v>
      </c>
      <c r="J2545">
        <v>4</v>
      </c>
      <c r="L2545" t="s">
        <v>1287</v>
      </c>
      <c r="M2545" t="s">
        <v>1288</v>
      </c>
      <c r="N2545" t="s">
        <v>1289</v>
      </c>
      <c r="O2545" t="s">
        <v>7493</v>
      </c>
      <c r="P2545" t="s">
        <v>356</v>
      </c>
      <c r="Q2545" t="s">
        <v>25</v>
      </c>
      <c r="R2545" t="s">
        <v>25</v>
      </c>
      <c r="S2545" t="s">
        <v>357</v>
      </c>
      <c r="T2545" t="b">
        <v>0</v>
      </c>
      <c r="U2545" t="b">
        <v>1</v>
      </c>
      <c r="V2545">
        <v>3</v>
      </c>
      <c r="Y2545">
        <v>60</v>
      </c>
      <c r="Z2545">
        <v>0.27</v>
      </c>
      <c r="AA2545" t="s">
        <v>3957</v>
      </c>
      <c r="AG2545" t="s">
        <v>7489</v>
      </c>
      <c r="AH2545" t="s">
        <v>7494</v>
      </c>
    </row>
    <row r="2546" spans="1:34" x14ac:dyDescent="0.25">
      <c r="A2546">
        <v>8</v>
      </c>
      <c r="B2546" t="s">
        <v>659</v>
      </c>
      <c r="C2546" t="s">
        <v>662</v>
      </c>
      <c r="D2546" t="s">
        <v>660</v>
      </c>
      <c r="E2546" t="s">
        <v>661</v>
      </c>
      <c r="F2546" t="s">
        <v>666</v>
      </c>
      <c r="G2546" t="s">
        <v>11044</v>
      </c>
      <c r="H2546" t="s">
        <v>1285</v>
      </c>
      <c r="I2546" t="s">
        <v>1286</v>
      </c>
      <c r="J2546">
        <v>4</v>
      </c>
      <c r="L2546" t="s">
        <v>1287</v>
      </c>
      <c r="M2546" t="s">
        <v>1288</v>
      </c>
      <c r="N2546" t="s">
        <v>1289</v>
      </c>
      <c r="O2546" t="s">
        <v>7495</v>
      </c>
      <c r="P2546" t="s">
        <v>356</v>
      </c>
      <c r="Q2546" t="s">
        <v>25</v>
      </c>
      <c r="R2546" t="s">
        <v>25</v>
      </c>
      <c r="S2546" t="s">
        <v>357</v>
      </c>
      <c r="T2546" t="b">
        <v>0</v>
      </c>
      <c r="U2546" t="b">
        <v>1</v>
      </c>
      <c r="V2546">
        <v>4</v>
      </c>
      <c r="Y2546">
        <v>60</v>
      </c>
      <c r="Z2546">
        <v>0.27</v>
      </c>
      <c r="AA2546" t="s">
        <v>3957</v>
      </c>
      <c r="AG2546" t="s">
        <v>7489</v>
      </c>
      <c r="AH2546" t="s">
        <v>7496</v>
      </c>
    </row>
    <row r="2547" spans="1:34" x14ac:dyDescent="0.25">
      <c r="A2547">
        <v>8</v>
      </c>
      <c r="B2547" t="s">
        <v>659</v>
      </c>
      <c r="C2547" t="s">
        <v>662</v>
      </c>
      <c r="D2547" t="s">
        <v>660</v>
      </c>
      <c r="E2547" t="s">
        <v>661</v>
      </c>
      <c r="F2547" t="s">
        <v>666</v>
      </c>
      <c r="G2547" t="s">
        <v>11044</v>
      </c>
      <c r="H2547" t="s">
        <v>1285</v>
      </c>
      <c r="I2547" t="s">
        <v>1286</v>
      </c>
      <c r="J2547">
        <v>4</v>
      </c>
      <c r="L2547" t="s">
        <v>1287</v>
      </c>
      <c r="M2547" t="s">
        <v>1288</v>
      </c>
      <c r="N2547" t="s">
        <v>1289</v>
      </c>
      <c r="O2547" t="s">
        <v>7497</v>
      </c>
      <c r="P2547" t="s">
        <v>356</v>
      </c>
      <c r="Q2547" t="s">
        <v>25</v>
      </c>
      <c r="R2547" t="s">
        <v>25</v>
      </c>
      <c r="S2547" t="s">
        <v>357</v>
      </c>
      <c r="T2547" t="b">
        <v>0</v>
      </c>
      <c r="U2547" t="b">
        <v>1</v>
      </c>
      <c r="V2547">
        <v>5</v>
      </c>
      <c r="Y2547">
        <v>60</v>
      </c>
      <c r="Z2547">
        <v>0.27</v>
      </c>
      <c r="AA2547" t="s">
        <v>3957</v>
      </c>
      <c r="AG2547" t="s">
        <v>7489</v>
      </c>
      <c r="AH2547" t="s">
        <v>7498</v>
      </c>
    </row>
    <row r="2548" spans="1:34" x14ac:dyDescent="0.25">
      <c r="A2548">
        <v>8</v>
      </c>
      <c r="B2548" t="s">
        <v>659</v>
      </c>
      <c r="C2548" t="s">
        <v>662</v>
      </c>
      <c r="D2548" t="s">
        <v>660</v>
      </c>
      <c r="E2548" t="s">
        <v>661</v>
      </c>
      <c r="F2548" t="s">
        <v>666</v>
      </c>
      <c r="G2548" t="s">
        <v>11044</v>
      </c>
      <c r="H2548" t="s">
        <v>1285</v>
      </c>
      <c r="I2548" t="s">
        <v>1286</v>
      </c>
      <c r="J2548">
        <v>4</v>
      </c>
      <c r="L2548" t="s">
        <v>1287</v>
      </c>
      <c r="M2548" t="s">
        <v>1288</v>
      </c>
      <c r="N2548" t="s">
        <v>1289</v>
      </c>
      <c r="O2548" t="s">
        <v>7499</v>
      </c>
      <c r="P2548" t="s">
        <v>356</v>
      </c>
      <c r="Q2548" t="s">
        <v>25</v>
      </c>
      <c r="R2548" t="s">
        <v>25</v>
      </c>
      <c r="S2548" t="s">
        <v>357</v>
      </c>
      <c r="T2548" t="b">
        <v>0</v>
      </c>
      <c r="U2548" t="b">
        <v>1</v>
      </c>
      <c r="V2548">
        <v>6</v>
      </c>
      <c r="Y2548">
        <v>60</v>
      </c>
      <c r="Z2548">
        <v>0.27</v>
      </c>
      <c r="AA2548" t="s">
        <v>3957</v>
      </c>
      <c r="AH2548" t="s">
        <v>1289</v>
      </c>
    </row>
    <row r="2549" spans="1:34" x14ac:dyDescent="0.25">
      <c r="A2549">
        <v>8</v>
      </c>
      <c r="B2549" t="s">
        <v>659</v>
      </c>
      <c r="C2549" t="s">
        <v>662</v>
      </c>
      <c r="D2549" t="s">
        <v>660</v>
      </c>
      <c r="E2549" t="s">
        <v>661</v>
      </c>
      <c r="F2549" t="s">
        <v>666</v>
      </c>
      <c r="G2549" t="s">
        <v>11044</v>
      </c>
      <c r="H2549" t="s">
        <v>1290</v>
      </c>
      <c r="I2549" t="s">
        <v>1291</v>
      </c>
      <c r="J2549">
        <v>1</v>
      </c>
      <c r="L2549" t="s">
        <v>1272</v>
      </c>
      <c r="M2549" t="s">
        <v>1292</v>
      </c>
      <c r="N2549" t="s">
        <v>1293</v>
      </c>
      <c r="O2549" t="s">
        <v>7500</v>
      </c>
      <c r="P2549" t="s">
        <v>363</v>
      </c>
      <c r="Q2549" t="s">
        <v>357</v>
      </c>
      <c r="R2549" t="s">
        <v>357</v>
      </c>
      <c r="S2549" t="s">
        <v>357</v>
      </c>
      <c r="T2549" t="b">
        <v>0</v>
      </c>
      <c r="U2549" t="b">
        <v>1</v>
      </c>
      <c r="V2549">
        <v>1</v>
      </c>
      <c r="Y2549">
        <v>300</v>
      </c>
      <c r="Z2549">
        <v>0.56999999999999995</v>
      </c>
      <c r="AA2549" t="s">
        <v>3957</v>
      </c>
      <c r="AG2549" t="s">
        <v>6992</v>
      </c>
      <c r="AH2549" t="s">
        <v>1292</v>
      </c>
    </row>
    <row r="2550" spans="1:34" x14ac:dyDescent="0.25">
      <c r="A2550">
        <v>8</v>
      </c>
      <c r="B2550" t="s">
        <v>659</v>
      </c>
      <c r="C2550" t="s">
        <v>662</v>
      </c>
      <c r="D2550" t="s">
        <v>660</v>
      </c>
      <c r="E2550" t="s">
        <v>661</v>
      </c>
      <c r="F2550" t="s">
        <v>666</v>
      </c>
      <c r="G2550" t="s">
        <v>11044</v>
      </c>
      <c r="H2550" t="s">
        <v>1290</v>
      </c>
      <c r="I2550" t="s">
        <v>1291</v>
      </c>
      <c r="J2550">
        <v>1</v>
      </c>
      <c r="L2550" t="s">
        <v>1272</v>
      </c>
      <c r="M2550" t="s">
        <v>1292</v>
      </c>
      <c r="N2550" t="s">
        <v>1293</v>
      </c>
      <c r="O2550" t="s">
        <v>7501</v>
      </c>
      <c r="P2550" t="s">
        <v>394</v>
      </c>
      <c r="Q2550" t="s">
        <v>272</v>
      </c>
      <c r="R2550" t="s">
        <v>8666</v>
      </c>
      <c r="S2550" t="s">
        <v>8645</v>
      </c>
      <c r="T2550" t="b">
        <v>0</v>
      </c>
      <c r="U2550" t="b">
        <v>0</v>
      </c>
      <c r="V2550">
        <v>1</v>
      </c>
      <c r="W2550">
        <v>0</v>
      </c>
      <c r="X2550">
        <v>15</v>
      </c>
      <c r="AG2550" t="s">
        <v>3073</v>
      </c>
      <c r="AH2550" t="s">
        <v>7502</v>
      </c>
    </row>
    <row r="2551" spans="1:34" x14ac:dyDescent="0.25">
      <c r="A2551">
        <v>8</v>
      </c>
      <c r="B2551" t="s">
        <v>659</v>
      </c>
      <c r="C2551" t="s">
        <v>662</v>
      </c>
      <c r="D2551" t="s">
        <v>660</v>
      </c>
      <c r="E2551" t="s">
        <v>661</v>
      </c>
      <c r="F2551" t="s">
        <v>666</v>
      </c>
      <c r="G2551" t="s">
        <v>11044</v>
      </c>
      <c r="H2551" t="s">
        <v>1290</v>
      </c>
      <c r="I2551" t="s">
        <v>1291</v>
      </c>
      <c r="J2551">
        <v>1</v>
      </c>
      <c r="L2551" t="s">
        <v>1272</v>
      </c>
      <c r="M2551" t="s">
        <v>1292</v>
      </c>
      <c r="N2551" t="s">
        <v>1293</v>
      </c>
      <c r="O2551" t="s">
        <v>7503</v>
      </c>
      <c r="P2551" t="s">
        <v>398</v>
      </c>
      <c r="Q2551" t="s">
        <v>272</v>
      </c>
      <c r="R2551" t="s">
        <v>8666</v>
      </c>
      <c r="S2551" t="s">
        <v>8645</v>
      </c>
      <c r="T2551" t="b">
        <v>0</v>
      </c>
      <c r="U2551" t="b">
        <v>0</v>
      </c>
      <c r="V2551">
        <v>1</v>
      </c>
      <c r="W2551">
        <v>0</v>
      </c>
      <c r="X2551">
        <v>12</v>
      </c>
      <c r="AG2551" t="s">
        <v>3073</v>
      </c>
      <c r="AH2551" t="s">
        <v>7504</v>
      </c>
    </row>
    <row r="2552" spans="1:34" x14ac:dyDescent="0.25">
      <c r="A2552">
        <v>8</v>
      </c>
      <c r="B2552" t="s">
        <v>659</v>
      </c>
      <c r="C2552" t="s">
        <v>662</v>
      </c>
      <c r="D2552" t="s">
        <v>660</v>
      </c>
      <c r="E2552" t="s">
        <v>661</v>
      </c>
      <c r="F2552" t="s">
        <v>666</v>
      </c>
      <c r="G2552" t="s">
        <v>11044</v>
      </c>
      <c r="H2552" t="s">
        <v>1290</v>
      </c>
      <c r="I2552" t="s">
        <v>1291</v>
      </c>
      <c r="J2552">
        <v>1</v>
      </c>
      <c r="L2552" t="s">
        <v>1272</v>
      </c>
      <c r="M2552" t="s">
        <v>1292</v>
      </c>
      <c r="N2552" t="s">
        <v>1293</v>
      </c>
      <c r="O2552" t="s">
        <v>7505</v>
      </c>
      <c r="P2552" t="s">
        <v>403</v>
      </c>
      <c r="Q2552" t="s">
        <v>272</v>
      </c>
      <c r="R2552" t="s">
        <v>8666</v>
      </c>
      <c r="S2552" t="s">
        <v>8645</v>
      </c>
      <c r="T2552" t="b">
        <v>0</v>
      </c>
      <c r="U2552" t="b">
        <v>0</v>
      </c>
      <c r="V2552">
        <v>1</v>
      </c>
      <c r="W2552">
        <v>0</v>
      </c>
      <c r="X2552">
        <v>8</v>
      </c>
      <c r="AG2552" t="s">
        <v>3073</v>
      </c>
      <c r="AH2552" t="s">
        <v>7506</v>
      </c>
    </row>
    <row r="2553" spans="1:34" x14ac:dyDescent="0.25">
      <c r="A2553">
        <v>8</v>
      </c>
      <c r="B2553" t="s">
        <v>659</v>
      </c>
      <c r="C2553" t="s">
        <v>662</v>
      </c>
      <c r="D2553" t="s">
        <v>660</v>
      </c>
      <c r="E2553" t="s">
        <v>661</v>
      </c>
      <c r="F2553" t="s">
        <v>666</v>
      </c>
      <c r="G2553" t="s">
        <v>11044</v>
      </c>
      <c r="H2553" t="s">
        <v>1290</v>
      </c>
      <c r="I2553" t="s">
        <v>1291</v>
      </c>
      <c r="J2553">
        <v>1</v>
      </c>
      <c r="L2553" t="s">
        <v>1272</v>
      </c>
      <c r="M2553" t="s">
        <v>1292</v>
      </c>
      <c r="N2553" t="s">
        <v>1293</v>
      </c>
      <c r="O2553" t="s">
        <v>7507</v>
      </c>
      <c r="P2553" t="s">
        <v>407</v>
      </c>
      <c r="Q2553" t="s">
        <v>272</v>
      </c>
      <c r="R2553" t="s">
        <v>8666</v>
      </c>
      <c r="S2553" t="s">
        <v>8645</v>
      </c>
      <c r="T2553" t="b">
        <v>0</v>
      </c>
      <c r="U2553" t="b">
        <v>0</v>
      </c>
      <c r="V2553">
        <v>1</v>
      </c>
      <c r="W2553">
        <v>0</v>
      </c>
      <c r="X2553">
        <v>10</v>
      </c>
      <c r="AH2553" t="s">
        <v>7508</v>
      </c>
    </row>
    <row r="2554" spans="1:34" x14ac:dyDescent="0.25">
      <c r="A2554">
        <v>8</v>
      </c>
      <c r="B2554" t="s">
        <v>659</v>
      </c>
      <c r="C2554" t="s">
        <v>662</v>
      </c>
      <c r="D2554" t="s">
        <v>660</v>
      </c>
      <c r="E2554" t="s">
        <v>661</v>
      </c>
      <c r="F2554" t="s">
        <v>666</v>
      </c>
      <c r="G2554" t="s">
        <v>11044</v>
      </c>
      <c r="H2554" t="s">
        <v>1290</v>
      </c>
      <c r="I2554" t="s">
        <v>1291</v>
      </c>
      <c r="J2554">
        <v>1</v>
      </c>
      <c r="L2554" t="s">
        <v>1272</v>
      </c>
      <c r="M2554" t="s">
        <v>1292</v>
      </c>
      <c r="N2554" t="s">
        <v>1293</v>
      </c>
      <c r="O2554" t="s">
        <v>7509</v>
      </c>
      <c r="P2554" t="s">
        <v>394</v>
      </c>
      <c r="Q2554" t="s">
        <v>272</v>
      </c>
      <c r="R2554" t="s">
        <v>8666</v>
      </c>
      <c r="S2554" t="s">
        <v>8645</v>
      </c>
      <c r="T2554" t="b">
        <v>0</v>
      </c>
      <c r="U2554" t="b">
        <v>0</v>
      </c>
      <c r="V2554">
        <v>2</v>
      </c>
      <c r="W2554">
        <v>0</v>
      </c>
      <c r="X2554">
        <v>15</v>
      </c>
      <c r="AG2554" t="s">
        <v>3073</v>
      </c>
      <c r="AH2554" t="s">
        <v>7510</v>
      </c>
    </row>
    <row r="2555" spans="1:34" x14ac:dyDescent="0.25">
      <c r="A2555">
        <v>8</v>
      </c>
      <c r="B2555" t="s">
        <v>659</v>
      </c>
      <c r="C2555" t="s">
        <v>662</v>
      </c>
      <c r="D2555" t="s">
        <v>660</v>
      </c>
      <c r="E2555" t="s">
        <v>661</v>
      </c>
      <c r="F2555" t="s">
        <v>666</v>
      </c>
      <c r="G2555" t="s">
        <v>11044</v>
      </c>
      <c r="H2555" t="s">
        <v>1290</v>
      </c>
      <c r="I2555" t="s">
        <v>1291</v>
      </c>
      <c r="J2555">
        <v>1</v>
      </c>
      <c r="L2555" t="s">
        <v>1272</v>
      </c>
      <c r="M2555" t="s">
        <v>1292</v>
      </c>
      <c r="N2555" t="s">
        <v>1293</v>
      </c>
      <c r="O2555" t="s">
        <v>7511</v>
      </c>
      <c r="P2555" t="s">
        <v>398</v>
      </c>
      <c r="Q2555" t="s">
        <v>272</v>
      </c>
      <c r="R2555" t="s">
        <v>8666</v>
      </c>
      <c r="S2555" t="s">
        <v>8645</v>
      </c>
      <c r="T2555" t="b">
        <v>0</v>
      </c>
      <c r="U2555" t="b">
        <v>0</v>
      </c>
      <c r="V2555">
        <v>2</v>
      </c>
      <c r="W2555">
        <v>0</v>
      </c>
      <c r="X2555">
        <v>12</v>
      </c>
      <c r="AG2555" t="s">
        <v>3073</v>
      </c>
      <c r="AH2555" t="s">
        <v>7512</v>
      </c>
    </row>
    <row r="2556" spans="1:34" x14ac:dyDescent="0.25">
      <c r="A2556">
        <v>8</v>
      </c>
      <c r="B2556" t="s">
        <v>659</v>
      </c>
      <c r="C2556" t="s">
        <v>662</v>
      </c>
      <c r="D2556" t="s">
        <v>660</v>
      </c>
      <c r="E2556" t="s">
        <v>661</v>
      </c>
      <c r="F2556" t="s">
        <v>666</v>
      </c>
      <c r="G2556" t="s">
        <v>11044</v>
      </c>
      <c r="H2556" t="s">
        <v>1290</v>
      </c>
      <c r="I2556" t="s">
        <v>1291</v>
      </c>
      <c r="J2556">
        <v>1</v>
      </c>
      <c r="L2556" t="s">
        <v>1272</v>
      </c>
      <c r="M2556" t="s">
        <v>1292</v>
      </c>
      <c r="N2556" t="s">
        <v>1293</v>
      </c>
      <c r="O2556" t="s">
        <v>7513</v>
      </c>
      <c r="P2556" t="s">
        <v>403</v>
      </c>
      <c r="Q2556" t="s">
        <v>272</v>
      </c>
      <c r="R2556" t="s">
        <v>8666</v>
      </c>
      <c r="S2556" t="s">
        <v>8645</v>
      </c>
      <c r="T2556" t="b">
        <v>0</v>
      </c>
      <c r="U2556" t="b">
        <v>0</v>
      </c>
      <c r="V2556">
        <v>2</v>
      </c>
      <c r="W2556">
        <v>0</v>
      </c>
      <c r="X2556">
        <v>8</v>
      </c>
      <c r="AG2556" t="s">
        <v>3073</v>
      </c>
      <c r="AH2556" t="s">
        <v>7514</v>
      </c>
    </row>
    <row r="2557" spans="1:34" x14ac:dyDescent="0.25">
      <c r="A2557">
        <v>8</v>
      </c>
      <c r="B2557" t="s">
        <v>659</v>
      </c>
      <c r="C2557" t="s">
        <v>662</v>
      </c>
      <c r="D2557" t="s">
        <v>660</v>
      </c>
      <c r="E2557" t="s">
        <v>661</v>
      </c>
      <c r="F2557" t="s">
        <v>666</v>
      </c>
      <c r="G2557" t="s">
        <v>11044</v>
      </c>
      <c r="H2557" t="s">
        <v>1290</v>
      </c>
      <c r="I2557" t="s">
        <v>1291</v>
      </c>
      <c r="J2557">
        <v>1</v>
      </c>
      <c r="L2557" t="s">
        <v>1272</v>
      </c>
      <c r="M2557" t="s">
        <v>1292</v>
      </c>
      <c r="N2557" t="s">
        <v>1293</v>
      </c>
      <c r="O2557" t="s">
        <v>7515</v>
      </c>
      <c r="P2557" t="s">
        <v>407</v>
      </c>
      <c r="Q2557" t="s">
        <v>272</v>
      </c>
      <c r="R2557" t="s">
        <v>8666</v>
      </c>
      <c r="S2557" t="s">
        <v>8645</v>
      </c>
      <c r="T2557" t="b">
        <v>0</v>
      </c>
      <c r="U2557" t="b">
        <v>0</v>
      </c>
      <c r="V2557">
        <v>2</v>
      </c>
      <c r="W2557">
        <v>0</v>
      </c>
      <c r="X2557">
        <v>10</v>
      </c>
      <c r="AH2557" t="s">
        <v>7516</v>
      </c>
    </row>
    <row r="2558" spans="1:34" x14ac:dyDescent="0.25">
      <c r="A2558">
        <v>8</v>
      </c>
      <c r="B2558" t="s">
        <v>659</v>
      </c>
      <c r="C2558" t="s">
        <v>662</v>
      </c>
      <c r="D2558" t="s">
        <v>660</v>
      </c>
      <c r="E2558" t="s">
        <v>661</v>
      </c>
      <c r="F2558" t="s">
        <v>666</v>
      </c>
      <c r="G2558" t="s">
        <v>11044</v>
      </c>
      <c r="H2558" t="s">
        <v>1290</v>
      </c>
      <c r="I2558" t="s">
        <v>1291</v>
      </c>
      <c r="J2558">
        <v>1</v>
      </c>
      <c r="L2558" t="s">
        <v>1272</v>
      </c>
      <c r="M2558" t="s">
        <v>1292</v>
      </c>
      <c r="N2558" t="s">
        <v>1293</v>
      </c>
      <c r="O2558" t="s">
        <v>7517</v>
      </c>
      <c r="P2558" t="s">
        <v>1</v>
      </c>
      <c r="Q2558" t="s">
        <v>2</v>
      </c>
      <c r="R2558" t="s">
        <v>2</v>
      </c>
      <c r="S2558" t="s">
        <v>8646</v>
      </c>
      <c r="T2558" t="b">
        <v>0</v>
      </c>
      <c r="U2558" t="b">
        <v>1</v>
      </c>
      <c r="V2558">
        <v>1</v>
      </c>
      <c r="W2558">
        <v>150</v>
      </c>
      <c r="Y2558">
        <v>75</v>
      </c>
      <c r="AG2558" t="s">
        <v>7518</v>
      </c>
      <c r="AH2558" t="s">
        <v>7519</v>
      </c>
    </row>
    <row r="2559" spans="1:34" x14ac:dyDescent="0.25">
      <c r="A2559">
        <v>8</v>
      </c>
      <c r="B2559" t="s">
        <v>659</v>
      </c>
      <c r="C2559" t="s">
        <v>662</v>
      </c>
      <c r="D2559" t="s">
        <v>660</v>
      </c>
      <c r="E2559" t="s">
        <v>661</v>
      </c>
      <c r="F2559" t="s">
        <v>666</v>
      </c>
      <c r="G2559" t="s">
        <v>11044</v>
      </c>
      <c r="H2559" t="s">
        <v>1290</v>
      </c>
      <c r="I2559" t="s">
        <v>1291</v>
      </c>
      <c r="J2559">
        <v>1</v>
      </c>
      <c r="L2559" t="s">
        <v>1272</v>
      </c>
      <c r="M2559" t="s">
        <v>1292</v>
      </c>
      <c r="N2559" t="s">
        <v>1293</v>
      </c>
      <c r="O2559" t="s">
        <v>7520</v>
      </c>
      <c r="P2559" t="s">
        <v>1</v>
      </c>
      <c r="Q2559" t="s">
        <v>2</v>
      </c>
      <c r="R2559" t="s">
        <v>2</v>
      </c>
      <c r="S2559" t="s">
        <v>8646</v>
      </c>
      <c r="T2559" t="b">
        <v>0</v>
      </c>
      <c r="U2559" t="b">
        <v>1</v>
      </c>
      <c r="V2559">
        <v>2</v>
      </c>
      <c r="W2559">
        <v>150</v>
      </c>
      <c r="Y2559">
        <v>70.199999999999989</v>
      </c>
      <c r="AG2559" t="s">
        <v>7521</v>
      </c>
      <c r="AH2559" t="s">
        <v>7522</v>
      </c>
    </row>
    <row r="2560" spans="1:34" x14ac:dyDescent="0.25">
      <c r="A2560">
        <v>8</v>
      </c>
      <c r="B2560" t="s">
        <v>659</v>
      </c>
      <c r="C2560" t="s">
        <v>662</v>
      </c>
      <c r="D2560" t="s">
        <v>660</v>
      </c>
      <c r="E2560" t="s">
        <v>661</v>
      </c>
      <c r="F2560" t="s">
        <v>666</v>
      </c>
      <c r="G2560" t="s">
        <v>11044</v>
      </c>
      <c r="H2560" t="s">
        <v>1290</v>
      </c>
      <c r="I2560" t="s">
        <v>1291</v>
      </c>
      <c r="J2560">
        <v>1</v>
      </c>
      <c r="L2560" t="s">
        <v>1272</v>
      </c>
      <c r="M2560" t="s">
        <v>1292</v>
      </c>
      <c r="N2560" t="s">
        <v>1293</v>
      </c>
      <c r="O2560" t="s">
        <v>7523</v>
      </c>
      <c r="P2560" t="s">
        <v>1</v>
      </c>
      <c r="Q2560" t="s">
        <v>2</v>
      </c>
      <c r="R2560" t="s">
        <v>2</v>
      </c>
      <c r="S2560" t="s">
        <v>8646</v>
      </c>
      <c r="T2560" t="b">
        <v>0</v>
      </c>
      <c r="U2560" t="b">
        <v>1</v>
      </c>
      <c r="V2560">
        <v>3</v>
      </c>
      <c r="W2560">
        <v>150</v>
      </c>
      <c r="Y2560">
        <v>55.2</v>
      </c>
      <c r="AG2560" t="s">
        <v>7524</v>
      </c>
      <c r="AH2560" t="s">
        <v>7525</v>
      </c>
    </row>
    <row r="2561" spans="1:34" x14ac:dyDescent="0.25">
      <c r="A2561">
        <v>8</v>
      </c>
      <c r="B2561" t="s">
        <v>659</v>
      </c>
      <c r="C2561" t="s">
        <v>662</v>
      </c>
      <c r="D2561" t="s">
        <v>660</v>
      </c>
      <c r="E2561" t="s">
        <v>661</v>
      </c>
      <c r="F2561" t="s">
        <v>666</v>
      </c>
      <c r="G2561" t="s">
        <v>11044</v>
      </c>
      <c r="H2561" t="s">
        <v>1290</v>
      </c>
      <c r="I2561" t="s">
        <v>1291</v>
      </c>
      <c r="J2561">
        <v>1</v>
      </c>
      <c r="L2561" t="s">
        <v>1272</v>
      </c>
      <c r="M2561" t="s">
        <v>1292</v>
      </c>
      <c r="N2561" t="s">
        <v>1293</v>
      </c>
      <c r="O2561" t="s">
        <v>7526</v>
      </c>
      <c r="P2561" t="s">
        <v>1</v>
      </c>
      <c r="Q2561" t="s">
        <v>2</v>
      </c>
      <c r="R2561" t="s">
        <v>2</v>
      </c>
      <c r="S2561" t="s">
        <v>8646</v>
      </c>
      <c r="T2561" t="b">
        <v>0</v>
      </c>
      <c r="U2561" t="b">
        <v>1</v>
      </c>
      <c r="V2561">
        <v>4</v>
      </c>
      <c r="W2561">
        <v>150</v>
      </c>
      <c r="Y2561">
        <v>52.2</v>
      </c>
      <c r="AG2561" t="s">
        <v>7527</v>
      </c>
      <c r="AH2561" t="s">
        <v>7528</v>
      </c>
    </row>
    <row r="2562" spans="1:34" x14ac:dyDescent="0.25">
      <c r="A2562">
        <v>8</v>
      </c>
      <c r="B2562" t="s">
        <v>659</v>
      </c>
      <c r="C2562" t="s">
        <v>662</v>
      </c>
      <c r="D2562" t="s">
        <v>660</v>
      </c>
      <c r="E2562" t="s">
        <v>661</v>
      </c>
      <c r="F2562" t="s">
        <v>666</v>
      </c>
      <c r="G2562" t="s">
        <v>11044</v>
      </c>
      <c r="H2562" t="s">
        <v>1290</v>
      </c>
      <c r="I2562" t="s">
        <v>1291</v>
      </c>
      <c r="J2562">
        <v>1</v>
      </c>
      <c r="L2562" t="s">
        <v>1272</v>
      </c>
      <c r="M2562" t="s">
        <v>1292</v>
      </c>
      <c r="N2562" t="s">
        <v>1293</v>
      </c>
      <c r="O2562" t="s">
        <v>7529</v>
      </c>
      <c r="P2562" t="s">
        <v>32</v>
      </c>
      <c r="Q2562" t="s">
        <v>25</v>
      </c>
      <c r="R2562" t="s">
        <v>25</v>
      </c>
      <c r="S2562" t="s">
        <v>8646</v>
      </c>
      <c r="T2562" t="b">
        <v>0</v>
      </c>
      <c r="U2562" t="b">
        <v>0</v>
      </c>
      <c r="V2562">
        <v>1</v>
      </c>
      <c r="W2562">
        <v>190</v>
      </c>
      <c r="X2562">
        <v>10</v>
      </c>
      <c r="AB2562">
        <v>3</v>
      </c>
      <c r="AC2562">
        <v>1</v>
      </c>
      <c r="AD2562">
        <v>2</v>
      </c>
      <c r="AE2562" t="s">
        <v>1745</v>
      </c>
      <c r="AG2562" t="s">
        <v>7530</v>
      </c>
      <c r="AH2562" t="s">
        <v>7531</v>
      </c>
    </row>
    <row r="2563" spans="1:34" x14ac:dyDescent="0.25">
      <c r="A2563">
        <v>8</v>
      </c>
      <c r="B2563" t="s">
        <v>659</v>
      </c>
      <c r="C2563" t="s">
        <v>662</v>
      </c>
      <c r="D2563" t="s">
        <v>660</v>
      </c>
      <c r="E2563" t="s">
        <v>661</v>
      </c>
      <c r="F2563" t="s">
        <v>666</v>
      </c>
      <c r="G2563" t="s">
        <v>11044</v>
      </c>
      <c r="H2563" t="s">
        <v>1290</v>
      </c>
      <c r="I2563" t="s">
        <v>1291</v>
      </c>
      <c r="J2563">
        <v>1</v>
      </c>
      <c r="L2563" t="s">
        <v>1272</v>
      </c>
      <c r="M2563" t="s">
        <v>1292</v>
      </c>
      <c r="N2563" t="s">
        <v>1293</v>
      </c>
      <c r="O2563" t="s">
        <v>7532</v>
      </c>
      <c r="P2563" t="s">
        <v>32</v>
      </c>
      <c r="Q2563" t="s">
        <v>25</v>
      </c>
      <c r="R2563" t="s">
        <v>25</v>
      </c>
      <c r="S2563" t="s">
        <v>8646</v>
      </c>
      <c r="T2563" t="b">
        <v>0</v>
      </c>
      <c r="U2563" t="b">
        <v>0</v>
      </c>
      <c r="V2563">
        <v>2</v>
      </c>
      <c r="W2563">
        <v>195</v>
      </c>
      <c r="X2563">
        <v>10</v>
      </c>
      <c r="AB2563">
        <v>3</v>
      </c>
      <c r="AC2563">
        <v>1</v>
      </c>
      <c r="AD2563">
        <v>2</v>
      </c>
      <c r="AE2563" t="s">
        <v>1745</v>
      </c>
      <c r="AG2563" t="s">
        <v>2982</v>
      </c>
      <c r="AH2563" t="s">
        <v>7533</v>
      </c>
    </row>
    <row r="2564" spans="1:34" x14ac:dyDescent="0.25">
      <c r="A2564">
        <v>8</v>
      </c>
      <c r="B2564" t="s">
        <v>659</v>
      </c>
      <c r="C2564" t="s">
        <v>662</v>
      </c>
      <c r="D2564" t="s">
        <v>660</v>
      </c>
      <c r="E2564" t="s">
        <v>661</v>
      </c>
      <c r="F2564" t="s">
        <v>666</v>
      </c>
      <c r="G2564" t="s">
        <v>11044</v>
      </c>
      <c r="H2564" t="s">
        <v>1290</v>
      </c>
      <c r="I2564" t="s">
        <v>1291</v>
      </c>
      <c r="J2564">
        <v>1</v>
      </c>
      <c r="L2564" t="s">
        <v>1272</v>
      </c>
      <c r="M2564" t="s">
        <v>1292</v>
      </c>
      <c r="N2564" t="s">
        <v>1293</v>
      </c>
      <c r="O2564" t="s">
        <v>7534</v>
      </c>
      <c r="P2564" t="s">
        <v>32</v>
      </c>
      <c r="Q2564" t="s">
        <v>25</v>
      </c>
      <c r="R2564" t="s">
        <v>25</v>
      </c>
      <c r="S2564" t="s">
        <v>8646</v>
      </c>
      <c r="T2564" t="b">
        <v>0</v>
      </c>
      <c r="U2564" t="b">
        <v>0</v>
      </c>
      <c r="V2564">
        <v>3</v>
      </c>
      <c r="W2564">
        <v>200</v>
      </c>
      <c r="X2564">
        <v>8</v>
      </c>
      <c r="AB2564">
        <v>3</v>
      </c>
      <c r="AC2564">
        <v>1</v>
      </c>
      <c r="AD2564">
        <v>2</v>
      </c>
      <c r="AE2564" t="s">
        <v>610</v>
      </c>
      <c r="AG2564" t="s">
        <v>2986</v>
      </c>
      <c r="AH2564" t="s">
        <v>7535</v>
      </c>
    </row>
    <row r="2565" spans="1:34" x14ac:dyDescent="0.25">
      <c r="A2565">
        <v>8</v>
      </c>
      <c r="B2565" t="s">
        <v>659</v>
      </c>
      <c r="C2565" t="s">
        <v>662</v>
      </c>
      <c r="D2565" t="s">
        <v>660</v>
      </c>
      <c r="E2565" t="s">
        <v>661</v>
      </c>
      <c r="F2565" t="s">
        <v>666</v>
      </c>
      <c r="G2565" t="s">
        <v>11044</v>
      </c>
      <c r="H2565" t="s">
        <v>1290</v>
      </c>
      <c r="I2565" t="s">
        <v>1291</v>
      </c>
      <c r="J2565">
        <v>1</v>
      </c>
      <c r="L2565" t="s">
        <v>1272</v>
      </c>
      <c r="M2565" t="s">
        <v>1292</v>
      </c>
      <c r="N2565" t="s">
        <v>1293</v>
      </c>
      <c r="O2565" t="s">
        <v>7536</v>
      </c>
      <c r="P2565" t="s">
        <v>32</v>
      </c>
      <c r="Q2565" t="s">
        <v>25</v>
      </c>
      <c r="R2565" t="s">
        <v>25</v>
      </c>
      <c r="S2565" t="s">
        <v>8646</v>
      </c>
      <c r="T2565" t="b">
        <v>0</v>
      </c>
      <c r="U2565" t="b">
        <v>0</v>
      </c>
      <c r="V2565">
        <v>4</v>
      </c>
      <c r="W2565">
        <v>200</v>
      </c>
      <c r="X2565">
        <v>8</v>
      </c>
      <c r="AB2565">
        <v>3</v>
      </c>
      <c r="AC2565">
        <v>1</v>
      </c>
      <c r="AD2565">
        <v>2</v>
      </c>
      <c r="AE2565" t="s">
        <v>610</v>
      </c>
      <c r="AG2565" t="s">
        <v>2986</v>
      </c>
      <c r="AH2565" t="s">
        <v>7537</v>
      </c>
    </row>
    <row r="2566" spans="1:34" x14ac:dyDescent="0.25">
      <c r="A2566">
        <v>8</v>
      </c>
      <c r="B2566" t="s">
        <v>659</v>
      </c>
      <c r="C2566" t="s">
        <v>662</v>
      </c>
      <c r="D2566" t="s">
        <v>660</v>
      </c>
      <c r="E2566" t="s">
        <v>661</v>
      </c>
      <c r="F2566" t="s">
        <v>666</v>
      </c>
      <c r="G2566" t="s">
        <v>11044</v>
      </c>
      <c r="H2566" t="s">
        <v>1290</v>
      </c>
      <c r="I2566" t="s">
        <v>1291</v>
      </c>
      <c r="J2566">
        <v>1</v>
      </c>
      <c r="L2566" t="s">
        <v>1272</v>
      </c>
      <c r="M2566" t="s">
        <v>1292</v>
      </c>
      <c r="N2566" t="s">
        <v>1293</v>
      </c>
      <c r="O2566" t="s">
        <v>7538</v>
      </c>
      <c r="P2566" t="s">
        <v>45</v>
      </c>
      <c r="Q2566" t="s">
        <v>25</v>
      </c>
      <c r="R2566" t="s">
        <v>25</v>
      </c>
      <c r="S2566" t="s">
        <v>26</v>
      </c>
      <c r="T2566" t="b">
        <v>1</v>
      </c>
      <c r="U2566" t="b">
        <v>0</v>
      </c>
      <c r="V2566">
        <v>1</v>
      </c>
      <c r="W2566">
        <v>65</v>
      </c>
      <c r="X2566">
        <v>11</v>
      </c>
      <c r="AB2566">
        <v>2</v>
      </c>
      <c r="AC2566">
        <v>1</v>
      </c>
      <c r="AD2566">
        <v>3</v>
      </c>
      <c r="AE2566" t="s">
        <v>618</v>
      </c>
      <c r="AG2566" t="s">
        <v>7539</v>
      </c>
      <c r="AH2566" t="s">
        <v>7540</v>
      </c>
    </row>
    <row r="2567" spans="1:34" x14ac:dyDescent="0.25">
      <c r="A2567">
        <v>8</v>
      </c>
      <c r="B2567" t="s">
        <v>659</v>
      </c>
      <c r="C2567" t="s">
        <v>662</v>
      </c>
      <c r="D2567" t="s">
        <v>660</v>
      </c>
      <c r="E2567" t="s">
        <v>661</v>
      </c>
      <c r="F2567" t="s">
        <v>666</v>
      </c>
      <c r="G2567" t="s">
        <v>11044</v>
      </c>
      <c r="H2567" t="s">
        <v>1290</v>
      </c>
      <c r="I2567" t="s">
        <v>1291</v>
      </c>
      <c r="J2567">
        <v>1</v>
      </c>
      <c r="L2567" t="s">
        <v>1272</v>
      </c>
      <c r="M2567" t="s">
        <v>1292</v>
      </c>
      <c r="N2567" t="s">
        <v>1293</v>
      </c>
      <c r="O2567" t="s">
        <v>7541</v>
      </c>
      <c r="P2567" t="s">
        <v>45</v>
      </c>
      <c r="Q2567" t="s">
        <v>25</v>
      </c>
      <c r="R2567" t="s">
        <v>25</v>
      </c>
      <c r="S2567" t="s">
        <v>26</v>
      </c>
      <c r="T2567" t="b">
        <v>1</v>
      </c>
      <c r="U2567" t="b">
        <v>0</v>
      </c>
      <c r="V2567">
        <v>2</v>
      </c>
      <c r="W2567">
        <v>70</v>
      </c>
      <c r="X2567">
        <v>12</v>
      </c>
      <c r="AB2567">
        <v>2</v>
      </c>
      <c r="AC2567">
        <v>1</v>
      </c>
      <c r="AD2567">
        <v>3</v>
      </c>
      <c r="AE2567" t="s">
        <v>618</v>
      </c>
      <c r="AG2567" t="s">
        <v>7539</v>
      </c>
      <c r="AH2567" t="s">
        <v>7542</v>
      </c>
    </row>
    <row r="2568" spans="1:34" x14ac:dyDescent="0.25">
      <c r="A2568">
        <v>8</v>
      </c>
      <c r="B2568" t="s">
        <v>659</v>
      </c>
      <c r="C2568" t="s">
        <v>662</v>
      </c>
      <c r="D2568" t="s">
        <v>660</v>
      </c>
      <c r="E2568" t="s">
        <v>661</v>
      </c>
      <c r="F2568" t="s">
        <v>666</v>
      </c>
      <c r="G2568" t="s">
        <v>11044</v>
      </c>
      <c r="H2568" t="s">
        <v>1290</v>
      </c>
      <c r="I2568" t="s">
        <v>1291</v>
      </c>
      <c r="J2568">
        <v>1</v>
      </c>
      <c r="L2568" t="s">
        <v>1272</v>
      </c>
      <c r="M2568" t="s">
        <v>1292</v>
      </c>
      <c r="N2568" t="s">
        <v>1293</v>
      </c>
      <c r="O2568" t="s">
        <v>7543</v>
      </c>
      <c r="P2568" t="s">
        <v>45</v>
      </c>
      <c r="Q2568" t="s">
        <v>25</v>
      </c>
      <c r="R2568" t="s">
        <v>25</v>
      </c>
      <c r="S2568" t="s">
        <v>26</v>
      </c>
      <c r="T2568" t="b">
        <v>1</v>
      </c>
      <c r="U2568" t="b">
        <v>0</v>
      </c>
      <c r="V2568">
        <v>3</v>
      </c>
      <c r="W2568">
        <v>70</v>
      </c>
      <c r="X2568">
        <v>11</v>
      </c>
      <c r="AB2568">
        <v>2</v>
      </c>
      <c r="AC2568">
        <v>1</v>
      </c>
      <c r="AD2568">
        <v>3</v>
      </c>
      <c r="AE2568" t="s">
        <v>1745</v>
      </c>
      <c r="AG2568" t="s">
        <v>7544</v>
      </c>
      <c r="AH2568" t="s">
        <v>7545</v>
      </c>
    </row>
    <row r="2569" spans="1:34" x14ac:dyDescent="0.25">
      <c r="A2569">
        <v>8</v>
      </c>
      <c r="B2569" t="s">
        <v>659</v>
      </c>
      <c r="C2569" t="s">
        <v>662</v>
      </c>
      <c r="D2569" t="s">
        <v>660</v>
      </c>
      <c r="E2569" t="s">
        <v>661</v>
      </c>
      <c r="F2569" t="s">
        <v>666</v>
      </c>
      <c r="G2569" t="s">
        <v>11044</v>
      </c>
      <c r="H2569" t="s">
        <v>1290</v>
      </c>
      <c r="I2569" t="s">
        <v>1291</v>
      </c>
      <c r="J2569">
        <v>1</v>
      </c>
      <c r="L2569" t="s">
        <v>1272</v>
      </c>
      <c r="M2569" t="s">
        <v>1292</v>
      </c>
      <c r="N2569" t="s">
        <v>1293</v>
      </c>
      <c r="O2569" t="s">
        <v>7546</v>
      </c>
      <c r="P2569" t="s">
        <v>8734</v>
      </c>
      <c r="Q2569" t="s">
        <v>8644</v>
      </c>
      <c r="R2569" t="s">
        <v>8488</v>
      </c>
      <c r="S2569" t="s">
        <v>8643</v>
      </c>
      <c r="T2569" t="b">
        <v>0</v>
      </c>
      <c r="U2569" t="b">
        <v>0</v>
      </c>
      <c r="V2569">
        <v>1</v>
      </c>
      <c r="W2569">
        <v>25</v>
      </c>
      <c r="X2569">
        <v>10</v>
      </c>
      <c r="AB2569">
        <v>2</v>
      </c>
      <c r="AC2569">
        <v>1</v>
      </c>
      <c r="AD2569">
        <v>3</v>
      </c>
      <c r="AE2569" t="s">
        <v>1745</v>
      </c>
      <c r="AG2569" t="s">
        <v>7547</v>
      </c>
      <c r="AH2569" t="s">
        <v>7548</v>
      </c>
    </row>
    <row r="2570" spans="1:34" x14ac:dyDescent="0.25">
      <c r="A2570">
        <v>8</v>
      </c>
      <c r="B2570" t="s">
        <v>659</v>
      </c>
      <c r="C2570" t="s">
        <v>662</v>
      </c>
      <c r="D2570" t="s">
        <v>660</v>
      </c>
      <c r="E2570" t="s">
        <v>661</v>
      </c>
      <c r="F2570" t="s">
        <v>666</v>
      </c>
      <c r="G2570" t="s">
        <v>11044</v>
      </c>
      <c r="H2570" t="s">
        <v>1290</v>
      </c>
      <c r="I2570" t="s">
        <v>1291</v>
      </c>
      <c r="J2570">
        <v>1</v>
      </c>
      <c r="L2570" t="s">
        <v>1272</v>
      </c>
      <c r="M2570" t="s">
        <v>1292</v>
      </c>
      <c r="N2570" t="s">
        <v>1293</v>
      </c>
      <c r="O2570" t="s">
        <v>7549</v>
      </c>
      <c r="P2570" t="s">
        <v>8734</v>
      </c>
      <c r="Q2570" t="s">
        <v>8644</v>
      </c>
      <c r="R2570" t="s">
        <v>8488</v>
      </c>
      <c r="S2570" t="s">
        <v>8643</v>
      </c>
      <c r="T2570" t="b">
        <v>0</v>
      </c>
      <c r="U2570" t="b">
        <v>0</v>
      </c>
      <c r="V2570">
        <v>2</v>
      </c>
      <c r="W2570">
        <v>25</v>
      </c>
      <c r="X2570">
        <v>12</v>
      </c>
      <c r="AB2570">
        <v>2</v>
      </c>
      <c r="AC2570">
        <v>1</v>
      </c>
      <c r="AD2570">
        <v>3</v>
      </c>
      <c r="AE2570" t="s">
        <v>1745</v>
      </c>
      <c r="AG2570" t="s">
        <v>2181</v>
      </c>
      <c r="AH2570" t="s">
        <v>7550</v>
      </c>
    </row>
    <row r="2571" spans="1:34" x14ac:dyDescent="0.25">
      <c r="A2571">
        <v>8</v>
      </c>
      <c r="B2571" t="s">
        <v>659</v>
      </c>
      <c r="C2571" t="s">
        <v>662</v>
      </c>
      <c r="D2571" t="s">
        <v>660</v>
      </c>
      <c r="E2571" t="s">
        <v>661</v>
      </c>
      <c r="F2571" t="s">
        <v>666</v>
      </c>
      <c r="G2571" t="s">
        <v>11044</v>
      </c>
      <c r="H2571" t="s">
        <v>1290</v>
      </c>
      <c r="I2571" t="s">
        <v>1291</v>
      </c>
      <c r="J2571">
        <v>1</v>
      </c>
      <c r="L2571" t="s">
        <v>1272</v>
      </c>
      <c r="M2571" t="s">
        <v>1292</v>
      </c>
      <c r="N2571" t="s">
        <v>1293</v>
      </c>
      <c r="O2571" t="s">
        <v>7551</v>
      </c>
      <c r="P2571" t="s">
        <v>8734</v>
      </c>
      <c r="Q2571" t="s">
        <v>8644</v>
      </c>
      <c r="R2571" t="s">
        <v>8488</v>
      </c>
      <c r="S2571" t="s">
        <v>8643</v>
      </c>
      <c r="T2571" t="b">
        <v>0</v>
      </c>
      <c r="U2571" t="b">
        <v>0</v>
      </c>
      <c r="V2571">
        <v>3</v>
      </c>
      <c r="W2571">
        <v>25</v>
      </c>
      <c r="X2571">
        <v>11</v>
      </c>
      <c r="AB2571">
        <v>2</v>
      </c>
      <c r="AC2571">
        <v>1</v>
      </c>
      <c r="AD2571">
        <v>3</v>
      </c>
      <c r="AE2571" t="s">
        <v>1745</v>
      </c>
      <c r="AG2571" t="s">
        <v>2181</v>
      </c>
      <c r="AH2571" t="s">
        <v>7552</v>
      </c>
    </row>
    <row r="2572" spans="1:34" x14ac:dyDescent="0.25">
      <c r="A2572">
        <v>8</v>
      </c>
      <c r="B2572" t="s">
        <v>659</v>
      </c>
      <c r="C2572" t="s">
        <v>662</v>
      </c>
      <c r="D2572" t="s">
        <v>660</v>
      </c>
      <c r="E2572" t="s">
        <v>661</v>
      </c>
      <c r="F2572" t="s">
        <v>666</v>
      </c>
      <c r="G2572" t="s">
        <v>11044</v>
      </c>
      <c r="H2572" t="s">
        <v>1290</v>
      </c>
      <c r="I2572" t="s">
        <v>1291</v>
      </c>
      <c r="J2572">
        <v>1</v>
      </c>
      <c r="L2572" t="s">
        <v>1272</v>
      </c>
      <c r="M2572" t="s">
        <v>1292</v>
      </c>
      <c r="N2572" t="s">
        <v>1293</v>
      </c>
      <c r="O2572" t="s">
        <v>7553</v>
      </c>
      <c r="P2572" t="s">
        <v>73</v>
      </c>
      <c r="Q2572" t="s">
        <v>25</v>
      </c>
      <c r="R2572" t="s">
        <v>25</v>
      </c>
      <c r="S2572" t="s">
        <v>8646</v>
      </c>
      <c r="T2572" t="b">
        <v>0</v>
      </c>
      <c r="U2572" t="b">
        <v>0</v>
      </c>
      <c r="V2572">
        <v>1</v>
      </c>
      <c r="W2572">
        <v>32.5</v>
      </c>
      <c r="X2572">
        <v>15</v>
      </c>
      <c r="AB2572">
        <v>2</v>
      </c>
      <c r="AC2572">
        <v>2</v>
      </c>
      <c r="AD2572">
        <v>3</v>
      </c>
      <c r="AE2572" t="s">
        <v>2289</v>
      </c>
      <c r="AG2572" t="s">
        <v>7554</v>
      </c>
      <c r="AH2572" t="s">
        <v>7555</v>
      </c>
    </row>
    <row r="2573" spans="1:34" x14ac:dyDescent="0.25">
      <c r="A2573">
        <v>8</v>
      </c>
      <c r="B2573" t="s">
        <v>659</v>
      </c>
      <c r="C2573" t="s">
        <v>662</v>
      </c>
      <c r="D2573" t="s">
        <v>660</v>
      </c>
      <c r="E2573" t="s">
        <v>661</v>
      </c>
      <c r="F2573" t="s">
        <v>666</v>
      </c>
      <c r="G2573" t="s">
        <v>11044</v>
      </c>
      <c r="H2573" t="s">
        <v>1290</v>
      </c>
      <c r="I2573" t="s">
        <v>1291</v>
      </c>
      <c r="J2573">
        <v>1</v>
      </c>
      <c r="L2573" t="s">
        <v>1272</v>
      </c>
      <c r="M2573" t="s">
        <v>1292</v>
      </c>
      <c r="N2573" t="s">
        <v>1293</v>
      </c>
      <c r="O2573" t="s">
        <v>7556</v>
      </c>
      <c r="P2573" t="s">
        <v>73</v>
      </c>
      <c r="Q2573" t="s">
        <v>25</v>
      </c>
      <c r="R2573" t="s">
        <v>25</v>
      </c>
      <c r="S2573" t="s">
        <v>8646</v>
      </c>
      <c r="T2573" t="b">
        <v>0</v>
      </c>
      <c r="U2573" t="b">
        <v>0</v>
      </c>
      <c r="V2573">
        <v>2</v>
      </c>
      <c r="W2573">
        <v>35</v>
      </c>
      <c r="X2573">
        <v>15</v>
      </c>
      <c r="AB2573">
        <v>2</v>
      </c>
      <c r="AC2573">
        <v>2</v>
      </c>
      <c r="AD2573">
        <v>3</v>
      </c>
      <c r="AE2573" t="s">
        <v>2289</v>
      </c>
      <c r="AG2573" t="s">
        <v>7554</v>
      </c>
      <c r="AH2573" t="s">
        <v>7557</v>
      </c>
    </row>
    <row r="2574" spans="1:34" x14ac:dyDescent="0.25">
      <c r="A2574">
        <v>8</v>
      </c>
      <c r="B2574" t="s">
        <v>659</v>
      </c>
      <c r="C2574" t="s">
        <v>662</v>
      </c>
      <c r="D2574" t="s">
        <v>660</v>
      </c>
      <c r="E2574" t="s">
        <v>661</v>
      </c>
      <c r="F2574" t="s">
        <v>666</v>
      </c>
      <c r="G2574" t="s">
        <v>11044</v>
      </c>
      <c r="H2574" t="s">
        <v>1290</v>
      </c>
      <c r="I2574" t="s">
        <v>1291</v>
      </c>
      <c r="J2574">
        <v>1</v>
      </c>
      <c r="L2574" t="s">
        <v>1272</v>
      </c>
      <c r="M2574" t="s">
        <v>1292</v>
      </c>
      <c r="N2574" t="s">
        <v>1293</v>
      </c>
      <c r="O2574" t="s">
        <v>7558</v>
      </c>
      <c r="P2574" t="s">
        <v>73</v>
      </c>
      <c r="Q2574" t="s">
        <v>25</v>
      </c>
      <c r="R2574" t="s">
        <v>25</v>
      </c>
      <c r="S2574" t="s">
        <v>8646</v>
      </c>
      <c r="T2574" t="b">
        <v>0</v>
      </c>
      <c r="U2574" t="b">
        <v>0</v>
      </c>
      <c r="V2574">
        <v>3</v>
      </c>
      <c r="W2574">
        <v>35</v>
      </c>
      <c r="X2574">
        <v>15</v>
      </c>
      <c r="AB2574">
        <v>2</v>
      </c>
      <c r="AC2574">
        <v>2</v>
      </c>
      <c r="AD2574">
        <v>3</v>
      </c>
      <c r="AE2574" t="s">
        <v>618</v>
      </c>
      <c r="AG2574" t="s">
        <v>7260</v>
      </c>
      <c r="AH2574" t="s">
        <v>7559</v>
      </c>
    </row>
    <row r="2575" spans="1:34" x14ac:dyDescent="0.25">
      <c r="A2575">
        <v>8</v>
      </c>
      <c r="B2575" t="s">
        <v>659</v>
      </c>
      <c r="C2575" t="s">
        <v>662</v>
      </c>
      <c r="D2575" t="s">
        <v>660</v>
      </c>
      <c r="E2575" t="s">
        <v>661</v>
      </c>
      <c r="F2575" t="s">
        <v>666</v>
      </c>
      <c r="G2575" t="s">
        <v>11044</v>
      </c>
      <c r="H2575" t="s">
        <v>1290</v>
      </c>
      <c r="I2575" t="s">
        <v>1291</v>
      </c>
      <c r="J2575">
        <v>1</v>
      </c>
      <c r="L2575" t="s">
        <v>1272</v>
      </c>
      <c r="M2575" t="s">
        <v>1292</v>
      </c>
      <c r="N2575" t="s">
        <v>1293</v>
      </c>
      <c r="O2575" t="s">
        <v>7560</v>
      </c>
      <c r="P2575" t="s">
        <v>356</v>
      </c>
      <c r="Q2575" t="s">
        <v>25</v>
      </c>
      <c r="R2575" t="s">
        <v>25</v>
      </c>
      <c r="S2575" t="s">
        <v>357</v>
      </c>
      <c r="T2575" t="b">
        <v>0</v>
      </c>
      <c r="U2575" t="b">
        <v>1</v>
      </c>
      <c r="V2575">
        <v>1</v>
      </c>
      <c r="Y2575">
        <v>360</v>
      </c>
      <c r="Z2575">
        <v>1.55</v>
      </c>
      <c r="AA2575" t="s">
        <v>3957</v>
      </c>
      <c r="AG2575" t="s">
        <v>6920</v>
      </c>
      <c r="AH2575" t="s">
        <v>1293</v>
      </c>
    </row>
    <row r="2576" spans="1:34" x14ac:dyDescent="0.25">
      <c r="A2576">
        <v>8</v>
      </c>
      <c r="B2576" t="s">
        <v>659</v>
      </c>
      <c r="C2576" t="s">
        <v>662</v>
      </c>
      <c r="D2576" t="s">
        <v>660</v>
      </c>
      <c r="E2576" t="s">
        <v>661</v>
      </c>
      <c r="F2576" t="s">
        <v>666</v>
      </c>
      <c r="G2576" t="s">
        <v>11044</v>
      </c>
      <c r="H2576" t="s">
        <v>1294</v>
      </c>
      <c r="I2576" t="s">
        <v>1295</v>
      </c>
      <c r="J2576">
        <v>2</v>
      </c>
      <c r="L2576" t="s">
        <v>1277</v>
      </c>
      <c r="M2576" t="s">
        <v>1296</v>
      </c>
      <c r="N2576" t="s">
        <v>1297</v>
      </c>
      <c r="O2576" t="s">
        <v>7561</v>
      </c>
      <c r="P2576" t="s">
        <v>363</v>
      </c>
      <c r="Q2576" t="s">
        <v>357</v>
      </c>
      <c r="R2576" t="s">
        <v>357</v>
      </c>
      <c r="S2576" t="s">
        <v>357</v>
      </c>
      <c r="T2576" t="b">
        <v>0</v>
      </c>
      <c r="U2576" t="b">
        <v>1</v>
      </c>
      <c r="V2576">
        <v>1</v>
      </c>
      <c r="Y2576">
        <v>300</v>
      </c>
      <c r="Z2576">
        <v>0.56999999999999995</v>
      </c>
      <c r="AA2576" t="s">
        <v>3957</v>
      </c>
      <c r="AG2576" t="s">
        <v>272</v>
      </c>
      <c r="AH2576" t="s">
        <v>1296</v>
      </c>
    </row>
    <row r="2577" spans="1:34" x14ac:dyDescent="0.25">
      <c r="A2577">
        <v>8</v>
      </c>
      <c r="B2577" t="s">
        <v>659</v>
      </c>
      <c r="C2577" t="s">
        <v>662</v>
      </c>
      <c r="D2577" t="s">
        <v>660</v>
      </c>
      <c r="E2577" t="s">
        <v>661</v>
      </c>
      <c r="F2577" t="s">
        <v>666</v>
      </c>
      <c r="G2577" t="s">
        <v>11044</v>
      </c>
      <c r="H2577" t="s">
        <v>1294</v>
      </c>
      <c r="I2577" t="s">
        <v>1295</v>
      </c>
      <c r="J2577">
        <v>2</v>
      </c>
      <c r="L2577" t="s">
        <v>1277</v>
      </c>
      <c r="M2577" t="s">
        <v>1296</v>
      </c>
      <c r="N2577" t="s">
        <v>1297</v>
      </c>
      <c r="O2577" t="s">
        <v>7562</v>
      </c>
      <c r="P2577" t="s">
        <v>394</v>
      </c>
      <c r="Q2577" t="s">
        <v>272</v>
      </c>
      <c r="R2577" t="s">
        <v>8666</v>
      </c>
      <c r="S2577" t="s">
        <v>8645</v>
      </c>
      <c r="T2577" t="b">
        <v>0</v>
      </c>
      <c r="U2577" t="b">
        <v>0</v>
      </c>
      <c r="V2577">
        <v>1</v>
      </c>
      <c r="W2577">
        <v>0</v>
      </c>
      <c r="X2577">
        <v>15</v>
      </c>
      <c r="AG2577" t="s">
        <v>2818</v>
      </c>
      <c r="AH2577" t="s">
        <v>7563</v>
      </c>
    </row>
    <row r="2578" spans="1:34" x14ac:dyDescent="0.25">
      <c r="A2578">
        <v>8</v>
      </c>
      <c r="B2578" t="s">
        <v>659</v>
      </c>
      <c r="C2578" t="s">
        <v>662</v>
      </c>
      <c r="D2578" t="s">
        <v>660</v>
      </c>
      <c r="E2578" t="s">
        <v>661</v>
      </c>
      <c r="F2578" t="s">
        <v>666</v>
      </c>
      <c r="G2578" t="s">
        <v>11044</v>
      </c>
      <c r="H2578" t="s">
        <v>1294</v>
      </c>
      <c r="I2578" t="s">
        <v>1295</v>
      </c>
      <c r="J2578">
        <v>2</v>
      </c>
      <c r="L2578" t="s">
        <v>1277</v>
      </c>
      <c r="M2578" t="s">
        <v>1296</v>
      </c>
      <c r="N2578" t="s">
        <v>1297</v>
      </c>
      <c r="O2578" t="s">
        <v>7564</v>
      </c>
      <c r="P2578" t="s">
        <v>398</v>
      </c>
      <c r="Q2578" t="s">
        <v>272</v>
      </c>
      <c r="R2578" t="s">
        <v>8666</v>
      </c>
      <c r="S2578" t="s">
        <v>8645</v>
      </c>
      <c r="T2578" t="b">
        <v>0</v>
      </c>
      <c r="U2578" t="b">
        <v>0</v>
      </c>
      <c r="V2578">
        <v>1</v>
      </c>
      <c r="W2578">
        <v>0</v>
      </c>
      <c r="X2578">
        <v>12</v>
      </c>
      <c r="AG2578" t="s">
        <v>2818</v>
      </c>
      <c r="AH2578" t="s">
        <v>7565</v>
      </c>
    </row>
    <row r="2579" spans="1:34" x14ac:dyDescent="0.25">
      <c r="A2579">
        <v>8</v>
      </c>
      <c r="B2579" t="s">
        <v>659</v>
      </c>
      <c r="C2579" t="s">
        <v>662</v>
      </c>
      <c r="D2579" t="s">
        <v>660</v>
      </c>
      <c r="E2579" t="s">
        <v>661</v>
      </c>
      <c r="F2579" t="s">
        <v>666</v>
      </c>
      <c r="G2579" t="s">
        <v>11044</v>
      </c>
      <c r="H2579" t="s">
        <v>1294</v>
      </c>
      <c r="I2579" t="s">
        <v>1295</v>
      </c>
      <c r="J2579">
        <v>2</v>
      </c>
      <c r="L2579" t="s">
        <v>1277</v>
      </c>
      <c r="M2579" t="s">
        <v>1296</v>
      </c>
      <c r="N2579" t="s">
        <v>1297</v>
      </c>
      <c r="O2579" t="s">
        <v>7566</v>
      </c>
      <c r="P2579" t="s">
        <v>403</v>
      </c>
      <c r="Q2579" t="s">
        <v>272</v>
      </c>
      <c r="R2579" t="s">
        <v>8666</v>
      </c>
      <c r="S2579" t="s">
        <v>8645</v>
      </c>
      <c r="T2579" t="b">
        <v>0</v>
      </c>
      <c r="U2579" t="b">
        <v>0</v>
      </c>
      <c r="V2579">
        <v>1</v>
      </c>
      <c r="W2579">
        <v>0</v>
      </c>
      <c r="X2579">
        <v>8</v>
      </c>
      <c r="AG2579" t="s">
        <v>2818</v>
      </c>
      <c r="AH2579" t="s">
        <v>7567</v>
      </c>
    </row>
    <row r="2580" spans="1:34" x14ac:dyDescent="0.25">
      <c r="A2580">
        <v>8</v>
      </c>
      <c r="B2580" t="s">
        <v>659</v>
      </c>
      <c r="C2580" t="s">
        <v>662</v>
      </c>
      <c r="D2580" t="s">
        <v>660</v>
      </c>
      <c r="E2580" t="s">
        <v>661</v>
      </c>
      <c r="F2580" t="s">
        <v>666</v>
      </c>
      <c r="G2580" t="s">
        <v>11044</v>
      </c>
      <c r="H2580" t="s">
        <v>1294</v>
      </c>
      <c r="I2580" t="s">
        <v>1295</v>
      </c>
      <c r="J2580">
        <v>2</v>
      </c>
      <c r="L2580" t="s">
        <v>1277</v>
      </c>
      <c r="M2580" t="s">
        <v>1296</v>
      </c>
      <c r="N2580" t="s">
        <v>1297</v>
      </c>
      <c r="O2580" t="s">
        <v>7568</v>
      </c>
      <c r="P2580" t="s">
        <v>389</v>
      </c>
      <c r="Q2580" t="s">
        <v>148</v>
      </c>
      <c r="R2580" t="s">
        <v>8659</v>
      </c>
      <c r="S2580" t="s">
        <v>8662</v>
      </c>
      <c r="T2580" t="b">
        <v>0</v>
      </c>
      <c r="U2580" t="b">
        <v>0</v>
      </c>
      <c r="V2580">
        <v>1</v>
      </c>
      <c r="W2580">
        <v>0</v>
      </c>
      <c r="X2580">
        <v>10</v>
      </c>
      <c r="AH2580" t="s">
        <v>7569</v>
      </c>
    </row>
    <row r="2581" spans="1:34" x14ac:dyDescent="0.25">
      <c r="A2581">
        <v>8</v>
      </c>
      <c r="B2581" t="s">
        <v>659</v>
      </c>
      <c r="C2581" t="s">
        <v>662</v>
      </c>
      <c r="D2581" t="s">
        <v>660</v>
      </c>
      <c r="E2581" t="s">
        <v>661</v>
      </c>
      <c r="F2581" t="s">
        <v>666</v>
      </c>
      <c r="G2581" t="s">
        <v>11044</v>
      </c>
      <c r="H2581" t="s">
        <v>1294</v>
      </c>
      <c r="I2581" t="s">
        <v>1295</v>
      </c>
      <c r="J2581">
        <v>2</v>
      </c>
      <c r="L2581" t="s">
        <v>1277</v>
      </c>
      <c r="M2581" t="s">
        <v>1296</v>
      </c>
      <c r="N2581" t="s">
        <v>1297</v>
      </c>
      <c r="O2581" t="s">
        <v>7570</v>
      </c>
      <c r="P2581" t="s">
        <v>394</v>
      </c>
      <c r="Q2581" t="s">
        <v>272</v>
      </c>
      <c r="R2581" t="s">
        <v>8666</v>
      </c>
      <c r="S2581" t="s">
        <v>8645</v>
      </c>
      <c r="T2581" t="b">
        <v>0</v>
      </c>
      <c r="U2581" t="b">
        <v>0</v>
      </c>
      <c r="V2581">
        <v>2</v>
      </c>
      <c r="W2581">
        <v>0</v>
      </c>
      <c r="X2581">
        <v>15</v>
      </c>
      <c r="AG2581" t="s">
        <v>2818</v>
      </c>
      <c r="AH2581" t="s">
        <v>7571</v>
      </c>
    </row>
    <row r="2582" spans="1:34" x14ac:dyDescent="0.25">
      <c r="A2582">
        <v>8</v>
      </c>
      <c r="B2582" t="s">
        <v>659</v>
      </c>
      <c r="C2582" t="s">
        <v>662</v>
      </c>
      <c r="D2582" t="s">
        <v>660</v>
      </c>
      <c r="E2582" t="s">
        <v>661</v>
      </c>
      <c r="F2582" t="s">
        <v>666</v>
      </c>
      <c r="G2582" t="s">
        <v>11044</v>
      </c>
      <c r="H2582" t="s">
        <v>1294</v>
      </c>
      <c r="I2582" t="s">
        <v>1295</v>
      </c>
      <c r="J2582">
        <v>2</v>
      </c>
      <c r="L2582" t="s">
        <v>1277</v>
      </c>
      <c r="M2582" t="s">
        <v>1296</v>
      </c>
      <c r="N2582" t="s">
        <v>1297</v>
      </c>
      <c r="O2582" t="s">
        <v>7572</v>
      </c>
      <c r="P2582" t="s">
        <v>398</v>
      </c>
      <c r="Q2582" t="s">
        <v>272</v>
      </c>
      <c r="R2582" t="s">
        <v>8666</v>
      </c>
      <c r="S2582" t="s">
        <v>8645</v>
      </c>
      <c r="T2582" t="b">
        <v>0</v>
      </c>
      <c r="U2582" t="b">
        <v>0</v>
      </c>
      <c r="V2582">
        <v>2</v>
      </c>
      <c r="W2582">
        <v>0</v>
      </c>
      <c r="X2582">
        <v>12</v>
      </c>
      <c r="AG2582" t="s">
        <v>2818</v>
      </c>
      <c r="AH2582" t="s">
        <v>7573</v>
      </c>
    </row>
    <row r="2583" spans="1:34" x14ac:dyDescent="0.25">
      <c r="A2583">
        <v>8</v>
      </c>
      <c r="B2583" t="s">
        <v>659</v>
      </c>
      <c r="C2583" t="s">
        <v>662</v>
      </c>
      <c r="D2583" t="s">
        <v>660</v>
      </c>
      <c r="E2583" t="s">
        <v>661</v>
      </c>
      <c r="F2583" t="s">
        <v>666</v>
      </c>
      <c r="G2583" t="s">
        <v>11044</v>
      </c>
      <c r="H2583" t="s">
        <v>1294</v>
      </c>
      <c r="I2583" t="s">
        <v>1295</v>
      </c>
      <c r="J2583">
        <v>2</v>
      </c>
      <c r="L2583" t="s">
        <v>1277</v>
      </c>
      <c r="M2583" t="s">
        <v>1296</v>
      </c>
      <c r="N2583" t="s">
        <v>1297</v>
      </c>
      <c r="O2583" t="s">
        <v>7574</v>
      </c>
      <c r="P2583" t="s">
        <v>403</v>
      </c>
      <c r="Q2583" t="s">
        <v>272</v>
      </c>
      <c r="R2583" t="s">
        <v>8666</v>
      </c>
      <c r="S2583" t="s">
        <v>8645</v>
      </c>
      <c r="T2583" t="b">
        <v>0</v>
      </c>
      <c r="U2583" t="b">
        <v>0</v>
      </c>
      <c r="V2583">
        <v>2</v>
      </c>
      <c r="W2583">
        <v>0</v>
      </c>
      <c r="X2583">
        <v>8</v>
      </c>
      <c r="AG2583" t="s">
        <v>2818</v>
      </c>
      <c r="AH2583" t="s">
        <v>7575</v>
      </c>
    </row>
    <row r="2584" spans="1:34" x14ac:dyDescent="0.25">
      <c r="A2584">
        <v>8</v>
      </c>
      <c r="B2584" t="s">
        <v>659</v>
      </c>
      <c r="C2584" t="s">
        <v>662</v>
      </c>
      <c r="D2584" t="s">
        <v>660</v>
      </c>
      <c r="E2584" t="s">
        <v>661</v>
      </c>
      <c r="F2584" t="s">
        <v>666</v>
      </c>
      <c r="G2584" t="s">
        <v>11044</v>
      </c>
      <c r="H2584" t="s">
        <v>1294</v>
      </c>
      <c r="I2584" t="s">
        <v>1295</v>
      </c>
      <c r="J2584">
        <v>2</v>
      </c>
      <c r="L2584" t="s">
        <v>1277</v>
      </c>
      <c r="M2584" t="s">
        <v>1296</v>
      </c>
      <c r="N2584" t="s">
        <v>1297</v>
      </c>
      <c r="O2584" t="s">
        <v>7576</v>
      </c>
      <c r="P2584" t="s">
        <v>389</v>
      </c>
      <c r="Q2584" t="s">
        <v>148</v>
      </c>
      <c r="R2584" t="s">
        <v>8659</v>
      </c>
      <c r="S2584" t="s">
        <v>8662</v>
      </c>
      <c r="T2584" t="b">
        <v>0</v>
      </c>
      <c r="U2584" t="b">
        <v>0</v>
      </c>
      <c r="V2584">
        <v>2</v>
      </c>
      <c r="W2584">
        <v>0</v>
      </c>
      <c r="X2584">
        <v>10</v>
      </c>
      <c r="AH2584" t="s">
        <v>7577</v>
      </c>
    </row>
    <row r="2585" spans="1:34" x14ac:dyDescent="0.25">
      <c r="A2585">
        <v>8</v>
      </c>
      <c r="B2585" t="s">
        <v>659</v>
      </c>
      <c r="C2585" t="s">
        <v>662</v>
      </c>
      <c r="D2585" t="s">
        <v>660</v>
      </c>
      <c r="E2585" t="s">
        <v>661</v>
      </c>
      <c r="F2585" t="s">
        <v>666</v>
      </c>
      <c r="G2585" t="s">
        <v>11044</v>
      </c>
      <c r="H2585" t="s">
        <v>1294</v>
      </c>
      <c r="I2585" t="s">
        <v>1295</v>
      </c>
      <c r="J2585">
        <v>2</v>
      </c>
      <c r="L2585" t="s">
        <v>1277</v>
      </c>
      <c r="M2585" t="s">
        <v>1296</v>
      </c>
      <c r="N2585" t="s">
        <v>1297</v>
      </c>
      <c r="O2585" t="s">
        <v>7578</v>
      </c>
      <c r="P2585" t="s">
        <v>177</v>
      </c>
      <c r="Q2585" t="s">
        <v>148</v>
      </c>
      <c r="R2585" t="s">
        <v>8659</v>
      </c>
      <c r="S2585" t="s">
        <v>8645</v>
      </c>
      <c r="T2585" t="b">
        <v>1</v>
      </c>
      <c r="U2585" t="b">
        <v>0</v>
      </c>
      <c r="V2585">
        <v>1</v>
      </c>
      <c r="W2585">
        <v>15</v>
      </c>
      <c r="X2585">
        <v>10</v>
      </c>
      <c r="AG2585" t="s">
        <v>272</v>
      </c>
      <c r="AH2585" t="s">
        <v>7579</v>
      </c>
    </row>
    <row r="2586" spans="1:34" x14ac:dyDescent="0.25">
      <c r="A2586">
        <v>8</v>
      </c>
      <c r="B2586" t="s">
        <v>659</v>
      </c>
      <c r="C2586" t="s">
        <v>662</v>
      </c>
      <c r="D2586" t="s">
        <v>660</v>
      </c>
      <c r="E2586" t="s">
        <v>661</v>
      </c>
      <c r="F2586" t="s">
        <v>666</v>
      </c>
      <c r="G2586" t="s">
        <v>11044</v>
      </c>
      <c r="H2586" t="s">
        <v>1294</v>
      </c>
      <c r="I2586" t="s">
        <v>1295</v>
      </c>
      <c r="J2586">
        <v>2</v>
      </c>
      <c r="L2586" t="s">
        <v>1277</v>
      </c>
      <c r="M2586" t="s">
        <v>1296</v>
      </c>
      <c r="N2586" t="s">
        <v>1297</v>
      </c>
      <c r="O2586" t="s">
        <v>7580</v>
      </c>
      <c r="P2586" t="s">
        <v>147</v>
      </c>
      <c r="Q2586" t="s">
        <v>148</v>
      </c>
      <c r="R2586" t="s">
        <v>8659</v>
      </c>
      <c r="S2586" t="s">
        <v>8645</v>
      </c>
      <c r="T2586" t="b">
        <v>0</v>
      </c>
      <c r="U2586" t="b">
        <v>0</v>
      </c>
      <c r="V2586">
        <v>1</v>
      </c>
      <c r="W2586">
        <v>110</v>
      </c>
      <c r="X2586">
        <v>10</v>
      </c>
      <c r="AB2586">
        <v>3</v>
      </c>
      <c r="AC2586">
        <v>1</v>
      </c>
      <c r="AD2586">
        <v>2</v>
      </c>
      <c r="AE2586" t="s">
        <v>1745</v>
      </c>
      <c r="AG2586" t="s">
        <v>7581</v>
      </c>
      <c r="AH2586" t="s">
        <v>7582</v>
      </c>
    </row>
    <row r="2587" spans="1:34" x14ac:dyDescent="0.25">
      <c r="A2587">
        <v>8</v>
      </c>
      <c r="B2587" t="s">
        <v>659</v>
      </c>
      <c r="C2587" t="s">
        <v>662</v>
      </c>
      <c r="D2587" t="s">
        <v>660</v>
      </c>
      <c r="E2587" t="s">
        <v>661</v>
      </c>
      <c r="F2587" t="s">
        <v>666</v>
      </c>
      <c r="G2587" t="s">
        <v>11044</v>
      </c>
      <c r="H2587" t="s">
        <v>1294</v>
      </c>
      <c r="I2587" t="s">
        <v>1295</v>
      </c>
      <c r="J2587">
        <v>2</v>
      </c>
      <c r="L2587" t="s">
        <v>1277</v>
      </c>
      <c r="M2587" t="s">
        <v>1296</v>
      </c>
      <c r="N2587" t="s">
        <v>1297</v>
      </c>
      <c r="O2587" t="s">
        <v>7583</v>
      </c>
      <c r="P2587" t="s">
        <v>147</v>
      </c>
      <c r="Q2587" t="s">
        <v>148</v>
      </c>
      <c r="R2587" t="s">
        <v>8659</v>
      </c>
      <c r="S2587" t="s">
        <v>8645</v>
      </c>
      <c r="T2587" t="b">
        <v>0</v>
      </c>
      <c r="U2587" t="b">
        <v>0</v>
      </c>
      <c r="V2587">
        <v>2</v>
      </c>
      <c r="W2587">
        <v>120</v>
      </c>
      <c r="X2587">
        <v>10</v>
      </c>
      <c r="AB2587">
        <v>3</v>
      </c>
      <c r="AC2587">
        <v>1</v>
      </c>
      <c r="AD2587">
        <v>2</v>
      </c>
      <c r="AE2587" t="s">
        <v>1745</v>
      </c>
      <c r="AG2587" t="s">
        <v>7581</v>
      </c>
      <c r="AH2587" t="s">
        <v>7584</v>
      </c>
    </row>
    <row r="2588" spans="1:34" x14ac:dyDescent="0.25">
      <c r="A2588">
        <v>8</v>
      </c>
      <c r="B2588" t="s">
        <v>659</v>
      </c>
      <c r="C2588" t="s">
        <v>662</v>
      </c>
      <c r="D2588" t="s">
        <v>660</v>
      </c>
      <c r="E2588" t="s">
        <v>661</v>
      </c>
      <c r="F2588" t="s">
        <v>666</v>
      </c>
      <c r="G2588" t="s">
        <v>11044</v>
      </c>
      <c r="H2588" t="s">
        <v>1294</v>
      </c>
      <c r="I2588" t="s">
        <v>1295</v>
      </c>
      <c r="J2588">
        <v>2</v>
      </c>
      <c r="L2588" t="s">
        <v>1277</v>
      </c>
      <c r="M2588" t="s">
        <v>1296</v>
      </c>
      <c r="N2588" t="s">
        <v>1297</v>
      </c>
      <c r="O2588" t="s">
        <v>7585</v>
      </c>
      <c r="P2588" t="s">
        <v>147</v>
      </c>
      <c r="Q2588" t="s">
        <v>148</v>
      </c>
      <c r="R2588" t="s">
        <v>8659</v>
      </c>
      <c r="S2588" t="s">
        <v>8645</v>
      </c>
      <c r="T2588" t="b">
        <v>0</v>
      </c>
      <c r="U2588" t="b">
        <v>0</v>
      </c>
      <c r="V2588">
        <v>3</v>
      </c>
      <c r="W2588">
        <v>130</v>
      </c>
      <c r="X2588">
        <v>8</v>
      </c>
      <c r="AB2588">
        <v>3</v>
      </c>
      <c r="AC2588">
        <v>1</v>
      </c>
      <c r="AD2588">
        <v>2</v>
      </c>
      <c r="AE2588" t="s">
        <v>1745</v>
      </c>
      <c r="AG2588" t="s">
        <v>2982</v>
      </c>
      <c r="AH2588" t="s">
        <v>7586</v>
      </c>
    </row>
    <row r="2589" spans="1:34" x14ac:dyDescent="0.25">
      <c r="A2589">
        <v>8</v>
      </c>
      <c r="B2589" t="s">
        <v>659</v>
      </c>
      <c r="C2589" t="s">
        <v>662</v>
      </c>
      <c r="D2589" t="s">
        <v>660</v>
      </c>
      <c r="E2589" t="s">
        <v>661</v>
      </c>
      <c r="F2589" t="s">
        <v>666</v>
      </c>
      <c r="G2589" t="s">
        <v>11044</v>
      </c>
      <c r="H2589" t="s">
        <v>1294</v>
      </c>
      <c r="I2589" t="s">
        <v>1295</v>
      </c>
      <c r="J2589">
        <v>2</v>
      </c>
      <c r="L2589" t="s">
        <v>1277</v>
      </c>
      <c r="M2589" t="s">
        <v>1296</v>
      </c>
      <c r="N2589" t="s">
        <v>1297</v>
      </c>
      <c r="O2589" t="s">
        <v>7587</v>
      </c>
      <c r="P2589" t="s">
        <v>147</v>
      </c>
      <c r="Q2589" t="s">
        <v>148</v>
      </c>
      <c r="R2589" t="s">
        <v>8659</v>
      </c>
      <c r="S2589" t="s">
        <v>8645</v>
      </c>
      <c r="T2589" t="b">
        <v>0</v>
      </c>
      <c r="U2589" t="b">
        <v>0</v>
      </c>
      <c r="V2589">
        <v>4</v>
      </c>
      <c r="W2589">
        <v>130</v>
      </c>
      <c r="X2589">
        <v>6</v>
      </c>
      <c r="AB2589">
        <v>3</v>
      </c>
      <c r="AC2589">
        <v>1</v>
      </c>
      <c r="AD2589">
        <v>2</v>
      </c>
      <c r="AE2589" t="s">
        <v>610</v>
      </c>
      <c r="AG2589" t="s">
        <v>7588</v>
      </c>
      <c r="AH2589" t="s">
        <v>7589</v>
      </c>
    </row>
    <row r="2590" spans="1:34" x14ac:dyDescent="0.25">
      <c r="A2590">
        <v>8</v>
      </c>
      <c r="B2590" t="s">
        <v>659</v>
      </c>
      <c r="C2590" t="s">
        <v>662</v>
      </c>
      <c r="D2590" t="s">
        <v>660</v>
      </c>
      <c r="E2590" t="s">
        <v>661</v>
      </c>
      <c r="F2590" t="s">
        <v>666</v>
      </c>
      <c r="G2590" t="s">
        <v>11044</v>
      </c>
      <c r="H2590" t="s">
        <v>1294</v>
      </c>
      <c r="I2590" t="s">
        <v>1295</v>
      </c>
      <c r="J2590">
        <v>2</v>
      </c>
      <c r="L2590" t="s">
        <v>1277</v>
      </c>
      <c r="M2590" t="s">
        <v>1296</v>
      </c>
      <c r="N2590" t="s">
        <v>1297</v>
      </c>
      <c r="O2590" t="s">
        <v>7590</v>
      </c>
      <c r="P2590" t="s">
        <v>181</v>
      </c>
      <c r="Q2590" t="s">
        <v>148</v>
      </c>
      <c r="R2590" t="s">
        <v>8659</v>
      </c>
      <c r="S2590" t="s">
        <v>8645</v>
      </c>
      <c r="T2590" t="b">
        <v>0</v>
      </c>
      <c r="U2590" t="b">
        <v>0</v>
      </c>
      <c r="V2590">
        <v>1</v>
      </c>
      <c r="W2590">
        <v>90</v>
      </c>
      <c r="X2590">
        <v>10</v>
      </c>
      <c r="AB2590">
        <v>3</v>
      </c>
      <c r="AC2590">
        <v>1</v>
      </c>
      <c r="AD2590">
        <v>2</v>
      </c>
      <c r="AE2590" t="s">
        <v>618</v>
      </c>
      <c r="AG2590" t="s">
        <v>7591</v>
      </c>
      <c r="AH2590" t="s">
        <v>7592</v>
      </c>
    </row>
    <row r="2591" spans="1:34" x14ac:dyDescent="0.25">
      <c r="A2591">
        <v>8</v>
      </c>
      <c r="B2591" t="s">
        <v>659</v>
      </c>
      <c r="C2591" t="s">
        <v>662</v>
      </c>
      <c r="D2591" t="s">
        <v>660</v>
      </c>
      <c r="E2591" t="s">
        <v>661</v>
      </c>
      <c r="F2591" t="s">
        <v>666</v>
      </c>
      <c r="G2591" t="s">
        <v>11044</v>
      </c>
      <c r="H2591" t="s">
        <v>1294</v>
      </c>
      <c r="I2591" t="s">
        <v>1295</v>
      </c>
      <c r="J2591">
        <v>2</v>
      </c>
      <c r="L2591" t="s">
        <v>1277</v>
      </c>
      <c r="M2591" t="s">
        <v>1296</v>
      </c>
      <c r="N2591" t="s">
        <v>1297</v>
      </c>
      <c r="O2591" t="s">
        <v>7593</v>
      </c>
      <c r="P2591" t="s">
        <v>181</v>
      </c>
      <c r="Q2591" t="s">
        <v>148</v>
      </c>
      <c r="R2591" t="s">
        <v>8659</v>
      </c>
      <c r="S2591" t="s">
        <v>8645</v>
      </c>
      <c r="T2591" t="b">
        <v>0</v>
      </c>
      <c r="U2591" t="b">
        <v>0</v>
      </c>
      <c r="V2591">
        <v>2</v>
      </c>
      <c r="W2591">
        <v>90</v>
      </c>
      <c r="X2591">
        <v>10</v>
      </c>
      <c r="AB2591">
        <v>3</v>
      </c>
      <c r="AC2591">
        <v>1</v>
      </c>
      <c r="AD2591">
        <v>2</v>
      </c>
      <c r="AE2591" t="s">
        <v>618</v>
      </c>
      <c r="AG2591" t="s">
        <v>7591</v>
      </c>
      <c r="AH2591" t="s">
        <v>7594</v>
      </c>
    </row>
    <row r="2592" spans="1:34" x14ac:dyDescent="0.25">
      <c r="A2592">
        <v>8</v>
      </c>
      <c r="B2592" t="s">
        <v>659</v>
      </c>
      <c r="C2592" t="s">
        <v>662</v>
      </c>
      <c r="D2592" t="s">
        <v>660</v>
      </c>
      <c r="E2592" t="s">
        <v>661</v>
      </c>
      <c r="F2592" t="s">
        <v>666</v>
      </c>
      <c r="G2592" t="s">
        <v>11044</v>
      </c>
      <c r="H2592" t="s">
        <v>1294</v>
      </c>
      <c r="I2592" t="s">
        <v>1295</v>
      </c>
      <c r="J2592">
        <v>2</v>
      </c>
      <c r="L2592" t="s">
        <v>1277</v>
      </c>
      <c r="M2592" t="s">
        <v>1296</v>
      </c>
      <c r="N2592" t="s">
        <v>1297</v>
      </c>
      <c r="O2592" t="s">
        <v>7595</v>
      </c>
      <c r="P2592" t="s">
        <v>181</v>
      </c>
      <c r="Q2592" t="s">
        <v>148</v>
      </c>
      <c r="R2592" t="s">
        <v>8659</v>
      </c>
      <c r="S2592" t="s">
        <v>8645</v>
      </c>
      <c r="T2592" t="b">
        <v>0</v>
      </c>
      <c r="U2592" t="b">
        <v>0</v>
      </c>
      <c r="V2592">
        <v>3</v>
      </c>
      <c r="W2592">
        <v>95</v>
      </c>
      <c r="X2592">
        <v>9</v>
      </c>
      <c r="AB2592">
        <v>3</v>
      </c>
      <c r="AC2592">
        <v>1</v>
      </c>
      <c r="AD2592">
        <v>2</v>
      </c>
      <c r="AE2592" t="s">
        <v>1745</v>
      </c>
      <c r="AG2592" t="s">
        <v>7596</v>
      </c>
      <c r="AH2592" t="s">
        <v>7597</v>
      </c>
    </row>
    <row r="2593" spans="1:34" x14ac:dyDescent="0.25">
      <c r="A2593">
        <v>8</v>
      </c>
      <c r="B2593" t="s">
        <v>659</v>
      </c>
      <c r="C2593" t="s">
        <v>662</v>
      </c>
      <c r="D2593" t="s">
        <v>660</v>
      </c>
      <c r="E2593" t="s">
        <v>661</v>
      </c>
      <c r="F2593" t="s">
        <v>666</v>
      </c>
      <c r="G2593" t="s">
        <v>11044</v>
      </c>
      <c r="H2593" t="s">
        <v>1294</v>
      </c>
      <c r="I2593" t="s">
        <v>1295</v>
      </c>
      <c r="J2593">
        <v>2</v>
      </c>
      <c r="L2593" t="s">
        <v>1277</v>
      </c>
      <c r="M2593" t="s">
        <v>1296</v>
      </c>
      <c r="N2593" t="s">
        <v>1297</v>
      </c>
      <c r="O2593" t="s">
        <v>7598</v>
      </c>
      <c r="P2593" t="s">
        <v>200</v>
      </c>
      <c r="Q2593" t="s">
        <v>148</v>
      </c>
      <c r="R2593" t="s">
        <v>8490</v>
      </c>
      <c r="S2593" t="s">
        <v>8645</v>
      </c>
      <c r="T2593" t="b">
        <v>0</v>
      </c>
      <c r="U2593" t="b">
        <v>0</v>
      </c>
      <c r="V2593">
        <v>1</v>
      </c>
      <c r="W2593">
        <v>20</v>
      </c>
      <c r="X2593">
        <v>10</v>
      </c>
      <c r="AB2593">
        <v>2</v>
      </c>
      <c r="AC2593">
        <v>2</v>
      </c>
      <c r="AD2593">
        <v>3</v>
      </c>
      <c r="AE2593" t="s">
        <v>618</v>
      </c>
      <c r="AG2593" t="s">
        <v>7599</v>
      </c>
      <c r="AH2593" t="s">
        <v>7600</v>
      </c>
    </row>
    <row r="2594" spans="1:34" x14ac:dyDescent="0.25">
      <c r="A2594">
        <v>8</v>
      </c>
      <c r="B2594" t="s">
        <v>659</v>
      </c>
      <c r="C2594" t="s">
        <v>662</v>
      </c>
      <c r="D2594" t="s">
        <v>660</v>
      </c>
      <c r="E2594" t="s">
        <v>661</v>
      </c>
      <c r="F2594" t="s">
        <v>666</v>
      </c>
      <c r="G2594" t="s">
        <v>11044</v>
      </c>
      <c r="H2594" t="s">
        <v>1294</v>
      </c>
      <c r="I2594" t="s">
        <v>1295</v>
      </c>
      <c r="J2594">
        <v>2</v>
      </c>
      <c r="L2594" t="s">
        <v>1277</v>
      </c>
      <c r="M2594" t="s">
        <v>1296</v>
      </c>
      <c r="N2594" t="s">
        <v>1297</v>
      </c>
      <c r="O2594" t="s">
        <v>7601</v>
      </c>
      <c r="P2594" t="s">
        <v>200</v>
      </c>
      <c r="Q2594" t="s">
        <v>148</v>
      </c>
      <c r="R2594" t="s">
        <v>8490</v>
      </c>
      <c r="S2594" t="s">
        <v>8645</v>
      </c>
      <c r="T2594" t="b">
        <v>0</v>
      </c>
      <c r="U2594" t="b">
        <v>0</v>
      </c>
      <c r="V2594">
        <v>2</v>
      </c>
      <c r="W2594">
        <v>25</v>
      </c>
      <c r="X2594">
        <v>11</v>
      </c>
      <c r="AB2594">
        <v>2</v>
      </c>
      <c r="AC2594">
        <v>2</v>
      </c>
      <c r="AD2594">
        <v>3</v>
      </c>
      <c r="AE2594" t="s">
        <v>618</v>
      </c>
      <c r="AG2594" t="s">
        <v>7602</v>
      </c>
      <c r="AH2594" t="s">
        <v>7603</v>
      </c>
    </row>
    <row r="2595" spans="1:34" x14ac:dyDescent="0.25">
      <c r="A2595">
        <v>8</v>
      </c>
      <c r="B2595" t="s">
        <v>659</v>
      </c>
      <c r="C2595" t="s">
        <v>662</v>
      </c>
      <c r="D2595" t="s">
        <v>660</v>
      </c>
      <c r="E2595" t="s">
        <v>661</v>
      </c>
      <c r="F2595" t="s">
        <v>666</v>
      </c>
      <c r="G2595" t="s">
        <v>11044</v>
      </c>
      <c r="H2595" t="s">
        <v>1294</v>
      </c>
      <c r="I2595" t="s">
        <v>1295</v>
      </c>
      <c r="J2595">
        <v>2</v>
      </c>
      <c r="L2595" t="s">
        <v>1277</v>
      </c>
      <c r="M2595" t="s">
        <v>1296</v>
      </c>
      <c r="N2595" t="s">
        <v>1297</v>
      </c>
      <c r="O2595" t="s">
        <v>7604</v>
      </c>
      <c r="P2595" t="s">
        <v>200</v>
      </c>
      <c r="Q2595" t="s">
        <v>148</v>
      </c>
      <c r="R2595" t="s">
        <v>8490</v>
      </c>
      <c r="S2595" t="s">
        <v>8645</v>
      </c>
      <c r="T2595" t="b">
        <v>0</v>
      </c>
      <c r="U2595" t="b">
        <v>0</v>
      </c>
      <c r="V2595">
        <v>3</v>
      </c>
      <c r="W2595">
        <v>30</v>
      </c>
      <c r="X2595">
        <v>11</v>
      </c>
      <c r="AB2595">
        <v>2</v>
      </c>
      <c r="AC2595">
        <v>2</v>
      </c>
      <c r="AD2595">
        <v>3</v>
      </c>
      <c r="AE2595" t="s">
        <v>618</v>
      </c>
      <c r="AG2595" t="s">
        <v>7605</v>
      </c>
      <c r="AH2595" t="s">
        <v>7606</v>
      </c>
    </row>
    <row r="2596" spans="1:34" x14ac:dyDescent="0.25">
      <c r="A2596">
        <v>8</v>
      </c>
      <c r="B2596" t="s">
        <v>659</v>
      </c>
      <c r="C2596" t="s">
        <v>662</v>
      </c>
      <c r="D2596" t="s">
        <v>660</v>
      </c>
      <c r="E2596" t="s">
        <v>661</v>
      </c>
      <c r="F2596" t="s">
        <v>666</v>
      </c>
      <c r="G2596" t="s">
        <v>11044</v>
      </c>
      <c r="H2596" t="s">
        <v>1294</v>
      </c>
      <c r="I2596" t="s">
        <v>1295</v>
      </c>
      <c r="J2596">
        <v>2</v>
      </c>
      <c r="L2596" t="s">
        <v>1277</v>
      </c>
      <c r="M2596" t="s">
        <v>1296</v>
      </c>
      <c r="N2596" t="s">
        <v>1297</v>
      </c>
      <c r="O2596" t="s">
        <v>7607</v>
      </c>
      <c r="P2596" t="s">
        <v>313</v>
      </c>
      <c r="Q2596" t="s">
        <v>148</v>
      </c>
      <c r="R2596" t="s">
        <v>8659</v>
      </c>
      <c r="S2596" t="s">
        <v>8645</v>
      </c>
      <c r="T2596" t="b">
        <v>0</v>
      </c>
      <c r="U2596" t="b">
        <v>0</v>
      </c>
      <c r="V2596">
        <v>1</v>
      </c>
      <c r="W2596">
        <v>30</v>
      </c>
      <c r="X2596">
        <v>10</v>
      </c>
      <c r="AB2596">
        <v>2</v>
      </c>
      <c r="AC2596">
        <v>1</v>
      </c>
      <c r="AD2596">
        <v>3</v>
      </c>
      <c r="AE2596" t="s">
        <v>618</v>
      </c>
      <c r="AG2596" t="s">
        <v>3189</v>
      </c>
      <c r="AH2596" t="s">
        <v>7608</v>
      </c>
    </row>
    <row r="2597" spans="1:34" x14ac:dyDescent="0.25">
      <c r="A2597">
        <v>8</v>
      </c>
      <c r="B2597" t="s">
        <v>659</v>
      </c>
      <c r="C2597" t="s">
        <v>662</v>
      </c>
      <c r="D2597" t="s">
        <v>660</v>
      </c>
      <c r="E2597" t="s">
        <v>661</v>
      </c>
      <c r="F2597" t="s">
        <v>666</v>
      </c>
      <c r="G2597" t="s">
        <v>11044</v>
      </c>
      <c r="H2597" t="s">
        <v>1294</v>
      </c>
      <c r="I2597" t="s">
        <v>1295</v>
      </c>
      <c r="J2597">
        <v>2</v>
      </c>
      <c r="L2597" t="s">
        <v>1277</v>
      </c>
      <c r="M2597" t="s">
        <v>1296</v>
      </c>
      <c r="N2597" t="s">
        <v>1297</v>
      </c>
      <c r="O2597" t="s">
        <v>7609</v>
      </c>
      <c r="P2597" t="s">
        <v>313</v>
      </c>
      <c r="Q2597" t="s">
        <v>148</v>
      </c>
      <c r="R2597" t="s">
        <v>8659</v>
      </c>
      <c r="S2597" t="s">
        <v>8645</v>
      </c>
      <c r="T2597" t="b">
        <v>0</v>
      </c>
      <c r="U2597" t="b">
        <v>0</v>
      </c>
      <c r="V2597">
        <v>2</v>
      </c>
      <c r="W2597">
        <v>30</v>
      </c>
      <c r="X2597">
        <v>10</v>
      </c>
      <c r="AB2597">
        <v>2</v>
      </c>
      <c r="AC2597">
        <v>1</v>
      </c>
      <c r="AD2597">
        <v>3</v>
      </c>
      <c r="AE2597" t="s">
        <v>618</v>
      </c>
      <c r="AG2597" t="s">
        <v>3189</v>
      </c>
      <c r="AH2597" t="s">
        <v>7610</v>
      </c>
    </row>
    <row r="2598" spans="1:34" x14ac:dyDescent="0.25">
      <c r="A2598">
        <v>8</v>
      </c>
      <c r="B2598" t="s">
        <v>659</v>
      </c>
      <c r="C2598" t="s">
        <v>662</v>
      </c>
      <c r="D2598" t="s">
        <v>660</v>
      </c>
      <c r="E2598" t="s">
        <v>661</v>
      </c>
      <c r="F2598" t="s">
        <v>666</v>
      </c>
      <c r="G2598" t="s">
        <v>11044</v>
      </c>
      <c r="H2598" t="s">
        <v>1294</v>
      </c>
      <c r="I2598" t="s">
        <v>1295</v>
      </c>
      <c r="J2598">
        <v>2</v>
      </c>
      <c r="L2598" t="s">
        <v>1277</v>
      </c>
      <c r="M2598" t="s">
        <v>1296</v>
      </c>
      <c r="N2598" t="s">
        <v>1297</v>
      </c>
      <c r="O2598" t="s">
        <v>7611</v>
      </c>
      <c r="P2598" t="s">
        <v>313</v>
      </c>
      <c r="Q2598" t="s">
        <v>148</v>
      </c>
      <c r="R2598" t="s">
        <v>8659</v>
      </c>
      <c r="S2598" t="s">
        <v>8645</v>
      </c>
      <c r="T2598" t="b">
        <v>0</v>
      </c>
      <c r="U2598" t="b">
        <v>0</v>
      </c>
      <c r="V2598">
        <v>3</v>
      </c>
      <c r="W2598">
        <v>40</v>
      </c>
      <c r="X2598">
        <v>10</v>
      </c>
      <c r="AB2598">
        <v>2</v>
      </c>
      <c r="AC2598">
        <v>1</v>
      </c>
      <c r="AD2598">
        <v>3</v>
      </c>
      <c r="AE2598" t="s">
        <v>1745</v>
      </c>
      <c r="AG2598" t="s">
        <v>2181</v>
      </c>
      <c r="AH2598" t="s">
        <v>7612</v>
      </c>
    </row>
    <row r="2599" spans="1:34" x14ac:dyDescent="0.25">
      <c r="A2599">
        <v>8</v>
      </c>
      <c r="B2599" t="s">
        <v>659</v>
      </c>
      <c r="C2599" t="s">
        <v>662</v>
      </c>
      <c r="D2599" t="s">
        <v>660</v>
      </c>
      <c r="E2599" t="s">
        <v>661</v>
      </c>
      <c r="F2599" t="s">
        <v>666</v>
      </c>
      <c r="G2599" t="s">
        <v>11044</v>
      </c>
      <c r="H2599" t="s">
        <v>1294</v>
      </c>
      <c r="I2599" t="s">
        <v>1295</v>
      </c>
      <c r="J2599">
        <v>2</v>
      </c>
      <c r="L2599" t="s">
        <v>1277</v>
      </c>
      <c r="M2599" t="s">
        <v>1296</v>
      </c>
      <c r="N2599" t="s">
        <v>1297</v>
      </c>
      <c r="O2599" t="s">
        <v>7613</v>
      </c>
      <c r="P2599" t="s">
        <v>217</v>
      </c>
      <c r="Q2599" t="s">
        <v>8650</v>
      </c>
      <c r="R2599" t="s">
        <v>8637</v>
      </c>
      <c r="S2599" t="s">
        <v>8645</v>
      </c>
      <c r="T2599" t="b">
        <v>1</v>
      </c>
      <c r="U2599" t="b">
        <v>0</v>
      </c>
      <c r="V2599">
        <v>1</v>
      </c>
      <c r="W2599">
        <v>25</v>
      </c>
      <c r="X2599">
        <v>9</v>
      </c>
      <c r="AB2599">
        <v>2</v>
      </c>
      <c r="AC2599">
        <v>1</v>
      </c>
      <c r="AD2599">
        <v>3</v>
      </c>
      <c r="AE2599" t="s">
        <v>1745</v>
      </c>
      <c r="AG2599" t="s">
        <v>7614</v>
      </c>
      <c r="AH2599" t="s">
        <v>7615</v>
      </c>
    </row>
    <row r="2600" spans="1:34" x14ac:dyDescent="0.25">
      <c r="A2600">
        <v>8</v>
      </c>
      <c r="B2600" t="s">
        <v>659</v>
      </c>
      <c r="C2600" t="s">
        <v>662</v>
      </c>
      <c r="D2600" t="s">
        <v>660</v>
      </c>
      <c r="E2600" t="s">
        <v>661</v>
      </c>
      <c r="F2600" t="s">
        <v>666</v>
      </c>
      <c r="G2600" t="s">
        <v>11044</v>
      </c>
      <c r="H2600" t="s">
        <v>1294</v>
      </c>
      <c r="I2600" t="s">
        <v>1295</v>
      </c>
      <c r="J2600">
        <v>2</v>
      </c>
      <c r="L2600" t="s">
        <v>1277</v>
      </c>
      <c r="M2600" t="s">
        <v>1296</v>
      </c>
      <c r="N2600" t="s">
        <v>1297</v>
      </c>
      <c r="O2600" t="s">
        <v>7616</v>
      </c>
      <c r="P2600" t="s">
        <v>217</v>
      </c>
      <c r="Q2600" t="s">
        <v>8650</v>
      </c>
      <c r="R2600" t="s">
        <v>8637</v>
      </c>
      <c r="S2600" t="s">
        <v>8645</v>
      </c>
      <c r="T2600" t="b">
        <v>1</v>
      </c>
      <c r="U2600" t="b">
        <v>0</v>
      </c>
      <c r="V2600">
        <v>2</v>
      </c>
      <c r="W2600">
        <v>25</v>
      </c>
      <c r="X2600">
        <v>8</v>
      </c>
      <c r="AB2600">
        <v>2</v>
      </c>
      <c r="AC2600">
        <v>1</v>
      </c>
      <c r="AD2600">
        <v>3</v>
      </c>
      <c r="AE2600" t="s">
        <v>1745</v>
      </c>
      <c r="AG2600" t="s">
        <v>7617</v>
      </c>
      <c r="AH2600" t="s">
        <v>7618</v>
      </c>
    </row>
    <row r="2601" spans="1:34" x14ac:dyDescent="0.25">
      <c r="A2601">
        <v>8</v>
      </c>
      <c r="B2601" t="s">
        <v>659</v>
      </c>
      <c r="C2601" t="s">
        <v>662</v>
      </c>
      <c r="D2601" t="s">
        <v>660</v>
      </c>
      <c r="E2601" t="s">
        <v>661</v>
      </c>
      <c r="F2601" t="s">
        <v>666</v>
      </c>
      <c r="G2601" t="s">
        <v>11044</v>
      </c>
      <c r="H2601" t="s">
        <v>1294</v>
      </c>
      <c r="I2601" t="s">
        <v>1295</v>
      </c>
      <c r="J2601">
        <v>2</v>
      </c>
      <c r="L2601" t="s">
        <v>1277</v>
      </c>
      <c r="M2601" t="s">
        <v>1296</v>
      </c>
      <c r="N2601" t="s">
        <v>1297</v>
      </c>
      <c r="O2601" t="s">
        <v>7619</v>
      </c>
      <c r="P2601" t="s">
        <v>217</v>
      </c>
      <c r="Q2601" t="s">
        <v>8650</v>
      </c>
      <c r="R2601" t="s">
        <v>8637</v>
      </c>
      <c r="S2601" t="s">
        <v>8645</v>
      </c>
      <c r="T2601" t="b">
        <v>1</v>
      </c>
      <c r="U2601" t="b">
        <v>0</v>
      </c>
      <c r="V2601">
        <v>3</v>
      </c>
      <c r="W2601">
        <v>25</v>
      </c>
      <c r="X2601">
        <v>7</v>
      </c>
      <c r="AB2601">
        <v>2</v>
      </c>
      <c r="AC2601">
        <v>1</v>
      </c>
      <c r="AD2601">
        <v>3</v>
      </c>
      <c r="AE2601" t="s">
        <v>1745</v>
      </c>
      <c r="AG2601" t="s">
        <v>7620</v>
      </c>
      <c r="AH2601" t="s">
        <v>7621</v>
      </c>
    </row>
    <row r="2602" spans="1:34" x14ac:dyDescent="0.25">
      <c r="A2602">
        <v>8</v>
      </c>
      <c r="B2602" t="s">
        <v>659</v>
      </c>
      <c r="C2602" t="s">
        <v>662</v>
      </c>
      <c r="D2602" t="s">
        <v>660</v>
      </c>
      <c r="E2602" t="s">
        <v>661</v>
      </c>
      <c r="F2602" t="s">
        <v>666</v>
      </c>
      <c r="G2602" t="s">
        <v>11044</v>
      </c>
      <c r="H2602" t="s">
        <v>1294</v>
      </c>
      <c r="I2602" t="s">
        <v>1295</v>
      </c>
      <c r="J2602">
        <v>2</v>
      </c>
      <c r="L2602" t="s">
        <v>1277</v>
      </c>
      <c r="M2602" t="s">
        <v>1296</v>
      </c>
      <c r="N2602" t="s">
        <v>1297</v>
      </c>
      <c r="O2602" t="s">
        <v>7622</v>
      </c>
      <c r="P2602" t="s">
        <v>209</v>
      </c>
      <c r="Q2602" t="s">
        <v>8650</v>
      </c>
      <c r="R2602" t="s">
        <v>8637</v>
      </c>
      <c r="S2602" t="s">
        <v>8645</v>
      </c>
      <c r="T2602" t="b">
        <v>0</v>
      </c>
      <c r="U2602" t="b">
        <v>0</v>
      </c>
      <c r="V2602">
        <v>1</v>
      </c>
      <c r="W2602">
        <v>62.5</v>
      </c>
      <c r="X2602">
        <v>10</v>
      </c>
      <c r="AB2602">
        <v>2</v>
      </c>
      <c r="AC2602">
        <v>1</v>
      </c>
      <c r="AD2602">
        <v>3</v>
      </c>
      <c r="AE2602" t="s">
        <v>2289</v>
      </c>
      <c r="AG2602" t="s">
        <v>5413</v>
      </c>
      <c r="AH2602" t="s">
        <v>7623</v>
      </c>
    </row>
    <row r="2603" spans="1:34" x14ac:dyDescent="0.25">
      <c r="A2603">
        <v>8</v>
      </c>
      <c r="B2603" t="s">
        <v>659</v>
      </c>
      <c r="C2603" t="s">
        <v>662</v>
      </c>
      <c r="D2603" t="s">
        <v>660</v>
      </c>
      <c r="E2603" t="s">
        <v>661</v>
      </c>
      <c r="F2603" t="s">
        <v>666</v>
      </c>
      <c r="G2603" t="s">
        <v>11044</v>
      </c>
      <c r="H2603" t="s">
        <v>1294</v>
      </c>
      <c r="I2603" t="s">
        <v>1295</v>
      </c>
      <c r="J2603">
        <v>2</v>
      </c>
      <c r="L2603" t="s">
        <v>1277</v>
      </c>
      <c r="M2603" t="s">
        <v>1296</v>
      </c>
      <c r="N2603" t="s">
        <v>1297</v>
      </c>
      <c r="O2603" t="s">
        <v>7624</v>
      </c>
      <c r="P2603" t="s">
        <v>209</v>
      </c>
      <c r="Q2603" t="s">
        <v>8650</v>
      </c>
      <c r="R2603" t="s">
        <v>8637</v>
      </c>
      <c r="S2603" t="s">
        <v>8645</v>
      </c>
      <c r="T2603" t="b">
        <v>0</v>
      </c>
      <c r="U2603" t="b">
        <v>0</v>
      </c>
      <c r="V2603">
        <v>2</v>
      </c>
      <c r="W2603">
        <v>65</v>
      </c>
      <c r="X2603">
        <v>8</v>
      </c>
      <c r="AB2603">
        <v>2</v>
      </c>
      <c r="AC2603">
        <v>1</v>
      </c>
      <c r="AD2603">
        <v>3</v>
      </c>
      <c r="AE2603" t="s">
        <v>1745</v>
      </c>
      <c r="AG2603" t="s">
        <v>7625</v>
      </c>
      <c r="AH2603" t="s">
        <v>7626</v>
      </c>
    </row>
    <row r="2604" spans="1:34" x14ac:dyDescent="0.25">
      <c r="A2604">
        <v>8</v>
      </c>
      <c r="B2604" t="s">
        <v>659</v>
      </c>
      <c r="C2604" t="s">
        <v>662</v>
      </c>
      <c r="D2604" t="s">
        <v>660</v>
      </c>
      <c r="E2604" t="s">
        <v>661</v>
      </c>
      <c r="F2604" t="s">
        <v>666</v>
      </c>
      <c r="G2604" t="s">
        <v>11044</v>
      </c>
      <c r="H2604" t="s">
        <v>1294</v>
      </c>
      <c r="I2604" t="s">
        <v>1295</v>
      </c>
      <c r="J2604">
        <v>2</v>
      </c>
      <c r="L2604" t="s">
        <v>1277</v>
      </c>
      <c r="M2604" t="s">
        <v>1296</v>
      </c>
      <c r="N2604" t="s">
        <v>1297</v>
      </c>
      <c r="O2604" t="s">
        <v>7627</v>
      </c>
      <c r="P2604" t="s">
        <v>209</v>
      </c>
      <c r="Q2604" t="s">
        <v>8650</v>
      </c>
      <c r="R2604" t="s">
        <v>8637</v>
      </c>
      <c r="S2604" t="s">
        <v>8645</v>
      </c>
      <c r="T2604" t="b">
        <v>0</v>
      </c>
      <c r="U2604" t="b">
        <v>0</v>
      </c>
      <c r="V2604">
        <v>3</v>
      </c>
      <c r="W2604">
        <v>65</v>
      </c>
      <c r="X2604">
        <v>8</v>
      </c>
      <c r="AB2604">
        <v>2</v>
      </c>
      <c r="AC2604">
        <v>1</v>
      </c>
      <c r="AD2604">
        <v>3</v>
      </c>
      <c r="AE2604" t="s">
        <v>1745</v>
      </c>
      <c r="AG2604" t="s">
        <v>7628</v>
      </c>
      <c r="AH2604" t="s">
        <v>7629</v>
      </c>
    </row>
    <row r="2605" spans="1:34" x14ac:dyDescent="0.25">
      <c r="A2605">
        <v>8</v>
      </c>
      <c r="B2605" t="s">
        <v>659</v>
      </c>
      <c r="C2605" t="s">
        <v>662</v>
      </c>
      <c r="D2605" t="s">
        <v>660</v>
      </c>
      <c r="E2605" t="s">
        <v>661</v>
      </c>
      <c r="F2605" t="s">
        <v>666</v>
      </c>
      <c r="G2605" t="s">
        <v>11044</v>
      </c>
      <c r="H2605" t="s">
        <v>1294</v>
      </c>
      <c r="I2605" t="s">
        <v>1295</v>
      </c>
      <c r="J2605">
        <v>2</v>
      </c>
      <c r="L2605" t="s">
        <v>1277</v>
      </c>
      <c r="M2605" t="s">
        <v>1296</v>
      </c>
      <c r="N2605" t="s">
        <v>1297</v>
      </c>
      <c r="O2605" t="s">
        <v>7630</v>
      </c>
      <c r="P2605" t="s">
        <v>373</v>
      </c>
      <c r="Q2605" t="s">
        <v>357</v>
      </c>
      <c r="R2605" t="s">
        <v>357</v>
      </c>
      <c r="S2605" t="s">
        <v>8645</v>
      </c>
      <c r="T2605" t="b">
        <v>0</v>
      </c>
      <c r="U2605" t="b">
        <v>1</v>
      </c>
      <c r="V2605">
        <v>1</v>
      </c>
      <c r="Y2605">
        <v>20</v>
      </c>
      <c r="Z2605">
        <v>0</v>
      </c>
      <c r="AA2605" t="s">
        <v>3957</v>
      </c>
      <c r="AG2605" t="s">
        <v>7341</v>
      </c>
      <c r="AH2605" t="s">
        <v>7631</v>
      </c>
    </row>
    <row r="2606" spans="1:34" x14ac:dyDescent="0.25">
      <c r="A2606">
        <v>8</v>
      </c>
      <c r="B2606" t="s">
        <v>659</v>
      </c>
      <c r="C2606" t="s">
        <v>662</v>
      </c>
      <c r="D2606" t="s">
        <v>660</v>
      </c>
      <c r="E2606" t="s">
        <v>661</v>
      </c>
      <c r="F2606" t="s">
        <v>666</v>
      </c>
      <c r="G2606" t="s">
        <v>11044</v>
      </c>
      <c r="H2606" t="s">
        <v>1294</v>
      </c>
      <c r="I2606" t="s">
        <v>1295</v>
      </c>
      <c r="J2606">
        <v>2</v>
      </c>
      <c r="L2606" t="s">
        <v>1277</v>
      </c>
      <c r="M2606" t="s">
        <v>1296</v>
      </c>
      <c r="N2606" t="s">
        <v>1297</v>
      </c>
      <c r="O2606" t="s">
        <v>7632</v>
      </c>
      <c r="P2606" t="s">
        <v>373</v>
      </c>
      <c r="Q2606" t="s">
        <v>357</v>
      </c>
      <c r="R2606" t="s">
        <v>357</v>
      </c>
      <c r="S2606" t="s">
        <v>8645</v>
      </c>
      <c r="T2606" t="b">
        <v>0</v>
      </c>
      <c r="U2606" t="b">
        <v>1</v>
      </c>
      <c r="V2606">
        <v>2</v>
      </c>
      <c r="Y2606">
        <v>20</v>
      </c>
      <c r="Z2606">
        <v>0</v>
      </c>
      <c r="AA2606" t="s">
        <v>3957</v>
      </c>
      <c r="AG2606" t="s">
        <v>7341</v>
      </c>
      <c r="AH2606" t="s">
        <v>7633</v>
      </c>
    </row>
    <row r="2607" spans="1:34" x14ac:dyDescent="0.25">
      <c r="A2607">
        <v>8</v>
      </c>
      <c r="B2607" t="s">
        <v>659</v>
      </c>
      <c r="C2607" t="s">
        <v>662</v>
      </c>
      <c r="D2607" t="s">
        <v>660</v>
      </c>
      <c r="E2607" t="s">
        <v>661</v>
      </c>
      <c r="F2607" t="s">
        <v>666</v>
      </c>
      <c r="G2607" t="s">
        <v>11044</v>
      </c>
      <c r="H2607" t="s">
        <v>1294</v>
      </c>
      <c r="I2607" t="s">
        <v>1295</v>
      </c>
      <c r="J2607">
        <v>2</v>
      </c>
      <c r="L2607" t="s">
        <v>1277</v>
      </c>
      <c r="M2607" t="s">
        <v>1296</v>
      </c>
      <c r="N2607" t="s">
        <v>1297</v>
      </c>
      <c r="O2607" t="s">
        <v>7634</v>
      </c>
      <c r="P2607" t="s">
        <v>373</v>
      </c>
      <c r="Q2607" t="s">
        <v>357</v>
      </c>
      <c r="R2607" t="s">
        <v>357</v>
      </c>
      <c r="S2607" t="s">
        <v>8645</v>
      </c>
      <c r="T2607" t="b">
        <v>0</v>
      </c>
      <c r="U2607" t="b">
        <v>1</v>
      </c>
      <c r="V2607">
        <v>3</v>
      </c>
      <c r="Y2607">
        <v>20</v>
      </c>
      <c r="Z2607">
        <v>0</v>
      </c>
      <c r="AA2607" t="s">
        <v>3957</v>
      </c>
      <c r="AG2607" t="s">
        <v>7341</v>
      </c>
      <c r="AH2607" t="s">
        <v>7635</v>
      </c>
    </row>
    <row r="2608" spans="1:34" x14ac:dyDescent="0.25">
      <c r="A2608">
        <v>8</v>
      </c>
      <c r="B2608" t="s">
        <v>659</v>
      </c>
      <c r="C2608" t="s">
        <v>662</v>
      </c>
      <c r="D2608" t="s">
        <v>660</v>
      </c>
      <c r="E2608" t="s">
        <v>661</v>
      </c>
      <c r="F2608" t="s">
        <v>666</v>
      </c>
      <c r="G2608" t="s">
        <v>11044</v>
      </c>
      <c r="H2608" t="s">
        <v>1294</v>
      </c>
      <c r="I2608" t="s">
        <v>1295</v>
      </c>
      <c r="J2608">
        <v>2</v>
      </c>
      <c r="L2608" t="s">
        <v>1277</v>
      </c>
      <c r="M2608" t="s">
        <v>1296</v>
      </c>
      <c r="N2608" t="s">
        <v>1297</v>
      </c>
      <c r="O2608" t="s">
        <v>7636</v>
      </c>
      <c r="P2608" t="s">
        <v>373</v>
      </c>
      <c r="Q2608" t="s">
        <v>357</v>
      </c>
      <c r="R2608" t="s">
        <v>357</v>
      </c>
      <c r="S2608" t="s">
        <v>8645</v>
      </c>
      <c r="T2608" t="b">
        <v>0</v>
      </c>
      <c r="U2608" t="b">
        <v>1</v>
      </c>
      <c r="V2608">
        <v>4</v>
      </c>
      <c r="Y2608">
        <v>20</v>
      </c>
      <c r="Z2608">
        <v>0</v>
      </c>
      <c r="AA2608" t="s">
        <v>3957</v>
      </c>
      <c r="AG2608" t="s">
        <v>7341</v>
      </c>
      <c r="AH2608" t="s">
        <v>7637</v>
      </c>
    </row>
    <row r="2609" spans="1:34" x14ac:dyDescent="0.25">
      <c r="A2609">
        <v>8</v>
      </c>
      <c r="B2609" t="s">
        <v>659</v>
      </c>
      <c r="C2609" t="s">
        <v>662</v>
      </c>
      <c r="D2609" t="s">
        <v>660</v>
      </c>
      <c r="E2609" t="s">
        <v>661</v>
      </c>
      <c r="F2609" t="s">
        <v>666</v>
      </c>
      <c r="G2609" t="s">
        <v>11044</v>
      </c>
      <c r="H2609" t="s">
        <v>1294</v>
      </c>
      <c r="I2609" t="s">
        <v>1295</v>
      </c>
      <c r="J2609">
        <v>2</v>
      </c>
      <c r="L2609" t="s">
        <v>1277</v>
      </c>
      <c r="M2609" t="s">
        <v>1296</v>
      </c>
      <c r="N2609" t="s">
        <v>1297</v>
      </c>
      <c r="O2609" t="s">
        <v>7638</v>
      </c>
      <c r="P2609" t="s">
        <v>373</v>
      </c>
      <c r="Q2609" t="s">
        <v>357</v>
      </c>
      <c r="R2609" t="s">
        <v>357</v>
      </c>
      <c r="S2609" t="s">
        <v>8645</v>
      </c>
      <c r="T2609" t="b">
        <v>0</v>
      </c>
      <c r="U2609" t="b">
        <v>1</v>
      </c>
      <c r="V2609">
        <v>5</v>
      </c>
      <c r="Y2609">
        <v>20</v>
      </c>
      <c r="Z2609">
        <v>0</v>
      </c>
      <c r="AA2609" t="s">
        <v>3957</v>
      </c>
      <c r="AG2609" t="s">
        <v>7341</v>
      </c>
      <c r="AH2609" t="s">
        <v>7639</v>
      </c>
    </row>
    <row r="2610" spans="1:34" x14ac:dyDescent="0.25">
      <c r="A2610">
        <v>8</v>
      </c>
      <c r="B2610" t="s">
        <v>659</v>
      </c>
      <c r="C2610" t="s">
        <v>662</v>
      </c>
      <c r="D2610" t="s">
        <v>660</v>
      </c>
      <c r="E2610" t="s">
        <v>661</v>
      </c>
      <c r="F2610" t="s">
        <v>666</v>
      </c>
      <c r="G2610" t="s">
        <v>11044</v>
      </c>
      <c r="H2610" t="s">
        <v>1294</v>
      </c>
      <c r="I2610" t="s">
        <v>1295</v>
      </c>
      <c r="J2610">
        <v>2</v>
      </c>
      <c r="L2610" t="s">
        <v>1277</v>
      </c>
      <c r="M2610" t="s">
        <v>1296</v>
      </c>
      <c r="N2610" t="s">
        <v>1297</v>
      </c>
      <c r="O2610" t="s">
        <v>7640</v>
      </c>
      <c r="P2610" t="s">
        <v>373</v>
      </c>
      <c r="Q2610" t="s">
        <v>357</v>
      </c>
      <c r="R2610" t="s">
        <v>357</v>
      </c>
      <c r="S2610" t="s">
        <v>8645</v>
      </c>
      <c r="T2610" t="b">
        <v>0</v>
      </c>
      <c r="U2610" t="b">
        <v>1</v>
      </c>
      <c r="V2610">
        <v>6</v>
      </c>
      <c r="Y2610">
        <v>20</v>
      </c>
      <c r="Z2610">
        <v>0</v>
      </c>
      <c r="AA2610" t="s">
        <v>3957</v>
      </c>
      <c r="AG2610" t="s">
        <v>7341</v>
      </c>
      <c r="AH2610" t="s">
        <v>1297</v>
      </c>
    </row>
    <row r="2611" spans="1:34" x14ac:dyDescent="0.25">
      <c r="A2611">
        <v>8</v>
      </c>
      <c r="B2611" t="s">
        <v>659</v>
      </c>
      <c r="C2611" t="s">
        <v>662</v>
      </c>
      <c r="D2611" t="s">
        <v>660</v>
      </c>
      <c r="E2611" t="s">
        <v>661</v>
      </c>
      <c r="F2611" t="s">
        <v>666</v>
      </c>
      <c r="G2611" t="s">
        <v>11044</v>
      </c>
      <c r="H2611" t="s">
        <v>1298</v>
      </c>
      <c r="I2611" t="s">
        <v>1299</v>
      </c>
      <c r="J2611">
        <v>3</v>
      </c>
      <c r="L2611" t="s">
        <v>1282</v>
      </c>
      <c r="M2611" t="s">
        <v>1300</v>
      </c>
      <c r="N2611" t="s">
        <v>1301</v>
      </c>
      <c r="O2611" t="s">
        <v>7641</v>
      </c>
      <c r="P2611" t="s">
        <v>363</v>
      </c>
      <c r="Q2611" t="s">
        <v>357</v>
      </c>
      <c r="R2611" t="s">
        <v>357</v>
      </c>
      <c r="S2611" t="s">
        <v>357</v>
      </c>
      <c r="T2611" t="b">
        <v>0</v>
      </c>
      <c r="U2611" t="b">
        <v>1</v>
      </c>
      <c r="V2611">
        <v>1</v>
      </c>
      <c r="Y2611">
        <v>300</v>
      </c>
      <c r="Z2611">
        <v>0.56999999999999995</v>
      </c>
      <c r="AA2611" t="s">
        <v>3957</v>
      </c>
      <c r="AG2611" t="s">
        <v>7642</v>
      </c>
      <c r="AH2611" t="s">
        <v>1300</v>
      </c>
    </row>
    <row r="2612" spans="1:34" x14ac:dyDescent="0.25">
      <c r="A2612">
        <v>8</v>
      </c>
      <c r="B2612" t="s">
        <v>659</v>
      </c>
      <c r="C2612" t="s">
        <v>662</v>
      </c>
      <c r="D2612" t="s">
        <v>660</v>
      </c>
      <c r="E2612" t="s">
        <v>661</v>
      </c>
      <c r="F2612" t="s">
        <v>666</v>
      </c>
      <c r="G2612" t="s">
        <v>11044</v>
      </c>
      <c r="H2612" t="s">
        <v>1298</v>
      </c>
      <c r="I2612" t="s">
        <v>1299</v>
      </c>
      <c r="J2612">
        <v>3</v>
      </c>
      <c r="L2612" t="s">
        <v>1282</v>
      </c>
      <c r="M2612" t="s">
        <v>1300</v>
      </c>
      <c r="N2612" t="s">
        <v>1301</v>
      </c>
      <c r="O2612" t="s">
        <v>7643</v>
      </c>
      <c r="P2612" t="s">
        <v>269</v>
      </c>
      <c r="Q2612" t="s">
        <v>369</v>
      </c>
      <c r="R2612" t="s">
        <v>8654</v>
      </c>
      <c r="S2612" t="s">
        <v>8645</v>
      </c>
      <c r="T2612" t="b">
        <v>0</v>
      </c>
      <c r="U2612" t="b">
        <v>0</v>
      </c>
      <c r="V2612">
        <v>1</v>
      </c>
      <c r="W2612">
        <v>0</v>
      </c>
      <c r="X2612">
        <v>10</v>
      </c>
      <c r="AH2612" t="s">
        <v>7644</v>
      </c>
    </row>
    <row r="2613" spans="1:34" x14ac:dyDescent="0.25">
      <c r="A2613">
        <v>8</v>
      </c>
      <c r="B2613" t="s">
        <v>659</v>
      </c>
      <c r="C2613" t="s">
        <v>662</v>
      </c>
      <c r="D2613" t="s">
        <v>660</v>
      </c>
      <c r="E2613" t="s">
        <v>661</v>
      </c>
      <c r="F2613" t="s">
        <v>666</v>
      </c>
      <c r="G2613" t="s">
        <v>11044</v>
      </c>
      <c r="H2613" t="s">
        <v>1298</v>
      </c>
      <c r="I2613" t="s">
        <v>1299</v>
      </c>
      <c r="J2613">
        <v>3</v>
      </c>
      <c r="L2613" t="s">
        <v>1282</v>
      </c>
      <c r="M2613" t="s">
        <v>1300</v>
      </c>
      <c r="N2613" t="s">
        <v>1301</v>
      </c>
      <c r="O2613" t="s">
        <v>7645</v>
      </c>
      <c r="P2613" t="s">
        <v>423</v>
      </c>
      <c r="Q2613" t="s">
        <v>272</v>
      </c>
      <c r="R2613" t="s">
        <v>8666</v>
      </c>
      <c r="S2613" t="s">
        <v>8645</v>
      </c>
      <c r="T2613" t="b">
        <v>0</v>
      </c>
      <c r="U2613" t="b">
        <v>0</v>
      </c>
      <c r="V2613">
        <v>1</v>
      </c>
      <c r="W2613">
        <v>0</v>
      </c>
      <c r="X2613">
        <v>10</v>
      </c>
      <c r="AH2613" t="s">
        <v>7646</v>
      </c>
    </row>
    <row r="2614" spans="1:34" x14ac:dyDescent="0.25">
      <c r="A2614">
        <v>8</v>
      </c>
      <c r="B2614" t="s">
        <v>659</v>
      </c>
      <c r="C2614" t="s">
        <v>662</v>
      </c>
      <c r="D2614" t="s">
        <v>660</v>
      </c>
      <c r="E2614" t="s">
        <v>661</v>
      </c>
      <c r="F2614" t="s">
        <v>666</v>
      </c>
      <c r="G2614" t="s">
        <v>11044</v>
      </c>
      <c r="H2614" t="s">
        <v>1298</v>
      </c>
      <c r="I2614" t="s">
        <v>1299</v>
      </c>
      <c r="J2614">
        <v>3</v>
      </c>
      <c r="L2614" t="s">
        <v>1282</v>
      </c>
      <c r="M2614" t="s">
        <v>1300</v>
      </c>
      <c r="N2614" t="s">
        <v>1301</v>
      </c>
      <c r="O2614" t="s">
        <v>7647</v>
      </c>
      <c r="P2614" t="s">
        <v>275</v>
      </c>
      <c r="Q2614" t="s">
        <v>369</v>
      </c>
      <c r="R2614" t="s">
        <v>8654</v>
      </c>
      <c r="S2614" t="s">
        <v>8645</v>
      </c>
      <c r="T2614" t="b">
        <v>1</v>
      </c>
      <c r="U2614" t="b">
        <v>0</v>
      </c>
      <c r="V2614">
        <v>1</v>
      </c>
      <c r="W2614">
        <v>0</v>
      </c>
      <c r="Y2614">
        <v>8</v>
      </c>
      <c r="AH2614" t="s">
        <v>7648</v>
      </c>
    </row>
    <row r="2615" spans="1:34" x14ac:dyDescent="0.25">
      <c r="A2615">
        <v>8</v>
      </c>
      <c r="B2615" t="s">
        <v>659</v>
      </c>
      <c r="C2615" t="s">
        <v>662</v>
      </c>
      <c r="D2615" t="s">
        <v>660</v>
      </c>
      <c r="E2615" t="s">
        <v>661</v>
      </c>
      <c r="F2615" t="s">
        <v>666</v>
      </c>
      <c r="G2615" t="s">
        <v>11044</v>
      </c>
      <c r="H2615" t="s">
        <v>1298</v>
      </c>
      <c r="I2615" t="s">
        <v>1299</v>
      </c>
      <c r="J2615">
        <v>3</v>
      </c>
      <c r="L2615" t="s">
        <v>1282</v>
      </c>
      <c r="M2615" t="s">
        <v>1300</v>
      </c>
      <c r="N2615" t="s">
        <v>1301</v>
      </c>
      <c r="O2615" t="s">
        <v>7649</v>
      </c>
      <c r="P2615" t="s">
        <v>299</v>
      </c>
      <c r="Q2615" t="s">
        <v>369</v>
      </c>
      <c r="R2615" t="s">
        <v>8795</v>
      </c>
      <c r="S2615" t="s">
        <v>8651</v>
      </c>
      <c r="T2615" t="b">
        <v>0</v>
      </c>
      <c r="U2615" t="b">
        <v>0</v>
      </c>
      <c r="V2615">
        <v>1</v>
      </c>
      <c r="W2615">
        <v>0</v>
      </c>
      <c r="X2615">
        <v>10</v>
      </c>
      <c r="AH2615" t="s">
        <v>7650</v>
      </c>
    </row>
    <row r="2616" spans="1:34" x14ac:dyDescent="0.25">
      <c r="A2616">
        <v>8</v>
      </c>
      <c r="B2616" t="s">
        <v>659</v>
      </c>
      <c r="C2616" t="s">
        <v>662</v>
      </c>
      <c r="D2616" t="s">
        <v>660</v>
      </c>
      <c r="E2616" t="s">
        <v>661</v>
      </c>
      <c r="F2616" t="s">
        <v>666</v>
      </c>
      <c r="G2616" t="s">
        <v>11044</v>
      </c>
      <c r="H2616" t="s">
        <v>1298</v>
      </c>
      <c r="I2616" t="s">
        <v>1299</v>
      </c>
      <c r="J2616">
        <v>3</v>
      </c>
      <c r="L2616" t="s">
        <v>1282</v>
      </c>
      <c r="M2616" t="s">
        <v>1300</v>
      </c>
      <c r="N2616" t="s">
        <v>1301</v>
      </c>
      <c r="O2616" t="s">
        <v>7651</v>
      </c>
      <c r="P2616" t="s">
        <v>286</v>
      </c>
      <c r="Q2616" t="s">
        <v>369</v>
      </c>
      <c r="R2616" t="s">
        <v>8489</v>
      </c>
      <c r="S2616" t="s">
        <v>8645</v>
      </c>
      <c r="T2616" t="b">
        <v>0</v>
      </c>
      <c r="U2616" t="b">
        <v>0</v>
      </c>
      <c r="V2616">
        <v>1</v>
      </c>
      <c r="W2616">
        <v>0</v>
      </c>
      <c r="X2616">
        <v>15</v>
      </c>
      <c r="AH2616" t="s">
        <v>7652</v>
      </c>
    </row>
    <row r="2617" spans="1:34" x14ac:dyDescent="0.25">
      <c r="A2617">
        <v>8</v>
      </c>
      <c r="B2617" t="s">
        <v>659</v>
      </c>
      <c r="C2617" t="s">
        <v>662</v>
      </c>
      <c r="D2617" t="s">
        <v>660</v>
      </c>
      <c r="E2617" t="s">
        <v>661</v>
      </c>
      <c r="F2617" t="s">
        <v>666</v>
      </c>
      <c r="G2617" t="s">
        <v>11044</v>
      </c>
      <c r="H2617" t="s">
        <v>1298</v>
      </c>
      <c r="I2617" t="s">
        <v>1299</v>
      </c>
      <c r="J2617">
        <v>3</v>
      </c>
      <c r="L2617" t="s">
        <v>1282</v>
      </c>
      <c r="M2617" t="s">
        <v>1300</v>
      </c>
      <c r="N2617" t="s">
        <v>1301</v>
      </c>
      <c r="O2617" t="s">
        <v>7653</v>
      </c>
      <c r="P2617" t="s">
        <v>269</v>
      </c>
      <c r="Q2617" t="s">
        <v>369</v>
      </c>
      <c r="R2617" t="s">
        <v>8654</v>
      </c>
      <c r="S2617" t="s">
        <v>8645</v>
      </c>
      <c r="T2617" t="b">
        <v>0</v>
      </c>
      <c r="U2617" t="b">
        <v>0</v>
      </c>
      <c r="V2617">
        <v>2</v>
      </c>
      <c r="W2617">
        <v>0</v>
      </c>
      <c r="X2617">
        <v>10</v>
      </c>
      <c r="AH2617" t="s">
        <v>7654</v>
      </c>
    </row>
    <row r="2618" spans="1:34" x14ac:dyDescent="0.25">
      <c r="A2618">
        <v>8</v>
      </c>
      <c r="B2618" t="s">
        <v>659</v>
      </c>
      <c r="C2618" t="s">
        <v>662</v>
      </c>
      <c r="D2618" t="s">
        <v>660</v>
      </c>
      <c r="E2618" t="s">
        <v>661</v>
      </c>
      <c r="F2618" t="s">
        <v>666</v>
      </c>
      <c r="G2618" t="s">
        <v>11044</v>
      </c>
      <c r="H2618" t="s">
        <v>1298</v>
      </c>
      <c r="I2618" t="s">
        <v>1299</v>
      </c>
      <c r="J2618">
        <v>3</v>
      </c>
      <c r="L2618" t="s">
        <v>1282</v>
      </c>
      <c r="M2618" t="s">
        <v>1300</v>
      </c>
      <c r="N2618" t="s">
        <v>1301</v>
      </c>
      <c r="O2618" t="s">
        <v>7655</v>
      </c>
      <c r="P2618" t="s">
        <v>423</v>
      </c>
      <c r="Q2618" t="s">
        <v>272</v>
      </c>
      <c r="R2618" t="s">
        <v>8666</v>
      </c>
      <c r="S2618" t="s">
        <v>8645</v>
      </c>
      <c r="T2618" t="b">
        <v>0</v>
      </c>
      <c r="U2618" t="b">
        <v>0</v>
      </c>
      <c r="V2618">
        <v>2</v>
      </c>
      <c r="W2618">
        <v>0</v>
      </c>
      <c r="X2618">
        <v>10</v>
      </c>
      <c r="AH2618" t="s">
        <v>7656</v>
      </c>
    </row>
    <row r="2619" spans="1:34" x14ac:dyDescent="0.25">
      <c r="A2619">
        <v>8</v>
      </c>
      <c r="B2619" t="s">
        <v>659</v>
      </c>
      <c r="C2619" t="s">
        <v>662</v>
      </c>
      <c r="D2619" t="s">
        <v>660</v>
      </c>
      <c r="E2619" t="s">
        <v>661</v>
      </c>
      <c r="F2619" t="s">
        <v>666</v>
      </c>
      <c r="G2619" t="s">
        <v>11044</v>
      </c>
      <c r="H2619" t="s">
        <v>1298</v>
      </c>
      <c r="I2619" t="s">
        <v>1299</v>
      </c>
      <c r="J2619">
        <v>3</v>
      </c>
      <c r="L2619" t="s">
        <v>1282</v>
      </c>
      <c r="M2619" t="s">
        <v>1300</v>
      </c>
      <c r="N2619" t="s">
        <v>1301</v>
      </c>
      <c r="O2619" t="s">
        <v>7657</v>
      </c>
      <c r="P2619" t="s">
        <v>275</v>
      </c>
      <c r="Q2619" t="s">
        <v>369</v>
      </c>
      <c r="R2619" t="s">
        <v>8654</v>
      </c>
      <c r="S2619" t="s">
        <v>8645</v>
      </c>
      <c r="T2619" t="b">
        <v>1</v>
      </c>
      <c r="U2619" t="b">
        <v>0</v>
      </c>
      <c r="V2619">
        <v>2</v>
      </c>
      <c r="W2619">
        <v>0</v>
      </c>
      <c r="Y2619">
        <v>8</v>
      </c>
      <c r="AH2619" t="s">
        <v>7658</v>
      </c>
    </row>
    <row r="2620" spans="1:34" x14ac:dyDescent="0.25">
      <c r="A2620">
        <v>8</v>
      </c>
      <c r="B2620" t="s">
        <v>659</v>
      </c>
      <c r="C2620" t="s">
        <v>662</v>
      </c>
      <c r="D2620" t="s">
        <v>660</v>
      </c>
      <c r="E2620" t="s">
        <v>661</v>
      </c>
      <c r="F2620" t="s">
        <v>666</v>
      </c>
      <c r="G2620" t="s">
        <v>11044</v>
      </c>
      <c r="H2620" t="s">
        <v>1298</v>
      </c>
      <c r="I2620" t="s">
        <v>1299</v>
      </c>
      <c r="J2620">
        <v>3</v>
      </c>
      <c r="L2620" t="s">
        <v>1282</v>
      </c>
      <c r="M2620" t="s">
        <v>1300</v>
      </c>
      <c r="N2620" t="s">
        <v>1301</v>
      </c>
      <c r="O2620" t="s">
        <v>7659</v>
      </c>
      <c r="P2620" t="s">
        <v>299</v>
      </c>
      <c r="Q2620" t="s">
        <v>369</v>
      </c>
      <c r="R2620" t="s">
        <v>8795</v>
      </c>
      <c r="S2620" t="s">
        <v>8651</v>
      </c>
      <c r="T2620" t="b">
        <v>0</v>
      </c>
      <c r="U2620" t="b">
        <v>0</v>
      </c>
      <c r="V2620">
        <v>2</v>
      </c>
      <c r="W2620">
        <v>0</v>
      </c>
      <c r="X2620">
        <v>10</v>
      </c>
      <c r="AH2620" t="s">
        <v>7660</v>
      </c>
    </row>
    <row r="2621" spans="1:34" x14ac:dyDescent="0.25">
      <c r="A2621">
        <v>8</v>
      </c>
      <c r="B2621" t="s">
        <v>659</v>
      </c>
      <c r="C2621" t="s">
        <v>662</v>
      </c>
      <c r="D2621" t="s">
        <v>660</v>
      </c>
      <c r="E2621" t="s">
        <v>661</v>
      </c>
      <c r="F2621" t="s">
        <v>666</v>
      </c>
      <c r="G2621" t="s">
        <v>11044</v>
      </c>
      <c r="H2621" t="s">
        <v>1298</v>
      </c>
      <c r="I2621" t="s">
        <v>1299</v>
      </c>
      <c r="J2621">
        <v>3</v>
      </c>
      <c r="L2621" t="s">
        <v>1282</v>
      </c>
      <c r="M2621" t="s">
        <v>1300</v>
      </c>
      <c r="N2621" t="s">
        <v>1301</v>
      </c>
      <c r="O2621" t="s">
        <v>7661</v>
      </c>
      <c r="P2621" t="s">
        <v>286</v>
      </c>
      <c r="Q2621" t="s">
        <v>369</v>
      </c>
      <c r="R2621" t="s">
        <v>8489</v>
      </c>
      <c r="S2621" t="s">
        <v>8645</v>
      </c>
      <c r="T2621" t="b">
        <v>0</v>
      </c>
      <c r="U2621" t="b">
        <v>0</v>
      </c>
      <c r="V2621">
        <v>2</v>
      </c>
      <c r="W2621">
        <v>0</v>
      </c>
      <c r="X2621">
        <v>15</v>
      </c>
      <c r="AH2621" t="s">
        <v>7662</v>
      </c>
    </row>
    <row r="2622" spans="1:34" x14ac:dyDescent="0.25">
      <c r="A2622">
        <v>8</v>
      </c>
      <c r="B2622" t="s">
        <v>659</v>
      </c>
      <c r="C2622" t="s">
        <v>662</v>
      </c>
      <c r="D2622" t="s">
        <v>660</v>
      </c>
      <c r="E2622" t="s">
        <v>661</v>
      </c>
      <c r="F2622" t="s">
        <v>666</v>
      </c>
      <c r="G2622" t="s">
        <v>11044</v>
      </c>
      <c r="H2622" t="s">
        <v>1298</v>
      </c>
      <c r="I2622" t="s">
        <v>1299</v>
      </c>
      <c r="J2622">
        <v>3</v>
      </c>
      <c r="L2622" t="s">
        <v>1282</v>
      </c>
      <c r="M2622" t="s">
        <v>1300</v>
      </c>
      <c r="N2622" t="s">
        <v>1301</v>
      </c>
      <c r="O2622" t="s">
        <v>7663</v>
      </c>
      <c r="P2622" t="s">
        <v>265</v>
      </c>
      <c r="Q2622" t="s">
        <v>369</v>
      </c>
      <c r="R2622" t="s">
        <v>8654</v>
      </c>
      <c r="S2622" t="s">
        <v>8645</v>
      </c>
      <c r="T2622" t="b">
        <v>0</v>
      </c>
      <c r="U2622" t="b">
        <v>0</v>
      </c>
      <c r="V2622">
        <v>1</v>
      </c>
      <c r="W2622">
        <v>75</v>
      </c>
      <c r="X2622">
        <v>10</v>
      </c>
      <c r="AB2622">
        <v>3</v>
      </c>
      <c r="AC2622">
        <v>1</v>
      </c>
      <c r="AD2622">
        <v>2</v>
      </c>
      <c r="AE2622" t="s">
        <v>618</v>
      </c>
      <c r="AG2622" t="s">
        <v>3213</v>
      </c>
      <c r="AH2622" t="s">
        <v>7664</v>
      </c>
    </row>
    <row r="2623" spans="1:34" x14ac:dyDescent="0.25">
      <c r="A2623">
        <v>8</v>
      </c>
      <c r="B2623" t="s">
        <v>659</v>
      </c>
      <c r="C2623" t="s">
        <v>662</v>
      </c>
      <c r="D2623" t="s">
        <v>660</v>
      </c>
      <c r="E2623" t="s">
        <v>661</v>
      </c>
      <c r="F2623" t="s">
        <v>666</v>
      </c>
      <c r="G2623" t="s">
        <v>11044</v>
      </c>
      <c r="H2623" t="s">
        <v>1298</v>
      </c>
      <c r="I2623" t="s">
        <v>1299</v>
      </c>
      <c r="J2623">
        <v>3</v>
      </c>
      <c r="L2623" t="s">
        <v>1282</v>
      </c>
      <c r="M2623" t="s">
        <v>1300</v>
      </c>
      <c r="N2623" t="s">
        <v>1301</v>
      </c>
      <c r="O2623" t="s">
        <v>7665</v>
      </c>
      <c r="P2623" t="s">
        <v>265</v>
      </c>
      <c r="Q2623" t="s">
        <v>369</v>
      </c>
      <c r="R2623" t="s">
        <v>8654</v>
      </c>
      <c r="S2623" t="s">
        <v>8645</v>
      </c>
      <c r="T2623" t="b">
        <v>0</v>
      </c>
      <c r="U2623" t="b">
        <v>0</v>
      </c>
      <c r="V2623">
        <v>2</v>
      </c>
      <c r="W2623">
        <v>75</v>
      </c>
      <c r="X2623">
        <v>10</v>
      </c>
      <c r="AB2623">
        <v>3</v>
      </c>
      <c r="AC2623">
        <v>1</v>
      </c>
      <c r="AD2623">
        <v>2</v>
      </c>
      <c r="AE2623" t="s">
        <v>618</v>
      </c>
      <c r="AG2623" t="s">
        <v>3213</v>
      </c>
      <c r="AH2623" t="s">
        <v>7666</v>
      </c>
    </row>
    <row r="2624" spans="1:34" x14ac:dyDescent="0.25">
      <c r="A2624">
        <v>8</v>
      </c>
      <c r="B2624" t="s">
        <v>659</v>
      </c>
      <c r="C2624" t="s">
        <v>662</v>
      </c>
      <c r="D2624" t="s">
        <v>660</v>
      </c>
      <c r="E2624" t="s">
        <v>661</v>
      </c>
      <c r="F2624" t="s">
        <v>666</v>
      </c>
      <c r="G2624" t="s">
        <v>11044</v>
      </c>
      <c r="H2624" t="s">
        <v>1298</v>
      </c>
      <c r="I2624" t="s">
        <v>1299</v>
      </c>
      <c r="J2624">
        <v>3</v>
      </c>
      <c r="L2624" t="s">
        <v>1282</v>
      </c>
      <c r="M2624" t="s">
        <v>1300</v>
      </c>
      <c r="N2624" t="s">
        <v>1301</v>
      </c>
      <c r="O2624" t="s">
        <v>7667</v>
      </c>
      <c r="P2624" t="s">
        <v>265</v>
      </c>
      <c r="Q2624" t="s">
        <v>369</v>
      </c>
      <c r="R2624" t="s">
        <v>8654</v>
      </c>
      <c r="S2624" t="s">
        <v>8645</v>
      </c>
      <c r="T2624" t="b">
        <v>0</v>
      </c>
      <c r="U2624" t="b">
        <v>0</v>
      </c>
      <c r="V2624">
        <v>3</v>
      </c>
      <c r="W2624">
        <v>75</v>
      </c>
      <c r="X2624">
        <v>10</v>
      </c>
      <c r="AB2624">
        <v>3</v>
      </c>
      <c r="AC2624">
        <v>1</v>
      </c>
      <c r="AD2624">
        <v>2</v>
      </c>
      <c r="AE2624" t="s">
        <v>618</v>
      </c>
      <c r="AG2624" t="s">
        <v>3213</v>
      </c>
      <c r="AH2624" t="s">
        <v>7668</v>
      </c>
    </row>
    <row r="2625" spans="1:34" x14ac:dyDescent="0.25">
      <c r="A2625">
        <v>8</v>
      </c>
      <c r="B2625" t="s">
        <v>659</v>
      </c>
      <c r="C2625" t="s">
        <v>662</v>
      </c>
      <c r="D2625" t="s">
        <v>660</v>
      </c>
      <c r="E2625" t="s">
        <v>661</v>
      </c>
      <c r="F2625" t="s">
        <v>666</v>
      </c>
      <c r="G2625" t="s">
        <v>11044</v>
      </c>
      <c r="H2625" t="s">
        <v>1298</v>
      </c>
      <c r="I2625" t="s">
        <v>1299</v>
      </c>
      <c r="J2625">
        <v>3</v>
      </c>
      <c r="L2625" t="s">
        <v>1282</v>
      </c>
      <c r="M2625" t="s">
        <v>1300</v>
      </c>
      <c r="N2625" t="s">
        <v>1301</v>
      </c>
      <c r="O2625" t="s">
        <v>7669</v>
      </c>
      <c r="P2625" t="s">
        <v>265</v>
      </c>
      <c r="Q2625" t="s">
        <v>369</v>
      </c>
      <c r="R2625" t="s">
        <v>8654</v>
      </c>
      <c r="S2625" t="s">
        <v>8645</v>
      </c>
      <c r="T2625" t="b">
        <v>0</v>
      </c>
      <c r="U2625" t="b">
        <v>0</v>
      </c>
      <c r="V2625">
        <v>4</v>
      </c>
      <c r="W2625">
        <v>75</v>
      </c>
      <c r="X2625">
        <v>10</v>
      </c>
      <c r="AB2625">
        <v>3</v>
      </c>
      <c r="AC2625">
        <v>1</v>
      </c>
      <c r="AD2625">
        <v>2</v>
      </c>
      <c r="AE2625" t="s">
        <v>610</v>
      </c>
      <c r="AG2625" t="s">
        <v>7670</v>
      </c>
      <c r="AH2625" t="s">
        <v>7671</v>
      </c>
    </row>
    <row r="2626" spans="1:34" x14ac:dyDescent="0.25">
      <c r="A2626">
        <v>8</v>
      </c>
      <c r="B2626" t="s">
        <v>659</v>
      </c>
      <c r="C2626" t="s">
        <v>662</v>
      </c>
      <c r="D2626" t="s">
        <v>660</v>
      </c>
      <c r="E2626" t="s">
        <v>661</v>
      </c>
      <c r="F2626" t="s">
        <v>666</v>
      </c>
      <c r="G2626" t="s">
        <v>11044</v>
      </c>
      <c r="H2626" t="s">
        <v>1298</v>
      </c>
      <c r="I2626" t="s">
        <v>1299</v>
      </c>
      <c r="J2626">
        <v>3</v>
      </c>
      <c r="L2626" t="s">
        <v>1282</v>
      </c>
      <c r="M2626" t="s">
        <v>1300</v>
      </c>
      <c r="N2626" t="s">
        <v>1301</v>
      </c>
      <c r="O2626" t="s">
        <v>7672</v>
      </c>
      <c r="P2626" t="s">
        <v>1</v>
      </c>
      <c r="Q2626" t="s">
        <v>2</v>
      </c>
      <c r="R2626" t="s">
        <v>2</v>
      </c>
      <c r="S2626" t="s">
        <v>8646</v>
      </c>
      <c r="T2626" t="b">
        <v>0</v>
      </c>
      <c r="U2626" t="b">
        <v>1</v>
      </c>
      <c r="V2626">
        <v>1</v>
      </c>
      <c r="W2626">
        <v>150</v>
      </c>
      <c r="Y2626">
        <v>70.199999999999989</v>
      </c>
      <c r="AG2626" t="s">
        <v>7133</v>
      </c>
      <c r="AH2626" t="s">
        <v>7673</v>
      </c>
    </row>
    <row r="2627" spans="1:34" x14ac:dyDescent="0.25">
      <c r="A2627">
        <v>8</v>
      </c>
      <c r="B2627" t="s">
        <v>659</v>
      </c>
      <c r="C2627" t="s">
        <v>662</v>
      </c>
      <c r="D2627" t="s">
        <v>660</v>
      </c>
      <c r="E2627" t="s">
        <v>661</v>
      </c>
      <c r="F2627" t="s">
        <v>666</v>
      </c>
      <c r="G2627" t="s">
        <v>11044</v>
      </c>
      <c r="H2627" t="s">
        <v>1298</v>
      </c>
      <c r="I2627" t="s">
        <v>1299</v>
      </c>
      <c r="J2627">
        <v>3</v>
      </c>
      <c r="L2627" t="s">
        <v>1282</v>
      </c>
      <c r="M2627" t="s">
        <v>1300</v>
      </c>
      <c r="N2627" t="s">
        <v>1301</v>
      </c>
      <c r="O2627" t="s">
        <v>7674</v>
      </c>
      <c r="P2627" t="s">
        <v>1</v>
      </c>
      <c r="Q2627" t="s">
        <v>2</v>
      </c>
      <c r="R2627" t="s">
        <v>2</v>
      </c>
      <c r="S2627" t="s">
        <v>8646</v>
      </c>
      <c r="T2627" t="b">
        <v>0</v>
      </c>
      <c r="U2627" t="b">
        <v>1</v>
      </c>
      <c r="V2627">
        <v>2</v>
      </c>
      <c r="W2627">
        <v>150</v>
      </c>
      <c r="Y2627">
        <v>70.199999999999989</v>
      </c>
      <c r="AG2627" t="s">
        <v>7675</v>
      </c>
      <c r="AH2627" t="s">
        <v>7676</v>
      </c>
    </row>
    <row r="2628" spans="1:34" x14ac:dyDescent="0.25">
      <c r="A2628">
        <v>8</v>
      </c>
      <c r="B2628" t="s">
        <v>659</v>
      </c>
      <c r="C2628" t="s">
        <v>662</v>
      </c>
      <c r="D2628" t="s">
        <v>660</v>
      </c>
      <c r="E2628" t="s">
        <v>661</v>
      </c>
      <c r="F2628" t="s">
        <v>666</v>
      </c>
      <c r="G2628" t="s">
        <v>11044</v>
      </c>
      <c r="H2628" t="s">
        <v>1298</v>
      </c>
      <c r="I2628" t="s">
        <v>1299</v>
      </c>
      <c r="J2628">
        <v>3</v>
      </c>
      <c r="L2628" t="s">
        <v>1282</v>
      </c>
      <c r="M2628" t="s">
        <v>1300</v>
      </c>
      <c r="N2628" t="s">
        <v>1301</v>
      </c>
      <c r="O2628" t="s">
        <v>7677</v>
      </c>
      <c r="P2628" t="s">
        <v>1</v>
      </c>
      <c r="Q2628" t="s">
        <v>2</v>
      </c>
      <c r="R2628" t="s">
        <v>2</v>
      </c>
      <c r="S2628" t="s">
        <v>8646</v>
      </c>
      <c r="T2628" t="b">
        <v>0</v>
      </c>
      <c r="U2628" t="b">
        <v>1</v>
      </c>
      <c r="V2628">
        <v>3</v>
      </c>
      <c r="W2628">
        <v>150</v>
      </c>
      <c r="Y2628">
        <v>49.8</v>
      </c>
      <c r="AG2628" t="s">
        <v>7678</v>
      </c>
      <c r="AH2628" t="s">
        <v>7679</v>
      </c>
    </row>
    <row r="2629" spans="1:34" x14ac:dyDescent="0.25">
      <c r="A2629">
        <v>8</v>
      </c>
      <c r="B2629" t="s">
        <v>659</v>
      </c>
      <c r="C2629" t="s">
        <v>662</v>
      </c>
      <c r="D2629" t="s">
        <v>660</v>
      </c>
      <c r="E2629" t="s">
        <v>661</v>
      </c>
      <c r="F2629" t="s">
        <v>666</v>
      </c>
      <c r="G2629" t="s">
        <v>11044</v>
      </c>
      <c r="H2629" t="s">
        <v>1298</v>
      </c>
      <c r="I2629" t="s">
        <v>1299</v>
      </c>
      <c r="J2629">
        <v>3</v>
      </c>
      <c r="L2629" t="s">
        <v>1282</v>
      </c>
      <c r="M2629" t="s">
        <v>1300</v>
      </c>
      <c r="N2629" t="s">
        <v>1301</v>
      </c>
      <c r="O2629" t="s">
        <v>7680</v>
      </c>
      <c r="P2629" t="s">
        <v>1</v>
      </c>
      <c r="Q2629" t="s">
        <v>2</v>
      </c>
      <c r="R2629" t="s">
        <v>2</v>
      </c>
      <c r="S2629" t="s">
        <v>8646</v>
      </c>
      <c r="T2629" t="b">
        <v>0</v>
      </c>
      <c r="U2629" t="b">
        <v>1</v>
      </c>
      <c r="V2629">
        <v>4</v>
      </c>
      <c r="W2629">
        <v>150</v>
      </c>
      <c r="Y2629">
        <v>51.6</v>
      </c>
      <c r="AG2629" t="s">
        <v>7681</v>
      </c>
      <c r="AH2629" t="s">
        <v>7682</v>
      </c>
    </row>
    <row r="2630" spans="1:34" x14ac:dyDescent="0.25">
      <c r="A2630">
        <v>8</v>
      </c>
      <c r="B2630" t="s">
        <v>659</v>
      </c>
      <c r="C2630" t="s">
        <v>662</v>
      </c>
      <c r="D2630" t="s">
        <v>660</v>
      </c>
      <c r="E2630" t="s">
        <v>661</v>
      </c>
      <c r="F2630" t="s">
        <v>666</v>
      </c>
      <c r="G2630" t="s">
        <v>11044</v>
      </c>
      <c r="H2630" t="s">
        <v>1298</v>
      </c>
      <c r="I2630" t="s">
        <v>1299</v>
      </c>
      <c r="J2630">
        <v>3</v>
      </c>
      <c r="L2630" t="s">
        <v>1282</v>
      </c>
      <c r="M2630" t="s">
        <v>1300</v>
      </c>
      <c r="N2630" t="s">
        <v>1301</v>
      </c>
      <c r="O2630" t="s">
        <v>7683</v>
      </c>
      <c r="P2630" t="s">
        <v>249</v>
      </c>
      <c r="Q2630" t="s">
        <v>369</v>
      </c>
      <c r="R2630" t="s">
        <v>423</v>
      </c>
      <c r="S2630" t="s">
        <v>8645</v>
      </c>
      <c r="T2630" t="b">
        <v>0</v>
      </c>
      <c r="U2630" t="b">
        <v>0</v>
      </c>
      <c r="V2630">
        <v>1</v>
      </c>
      <c r="W2630">
        <v>150</v>
      </c>
      <c r="X2630">
        <v>10</v>
      </c>
      <c r="AB2630">
        <v>3</v>
      </c>
      <c r="AC2630">
        <v>1</v>
      </c>
      <c r="AD2630">
        <v>2</v>
      </c>
      <c r="AE2630" t="s">
        <v>1745</v>
      </c>
      <c r="AG2630" t="s">
        <v>7684</v>
      </c>
      <c r="AH2630" t="s">
        <v>7685</v>
      </c>
    </row>
    <row r="2631" spans="1:34" x14ac:dyDescent="0.25">
      <c r="A2631">
        <v>8</v>
      </c>
      <c r="B2631" t="s">
        <v>659</v>
      </c>
      <c r="C2631" t="s">
        <v>662</v>
      </c>
      <c r="D2631" t="s">
        <v>660</v>
      </c>
      <c r="E2631" t="s">
        <v>661</v>
      </c>
      <c r="F2631" t="s">
        <v>666</v>
      </c>
      <c r="G2631" t="s">
        <v>11044</v>
      </c>
      <c r="H2631" t="s">
        <v>1298</v>
      </c>
      <c r="I2631" t="s">
        <v>1299</v>
      </c>
      <c r="J2631">
        <v>3</v>
      </c>
      <c r="L2631" t="s">
        <v>1282</v>
      </c>
      <c r="M2631" t="s">
        <v>1300</v>
      </c>
      <c r="N2631" t="s">
        <v>1301</v>
      </c>
      <c r="O2631" t="s">
        <v>7686</v>
      </c>
      <c r="P2631" t="s">
        <v>249</v>
      </c>
      <c r="Q2631" t="s">
        <v>369</v>
      </c>
      <c r="R2631" t="s">
        <v>423</v>
      </c>
      <c r="S2631" t="s">
        <v>8645</v>
      </c>
      <c r="T2631" t="b">
        <v>0</v>
      </c>
      <c r="U2631" t="b">
        <v>0</v>
      </c>
      <c r="V2631">
        <v>2</v>
      </c>
      <c r="W2631">
        <v>150</v>
      </c>
      <c r="X2631">
        <v>9</v>
      </c>
      <c r="AB2631">
        <v>3</v>
      </c>
      <c r="AC2631">
        <v>1</v>
      </c>
      <c r="AD2631">
        <v>2</v>
      </c>
      <c r="AE2631" t="s">
        <v>1745</v>
      </c>
      <c r="AG2631" t="s">
        <v>7687</v>
      </c>
      <c r="AH2631" t="s">
        <v>7688</v>
      </c>
    </row>
    <row r="2632" spans="1:34" x14ac:dyDescent="0.25">
      <c r="A2632">
        <v>8</v>
      </c>
      <c r="B2632" t="s">
        <v>659</v>
      </c>
      <c r="C2632" t="s">
        <v>662</v>
      </c>
      <c r="D2632" t="s">
        <v>660</v>
      </c>
      <c r="E2632" t="s">
        <v>661</v>
      </c>
      <c r="F2632" t="s">
        <v>666</v>
      </c>
      <c r="G2632" t="s">
        <v>11044</v>
      </c>
      <c r="H2632" t="s">
        <v>1298</v>
      </c>
      <c r="I2632" t="s">
        <v>1299</v>
      </c>
      <c r="J2632">
        <v>3</v>
      </c>
      <c r="L2632" t="s">
        <v>1282</v>
      </c>
      <c r="M2632" t="s">
        <v>1300</v>
      </c>
      <c r="N2632" t="s">
        <v>1301</v>
      </c>
      <c r="O2632" t="s">
        <v>7689</v>
      </c>
      <c r="P2632" t="s">
        <v>249</v>
      </c>
      <c r="Q2632" t="s">
        <v>369</v>
      </c>
      <c r="R2632" t="s">
        <v>423</v>
      </c>
      <c r="S2632" t="s">
        <v>8645</v>
      </c>
      <c r="T2632" t="b">
        <v>0</v>
      </c>
      <c r="U2632" t="b">
        <v>0</v>
      </c>
      <c r="V2632">
        <v>3</v>
      </c>
      <c r="W2632">
        <v>150</v>
      </c>
      <c r="X2632">
        <v>8</v>
      </c>
      <c r="AB2632">
        <v>3</v>
      </c>
      <c r="AC2632">
        <v>1</v>
      </c>
      <c r="AD2632">
        <v>2</v>
      </c>
      <c r="AE2632" t="s">
        <v>610</v>
      </c>
      <c r="AG2632" t="s">
        <v>7690</v>
      </c>
      <c r="AH2632" t="s">
        <v>7691</v>
      </c>
    </row>
    <row r="2633" spans="1:34" x14ac:dyDescent="0.25">
      <c r="A2633">
        <v>8</v>
      </c>
      <c r="B2633" t="s">
        <v>659</v>
      </c>
      <c r="C2633" t="s">
        <v>662</v>
      </c>
      <c r="D2633" t="s">
        <v>660</v>
      </c>
      <c r="E2633" t="s">
        <v>661</v>
      </c>
      <c r="F2633" t="s">
        <v>666</v>
      </c>
      <c r="G2633" t="s">
        <v>11044</v>
      </c>
      <c r="H2633" t="s">
        <v>1298</v>
      </c>
      <c r="I2633" t="s">
        <v>1299</v>
      </c>
      <c r="J2633">
        <v>3</v>
      </c>
      <c r="L2633" t="s">
        <v>1282</v>
      </c>
      <c r="M2633" t="s">
        <v>1300</v>
      </c>
      <c r="N2633" t="s">
        <v>1301</v>
      </c>
      <c r="O2633" t="s">
        <v>7692</v>
      </c>
      <c r="P2633" t="s">
        <v>256</v>
      </c>
      <c r="Q2633" t="s">
        <v>369</v>
      </c>
      <c r="R2633" t="s">
        <v>8654</v>
      </c>
      <c r="S2633" t="s">
        <v>8645</v>
      </c>
      <c r="T2633" t="b">
        <v>1</v>
      </c>
      <c r="U2633" t="b">
        <v>0</v>
      </c>
      <c r="V2633">
        <v>1</v>
      </c>
      <c r="W2633">
        <v>30</v>
      </c>
      <c r="X2633">
        <v>8</v>
      </c>
      <c r="AB2633">
        <v>3</v>
      </c>
      <c r="AC2633">
        <v>1</v>
      </c>
      <c r="AD2633">
        <v>2</v>
      </c>
      <c r="AE2633" t="s">
        <v>618</v>
      </c>
      <c r="AG2633" t="s">
        <v>3213</v>
      </c>
      <c r="AH2633" t="s">
        <v>7693</v>
      </c>
    </row>
    <row r="2634" spans="1:34" x14ac:dyDescent="0.25">
      <c r="A2634">
        <v>8</v>
      </c>
      <c r="B2634" t="s">
        <v>659</v>
      </c>
      <c r="C2634" t="s">
        <v>662</v>
      </c>
      <c r="D2634" t="s">
        <v>660</v>
      </c>
      <c r="E2634" t="s">
        <v>661</v>
      </c>
      <c r="F2634" t="s">
        <v>666</v>
      </c>
      <c r="G2634" t="s">
        <v>11044</v>
      </c>
      <c r="H2634" t="s">
        <v>1298</v>
      </c>
      <c r="I2634" t="s">
        <v>1299</v>
      </c>
      <c r="J2634">
        <v>3</v>
      </c>
      <c r="L2634" t="s">
        <v>1282</v>
      </c>
      <c r="M2634" t="s">
        <v>1300</v>
      </c>
      <c r="N2634" t="s">
        <v>1301</v>
      </c>
      <c r="O2634" t="s">
        <v>7694</v>
      </c>
      <c r="P2634" t="s">
        <v>256</v>
      </c>
      <c r="Q2634" t="s">
        <v>369</v>
      </c>
      <c r="R2634" t="s">
        <v>8654</v>
      </c>
      <c r="S2634" t="s">
        <v>8645</v>
      </c>
      <c r="T2634" t="b">
        <v>1</v>
      </c>
      <c r="U2634" t="b">
        <v>0</v>
      </c>
      <c r="V2634">
        <v>2</v>
      </c>
      <c r="W2634">
        <v>40</v>
      </c>
      <c r="X2634">
        <v>8</v>
      </c>
      <c r="AB2634">
        <v>3</v>
      </c>
      <c r="AC2634">
        <v>1</v>
      </c>
      <c r="AD2634">
        <v>2</v>
      </c>
      <c r="AE2634" t="s">
        <v>618</v>
      </c>
      <c r="AG2634" t="s">
        <v>7695</v>
      </c>
      <c r="AH2634" t="s">
        <v>7696</v>
      </c>
    </row>
    <row r="2635" spans="1:34" x14ac:dyDescent="0.25">
      <c r="A2635">
        <v>8</v>
      </c>
      <c r="B2635" t="s">
        <v>659</v>
      </c>
      <c r="C2635" t="s">
        <v>662</v>
      </c>
      <c r="D2635" t="s">
        <v>660</v>
      </c>
      <c r="E2635" t="s">
        <v>661</v>
      </c>
      <c r="F2635" t="s">
        <v>666</v>
      </c>
      <c r="G2635" t="s">
        <v>11044</v>
      </c>
      <c r="H2635" t="s">
        <v>1298</v>
      </c>
      <c r="I2635" t="s">
        <v>1299</v>
      </c>
      <c r="J2635">
        <v>3</v>
      </c>
      <c r="L2635" t="s">
        <v>1282</v>
      </c>
      <c r="M2635" t="s">
        <v>1300</v>
      </c>
      <c r="N2635" t="s">
        <v>1301</v>
      </c>
      <c r="O2635" t="s">
        <v>7697</v>
      </c>
      <c r="P2635" t="s">
        <v>256</v>
      </c>
      <c r="Q2635" t="s">
        <v>369</v>
      </c>
      <c r="R2635" t="s">
        <v>8654</v>
      </c>
      <c r="S2635" t="s">
        <v>8645</v>
      </c>
      <c r="T2635" t="b">
        <v>1</v>
      </c>
      <c r="U2635" t="b">
        <v>0</v>
      </c>
      <c r="V2635">
        <v>3</v>
      </c>
      <c r="W2635">
        <v>45</v>
      </c>
      <c r="X2635">
        <v>8</v>
      </c>
      <c r="AB2635">
        <v>3</v>
      </c>
      <c r="AC2635">
        <v>1</v>
      </c>
      <c r="AD2635">
        <v>2</v>
      </c>
      <c r="AE2635" t="s">
        <v>618</v>
      </c>
      <c r="AG2635" t="s">
        <v>3213</v>
      </c>
      <c r="AH2635" t="s">
        <v>7698</v>
      </c>
    </row>
    <row r="2636" spans="1:34" x14ac:dyDescent="0.25">
      <c r="A2636">
        <v>8</v>
      </c>
      <c r="B2636" t="s">
        <v>659</v>
      </c>
      <c r="C2636" t="s">
        <v>662</v>
      </c>
      <c r="D2636" t="s">
        <v>660</v>
      </c>
      <c r="E2636" t="s">
        <v>661</v>
      </c>
      <c r="F2636" t="s">
        <v>666</v>
      </c>
      <c r="G2636" t="s">
        <v>11044</v>
      </c>
      <c r="H2636" t="s">
        <v>1298</v>
      </c>
      <c r="I2636" t="s">
        <v>1299</v>
      </c>
      <c r="J2636">
        <v>3</v>
      </c>
      <c r="L2636" t="s">
        <v>1282</v>
      </c>
      <c r="M2636" t="s">
        <v>1300</v>
      </c>
      <c r="N2636" t="s">
        <v>1301</v>
      </c>
      <c r="O2636" t="s">
        <v>7699</v>
      </c>
      <c r="P2636" t="s">
        <v>290</v>
      </c>
      <c r="Q2636" t="s">
        <v>369</v>
      </c>
      <c r="R2636" t="s">
        <v>8489</v>
      </c>
      <c r="S2636" t="s">
        <v>8645</v>
      </c>
      <c r="T2636" t="b">
        <v>0</v>
      </c>
      <c r="U2636" t="b">
        <v>0</v>
      </c>
      <c r="V2636">
        <v>1</v>
      </c>
      <c r="W2636">
        <v>100</v>
      </c>
      <c r="X2636">
        <v>15</v>
      </c>
      <c r="AB2636">
        <v>2</v>
      </c>
      <c r="AC2636">
        <v>1</v>
      </c>
      <c r="AD2636">
        <v>3</v>
      </c>
      <c r="AE2636" t="s">
        <v>618</v>
      </c>
      <c r="AG2636" t="s">
        <v>7700</v>
      </c>
      <c r="AH2636" t="s">
        <v>7701</v>
      </c>
    </row>
    <row r="2637" spans="1:34" x14ac:dyDescent="0.25">
      <c r="A2637">
        <v>8</v>
      </c>
      <c r="B2637" t="s">
        <v>659</v>
      </c>
      <c r="C2637" t="s">
        <v>662</v>
      </c>
      <c r="D2637" t="s">
        <v>660</v>
      </c>
      <c r="E2637" t="s">
        <v>661</v>
      </c>
      <c r="F2637" t="s">
        <v>666</v>
      </c>
      <c r="G2637" t="s">
        <v>11044</v>
      </c>
      <c r="H2637" t="s">
        <v>1298</v>
      </c>
      <c r="I2637" t="s">
        <v>1299</v>
      </c>
      <c r="J2637">
        <v>3</v>
      </c>
      <c r="L2637" t="s">
        <v>1282</v>
      </c>
      <c r="M2637" t="s">
        <v>1300</v>
      </c>
      <c r="N2637" t="s">
        <v>1301</v>
      </c>
      <c r="O2637" t="s">
        <v>7702</v>
      </c>
      <c r="P2637" t="s">
        <v>290</v>
      </c>
      <c r="Q2637" t="s">
        <v>369</v>
      </c>
      <c r="R2637" t="s">
        <v>8489</v>
      </c>
      <c r="S2637" t="s">
        <v>8645</v>
      </c>
      <c r="T2637" t="b">
        <v>0</v>
      </c>
      <c r="U2637" t="b">
        <v>0</v>
      </c>
      <c r="V2637">
        <v>2</v>
      </c>
      <c r="W2637">
        <v>100</v>
      </c>
      <c r="X2637">
        <v>15</v>
      </c>
      <c r="AB2637">
        <v>2</v>
      </c>
      <c r="AC2637">
        <v>1</v>
      </c>
      <c r="AD2637">
        <v>3</v>
      </c>
      <c r="AE2637" t="s">
        <v>618</v>
      </c>
      <c r="AG2637" t="s">
        <v>7703</v>
      </c>
      <c r="AH2637" t="s">
        <v>7704</v>
      </c>
    </row>
    <row r="2638" spans="1:34" x14ac:dyDescent="0.25">
      <c r="A2638">
        <v>8</v>
      </c>
      <c r="B2638" t="s">
        <v>659</v>
      </c>
      <c r="C2638" t="s">
        <v>662</v>
      </c>
      <c r="D2638" t="s">
        <v>660</v>
      </c>
      <c r="E2638" t="s">
        <v>661</v>
      </c>
      <c r="F2638" t="s">
        <v>666</v>
      </c>
      <c r="G2638" t="s">
        <v>11044</v>
      </c>
      <c r="H2638" t="s">
        <v>1298</v>
      </c>
      <c r="I2638" t="s">
        <v>1299</v>
      </c>
      <c r="J2638">
        <v>3</v>
      </c>
      <c r="L2638" t="s">
        <v>1282</v>
      </c>
      <c r="M2638" t="s">
        <v>1300</v>
      </c>
      <c r="N2638" t="s">
        <v>1301</v>
      </c>
      <c r="O2638" t="s">
        <v>7705</v>
      </c>
      <c r="P2638" t="s">
        <v>290</v>
      </c>
      <c r="Q2638" t="s">
        <v>369</v>
      </c>
      <c r="R2638" t="s">
        <v>8489</v>
      </c>
      <c r="S2638" t="s">
        <v>8645</v>
      </c>
      <c r="T2638" t="b">
        <v>0</v>
      </c>
      <c r="U2638" t="b">
        <v>0</v>
      </c>
      <c r="V2638">
        <v>3</v>
      </c>
      <c r="W2638">
        <v>100</v>
      </c>
      <c r="X2638">
        <v>14</v>
      </c>
      <c r="AB2638">
        <v>2</v>
      </c>
      <c r="AC2638">
        <v>1</v>
      </c>
      <c r="AD2638">
        <v>3</v>
      </c>
      <c r="AE2638" t="s">
        <v>610</v>
      </c>
      <c r="AG2638" t="s">
        <v>7706</v>
      </c>
      <c r="AH2638" t="s">
        <v>7707</v>
      </c>
    </row>
    <row r="2639" spans="1:34" x14ac:dyDescent="0.25">
      <c r="A2639">
        <v>8</v>
      </c>
      <c r="B2639" t="s">
        <v>659</v>
      </c>
      <c r="C2639" t="s">
        <v>662</v>
      </c>
      <c r="D2639" t="s">
        <v>660</v>
      </c>
      <c r="E2639" t="s">
        <v>661</v>
      </c>
      <c r="F2639" t="s">
        <v>666</v>
      </c>
      <c r="G2639" t="s">
        <v>11044</v>
      </c>
      <c r="H2639" t="s">
        <v>1298</v>
      </c>
      <c r="I2639" t="s">
        <v>1299</v>
      </c>
      <c r="J2639">
        <v>3</v>
      </c>
      <c r="L2639" t="s">
        <v>1282</v>
      </c>
      <c r="M2639" t="s">
        <v>1300</v>
      </c>
      <c r="N2639" t="s">
        <v>1301</v>
      </c>
      <c r="O2639" t="s">
        <v>7708</v>
      </c>
      <c r="P2639" t="s">
        <v>356</v>
      </c>
      <c r="Q2639" t="s">
        <v>25</v>
      </c>
      <c r="R2639" t="s">
        <v>25</v>
      </c>
      <c r="S2639" t="s">
        <v>357</v>
      </c>
      <c r="T2639" t="b">
        <v>0</v>
      </c>
      <c r="U2639" t="b">
        <v>1</v>
      </c>
      <c r="V2639">
        <v>1</v>
      </c>
      <c r="Y2639">
        <v>360</v>
      </c>
      <c r="Z2639">
        <v>1.57</v>
      </c>
      <c r="AA2639" t="s">
        <v>3957</v>
      </c>
      <c r="AG2639" t="s">
        <v>7709</v>
      </c>
      <c r="AH2639" t="s">
        <v>1301</v>
      </c>
    </row>
    <row r="2640" spans="1:34" x14ac:dyDescent="0.25">
      <c r="A2640">
        <v>8</v>
      </c>
      <c r="B2640" t="s">
        <v>659</v>
      </c>
      <c r="C2640" t="s">
        <v>662</v>
      </c>
      <c r="D2640" t="s">
        <v>660</v>
      </c>
      <c r="E2640" t="s">
        <v>661</v>
      </c>
      <c r="F2640" t="s">
        <v>666</v>
      </c>
      <c r="G2640" t="s">
        <v>11044</v>
      </c>
      <c r="H2640" t="s">
        <v>1302</v>
      </c>
      <c r="I2640" t="s">
        <v>1303</v>
      </c>
      <c r="J2640">
        <v>4</v>
      </c>
      <c r="L2640" t="s">
        <v>1287</v>
      </c>
      <c r="M2640" t="s">
        <v>1304</v>
      </c>
      <c r="N2640" t="s">
        <v>1305</v>
      </c>
      <c r="O2640" t="s">
        <v>7710</v>
      </c>
      <c r="P2640" t="s">
        <v>363</v>
      </c>
      <c r="Q2640" t="s">
        <v>357</v>
      </c>
      <c r="R2640" t="s">
        <v>357</v>
      </c>
      <c r="S2640" t="s">
        <v>357</v>
      </c>
      <c r="T2640" t="b">
        <v>0</v>
      </c>
      <c r="U2640" t="b">
        <v>1</v>
      </c>
      <c r="V2640">
        <v>1</v>
      </c>
      <c r="Y2640">
        <v>302</v>
      </c>
      <c r="Z2640">
        <v>0.59</v>
      </c>
      <c r="AA2640" t="s">
        <v>3957</v>
      </c>
      <c r="AG2640" t="s">
        <v>7711</v>
      </c>
      <c r="AH2640" t="s">
        <v>1304</v>
      </c>
    </row>
    <row r="2641" spans="1:34" x14ac:dyDescent="0.25">
      <c r="A2641">
        <v>8</v>
      </c>
      <c r="B2641" t="s">
        <v>659</v>
      </c>
      <c r="C2641" t="s">
        <v>662</v>
      </c>
      <c r="D2641" t="s">
        <v>660</v>
      </c>
      <c r="E2641" t="s">
        <v>661</v>
      </c>
      <c r="F2641" t="s">
        <v>666</v>
      </c>
      <c r="G2641" t="s">
        <v>11044</v>
      </c>
      <c r="H2641" t="s">
        <v>1302</v>
      </c>
      <c r="I2641" t="s">
        <v>1303</v>
      </c>
      <c r="J2641">
        <v>4</v>
      </c>
      <c r="L2641" t="s">
        <v>1287</v>
      </c>
      <c r="M2641" t="s">
        <v>1304</v>
      </c>
      <c r="N2641" t="s">
        <v>1305</v>
      </c>
      <c r="O2641" t="s">
        <v>7712</v>
      </c>
      <c r="P2641" t="s">
        <v>394</v>
      </c>
      <c r="Q2641" t="s">
        <v>272</v>
      </c>
      <c r="R2641" t="s">
        <v>8666</v>
      </c>
      <c r="S2641" t="s">
        <v>8645</v>
      </c>
      <c r="T2641" t="b">
        <v>0</v>
      </c>
      <c r="U2641" t="b">
        <v>0</v>
      </c>
      <c r="V2641">
        <v>1</v>
      </c>
      <c r="W2641">
        <v>0</v>
      </c>
      <c r="X2641">
        <v>15</v>
      </c>
      <c r="AF2641" t="s">
        <v>7713</v>
      </c>
      <c r="AG2641" t="s">
        <v>2818</v>
      </c>
      <c r="AH2641" t="s">
        <v>7714</v>
      </c>
    </row>
    <row r="2642" spans="1:34" x14ac:dyDescent="0.25">
      <c r="A2642">
        <v>8</v>
      </c>
      <c r="B2642" t="s">
        <v>659</v>
      </c>
      <c r="C2642" t="s">
        <v>662</v>
      </c>
      <c r="D2642" t="s">
        <v>660</v>
      </c>
      <c r="E2642" t="s">
        <v>661</v>
      </c>
      <c r="F2642" t="s">
        <v>666</v>
      </c>
      <c r="G2642" t="s">
        <v>11044</v>
      </c>
      <c r="H2642" t="s">
        <v>1302</v>
      </c>
      <c r="I2642" t="s">
        <v>1303</v>
      </c>
      <c r="J2642">
        <v>4</v>
      </c>
      <c r="L2642" t="s">
        <v>1287</v>
      </c>
      <c r="M2642" t="s">
        <v>1304</v>
      </c>
      <c r="N2642" t="s">
        <v>1305</v>
      </c>
      <c r="O2642" t="s">
        <v>7715</v>
      </c>
      <c r="P2642" t="s">
        <v>398</v>
      </c>
      <c r="Q2642" t="s">
        <v>272</v>
      </c>
      <c r="R2642" t="s">
        <v>8666</v>
      </c>
      <c r="S2642" t="s">
        <v>8645</v>
      </c>
      <c r="T2642" t="b">
        <v>0</v>
      </c>
      <c r="U2642" t="b">
        <v>0</v>
      </c>
      <c r="V2642">
        <v>1</v>
      </c>
      <c r="W2642">
        <v>0</v>
      </c>
      <c r="X2642">
        <v>12</v>
      </c>
      <c r="AF2642" t="s">
        <v>7713</v>
      </c>
      <c r="AG2642" t="s">
        <v>7716</v>
      </c>
      <c r="AH2642" t="s">
        <v>7717</v>
      </c>
    </row>
    <row r="2643" spans="1:34" x14ac:dyDescent="0.25">
      <c r="A2643">
        <v>8</v>
      </c>
      <c r="B2643" t="s">
        <v>659</v>
      </c>
      <c r="C2643" t="s">
        <v>662</v>
      </c>
      <c r="D2643" t="s">
        <v>660</v>
      </c>
      <c r="E2643" t="s">
        <v>661</v>
      </c>
      <c r="F2643" t="s">
        <v>666</v>
      </c>
      <c r="G2643" t="s">
        <v>11044</v>
      </c>
      <c r="H2643" t="s">
        <v>1302</v>
      </c>
      <c r="I2643" t="s">
        <v>1303</v>
      </c>
      <c r="J2643">
        <v>4</v>
      </c>
      <c r="L2643" t="s">
        <v>1287</v>
      </c>
      <c r="M2643" t="s">
        <v>1304</v>
      </c>
      <c r="N2643" t="s">
        <v>1305</v>
      </c>
      <c r="O2643" t="s">
        <v>7718</v>
      </c>
      <c r="P2643" t="s">
        <v>403</v>
      </c>
      <c r="Q2643" t="s">
        <v>272</v>
      </c>
      <c r="R2643" t="s">
        <v>8666</v>
      </c>
      <c r="S2643" t="s">
        <v>8645</v>
      </c>
      <c r="T2643" t="b">
        <v>0</v>
      </c>
      <c r="U2643" t="b">
        <v>0</v>
      </c>
      <c r="V2643">
        <v>1</v>
      </c>
      <c r="W2643">
        <v>0</v>
      </c>
      <c r="X2643">
        <v>8</v>
      </c>
      <c r="AF2643" t="s">
        <v>7713</v>
      </c>
      <c r="AH2643" t="s">
        <v>7719</v>
      </c>
    </row>
    <row r="2644" spans="1:34" x14ac:dyDescent="0.25">
      <c r="A2644">
        <v>8</v>
      </c>
      <c r="B2644" t="s">
        <v>659</v>
      </c>
      <c r="C2644" t="s">
        <v>662</v>
      </c>
      <c r="D2644" t="s">
        <v>660</v>
      </c>
      <c r="E2644" t="s">
        <v>661</v>
      </c>
      <c r="F2644" t="s">
        <v>666</v>
      </c>
      <c r="G2644" t="s">
        <v>11044</v>
      </c>
      <c r="H2644" t="s">
        <v>1302</v>
      </c>
      <c r="I2644" t="s">
        <v>1303</v>
      </c>
      <c r="J2644">
        <v>4</v>
      </c>
      <c r="L2644" t="s">
        <v>1287</v>
      </c>
      <c r="M2644" t="s">
        <v>1304</v>
      </c>
      <c r="N2644" t="s">
        <v>1305</v>
      </c>
      <c r="O2644" t="s">
        <v>7720</v>
      </c>
      <c r="P2644" t="s">
        <v>389</v>
      </c>
      <c r="Q2644" t="s">
        <v>148</v>
      </c>
      <c r="R2644" t="s">
        <v>8659</v>
      </c>
      <c r="S2644" t="s">
        <v>8662</v>
      </c>
      <c r="T2644" t="b">
        <v>0</v>
      </c>
      <c r="U2644" t="b">
        <v>0</v>
      </c>
      <c r="V2644">
        <v>1</v>
      </c>
      <c r="W2644">
        <v>0</v>
      </c>
      <c r="X2644">
        <v>10</v>
      </c>
      <c r="AF2644" t="s">
        <v>7713</v>
      </c>
      <c r="AH2644" t="s">
        <v>7721</v>
      </c>
    </row>
    <row r="2645" spans="1:34" x14ac:dyDescent="0.25">
      <c r="A2645">
        <v>8</v>
      </c>
      <c r="B2645" t="s">
        <v>659</v>
      </c>
      <c r="C2645" t="s">
        <v>662</v>
      </c>
      <c r="D2645" t="s">
        <v>660</v>
      </c>
      <c r="E2645" t="s">
        <v>661</v>
      </c>
      <c r="F2645" t="s">
        <v>666</v>
      </c>
      <c r="G2645" t="s">
        <v>11044</v>
      </c>
      <c r="H2645" t="s">
        <v>1302</v>
      </c>
      <c r="I2645" t="s">
        <v>1303</v>
      </c>
      <c r="J2645">
        <v>4</v>
      </c>
      <c r="L2645" t="s">
        <v>1287</v>
      </c>
      <c r="M2645" t="s">
        <v>1304</v>
      </c>
      <c r="N2645" t="s">
        <v>1305</v>
      </c>
      <c r="O2645" t="s">
        <v>7722</v>
      </c>
      <c r="P2645" t="s">
        <v>394</v>
      </c>
      <c r="Q2645" t="s">
        <v>272</v>
      </c>
      <c r="R2645" t="s">
        <v>8666</v>
      </c>
      <c r="S2645" t="s">
        <v>8645</v>
      </c>
      <c r="T2645" t="b">
        <v>0</v>
      </c>
      <c r="U2645" t="b">
        <v>0</v>
      </c>
      <c r="V2645">
        <v>2</v>
      </c>
      <c r="W2645">
        <v>0</v>
      </c>
      <c r="X2645">
        <v>15</v>
      </c>
      <c r="AF2645" t="s">
        <v>7723</v>
      </c>
      <c r="AG2645" t="s">
        <v>2818</v>
      </c>
      <c r="AH2645" t="s">
        <v>7724</v>
      </c>
    </row>
    <row r="2646" spans="1:34" x14ac:dyDescent="0.25">
      <c r="A2646">
        <v>8</v>
      </c>
      <c r="B2646" t="s">
        <v>659</v>
      </c>
      <c r="C2646" t="s">
        <v>662</v>
      </c>
      <c r="D2646" t="s">
        <v>660</v>
      </c>
      <c r="E2646" t="s">
        <v>661</v>
      </c>
      <c r="F2646" t="s">
        <v>666</v>
      </c>
      <c r="G2646" t="s">
        <v>11044</v>
      </c>
      <c r="H2646" t="s">
        <v>1302</v>
      </c>
      <c r="I2646" t="s">
        <v>1303</v>
      </c>
      <c r="J2646">
        <v>4</v>
      </c>
      <c r="L2646" t="s">
        <v>1287</v>
      </c>
      <c r="M2646" t="s">
        <v>1304</v>
      </c>
      <c r="N2646" t="s">
        <v>1305</v>
      </c>
      <c r="O2646" t="s">
        <v>7725</v>
      </c>
      <c r="P2646" t="s">
        <v>398</v>
      </c>
      <c r="Q2646" t="s">
        <v>272</v>
      </c>
      <c r="R2646" t="s">
        <v>8666</v>
      </c>
      <c r="S2646" t="s">
        <v>8645</v>
      </c>
      <c r="T2646" t="b">
        <v>0</v>
      </c>
      <c r="U2646" t="b">
        <v>0</v>
      </c>
      <c r="V2646">
        <v>2</v>
      </c>
      <c r="W2646">
        <v>0</v>
      </c>
      <c r="X2646">
        <v>12</v>
      </c>
      <c r="AF2646" t="s">
        <v>7723</v>
      </c>
      <c r="AG2646" t="s">
        <v>7716</v>
      </c>
      <c r="AH2646" t="s">
        <v>7726</v>
      </c>
    </row>
    <row r="2647" spans="1:34" x14ac:dyDescent="0.25">
      <c r="A2647">
        <v>8</v>
      </c>
      <c r="B2647" t="s">
        <v>659</v>
      </c>
      <c r="C2647" t="s">
        <v>662</v>
      </c>
      <c r="D2647" t="s">
        <v>660</v>
      </c>
      <c r="E2647" t="s">
        <v>661</v>
      </c>
      <c r="F2647" t="s">
        <v>666</v>
      </c>
      <c r="G2647" t="s">
        <v>11044</v>
      </c>
      <c r="H2647" t="s">
        <v>1302</v>
      </c>
      <c r="I2647" t="s">
        <v>1303</v>
      </c>
      <c r="J2647">
        <v>4</v>
      </c>
      <c r="L2647" t="s">
        <v>1287</v>
      </c>
      <c r="M2647" t="s">
        <v>1304</v>
      </c>
      <c r="N2647" t="s">
        <v>1305</v>
      </c>
      <c r="O2647" t="s">
        <v>7727</v>
      </c>
      <c r="P2647" t="s">
        <v>403</v>
      </c>
      <c r="Q2647" t="s">
        <v>272</v>
      </c>
      <c r="R2647" t="s">
        <v>8666</v>
      </c>
      <c r="S2647" t="s">
        <v>8645</v>
      </c>
      <c r="T2647" t="b">
        <v>0</v>
      </c>
      <c r="U2647" t="b">
        <v>0</v>
      </c>
      <c r="V2647">
        <v>2</v>
      </c>
      <c r="W2647">
        <v>0</v>
      </c>
      <c r="X2647">
        <v>8</v>
      </c>
      <c r="AF2647" t="s">
        <v>7723</v>
      </c>
      <c r="AH2647" t="s">
        <v>7728</v>
      </c>
    </row>
    <row r="2648" spans="1:34" x14ac:dyDescent="0.25">
      <c r="A2648">
        <v>8</v>
      </c>
      <c r="B2648" t="s">
        <v>659</v>
      </c>
      <c r="C2648" t="s">
        <v>662</v>
      </c>
      <c r="D2648" t="s">
        <v>660</v>
      </c>
      <c r="E2648" t="s">
        <v>661</v>
      </c>
      <c r="F2648" t="s">
        <v>666</v>
      </c>
      <c r="G2648" t="s">
        <v>11044</v>
      </c>
      <c r="H2648" t="s">
        <v>1302</v>
      </c>
      <c r="I2648" t="s">
        <v>1303</v>
      </c>
      <c r="J2648">
        <v>4</v>
      </c>
      <c r="L2648" t="s">
        <v>1287</v>
      </c>
      <c r="M2648" t="s">
        <v>1304</v>
      </c>
      <c r="N2648" t="s">
        <v>1305</v>
      </c>
      <c r="O2648" t="s">
        <v>7729</v>
      </c>
      <c r="P2648" t="s">
        <v>389</v>
      </c>
      <c r="Q2648" t="s">
        <v>148</v>
      </c>
      <c r="R2648" t="s">
        <v>8659</v>
      </c>
      <c r="S2648" t="s">
        <v>8662</v>
      </c>
      <c r="T2648" t="b">
        <v>0</v>
      </c>
      <c r="U2648" t="b">
        <v>0</v>
      </c>
      <c r="V2648">
        <v>2</v>
      </c>
      <c r="W2648">
        <v>0</v>
      </c>
      <c r="X2648">
        <v>10</v>
      </c>
      <c r="AF2648" t="s">
        <v>7723</v>
      </c>
      <c r="AH2648" t="s">
        <v>7730</v>
      </c>
    </row>
    <row r="2649" spans="1:34" x14ac:dyDescent="0.25">
      <c r="A2649">
        <v>8</v>
      </c>
      <c r="B2649" t="s">
        <v>659</v>
      </c>
      <c r="C2649" t="s">
        <v>662</v>
      </c>
      <c r="D2649" t="s">
        <v>660</v>
      </c>
      <c r="E2649" t="s">
        <v>661</v>
      </c>
      <c r="F2649" t="s">
        <v>666</v>
      </c>
      <c r="G2649" t="s">
        <v>11044</v>
      </c>
      <c r="H2649" t="s">
        <v>1302</v>
      </c>
      <c r="I2649" t="s">
        <v>1303</v>
      </c>
      <c r="J2649">
        <v>4</v>
      </c>
      <c r="L2649" t="s">
        <v>1287</v>
      </c>
      <c r="M2649" t="s">
        <v>1304</v>
      </c>
      <c r="N2649" t="s">
        <v>1305</v>
      </c>
      <c r="O2649" t="s">
        <v>7731</v>
      </c>
      <c r="P2649" t="s">
        <v>115</v>
      </c>
      <c r="Q2649" t="s">
        <v>8644</v>
      </c>
      <c r="R2649" t="s">
        <v>8488</v>
      </c>
      <c r="S2649" t="s">
        <v>8645</v>
      </c>
      <c r="T2649" t="b">
        <v>1</v>
      </c>
      <c r="U2649" t="b">
        <v>0</v>
      </c>
      <c r="V2649">
        <v>1</v>
      </c>
      <c r="W2649">
        <v>30</v>
      </c>
      <c r="X2649">
        <v>12</v>
      </c>
      <c r="AE2649" t="s">
        <v>2289</v>
      </c>
      <c r="AG2649" t="s">
        <v>7732</v>
      </c>
      <c r="AH2649" t="s">
        <v>7733</v>
      </c>
    </row>
    <row r="2650" spans="1:34" x14ac:dyDescent="0.25">
      <c r="A2650">
        <v>8</v>
      </c>
      <c r="B2650" t="s">
        <v>659</v>
      </c>
      <c r="C2650" t="s">
        <v>662</v>
      </c>
      <c r="D2650" t="s">
        <v>660</v>
      </c>
      <c r="E2650" t="s">
        <v>661</v>
      </c>
      <c r="F2650" t="s">
        <v>666</v>
      </c>
      <c r="G2650" t="s">
        <v>11044</v>
      </c>
      <c r="H2650" t="s">
        <v>1302</v>
      </c>
      <c r="I2650" t="s">
        <v>1303</v>
      </c>
      <c r="J2650">
        <v>4</v>
      </c>
      <c r="L2650" t="s">
        <v>1287</v>
      </c>
      <c r="M2650" t="s">
        <v>1304</v>
      </c>
      <c r="N2650" t="s">
        <v>1305</v>
      </c>
      <c r="O2650" t="s">
        <v>7734</v>
      </c>
      <c r="P2650" t="s">
        <v>115</v>
      </c>
      <c r="Q2650" t="s">
        <v>8644</v>
      </c>
      <c r="R2650" t="s">
        <v>8488</v>
      </c>
      <c r="S2650" t="s">
        <v>8645</v>
      </c>
      <c r="T2650" t="b">
        <v>1</v>
      </c>
      <c r="U2650" t="b">
        <v>0</v>
      </c>
      <c r="V2650">
        <v>2</v>
      </c>
      <c r="W2650">
        <v>30</v>
      </c>
      <c r="X2650">
        <v>10</v>
      </c>
      <c r="AB2650">
        <v>2</v>
      </c>
      <c r="AC2650">
        <v>1</v>
      </c>
      <c r="AD2650">
        <v>3</v>
      </c>
      <c r="AE2650" t="s">
        <v>610</v>
      </c>
      <c r="AG2650" t="s">
        <v>7735</v>
      </c>
      <c r="AH2650" t="s">
        <v>7736</v>
      </c>
    </row>
    <row r="2651" spans="1:34" x14ac:dyDescent="0.25">
      <c r="A2651">
        <v>8</v>
      </c>
      <c r="B2651" t="s">
        <v>659</v>
      </c>
      <c r="C2651" t="s">
        <v>662</v>
      </c>
      <c r="D2651" t="s">
        <v>660</v>
      </c>
      <c r="E2651" t="s">
        <v>661</v>
      </c>
      <c r="F2651" t="s">
        <v>666</v>
      </c>
      <c r="G2651" t="s">
        <v>11044</v>
      </c>
      <c r="H2651" t="s">
        <v>1302</v>
      </c>
      <c r="I2651" t="s">
        <v>1303</v>
      </c>
      <c r="J2651">
        <v>4</v>
      </c>
      <c r="L2651" t="s">
        <v>1287</v>
      </c>
      <c r="M2651" t="s">
        <v>1304</v>
      </c>
      <c r="N2651" t="s">
        <v>1305</v>
      </c>
      <c r="O2651" t="s">
        <v>7737</v>
      </c>
      <c r="P2651" t="s">
        <v>115</v>
      </c>
      <c r="Q2651" t="s">
        <v>8644</v>
      </c>
      <c r="R2651" t="s">
        <v>8488</v>
      </c>
      <c r="S2651" t="s">
        <v>8645</v>
      </c>
      <c r="T2651" t="b">
        <v>1</v>
      </c>
      <c r="U2651" t="b">
        <v>0</v>
      </c>
      <c r="V2651">
        <v>3</v>
      </c>
      <c r="W2651">
        <v>30</v>
      </c>
      <c r="X2651">
        <v>10</v>
      </c>
      <c r="AB2651">
        <v>2</v>
      </c>
      <c r="AC2651">
        <v>1</v>
      </c>
      <c r="AD2651">
        <v>3</v>
      </c>
      <c r="AE2651" t="s">
        <v>7738</v>
      </c>
      <c r="AG2651" t="s">
        <v>7739</v>
      </c>
      <c r="AH2651" t="s">
        <v>7740</v>
      </c>
    </row>
    <row r="2652" spans="1:34" x14ac:dyDescent="0.25">
      <c r="A2652">
        <v>8</v>
      </c>
      <c r="B2652" t="s">
        <v>659</v>
      </c>
      <c r="C2652" t="s">
        <v>662</v>
      </c>
      <c r="D2652" t="s">
        <v>660</v>
      </c>
      <c r="E2652" t="s">
        <v>661</v>
      </c>
      <c r="F2652" t="s">
        <v>666</v>
      </c>
      <c r="G2652" t="s">
        <v>11044</v>
      </c>
      <c r="H2652" t="s">
        <v>1302</v>
      </c>
      <c r="I2652" t="s">
        <v>1303</v>
      </c>
      <c r="J2652">
        <v>4</v>
      </c>
      <c r="L2652" t="s">
        <v>1287</v>
      </c>
      <c r="M2652" t="s">
        <v>1304</v>
      </c>
      <c r="N2652" t="s">
        <v>1305</v>
      </c>
      <c r="O2652" t="s">
        <v>7741</v>
      </c>
      <c r="P2652" t="s">
        <v>217</v>
      </c>
      <c r="Q2652" t="s">
        <v>8650</v>
      </c>
      <c r="R2652" t="s">
        <v>8637</v>
      </c>
      <c r="S2652" t="s">
        <v>8645</v>
      </c>
      <c r="T2652" t="b">
        <v>1</v>
      </c>
      <c r="U2652" t="b">
        <v>0</v>
      </c>
      <c r="V2652">
        <v>1</v>
      </c>
      <c r="W2652">
        <v>25</v>
      </c>
      <c r="X2652">
        <v>10</v>
      </c>
      <c r="AB2652">
        <v>2</v>
      </c>
      <c r="AC2652">
        <v>1</v>
      </c>
      <c r="AD2652">
        <v>3</v>
      </c>
      <c r="AE2652" t="s">
        <v>1745</v>
      </c>
      <c r="AG2652" t="s">
        <v>7742</v>
      </c>
      <c r="AH2652" t="s">
        <v>7743</v>
      </c>
    </row>
    <row r="2653" spans="1:34" x14ac:dyDescent="0.25">
      <c r="A2653">
        <v>8</v>
      </c>
      <c r="B2653" t="s">
        <v>659</v>
      </c>
      <c r="C2653" t="s">
        <v>662</v>
      </c>
      <c r="D2653" t="s">
        <v>660</v>
      </c>
      <c r="E2653" t="s">
        <v>661</v>
      </c>
      <c r="F2653" t="s">
        <v>666</v>
      </c>
      <c r="G2653" t="s">
        <v>11044</v>
      </c>
      <c r="H2653" t="s">
        <v>1302</v>
      </c>
      <c r="I2653" t="s">
        <v>1303</v>
      </c>
      <c r="J2653">
        <v>4</v>
      </c>
      <c r="L2653" t="s">
        <v>1287</v>
      </c>
      <c r="M2653" t="s">
        <v>1304</v>
      </c>
      <c r="N2653" t="s">
        <v>1305</v>
      </c>
      <c r="O2653" t="s">
        <v>7744</v>
      </c>
      <c r="P2653" t="s">
        <v>217</v>
      </c>
      <c r="Q2653" t="s">
        <v>8650</v>
      </c>
      <c r="R2653" t="s">
        <v>8637</v>
      </c>
      <c r="S2653" t="s">
        <v>8645</v>
      </c>
      <c r="T2653" t="b">
        <v>1</v>
      </c>
      <c r="U2653" t="b">
        <v>0</v>
      </c>
      <c r="V2653">
        <v>2</v>
      </c>
      <c r="W2653">
        <v>25</v>
      </c>
      <c r="X2653">
        <v>10</v>
      </c>
      <c r="AB2653">
        <v>2</v>
      </c>
      <c r="AC2653">
        <v>1</v>
      </c>
      <c r="AD2653">
        <v>3</v>
      </c>
      <c r="AE2653" t="s">
        <v>618</v>
      </c>
      <c r="AG2653" t="s">
        <v>7745</v>
      </c>
      <c r="AH2653" t="s">
        <v>7746</v>
      </c>
    </row>
    <row r="2654" spans="1:34" x14ac:dyDescent="0.25">
      <c r="A2654">
        <v>8</v>
      </c>
      <c r="B2654" t="s">
        <v>659</v>
      </c>
      <c r="C2654" t="s">
        <v>662</v>
      </c>
      <c r="D2654" t="s">
        <v>660</v>
      </c>
      <c r="E2654" t="s">
        <v>661</v>
      </c>
      <c r="F2654" t="s">
        <v>666</v>
      </c>
      <c r="G2654" t="s">
        <v>11044</v>
      </c>
      <c r="H2654" t="s">
        <v>1302</v>
      </c>
      <c r="I2654" t="s">
        <v>1303</v>
      </c>
      <c r="J2654">
        <v>4</v>
      </c>
      <c r="L2654" t="s">
        <v>1287</v>
      </c>
      <c r="M2654" t="s">
        <v>1304</v>
      </c>
      <c r="N2654" t="s">
        <v>1305</v>
      </c>
      <c r="O2654" t="s">
        <v>7747</v>
      </c>
      <c r="P2654" t="s">
        <v>217</v>
      </c>
      <c r="Q2654" t="s">
        <v>8650</v>
      </c>
      <c r="R2654" t="s">
        <v>8637</v>
      </c>
      <c r="S2654" t="s">
        <v>8645</v>
      </c>
      <c r="T2654" t="b">
        <v>1</v>
      </c>
      <c r="U2654" t="b">
        <v>0</v>
      </c>
      <c r="V2654">
        <v>3</v>
      </c>
      <c r="W2654">
        <v>25</v>
      </c>
      <c r="X2654">
        <v>10</v>
      </c>
      <c r="AB2654">
        <v>2</v>
      </c>
      <c r="AC2654">
        <v>1</v>
      </c>
      <c r="AD2654">
        <v>3</v>
      </c>
      <c r="AE2654" t="s">
        <v>1888</v>
      </c>
      <c r="AG2654" t="s">
        <v>7748</v>
      </c>
      <c r="AH2654" t="s">
        <v>7749</v>
      </c>
    </row>
    <row r="2655" spans="1:34" x14ac:dyDescent="0.25">
      <c r="A2655">
        <v>8</v>
      </c>
      <c r="B2655" t="s">
        <v>659</v>
      </c>
      <c r="C2655" t="s">
        <v>662</v>
      </c>
      <c r="D2655" t="s">
        <v>660</v>
      </c>
      <c r="E2655" t="s">
        <v>661</v>
      </c>
      <c r="F2655" t="s">
        <v>666</v>
      </c>
      <c r="G2655" t="s">
        <v>11044</v>
      </c>
      <c r="H2655" t="s">
        <v>1302</v>
      </c>
      <c r="I2655" t="s">
        <v>1303</v>
      </c>
      <c r="J2655">
        <v>4</v>
      </c>
      <c r="L2655" t="s">
        <v>1287</v>
      </c>
      <c r="M2655" t="s">
        <v>1304</v>
      </c>
      <c r="N2655" t="s">
        <v>1305</v>
      </c>
      <c r="O2655" t="s">
        <v>7750</v>
      </c>
      <c r="P2655" t="s">
        <v>7459</v>
      </c>
      <c r="Q2655" t="s">
        <v>8644</v>
      </c>
      <c r="R2655" t="s">
        <v>8488</v>
      </c>
      <c r="S2655" t="s">
        <v>8645</v>
      </c>
      <c r="T2655" t="b">
        <v>1</v>
      </c>
      <c r="U2655" t="b">
        <v>0</v>
      </c>
      <c r="V2655">
        <v>1</v>
      </c>
      <c r="W2655">
        <v>27.5</v>
      </c>
      <c r="X2655">
        <v>12</v>
      </c>
      <c r="AB2655">
        <v>2</v>
      </c>
      <c r="AC2655">
        <v>1</v>
      </c>
      <c r="AD2655">
        <v>3</v>
      </c>
      <c r="AE2655" t="s">
        <v>1745</v>
      </c>
      <c r="AG2655" t="s">
        <v>2181</v>
      </c>
      <c r="AH2655" t="s">
        <v>7751</v>
      </c>
    </row>
    <row r="2656" spans="1:34" x14ac:dyDescent="0.25">
      <c r="A2656">
        <v>8</v>
      </c>
      <c r="B2656" t="s">
        <v>659</v>
      </c>
      <c r="C2656" t="s">
        <v>662</v>
      </c>
      <c r="D2656" t="s">
        <v>660</v>
      </c>
      <c r="E2656" t="s">
        <v>661</v>
      </c>
      <c r="F2656" t="s">
        <v>666</v>
      </c>
      <c r="G2656" t="s">
        <v>11044</v>
      </c>
      <c r="H2656" t="s">
        <v>1302</v>
      </c>
      <c r="I2656" t="s">
        <v>1303</v>
      </c>
      <c r="J2656">
        <v>4</v>
      </c>
      <c r="L2656" t="s">
        <v>1287</v>
      </c>
      <c r="M2656" t="s">
        <v>1304</v>
      </c>
      <c r="N2656" t="s">
        <v>1305</v>
      </c>
      <c r="O2656" t="s">
        <v>7752</v>
      </c>
      <c r="P2656" t="s">
        <v>7459</v>
      </c>
      <c r="Q2656" t="s">
        <v>8644</v>
      </c>
      <c r="R2656" t="s">
        <v>8488</v>
      </c>
      <c r="S2656" t="s">
        <v>8645</v>
      </c>
      <c r="T2656" t="b">
        <v>1</v>
      </c>
      <c r="U2656" t="b">
        <v>0</v>
      </c>
      <c r="V2656">
        <v>2</v>
      </c>
      <c r="W2656">
        <v>27.5</v>
      </c>
      <c r="X2656">
        <v>11</v>
      </c>
      <c r="AB2656">
        <v>2</v>
      </c>
      <c r="AC2656">
        <v>1</v>
      </c>
      <c r="AD2656">
        <v>3</v>
      </c>
      <c r="AE2656" t="s">
        <v>1745</v>
      </c>
      <c r="AG2656" t="s">
        <v>2181</v>
      </c>
      <c r="AH2656" t="s">
        <v>7753</v>
      </c>
    </row>
    <row r="2657" spans="1:34" x14ac:dyDescent="0.25">
      <c r="A2657">
        <v>8</v>
      </c>
      <c r="B2657" t="s">
        <v>659</v>
      </c>
      <c r="C2657" t="s">
        <v>662</v>
      </c>
      <c r="D2657" t="s">
        <v>660</v>
      </c>
      <c r="E2657" t="s">
        <v>661</v>
      </c>
      <c r="F2657" t="s">
        <v>666</v>
      </c>
      <c r="G2657" t="s">
        <v>11044</v>
      </c>
      <c r="H2657" t="s">
        <v>1302</v>
      </c>
      <c r="I2657" t="s">
        <v>1303</v>
      </c>
      <c r="J2657">
        <v>4</v>
      </c>
      <c r="L2657" t="s">
        <v>1287</v>
      </c>
      <c r="M2657" t="s">
        <v>1304</v>
      </c>
      <c r="N2657" t="s">
        <v>1305</v>
      </c>
      <c r="O2657" t="s">
        <v>7754</v>
      </c>
      <c r="P2657" t="s">
        <v>7459</v>
      </c>
      <c r="Q2657" t="s">
        <v>8644</v>
      </c>
      <c r="R2657" t="s">
        <v>8488</v>
      </c>
      <c r="S2657" t="s">
        <v>8645</v>
      </c>
      <c r="T2657" t="b">
        <v>1</v>
      </c>
      <c r="U2657" t="b">
        <v>0</v>
      </c>
      <c r="V2657">
        <v>3</v>
      </c>
      <c r="W2657">
        <v>27.5</v>
      </c>
      <c r="X2657">
        <v>9</v>
      </c>
      <c r="AB2657">
        <v>2</v>
      </c>
      <c r="AC2657">
        <v>1</v>
      </c>
      <c r="AD2657">
        <v>3</v>
      </c>
      <c r="AE2657" t="s">
        <v>610</v>
      </c>
      <c r="AG2657" t="s">
        <v>2350</v>
      </c>
      <c r="AH2657" t="s">
        <v>7755</v>
      </c>
    </row>
    <row r="2658" spans="1:34" x14ac:dyDescent="0.25">
      <c r="A2658">
        <v>8</v>
      </c>
      <c r="B2658" t="s">
        <v>659</v>
      </c>
      <c r="C2658" t="s">
        <v>662</v>
      </c>
      <c r="D2658" t="s">
        <v>660</v>
      </c>
      <c r="E2658" t="s">
        <v>661</v>
      </c>
      <c r="F2658" t="s">
        <v>666</v>
      </c>
      <c r="G2658" t="s">
        <v>11044</v>
      </c>
      <c r="H2658" t="s">
        <v>1302</v>
      </c>
      <c r="I2658" t="s">
        <v>1303</v>
      </c>
      <c r="J2658">
        <v>4</v>
      </c>
      <c r="L2658" t="s">
        <v>1287</v>
      </c>
      <c r="M2658" t="s">
        <v>1304</v>
      </c>
      <c r="N2658" t="s">
        <v>1305</v>
      </c>
      <c r="O2658" t="s">
        <v>7756</v>
      </c>
      <c r="P2658" t="s">
        <v>209</v>
      </c>
      <c r="Q2658" t="s">
        <v>8650</v>
      </c>
      <c r="R2658" t="s">
        <v>8637</v>
      </c>
      <c r="S2658" t="s">
        <v>8645</v>
      </c>
      <c r="T2658" t="b">
        <v>0</v>
      </c>
      <c r="U2658" t="b">
        <v>0</v>
      </c>
      <c r="V2658">
        <v>1</v>
      </c>
      <c r="W2658">
        <v>65</v>
      </c>
      <c r="X2658">
        <v>11</v>
      </c>
      <c r="AB2658">
        <v>2</v>
      </c>
      <c r="AC2658">
        <v>1</v>
      </c>
      <c r="AD2658">
        <v>3</v>
      </c>
      <c r="AE2658" t="s">
        <v>1745</v>
      </c>
      <c r="AG2658" t="s">
        <v>7757</v>
      </c>
      <c r="AH2658" t="s">
        <v>7758</v>
      </c>
    </row>
    <row r="2659" spans="1:34" x14ac:dyDescent="0.25">
      <c r="A2659">
        <v>8</v>
      </c>
      <c r="B2659" t="s">
        <v>659</v>
      </c>
      <c r="C2659" t="s">
        <v>662</v>
      </c>
      <c r="D2659" t="s">
        <v>660</v>
      </c>
      <c r="E2659" t="s">
        <v>661</v>
      </c>
      <c r="F2659" t="s">
        <v>666</v>
      </c>
      <c r="G2659" t="s">
        <v>11044</v>
      </c>
      <c r="H2659" t="s">
        <v>1302</v>
      </c>
      <c r="I2659" t="s">
        <v>1303</v>
      </c>
      <c r="J2659">
        <v>4</v>
      </c>
      <c r="L2659" t="s">
        <v>1287</v>
      </c>
      <c r="M2659" t="s">
        <v>1304</v>
      </c>
      <c r="N2659" t="s">
        <v>1305</v>
      </c>
      <c r="O2659" t="s">
        <v>7759</v>
      </c>
      <c r="P2659" t="s">
        <v>209</v>
      </c>
      <c r="Q2659" t="s">
        <v>8650</v>
      </c>
      <c r="R2659" t="s">
        <v>8637</v>
      </c>
      <c r="S2659" t="s">
        <v>8645</v>
      </c>
      <c r="T2659" t="b">
        <v>0</v>
      </c>
      <c r="U2659" t="b">
        <v>0</v>
      </c>
      <c r="V2659">
        <v>2</v>
      </c>
      <c r="W2659">
        <v>65</v>
      </c>
      <c r="X2659">
        <v>10</v>
      </c>
      <c r="AB2659">
        <v>2</v>
      </c>
      <c r="AC2659">
        <v>1</v>
      </c>
      <c r="AD2659">
        <v>3</v>
      </c>
      <c r="AE2659" t="s">
        <v>1745</v>
      </c>
      <c r="AG2659" t="s">
        <v>7757</v>
      </c>
      <c r="AH2659" t="s">
        <v>7760</v>
      </c>
    </row>
    <row r="2660" spans="1:34" x14ac:dyDescent="0.25">
      <c r="A2660">
        <v>8</v>
      </c>
      <c r="B2660" t="s">
        <v>659</v>
      </c>
      <c r="C2660" t="s">
        <v>662</v>
      </c>
      <c r="D2660" t="s">
        <v>660</v>
      </c>
      <c r="E2660" t="s">
        <v>661</v>
      </c>
      <c r="F2660" t="s">
        <v>666</v>
      </c>
      <c r="G2660" t="s">
        <v>11044</v>
      </c>
      <c r="H2660" t="s">
        <v>1302</v>
      </c>
      <c r="I2660" t="s">
        <v>1303</v>
      </c>
      <c r="J2660">
        <v>4</v>
      </c>
      <c r="L2660" t="s">
        <v>1287</v>
      </c>
      <c r="M2660" t="s">
        <v>1304</v>
      </c>
      <c r="N2660" t="s">
        <v>1305</v>
      </c>
      <c r="O2660" t="s">
        <v>7761</v>
      </c>
      <c r="P2660" t="s">
        <v>209</v>
      </c>
      <c r="Q2660" t="s">
        <v>8650</v>
      </c>
      <c r="R2660" t="s">
        <v>8637</v>
      </c>
      <c r="S2660" t="s">
        <v>8645</v>
      </c>
      <c r="T2660" t="b">
        <v>0</v>
      </c>
      <c r="U2660" t="b">
        <v>0</v>
      </c>
      <c r="V2660">
        <v>3</v>
      </c>
      <c r="W2660">
        <v>65</v>
      </c>
      <c r="X2660">
        <v>9</v>
      </c>
      <c r="AB2660">
        <v>2</v>
      </c>
      <c r="AC2660">
        <v>1</v>
      </c>
      <c r="AD2660">
        <v>3</v>
      </c>
      <c r="AE2660" t="s">
        <v>1888</v>
      </c>
      <c r="AG2660" t="s">
        <v>7762</v>
      </c>
      <c r="AH2660" t="s">
        <v>7763</v>
      </c>
    </row>
    <row r="2661" spans="1:34" x14ac:dyDescent="0.25">
      <c r="A2661">
        <v>8</v>
      </c>
      <c r="B2661" t="s">
        <v>659</v>
      </c>
      <c r="C2661" t="s">
        <v>662</v>
      </c>
      <c r="D2661" t="s">
        <v>660</v>
      </c>
      <c r="E2661" t="s">
        <v>661</v>
      </c>
      <c r="F2661" t="s">
        <v>666</v>
      </c>
      <c r="G2661" t="s">
        <v>11044</v>
      </c>
      <c r="H2661" t="s">
        <v>1302</v>
      </c>
      <c r="I2661" t="s">
        <v>1303</v>
      </c>
      <c r="J2661">
        <v>4</v>
      </c>
      <c r="L2661" t="s">
        <v>1287</v>
      </c>
      <c r="M2661" t="s">
        <v>1304</v>
      </c>
      <c r="N2661" t="s">
        <v>1305</v>
      </c>
      <c r="O2661" t="s">
        <v>7764</v>
      </c>
      <c r="P2661" t="s">
        <v>79</v>
      </c>
      <c r="Q2661" t="s">
        <v>25</v>
      </c>
      <c r="R2661" t="s">
        <v>25</v>
      </c>
      <c r="S2661" t="s">
        <v>8645</v>
      </c>
      <c r="T2661" t="b">
        <v>0</v>
      </c>
      <c r="U2661" t="b">
        <v>0</v>
      </c>
      <c r="V2661">
        <v>1</v>
      </c>
      <c r="W2661">
        <v>35</v>
      </c>
      <c r="X2661">
        <v>15</v>
      </c>
      <c r="AB2661">
        <v>2</v>
      </c>
      <c r="AC2661">
        <v>1</v>
      </c>
      <c r="AD2661">
        <v>3</v>
      </c>
      <c r="AE2661" t="s">
        <v>2289</v>
      </c>
      <c r="AG2661" t="s">
        <v>5413</v>
      </c>
      <c r="AH2661" t="s">
        <v>7765</v>
      </c>
    </row>
    <row r="2662" spans="1:34" x14ac:dyDescent="0.25">
      <c r="A2662">
        <v>8</v>
      </c>
      <c r="B2662" t="s">
        <v>659</v>
      </c>
      <c r="C2662" t="s">
        <v>662</v>
      </c>
      <c r="D2662" t="s">
        <v>660</v>
      </c>
      <c r="E2662" t="s">
        <v>661</v>
      </c>
      <c r="F2662" t="s">
        <v>666</v>
      </c>
      <c r="G2662" t="s">
        <v>11044</v>
      </c>
      <c r="H2662" t="s">
        <v>1302</v>
      </c>
      <c r="I2662" t="s">
        <v>1303</v>
      </c>
      <c r="J2662">
        <v>4</v>
      </c>
      <c r="L2662" t="s">
        <v>1287</v>
      </c>
      <c r="M2662" t="s">
        <v>1304</v>
      </c>
      <c r="N2662" t="s">
        <v>1305</v>
      </c>
      <c r="O2662" t="s">
        <v>7766</v>
      </c>
      <c r="P2662" t="s">
        <v>79</v>
      </c>
      <c r="Q2662" t="s">
        <v>25</v>
      </c>
      <c r="R2662" t="s">
        <v>25</v>
      </c>
      <c r="S2662" t="s">
        <v>8645</v>
      </c>
      <c r="T2662" t="b">
        <v>0</v>
      </c>
      <c r="U2662" t="b">
        <v>0</v>
      </c>
      <c r="V2662">
        <v>2</v>
      </c>
      <c r="W2662">
        <v>35</v>
      </c>
      <c r="X2662">
        <v>15</v>
      </c>
      <c r="AB2662">
        <v>2</v>
      </c>
      <c r="AC2662">
        <v>1</v>
      </c>
      <c r="AD2662">
        <v>3</v>
      </c>
      <c r="AE2662" t="s">
        <v>2289</v>
      </c>
      <c r="AG2662" t="s">
        <v>5413</v>
      </c>
      <c r="AH2662" t="s">
        <v>7767</v>
      </c>
    </row>
    <row r="2663" spans="1:34" x14ac:dyDescent="0.25">
      <c r="A2663">
        <v>8</v>
      </c>
      <c r="B2663" t="s">
        <v>659</v>
      </c>
      <c r="C2663" t="s">
        <v>662</v>
      </c>
      <c r="D2663" t="s">
        <v>660</v>
      </c>
      <c r="E2663" t="s">
        <v>661</v>
      </c>
      <c r="F2663" t="s">
        <v>666</v>
      </c>
      <c r="G2663" t="s">
        <v>11044</v>
      </c>
      <c r="H2663" t="s">
        <v>1302</v>
      </c>
      <c r="I2663" t="s">
        <v>1303</v>
      </c>
      <c r="J2663">
        <v>4</v>
      </c>
      <c r="L2663" t="s">
        <v>1287</v>
      </c>
      <c r="M2663" t="s">
        <v>1304</v>
      </c>
      <c r="N2663" t="s">
        <v>1305</v>
      </c>
      <c r="O2663" t="s">
        <v>7768</v>
      </c>
      <c r="P2663" t="s">
        <v>79</v>
      </c>
      <c r="Q2663" t="s">
        <v>25</v>
      </c>
      <c r="R2663" t="s">
        <v>25</v>
      </c>
      <c r="S2663" t="s">
        <v>8645</v>
      </c>
      <c r="T2663" t="b">
        <v>0</v>
      </c>
      <c r="U2663" t="b">
        <v>0</v>
      </c>
      <c r="V2663">
        <v>3</v>
      </c>
      <c r="W2663">
        <v>35</v>
      </c>
      <c r="X2663">
        <v>15</v>
      </c>
      <c r="AB2663">
        <v>2</v>
      </c>
      <c r="AC2663">
        <v>1</v>
      </c>
      <c r="AD2663">
        <v>3</v>
      </c>
      <c r="AE2663" t="s">
        <v>2289</v>
      </c>
      <c r="AG2663" t="s">
        <v>5413</v>
      </c>
      <c r="AH2663" t="s">
        <v>7769</v>
      </c>
    </row>
    <row r="2664" spans="1:34" x14ac:dyDescent="0.25">
      <c r="A2664">
        <v>8</v>
      </c>
      <c r="B2664" t="s">
        <v>659</v>
      </c>
      <c r="C2664" t="s">
        <v>662</v>
      </c>
      <c r="D2664" t="s">
        <v>660</v>
      </c>
      <c r="E2664" t="s">
        <v>661</v>
      </c>
      <c r="F2664" t="s">
        <v>666</v>
      </c>
      <c r="G2664" t="s">
        <v>11044</v>
      </c>
      <c r="H2664" t="s">
        <v>1302</v>
      </c>
      <c r="I2664" t="s">
        <v>1303</v>
      </c>
      <c r="J2664">
        <v>4</v>
      </c>
      <c r="L2664" t="s">
        <v>1287</v>
      </c>
      <c r="M2664" t="s">
        <v>1304</v>
      </c>
      <c r="N2664" t="s">
        <v>1305</v>
      </c>
      <c r="O2664" t="s">
        <v>7770</v>
      </c>
      <c r="P2664" t="s">
        <v>1534</v>
      </c>
      <c r="Q2664" t="s">
        <v>2</v>
      </c>
      <c r="R2664" t="s">
        <v>2</v>
      </c>
      <c r="S2664" t="s">
        <v>8646</v>
      </c>
      <c r="T2664" t="b">
        <v>0</v>
      </c>
      <c r="U2664" t="b">
        <v>1</v>
      </c>
      <c r="V2664">
        <v>1</v>
      </c>
      <c r="W2664">
        <v>150</v>
      </c>
      <c r="Y2664">
        <v>60</v>
      </c>
      <c r="AG2664" t="s">
        <v>7771</v>
      </c>
      <c r="AH2664" t="s">
        <v>7772</v>
      </c>
    </row>
    <row r="2665" spans="1:34" x14ac:dyDescent="0.25">
      <c r="A2665">
        <v>8</v>
      </c>
      <c r="B2665" t="s">
        <v>659</v>
      </c>
      <c r="C2665" t="s">
        <v>662</v>
      </c>
      <c r="D2665" t="s">
        <v>660</v>
      </c>
      <c r="E2665" t="s">
        <v>661</v>
      </c>
      <c r="F2665" t="s">
        <v>666</v>
      </c>
      <c r="G2665" t="s">
        <v>11044</v>
      </c>
      <c r="H2665" t="s">
        <v>1302</v>
      </c>
      <c r="I2665" t="s">
        <v>1303</v>
      </c>
      <c r="J2665">
        <v>4</v>
      </c>
      <c r="L2665" t="s">
        <v>1287</v>
      </c>
      <c r="M2665" t="s">
        <v>1304</v>
      </c>
      <c r="N2665" t="s">
        <v>1305</v>
      </c>
      <c r="O2665" t="s">
        <v>7773</v>
      </c>
      <c r="P2665" t="s">
        <v>1534</v>
      </c>
      <c r="Q2665" t="s">
        <v>2</v>
      </c>
      <c r="R2665" t="s">
        <v>2</v>
      </c>
      <c r="S2665" t="s">
        <v>8646</v>
      </c>
      <c r="T2665" t="b">
        <v>0</v>
      </c>
      <c r="U2665" t="b">
        <v>1</v>
      </c>
      <c r="V2665">
        <v>2</v>
      </c>
      <c r="W2665">
        <v>150</v>
      </c>
      <c r="Y2665">
        <v>60</v>
      </c>
      <c r="AG2665" t="s">
        <v>7774</v>
      </c>
      <c r="AH2665" t="s">
        <v>7775</v>
      </c>
    </row>
    <row r="2666" spans="1:34" x14ac:dyDescent="0.25">
      <c r="A2666">
        <v>8</v>
      </c>
      <c r="B2666" t="s">
        <v>659</v>
      </c>
      <c r="C2666" t="s">
        <v>662</v>
      </c>
      <c r="D2666" t="s">
        <v>660</v>
      </c>
      <c r="E2666" t="s">
        <v>661</v>
      </c>
      <c r="F2666" t="s">
        <v>666</v>
      </c>
      <c r="G2666" t="s">
        <v>11044</v>
      </c>
      <c r="H2666" t="s">
        <v>1302</v>
      </c>
      <c r="I2666" t="s">
        <v>1303</v>
      </c>
      <c r="J2666">
        <v>4</v>
      </c>
      <c r="L2666" t="s">
        <v>1287</v>
      </c>
      <c r="M2666" t="s">
        <v>1304</v>
      </c>
      <c r="N2666" t="s">
        <v>1305</v>
      </c>
      <c r="O2666" t="s">
        <v>7776</v>
      </c>
      <c r="P2666" t="s">
        <v>1534</v>
      </c>
      <c r="Q2666" t="s">
        <v>2</v>
      </c>
      <c r="R2666" t="s">
        <v>2</v>
      </c>
      <c r="S2666" t="s">
        <v>8646</v>
      </c>
      <c r="T2666" t="b">
        <v>0</v>
      </c>
      <c r="U2666" t="b">
        <v>1</v>
      </c>
      <c r="V2666">
        <v>3</v>
      </c>
      <c r="W2666">
        <v>150</v>
      </c>
      <c r="Y2666">
        <v>57</v>
      </c>
      <c r="AG2666" t="s">
        <v>7777</v>
      </c>
      <c r="AH2666" t="s">
        <v>7778</v>
      </c>
    </row>
    <row r="2667" spans="1:34" x14ac:dyDescent="0.25">
      <c r="A2667">
        <v>8</v>
      </c>
      <c r="B2667" t="s">
        <v>659</v>
      </c>
      <c r="C2667" t="s">
        <v>662</v>
      </c>
      <c r="D2667" t="s">
        <v>660</v>
      </c>
      <c r="E2667" t="s">
        <v>661</v>
      </c>
      <c r="F2667" t="s">
        <v>666</v>
      </c>
      <c r="G2667" t="s">
        <v>11044</v>
      </c>
      <c r="H2667" t="s">
        <v>1302</v>
      </c>
      <c r="I2667" t="s">
        <v>1303</v>
      </c>
      <c r="J2667">
        <v>4</v>
      </c>
      <c r="L2667" t="s">
        <v>1287</v>
      </c>
      <c r="M2667" t="s">
        <v>1304</v>
      </c>
      <c r="N2667" t="s">
        <v>1305</v>
      </c>
      <c r="O2667" t="s">
        <v>7779</v>
      </c>
      <c r="P2667" t="s">
        <v>1534</v>
      </c>
      <c r="Q2667" t="s">
        <v>2</v>
      </c>
      <c r="R2667" t="s">
        <v>2</v>
      </c>
      <c r="S2667" t="s">
        <v>8646</v>
      </c>
      <c r="T2667" t="b">
        <v>0</v>
      </c>
      <c r="U2667" t="b">
        <v>1</v>
      </c>
      <c r="V2667">
        <v>4</v>
      </c>
      <c r="W2667">
        <v>150</v>
      </c>
      <c r="Y2667">
        <v>57</v>
      </c>
      <c r="AG2667" t="s">
        <v>7780</v>
      </c>
      <c r="AH2667" t="s">
        <v>7781</v>
      </c>
    </row>
    <row r="2668" spans="1:34" x14ac:dyDescent="0.25">
      <c r="A2668">
        <v>8</v>
      </c>
      <c r="B2668" t="s">
        <v>659</v>
      </c>
      <c r="C2668" t="s">
        <v>662</v>
      </c>
      <c r="D2668" t="s">
        <v>660</v>
      </c>
      <c r="E2668" t="s">
        <v>661</v>
      </c>
      <c r="F2668" t="s">
        <v>666</v>
      </c>
      <c r="G2668" t="s">
        <v>11044</v>
      </c>
      <c r="H2668" t="s">
        <v>1302</v>
      </c>
      <c r="I2668" t="s">
        <v>1303</v>
      </c>
      <c r="J2668">
        <v>4</v>
      </c>
      <c r="L2668" t="s">
        <v>1287</v>
      </c>
      <c r="M2668" t="s">
        <v>1304</v>
      </c>
      <c r="N2668" t="s">
        <v>1305</v>
      </c>
      <c r="O2668" t="s">
        <v>7782</v>
      </c>
      <c r="P2668" t="s">
        <v>373</v>
      </c>
      <c r="Q2668" t="s">
        <v>357</v>
      </c>
      <c r="R2668" t="s">
        <v>357</v>
      </c>
      <c r="S2668" t="s">
        <v>8645</v>
      </c>
      <c r="T2668" t="b">
        <v>0</v>
      </c>
      <c r="U2668" t="b">
        <v>1</v>
      </c>
      <c r="V2668">
        <v>1</v>
      </c>
      <c r="Y2668">
        <v>20</v>
      </c>
      <c r="Z2668">
        <v>0</v>
      </c>
      <c r="AA2668" t="s">
        <v>3957</v>
      </c>
      <c r="AG2668" t="s">
        <v>7783</v>
      </c>
      <c r="AH2668" t="s">
        <v>7784</v>
      </c>
    </row>
    <row r="2669" spans="1:34" x14ac:dyDescent="0.25">
      <c r="A2669">
        <v>8</v>
      </c>
      <c r="B2669" t="s">
        <v>659</v>
      </c>
      <c r="C2669" t="s">
        <v>662</v>
      </c>
      <c r="D2669" t="s">
        <v>660</v>
      </c>
      <c r="E2669" t="s">
        <v>661</v>
      </c>
      <c r="F2669" t="s">
        <v>666</v>
      </c>
      <c r="G2669" t="s">
        <v>11044</v>
      </c>
      <c r="H2669" t="s">
        <v>1302</v>
      </c>
      <c r="I2669" t="s">
        <v>1303</v>
      </c>
      <c r="J2669">
        <v>4</v>
      </c>
      <c r="L2669" t="s">
        <v>1287</v>
      </c>
      <c r="M2669" t="s">
        <v>1304</v>
      </c>
      <c r="N2669" t="s">
        <v>1305</v>
      </c>
      <c r="O2669" t="s">
        <v>7785</v>
      </c>
      <c r="P2669" t="s">
        <v>373</v>
      </c>
      <c r="Q2669" t="s">
        <v>357</v>
      </c>
      <c r="R2669" t="s">
        <v>357</v>
      </c>
      <c r="S2669" t="s">
        <v>8645</v>
      </c>
      <c r="T2669" t="b">
        <v>0</v>
      </c>
      <c r="U2669" t="b">
        <v>1</v>
      </c>
      <c r="V2669">
        <v>2</v>
      </c>
      <c r="Y2669">
        <v>20</v>
      </c>
      <c r="Z2669">
        <v>0</v>
      </c>
      <c r="AA2669" t="s">
        <v>3957</v>
      </c>
      <c r="AG2669" t="s">
        <v>7783</v>
      </c>
      <c r="AH2669" t="s">
        <v>7786</v>
      </c>
    </row>
    <row r="2670" spans="1:34" x14ac:dyDescent="0.25">
      <c r="A2670">
        <v>8</v>
      </c>
      <c r="B2670" t="s">
        <v>659</v>
      </c>
      <c r="C2670" t="s">
        <v>662</v>
      </c>
      <c r="D2670" t="s">
        <v>660</v>
      </c>
      <c r="E2670" t="s">
        <v>661</v>
      </c>
      <c r="F2670" t="s">
        <v>666</v>
      </c>
      <c r="G2670" t="s">
        <v>11044</v>
      </c>
      <c r="H2670" t="s">
        <v>1302</v>
      </c>
      <c r="I2670" t="s">
        <v>1303</v>
      </c>
      <c r="J2670">
        <v>4</v>
      </c>
      <c r="L2670" t="s">
        <v>1287</v>
      </c>
      <c r="M2670" t="s">
        <v>1304</v>
      </c>
      <c r="N2670" t="s">
        <v>1305</v>
      </c>
      <c r="O2670" t="s">
        <v>7787</v>
      </c>
      <c r="P2670" t="s">
        <v>373</v>
      </c>
      <c r="Q2670" t="s">
        <v>357</v>
      </c>
      <c r="R2670" t="s">
        <v>357</v>
      </c>
      <c r="S2670" t="s">
        <v>8645</v>
      </c>
      <c r="T2670" t="b">
        <v>0</v>
      </c>
      <c r="U2670" t="b">
        <v>1</v>
      </c>
      <c r="V2670">
        <v>3</v>
      </c>
      <c r="Y2670">
        <v>20</v>
      </c>
      <c r="Z2670">
        <v>0</v>
      </c>
      <c r="AA2670" t="s">
        <v>3957</v>
      </c>
      <c r="AG2670" t="s">
        <v>7783</v>
      </c>
      <c r="AH2670" t="s">
        <v>7788</v>
      </c>
    </row>
    <row r="2671" spans="1:34" x14ac:dyDescent="0.25">
      <c r="A2671">
        <v>8</v>
      </c>
      <c r="B2671" t="s">
        <v>659</v>
      </c>
      <c r="C2671" t="s">
        <v>662</v>
      </c>
      <c r="D2671" t="s">
        <v>660</v>
      </c>
      <c r="E2671" t="s">
        <v>661</v>
      </c>
      <c r="F2671" t="s">
        <v>666</v>
      </c>
      <c r="G2671" t="s">
        <v>11044</v>
      </c>
      <c r="H2671" t="s">
        <v>1302</v>
      </c>
      <c r="I2671" t="s">
        <v>1303</v>
      </c>
      <c r="J2671">
        <v>4</v>
      </c>
      <c r="L2671" t="s">
        <v>1287</v>
      </c>
      <c r="M2671" t="s">
        <v>1304</v>
      </c>
      <c r="N2671" t="s">
        <v>1305</v>
      </c>
      <c r="O2671" t="s">
        <v>7789</v>
      </c>
      <c r="P2671" t="s">
        <v>373</v>
      </c>
      <c r="Q2671" t="s">
        <v>357</v>
      </c>
      <c r="R2671" t="s">
        <v>357</v>
      </c>
      <c r="S2671" t="s">
        <v>8645</v>
      </c>
      <c r="T2671" t="b">
        <v>0</v>
      </c>
      <c r="U2671" t="b">
        <v>1</v>
      </c>
      <c r="V2671">
        <v>4</v>
      </c>
      <c r="Y2671">
        <v>20</v>
      </c>
      <c r="Z2671">
        <v>0</v>
      </c>
      <c r="AA2671" t="s">
        <v>3957</v>
      </c>
      <c r="AG2671" t="s">
        <v>7783</v>
      </c>
      <c r="AH2671" t="s">
        <v>7790</v>
      </c>
    </row>
    <row r="2672" spans="1:34" x14ac:dyDescent="0.25">
      <c r="A2672">
        <v>8</v>
      </c>
      <c r="B2672" t="s">
        <v>659</v>
      </c>
      <c r="C2672" t="s">
        <v>662</v>
      </c>
      <c r="D2672" t="s">
        <v>660</v>
      </c>
      <c r="E2672" t="s">
        <v>661</v>
      </c>
      <c r="F2672" t="s">
        <v>666</v>
      </c>
      <c r="G2672" t="s">
        <v>11044</v>
      </c>
      <c r="H2672" t="s">
        <v>1302</v>
      </c>
      <c r="I2672" t="s">
        <v>1303</v>
      </c>
      <c r="J2672">
        <v>4</v>
      </c>
      <c r="L2672" t="s">
        <v>1287</v>
      </c>
      <c r="M2672" t="s">
        <v>1304</v>
      </c>
      <c r="N2672" t="s">
        <v>1305</v>
      </c>
      <c r="O2672" t="s">
        <v>7791</v>
      </c>
      <c r="P2672" t="s">
        <v>373</v>
      </c>
      <c r="Q2672" t="s">
        <v>357</v>
      </c>
      <c r="R2672" t="s">
        <v>357</v>
      </c>
      <c r="S2672" t="s">
        <v>8645</v>
      </c>
      <c r="T2672" t="b">
        <v>0</v>
      </c>
      <c r="U2672" t="b">
        <v>1</v>
      </c>
      <c r="V2672">
        <v>5</v>
      </c>
      <c r="Y2672">
        <v>20</v>
      </c>
      <c r="Z2672">
        <v>0</v>
      </c>
      <c r="AA2672" t="s">
        <v>3957</v>
      </c>
      <c r="AG2672" t="s">
        <v>7783</v>
      </c>
      <c r="AH2672" t="s">
        <v>7792</v>
      </c>
    </row>
    <row r="2673" spans="1:34" x14ac:dyDescent="0.25">
      <c r="A2673">
        <v>8</v>
      </c>
      <c r="B2673" t="s">
        <v>659</v>
      </c>
      <c r="C2673" t="s">
        <v>662</v>
      </c>
      <c r="D2673" t="s">
        <v>660</v>
      </c>
      <c r="E2673" t="s">
        <v>661</v>
      </c>
      <c r="F2673" t="s">
        <v>666</v>
      </c>
      <c r="G2673" t="s">
        <v>11044</v>
      </c>
      <c r="H2673" t="s">
        <v>1302</v>
      </c>
      <c r="I2673" t="s">
        <v>1303</v>
      </c>
      <c r="J2673">
        <v>4</v>
      </c>
      <c r="L2673" t="s">
        <v>1287</v>
      </c>
      <c r="M2673" t="s">
        <v>1304</v>
      </c>
      <c r="N2673" t="s">
        <v>1305</v>
      </c>
      <c r="O2673" t="s">
        <v>7793</v>
      </c>
      <c r="P2673" t="s">
        <v>373</v>
      </c>
      <c r="Q2673" t="s">
        <v>357</v>
      </c>
      <c r="R2673" t="s">
        <v>357</v>
      </c>
      <c r="S2673" t="s">
        <v>8645</v>
      </c>
      <c r="T2673" t="b">
        <v>0</v>
      </c>
      <c r="U2673" t="b">
        <v>1</v>
      </c>
      <c r="V2673">
        <v>6</v>
      </c>
      <c r="Y2673">
        <v>20</v>
      </c>
      <c r="Z2673">
        <v>0</v>
      </c>
      <c r="AA2673" t="s">
        <v>3957</v>
      </c>
      <c r="AG2673" t="s">
        <v>7783</v>
      </c>
      <c r="AH2673" t="s">
        <v>1305</v>
      </c>
    </row>
    <row r="2674" spans="1:34" x14ac:dyDescent="0.25">
      <c r="A2674">
        <v>8</v>
      </c>
      <c r="B2674" t="s">
        <v>659</v>
      </c>
      <c r="C2674" t="s">
        <v>662</v>
      </c>
      <c r="D2674" t="s">
        <v>660</v>
      </c>
      <c r="E2674" t="s">
        <v>661</v>
      </c>
      <c r="F2674" t="s">
        <v>666</v>
      </c>
      <c r="G2674" t="s">
        <v>11044</v>
      </c>
      <c r="H2674" t="s">
        <v>1306</v>
      </c>
      <c r="I2674" t="s">
        <v>1307</v>
      </c>
      <c r="L2674" t="s">
        <v>1308</v>
      </c>
      <c r="M2674" t="s">
        <v>1309</v>
      </c>
      <c r="N2674" t="s">
        <v>1310</v>
      </c>
      <c r="O2674" t="s">
        <v>7794</v>
      </c>
      <c r="P2674" t="s">
        <v>363</v>
      </c>
      <c r="Q2674" t="s">
        <v>357</v>
      </c>
      <c r="R2674" t="s">
        <v>357</v>
      </c>
      <c r="S2674" t="s">
        <v>357</v>
      </c>
      <c r="T2674" t="b">
        <v>0</v>
      </c>
      <c r="U2674" t="b">
        <v>1</v>
      </c>
      <c r="V2674">
        <v>1</v>
      </c>
      <c r="Y2674">
        <v>301</v>
      </c>
      <c r="Z2674">
        <v>0.56999999999999995</v>
      </c>
      <c r="AA2674" t="s">
        <v>3957</v>
      </c>
      <c r="AG2674" t="s">
        <v>7795</v>
      </c>
      <c r="AH2674" t="s">
        <v>1309</v>
      </c>
    </row>
    <row r="2675" spans="1:34" x14ac:dyDescent="0.25">
      <c r="A2675">
        <v>8</v>
      </c>
      <c r="B2675" t="s">
        <v>659</v>
      </c>
      <c r="C2675" t="s">
        <v>662</v>
      </c>
      <c r="D2675" t="s">
        <v>660</v>
      </c>
      <c r="E2675" t="s">
        <v>661</v>
      </c>
      <c r="F2675" t="s">
        <v>666</v>
      </c>
      <c r="G2675" t="s">
        <v>11044</v>
      </c>
      <c r="H2675" t="s">
        <v>1306</v>
      </c>
      <c r="I2675" t="s">
        <v>1307</v>
      </c>
      <c r="L2675" t="s">
        <v>1308</v>
      </c>
      <c r="M2675" t="s">
        <v>1309</v>
      </c>
      <c r="N2675" t="s">
        <v>1310</v>
      </c>
      <c r="O2675" t="s">
        <v>7796</v>
      </c>
      <c r="P2675" t="s">
        <v>269</v>
      </c>
      <c r="Q2675" t="s">
        <v>369</v>
      </c>
      <c r="R2675" t="s">
        <v>8654</v>
      </c>
      <c r="S2675" t="s">
        <v>8645</v>
      </c>
      <c r="T2675" t="b">
        <v>0</v>
      </c>
      <c r="U2675" t="b">
        <v>0</v>
      </c>
      <c r="V2675">
        <v>1</v>
      </c>
      <c r="W2675">
        <v>0</v>
      </c>
      <c r="X2675">
        <v>8</v>
      </c>
      <c r="AH2675" t="s">
        <v>7797</v>
      </c>
    </row>
    <row r="2676" spans="1:34" x14ac:dyDescent="0.25">
      <c r="A2676">
        <v>8</v>
      </c>
      <c r="B2676" t="s">
        <v>659</v>
      </c>
      <c r="C2676" t="s">
        <v>662</v>
      </c>
      <c r="D2676" t="s">
        <v>660</v>
      </c>
      <c r="E2676" t="s">
        <v>661</v>
      </c>
      <c r="F2676" t="s">
        <v>666</v>
      </c>
      <c r="G2676" t="s">
        <v>11044</v>
      </c>
      <c r="H2676" t="s">
        <v>1306</v>
      </c>
      <c r="I2676" t="s">
        <v>1307</v>
      </c>
      <c r="L2676" t="s">
        <v>1308</v>
      </c>
      <c r="M2676" t="s">
        <v>1309</v>
      </c>
      <c r="N2676" t="s">
        <v>1310</v>
      </c>
      <c r="O2676" t="s">
        <v>7798</v>
      </c>
      <c r="P2676" t="s">
        <v>279</v>
      </c>
      <c r="Q2676" t="s">
        <v>369</v>
      </c>
      <c r="R2676" t="s">
        <v>8654</v>
      </c>
      <c r="S2676" t="s">
        <v>8657</v>
      </c>
      <c r="T2676" t="b">
        <v>1</v>
      </c>
      <c r="U2676" t="b">
        <v>0</v>
      </c>
      <c r="V2676">
        <v>1</v>
      </c>
      <c r="W2676">
        <v>0</v>
      </c>
      <c r="X2676">
        <v>5</v>
      </c>
      <c r="AG2676" t="s">
        <v>7799</v>
      </c>
      <c r="AH2676" t="s">
        <v>7800</v>
      </c>
    </row>
    <row r="2677" spans="1:34" x14ac:dyDescent="0.25">
      <c r="A2677">
        <v>8</v>
      </c>
      <c r="B2677" t="s">
        <v>659</v>
      </c>
      <c r="C2677" t="s">
        <v>662</v>
      </c>
      <c r="D2677" t="s">
        <v>660</v>
      </c>
      <c r="E2677" t="s">
        <v>661</v>
      </c>
      <c r="F2677" t="s">
        <v>666</v>
      </c>
      <c r="G2677" t="s">
        <v>11044</v>
      </c>
      <c r="H2677" t="s">
        <v>1306</v>
      </c>
      <c r="I2677" t="s">
        <v>1307</v>
      </c>
      <c r="L2677" t="s">
        <v>1308</v>
      </c>
      <c r="M2677" t="s">
        <v>1309</v>
      </c>
      <c r="N2677" t="s">
        <v>1310</v>
      </c>
      <c r="O2677" t="s">
        <v>7801</v>
      </c>
      <c r="P2677" t="s">
        <v>423</v>
      </c>
      <c r="Q2677" t="s">
        <v>272</v>
      </c>
      <c r="R2677" t="s">
        <v>8666</v>
      </c>
      <c r="S2677" t="s">
        <v>8645</v>
      </c>
      <c r="T2677" t="b">
        <v>0</v>
      </c>
      <c r="U2677" t="b">
        <v>0</v>
      </c>
      <c r="V2677">
        <v>1</v>
      </c>
      <c r="W2677">
        <v>0</v>
      </c>
      <c r="X2677">
        <v>8</v>
      </c>
      <c r="AH2677" t="s">
        <v>7802</v>
      </c>
    </row>
    <row r="2678" spans="1:34" x14ac:dyDescent="0.25">
      <c r="A2678">
        <v>8</v>
      </c>
      <c r="B2678" t="s">
        <v>659</v>
      </c>
      <c r="C2678" t="s">
        <v>662</v>
      </c>
      <c r="D2678" t="s">
        <v>660</v>
      </c>
      <c r="E2678" t="s">
        <v>661</v>
      </c>
      <c r="F2678" t="s">
        <v>666</v>
      </c>
      <c r="G2678" t="s">
        <v>11044</v>
      </c>
      <c r="H2678" t="s">
        <v>1306</v>
      </c>
      <c r="I2678" t="s">
        <v>1307</v>
      </c>
      <c r="L2678" t="s">
        <v>1308</v>
      </c>
      <c r="M2678" t="s">
        <v>1309</v>
      </c>
      <c r="N2678" t="s">
        <v>1310</v>
      </c>
      <c r="O2678" t="s">
        <v>7803</v>
      </c>
      <c r="P2678" t="s">
        <v>394</v>
      </c>
      <c r="Q2678" t="s">
        <v>272</v>
      </c>
      <c r="R2678" t="s">
        <v>8666</v>
      </c>
      <c r="S2678" t="s">
        <v>8645</v>
      </c>
      <c r="T2678" t="b">
        <v>0</v>
      </c>
      <c r="U2678" t="b">
        <v>0</v>
      </c>
      <c r="V2678">
        <v>1</v>
      </c>
      <c r="W2678">
        <v>0</v>
      </c>
      <c r="X2678">
        <v>12</v>
      </c>
      <c r="AG2678" t="s">
        <v>3073</v>
      </c>
      <c r="AH2678" t="s">
        <v>7804</v>
      </c>
    </row>
    <row r="2679" spans="1:34" x14ac:dyDescent="0.25">
      <c r="A2679">
        <v>8</v>
      </c>
      <c r="B2679" t="s">
        <v>659</v>
      </c>
      <c r="C2679" t="s">
        <v>662</v>
      </c>
      <c r="D2679" t="s">
        <v>660</v>
      </c>
      <c r="E2679" t="s">
        <v>661</v>
      </c>
      <c r="F2679" t="s">
        <v>666</v>
      </c>
      <c r="G2679" t="s">
        <v>11044</v>
      </c>
      <c r="H2679" t="s">
        <v>1306</v>
      </c>
      <c r="I2679" t="s">
        <v>1307</v>
      </c>
      <c r="L2679" t="s">
        <v>1308</v>
      </c>
      <c r="M2679" t="s">
        <v>1309</v>
      </c>
      <c r="N2679" t="s">
        <v>1310</v>
      </c>
      <c r="O2679" t="s">
        <v>7805</v>
      </c>
      <c r="P2679" t="s">
        <v>283</v>
      </c>
      <c r="Q2679" t="s">
        <v>369</v>
      </c>
      <c r="R2679" t="s">
        <v>8654</v>
      </c>
      <c r="S2679" t="s">
        <v>8656</v>
      </c>
      <c r="T2679" t="b">
        <v>1</v>
      </c>
      <c r="U2679" t="b">
        <v>0</v>
      </c>
      <c r="V2679">
        <v>1</v>
      </c>
      <c r="W2679">
        <v>0</v>
      </c>
      <c r="X2679">
        <v>8</v>
      </c>
      <c r="AB2679">
        <v>3</v>
      </c>
      <c r="AC2679">
        <v>1</v>
      </c>
      <c r="AD2679">
        <v>1</v>
      </c>
      <c r="AE2679" t="s">
        <v>2271</v>
      </c>
      <c r="AG2679" t="s">
        <v>7806</v>
      </c>
      <c r="AH2679" t="s">
        <v>7807</v>
      </c>
    </row>
    <row r="2680" spans="1:34" x14ac:dyDescent="0.25">
      <c r="A2680">
        <v>8</v>
      </c>
      <c r="B2680" t="s">
        <v>659</v>
      </c>
      <c r="C2680" t="s">
        <v>662</v>
      </c>
      <c r="D2680" t="s">
        <v>660</v>
      </c>
      <c r="E2680" t="s">
        <v>661</v>
      </c>
      <c r="F2680" t="s">
        <v>666</v>
      </c>
      <c r="G2680" t="s">
        <v>11044</v>
      </c>
      <c r="H2680" t="s">
        <v>1306</v>
      </c>
      <c r="I2680" t="s">
        <v>1307</v>
      </c>
      <c r="L2680" t="s">
        <v>1308</v>
      </c>
      <c r="M2680" t="s">
        <v>1309</v>
      </c>
      <c r="N2680" t="s">
        <v>1310</v>
      </c>
      <c r="O2680" t="s">
        <v>7808</v>
      </c>
      <c r="P2680" t="s">
        <v>283</v>
      </c>
      <c r="Q2680" t="s">
        <v>369</v>
      </c>
      <c r="R2680" t="s">
        <v>8654</v>
      </c>
      <c r="S2680" t="s">
        <v>8656</v>
      </c>
      <c r="T2680" t="b">
        <v>1</v>
      </c>
      <c r="U2680" t="b">
        <v>0</v>
      </c>
      <c r="V2680">
        <v>2</v>
      </c>
      <c r="W2680">
        <v>30</v>
      </c>
      <c r="X2680">
        <v>10</v>
      </c>
      <c r="AB2680">
        <v>3</v>
      </c>
      <c r="AC2680">
        <v>1</v>
      </c>
      <c r="AD2680">
        <v>1</v>
      </c>
      <c r="AE2680" t="s">
        <v>1994</v>
      </c>
      <c r="AG2680" t="s">
        <v>7809</v>
      </c>
      <c r="AH2680" t="s">
        <v>7810</v>
      </c>
    </row>
    <row r="2681" spans="1:34" x14ac:dyDescent="0.25">
      <c r="A2681">
        <v>8</v>
      </c>
      <c r="B2681" t="s">
        <v>659</v>
      </c>
      <c r="C2681" t="s">
        <v>662</v>
      </c>
      <c r="D2681" t="s">
        <v>660</v>
      </c>
      <c r="E2681" t="s">
        <v>661</v>
      </c>
      <c r="F2681" t="s">
        <v>666</v>
      </c>
      <c r="G2681" t="s">
        <v>11044</v>
      </c>
      <c r="H2681" t="s">
        <v>1306</v>
      </c>
      <c r="I2681" t="s">
        <v>1307</v>
      </c>
      <c r="L2681" t="s">
        <v>1308</v>
      </c>
      <c r="M2681" t="s">
        <v>1309</v>
      </c>
      <c r="N2681" t="s">
        <v>1310</v>
      </c>
      <c r="O2681" t="s">
        <v>7811</v>
      </c>
      <c r="P2681" t="s">
        <v>283</v>
      </c>
      <c r="Q2681" t="s">
        <v>369</v>
      </c>
      <c r="R2681" t="s">
        <v>8654</v>
      </c>
      <c r="S2681" t="s">
        <v>8656</v>
      </c>
      <c r="T2681" t="b">
        <v>1</v>
      </c>
      <c r="U2681" t="b">
        <v>0</v>
      </c>
      <c r="V2681">
        <v>3</v>
      </c>
      <c r="W2681">
        <v>40</v>
      </c>
      <c r="X2681">
        <v>8</v>
      </c>
      <c r="AB2681">
        <v>3</v>
      </c>
      <c r="AC2681">
        <v>1</v>
      </c>
      <c r="AD2681">
        <v>1</v>
      </c>
      <c r="AE2681" t="s">
        <v>622</v>
      </c>
      <c r="AG2681" t="s">
        <v>7812</v>
      </c>
      <c r="AH2681" t="s">
        <v>7813</v>
      </c>
    </row>
    <row r="2682" spans="1:34" x14ac:dyDescent="0.25">
      <c r="A2682">
        <v>8</v>
      </c>
      <c r="B2682" t="s">
        <v>659</v>
      </c>
      <c r="C2682" t="s">
        <v>662</v>
      </c>
      <c r="D2682" t="s">
        <v>660</v>
      </c>
      <c r="E2682" t="s">
        <v>661</v>
      </c>
      <c r="F2682" t="s">
        <v>666</v>
      </c>
      <c r="G2682" t="s">
        <v>11044</v>
      </c>
      <c r="H2682" t="s">
        <v>1306</v>
      </c>
      <c r="I2682" t="s">
        <v>1307</v>
      </c>
      <c r="L2682" t="s">
        <v>1308</v>
      </c>
      <c r="M2682" t="s">
        <v>1309</v>
      </c>
      <c r="N2682" t="s">
        <v>1310</v>
      </c>
      <c r="O2682" t="s">
        <v>7814</v>
      </c>
      <c r="P2682" t="s">
        <v>283</v>
      </c>
      <c r="Q2682" t="s">
        <v>369</v>
      </c>
      <c r="R2682" t="s">
        <v>8654</v>
      </c>
      <c r="S2682" t="s">
        <v>8656</v>
      </c>
      <c r="T2682" t="b">
        <v>1</v>
      </c>
      <c r="U2682" t="b">
        <v>0</v>
      </c>
      <c r="V2682">
        <v>4</v>
      </c>
      <c r="W2682">
        <v>50</v>
      </c>
      <c r="X2682">
        <v>8</v>
      </c>
      <c r="AB2682">
        <v>3</v>
      </c>
      <c r="AC2682">
        <v>1</v>
      </c>
      <c r="AD2682">
        <v>1</v>
      </c>
      <c r="AE2682" t="s">
        <v>622</v>
      </c>
      <c r="AG2682" t="s">
        <v>7815</v>
      </c>
      <c r="AH2682" t="s">
        <v>7816</v>
      </c>
    </row>
    <row r="2683" spans="1:34" x14ac:dyDescent="0.25">
      <c r="A2683">
        <v>8</v>
      </c>
      <c r="B2683" t="s">
        <v>659</v>
      </c>
      <c r="C2683" t="s">
        <v>662</v>
      </c>
      <c r="D2683" t="s">
        <v>660</v>
      </c>
      <c r="E2683" t="s">
        <v>661</v>
      </c>
      <c r="F2683" t="s">
        <v>666</v>
      </c>
      <c r="G2683" t="s">
        <v>11044</v>
      </c>
      <c r="H2683" t="s">
        <v>1306</v>
      </c>
      <c r="I2683" t="s">
        <v>1307</v>
      </c>
      <c r="L2683" t="s">
        <v>1308</v>
      </c>
      <c r="M2683" t="s">
        <v>1309</v>
      </c>
      <c r="N2683" t="s">
        <v>1310</v>
      </c>
      <c r="O2683" t="s">
        <v>7817</v>
      </c>
      <c r="P2683" t="s">
        <v>431</v>
      </c>
      <c r="Q2683" t="s">
        <v>25</v>
      </c>
      <c r="R2683" t="s">
        <v>25</v>
      </c>
      <c r="S2683" t="s">
        <v>26</v>
      </c>
      <c r="T2683" t="b">
        <v>1</v>
      </c>
      <c r="U2683" t="b">
        <v>0</v>
      </c>
      <c r="V2683">
        <v>1</v>
      </c>
      <c r="W2683">
        <v>40</v>
      </c>
      <c r="X2683">
        <v>10</v>
      </c>
      <c r="AB2683">
        <v>2</v>
      </c>
      <c r="AC2683">
        <v>1</v>
      </c>
      <c r="AD2683">
        <v>3</v>
      </c>
      <c r="AE2683" t="s">
        <v>2271</v>
      </c>
      <c r="AG2683" t="s">
        <v>7819</v>
      </c>
      <c r="AH2683" t="s">
        <v>7820</v>
      </c>
    </row>
    <row r="2684" spans="1:34" x14ac:dyDescent="0.25">
      <c r="A2684">
        <v>8</v>
      </c>
      <c r="B2684" t="s">
        <v>659</v>
      </c>
      <c r="C2684" t="s">
        <v>662</v>
      </c>
      <c r="D2684" t="s">
        <v>660</v>
      </c>
      <c r="E2684" t="s">
        <v>661</v>
      </c>
      <c r="F2684" t="s">
        <v>666</v>
      </c>
      <c r="G2684" t="s">
        <v>11044</v>
      </c>
      <c r="H2684" t="s">
        <v>1306</v>
      </c>
      <c r="I2684" t="s">
        <v>1307</v>
      </c>
      <c r="L2684" t="s">
        <v>1308</v>
      </c>
      <c r="M2684" t="s">
        <v>1309</v>
      </c>
      <c r="N2684" t="s">
        <v>1310</v>
      </c>
      <c r="O2684" t="s">
        <v>7821</v>
      </c>
      <c r="P2684" t="s">
        <v>431</v>
      </c>
      <c r="Q2684" t="s">
        <v>25</v>
      </c>
      <c r="R2684" t="s">
        <v>25</v>
      </c>
      <c r="S2684" t="s">
        <v>26</v>
      </c>
      <c r="T2684" t="b">
        <v>1</v>
      </c>
      <c r="U2684" t="b">
        <v>0</v>
      </c>
      <c r="V2684">
        <v>2</v>
      </c>
      <c r="W2684">
        <v>45</v>
      </c>
      <c r="X2684">
        <v>10</v>
      </c>
      <c r="AB2684">
        <v>2</v>
      </c>
      <c r="AC2684">
        <v>1</v>
      </c>
      <c r="AD2684">
        <v>3</v>
      </c>
      <c r="AE2684" t="s">
        <v>2271</v>
      </c>
      <c r="AG2684" t="s">
        <v>7819</v>
      </c>
      <c r="AH2684" t="s">
        <v>7822</v>
      </c>
    </row>
    <row r="2685" spans="1:34" x14ac:dyDescent="0.25">
      <c r="A2685">
        <v>8</v>
      </c>
      <c r="B2685" t="s">
        <v>659</v>
      </c>
      <c r="C2685" t="s">
        <v>662</v>
      </c>
      <c r="D2685" t="s">
        <v>660</v>
      </c>
      <c r="E2685" t="s">
        <v>661</v>
      </c>
      <c r="F2685" t="s">
        <v>666</v>
      </c>
      <c r="G2685" t="s">
        <v>11044</v>
      </c>
      <c r="H2685" t="s">
        <v>1306</v>
      </c>
      <c r="I2685" t="s">
        <v>1307</v>
      </c>
      <c r="L2685" t="s">
        <v>1308</v>
      </c>
      <c r="M2685" t="s">
        <v>1309</v>
      </c>
      <c r="N2685" t="s">
        <v>1310</v>
      </c>
      <c r="O2685" t="s">
        <v>7823</v>
      </c>
      <c r="P2685" t="s">
        <v>431</v>
      </c>
      <c r="Q2685" t="s">
        <v>25</v>
      </c>
      <c r="R2685" t="s">
        <v>25</v>
      </c>
      <c r="S2685" t="s">
        <v>26</v>
      </c>
      <c r="T2685" t="b">
        <v>1</v>
      </c>
      <c r="U2685" t="b">
        <v>0</v>
      </c>
      <c r="V2685">
        <v>3</v>
      </c>
      <c r="W2685">
        <v>50</v>
      </c>
      <c r="X2685">
        <v>10</v>
      </c>
      <c r="AB2685">
        <v>2</v>
      </c>
      <c r="AC2685">
        <v>1</v>
      </c>
      <c r="AD2685">
        <v>3</v>
      </c>
      <c r="AE2685" t="s">
        <v>2271</v>
      </c>
      <c r="AG2685" t="s">
        <v>7824</v>
      </c>
      <c r="AH2685" t="s">
        <v>7825</v>
      </c>
    </row>
    <row r="2686" spans="1:34" x14ac:dyDescent="0.25">
      <c r="A2686">
        <v>8</v>
      </c>
      <c r="B2686" t="s">
        <v>659</v>
      </c>
      <c r="C2686" t="s">
        <v>662</v>
      </c>
      <c r="D2686" t="s">
        <v>660</v>
      </c>
      <c r="E2686" t="s">
        <v>661</v>
      </c>
      <c r="F2686" t="s">
        <v>666</v>
      </c>
      <c r="G2686" t="s">
        <v>11044</v>
      </c>
      <c r="H2686" t="s">
        <v>1306</v>
      </c>
      <c r="I2686" t="s">
        <v>1307</v>
      </c>
      <c r="L2686" t="s">
        <v>1308</v>
      </c>
      <c r="M2686" t="s">
        <v>1309</v>
      </c>
      <c r="N2686" t="s">
        <v>1310</v>
      </c>
      <c r="O2686" t="s">
        <v>7826</v>
      </c>
      <c r="P2686" t="s">
        <v>427</v>
      </c>
      <c r="Q2686" t="s">
        <v>369</v>
      </c>
      <c r="R2686" t="s">
        <v>423</v>
      </c>
      <c r="S2686" t="s">
        <v>8655</v>
      </c>
      <c r="T2686" t="b">
        <v>0</v>
      </c>
      <c r="U2686" t="b">
        <v>0</v>
      </c>
      <c r="V2686">
        <v>1</v>
      </c>
      <c r="W2686">
        <v>15</v>
      </c>
      <c r="X2686">
        <v>10</v>
      </c>
      <c r="AB2686">
        <v>1</v>
      </c>
      <c r="AC2686">
        <v>1</v>
      </c>
      <c r="AD2686">
        <v>1</v>
      </c>
      <c r="AE2686" t="s">
        <v>2151</v>
      </c>
      <c r="AG2686" t="s">
        <v>7827</v>
      </c>
      <c r="AH2686" t="s">
        <v>7828</v>
      </c>
    </row>
    <row r="2687" spans="1:34" x14ac:dyDescent="0.25">
      <c r="A2687">
        <v>8</v>
      </c>
      <c r="B2687" t="s">
        <v>659</v>
      </c>
      <c r="C2687" t="s">
        <v>662</v>
      </c>
      <c r="D2687" t="s">
        <v>660</v>
      </c>
      <c r="E2687" t="s">
        <v>661</v>
      </c>
      <c r="F2687" t="s">
        <v>666</v>
      </c>
      <c r="G2687" t="s">
        <v>11044</v>
      </c>
      <c r="H2687" t="s">
        <v>1306</v>
      </c>
      <c r="I2687" t="s">
        <v>1307</v>
      </c>
      <c r="L2687" t="s">
        <v>1308</v>
      </c>
      <c r="M2687" t="s">
        <v>1309</v>
      </c>
      <c r="N2687" t="s">
        <v>1310</v>
      </c>
      <c r="O2687" t="s">
        <v>7829</v>
      </c>
      <c r="P2687" t="s">
        <v>427</v>
      </c>
      <c r="Q2687" t="s">
        <v>369</v>
      </c>
      <c r="R2687" t="s">
        <v>423</v>
      </c>
      <c r="S2687" t="s">
        <v>8655</v>
      </c>
      <c r="T2687" t="b">
        <v>0</v>
      </c>
      <c r="U2687" t="b">
        <v>0</v>
      </c>
      <c r="V2687">
        <v>2</v>
      </c>
      <c r="W2687">
        <v>40</v>
      </c>
      <c r="X2687">
        <v>10</v>
      </c>
      <c r="AB2687">
        <v>3</v>
      </c>
      <c r="AC2687">
        <v>1</v>
      </c>
      <c r="AD2687">
        <v>1</v>
      </c>
      <c r="AE2687" t="s">
        <v>622</v>
      </c>
      <c r="AG2687" t="s">
        <v>7830</v>
      </c>
      <c r="AH2687" t="s">
        <v>7831</v>
      </c>
    </row>
    <row r="2688" spans="1:34" x14ac:dyDescent="0.25">
      <c r="A2688">
        <v>8</v>
      </c>
      <c r="B2688" t="s">
        <v>659</v>
      </c>
      <c r="C2688" t="s">
        <v>662</v>
      </c>
      <c r="D2688" t="s">
        <v>660</v>
      </c>
      <c r="E2688" t="s">
        <v>661</v>
      </c>
      <c r="F2688" t="s">
        <v>666</v>
      </c>
      <c r="G2688" t="s">
        <v>11044</v>
      </c>
      <c r="H2688" t="s">
        <v>1306</v>
      </c>
      <c r="I2688" t="s">
        <v>1307</v>
      </c>
      <c r="L2688" t="s">
        <v>1308</v>
      </c>
      <c r="M2688" t="s">
        <v>1309</v>
      </c>
      <c r="N2688" t="s">
        <v>1310</v>
      </c>
      <c r="O2688" t="s">
        <v>7832</v>
      </c>
      <c r="P2688" t="s">
        <v>427</v>
      </c>
      <c r="Q2688" t="s">
        <v>369</v>
      </c>
      <c r="R2688" t="s">
        <v>423</v>
      </c>
      <c r="S2688" t="s">
        <v>8655</v>
      </c>
      <c r="T2688" t="b">
        <v>0</v>
      </c>
      <c r="U2688" t="b">
        <v>0</v>
      </c>
      <c r="V2688">
        <v>3</v>
      </c>
      <c r="W2688">
        <v>50</v>
      </c>
      <c r="X2688">
        <v>10</v>
      </c>
      <c r="AB2688">
        <v>3</v>
      </c>
      <c r="AC2688">
        <v>1</v>
      </c>
      <c r="AD2688">
        <v>1</v>
      </c>
      <c r="AE2688" t="s">
        <v>622</v>
      </c>
      <c r="AG2688" t="s">
        <v>7830</v>
      </c>
      <c r="AH2688" t="s">
        <v>7833</v>
      </c>
    </row>
    <row r="2689" spans="1:34" x14ac:dyDescent="0.25">
      <c r="A2689">
        <v>8</v>
      </c>
      <c r="B2689" t="s">
        <v>659</v>
      </c>
      <c r="C2689" t="s">
        <v>662</v>
      </c>
      <c r="D2689" t="s">
        <v>660</v>
      </c>
      <c r="E2689" t="s">
        <v>661</v>
      </c>
      <c r="F2689" t="s">
        <v>666</v>
      </c>
      <c r="G2689" t="s">
        <v>11044</v>
      </c>
      <c r="H2689" t="s">
        <v>1306</v>
      </c>
      <c r="I2689" t="s">
        <v>1307</v>
      </c>
      <c r="L2689" t="s">
        <v>1308</v>
      </c>
      <c r="M2689" t="s">
        <v>1309</v>
      </c>
      <c r="N2689" t="s">
        <v>1310</v>
      </c>
      <c r="O2689" t="s">
        <v>7834</v>
      </c>
      <c r="P2689" t="s">
        <v>427</v>
      </c>
      <c r="Q2689" t="s">
        <v>369</v>
      </c>
      <c r="R2689" t="s">
        <v>423</v>
      </c>
      <c r="S2689" t="s">
        <v>8655</v>
      </c>
      <c r="T2689" t="b">
        <v>0</v>
      </c>
      <c r="U2689" t="b">
        <v>0</v>
      </c>
      <c r="V2689">
        <v>4</v>
      </c>
      <c r="W2689">
        <v>57.5</v>
      </c>
      <c r="X2689">
        <v>10</v>
      </c>
      <c r="AB2689">
        <v>3</v>
      </c>
      <c r="AC2689">
        <v>1</v>
      </c>
      <c r="AD2689">
        <v>1</v>
      </c>
      <c r="AE2689" t="s">
        <v>622</v>
      </c>
      <c r="AG2689" t="s">
        <v>7830</v>
      </c>
      <c r="AH2689" t="s">
        <v>7835</v>
      </c>
    </row>
    <row r="2690" spans="1:34" x14ac:dyDescent="0.25">
      <c r="A2690">
        <v>8</v>
      </c>
      <c r="B2690" t="s">
        <v>659</v>
      </c>
      <c r="C2690" t="s">
        <v>662</v>
      </c>
      <c r="D2690" t="s">
        <v>660</v>
      </c>
      <c r="E2690" t="s">
        <v>661</v>
      </c>
      <c r="F2690" t="s">
        <v>666</v>
      </c>
      <c r="G2690" t="s">
        <v>11044</v>
      </c>
      <c r="H2690" t="s">
        <v>1306</v>
      </c>
      <c r="I2690" t="s">
        <v>1307</v>
      </c>
      <c r="L2690" t="s">
        <v>1308</v>
      </c>
      <c r="M2690" t="s">
        <v>1309</v>
      </c>
      <c r="N2690" t="s">
        <v>1310</v>
      </c>
      <c r="O2690" t="s">
        <v>7836</v>
      </c>
      <c r="P2690" t="s">
        <v>59</v>
      </c>
      <c r="Q2690" t="s">
        <v>25</v>
      </c>
      <c r="R2690" t="s">
        <v>25</v>
      </c>
      <c r="S2690" t="s">
        <v>8645</v>
      </c>
      <c r="T2690" t="b">
        <v>1</v>
      </c>
      <c r="U2690" t="b">
        <v>0</v>
      </c>
      <c r="V2690">
        <v>1</v>
      </c>
      <c r="W2690">
        <v>20</v>
      </c>
      <c r="X2690">
        <v>10</v>
      </c>
      <c r="AB2690">
        <v>2</v>
      </c>
      <c r="AC2690">
        <v>1</v>
      </c>
      <c r="AD2690">
        <v>3</v>
      </c>
      <c r="AE2690" t="s">
        <v>2151</v>
      </c>
      <c r="AG2690" t="s">
        <v>7837</v>
      </c>
      <c r="AH2690" t="s">
        <v>7838</v>
      </c>
    </row>
    <row r="2691" spans="1:34" x14ac:dyDescent="0.25">
      <c r="A2691">
        <v>8</v>
      </c>
      <c r="B2691" t="s">
        <v>659</v>
      </c>
      <c r="C2691" t="s">
        <v>662</v>
      </c>
      <c r="D2691" t="s">
        <v>660</v>
      </c>
      <c r="E2691" t="s">
        <v>661</v>
      </c>
      <c r="F2691" t="s">
        <v>666</v>
      </c>
      <c r="G2691" t="s">
        <v>11044</v>
      </c>
      <c r="H2691" t="s">
        <v>1306</v>
      </c>
      <c r="I2691" t="s">
        <v>1307</v>
      </c>
      <c r="L2691" t="s">
        <v>1308</v>
      </c>
      <c r="M2691" t="s">
        <v>1309</v>
      </c>
      <c r="N2691" t="s">
        <v>1310</v>
      </c>
      <c r="O2691" t="s">
        <v>7839</v>
      </c>
      <c r="P2691" t="s">
        <v>59</v>
      </c>
      <c r="Q2691" t="s">
        <v>25</v>
      </c>
      <c r="R2691" t="s">
        <v>25</v>
      </c>
      <c r="S2691" t="s">
        <v>8645</v>
      </c>
      <c r="T2691" t="b">
        <v>1</v>
      </c>
      <c r="U2691" t="b">
        <v>0</v>
      </c>
      <c r="V2691">
        <v>2</v>
      </c>
      <c r="W2691">
        <v>35</v>
      </c>
      <c r="X2691">
        <v>10</v>
      </c>
      <c r="AB2691">
        <v>2</v>
      </c>
      <c r="AC2691">
        <v>1</v>
      </c>
      <c r="AD2691">
        <v>3</v>
      </c>
      <c r="AE2691" t="s">
        <v>2271</v>
      </c>
      <c r="AG2691" t="s">
        <v>7840</v>
      </c>
      <c r="AH2691" t="s">
        <v>7841</v>
      </c>
    </row>
    <row r="2692" spans="1:34" x14ac:dyDescent="0.25">
      <c r="A2692">
        <v>8</v>
      </c>
      <c r="B2692" t="s">
        <v>659</v>
      </c>
      <c r="C2692" t="s">
        <v>662</v>
      </c>
      <c r="D2692" t="s">
        <v>660</v>
      </c>
      <c r="E2692" t="s">
        <v>661</v>
      </c>
      <c r="F2692" t="s">
        <v>666</v>
      </c>
      <c r="G2692" t="s">
        <v>11044</v>
      </c>
      <c r="H2692" t="s">
        <v>1306</v>
      </c>
      <c r="I2692" t="s">
        <v>1307</v>
      </c>
      <c r="L2692" t="s">
        <v>1308</v>
      </c>
      <c r="M2692" t="s">
        <v>1309</v>
      </c>
      <c r="N2692" t="s">
        <v>1310</v>
      </c>
      <c r="O2692" t="s">
        <v>7842</v>
      </c>
      <c r="P2692" t="s">
        <v>59</v>
      </c>
      <c r="Q2692" t="s">
        <v>25</v>
      </c>
      <c r="R2692" t="s">
        <v>25</v>
      </c>
      <c r="S2692" t="s">
        <v>8645</v>
      </c>
      <c r="T2692" t="b">
        <v>1</v>
      </c>
      <c r="U2692" t="b">
        <v>0</v>
      </c>
      <c r="V2692">
        <v>3</v>
      </c>
      <c r="W2692">
        <v>50</v>
      </c>
      <c r="X2692">
        <v>10</v>
      </c>
      <c r="AB2692">
        <v>2</v>
      </c>
      <c r="AC2692">
        <v>1</v>
      </c>
      <c r="AD2692">
        <v>3</v>
      </c>
      <c r="AE2692" t="s">
        <v>2271</v>
      </c>
      <c r="AG2692" t="s">
        <v>7840</v>
      </c>
      <c r="AH2692" t="s">
        <v>7843</v>
      </c>
    </row>
    <row r="2693" spans="1:34" x14ac:dyDescent="0.25">
      <c r="A2693">
        <v>8</v>
      </c>
      <c r="B2693" t="s">
        <v>659</v>
      </c>
      <c r="C2693" t="s">
        <v>662</v>
      </c>
      <c r="D2693" t="s">
        <v>660</v>
      </c>
      <c r="E2693" t="s">
        <v>661</v>
      </c>
      <c r="F2693" t="s">
        <v>666</v>
      </c>
      <c r="G2693" t="s">
        <v>11044</v>
      </c>
      <c r="H2693" t="s">
        <v>1306</v>
      </c>
      <c r="I2693" t="s">
        <v>1307</v>
      </c>
      <c r="L2693" t="s">
        <v>1308</v>
      </c>
      <c r="M2693" t="s">
        <v>1309</v>
      </c>
      <c r="N2693" t="s">
        <v>1310</v>
      </c>
      <c r="O2693" t="s">
        <v>7844</v>
      </c>
      <c r="P2693" t="s">
        <v>229</v>
      </c>
      <c r="Q2693" t="s">
        <v>8650</v>
      </c>
      <c r="R2693" t="s">
        <v>8637</v>
      </c>
      <c r="S2693" t="s">
        <v>8645</v>
      </c>
      <c r="T2693" t="b">
        <v>1</v>
      </c>
      <c r="U2693" t="b">
        <v>0</v>
      </c>
      <c r="V2693">
        <v>1</v>
      </c>
      <c r="W2693">
        <v>20</v>
      </c>
      <c r="X2693">
        <v>12</v>
      </c>
      <c r="AB2693">
        <v>3</v>
      </c>
      <c r="AC2693">
        <v>1</v>
      </c>
      <c r="AD2693">
        <v>3</v>
      </c>
      <c r="AE2693" t="s">
        <v>622</v>
      </c>
      <c r="AG2693" t="s">
        <v>7845</v>
      </c>
      <c r="AH2693" t="s">
        <v>7846</v>
      </c>
    </row>
    <row r="2694" spans="1:34" x14ac:dyDescent="0.25">
      <c r="A2694">
        <v>8</v>
      </c>
      <c r="B2694" t="s">
        <v>659</v>
      </c>
      <c r="C2694" t="s">
        <v>662</v>
      </c>
      <c r="D2694" t="s">
        <v>660</v>
      </c>
      <c r="E2694" t="s">
        <v>661</v>
      </c>
      <c r="F2694" t="s">
        <v>666</v>
      </c>
      <c r="G2694" t="s">
        <v>11044</v>
      </c>
      <c r="H2694" t="s">
        <v>1306</v>
      </c>
      <c r="I2694" t="s">
        <v>1307</v>
      </c>
      <c r="L2694" t="s">
        <v>1308</v>
      </c>
      <c r="M2694" t="s">
        <v>1309</v>
      </c>
      <c r="N2694" t="s">
        <v>1310</v>
      </c>
      <c r="O2694" t="s">
        <v>7847</v>
      </c>
      <c r="P2694" t="s">
        <v>229</v>
      </c>
      <c r="Q2694" t="s">
        <v>8650</v>
      </c>
      <c r="R2694" t="s">
        <v>8637</v>
      </c>
      <c r="S2694" t="s">
        <v>8645</v>
      </c>
      <c r="T2694" t="b">
        <v>1</v>
      </c>
      <c r="U2694" t="b">
        <v>0</v>
      </c>
      <c r="V2694">
        <v>2</v>
      </c>
      <c r="W2694">
        <v>20</v>
      </c>
      <c r="X2694">
        <v>10</v>
      </c>
      <c r="AB2694">
        <v>3</v>
      </c>
      <c r="AC2694">
        <v>1</v>
      </c>
      <c r="AD2694">
        <v>3</v>
      </c>
      <c r="AE2694" t="s">
        <v>622</v>
      </c>
      <c r="AG2694" t="s">
        <v>7845</v>
      </c>
      <c r="AH2694" t="s">
        <v>1310</v>
      </c>
    </row>
    <row r="2695" spans="1:34" x14ac:dyDescent="0.25">
      <c r="A2695">
        <v>8</v>
      </c>
      <c r="B2695" t="s">
        <v>659</v>
      </c>
      <c r="C2695" t="s">
        <v>662</v>
      </c>
      <c r="D2695" t="s">
        <v>660</v>
      </c>
      <c r="E2695" t="s">
        <v>661</v>
      </c>
      <c r="F2695" t="s">
        <v>666</v>
      </c>
      <c r="G2695" t="s">
        <v>11044</v>
      </c>
      <c r="H2695" t="s">
        <v>1311</v>
      </c>
      <c r="I2695" t="s">
        <v>1312</v>
      </c>
      <c r="J2695">
        <v>1</v>
      </c>
      <c r="L2695" t="s">
        <v>1272</v>
      </c>
      <c r="M2695" t="s">
        <v>1313</v>
      </c>
      <c r="N2695" t="s">
        <v>1314</v>
      </c>
      <c r="O2695" t="s">
        <v>7848</v>
      </c>
      <c r="P2695" t="s">
        <v>363</v>
      </c>
      <c r="Q2695" t="s">
        <v>357</v>
      </c>
      <c r="R2695" t="s">
        <v>357</v>
      </c>
      <c r="S2695" t="s">
        <v>357</v>
      </c>
      <c r="T2695" t="b">
        <v>0</v>
      </c>
      <c r="U2695" t="b">
        <v>1</v>
      </c>
      <c r="V2695">
        <v>1</v>
      </c>
      <c r="Y2695">
        <v>300</v>
      </c>
      <c r="Z2695">
        <v>0.56999999999999995</v>
      </c>
      <c r="AA2695" t="s">
        <v>3957</v>
      </c>
      <c r="AG2695" t="s">
        <v>7642</v>
      </c>
      <c r="AH2695" t="s">
        <v>1313</v>
      </c>
    </row>
    <row r="2696" spans="1:34" x14ac:dyDescent="0.25">
      <c r="A2696">
        <v>8</v>
      </c>
      <c r="B2696" t="s">
        <v>659</v>
      </c>
      <c r="C2696" t="s">
        <v>662</v>
      </c>
      <c r="D2696" t="s">
        <v>660</v>
      </c>
      <c r="E2696" t="s">
        <v>661</v>
      </c>
      <c r="F2696" t="s">
        <v>666</v>
      </c>
      <c r="G2696" t="s">
        <v>11044</v>
      </c>
      <c r="H2696" t="s">
        <v>1311</v>
      </c>
      <c r="I2696" t="s">
        <v>1312</v>
      </c>
      <c r="J2696">
        <v>1</v>
      </c>
      <c r="L2696" t="s">
        <v>1272</v>
      </c>
      <c r="M2696" t="s">
        <v>1313</v>
      </c>
      <c r="N2696" t="s">
        <v>1314</v>
      </c>
      <c r="O2696" t="s">
        <v>7849</v>
      </c>
      <c r="P2696" t="s">
        <v>394</v>
      </c>
      <c r="Q2696" t="s">
        <v>272</v>
      </c>
      <c r="R2696" t="s">
        <v>8666</v>
      </c>
      <c r="S2696" t="s">
        <v>8645</v>
      </c>
      <c r="T2696" t="b">
        <v>0</v>
      </c>
      <c r="U2696" t="b">
        <v>0</v>
      </c>
      <c r="V2696">
        <v>1</v>
      </c>
      <c r="W2696">
        <v>0</v>
      </c>
      <c r="X2696">
        <v>15</v>
      </c>
      <c r="AF2696" t="s">
        <v>7850</v>
      </c>
      <c r="AH2696" t="s">
        <v>7851</v>
      </c>
    </row>
    <row r="2697" spans="1:34" x14ac:dyDescent="0.25">
      <c r="A2697">
        <v>8</v>
      </c>
      <c r="B2697" t="s">
        <v>659</v>
      </c>
      <c r="C2697" t="s">
        <v>662</v>
      </c>
      <c r="D2697" t="s">
        <v>660</v>
      </c>
      <c r="E2697" t="s">
        <v>661</v>
      </c>
      <c r="F2697" t="s">
        <v>666</v>
      </c>
      <c r="G2697" t="s">
        <v>11044</v>
      </c>
      <c r="H2697" t="s">
        <v>1311</v>
      </c>
      <c r="I2697" t="s">
        <v>1312</v>
      </c>
      <c r="J2697">
        <v>1</v>
      </c>
      <c r="L2697" t="s">
        <v>1272</v>
      </c>
      <c r="M2697" t="s">
        <v>1313</v>
      </c>
      <c r="N2697" t="s">
        <v>1314</v>
      </c>
      <c r="O2697" t="s">
        <v>7852</v>
      </c>
      <c r="P2697" t="s">
        <v>398</v>
      </c>
      <c r="Q2697" t="s">
        <v>272</v>
      </c>
      <c r="R2697" t="s">
        <v>8666</v>
      </c>
      <c r="S2697" t="s">
        <v>8645</v>
      </c>
      <c r="T2697" t="b">
        <v>0</v>
      </c>
      <c r="U2697" t="b">
        <v>0</v>
      </c>
      <c r="V2697">
        <v>1</v>
      </c>
      <c r="W2697">
        <v>0</v>
      </c>
      <c r="X2697">
        <v>12</v>
      </c>
      <c r="AF2697" t="s">
        <v>7850</v>
      </c>
      <c r="AH2697" t="s">
        <v>7853</v>
      </c>
    </row>
    <row r="2698" spans="1:34" x14ac:dyDescent="0.25">
      <c r="A2698">
        <v>8</v>
      </c>
      <c r="B2698" t="s">
        <v>659</v>
      </c>
      <c r="C2698" t="s">
        <v>662</v>
      </c>
      <c r="D2698" t="s">
        <v>660</v>
      </c>
      <c r="E2698" t="s">
        <v>661</v>
      </c>
      <c r="F2698" t="s">
        <v>666</v>
      </c>
      <c r="G2698" t="s">
        <v>11044</v>
      </c>
      <c r="H2698" t="s">
        <v>1311</v>
      </c>
      <c r="I2698" t="s">
        <v>1312</v>
      </c>
      <c r="J2698">
        <v>1</v>
      </c>
      <c r="L2698" t="s">
        <v>1272</v>
      </c>
      <c r="M2698" t="s">
        <v>1313</v>
      </c>
      <c r="N2698" t="s">
        <v>1314</v>
      </c>
      <c r="O2698" t="s">
        <v>7854</v>
      </c>
      <c r="P2698" t="s">
        <v>403</v>
      </c>
      <c r="Q2698" t="s">
        <v>272</v>
      </c>
      <c r="R2698" t="s">
        <v>8666</v>
      </c>
      <c r="S2698" t="s">
        <v>8645</v>
      </c>
      <c r="T2698" t="b">
        <v>0</v>
      </c>
      <c r="U2698" t="b">
        <v>0</v>
      </c>
      <c r="V2698">
        <v>1</v>
      </c>
      <c r="W2698">
        <v>0</v>
      </c>
      <c r="X2698">
        <v>8</v>
      </c>
      <c r="AF2698" t="s">
        <v>7850</v>
      </c>
      <c r="AH2698" t="s">
        <v>7855</v>
      </c>
    </row>
    <row r="2699" spans="1:34" x14ac:dyDescent="0.25">
      <c r="A2699">
        <v>8</v>
      </c>
      <c r="B2699" t="s">
        <v>659</v>
      </c>
      <c r="C2699" t="s">
        <v>662</v>
      </c>
      <c r="D2699" t="s">
        <v>660</v>
      </c>
      <c r="E2699" t="s">
        <v>661</v>
      </c>
      <c r="F2699" t="s">
        <v>666</v>
      </c>
      <c r="G2699" t="s">
        <v>11044</v>
      </c>
      <c r="H2699" t="s">
        <v>1311</v>
      </c>
      <c r="I2699" t="s">
        <v>1312</v>
      </c>
      <c r="J2699">
        <v>1</v>
      </c>
      <c r="L2699" t="s">
        <v>1272</v>
      </c>
      <c r="M2699" t="s">
        <v>1313</v>
      </c>
      <c r="N2699" t="s">
        <v>1314</v>
      </c>
      <c r="O2699" t="s">
        <v>7856</v>
      </c>
      <c r="P2699" t="s">
        <v>407</v>
      </c>
      <c r="Q2699" t="s">
        <v>272</v>
      </c>
      <c r="R2699" t="s">
        <v>8666</v>
      </c>
      <c r="S2699" t="s">
        <v>8645</v>
      </c>
      <c r="T2699" t="b">
        <v>0</v>
      </c>
      <c r="U2699" t="b">
        <v>0</v>
      </c>
      <c r="V2699">
        <v>1</v>
      </c>
      <c r="W2699">
        <v>0</v>
      </c>
      <c r="X2699">
        <v>10</v>
      </c>
      <c r="AF2699" t="s">
        <v>7850</v>
      </c>
      <c r="AH2699" t="s">
        <v>7857</v>
      </c>
    </row>
    <row r="2700" spans="1:34" x14ac:dyDescent="0.25">
      <c r="A2700">
        <v>8</v>
      </c>
      <c r="B2700" t="s">
        <v>659</v>
      </c>
      <c r="C2700" t="s">
        <v>662</v>
      </c>
      <c r="D2700" t="s">
        <v>660</v>
      </c>
      <c r="E2700" t="s">
        <v>661</v>
      </c>
      <c r="F2700" t="s">
        <v>666</v>
      </c>
      <c r="G2700" t="s">
        <v>11044</v>
      </c>
      <c r="H2700" t="s">
        <v>1311</v>
      </c>
      <c r="I2700" t="s">
        <v>1312</v>
      </c>
      <c r="J2700">
        <v>1</v>
      </c>
      <c r="L2700" t="s">
        <v>1272</v>
      </c>
      <c r="M2700" t="s">
        <v>1313</v>
      </c>
      <c r="N2700" t="s">
        <v>1314</v>
      </c>
      <c r="O2700" t="s">
        <v>7858</v>
      </c>
      <c r="P2700" t="s">
        <v>394</v>
      </c>
      <c r="Q2700" t="s">
        <v>272</v>
      </c>
      <c r="R2700" t="s">
        <v>8666</v>
      </c>
      <c r="S2700" t="s">
        <v>8645</v>
      </c>
      <c r="T2700" t="b">
        <v>0</v>
      </c>
      <c r="U2700" t="b">
        <v>0</v>
      </c>
      <c r="V2700">
        <v>2</v>
      </c>
      <c r="W2700">
        <v>0</v>
      </c>
      <c r="X2700">
        <v>15</v>
      </c>
      <c r="AF2700" t="s">
        <v>7859</v>
      </c>
      <c r="AH2700" t="s">
        <v>7860</v>
      </c>
    </row>
    <row r="2701" spans="1:34" x14ac:dyDescent="0.25">
      <c r="A2701">
        <v>8</v>
      </c>
      <c r="B2701" t="s">
        <v>659</v>
      </c>
      <c r="C2701" t="s">
        <v>662</v>
      </c>
      <c r="D2701" t="s">
        <v>660</v>
      </c>
      <c r="E2701" t="s">
        <v>661</v>
      </c>
      <c r="F2701" t="s">
        <v>666</v>
      </c>
      <c r="G2701" t="s">
        <v>11044</v>
      </c>
      <c r="H2701" t="s">
        <v>1311</v>
      </c>
      <c r="I2701" t="s">
        <v>1312</v>
      </c>
      <c r="J2701">
        <v>1</v>
      </c>
      <c r="L2701" t="s">
        <v>1272</v>
      </c>
      <c r="M2701" t="s">
        <v>1313</v>
      </c>
      <c r="N2701" t="s">
        <v>1314</v>
      </c>
      <c r="O2701" t="s">
        <v>7861</v>
      </c>
      <c r="P2701" t="s">
        <v>398</v>
      </c>
      <c r="Q2701" t="s">
        <v>272</v>
      </c>
      <c r="R2701" t="s">
        <v>8666</v>
      </c>
      <c r="S2701" t="s">
        <v>8645</v>
      </c>
      <c r="T2701" t="b">
        <v>0</v>
      </c>
      <c r="U2701" t="b">
        <v>0</v>
      </c>
      <c r="V2701">
        <v>2</v>
      </c>
      <c r="W2701">
        <v>0</v>
      </c>
      <c r="X2701">
        <v>12</v>
      </c>
      <c r="AF2701" t="s">
        <v>7859</v>
      </c>
      <c r="AH2701" t="s">
        <v>7862</v>
      </c>
    </row>
    <row r="2702" spans="1:34" x14ac:dyDescent="0.25">
      <c r="A2702">
        <v>8</v>
      </c>
      <c r="B2702" t="s">
        <v>659</v>
      </c>
      <c r="C2702" t="s">
        <v>662</v>
      </c>
      <c r="D2702" t="s">
        <v>660</v>
      </c>
      <c r="E2702" t="s">
        <v>661</v>
      </c>
      <c r="F2702" t="s">
        <v>666</v>
      </c>
      <c r="G2702" t="s">
        <v>11044</v>
      </c>
      <c r="H2702" t="s">
        <v>1311</v>
      </c>
      <c r="I2702" t="s">
        <v>1312</v>
      </c>
      <c r="J2702">
        <v>1</v>
      </c>
      <c r="L2702" t="s">
        <v>1272</v>
      </c>
      <c r="M2702" t="s">
        <v>1313</v>
      </c>
      <c r="N2702" t="s">
        <v>1314</v>
      </c>
      <c r="O2702" t="s">
        <v>7863</v>
      </c>
      <c r="P2702" t="s">
        <v>403</v>
      </c>
      <c r="Q2702" t="s">
        <v>272</v>
      </c>
      <c r="R2702" t="s">
        <v>8666</v>
      </c>
      <c r="S2702" t="s">
        <v>8645</v>
      </c>
      <c r="T2702" t="b">
        <v>0</v>
      </c>
      <c r="U2702" t="b">
        <v>0</v>
      </c>
      <c r="V2702">
        <v>2</v>
      </c>
      <c r="W2702">
        <v>0</v>
      </c>
      <c r="X2702">
        <v>8</v>
      </c>
      <c r="AF2702" t="s">
        <v>7859</v>
      </c>
      <c r="AH2702" t="s">
        <v>7864</v>
      </c>
    </row>
    <row r="2703" spans="1:34" x14ac:dyDescent="0.25">
      <c r="A2703">
        <v>8</v>
      </c>
      <c r="B2703" t="s">
        <v>659</v>
      </c>
      <c r="C2703" t="s">
        <v>662</v>
      </c>
      <c r="D2703" t="s">
        <v>660</v>
      </c>
      <c r="E2703" t="s">
        <v>661</v>
      </c>
      <c r="F2703" t="s">
        <v>666</v>
      </c>
      <c r="G2703" t="s">
        <v>11044</v>
      </c>
      <c r="H2703" t="s">
        <v>1311</v>
      </c>
      <c r="I2703" t="s">
        <v>1312</v>
      </c>
      <c r="J2703">
        <v>1</v>
      </c>
      <c r="L2703" t="s">
        <v>1272</v>
      </c>
      <c r="M2703" t="s">
        <v>1313</v>
      </c>
      <c r="N2703" t="s">
        <v>1314</v>
      </c>
      <c r="O2703" t="s">
        <v>7865</v>
      </c>
      <c r="P2703" t="s">
        <v>407</v>
      </c>
      <c r="Q2703" t="s">
        <v>272</v>
      </c>
      <c r="R2703" t="s">
        <v>8666</v>
      </c>
      <c r="S2703" t="s">
        <v>8645</v>
      </c>
      <c r="T2703" t="b">
        <v>0</v>
      </c>
      <c r="U2703" t="b">
        <v>0</v>
      </c>
      <c r="V2703">
        <v>2</v>
      </c>
      <c r="W2703">
        <v>0</v>
      </c>
      <c r="X2703">
        <v>10</v>
      </c>
      <c r="AF2703" t="s">
        <v>7859</v>
      </c>
      <c r="AH2703" t="s">
        <v>7866</v>
      </c>
    </row>
    <row r="2704" spans="1:34" x14ac:dyDescent="0.25">
      <c r="A2704">
        <v>8</v>
      </c>
      <c r="B2704" t="s">
        <v>659</v>
      </c>
      <c r="C2704" t="s">
        <v>662</v>
      </c>
      <c r="D2704" t="s">
        <v>660</v>
      </c>
      <c r="E2704" t="s">
        <v>661</v>
      </c>
      <c r="F2704" t="s">
        <v>666</v>
      </c>
      <c r="G2704" t="s">
        <v>11044</v>
      </c>
      <c r="H2704" t="s">
        <v>1311</v>
      </c>
      <c r="I2704" t="s">
        <v>1312</v>
      </c>
      <c r="J2704">
        <v>1</v>
      </c>
      <c r="L2704" t="s">
        <v>1272</v>
      </c>
      <c r="M2704" t="s">
        <v>1313</v>
      </c>
      <c r="N2704" t="s">
        <v>1314</v>
      </c>
      <c r="O2704" t="s">
        <v>7867</v>
      </c>
      <c r="P2704" t="s">
        <v>334</v>
      </c>
      <c r="Q2704" t="s">
        <v>2</v>
      </c>
      <c r="R2704" t="s">
        <v>8652</v>
      </c>
      <c r="S2704" t="s">
        <v>8646</v>
      </c>
      <c r="T2704" t="b">
        <v>0</v>
      </c>
      <c r="U2704" t="b">
        <v>1</v>
      </c>
      <c r="V2704">
        <v>1</v>
      </c>
      <c r="W2704">
        <v>0</v>
      </c>
      <c r="Y2704">
        <v>30</v>
      </c>
      <c r="AH2704" t="s">
        <v>7868</v>
      </c>
    </row>
    <row r="2705" spans="1:34" x14ac:dyDescent="0.25">
      <c r="A2705">
        <v>8</v>
      </c>
      <c r="B2705" t="s">
        <v>659</v>
      </c>
      <c r="C2705" t="s">
        <v>662</v>
      </c>
      <c r="D2705" t="s">
        <v>660</v>
      </c>
      <c r="E2705" t="s">
        <v>661</v>
      </c>
      <c r="F2705" t="s">
        <v>666</v>
      </c>
      <c r="G2705" t="s">
        <v>11044</v>
      </c>
      <c r="H2705" t="s">
        <v>1311</v>
      </c>
      <c r="I2705" t="s">
        <v>1312</v>
      </c>
      <c r="J2705">
        <v>1</v>
      </c>
      <c r="L2705" t="s">
        <v>1272</v>
      </c>
      <c r="M2705" t="s">
        <v>1313</v>
      </c>
      <c r="N2705" t="s">
        <v>1314</v>
      </c>
      <c r="O2705" t="s">
        <v>7869</v>
      </c>
      <c r="P2705" t="s">
        <v>1</v>
      </c>
      <c r="Q2705" t="s">
        <v>2</v>
      </c>
      <c r="R2705" t="s">
        <v>2</v>
      </c>
      <c r="S2705" t="s">
        <v>8646</v>
      </c>
      <c r="T2705" t="b">
        <v>0</v>
      </c>
      <c r="U2705" t="b">
        <v>1</v>
      </c>
      <c r="V2705">
        <v>1</v>
      </c>
      <c r="W2705">
        <v>150</v>
      </c>
      <c r="Y2705">
        <v>75</v>
      </c>
      <c r="AG2705" t="s">
        <v>6869</v>
      </c>
      <c r="AH2705" t="s">
        <v>7870</v>
      </c>
    </row>
    <row r="2706" spans="1:34" x14ac:dyDescent="0.25">
      <c r="A2706">
        <v>8</v>
      </c>
      <c r="B2706" t="s">
        <v>659</v>
      </c>
      <c r="C2706" t="s">
        <v>662</v>
      </c>
      <c r="D2706" t="s">
        <v>660</v>
      </c>
      <c r="E2706" t="s">
        <v>661</v>
      </c>
      <c r="F2706" t="s">
        <v>666</v>
      </c>
      <c r="G2706" t="s">
        <v>11044</v>
      </c>
      <c r="H2706" t="s">
        <v>1311</v>
      </c>
      <c r="I2706" t="s">
        <v>1312</v>
      </c>
      <c r="J2706">
        <v>1</v>
      </c>
      <c r="L2706" t="s">
        <v>1272</v>
      </c>
      <c r="M2706" t="s">
        <v>1313</v>
      </c>
      <c r="N2706" t="s">
        <v>1314</v>
      </c>
      <c r="O2706" t="s">
        <v>7871</v>
      </c>
      <c r="P2706" t="s">
        <v>1</v>
      </c>
      <c r="Q2706" t="s">
        <v>2</v>
      </c>
      <c r="R2706" t="s">
        <v>2</v>
      </c>
      <c r="S2706" t="s">
        <v>8646</v>
      </c>
      <c r="T2706" t="b">
        <v>0</v>
      </c>
      <c r="U2706" t="b">
        <v>1</v>
      </c>
      <c r="V2706">
        <v>2</v>
      </c>
      <c r="W2706">
        <v>150</v>
      </c>
      <c r="Y2706">
        <v>60</v>
      </c>
      <c r="AG2706" t="s">
        <v>6869</v>
      </c>
      <c r="AH2706" t="s">
        <v>7872</v>
      </c>
    </row>
    <row r="2707" spans="1:34" x14ac:dyDescent="0.25">
      <c r="A2707">
        <v>8</v>
      </c>
      <c r="B2707" t="s">
        <v>659</v>
      </c>
      <c r="C2707" t="s">
        <v>662</v>
      </c>
      <c r="D2707" t="s">
        <v>660</v>
      </c>
      <c r="E2707" t="s">
        <v>661</v>
      </c>
      <c r="F2707" t="s">
        <v>666</v>
      </c>
      <c r="G2707" t="s">
        <v>11044</v>
      </c>
      <c r="H2707" t="s">
        <v>1311</v>
      </c>
      <c r="I2707" t="s">
        <v>1312</v>
      </c>
      <c r="J2707">
        <v>1</v>
      </c>
      <c r="L2707" t="s">
        <v>1272</v>
      </c>
      <c r="M2707" t="s">
        <v>1313</v>
      </c>
      <c r="N2707" t="s">
        <v>1314</v>
      </c>
      <c r="O2707" t="s">
        <v>7873</v>
      </c>
      <c r="P2707" t="s">
        <v>1</v>
      </c>
      <c r="Q2707" t="s">
        <v>2</v>
      </c>
      <c r="R2707" t="s">
        <v>2</v>
      </c>
      <c r="S2707" t="s">
        <v>8646</v>
      </c>
      <c r="T2707" t="b">
        <v>0</v>
      </c>
      <c r="U2707" t="b">
        <v>1</v>
      </c>
      <c r="V2707">
        <v>3</v>
      </c>
      <c r="W2707">
        <v>150</v>
      </c>
      <c r="Y2707">
        <v>60</v>
      </c>
      <c r="AG2707" t="s">
        <v>7874</v>
      </c>
      <c r="AH2707" t="s">
        <v>7875</v>
      </c>
    </row>
    <row r="2708" spans="1:34" x14ac:dyDescent="0.25">
      <c r="A2708">
        <v>8</v>
      </c>
      <c r="B2708" t="s">
        <v>659</v>
      </c>
      <c r="C2708" t="s">
        <v>662</v>
      </c>
      <c r="D2708" t="s">
        <v>660</v>
      </c>
      <c r="E2708" t="s">
        <v>661</v>
      </c>
      <c r="F2708" t="s">
        <v>666</v>
      </c>
      <c r="G2708" t="s">
        <v>11044</v>
      </c>
      <c r="H2708" t="s">
        <v>1311</v>
      </c>
      <c r="I2708" t="s">
        <v>1312</v>
      </c>
      <c r="J2708">
        <v>1</v>
      </c>
      <c r="L2708" t="s">
        <v>1272</v>
      </c>
      <c r="M2708" t="s">
        <v>1313</v>
      </c>
      <c r="N2708" t="s">
        <v>1314</v>
      </c>
      <c r="O2708" t="s">
        <v>7876</v>
      </c>
      <c r="P2708" t="s">
        <v>1</v>
      </c>
      <c r="Q2708" t="s">
        <v>2</v>
      </c>
      <c r="R2708" t="s">
        <v>2</v>
      </c>
      <c r="S2708" t="s">
        <v>8646</v>
      </c>
      <c r="T2708" t="b">
        <v>0</v>
      </c>
      <c r="U2708" t="b">
        <v>1</v>
      </c>
      <c r="V2708">
        <v>4</v>
      </c>
      <c r="W2708">
        <v>150</v>
      </c>
      <c r="Y2708">
        <v>51</v>
      </c>
      <c r="AG2708" t="s">
        <v>7874</v>
      </c>
      <c r="AH2708" t="s">
        <v>7877</v>
      </c>
    </row>
    <row r="2709" spans="1:34" x14ac:dyDescent="0.25">
      <c r="A2709">
        <v>8</v>
      </c>
      <c r="B2709" t="s">
        <v>659</v>
      </c>
      <c r="C2709" t="s">
        <v>662</v>
      </c>
      <c r="D2709" t="s">
        <v>660</v>
      </c>
      <c r="E2709" t="s">
        <v>661</v>
      </c>
      <c r="F2709" t="s">
        <v>666</v>
      </c>
      <c r="G2709" t="s">
        <v>11044</v>
      </c>
      <c r="H2709" t="s">
        <v>1311</v>
      </c>
      <c r="I2709" t="s">
        <v>1312</v>
      </c>
      <c r="J2709">
        <v>1</v>
      </c>
      <c r="L2709" t="s">
        <v>1272</v>
      </c>
      <c r="M2709" t="s">
        <v>1313</v>
      </c>
      <c r="N2709" t="s">
        <v>1314</v>
      </c>
      <c r="O2709" t="s">
        <v>7878</v>
      </c>
      <c r="P2709" t="s">
        <v>32</v>
      </c>
      <c r="Q2709" t="s">
        <v>25</v>
      </c>
      <c r="R2709" t="s">
        <v>25</v>
      </c>
      <c r="S2709" t="s">
        <v>8646</v>
      </c>
      <c r="T2709" t="b">
        <v>0</v>
      </c>
      <c r="U2709" t="b">
        <v>0</v>
      </c>
      <c r="V2709">
        <v>1</v>
      </c>
      <c r="W2709">
        <v>190</v>
      </c>
      <c r="X2709">
        <v>10</v>
      </c>
      <c r="AB2709">
        <v>2</v>
      </c>
      <c r="AC2709">
        <v>1</v>
      </c>
      <c r="AD2709">
        <v>3</v>
      </c>
      <c r="AE2709" t="s">
        <v>1745</v>
      </c>
      <c r="AG2709" t="s">
        <v>7879</v>
      </c>
      <c r="AH2709" t="s">
        <v>7880</v>
      </c>
    </row>
    <row r="2710" spans="1:34" x14ac:dyDescent="0.25">
      <c r="A2710">
        <v>8</v>
      </c>
      <c r="B2710" t="s">
        <v>659</v>
      </c>
      <c r="C2710" t="s">
        <v>662</v>
      </c>
      <c r="D2710" t="s">
        <v>660</v>
      </c>
      <c r="E2710" t="s">
        <v>661</v>
      </c>
      <c r="F2710" t="s">
        <v>666</v>
      </c>
      <c r="G2710" t="s">
        <v>11044</v>
      </c>
      <c r="H2710" t="s">
        <v>1311</v>
      </c>
      <c r="I2710" t="s">
        <v>1312</v>
      </c>
      <c r="J2710">
        <v>1</v>
      </c>
      <c r="L2710" t="s">
        <v>1272</v>
      </c>
      <c r="M2710" t="s">
        <v>1313</v>
      </c>
      <c r="N2710" t="s">
        <v>1314</v>
      </c>
      <c r="O2710" t="s">
        <v>7881</v>
      </c>
      <c r="P2710" t="s">
        <v>32</v>
      </c>
      <c r="Q2710" t="s">
        <v>25</v>
      </c>
      <c r="R2710" t="s">
        <v>25</v>
      </c>
      <c r="S2710" t="s">
        <v>8646</v>
      </c>
      <c r="T2710" t="b">
        <v>0</v>
      </c>
      <c r="U2710" t="b">
        <v>0</v>
      </c>
      <c r="V2710">
        <v>2</v>
      </c>
      <c r="W2710">
        <v>195</v>
      </c>
      <c r="X2710">
        <v>10</v>
      </c>
      <c r="AB2710">
        <v>2</v>
      </c>
      <c r="AC2710">
        <v>1</v>
      </c>
      <c r="AD2710">
        <v>3</v>
      </c>
      <c r="AE2710" t="s">
        <v>1745</v>
      </c>
      <c r="AG2710" t="s">
        <v>7879</v>
      </c>
      <c r="AH2710" t="s">
        <v>7882</v>
      </c>
    </row>
    <row r="2711" spans="1:34" x14ac:dyDescent="0.25">
      <c r="A2711">
        <v>8</v>
      </c>
      <c r="B2711" t="s">
        <v>659</v>
      </c>
      <c r="C2711" t="s">
        <v>662</v>
      </c>
      <c r="D2711" t="s">
        <v>660</v>
      </c>
      <c r="E2711" t="s">
        <v>661</v>
      </c>
      <c r="F2711" t="s">
        <v>666</v>
      </c>
      <c r="G2711" t="s">
        <v>11044</v>
      </c>
      <c r="H2711" t="s">
        <v>1311</v>
      </c>
      <c r="I2711" t="s">
        <v>1312</v>
      </c>
      <c r="J2711">
        <v>1</v>
      </c>
      <c r="L2711" t="s">
        <v>1272</v>
      </c>
      <c r="M2711" t="s">
        <v>1313</v>
      </c>
      <c r="N2711" t="s">
        <v>1314</v>
      </c>
      <c r="O2711" t="s">
        <v>7883</v>
      </c>
      <c r="P2711" t="s">
        <v>32</v>
      </c>
      <c r="Q2711" t="s">
        <v>25</v>
      </c>
      <c r="R2711" t="s">
        <v>25</v>
      </c>
      <c r="S2711" t="s">
        <v>8646</v>
      </c>
      <c r="T2711" t="b">
        <v>0</v>
      </c>
      <c r="U2711" t="b">
        <v>0</v>
      </c>
      <c r="V2711">
        <v>3</v>
      </c>
      <c r="W2711">
        <v>200</v>
      </c>
      <c r="X2711">
        <v>8</v>
      </c>
      <c r="AB2711">
        <v>2</v>
      </c>
      <c r="AC2711">
        <v>1</v>
      </c>
      <c r="AD2711">
        <v>3</v>
      </c>
      <c r="AE2711" t="s">
        <v>1745</v>
      </c>
      <c r="AG2711" t="s">
        <v>7879</v>
      </c>
      <c r="AH2711" t="s">
        <v>7884</v>
      </c>
    </row>
    <row r="2712" spans="1:34" x14ac:dyDescent="0.25">
      <c r="A2712">
        <v>8</v>
      </c>
      <c r="B2712" t="s">
        <v>659</v>
      </c>
      <c r="C2712" t="s">
        <v>662</v>
      </c>
      <c r="D2712" t="s">
        <v>660</v>
      </c>
      <c r="E2712" t="s">
        <v>661</v>
      </c>
      <c r="F2712" t="s">
        <v>666</v>
      </c>
      <c r="G2712" t="s">
        <v>11044</v>
      </c>
      <c r="H2712" t="s">
        <v>1311</v>
      </c>
      <c r="I2712" t="s">
        <v>1312</v>
      </c>
      <c r="J2712">
        <v>1</v>
      </c>
      <c r="L2712" t="s">
        <v>1272</v>
      </c>
      <c r="M2712" t="s">
        <v>1313</v>
      </c>
      <c r="N2712" t="s">
        <v>1314</v>
      </c>
      <c r="O2712" t="s">
        <v>7885</v>
      </c>
      <c r="P2712" t="s">
        <v>32</v>
      </c>
      <c r="Q2712" t="s">
        <v>25</v>
      </c>
      <c r="R2712" t="s">
        <v>25</v>
      </c>
      <c r="S2712" t="s">
        <v>8646</v>
      </c>
      <c r="T2712" t="b">
        <v>0</v>
      </c>
      <c r="U2712" t="b">
        <v>0</v>
      </c>
      <c r="V2712">
        <v>4</v>
      </c>
      <c r="W2712">
        <v>205</v>
      </c>
      <c r="X2712">
        <v>8</v>
      </c>
      <c r="AB2712">
        <v>2</v>
      </c>
      <c r="AC2712">
        <v>1</v>
      </c>
      <c r="AD2712">
        <v>3</v>
      </c>
      <c r="AE2712" t="s">
        <v>1745</v>
      </c>
      <c r="AG2712" t="s">
        <v>7879</v>
      </c>
      <c r="AH2712" t="s">
        <v>7886</v>
      </c>
    </row>
    <row r="2713" spans="1:34" x14ac:dyDescent="0.25">
      <c r="A2713">
        <v>8</v>
      </c>
      <c r="B2713" t="s">
        <v>659</v>
      </c>
      <c r="C2713" t="s">
        <v>662</v>
      </c>
      <c r="D2713" t="s">
        <v>660</v>
      </c>
      <c r="E2713" t="s">
        <v>661</v>
      </c>
      <c r="F2713" t="s">
        <v>666</v>
      </c>
      <c r="G2713" t="s">
        <v>11044</v>
      </c>
      <c r="H2713" t="s">
        <v>1311</v>
      </c>
      <c r="I2713" t="s">
        <v>1312</v>
      </c>
      <c r="J2713">
        <v>1</v>
      </c>
      <c r="L2713" t="s">
        <v>1272</v>
      </c>
      <c r="M2713" t="s">
        <v>1313</v>
      </c>
      <c r="N2713" t="s">
        <v>1314</v>
      </c>
      <c r="O2713" t="s">
        <v>7887</v>
      </c>
      <c r="P2713" t="s">
        <v>45</v>
      </c>
      <c r="Q2713" t="s">
        <v>25</v>
      </c>
      <c r="R2713" t="s">
        <v>25</v>
      </c>
      <c r="S2713" t="s">
        <v>26</v>
      </c>
      <c r="T2713" t="b">
        <v>1</v>
      </c>
      <c r="U2713" t="b">
        <v>0</v>
      </c>
      <c r="V2713">
        <v>1</v>
      </c>
      <c r="W2713">
        <v>70</v>
      </c>
      <c r="X2713">
        <v>12</v>
      </c>
      <c r="AB2713">
        <v>2</v>
      </c>
      <c r="AC2713">
        <v>1</v>
      </c>
      <c r="AD2713">
        <v>3</v>
      </c>
      <c r="AE2713" t="s">
        <v>1745</v>
      </c>
      <c r="AG2713" t="s">
        <v>7888</v>
      </c>
      <c r="AH2713" t="s">
        <v>7889</v>
      </c>
    </row>
    <row r="2714" spans="1:34" x14ac:dyDescent="0.25">
      <c r="A2714">
        <v>8</v>
      </c>
      <c r="B2714" t="s">
        <v>659</v>
      </c>
      <c r="C2714" t="s">
        <v>662</v>
      </c>
      <c r="D2714" t="s">
        <v>660</v>
      </c>
      <c r="E2714" t="s">
        <v>661</v>
      </c>
      <c r="F2714" t="s">
        <v>666</v>
      </c>
      <c r="G2714" t="s">
        <v>11044</v>
      </c>
      <c r="H2714" t="s">
        <v>1311</v>
      </c>
      <c r="I2714" t="s">
        <v>1312</v>
      </c>
      <c r="J2714">
        <v>1</v>
      </c>
      <c r="L2714" t="s">
        <v>1272</v>
      </c>
      <c r="M2714" t="s">
        <v>1313</v>
      </c>
      <c r="N2714" t="s">
        <v>1314</v>
      </c>
      <c r="O2714" t="s">
        <v>7890</v>
      </c>
      <c r="P2714" t="s">
        <v>45</v>
      </c>
      <c r="Q2714" t="s">
        <v>25</v>
      </c>
      <c r="R2714" t="s">
        <v>25</v>
      </c>
      <c r="S2714" t="s">
        <v>26</v>
      </c>
      <c r="T2714" t="b">
        <v>1</v>
      </c>
      <c r="U2714" t="b">
        <v>0</v>
      </c>
      <c r="V2714">
        <v>2</v>
      </c>
      <c r="W2714">
        <v>70</v>
      </c>
      <c r="X2714">
        <v>12</v>
      </c>
      <c r="AB2714">
        <v>2</v>
      </c>
      <c r="AC2714">
        <v>1</v>
      </c>
      <c r="AD2714">
        <v>3</v>
      </c>
      <c r="AE2714" t="s">
        <v>1745</v>
      </c>
      <c r="AG2714" t="s">
        <v>7888</v>
      </c>
      <c r="AH2714" t="s">
        <v>7891</v>
      </c>
    </row>
    <row r="2715" spans="1:34" x14ac:dyDescent="0.25">
      <c r="A2715">
        <v>8</v>
      </c>
      <c r="B2715" t="s">
        <v>659</v>
      </c>
      <c r="C2715" t="s">
        <v>662</v>
      </c>
      <c r="D2715" t="s">
        <v>660</v>
      </c>
      <c r="E2715" t="s">
        <v>661</v>
      </c>
      <c r="F2715" t="s">
        <v>666</v>
      </c>
      <c r="G2715" t="s">
        <v>11044</v>
      </c>
      <c r="H2715" t="s">
        <v>1311</v>
      </c>
      <c r="I2715" t="s">
        <v>1312</v>
      </c>
      <c r="J2715">
        <v>1</v>
      </c>
      <c r="L2715" t="s">
        <v>1272</v>
      </c>
      <c r="M2715" t="s">
        <v>1313</v>
      </c>
      <c r="N2715" t="s">
        <v>1314</v>
      </c>
      <c r="O2715" t="s">
        <v>7892</v>
      </c>
      <c r="P2715" t="s">
        <v>45</v>
      </c>
      <c r="Q2715" t="s">
        <v>25</v>
      </c>
      <c r="R2715" t="s">
        <v>25</v>
      </c>
      <c r="S2715" t="s">
        <v>26</v>
      </c>
      <c r="T2715" t="b">
        <v>1</v>
      </c>
      <c r="U2715" t="b">
        <v>0</v>
      </c>
      <c r="V2715">
        <v>3</v>
      </c>
      <c r="W2715">
        <v>70</v>
      </c>
      <c r="X2715">
        <v>11</v>
      </c>
      <c r="AB2715">
        <v>2</v>
      </c>
      <c r="AC2715">
        <v>1</v>
      </c>
      <c r="AD2715">
        <v>3</v>
      </c>
      <c r="AE2715" t="s">
        <v>1745</v>
      </c>
      <c r="AG2715" t="s">
        <v>7888</v>
      </c>
      <c r="AH2715" t="s">
        <v>7893</v>
      </c>
    </row>
    <row r="2716" spans="1:34" x14ac:dyDescent="0.25">
      <c r="A2716">
        <v>8</v>
      </c>
      <c r="B2716" t="s">
        <v>659</v>
      </c>
      <c r="C2716" t="s">
        <v>662</v>
      </c>
      <c r="D2716" t="s">
        <v>660</v>
      </c>
      <c r="E2716" t="s">
        <v>661</v>
      </c>
      <c r="F2716" t="s">
        <v>666</v>
      </c>
      <c r="G2716" t="s">
        <v>11044</v>
      </c>
      <c r="H2716" t="s">
        <v>1311</v>
      </c>
      <c r="I2716" t="s">
        <v>1312</v>
      </c>
      <c r="J2716">
        <v>1</v>
      </c>
      <c r="L2716" t="s">
        <v>1272</v>
      </c>
      <c r="M2716" t="s">
        <v>1313</v>
      </c>
      <c r="N2716" t="s">
        <v>1314</v>
      </c>
      <c r="O2716" t="s">
        <v>7894</v>
      </c>
      <c r="P2716" t="s">
        <v>59</v>
      </c>
      <c r="Q2716" t="s">
        <v>25</v>
      </c>
      <c r="R2716" t="s">
        <v>25</v>
      </c>
      <c r="S2716" t="s">
        <v>8645</v>
      </c>
      <c r="T2716" t="b">
        <v>1</v>
      </c>
      <c r="U2716" t="b">
        <v>0</v>
      </c>
      <c r="V2716">
        <v>1</v>
      </c>
      <c r="W2716">
        <v>40</v>
      </c>
      <c r="X2716">
        <v>12</v>
      </c>
      <c r="AB2716">
        <v>2</v>
      </c>
      <c r="AC2716">
        <v>1</v>
      </c>
      <c r="AD2716">
        <v>3</v>
      </c>
      <c r="AE2716" t="s">
        <v>2289</v>
      </c>
      <c r="AG2716" t="s">
        <v>7895</v>
      </c>
      <c r="AH2716" t="s">
        <v>7896</v>
      </c>
    </row>
    <row r="2717" spans="1:34" x14ac:dyDescent="0.25">
      <c r="A2717">
        <v>8</v>
      </c>
      <c r="B2717" t="s">
        <v>659</v>
      </c>
      <c r="C2717" t="s">
        <v>662</v>
      </c>
      <c r="D2717" t="s">
        <v>660</v>
      </c>
      <c r="E2717" t="s">
        <v>661</v>
      </c>
      <c r="F2717" t="s">
        <v>666</v>
      </c>
      <c r="G2717" t="s">
        <v>11044</v>
      </c>
      <c r="H2717" t="s">
        <v>1311</v>
      </c>
      <c r="I2717" t="s">
        <v>1312</v>
      </c>
      <c r="J2717">
        <v>1</v>
      </c>
      <c r="L2717" t="s">
        <v>1272</v>
      </c>
      <c r="M2717" t="s">
        <v>1313</v>
      </c>
      <c r="N2717" t="s">
        <v>1314</v>
      </c>
      <c r="O2717" t="s">
        <v>7897</v>
      </c>
      <c r="P2717" t="s">
        <v>59</v>
      </c>
      <c r="Q2717" t="s">
        <v>25</v>
      </c>
      <c r="R2717" t="s">
        <v>25</v>
      </c>
      <c r="S2717" t="s">
        <v>8645</v>
      </c>
      <c r="T2717" t="b">
        <v>1</v>
      </c>
      <c r="U2717" t="b">
        <v>0</v>
      </c>
      <c r="V2717">
        <v>2</v>
      </c>
      <c r="W2717">
        <v>42.5</v>
      </c>
      <c r="X2717">
        <v>12</v>
      </c>
      <c r="AB2717">
        <v>2</v>
      </c>
      <c r="AC2717">
        <v>1</v>
      </c>
      <c r="AD2717">
        <v>3</v>
      </c>
      <c r="AE2717" t="s">
        <v>2289</v>
      </c>
      <c r="AG2717" t="s">
        <v>7895</v>
      </c>
      <c r="AH2717" t="s">
        <v>7898</v>
      </c>
    </row>
    <row r="2718" spans="1:34" x14ac:dyDescent="0.25">
      <c r="A2718">
        <v>8</v>
      </c>
      <c r="B2718" t="s">
        <v>659</v>
      </c>
      <c r="C2718" t="s">
        <v>662</v>
      </c>
      <c r="D2718" t="s">
        <v>660</v>
      </c>
      <c r="E2718" t="s">
        <v>661</v>
      </c>
      <c r="F2718" t="s">
        <v>666</v>
      </c>
      <c r="G2718" t="s">
        <v>11044</v>
      </c>
      <c r="H2718" t="s">
        <v>1311</v>
      </c>
      <c r="I2718" t="s">
        <v>1312</v>
      </c>
      <c r="J2718">
        <v>1</v>
      </c>
      <c r="L2718" t="s">
        <v>1272</v>
      </c>
      <c r="M2718" t="s">
        <v>1313</v>
      </c>
      <c r="N2718" t="s">
        <v>1314</v>
      </c>
      <c r="O2718" t="s">
        <v>7899</v>
      </c>
      <c r="P2718" t="s">
        <v>59</v>
      </c>
      <c r="Q2718" t="s">
        <v>25</v>
      </c>
      <c r="R2718" t="s">
        <v>25</v>
      </c>
      <c r="S2718" t="s">
        <v>8645</v>
      </c>
      <c r="T2718" t="b">
        <v>1</v>
      </c>
      <c r="U2718" t="b">
        <v>0</v>
      </c>
      <c r="V2718">
        <v>3</v>
      </c>
      <c r="W2718">
        <v>45</v>
      </c>
      <c r="X2718">
        <v>12</v>
      </c>
      <c r="AB2718">
        <v>2</v>
      </c>
      <c r="AC2718">
        <v>1</v>
      </c>
      <c r="AD2718">
        <v>3</v>
      </c>
      <c r="AE2718" t="s">
        <v>2289</v>
      </c>
      <c r="AG2718" t="s">
        <v>7895</v>
      </c>
      <c r="AH2718" t="s">
        <v>7900</v>
      </c>
    </row>
    <row r="2719" spans="1:34" x14ac:dyDescent="0.25">
      <c r="A2719">
        <v>8</v>
      </c>
      <c r="B2719" t="s">
        <v>659</v>
      </c>
      <c r="C2719" t="s">
        <v>662</v>
      </c>
      <c r="D2719" t="s">
        <v>660</v>
      </c>
      <c r="E2719" t="s">
        <v>661</v>
      </c>
      <c r="F2719" t="s">
        <v>666</v>
      </c>
      <c r="G2719" t="s">
        <v>11044</v>
      </c>
      <c r="H2719" t="s">
        <v>1311</v>
      </c>
      <c r="I2719" t="s">
        <v>1312</v>
      </c>
      <c r="J2719">
        <v>1</v>
      </c>
      <c r="L2719" t="s">
        <v>1272</v>
      </c>
      <c r="M2719" t="s">
        <v>1313</v>
      </c>
      <c r="N2719" t="s">
        <v>1314</v>
      </c>
      <c r="O2719" t="s">
        <v>7901</v>
      </c>
      <c r="P2719" t="s">
        <v>8734</v>
      </c>
      <c r="Q2719" t="s">
        <v>8644</v>
      </c>
      <c r="R2719" t="s">
        <v>8488</v>
      </c>
      <c r="S2719" t="s">
        <v>8643</v>
      </c>
      <c r="T2719" t="b">
        <v>0</v>
      </c>
      <c r="U2719" t="b">
        <v>0</v>
      </c>
      <c r="V2719">
        <v>1</v>
      </c>
      <c r="W2719">
        <v>30</v>
      </c>
      <c r="X2719">
        <v>10</v>
      </c>
      <c r="AB2719">
        <v>2</v>
      </c>
      <c r="AC2719">
        <v>1</v>
      </c>
      <c r="AD2719">
        <v>3</v>
      </c>
      <c r="AE2719" t="s">
        <v>1745</v>
      </c>
      <c r="AG2719" t="s">
        <v>7902</v>
      </c>
      <c r="AH2719" t="s">
        <v>7903</v>
      </c>
    </row>
    <row r="2720" spans="1:34" x14ac:dyDescent="0.25">
      <c r="A2720">
        <v>8</v>
      </c>
      <c r="B2720" t="s">
        <v>659</v>
      </c>
      <c r="C2720" t="s">
        <v>662</v>
      </c>
      <c r="D2720" t="s">
        <v>660</v>
      </c>
      <c r="E2720" t="s">
        <v>661</v>
      </c>
      <c r="F2720" t="s">
        <v>666</v>
      </c>
      <c r="G2720" t="s">
        <v>11044</v>
      </c>
      <c r="H2720" t="s">
        <v>1311</v>
      </c>
      <c r="I2720" t="s">
        <v>1312</v>
      </c>
      <c r="J2720">
        <v>1</v>
      </c>
      <c r="L2720" t="s">
        <v>1272</v>
      </c>
      <c r="M2720" t="s">
        <v>1313</v>
      </c>
      <c r="N2720" t="s">
        <v>1314</v>
      </c>
      <c r="O2720" t="s">
        <v>7904</v>
      </c>
      <c r="P2720" t="s">
        <v>8734</v>
      </c>
      <c r="Q2720" t="s">
        <v>8644</v>
      </c>
      <c r="R2720" t="s">
        <v>8488</v>
      </c>
      <c r="S2720" t="s">
        <v>8643</v>
      </c>
      <c r="T2720" t="b">
        <v>0</v>
      </c>
      <c r="U2720" t="b">
        <v>0</v>
      </c>
      <c r="V2720">
        <v>2</v>
      </c>
      <c r="W2720">
        <v>30</v>
      </c>
      <c r="X2720">
        <v>8.5</v>
      </c>
      <c r="AB2720">
        <v>2</v>
      </c>
      <c r="AC2720">
        <v>1</v>
      </c>
      <c r="AD2720">
        <v>3</v>
      </c>
      <c r="AE2720" t="s">
        <v>610</v>
      </c>
      <c r="AG2720" t="s">
        <v>7905</v>
      </c>
      <c r="AH2720" t="s">
        <v>7906</v>
      </c>
    </row>
    <row r="2721" spans="1:34" x14ac:dyDescent="0.25">
      <c r="A2721">
        <v>8</v>
      </c>
      <c r="B2721" t="s">
        <v>659</v>
      </c>
      <c r="C2721" t="s">
        <v>662</v>
      </c>
      <c r="D2721" t="s">
        <v>660</v>
      </c>
      <c r="E2721" t="s">
        <v>661</v>
      </c>
      <c r="F2721" t="s">
        <v>666</v>
      </c>
      <c r="G2721" t="s">
        <v>11044</v>
      </c>
      <c r="H2721" t="s">
        <v>1311</v>
      </c>
      <c r="I2721" t="s">
        <v>1312</v>
      </c>
      <c r="J2721">
        <v>1</v>
      </c>
      <c r="L2721" t="s">
        <v>1272</v>
      </c>
      <c r="M2721" t="s">
        <v>1313</v>
      </c>
      <c r="N2721" t="s">
        <v>1314</v>
      </c>
      <c r="O2721" t="s">
        <v>7907</v>
      </c>
      <c r="P2721" t="s">
        <v>8734</v>
      </c>
      <c r="Q2721" t="s">
        <v>8644</v>
      </c>
      <c r="R2721" t="s">
        <v>8488</v>
      </c>
      <c r="S2721" t="s">
        <v>8643</v>
      </c>
      <c r="T2721" t="b">
        <v>0</v>
      </c>
      <c r="U2721" t="b">
        <v>0</v>
      </c>
      <c r="V2721">
        <v>3</v>
      </c>
      <c r="W2721">
        <v>30</v>
      </c>
      <c r="X2721">
        <v>8</v>
      </c>
      <c r="AB2721">
        <v>2</v>
      </c>
      <c r="AC2721">
        <v>1</v>
      </c>
      <c r="AD2721">
        <v>3</v>
      </c>
      <c r="AE2721" t="s">
        <v>610</v>
      </c>
      <c r="AG2721" t="s">
        <v>7905</v>
      </c>
      <c r="AH2721" t="s">
        <v>7908</v>
      </c>
    </row>
    <row r="2722" spans="1:34" x14ac:dyDescent="0.25">
      <c r="A2722">
        <v>8</v>
      </c>
      <c r="B2722" t="s">
        <v>659</v>
      </c>
      <c r="C2722" t="s">
        <v>662</v>
      </c>
      <c r="D2722" t="s">
        <v>660</v>
      </c>
      <c r="E2722" t="s">
        <v>661</v>
      </c>
      <c r="F2722" t="s">
        <v>666</v>
      </c>
      <c r="G2722" t="s">
        <v>11044</v>
      </c>
      <c r="H2722" t="s">
        <v>1311</v>
      </c>
      <c r="I2722" t="s">
        <v>1312</v>
      </c>
      <c r="J2722">
        <v>1</v>
      </c>
      <c r="L2722" t="s">
        <v>1272</v>
      </c>
      <c r="M2722" t="s">
        <v>1313</v>
      </c>
      <c r="N2722" t="s">
        <v>1314</v>
      </c>
      <c r="O2722" t="s">
        <v>7909</v>
      </c>
      <c r="P2722" t="s">
        <v>73</v>
      </c>
      <c r="Q2722" t="s">
        <v>25</v>
      </c>
      <c r="R2722" t="s">
        <v>25</v>
      </c>
      <c r="S2722" t="s">
        <v>8646</v>
      </c>
      <c r="T2722" t="b">
        <v>0</v>
      </c>
      <c r="U2722" t="b">
        <v>0</v>
      </c>
      <c r="V2722">
        <v>1</v>
      </c>
      <c r="W2722">
        <v>30</v>
      </c>
      <c r="X2722">
        <v>15</v>
      </c>
      <c r="AB2722">
        <v>2</v>
      </c>
      <c r="AC2722">
        <v>1</v>
      </c>
      <c r="AD2722">
        <v>3</v>
      </c>
      <c r="AE2722" t="s">
        <v>2289</v>
      </c>
      <c r="AG2722" t="s">
        <v>7910</v>
      </c>
      <c r="AH2722" t="s">
        <v>7911</v>
      </c>
    </row>
    <row r="2723" spans="1:34" x14ac:dyDescent="0.25">
      <c r="A2723">
        <v>8</v>
      </c>
      <c r="B2723" t="s">
        <v>659</v>
      </c>
      <c r="C2723" t="s">
        <v>662</v>
      </c>
      <c r="D2723" t="s">
        <v>660</v>
      </c>
      <c r="E2723" t="s">
        <v>661</v>
      </c>
      <c r="F2723" t="s">
        <v>666</v>
      </c>
      <c r="G2723" t="s">
        <v>11044</v>
      </c>
      <c r="H2723" t="s">
        <v>1311</v>
      </c>
      <c r="I2723" t="s">
        <v>1312</v>
      </c>
      <c r="J2723">
        <v>1</v>
      </c>
      <c r="L2723" t="s">
        <v>1272</v>
      </c>
      <c r="M2723" t="s">
        <v>1313</v>
      </c>
      <c r="N2723" t="s">
        <v>1314</v>
      </c>
      <c r="O2723" t="s">
        <v>7912</v>
      </c>
      <c r="P2723" t="s">
        <v>73</v>
      </c>
      <c r="Q2723" t="s">
        <v>25</v>
      </c>
      <c r="R2723" t="s">
        <v>25</v>
      </c>
      <c r="S2723" t="s">
        <v>8646</v>
      </c>
      <c r="T2723" t="b">
        <v>0</v>
      </c>
      <c r="U2723" t="b">
        <v>0</v>
      </c>
      <c r="V2723">
        <v>2</v>
      </c>
      <c r="W2723">
        <v>35</v>
      </c>
      <c r="X2723">
        <v>15</v>
      </c>
      <c r="AB2723">
        <v>2</v>
      </c>
      <c r="AC2723">
        <v>1</v>
      </c>
      <c r="AD2723">
        <v>3</v>
      </c>
      <c r="AE2723" t="s">
        <v>2289</v>
      </c>
      <c r="AG2723" t="s">
        <v>7910</v>
      </c>
      <c r="AH2723" t="s">
        <v>7913</v>
      </c>
    </row>
    <row r="2724" spans="1:34" x14ac:dyDescent="0.25">
      <c r="A2724">
        <v>8</v>
      </c>
      <c r="B2724" t="s">
        <v>659</v>
      </c>
      <c r="C2724" t="s">
        <v>662</v>
      </c>
      <c r="D2724" t="s">
        <v>660</v>
      </c>
      <c r="E2724" t="s">
        <v>661</v>
      </c>
      <c r="F2724" t="s">
        <v>666</v>
      </c>
      <c r="G2724" t="s">
        <v>11044</v>
      </c>
      <c r="H2724" t="s">
        <v>1311</v>
      </c>
      <c r="I2724" t="s">
        <v>1312</v>
      </c>
      <c r="J2724">
        <v>1</v>
      </c>
      <c r="L2724" t="s">
        <v>1272</v>
      </c>
      <c r="M2724" t="s">
        <v>1313</v>
      </c>
      <c r="N2724" t="s">
        <v>1314</v>
      </c>
      <c r="O2724" t="s">
        <v>7914</v>
      </c>
      <c r="P2724" t="s">
        <v>73</v>
      </c>
      <c r="Q2724" t="s">
        <v>25</v>
      </c>
      <c r="R2724" t="s">
        <v>25</v>
      </c>
      <c r="S2724" t="s">
        <v>8646</v>
      </c>
      <c r="T2724" t="b">
        <v>0</v>
      </c>
      <c r="U2724" t="b">
        <v>0</v>
      </c>
      <c r="V2724">
        <v>3</v>
      </c>
      <c r="W2724">
        <v>42.5</v>
      </c>
      <c r="X2724">
        <v>15</v>
      </c>
      <c r="AB2724">
        <v>2</v>
      </c>
      <c r="AC2724">
        <v>1</v>
      </c>
      <c r="AD2724">
        <v>3</v>
      </c>
      <c r="AE2724" t="s">
        <v>1745</v>
      </c>
      <c r="AG2724" t="s">
        <v>7915</v>
      </c>
      <c r="AH2724" t="s">
        <v>1314</v>
      </c>
    </row>
    <row r="2725" spans="1:34" x14ac:dyDescent="0.25">
      <c r="A2725">
        <v>8</v>
      </c>
      <c r="B2725" t="s">
        <v>659</v>
      </c>
      <c r="C2725" t="s">
        <v>662</v>
      </c>
      <c r="D2725" t="s">
        <v>660</v>
      </c>
      <c r="E2725" t="s">
        <v>661</v>
      </c>
      <c r="F2725" t="s">
        <v>666</v>
      </c>
      <c r="G2725" t="s">
        <v>11044</v>
      </c>
      <c r="H2725" t="s">
        <v>1315</v>
      </c>
      <c r="I2725" t="s">
        <v>1316</v>
      </c>
      <c r="J2725">
        <v>2</v>
      </c>
      <c r="L2725" t="s">
        <v>1277</v>
      </c>
      <c r="M2725" t="s">
        <v>1317</v>
      </c>
      <c r="N2725" t="s">
        <v>1318</v>
      </c>
      <c r="O2725" t="s">
        <v>7916</v>
      </c>
      <c r="P2725" t="s">
        <v>363</v>
      </c>
      <c r="Q2725" t="s">
        <v>357</v>
      </c>
      <c r="R2725" t="s">
        <v>357</v>
      </c>
      <c r="S2725" t="s">
        <v>357</v>
      </c>
      <c r="T2725" t="b">
        <v>0</v>
      </c>
      <c r="U2725" t="b">
        <v>1</v>
      </c>
      <c r="V2725">
        <v>1</v>
      </c>
      <c r="Y2725">
        <v>300</v>
      </c>
      <c r="Z2725">
        <v>0.56999999999999995</v>
      </c>
      <c r="AA2725" t="s">
        <v>3957</v>
      </c>
      <c r="AG2725" t="s">
        <v>6992</v>
      </c>
      <c r="AH2725" t="s">
        <v>1317</v>
      </c>
    </row>
    <row r="2726" spans="1:34" x14ac:dyDescent="0.25">
      <c r="A2726">
        <v>8</v>
      </c>
      <c r="B2726" t="s">
        <v>659</v>
      </c>
      <c r="C2726" t="s">
        <v>662</v>
      </c>
      <c r="D2726" t="s">
        <v>660</v>
      </c>
      <c r="E2726" t="s">
        <v>661</v>
      </c>
      <c r="F2726" t="s">
        <v>666</v>
      </c>
      <c r="G2726" t="s">
        <v>11044</v>
      </c>
      <c r="H2726" t="s">
        <v>1315</v>
      </c>
      <c r="I2726" t="s">
        <v>1316</v>
      </c>
      <c r="J2726">
        <v>2</v>
      </c>
      <c r="L2726" t="s">
        <v>1277</v>
      </c>
      <c r="M2726" t="s">
        <v>1317</v>
      </c>
      <c r="N2726" t="s">
        <v>1318</v>
      </c>
      <c r="O2726" t="s">
        <v>7917</v>
      </c>
      <c r="P2726" t="s">
        <v>394</v>
      </c>
      <c r="Q2726" t="s">
        <v>272</v>
      </c>
      <c r="R2726" t="s">
        <v>8666</v>
      </c>
      <c r="S2726" t="s">
        <v>8645</v>
      </c>
      <c r="T2726" t="b">
        <v>0</v>
      </c>
      <c r="U2726" t="b">
        <v>0</v>
      </c>
      <c r="V2726">
        <v>1</v>
      </c>
      <c r="W2726">
        <v>0</v>
      </c>
      <c r="X2726">
        <v>15</v>
      </c>
      <c r="AF2726" t="s">
        <v>7918</v>
      </c>
      <c r="AG2726" t="s">
        <v>2818</v>
      </c>
      <c r="AH2726" t="s">
        <v>7919</v>
      </c>
    </row>
    <row r="2727" spans="1:34" x14ac:dyDescent="0.25">
      <c r="A2727">
        <v>8</v>
      </c>
      <c r="B2727" t="s">
        <v>659</v>
      </c>
      <c r="C2727" t="s">
        <v>662</v>
      </c>
      <c r="D2727" t="s">
        <v>660</v>
      </c>
      <c r="E2727" t="s">
        <v>661</v>
      </c>
      <c r="F2727" t="s">
        <v>666</v>
      </c>
      <c r="G2727" t="s">
        <v>11044</v>
      </c>
      <c r="H2727" t="s">
        <v>1315</v>
      </c>
      <c r="I2727" t="s">
        <v>1316</v>
      </c>
      <c r="J2727">
        <v>2</v>
      </c>
      <c r="L2727" t="s">
        <v>1277</v>
      </c>
      <c r="M2727" t="s">
        <v>1317</v>
      </c>
      <c r="N2727" t="s">
        <v>1318</v>
      </c>
      <c r="O2727" t="s">
        <v>7920</v>
      </c>
      <c r="P2727" t="s">
        <v>398</v>
      </c>
      <c r="Q2727" t="s">
        <v>272</v>
      </c>
      <c r="R2727" t="s">
        <v>8666</v>
      </c>
      <c r="S2727" t="s">
        <v>8645</v>
      </c>
      <c r="T2727" t="b">
        <v>0</v>
      </c>
      <c r="U2727" t="b">
        <v>0</v>
      </c>
      <c r="V2727">
        <v>1</v>
      </c>
      <c r="W2727">
        <v>0</v>
      </c>
      <c r="X2727">
        <v>12</v>
      </c>
      <c r="AF2727" t="s">
        <v>7918</v>
      </c>
      <c r="AG2727" t="s">
        <v>2818</v>
      </c>
      <c r="AH2727" t="s">
        <v>7921</v>
      </c>
    </row>
    <row r="2728" spans="1:34" x14ac:dyDescent="0.25">
      <c r="A2728">
        <v>8</v>
      </c>
      <c r="B2728" t="s">
        <v>659</v>
      </c>
      <c r="C2728" t="s">
        <v>662</v>
      </c>
      <c r="D2728" t="s">
        <v>660</v>
      </c>
      <c r="E2728" t="s">
        <v>661</v>
      </c>
      <c r="F2728" t="s">
        <v>666</v>
      </c>
      <c r="G2728" t="s">
        <v>11044</v>
      </c>
      <c r="H2728" t="s">
        <v>1315</v>
      </c>
      <c r="I2728" t="s">
        <v>1316</v>
      </c>
      <c r="J2728">
        <v>2</v>
      </c>
      <c r="L2728" t="s">
        <v>1277</v>
      </c>
      <c r="M2728" t="s">
        <v>1317</v>
      </c>
      <c r="N2728" t="s">
        <v>1318</v>
      </c>
      <c r="O2728" t="s">
        <v>7922</v>
      </c>
      <c r="P2728" t="s">
        <v>403</v>
      </c>
      <c r="Q2728" t="s">
        <v>272</v>
      </c>
      <c r="R2728" t="s">
        <v>8666</v>
      </c>
      <c r="S2728" t="s">
        <v>8645</v>
      </c>
      <c r="T2728" t="b">
        <v>0</v>
      </c>
      <c r="U2728" t="b">
        <v>0</v>
      </c>
      <c r="V2728">
        <v>1</v>
      </c>
      <c r="W2728">
        <v>0</v>
      </c>
      <c r="X2728">
        <v>8</v>
      </c>
      <c r="AF2728" t="s">
        <v>7918</v>
      </c>
      <c r="AG2728" t="s">
        <v>2818</v>
      </c>
      <c r="AH2728" t="s">
        <v>7923</v>
      </c>
    </row>
    <row r="2729" spans="1:34" x14ac:dyDescent="0.25">
      <c r="A2729">
        <v>8</v>
      </c>
      <c r="B2729" t="s">
        <v>659</v>
      </c>
      <c r="C2729" t="s">
        <v>662</v>
      </c>
      <c r="D2729" t="s">
        <v>660</v>
      </c>
      <c r="E2729" t="s">
        <v>661</v>
      </c>
      <c r="F2729" t="s">
        <v>666</v>
      </c>
      <c r="G2729" t="s">
        <v>11044</v>
      </c>
      <c r="H2729" t="s">
        <v>1315</v>
      </c>
      <c r="I2729" t="s">
        <v>1316</v>
      </c>
      <c r="J2729">
        <v>2</v>
      </c>
      <c r="L2729" t="s">
        <v>1277</v>
      </c>
      <c r="M2729" t="s">
        <v>1317</v>
      </c>
      <c r="N2729" t="s">
        <v>1318</v>
      </c>
      <c r="O2729" t="s">
        <v>7924</v>
      </c>
      <c r="P2729" t="s">
        <v>389</v>
      </c>
      <c r="Q2729" t="s">
        <v>148</v>
      </c>
      <c r="R2729" t="s">
        <v>8659</v>
      </c>
      <c r="S2729" t="s">
        <v>8662</v>
      </c>
      <c r="T2729" t="b">
        <v>0</v>
      </c>
      <c r="U2729" t="b">
        <v>0</v>
      </c>
      <c r="V2729">
        <v>1</v>
      </c>
      <c r="W2729">
        <v>0</v>
      </c>
      <c r="X2729">
        <v>10</v>
      </c>
      <c r="AF2729" t="s">
        <v>7918</v>
      </c>
      <c r="AH2729" t="s">
        <v>7925</v>
      </c>
    </row>
    <row r="2730" spans="1:34" x14ac:dyDescent="0.25">
      <c r="A2730">
        <v>8</v>
      </c>
      <c r="B2730" t="s">
        <v>659</v>
      </c>
      <c r="C2730" t="s">
        <v>662</v>
      </c>
      <c r="D2730" t="s">
        <v>660</v>
      </c>
      <c r="E2730" t="s">
        <v>661</v>
      </c>
      <c r="F2730" t="s">
        <v>666</v>
      </c>
      <c r="G2730" t="s">
        <v>11044</v>
      </c>
      <c r="H2730" t="s">
        <v>1315</v>
      </c>
      <c r="I2730" t="s">
        <v>1316</v>
      </c>
      <c r="J2730">
        <v>2</v>
      </c>
      <c r="L2730" t="s">
        <v>1277</v>
      </c>
      <c r="M2730" t="s">
        <v>1317</v>
      </c>
      <c r="N2730" t="s">
        <v>1318</v>
      </c>
      <c r="O2730" t="s">
        <v>7926</v>
      </c>
      <c r="P2730" t="s">
        <v>394</v>
      </c>
      <c r="Q2730" t="s">
        <v>272</v>
      </c>
      <c r="R2730" t="s">
        <v>8666</v>
      </c>
      <c r="S2730" t="s">
        <v>8645</v>
      </c>
      <c r="T2730" t="b">
        <v>0</v>
      </c>
      <c r="U2730" t="b">
        <v>0</v>
      </c>
      <c r="V2730">
        <v>2</v>
      </c>
      <c r="W2730">
        <v>0</v>
      </c>
      <c r="X2730">
        <v>15</v>
      </c>
      <c r="AF2730" t="s">
        <v>7927</v>
      </c>
      <c r="AG2730" t="s">
        <v>2818</v>
      </c>
      <c r="AH2730" t="s">
        <v>7928</v>
      </c>
    </row>
    <row r="2731" spans="1:34" x14ac:dyDescent="0.25">
      <c r="A2731">
        <v>8</v>
      </c>
      <c r="B2731" t="s">
        <v>659</v>
      </c>
      <c r="C2731" t="s">
        <v>662</v>
      </c>
      <c r="D2731" t="s">
        <v>660</v>
      </c>
      <c r="E2731" t="s">
        <v>661</v>
      </c>
      <c r="F2731" t="s">
        <v>666</v>
      </c>
      <c r="G2731" t="s">
        <v>11044</v>
      </c>
      <c r="H2731" t="s">
        <v>1315</v>
      </c>
      <c r="I2731" t="s">
        <v>1316</v>
      </c>
      <c r="J2731">
        <v>2</v>
      </c>
      <c r="L2731" t="s">
        <v>1277</v>
      </c>
      <c r="M2731" t="s">
        <v>1317</v>
      </c>
      <c r="N2731" t="s">
        <v>1318</v>
      </c>
      <c r="O2731" t="s">
        <v>7929</v>
      </c>
      <c r="P2731" t="s">
        <v>398</v>
      </c>
      <c r="Q2731" t="s">
        <v>272</v>
      </c>
      <c r="R2731" t="s">
        <v>8666</v>
      </c>
      <c r="S2731" t="s">
        <v>8645</v>
      </c>
      <c r="T2731" t="b">
        <v>0</v>
      </c>
      <c r="U2731" t="b">
        <v>0</v>
      </c>
      <c r="V2731">
        <v>2</v>
      </c>
      <c r="W2731">
        <v>0</v>
      </c>
      <c r="X2731">
        <v>12</v>
      </c>
      <c r="AF2731" t="s">
        <v>7927</v>
      </c>
      <c r="AG2731" t="s">
        <v>2818</v>
      </c>
      <c r="AH2731" t="s">
        <v>7930</v>
      </c>
    </row>
    <row r="2732" spans="1:34" x14ac:dyDescent="0.25">
      <c r="A2732">
        <v>8</v>
      </c>
      <c r="B2732" t="s">
        <v>659</v>
      </c>
      <c r="C2732" t="s">
        <v>662</v>
      </c>
      <c r="D2732" t="s">
        <v>660</v>
      </c>
      <c r="E2732" t="s">
        <v>661</v>
      </c>
      <c r="F2732" t="s">
        <v>666</v>
      </c>
      <c r="G2732" t="s">
        <v>11044</v>
      </c>
      <c r="H2732" t="s">
        <v>1315</v>
      </c>
      <c r="I2732" t="s">
        <v>1316</v>
      </c>
      <c r="J2732">
        <v>2</v>
      </c>
      <c r="L2732" t="s">
        <v>1277</v>
      </c>
      <c r="M2732" t="s">
        <v>1317</v>
      </c>
      <c r="N2732" t="s">
        <v>1318</v>
      </c>
      <c r="O2732" t="s">
        <v>7931</v>
      </c>
      <c r="P2732" t="s">
        <v>403</v>
      </c>
      <c r="Q2732" t="s">
        <v>272</v>
      </c>
      <c r="R2732" t="s">
        <v>8666</v>
      </c>
      <c r="S2732" t="s">
        <v>8645</v>
      </c>
      <c r="T2732" t="b">
        <v>0</v>
      </c>
      <c r="U2732" t="b">
        <v>0</v>
      </c>
      <c r="V2732">
        <v>2</v>
      </c>
      <c r="W2732">
        <v>0</v>
      </c>
      <c r="X2732">
        <v>8</v>
      </c>
      <c r="AF2732" t="s">
        <v>7927</v>
      </c>
      <c r="AG2732" t="s">
        <v>2818</v>
      </c>
      <c r="AH2732" t="s">
        <v>7932</v>
      </c>
    </row>
    <row r="2733" spans="1:34" x14ac:dyDescent="0.25">
      <c r="A2733">
        <v>8</v>
      </c>
      <c r="B2733" t="s">
        <v>659</v>
      </c>
      <c r="C2733" t="s">
        <v>662</v>
      </c>
      <c r="D2733" t="s">
        <v>660</v>
      </c>
      <c r="E2733" t="s">
        <v>661</v>
      </c>
      <c r="F2733" t="s">
        <v>666</v>
      </c>
      <c r="G2733" t="s">
        <v>11044</v>
      </c>
      <c r="H2733" t="s">
        <v>1315</v>
      </c>
      <c r="I2733" t="s">
        <v>1316</v>
      </c>
      <c r="J2733">
        <v>2</v>
      </c>
      <c r="L2733" t="s">
        <v>1277</v>
      </c>
      <c r="M2733" t="s">
        <v>1317</v>
      </c>
      <c r="N2733" t="s">
        <v>1318</v>
      </c>
      <c r="O2733" t="s">
        <v>7933</v>
      </c>
      <c r="P2733" t="s">
        <v>389</v>
      </c>
      <c r="Q2733" t="s">
        <v>148</v>
      </c>
      <c r="R2733" t="s">
        <v>8659</v>
      </c>
      <c r="S2733" t="s">
        <v>8662</v>
      </c>
      <c r="T2733" t="b">
        <v>0</v>
      </c>
      <c r="U2733" t="b">
        <v>0</v>
      </c>
      <c r="V2733">
        <v>2</v>
      </c>
      <c r="W2733">
        <v>0</v>
      </c>
      <c r="X2733">
        <v>10</v>
      </c>
      <c r="AF2733" t="s">
        <v>7927</v>
      </c>
      <c r="AH2733" t="s">
        <v>7934</v>
      </c>
    </row>
    <row r="2734" spans="1:34" x14ac:dyDescent="0.25">
      <c r="A2734">
        <v>8</v>
      </c>
      <c r="B2734" t="s">
        <v>659</v>
      </c>
      <c r="C2734" t="s">
        <v>662</v>
      </c>
      <c r="D2734" t="s">
        <v>660</v>
      </c>
      <c r="E2734" t="s">
        <v>661</v>
      </c>
      <c r="F2734" t="s">
        <v>666</v>
      </c>
      <c r="G2734" t="s">
        <v>11044</v>
      </c>
      <c r="H2734" t="s">
        <v>1315</v>
      </c>
      <c r="I2734" t="s">
        <v>1316</v>
      </c>
      <c r="J2734">
        <v>2</v>
      </c>
      <c r="L2734" t="s">
        <v>1277</v>
      </c>
      <c r="M2734" t="s">
        <v>1317</v>
      </c>
      <c r="N2734" t="s">
        <v>1318</v>
      </c>
      <c r="O2734" t="s">
        <v>7935</v>
      </c>
      <c r="P2734" t="s">
        <v>177</v>
      </c>
      <c r="Q2734" t="s">
        <v>148</v>
      </c>
      <c r="R2734" t="s">
        <v>8659</v>
      </c>
      <c r="S2734" t="s">
        <v>8645</v>
      </c>
      <c r="T2734" t="b">
        <v>1</v>
      </c>
      <c r="U2734" t="b">
        <v>0</v>
      </c>
      <c r="V2734">
        <v>1</v>
      </c>
      <c r="W2734">
        <v>20</v>
      </c>
      <c r="X2734">
        <v>10</v>
      </c>
      <c r="AG2734" t="s">
        <v>272</v>
      </c>
      <c r="AH2734" t="s">
        <v>7936</v>
      </c>
    </row>
    <row r="2735" spans="1:34" x14ac:dyDescent="0.25">
      <c r="A2735">
        <v>8</v>
      </c>
      <c r="B2735" t="s">
        <v>659</v>
      </c>
      <c r="C2735" t="s">
        <v>662</v>
      </c>
      <c r="D2735" t="s">
        <v>660</v>
      </c>
      <c r="E2735" t="s">
        <v>661</v>
      </c>
      <c r="F2735" t="s">
        <v>666</v>
      </c>
      <c r="G2735" t="s">
        <v>11044</v>
      </c>
      <c r="H2735" t="s">
        <v>1315</v>
      </c>
      <c r="I2735" t="s">
        <v>1316</v>
      </c>
      <c r="J2735">
        <v>2</v>
      </c>
      <c r="L2735" t="s">
        <v>1277</v>
      </c>
      <c r="M2735" t="s">
        <v>1317</v>
      </c>
      <c r="N2735" t="s">
        <v>1318</v>
      </c>
      <c r="O2735" t="s">
        <v>7937</v>
      </c>
      <c r="P2735" t="s">
        <v>147</v>
      </c>
      <c r="Q2735" t="s">
        <v>148</v>
      </c>
      <c r="R2735" t="s">
        <v>8659</v>
      </c>
      <c r="S2735" t="s">
        <v>8645</v>
      </c>
      <c r="T2735" t="b">
        <v>0</v>
      </c>
      <c r="U2735" t="b">
        <v>0</v>
      </c>
      <c r="V2735">
        <v>1</v>
      </c>
      <c r="W2735">
        <v>125</v>
      </c>
      <c r="X2735">
        <v>9</v>
      </c>
      <c r="AB2735">
        <v>2</v>
      </c>
      <c r="AC2735">
        <v>1</v>
      </c>
      <c r="AD2735">
        <v>3</v>
      </c>
      <c r="AE2735" t="s">
        <v>610</v>
      </c>
      <c r="AG2735" t="s">
        <v>7938</v>
      </c>
      <c r="AH2735" t="s">
        <v>7939</v>
      </c>
    </row>
    <row r="2736" spans="1:34" x14ac:dyDescent="0.25">
      <c r="A2736">
        <v>8</v>
      </c>
      <c r="B2736" t="s">
        <v>659</v>
      </c>
      <c r="C2736" t="s">
        <v>662</v>
      </c>
      <c r="D2736" t="s">
        <v>660</v>
      </c>
      <c r="E2736" t="s">
        <v>661</v>
      </c>
      <c r="F2736" t="s">
        <v>666</v>
      </c>
      <c r="G2736" t="s">
        <v>11044</v>
      </c>
      <c r="H2736" t="s">
        <v>1315</v>
      </c>
      <c r="I2736" t="s">
        <v>1316</v>
      </c>
      <c r="J2736">
        <v>2</v>
      </c>
      <c r="L2736" t="s">
        <v>1277</v>
      </c>
      <c r="M2736" t="s">
        <v>1317</v>
      </c>
      <c r="N2736" t="s">
        <v>1318</v>
      </c>
      <c r="O2736" t="s">
        <v>7940</v>
      </c>
      <c r="P2736" t="s">
        <v>147</v>
      </c>
      <c r="Q2736" t="s">
        <v>148</v>
      </c>
      <c r="R2736" t="s">
        <v>8659</v>
      </c>
      <c r="S2736" t="s">
        <v>8645</v>
      </c>
      <c r="T2736" t="b">
        <v>0</v>
      </c>
      <c r="U2736" t="b">
        <v>0</v>
      </c>
      <c r="V2736">
        <v>2</v>
      </c>
      <c r="W2736">
        <v>130</v>
      </c>
      <c r="X2736">
        <v>9</v>
      </c>
      <c r="AB2736">
        <v>2</v>
      </c>
      <c r="AC2736">
        <v>1</v>
      </c>
      <c r="AD2736">
        <v>3</v>
      </c>
      <c r="AE2736" t="s">
        <v>1745</v>
      </c>
      <c r="AG2736" t="s">
        <v>7941</v>
      </c>
      <c r="AH2736" t="s">
        <v>7942</v>
      </c>
    </row>
    <row r="2737" spans="1:34" x14ac:dyDescent="0.25">
      <c r="A2737">
        <v>8</v>
      </c>
      <c r="B2737" t="s">
        <v>659</v>
      </c>
      <c r="C2737" t="s">
        <v>662</v>
      </c>
      <c r="D2737" t="s">
        <v>660</v>
      </c>
      <c r="E2737" t="s">
        <v>661</v>
      </c>
      <c r="F2737" t="s">
        <v>666</v>
      </c>
      <c r="G2737" t="s">
        <v>11044</v>
      </c>
      <c r="H2737" t="s">
        <v>1315</v>
      </c>
      <c r="I2737" t="s">
        <v>1316</v>
      </c>
      <c r="J2737">
        <v>2</v>
      </c>
      <c r="L2737" t="s">
        <v>1277</v>
      </c>
      <c r="M2737" t="s">
        <v>1317</v>
      </c>
      <c r="N2737" t="s">
        <v>1318</v>
      </c>
      <c r="O2737" t="s">
        <v>7943</v>
      </c>
      <c r="P2737" t="s">
        <v>147</v>
      </c>
      <c r="Q2737" t="s">
        <v>148</v>
      </c>
      <c r="R2737" t="s">
        <v>8659</v>
      </c>
      <c r="S2737" t="s">
        <v>8645</v>
      </c>
      <c r="T2737" t="b">
        <v>0</v>
      </c>
      <c r="U2737" t="b">
        <v>0</v>
      </c>
      <c r="V2737">
        <v>3</v>
      </c>
      <c r="W2737">
        <v>130</v>
      </c>
      <c r="X2737">
        <v>8</v>
      </c>
      <c r="AB2737">
        <v>2</v>
      </c>
      <c r="AC2737">
        <v>1</v>
      </c>
      <c r="AD2737">
        <v>3</v>
      </c>
      <c r="AE2737" t="s">
        <v>610</v>
      </c>
      <c r="AG2737" t="s">
        <v>7944</v>
      </c>
      <c r="AH2737" t="s">
        <v>7945</v>
      </c>
    </row>
    <row r="2738" spans="1:34" x14ac:dyDescent="0.25">
      <c r="A2738">
        <v>8</v>
      </c>
      <c r="B2738" t="s">
        <v>659</v>
      </c>
      <c r="C2738" t="s">
        <v>662</v>
      </c>
      <c r="D2738" t="s">
        <v>660</v>
      </c>
      <c r="E2738" t="s">
        <v>661</v>
      </c>
      <c r="F2738" t="s">
        <v>666</v>
      </c>
      <c r="G2738" t="s">
        <v>11044</v>
      </c>
      <c r="H2738" t="s">
        <v>1315</v>
      </c>
      <c r="I2738" t="s">
        <v>1316</v>
      </c>
      <c r="J2738">
        <v>2</v>
      </c>
      <c r="L2738" t="s">
        <v>1277</v>
      </c>
      <c r="M2738" t="s">
        <v>1317</v>
      </c>
      <c r="N2738" t="s">
        <v>1318</v>
      </c>
      <c r="O2738" t="s">
        <v>7946</v>
      </c>
      <c r="P2738" t="s">
        <v>147</v>
      </c>
      <c r="Q2738" t="s">
        <v>148</v>
      </c>
      <c r="R2738" t="s">
        <v>8659</v>
      </c>
      <c r="S2738" t="s">
        <v>8645</v>
      </c>
      <c r="T2738" t="b">
        <v>0</v>
      </c>
      <c r="U2738" t="b">
        <v>0</v>
      </c>
      <c r="V2738">
        <v>4</v>
      </c>
      <c r="W2738">
        <v>130</v>
      </c>
      <c r="X2738">
        <v>7</v>
      </c>
      <c r="AB2738">
        <v>2</v>
      </c>
      <c r="AC2738">
        <v>1</v>
      </c>
      <c r="AD2738">
        <v>3</v>
      </c>
      <c r="AE2738" t="s">
        <v>610</v>
      </c>
      <c r="AG2738" t="s">
        <v>7944</v>
      </c>
      <c r="AH2738" t="s">
        <v>7947</v>
      </c>
    </row>
    <row r="2739" spans="1:34" x14ac:dyDescent="0.25">
      <c r="A2739">
        <v>8</v>
      </c>
      <c r="B2739" t="s">
        <v>659</v>
      </c>
      <c r="C2739" t="s">
        <v>662</v>
      </c>
      <c r="D2739" t="s">
        <v>660</v>
      </c>
      <c r="E2739" t="s">
        <v>661</v>
      </c>
      <c r="F2739" t="s">
        <v>666</v>
      </c>
      <c r="G2739" t="s">
        <v>11044</v>
      </c>
      <c r="H2739" t="s">
        <v>1315</v>
      </c>
      <c r="I2739" t="s">
        <v>1316</v>
      </c>
      <c r="J2739">
        <v>2</v>
      </c>
      <c r="L2739" t="s">
        <v>1277</v>
      </c>
      <c r="M2739" t="s">
        <v>1317</v>
      </c>
      <c r="N2739" t="s">
        <v>1318</v>
      </c>
      <c r="O2739" t="s">
        <v>7948</v>
      </c>
      <c r="P2739" t="s">
        <v>181</v>
      </c>
      <c r="Q2739" t="s">
        <v>148</v>
      </c>
      <c r="R2739" t="s">
        <v>8659</v>
      </c>
      <c r="S2739" t="s">
        <v>8645</v>
      </c>
      <c r="T2739" t="b">
        <v>0</v>
      </c>
      <c r="U2739" t="b">
        <v>0</v>
      </c>
      <c r="V2739">
        <v>1</v>
      </c>
      <c r="W2739">
        <v>95</v>
      </c>
      <c r="X2739">
        <v>10</v>
      </c>
      <c r="AB2739">
        <v>2</v>
      </c>
      <c r="AC2739">
        <v>1</v>
      </c>
      <c r="AD2739">
        <v>3</v>
      </c>
      <c r="AE2739" t="s">
        <v>618</v>
      </c>
      <c r="AG2739" t="s">
        <v>7949</v>
      </c>
      <c r="AH2739" t="s">
        <v>7950</v>
      </c>
    </row>
    <row r="2740" spans="1:34" x14ac:dyDescent="0.25">
      <c r="A2740">
        <v>8</v>
      </c>
      <c r="B2740" t="s">
        <v>659</v>
      </c>
      <c r="C2740" t="s">
        <v>662</v>
      </c>
      <c r="D2740" t="s">
        <v>660</v>
      </c>
      <c r="E2740" t="s">
        <v>661</v>
      </c>
      <c r="F2740" t="s">
        <v>666</v>
      </c>
      <c r="G2740" t="s">
        <v>11044</v>
      </c>
      <c r="H2740" t="s">
        <v>1315</v>
      </c>
      <c r="I2740" t="s">
        <v>1316</v>
      </c>
      <c r="J2740">
        <v>2</v>
      </c>
      <c r="L2740" t="s">
        <v>1277</v>
      </c>
      <c r="M2740" t="s">
        <v>1317</v>
      </c>
      <c r="N2740" t="s">
        <v>1318</v>
      </c>
      <c r="O2740" t="s">
        <v>7951</v>
      </c>
      <c r="P2740" t="s">
        <v>181</v>
      </c>
      <c r="Q2740" t="s">
        <v>148</v>
      </c>
      <c r="R2740" t="s">
        <v>8659</v>
      </c>
      <c r="S2740" t="s">
        <v>8645</v>
      </c>
      <c r="T2740" t="b">
        <v>0</v>
      </c>
      <c r="U2740" t="b">
        <v>0</v>
      </c>
      <c r="V2740">
        <v>2</v>
      </c>
      <c r="W2740">
        <v>100</v>
      </c>
      <c r="X2740">
        <v>9</v>
      </c>
      <c r="AB2740">
        <v>2</v>
      </c>
      <c r="AC2740">
        <v>1</v>
      </c>
      <c r="AD2740">
        <v>3</v>
      </c>
      <c r="AE2740" t="s">
        <v>618</v>
      </c>
      <c r="AG2740" t="s">
        <v>7949</v>
      </c>
      <c r="AH2740" t="s">
        <v>7952</v>
      </c>
    </row>
    <row r="2741" spans="1:34" x14ac:dyDescent="0.25">
      <c r="A2741">
        <v>8</v>
      </c>
      <c r="B2741" t="s">
        <v>659</v>
      </c>
      <c r="C2741" t="s">
        <v>662</v>
      </c>
      <c r="D2741" t="s">
        <v>660</v>
      </c>
      <c r="E2741" t="s">
        <v>661</v>
      </c>
      <c r="F2741" t="s">
        <v>666</v>
      </c>
      <c r="G2741" t="s">
        <v>11044</v>
      </c>
      <c r="H2741" t="s">
        <v>1315</v>
      </c>
      <c r="I2741" t="s">
        <v>1316</v>
      </c>
      <c r="J2741">
        <v>2</v>
      </c>
      <c r="L2741" t="s">
        <v>1277</v>
      </c>
      <c r="M2741" t="s">
        <v>1317</v>
      </c>
      <c r="N2741" t="s">
        <v>1318</v>
      </c>
      <c r="O2741" t="s">
        <v>7953</v>
      </c>
      <c r="P2741" t="s">
        <v>181</v>
      </c>
      <c r="Q2741" t="s">
        <v>148</v>
      </c>
      <c r="R2741" t="s">
        <v>8659</v>
      </c>
      <c r="S2741" t="s">
        <v>8645</v>
      </c>
      <c r="T2741" t="b">
        <v>0</v>
      </c>
      <c r="U2741" t="b">
        <v>0</v>
      </c>
      <c r="V2741">
        <v>3</v>
      </c>
      <c r="W2741">
        <v>100</v>
      </c>
      <c r="X2741">
        <v>8</v>
      </c>
      <c r="AB2741">
        <v>2</v>
      </c>
      <c r="AC2741">
        <v>1</v>
      </c>
      <c r="AD2741">
        <v>3</v>
      </c>
      <c r="AE2741" t="s">
        <v>610</v>
      </c>
      <c r="AG2741" t="s">
        <v>7954</v>
      </c>
      <c r="AH2741" t="s">
        <v>7955</v>
      </c>
    </row>
    <row r="2742" spans="1:34" x14ac:dyDescent="0.25">
      <c r="A2742">
        <v>8</v>
      </c>
      <c r="B2742" t="s">
        <v>659</v>
      </c>
      <c r="C2742" t="s">
        <v>662</v>
      </c>
      <c r="D2742" t="s">
        <v>660</v>
      </c>
      <c r="E2742" t="s">
        <v>661</v>
      </c>
      <c r="F2742" t="s">
        <v>666</v>
      </c>
      <c r="G2742" t="s">
        <v>11044</v>
      </c>
      <c r="H2742" t="s">
        <v>1315</v>
      </c>
      <c r="I2742" t="s">
        <v>1316</v>
      </c>
      <c r="J2742">
        <v>2</v>
      </c>
      <c r="L2742" t="s">
        <v>1277</v>
      </c>
      <c r="M2742" t="s">
        <v>1317</v>
      </c>
      <c r="N2742" t="s">
        <v>1318</v>
      </c>
      <c r="O2742" t="s">
        <v>7956</v>
      </c>
      <c r="P2742" t="s">
        <v>200</v>
      </c>
      <c r="Q2742" t="s">
        <v>148</v>
      </c>
      <c r="R2742" t="s">
        <v>8490</v>
      </c>
      <c r="S2742" t="s">
        <v>8645</v>
      </c>
      <c r="T2742" t="b">
        <v>0</v>
      </c>
      <c r="U2742" t="b">
        <v>0</v>
      </c>
      <c r="V2742">
        <v>1</v>
      </c>
      <c r="W2742">
        <v>10</v>
      </c>
      <c r="X2742">
        <v>12</v>
      </c>
      <c r="AG2742" t="s">
        <v>7957</v>
      </c>
      <c r="AH2742" t="s">
        <v>7958</v>
      </c>
    </row>
    <row r="2743" spans="1:34" x14ac:dyDescent="0.25">
      <c r="A2743">
        <v>8</v>
      </c>
      <c r="B2743" t="s">
        <v>659</v>
      </c>
      <c r="C2743" t="s">
        <v>662</v>
      </c>
      <c r="D2743" t="s">
        <v>660</v>
      </c>
      <c r="E2743" t="s">
        <v>661</v>
      </c>
      <c r="F2743" t="s">
        <v>666</v>
      </c>
      <c r="G2743" t="s">
        <v>11044</v>
      </c>
      <c r="H2743" t="s">
        <v>1315</v>
      </c>
      <c r="I2743" t="s">
        <v>1316</v>
      </c>
      <c r="J2743">
        <v>2</v>
      </c>
      <c r="L2743" t="s">
        <v>1277</v>
      </c>
      <c r="M2743" t="s">
        <v>1317</v>
      </c>
      <c r="N2743" t="s">
        <v>1318</v>
      </c>
      <c r="O2743" t="s">
        <v>7959</v>
      </c>
      <c r="P2743" t="s">
        <v>200</v>
      </c>
      <c r="Q2743" t="s">
        <v>148</v>
      </c>
      <c r="R2743" t="s">
        <v>8490</v>
      </c>
      <c r="S2743" t="s">
        <v>8645</v>
      </c>
      <c r="T2743" t="b">
        <v>0</v>
      </c>
      <c r="U2743" t="b">
        <v>0</v>
      </c>
      <c r="V2743">
        <v>2</v>
      </c>
      <c r="W2743">
        <v>15</v>
      </c>
      <c r="X2743">
        <v>12</v>
      </c>
      <c r="AB2743">
        <v>2</v>
      </c>
      <c r="AC2743">
        <v>1</v>
      </c>
      <c r="AD2743">
        <v>3</v>
      </c>
      <c r="AE2743" t="s">
        <v>618</v>
      </c>
      <c r="AG2743" t="s">
        <v>7960</v>
      </c>
      <c r="AH2743" t="s">
        <v>7961</v>
      </c>
    </row>
    <row r="2744" spans="1:34" x14ac:dyDescent="0.25">
      <c r="A2744">
        <v>8</v>
      </c>
      <c r="B2744" t="s">
        <v>659</v>
      </c>
      <c r="C2744" t="s">
        <v>662</v>
      </c>
      <c r="D2744" t="s">
        <v>660</v>
      </c>
      <c r="E2744" t="s">
        <v>661</v>
      </c>
      <c r="F2744" t="s">
        <v>666</v>
      </c>
      <c r="G2744" t="s">
        <v>11044</v>
      </c>
      <c r="H2744" t="s">
        <v>1315</v>
      </c>
      <c r="I2744" t="s">
        <v>1316</v>
      </c>
      <c r="J2744">
        <v>2</v>
      </c>
      <c r="L2744" t="s">
        <v>1277</v>
      </c>
      <c r="M2744" t="s">
        <v>1317</v>
      </c>
      <c r="N2744" t="s">
        <v>1318</v>
      </c>
      <c r="O2744" t="s">
        <v>7962</v>
      </c>
      <c r="P2744" t="s">
        <v>200</v>
      </c>
      <c r="Q2744" t="s">
        <v>148</v>
      </c>
      <c r="R2744" t="s">
        <v>8490</v>
      </c>
      <c r="S2744" t="s">
        <v>8645</v>
      </c>
      <c r="T2744" t="b">
        <v>0</v>
      </c>
      <c r="U2744" t="b">
        <v>0</v>
      </c>
      <c r="V2744">
        <v>3</v>
      </c>
      <c r="W2744">
        <v>15</v>
      </c>
      <c r="X2744">
        <v>9</v>
      </c>
      <c r="AB2744">
        <v>2</v>
      </c>
      <c r="AC2744">
        <v>1</v>
      </c>
      <c r="AD2744">
        <v>3</v>
      </c>
      <c r="AE2744" t="s">
        <v>1745</v>
      </c>
      <c r="AG2744" t="s">
        <v>7963</v>
      </c>
      <c r="AH2744" t="s">
        <v>7964</v>
      </c>
    </row>
    <row r="2745" spans="1:34" x14ac:dyDescent="0.25">
      <c r="A2745">
        <v>8</v>
      </c>
      <c r="B2745" t="s">
        <v>659</v>
      </c>
      <c r="C2745" t="s">
        <v>662</v>
      </c>
      <c r="D2745" t="s">
        <v>660</v>
      </c>
      <c r="E2745" t="s">
        <v>661</v>
      </c>
      <c r="F2745" t="s">
        <v>666</v>
      </c>
      <c r="G2745" t="s">
        <v>11044</v>
      </c>
      <c r="H2745" t="s">
        <v>1315</v>
      </c>
      <c r="I2745" t="s">
        <v>1316</v>
      </c>
      <c r="J2745">
        <v>2</v>
      </c>
      <c r="L2745" t="s">
        <v>1277</v>
      </c>
      <c r="M2745" t="s">
        <v>1317</v>
      </c>
      <c r="N2745" t="s">
        <v>1318</v>
      </c>
      <c r="O2745" t="s">
        <v>7965</v>
      </c>
      <c r="P2745" t="s">
        <v>200</v>
      </c>
      <c r="Q2745" t="s">
        <v>148</v>
      </c>
      <c r="R2745" t="s">
        <v>8490</v>
      </c>
      <c r="S2745" t="s">
        <v>8645</v>
      </c>
      <c r="T2745" t="b">
        <v>0</v>
      </c>
      <c r="U2745" t="b">
        <v>0</v>
      </c>
      <c r="V2745">
        <v>4</v>
      </c>
      <c r="W2745">
        <v>20</v>
      </c>
      <c r="X2745">
        <v>9</v>
      </c>
      <c r="AB2745">
        <v>2</v>
      </c>
      <c r="AC2745">
        <v>1</v>
      </c>
      <c r="AD2745">
        <v>3</v>
      </c>
      <c r="AE2745" t="s">
        <v>1745</v>
      </c>
      <c r="AG2745" t="s">
        <v>7963</v>
      </c>
      <c r="AH2745" t="s">
        <v>7966</v>
      </c>
    </row>
    <row r="2746" spans="1:34" x14ac:dyDescent="0.25">
      <c r="A2746">
        <v>8</v>
      </c>
      <c r="B2746" t="s">
        <v>659</v>
      </c>
      <c r="C2746" t="s">
        <v>662</v>
      </c>
      <c r="D2746" t="s">
        <v>660</v>
      </c>
      <c r="E2746" t="s">
        <v>661</v>
      </c>
      <c r="F2746" t="s">
        <v>666</v>
      </c>
      <c r="G2746" t="s">
        <v>11044</v>
      </c>
      <c r="H2746" t="s">
        <v>1315</v>
      </c>
      <c r="I2746" t="s">
        <v>1316</v>
      </c>
      <c r="J2746">
        <v>2</v>
      </c>
      <c r="L2746" t="s">
        <v>1277</v>
      </c>
      <c r="M2746" t="s">
        <v>1317</v>
      </c>
      <c r="N2746" t="s">
        <v>1318</v>
      </c>
      <c r="O2746" t="s">
        <v>7967</v>
      </c>
      <c r="P2746" t="s">
        <v>313</v>
      </c>
      <c r="Q2746" t="s">
        <v>148</v>
      </c>
      <c r="R2746" t="s">
        <v>8659</v>
      </c>
      <c r="S2746" t="s">
        <v>8645</v>
      </c>
      <c r="T2746" t="b">
        <v>0</v>
      </c>
      <c r="U2746" t="b">
        <v>0</v>
      </c>
      <c r="V2746">
        <v>1</v>
      </c>
      <c r="W2746">
        <v>30</v>
      </c>
      <c r="X2746">
        <v>10</v>
      </c>
      <c r="AB2746">
        <v>2</v>
      </c>
      <c r="AC2746">
        <v>1</v>
      </c>
      <c r="AD2746">
        <v>3</v>
      </c>
      <c r="AE2746" t="s">
        <v>2289</v>
      </c>
      <c r="AG2746" t="s">
        <v>5413</v>
      </c>
      <c r="AH2746" t="s">
        <v>7968</v>
      </c>
    </row>
    <row r="2747" spans="1:34" x14ac:dyDescent="0.25">
      <c r="A2747">
        <v>8</v>
      </c>
      <c r="B2747" t="s">
        <v>659</v>
      </c>
      <c r="C2747" t="s">
        <v>662</v>
      </c>
      <c r="D2747" t="s">
        <v>660</v>
      </c>
      <c r="E2747" t="s">
        <v>661</v>
      </c>
      <c r="F2747" t="s">
        <v>666</v>
      </c>
      <c r="G2747" t="s">
        <v>11044</v>
      </c>
      <c r="H2747" t="s">
        <v>1315</v>
      </c>
      <c r="I2747" t="s">
        <v>1316</v>
      </c>
      <c r="J2747">
        <v>2</v>
      </c>
      <c r="L2747" t="s">
        <v>1277</v>
      </c>
      <c r="M2747" t="s">
        <v>1317</v>
      </c>
      <c r="N2747" t="s">
        <v>1318</v>
      </c>
      <c r="O2747" t="s">
        <v>7969</v>
      </c>
      <c r="P2747" t="s">
        <v>313</v>
      </c>
      <c r="Q2747" t="s">
        <v>148</v>
      </c>
      <c r="R2747" t="s">
        <v>8659</v>
      </c>
      <c r="S2747" t="s">
        <v>8645</v>
      </c>
      <c r="T2747" t="b">
        <v>0</v>
      </c>
      <c r="U2747" t="b">
        <v>0</v>
      </c>
      <c r="V2747">
        <v>2</v>
      </c>
      <c r="W2747">
        <v>40</v>
      </c>
      <c r="X2747">
        <v>10</v>
      </c>
      <c r="AB2747">
        <v>2</v>
      </c>
      <c r="AC2747">
        <v>1</v>
      </c>
      <c r="AD2747">
        <v>3</v>
      </c>
      <c r="AE2747" t="s">
        <v>618</v>
      </c>
      <c r="AG2747" t="s">
        <v>3189</v>
      </c>
      <c r="AH2747" t="s">
        <v>7970</v>
      </c>
    </row>
    <row r="2748" spans="1:34" x14ac:dyDescent="0.25">
      <c r="A2748">
        <v>8</v>
      </c>
      <c r="B2748" t="s">
        <v>659</v>
      </c>
      <c r="C2748" t="s">
        <v>662</v>
      </c>
      <c r="D2748" t="s">
        <v>660</v>
      </c>
      <c r="E2748" t="s">
        <v>661</v>
      </c>
      <c r="F2748" t="s">
        <v>666</v>
      </c>
      <c r="G2748" t="s">
        <v>11044</v>
      </c>
      <c r="H2748" t="s">
        <v>1315</v>
      </c>
      <c r="I2748" t="s">
        <v>1316</v>
      </c>
      <c r="J2748">
        <v>2</v>
      </c>
      <c r="L2748" t="s">
        <v>1277</v>
      </c>
      <c r="M2748" t="s">
        <v>1317</v>
      </c>
      <c r="N2748" t="s">
        <v>1318</v>
      </c>
      <c r="O2748" t="s">
        <v>7971</v>
      </c>
      <c r="P2748" t="s">
        <v>313</v>
      </c>
      <c r="Q2748" t="s">
        <v>148</v>
      </c>
      <c r="R2748" t="s">
        <v>8659</v>
      </c>
      <c r="S2748" t="s">
        <v>8645</v>
      </c>
      <c r="T2748" t="b">
        <v>0</v>
      </c>
      <c r="U2748" t="b">
        <v>0</v>
      </c>
      <c r="V2748">
        <v>3</v>
      </c>
      <c r="W2748">
        <v>50</v>
      </c>
      <c r="X2748">
        <v>11</v>
      </c>
      <c r="AB2748">
        <v>2</v>
      </c>
      <c r="AC2748">
        <v>1</v>
      </c>
      <c r="AD2748">
        <v>3</v>
      </c>
      <c r="AE2748" t="s">
        <v>1745</v>
      </c>
      <c r="AG2748" t="s">
        <v>2181</v>
      </c>
      <c r="AH2748" t="s">
        <v>7972</v>
      </c>
    </row>
    <row r="2749" spans="1:34" x14ac:dyDescent="0.25">
      <c r="A2749">
        <v>8</v>
      </c>
      <c r="B2749" t="s">
        <v>659</v>
      </c>
      <c r="C2749" t="s">
        <v>662</v>
      </c>
      <c r="D2749" t="s">
        <v>660</v>
      </c>
      <c r="E2749" t="s">
        <v>661</v>
      </c>
      <c r="F2749" t="s">
        <v>666</v>
      </c>
      <c r="G2749" t="s">
        <v>11044</v>
      </c>
      <c r="H2749" t="s">
        <v>1315</v>
      </c>
      <c r="I2749" t="s">
        <v>1316</v>
      </c>
      <c r="J2749">
        <v>2</v>
      </c>
      <c r="L2749" t="s">
        <v>1277</v>
      </c>
      <c r="M2749" t="s">
        <v>1317</v>
      </c>
      <c r="N2749" t="s">
        <v>1318</v>
      </c>
      <c r="O2749" t="s">
        <v>7973</v>
      </c>
      <c r="P2749" t="s">
        <v>217</v>
      </c>
      <c r="Q2749" t="s">
        <v>8650</v>
      </c>
      <c r="R2749" t="s">
        <v>8637</v>
      </c>
      <c r="S2749" t="s">
        <v>8645</v>
      </c>
      <c r="T2749" t="b">
        <v>1</v>
      </c>
      <c r="U2749" t="b">
        <v>0</v>
      </c>
      <c r="V2749">
        <v>1</v>
      </c>
      <c r="W2749">
        <v>25</v>
      </c>
      <c r="X2749">
        <v>9</v>
      </c>
      <c r="AB2749">
        <v>2</v>
      </c>
      <c r="AC2749">
        <v>1</v>
      </c>
      <c r="AD2749">
        <v>3</v>
      </c>
      <c r="AE2749" t="s">
        <v>610</v>
      </c>
      <c r="AG2749" t="s">
        <v>7974</v>
      </c>
      <c r="AH2749" t="s">
        <v>7975</v>
      </c>
    </row>
    <row r="2750" spans="1:34" x14ac:dyDescent="0.25">
      <c r="A2750">
        <v>8</v>
      </c>
      <c r="B2750" t="s">
        <v>659</v>
      </c>
      <c r="C2750" t="s">
        <v>662</v>
      </c>
      <c r="D2750" t="s">
        <v>660</v>
      </c>
      <c r="E2750" t="s">
        <v>661</v>
      </c>
      <c r="F2750" t="s">
        <v>666</v>
      </c>
      <c r="G2750" t="s">
        <v>11044</v>
      </c>
      <c r="H2750" t="s">
        <v>1315</v>
      </c>
      <c r="I2750" t="s">
        <v>1316</v>
      </c>
      <c r="J2750">
        <v>2</v>
      </c>
      <c r="L2750" t="s">
        <v>1277</v>
      </c>
      <c r="M2750" t="s">
        <v>1317</v>
      </c>
      <c r="N2750" t="s">
        <v>1318</v>
      </c>
      <c r="O2750" t="s">
        <v>7976</v>
      </c>
      <c r="P2750" t="s">
        <v>217</v>
      </c>
      <c r="Q2750" t="s">
        <v>8650</v>
      </c>
      <c r="R2750" t="s">
        <v>8637</v>
      </c>
      <c r="S2750" t="s">
        <v>8645</v>
      </c>
      <c r="T2750" t="b">
        <v>1</v>
      </c>
      <c r="U2750" t="b">
        <v>0</v>
      </c>
      <c r="V2750">
        <v>2</v>
      </c>
      <c r="W2750">
        <v>25</v>
      </c>
      <c r="X2750">
        <v>8</v>
      </c>
      <c r="AB2750">
        <v>2</v>
      </c>
      <c r="AC2750">
        <v>1</v>
      </c>
      <c r="AD2750">
        <v>3</v>
      </c>
      <c r="AE2750" t="s">
        <v>610</v>
      </c>
      <c r="AG2750" t="s">
        <v>7977</v>
      </c>
      <c r="AH2750" t="s">
        <v>7978</v>
      </c>
    </row>
    <row r="2751" spans="1:34" x14ac:dyDescent="0.25">
      <c r="A2751">
        <v>8</v>
      </c>
      <c r="B2751" t="s">
        <v>659</v>
      </c>
      <c r="C2751" t="s">
        <v>662</v>
      </c>
      <c r="D2751" t="s">
        <v>660</v>
      </c>
      <c r="E2751" t="s">
        <v>661</v>
      </c>
      <c r="F2751" t="s">
        <v>666</v>
      </c>
      <c r="G2751" t="s">
        <v>11044</v>
      </c>
      <c r="H2751" t="s">
        <v>1315</v>
      </c>
      <c r="I2751" t="s">
        <v>1316</v>
      </c>
      <c r="J2751">
        <v>2</v>
      </c>
      <c r="L2751" t="s">
        <v>1277</v>
      </c>
      <c r="M2751" t="s">
        <v>1317</v>
      </c>
      <c r="N2751" t="s">
        <v>1318</v>
      </c>
      <c r="O2751" t="s">
        <v>7979</v>
      </c>
      <c r="P2751" t="s">
        <v>217</v>
      </c>
      <c r="Q2751" t="s">
        <v>8650</v>
      </c>
      <c r="R2751" t="s">
        <v>8637</v>
      </c>
      <c r="S2751" t="s">
        <v>8645</v>
      </c>
      <c r="T2751" t="b">
        <v>1</v>
      </c>
      <c r="U2751" t="b">
        <v>0</v>
      </c>
      <c r="V2751">
        <v>3</v>
      </c>
      <c r="W2751">
        <v>25</v>
      </c>
      <c r="X2751">
        <v>6</v>
      </c>
      <c r="AB2751">
        <v>2</v>
      </c>
      <c r="AC2751">
        <v>1</v>
      </c>
      <c r="AD2751">
        <v>3</v>
      </c>
      <c r="AE2751" t="s">
        <v>610</v>
      </c>
      <c r="AG2751" t="s">
        <v>7977</v>
      </c>
      <c r="AH2751" t="s">
        <v>7980</v>
      </c>
    </row>
    <row r="2752" spans="1:34" x14ac:dyDescent="0.25">
      <c r="A2752">
        <v>8</v>
      </c>
      <c r="B2752" t="s">
        <v>659</v>
      </c>
      <c r="C2752" t="s">
        <v>662</v>
      </c>
      <c r="D2752" t="s">
        <v>660</v>
      </c>
      <c r="E2752" t="s">
        <v>661</v>
      </c>
      <c r="F2752" t="s">
        <v>666</v>
      </c>
      <c r="G2752" t="s">
        <v>11044</v>
      </c>
      <c r="H2752" t="s">
        <v>1315</v>
      </c>
      <c r="I2752" t="s">
        <v>1316</v>
      </c>
      <c r="J2752">
        <v>2</v>
      </c>
      <c r="L2752" t="s">
        <v>1277</v>
      </c>
      <c r="M2752" t="s">
        <v>1317</v>
      </c>
      <c r="N2752" t="s">
        <v>1318</v>
      </c>
      <c r="O2752" t="s">
        <v>7981</v>
      </c>
      <c r="P2752" t="s">
        <v>209</v>
      </c>
      <c r="Q2752" t="s">
        <v>8650</v>
      </c>
      <c r="R2752" t="s">
        <v>8637</v>
      </c>
      <c r="S2752" t="s">
        <v>8645</v>
      </c>
      <c r="T2752" t="b">
        <v>0</v>
      </c>
      <c r="U2752" t="b">
        <v>0</v>
      </c>
      <c r="V2752">
        <v>1</v>
      </c>
      <c r="W2752">
        <v>62.5</v>
      </c>
      <c r="X2752">
        <v>10</v>
      </c>
      <c r="AB2752">
        <v>2</v>
      </c>
      <c r="AC2752">
        <v>1</v>
      </c>
      <c r="AD2752">
        <v>3</v>
      </c>
      <c r="AE2752" t="s">
        <v>1745</v>
      </c>
      <c r="AG2752" t="s">
        <v>2181</v>
      </c>
      <c r="AH2752" t="s">
        <v>7982</v>
      </c>
    </row>
    <row r="2753" spans="1:34" x14ac:dyDescent="0.25">
      <c r="A2753">
        <v>8</v>
      </c>
      <c r="B2753" t="s">
        <v>659</v>
      </c>
      <c r="C2753" t="s">
        <v>662</v>
      </c>
      <c r="D2753" t="s">
        <v>660</v>
      </c>
      <c r="E2753" t="s">
        <v>661</v>
      </c>
      <c r="F2753" t="s">
        <v>666</v>
      </c>
      <c r="G2753" t="s">
        <v>11044</v>
      </c>
      <c r="H2753" t="s">
        <v>1315</v>
      </c>
      <c r="I2753" t="s">
        <v>1316</v>
      </c>
      <c r="J2753">
        <v>2</v>
      </c>
      <c r="L2753" t="s">
        <v>1277</v>
      </c>
      <c r="M2753" t="s">
        <v>1317</v>
      </c>
      <c r="N2753" t="s">
        <v>1318</v>
      </c>
      <c r="O2753" t="s">
        <v>7983</v>
      </c>
      <c r="P2753" t="s">
        <v>209</v>
      </c>
      <c r="Q2753" t="s">
        <v>8650</v>
      </c>
      <c r="R2753" t="s">
        <v>8637</v>
      </c>
      <c r="S2753" t="s">
        <v>8645</v>
      </c>
      <c r="T2753" t="b">
        <v>0</v>
      </c>
      <c r="U2753" t="b">
        <v>0</v>
      </c>
      <c r="V2753">
        <v>2</v>
      </c>
      <c r="W2753">
        <v>65</v>
      </c>
      <c r="X2753">
        <v>8</v>
      </c>
      <c r="AB2753">
        <v>2</v>
      </c>
      <c r="AC2753">
        <v>1</v>
      </c>
      <c r="AD2753">
        <v>3</v>
      </c>
      <c r="AE2753" t="s">
        <v>1745</v>
      </c>
      <c r="AG2753" t="s">
        <v>2181</v>
      </c>
      <c r="AH2753" t="s">
        <v>7984</v>
      </c>
    </row>
    <row r="2754" spans="1:34" x14ac:dyDescent="0.25">
      <c r="A2754">
        <v>8</v>
      </c>
      <c r="B2754" t="s">
        <v>659</v>
      </c>
      <c r="C2754" t="s">
        <v>662</v>
      </c>
      <c r="D2754" t="s">
        <v>660</v>
      </c>
      <c r="E2754" t="s">
        <v>661</v>
      </c>
      <c r="F2754" t="s">
        <v>666</v>
      </c>
      <c r="G2754" t="s">
        <v>11044</v>
      </c>
      <c r="H2754" t="s">
        <v>1315</v>
      </c>
      <c r="I2754" t="s">
        <v>1316</v>
      </c>
      <c r="J2754">
        <v>2</v>
      </c>
      <c r="L2754" t="s">
        <v>1277</v>
      </c>
      <c r="M2754" t="s">
        <v>1317</v>
      </c>
      <c r="N2754" t="s">
        <v>1318</v>
      </c>
      <c r="O2754" t="s">
        <v>7985</v>
      </c>
      <c r="P2754" t="s">
        <v>209</v>
      </c>
      <c r="Q2754" t="s">
        <v>8650</v>
      </c>
      <c r="R2754" t="s">
        <v>8637</v>
      </c>
      <c r="S2754" t="s">
        <v>8645</v>
      </c>
      <c r="T2754" t="b">
        <v>0</v>
      </c>
      <c r="U2754" t="b">
        <v>0</v>
      </c>
      <c r="V2754">
        <v>3</v>
      </c>
      <c r="W2754">
        <v>60</v>
      </c>
      <c r="X2754">
        <v>10</v>
      </c>
      <c r="AB2754">
        <v>2</v>
      </c>
      <c r="AC2754">
        <v>1</v>
      </c>
      <c r="AD2754">
        <v>3</v>
      </c>
      <c r="AE2754" t="s">
        <v>610</v>
      </c>
      <c r="AG2754" t="s">
        <v>2350</v>
      </c>
      <c r="AH2754" t="s">
        <v>7986</v>
      </c>
    </row>
    <row r="2755" spans="1:34" x14ac:dyDescent="0.25">
      <c r="A2755">
        <v>8</v>
      </c>
      <c r="B2755" t="s">
        <v>659</v>
      </c>
      <c r="C2755" t="s">
        <v>662</v>
      </c>
      <c r="D2755" t="s">
        <v>660</v>
      </c>
      <c r="E2755" t="s">
        <v>661</v>
      </c>
      <c r="F2755" t="s">
        <v>666</v>
      </c>
      <c r="G2755" t="s">
        <v>11044</v>
      </c>
      <c r="H2755" t="s">
        <v>1315</v>
      </c>
      <c r="I2755" t="s">
        <v>1316</v>
      </c>
      <c r="J2755">
        <v>2</v>
      </c>
      <c r="L2755" t="s">
        <v>1277</v>
      </c>
      <c r="M2755" t="s">
        <v>1317</v>
      </c>
      <c r="N2755" t="s">
        <v>1318</v>
      </c>
      <c r="O2755" t="s">
        <v>7987</v>
      </c>
      <c r="P2755" t="s">
        <v>209</v>
      </c>
      <c r="Q2755" t="s">
        <v>8650</v>
      </c>
      <c r="R2755" t="s">
        <v>8637</v>
      </c>
      <c r="S2755" t="s">
        <v>8645</v>
      </c>
      <c r="T2755" t="b">
        <v>0</v>
      </c>
      <c r="U2755" t="b">
        <v>0</v>
      </c>
      <c r="V2755">
        <v>4</v>
      </c>
      <c r="W2755">
        <v>70</v>
      </c>
      <c r="X2755">
        <v>5</v>
      </c>
      <c r="AB2755">
        <v>2</v>
      </c>
      <c r="AC2755">
        <v>1</v>
      </c>
      <c r="AD2755">
        <v>3</v>
      </c>
      <c r="AE2755" t="s">
        <v>610</v>
      </c>
      <c r="AG2755" t="s">
        <v>2350</v>
      </c>
      <c r="AH2755" t="s">
        <v>7988</v>
      </c>
    </row>
    <row r="2756" spans="1:34" x14ac:dyDescent="0.25">
      <c r="A2756">
        <v>8</v>
      </c>
      <c r="B2756" t="s">
        <v>659</v>
      </c>
      <c r="C2756" t="s">
        <v>662</v>
      </c>
      <c r="D2756" t="s">
        <v>660</v>
      </c>
      <c r="E2756" t="s">
        <v>661</v>
      </c>
      <c r="F2756" t="s">
        <v>666</v>
      </c>
      <c r="G2756" t="s">
        <v>11044</v>
      </c>
      <c r="H2756" t="s">
        <v>1315</v>
      </c>
      <c r="I2756" t="s">
        <v>1316</v>
      </c>
      <c r="J2756">
        <v>2</v>
      </c>
      <c r="L2756" t="s">
        <v>1277</v>
      </c>
      <c r="M2756" t="s">
        <v>1317</v>
      </c>
      <c r="N2756" t="s">
        <v>1318</v>
      </c>
      <c r="O2756" t="s">
        <v>7989</v>
      </c>
      <c r="P2756" t="s">
        <v>373</v>
      </c>
      <c r="Q2756" t="s">
        <v>357</v>
      </c>
      <c r="R2756" t="s">
        <v>357</v>
      </c>
      <c r="S2756" t="s">
        <v>8645</v>
      </c>
      <c r="T2756" t="b">
        <v>0</v>
      </c>
      <c r="U2756" t="b">
        <v>1</v>
      </c>
      <c r="V2756">
        <v>1</v>
      </c>
      <c r="Y2756">
        <v>20</v>
      </c>
      <c r="Z2756">
        <v>0</v>
      </c>
      <c r="AA2756" t="s">
        <v>3957</v>
      </c>
      <c r="AH2756" t="s">
        <v>7990</v>
      </c>
    </row>
    <row r="2757" spans="1:34" x14ac:dyDescent="0.25">
      <c r="A2757">
        <v>8</v>
      </c>
      <c r="B2757" t="s">
        <v>659</v>
      </c>
      <c r="C2757" t="s">
        <v>662</v>
      </c>
      <c r="D2757" t="s">
        <v>660</v>
      </c>
      <c r="E2757" t="s">
        <v>661</v>
      </c>
      <c r="F2757" t="s">
        <v>666</v>
      </c>
      <c r="G2757" t="s">
        <v>11044</v>
      </c>
      <c r="H2757" t="s">
        <v>1315</v>
      </c>
      <c r="I2757" t="s">
        <v>1316</v>
      </c>
      <c r="J2757">
        <v>2</v>
      </c>
      <c r="L2757" t="s">
        <v>1277</v>
      </c>
      <c r="M2757" t="s">
        <v>1317</v>
      </c>
      <c r="N2757" t="s">
        <v>1318</v>
      </c>
      <c r="O2757" t="s">
        <v>7991</v>
      </c>
      <c r="P2757" t="s">
        <v>373</v>
      </c>
      <c r="Q2757" t="s">
        <v>357</v>
      </c>
      <c r="R2757" t="s">
        <v>357</v>
      </c>
      <c r="S2757" t="s">
        <v>8645</v>
      </c>
      <c r="T2757" t="b">
        <v>0</v>
      </c>
      <c r="U2757" t="b">
        <v>1</v>
      </c>
      <c r="V2757">
        <v>2</v>
      </c>
      <c r="Y2757">
        <v>20</v>
      </c>
      <c r="Z2757">
        <v>0</v>
      </c>
      <c r="AA2757" t="s">
        <v>3957</v>
      </c>
      <c r="AH2757" t="s">
        <v>7992</v>
      </c>
    </row>
    <row r="2758" spans="1:34" x14ac:dyDescent="0.25">
      <c r="A2758">
        <v>8</v>
      </c>
      <c r="B2758" t="s">
        <v>659</v>
      </c>
      <c r="C2758" t="s">
        <v>662</v>
      </c>
      <c r="D2758" t="s">
        <v>660</v>
      </c>
      <c r="E2758" t="s">
        <v>661</v>
      </c>
      <c r="F2758" t="s">
        <v>666</v>
      </c>
      <c r="G2758" t="s">
        <v>11044</v>
      </c>
      <c r="H2758" t="s">
        <v>1315</v>
      </c>
      <c r="I2758" t="s">
        <v>1316</v>
      </c>
      <c r="J2758">
        <v>2</v>
      </c>
      <c r="L2758" t="s">
        <v>1277</v>
      </c>
      <c r="M2758" t="s">
        <v>1317</v>
      </c>
      <c r="N2758" t="s">
        <v>1318</v>
      </c>
      <c r="O2758" t="s">
        <v>7993</v>
      </c>
      <c r="P2758" t="s">
        <v>373</v>
      </c>
      <c r="Q2758" t="s">
        <v>357</v>
      </c>
      <c r="R2758" t="s">
        <v>357</v>
      </c>
      <c r="S2758" t="s">
        <v>8645</v>
      </c>
      <c r="T2758" t="b">
        <v>0</v>
      </c>
      <c r="U2758" t="b">
        <v>1</v>
      </c>
      <c r="V2758">
        <v>3</v>
      </c>
      <c r="Y2758">
        <v>20</v>
      </c>
      <c r="Z2758">
        <v>0</v>
      </c>
      <c r="AA2758" t="s">
        <v>3957</v>
      </c>
      <c r="AH2758" t="s">
        <v>7994</v>
      </c>
    </row>
    <row r="2759" spans="1:34" x14ac:dyDescent="0.25">
      <c r="A2759">
        <v>8</v>
      </c>
      <c r="B2759" t="s">
        <v>659</v>
      </c>
      <c r="C2759" t="s">
        <v>662</v>
      </c>
      <c r="D2759" t="s">
        <v>660</v>
      </c>
      <c r="E2759" t="s">
        <v>661</v>
      </c>
      <c r="F2759" t="s">
        <v>666</v>
      </c>
      <c r="G2759" t="s">
        <v>11044</v>
      </c>
      <c r="H2759" t="s">
        <v>1315</v>
      </c>
      <c r="I2759" t="s">
        <v>1316</v>
      </c>
      <c r="J2759">
        <v>2</v>
      </c>
      <c r="L2759" t="s">
        <v>1277</v>
      </c>
      <c r="M2759" t="s">
        <v>1317</v>
      </c>
      <c r="N2759" t="s">
        <v>1318</v>
      </c>
      <c r="O2759" t="s">
        <v>7995</v>
      </c>
      <c r="P2759" t="s">
        <v>373</v>
      </c>
      <c r="Q2759" t="s">
        <v>357</v>
      </c>
      <c r="R2759" t="s">
        <v>357</v>
      </c>
      <c r="S2759" t="s">
        <v>8645</v>
      </c>
      <c r="T2759" t="b">
        <v>0</v>
      </c>
      <c r="U2759" t="b">
        <v>1</v>
      </c>
      <c r="V2759">
        <v>4</v>
      </c>
      <c r="Y2759">
        <v>20</v>
      </c>
      <c r="Z2759">
        <v>0</v>
      </c>
      <c r="AA2759" t="s">
        <v>3957</v>
      </c>
      <c r="AH2759" t="s">
        <v>7996</v>
      </c>
    </row>
    <row r="2760" spans="1:34" x14ac:dyDescent="0.25">
      <c r="A2760">
        <v>8</v>
      </c>
      <c r="B2760" t="s">
        <v>659</v>
      </c>
      <c r="C2760" t="s">
        <v>662</v>
      </c>
      <c r="D2760" t="s">
        <v>660</v>
      </c>
      <c r="E2760" t="s">
        <v>661</v>
      </c>
      <c r="F2760" t="s">
        <v>666</v>
      </c>
      <c r="G2760" t="s">
        <v>11044</v>
      </c>
      <c r="H2760" t="s">
        <v>1315</v>
      </c>
      <c r="I2760" t="s">
        <v>1316</v>
      </c>
      <c r="J2760">
        <v>2</v>
      </c>
      <c r="L2760" t="s">
        <v>1277</v>
      </c>
      <c r="M2760" t="s">
        <v>1317</v>
      </c>
      <c r="N2760" t="s">
        <v>1318</v>
      </c>
      <c r="O2760" t="s">
        <v>7997</v>
      </c>
      <c r="P2760" t="s">
        <v>373</v>
      </c>
      <c r="Q2760" t="s">
        <v>357</v>
      </c>
      <c r="R2760" t="s">
        <v>357</v>
      </c>
      <c r="S2760" t="s">
        <v>8645</v>
      </c>
      <c r="T2760" t="b">
        <v>0</v>
      </c>
      <c r="U2760" t="b">
        <v>1</v>
      </c>
      <c r="V2760">
        <v>5</v>
      </c>
      <c r="Y2760">
        <v>20</v>
      </c>
      <c r="Z2760">
        <v>0</v>
      </c>
      <c r="AA2760" t="s">
        <v>3957</v>
      </c>
      <c r="AH2760" t="s">
        <v>7998</v>
      </c>
    </row>
    <row r="2761" spans="1:34" x14ac:dyDescent="0.25">
      <c r="A2761">
        <v>8</v>
      </c>
      <c r="B2761" t="s">
        <v>659</v>
      </c>
      <c r="C2761" t="s">
        <v>662</v>
      </c>
      <c r="D2761" t="s">
        <v>660</v>
      </c>
      <c r="E2761" t="s">
        <v>661</v>
      </c>
      <c r="F2761" t="s">
        <v>666</v>
      </c>
      <c r="G2761" t="s">
        <v>11044</v>
      </c>
      <c r="H2761" t="s">
        <v>1315</v>
      </c>
      <c r="I2761" t="s">
        <v>1316</v>
      </c>
      <c r="J2761">
        <v>2</v>
      </c>
      <c r="L2761" t="s">
        <v>1277</v>
      </c>
      <c r="M2761" t="s">
        <v>1317</v>
      </c>
      <c r="N2761" t="s">
        <v>1318</v>
      </c>
      <c r="O2761" t="s">
        <v>7999</v>
      </c>
      <c r="P2761" t="s">
        <v>373</v>
      </c>
      <c r="Q2761" t="s">
        <v>357</v>
      </c>
      <c r="R2761" t="s">
        <v>357</v>
      </c>
      <c r="S2761" t="s">
        <v>8645</v>
      </c>
      <c r="T2761" t="b">
        <v>0</v>
      </c>
      <c r="U2761" t="b">
        <v>1</v>
      </c>
      <c r="V2761">
        <v>6</v>
      </c>
      <c r="Y2761">
        <v>20</v>
      </c>
      <c r="Z2761">
        <v>0</v>
      </c>
      <c r="AA2761" t="s">
        <v>3957</v>
      </c>
      <c r="AH2761" t="s">
        <v>1318</v>
      </c>
    </row>
    <row r="2762" spans="1:34" x14ac:dyDescent="0.25">
      <c r="A2762">
        <v>8</v>
      </c>
      <c r="B2762" t="s">
        <v>659</v>
      </c>
      <c r="C2762" t="s">
        <v>662</v>
      </c>
      <c r="D2762" t="s">
        <v>660</v>
      </c>
      <c r="E2762" t="s">
        <v>661</v>
      </c>
      <c r="F2762" t="s">
        <v>666</v>
      </c>
      <c r="G2762" t="s">
        <v>11044</v>
      </c>
      <c r="H2762" t="s">
        <v>1319</v>
      </c>
      <c r="I2762" t="s">
        <v>1320</v>
      </c>
      <c r="J2762">
        <v>3</v>
      </c>
      <c r="L2762" t="s">
        <v>1282</v>
      </c>
      <c r="M2762" t="s">
        <v>1321</v>
      </c>
      <c r="N2762" t="s">
        <v>1322</v>
      </c>
      <c r="O2762" t="s">
        <v>8000</v>
      </c>
      <c r="P2762" t="s">
        <v>363</v>
      </c>
      <c r="Q2762" t="s">
        <v>357</v>
      </c>
      <c r="R2762" t="s">
        <v>357</v>
      </c>
      <c r="S2762" t="s">
        <v>357</v>
      </c>
      <c r="T2762" t="b">
        <v>0</v>
      </c>
      <c r="U2762" t="b">
        <v>1</v>
      </c>
      <c r="V2762">
        <v>1</v>
      </c>
      <c r="Y2762">
        <v>300</v>
      </c>
      <c r="Z2762">
        <v>0.56999999999999995</v>
      </c>
      <c r="AA2762" t="s">
        <v>3957</v>
      </c>
      <c r="AG2762" t="s">
        <v>7642</v>
      </c>
      <c r="AH2762" t="s">
        <v>1321</v>
      </c>
    </row>
    <row r="2763" spans="1:34" x14ac:dyDescent="0.25">
      <c r="A2763">
        <v>8</v>
      </c>
      <c r="B2763" t="s">
        <v>659</v>
      </c>
      <c r="C2763" t="s">
        <v>662</v>
      </c>
      <c r="D2763" t="s">
        <v>660</v>
      </c>
      <c r="E2763" t="s">
        <v>661</v>
      </c>
      <c r="F2763" t="s">
        <v>666</v>
      </c>
      <c r="G2763" t="s">
        <v>11044</v>
      </c>
      <c r="H2763" t="s">
        <v>1319</v>
      </c>
      <c r="I2763" t="s">
        <v>1320</v>
      </c>
      <c r="J2763">
        <v>3</v>
      </c>
      <c r="L2763" t="s">
        <v>1282</v>
      </c>
      <c r="M2763" t="s">
        <v>1321</v>
      </c>
      <c r="N2763" t="s">
        <v>1322</v>
      </c>
      <c r="O2763" t="s">
        <v>8001</v>
      </c>
      <c r="P2763" t="s">
        <v>269</v>
      </c>
      <c r="Q2763" t="s">
        <v>369</v>
      </c>
      <c r="R2763" t="s">
        <v>8654</v>
      </c>
      <c r="S2763" t="s">
        <v>8645</v>
      </c>
      <c r="T2763" t="b">
        <v>0</v>
      </c>
      <c r="U2763" t="b">
        <v>0</v>
      </c>
      <c r="V2763">
        <v>1</v>
      </c>
      <c r="W2763">
        <v>0</v>
      </c>
      <c r="X2763">
        <v>10</v>
      </c>
      <c r="AF2763" t="s">
        <v>8002</v>
      </c>
      <c r="AH2763" t="s">
        <v>8003</v>
      </c>
    </row>
    <row r="2764" spans="1:34" x14ac:dyDescent="0.25">
      <c r="A2764">
        <v>8</v>
      </c>
      <c r="B2764" t="s">
        <v>659</v>
      </c>
      <c r="C2764" t="s">
        <v>662</v>
      </c>
      <c r="D2764" t="s">
        <v>660</v>
      </c>
      <c r="E2764" t="s">
        <v>661</v>
      </c>
      <c r="F2764" t="s">
        <v>666</v>
      </c>
      <c r="G2764" t="s">
        <v>11044</v>
      </c>
      <c r="H2764" t="s">
        <v>1319</v>
      </c>
      <c r="I2764" t="s">
        <v>1320</v>
      </c>
      <c r="J2764">
        <v>3</v>
      </c>
      <c r="L2764" t="s">
        <v>1282</v>
      </c>
      <c r="M2764" t="s">
        <v>1321</v>
      </c>
      <c r="N2764" t="s">
        <v>1322</v>
      </c>
      <c r="O2764" t="s">
        <v>8004</v>
      </c>
      <c r="P2764" t="s">
        <v>423</v>
      </c>
      <c r="Q2764" t="s">
        <v>272</v>
      </c>
      <c r="R2764" t="s">
        <v>8666</v>
      </c>
      <c r="S2764" t="s">
        <v>8645</v>
      </c>
      <c r="T2764" t="b">
        <v>0</v>
      </c>
      <c r="U2764" t="b">
        <v>0</v>
      </c>
      <c r="V2764">
        <v>1</v>
      </c>
      <c r="W2764">
        <v>0</v>
      </c>
      <c r="X2764">
        <v>10</v>
      </c>
      <c r="AF2764" t="s">
        <v>8002</v>
      </c>
      <c r="AH2764" t="s">
        <v>8005</v>
      </c>
    </row>
    <row r="2765" spans="1:34" x14ac:dyDescent="0.25">
      <c r="A2765">
        <v>8</v>
      </c>
      <c r="B2765" t="s">
        <v>659</v>
      </c>
      <c r="C2765" t="s">
        <v>662</v>
      </c>
      <c r="D2765" t="s">
        <v>660</v>
      </c>
      <c r="E2765" t="s">
        <v>661</v>
      </c>
      <c r="F2765" t="s">
        <v>666</v>
      </c>
      <c r="G2765" t="s">
        <v>11044</v>
      </c>
      <c r="H2765" t="s">
        <v>1319</v>
      </c>
      <c r="I2765" t="s">
        <v>1320</v>
      </c>
      <c r="J2765">
        <v>3</v>
      </c>
      <c r="L2765" t="s">
        <v>1282</v>
      </c>
      <c r="M2765" t="s">
        <v>1321</v>
      </c>
      <c r="N2765" t="s">
        <v>1322</v>
      </c>
      <c r="O2765" t="s">
        <v>8006</v>
      </c>
      <c r="P2765" t="s">
        <v>275</v>
      </c>
      <c r="Q2765" t="s">
        <v>369</v>
      </c>
      <c r="R2765" t="s">
        <v>8654</v>
      </c>
      <c r="S2765" t="s">
        <v>8645</v>
      </c>
      <c r="T2765" t="b">
        <v>1</v>
      </c>
      <c r="U2765" t="b">
        <v>0</v>
      </c>
      <c r="V2765">
        <v>1</v>
      </c>
      <c r="W2765">
        <v>0</v>
      </c>
      <c r="Y2765">
        <v>8</v>
      </c>
      <c r="AF2765" t="s">
        <v>8002</v>
      </c>
      <c r="AH2765" t="s">
        <v>8007</v>
      </c>
    </row>
    <row r="2766" spans="1:34" x14ac:dyDescent="0.25">
      <c r="A2766">
        <v>8</v>
      </c>
      <c r="B2766" t="s">
        <v>659</v>
      </c>
      <c r="C2766" t="s">
        <v>662</v>
      </c>
      <c r="D2766" t="s">
        <v>660</v>
      </c>
      <c r="E2766" t="s">
        <v>661</v>
      </c>
      <c r="F2766" t="s">
        <v>666</v>
      </c>
      <c r="G2766" t="s">
        <v>11044</v>
      </c>
      <c r="H2766" t="s">
        <v>1319</v>
      </c>
      <c r="I2766" t="s">
        <v>1320</v>
      </c>
      <c r="J2766">
        <v>3</v>
      </c>
      <c r="L2766" t="s">
        <v>1282</v>
      </c>
      <c r="M2766" t="s">
        <v>1321</v>
      </c>
      <c r="N2766" t="s">
        <v>1322</v>
      </c>
      <c r="O2766" t="s">
        <v>8008</v>
      </c>
      <c r="P2766" t="s">
        <v>299</v>
      </c>
      <c r="Q2766" t="s">
        <v>369</v>
      </c>
      <c r="R2766" t="s">
        <v>8795</v>
      </c>
      <c r="S2766" t="s">
        <v>8651</v>
      </c>
      <c r="T2766" t="b">
        <v>0</v>
      </c>
      <c r="U2766" t="b">
        <v>0</v>
      </c>
      <c r="V2766">
        <v>1</v>
      </c>
      <c r="W2766">
        <v>0</v>
      </c>
      <c r="X2766">
        <v>10</v>
      </c>
      <c r="AF2766" t="s">
        <v>8002</v>
      </c>
      <c r="AH2766" t="s">
        <v>8009</v>
      </c>
    </row>
    <row r="2767" spans="1:34" x14ac:dyDescent="0.25">
      <c r="A2767">
        <v>8</v>
      </c>
      <c r="B2767" t="s">
        <v>659</v>
      </c>
      <c r="C2767" t="s">
        <v>662</v>
      </c>
      <c r="D2767" t="s">
        <v>660</v>
      </c>
      <c r="E2767" t="s">
        <v>661</v>
      </c>
      <c r="F2767" t="s">
        <v>666</v>
      </c>
      <c r="G2767" t="s">
        <v>11044</v>
      </c>
      <c r="H2767" t="s">
        <v>1319</v>
      </c>
      <c r="I2767" t="s">
        <v>1320</v>
      </c>
      <c r="J2767">
        <v>3</v>
      </c>
      <c r="L2767" t="s">
        <v>1282</v>
      </c>
      <c r="M2767" t="s">
        <v>1321</v>
      </c>
      <c r="N2767" t="s">
        <v>1322</v>
      </c>
      <c r="O2767" t="s">
        <v>8010</v>
      </c>
      <c r="P2767" t="s">
        <v>286</v>
      </c>
      <c r="Q2767" t="s">
        <v>369</v>
      </c>
      <c r="R2767" t="s">
        <v>8489</v>
      </c>
      <c r="S2767" t="s">
        <v>8645</v>
      </c>
      <c r="T2767" t="b">
        <v>0</v>
      </c>
      <c r="U2767" t="b">
        <v>0</v>
      </c>
      <c r="V2767">
        <v>1</v>
      </c>
      <c r="W2767">
        <v>0</v>
      </c>
      <c r="X2767">
        <v>15</v>
      </c>
      <c r="AF2767" t="s">
        <v>8002</v>
      </c>
      <c r="AH2767" t="s">
        <v>8011</v>
      </c>
    </row>
    <row r="2768" spans="1:34" x14ac:dyDescent="0.25">
      <c r="A2768">
        <v>8</v>
      </c>
      <c r="B2768" t="s">
        <v>659</v>
      </c>
      <c r="C2768" t="s">
        <v>662</v>
      </c>
      <c r="D2768" t="s">
        <v>660</v>
      </c>
      <c r="E2768" t="s">
        <v>661</v>
      </c>
      <c r="F2768" t="s">
        <v>666</v>
      </c>
      <c r="G2768" t="s">
        <v>11044</v>
      </c>
      <c r="H2768" t="s">
        <v>1319</v>
      </c>
      <c r="I2768" t="s">
        <v>1320</v>
      </c>
      <c r="J2768">
        <v>3</v>
      </c>
      <c r="L2768" t="s">
        <v>1282</v>
      </c>
      <c r="M2768" t="s">
        <v>1321</v>
      </c>
      <c r="N2768" t="s">
        <v>1322</v>
      </c>
      <c r="O2768" t="s">
        <v>8012</v>
      </c>
      <c r="P2768" t="s">
        <v>269</v>
      </c>
      <c r="Q2768" t="s">
        <v>369</v>
      </c>
      <c r="R2768" t="s">
        <v>8654</v>
      </c>
      <c r="S2768" t="s">
        <v>8645</v>
      </c>
      <c r="T2768" t="b">
        <v>0</v>
      </c>
      <c r="U2768" t="b">
        <v>0</v>
      </c>
      <c r="V2768">
        <v>2</v>
      </c>
      <c r="W2768">
        <v>0</v>
      </c>
      <c r="X2768">
        <v>10</v>
      </c>
      <c r="AF2768" t="s">
        <v>8013</v>
      </c>
      <c r="AH2768" t="s">
        <v>8014</v>
      </c>
    </row>
    <row r="2769" spans="1:34" x14ac:dyDescent="0.25">
      <c r="A2769">
        <v>8</v>
      </c>
      <c r="B2769" t="s">
        <v>659</v>
      </c>
      <c r="C2769" t="s">
        <v>662</v>
      </c>
      <c r="D2769" t="s">
        <v>660</v>
      </c>
      <c r="E2769" t="s">
        <v>661</v>
      </c>
      <c r="F2769" t="s">
        <v>666</v>
      </c>
      <c r="G2769" t="s">
        <v>11044</v>
      </c>
      <c r="H2769" t="s">
        <v>1319</v>
      </c>
      <c r="I2769" t="s">
        <v>1320</v>
      </c>
      <c r="J2769">
        <v>3</v>
      </c>
      <c r="L2769" t="s">
        <v>1282</v>
      </c>
      <c r="M2769" t="s">
        <v>1321</v>
      </c>
      <c r="N2769" t="s">
        <v>1322</v>
      </c>
      <c r="O2769" t="s">
        <v>8015</v>
      </c>
      <c r="P2769" t="s">
        <v>423</v>
      </c>
      <c r="Q2769" t="s">
        <v>272</v>
      </c>
      <c r="R2769" t="s">
        <v>8666</v>
      </c>
      <c r="S2769" t="s">
        <v>8645</v>
      </c>
      <c r="T2769" t="b">
        <v>0</v>
      </c>
      <c r="U2769" t="b">
        <v>0</v>
      </c>
      <c r="V2769">
        <v>2</v>
      </c>
      <c r="W2769">
        <v>0</v>
      </c>
      <c r="X2769">
        <v>10</v>
      </c>
      <c r="AF2769" t="s">
        <v>8013</v>
      </c>
      <c r="AH2769" t="s">
        <v>8016</v>
      </c>
    </row>
    <row r="2770" spans="1:34" x14ac:dyDescent="0.25">
      <c r="A2770">
        <v>8</v>
      </c>
      <c r="B2770" t="s">
        <v>659</v>
      </c>
      <c r="C2770" t="s">
        <v>662</v>
      </c>
      <c r="D2770" t="s">
        <v>660</v>
      </c>
      <c r="E2770" t="s">
        <v>661</v>
      </c>
      <c r="F2770" t="s">
        <v>666</v>
      </c>
      <c r="G2770" t="s">
        <v>11044</v>
      </c>
      <c r="H2770" t="s">
        <v>1319</v>
      </c>
      <c r="I2770" t="s">
        <v>1320</v>
      </c>
      <c r="J2770">
        <v>3</v>
      </c>
      <c r="L2770" t="s">
        <v>1282</v>
      </c>
      <c r="M2770" t="s">
        <v>1321</v>
      </c>
      <c r="N2770" t="s">
        <v>1322</v>
      </c>
      <c r="O2770" t="s">
        <v>8017</v>
      </c>
      <c r="P2770" t="s">
        <v>275</v>
      </c>
      <c r="Q2770" t="s">
        <v>369</v>
      </c>
      <c r="R2770" t="s">
        <v>8654</v>
      </c>
      <c r="S2770" t="s">
        <v>8645</v>
      </c>
      <c r="T2770" t="b">
        <v>1</v>
      </c>
      <c r="U2770" t="b">
        <v>0</v>
      </c>
      <c r="V2770">
        <v>2</v>
      </c>
      <c r="W2770">
        <v>0</v>
      </c>
      <c r="Y2770">
        <v>8</v>
      </c>
      <c r="AF2770" t="s">
        <v>8013</v>
      </c>
      <c r="AH2770" t="s">
        <v>8018</v>
      </c>
    </row>
    <row r="2771" spans="1:34" x14ac:dyDescent="0.25">
      <c r="A2771">
        <v>8</v>
      </c>
      <c r="B2771" t="s">
        <v>659</v>
      </c>
      <c r="C2771" t="s">
        <v>662</v>
      </c>
      <c r="D2771" t="s">
        <v>660</v>
      </c>
      <c r="E2771" t="s">
        <v>661</v>
      </c>
      <c r="F2771" t="s">
        <v>666</v>
      </c>
      <c r="G2771" t="s">
        <v>11044</v>
      </c>
      <c r="H2771" t="s">
        <v>1319</v>
      </c>
      <c r="I2771" t="s">
        <v>1320</v>
      </c>
      <c r="J2771">
        <v>3</v>
      </c>
      <c r="L2771" t="s">
        <v>1282</v>
      </c>
      <c r="M2771" t="s">
        <v>1321</v>
      </c>
      <c r="N2771" t="s">
        <v>1322</v>
      </c>
      <c r="O2771" t="s">
        <v>8019</v>
      </c>
      <c r="P2771" t="s">
        <v>299</v>
      </c>
      <c r="Q2771" t="s">
        <v>369</v>
      </c>
      <c r="R2771" t="s">
        <v>8795</v>
      </c>
      <c r="S2771" t="s">
        <v>8651</v>
      </c>
      <c r="T2771" t="b">
        <v>0</v>
      </c>
      <c r="U2771" t="b">
        <v>0</v>
      </c>
      <c r="V2771">
        <v>2</v>
      </c>
      <c r="W2771">
        <v>0</v>
      </c>
      <c r="X2771">
        <v>10</v>
      </c>
      <c r="AF2771" t="s">
        <v>8013</v>
      </c>
      <c r="AH2771" t="s">
        <v>8020</v>
      </c>
    </row>
    <row r="2772" spans="1:34" x14ac:dyDescent="0.25">
      <c r="A2772">
        <v>8</v>
      </c>
      <c r="B2772" t="s">
        <v>659</v>
      </c>
      <c r="C2772" t="s">
        <v>662</v>
      </c>
      <c r="D2772" t="s">
        <v>660</v>
      </c>
      <c r="E2772" t="s">
        <v>661</v>
      </c>
      <c r="F2772" t="s">
        <v>666</v>
      </c>
      <c r="G2772" t="s">
        <v>11044</v>
      </c>
      <c r="H2772" t="s">
        <v>1319</v>
      </c>
      <c r="I2772" t="s">
        <v>1320</v>
      </c>
      <c r="J2772">
        <v>3</v>
      </c>
      <c r="L2772" t="s">
        <v>1282</v>
      </c>
      <c r="M2772" t="s">
        <v>1321</v>
      </c>
      <c r="N2772" t="s">
        <v>1322</v>
      </c>
      <c r="O2772" t="s">
        <v>8021</v>
      </c>
      <c r="P2772" t="s">
        <v>286</v>
      </c>
      <c r="Q2772" t="s">
        <v>369</v>
      </c>
      <c r="R2772" t="s">
        <v>8489</v>
      </c>
      <c r="S2772" t="s">
        <v>8645</v>
      </c>
      <c r="T2772" t="b">
        <v>0</v>
      </c>
      <c r="U2772" t="b">
        <v>0</v>
      </c>
      <c r="V2772">
        <v>2</v>
      </c>
      <c r="W2772">
        <v>0</v>
      </c>
      <c r="X2772">
        <v>15</v>
      </c>
      <c r="AF2772" t="s">
        <v>8013</v>
      </c>
      <c r="AH2772" t="s">
        <v>8022</v>
      </c>
    </row>
    <row r="2773" spans="1:34" x14ac:dyDescent="0.25">
      <c r="A2773">
        <v>8</v>
      </c>
      <c r="B2773" t="s">
        <v>659</v>
      </c>
      <c r="C2773" t="s">
        <v>662</v>
      </c>
      <c r="D2773" t="s">
        <v>660</v>
      </c>
      <c r="E2773" t="s">
        <v>661</v>
      </c>
      <c r="F2773" t="s">
        <v>666</v>
      </c>
      <c r="G2773" t="s">
        <v>11044</v>
      </c>
      <c r="H2773" t="s">
        <v>1319</v>
      </c>
      <c r="I2773" t="s">
        <v>1320</v>
      </c>
      <c r="J2773">
        <v>3</v>
      </c>
      <c r="L2773" t="s">
        <v>1282</v>
      </c>
      <c r="M2773" t="s">
        <v>1321</v>
      </c>
      <c r="N2773" t="s">
        <v>1322</v>
      </c>
      <c r="O2773" t="s">
        <v>8023</v>
      </c>
      <c r="P2773" t="s">
        <v>1</v>
      </c>
      <c r="Q2773" t="s">
        <v>2</v>
      </c>
      <c r="R2773" t="s">
        <v>2</v>
      </c>
      <c r="S2773" t="s">
        <v>8646</v>
      </c>
      <c r="T2773" t="b">
        <v>0</v>
      </c>
      <c r="U2773" t="b">
        <v>1</v>
      </c>
      <c r="V2773">
        <v>1</v>
      </c>
      <c r="W2773">
        <v>150</v>
      </c>
      <c r="Y2773">
        <v>75</v>
      </c>
      <c r="AG2773" t="s">
        <v>6814</v>
      </c>
      <c r="AH2773" t="s">
        <v>8024</v>
      </c>
    </row>
    <row r="2774" spans="1:34" x14ac:dyDescent="0.25">
      <c r="A2774">
        <v>8</v>
      </c>
      <c r="B2774" t="s">
        <v>659</v>
      </c>
      <c r="C2774" t="s">
        <v>662</v>
      </c>
      <c r="D2774" t="s">
        <v>660</v>
      </c>
      <c r="E2774" t="s">
        <v>661</v>
      </c>
      <c r="F2774" t="s">
        <v>666</v>
      </c>
      <c r="G2774" t="s">
        <v>11044</v>
      </c>
      <c r="H2774" t="s">
        <v>1319</v>
      </c>
      <c r="I2774" t="s">
        <v>1320</v>
      </c>
      <c r="J2774">
        <v>3</v>
      </c>
      <c r="L2774" t="s">
        <v>1282</v>
      </c>
      <c r="M2774" t="s">
        <v>1321</v>
      </c>
      <c r="N2774" t="s">
        <v>1322</v>
      </c>
      <c r="O2774" t="s">
        <v>8025</v>
      </c>
      <c r="P2774" t="s">
        <v>1</v>
      </c>
      <c r="Q2774" t="s">
        <v>2</v>
      </c>
      <c r="R2774" t="s">
        <v>2</v>
      </c>
      <c r="S2774" t="s">
        <v>8646</v>
      </c>
      <c r="T2774" t="b">
        <v>0</v>
      </c>
      <c r="U2774" t="b">
        <v>1</v>
      </c>
      <c r="V2774">
        <v>2</v>
      </c>
      <c r="W2774">
        <v>150</v>
      </c>
      <c r="Y2774">
        <v>70.199999999999989</v>
      </c>
      <c r="AG2774" t="s">
        <v>8026</v>
      </c>
      <c r="AH2774" t="s">
        <v>8027</v>
      </c>
    </row>
    <row r="2775" spans="1:34" x14ac:dyDescent="0.25">
      <c r="A2775">
        <v>8</v>
      </c>
      <c r="B2775" t="s">
        <v>659</v>
      </c>
      <c r="C2775" t="s">
        <v>662</v>
      </c>
      <c r="D2775" t="s">
        <v>660</v>
      </c>
      <c r="E2775" t="s">
        <v>661</v>
      </c>
      <c r="F2775" t="s">
        <v>666</v>
      </c>
      <c r="G2775" t="s">
        <v>11044</v>
      </c>
      <c r="H2775" t="s">
        <v>1319</v>
      </c>
      <c r="I2775" t="s">
        <v>1320</v>
      </c>
      <c r="J2775">
        <v>3</v>
      </c>
      <c r="L2775" t="s">
        <v>1282</v>
      </c>
      <c r="M2775" t="s">
        <v>1321</v>
      </c>
      <c r="N2775" t="s">
        <v>1322</v>
      </c>
      <c r="O2775" t="s">
        <v>8028</v>
      </c>
      <c r="P2775" t="s">
        <v>1</v>
      </c>
      <c r="Q2775" t="s">
        <v>2</v>
      </c>
      <c r="R2775" t="s">
        <v>2</v>
      </c>
      <c r="S2775" t="s">
        <v>8646</v>
      </c>
      <c r="T2775" t="b">
        <v>0</v>
      </c>
      <c r="U2775" t="b">
        <v>1</v>
      </c>
      <c r="V2775">
        <v>3</v>
      </c>
      <c r="W2775">
        <v>150</v>
      </c>
      <c r="Y2775">
        <v>60</v>
      </c>
      <c r="AG2775" t="s">
        <v>8029</v>
      </c>
      <c r="AH2775" t="s">
        <v>8030</v>
      </c>
    </row>
    <row r="2776" spans="1:34" x14ac:dyDescent="0.25">
      <c r="A2776">
        <v>8</v>
      </c>
      <c r="B2776" t="s">
        <v>659</v>
      </c>
      <c r="C2776" t="s">
        <v>662</v>
      </c>
      <c r="D2776" t="s">
        <v>660</v>
      </c>
      <c r="E2776" t="s">
        <v>661</v>
      </c>
      <c r="F2776" t="s">
        <v>666</v>
      </c>
      <c r="G2776" t="s">
        <v>11044</v>
      </c>
      <c r="H2776" t="s">
        <v>1319</v>
      </c>
      <c r="I2776" t="s">
        <v>1320</v>
      </c>
      <c r="J2776">
        <v>3</v>
      </c>
      <c r="L2776" t="s">
        <v>1282</v>
      </c>
      <c r="M2776" t="s">
        <v>1321</v>
      </c>
      <c r="N2776" t="s">
        <v>1322</v>
      </c>
      <c r="O2776" t="s">
        <v>8031</v>
      </c>
      <c r="P2776" t="s">
        <v>1</v>
      </c>
      <c r="Q2776" t="s">
        <v>2</v>
      </c>
      <c r="R2776" t="s">
        <v>2</v>
      </c>
      <c r="S2776" t="s">
        <v>8646</v>
      </c>
      <c r="T2776" t="b">
        <v>0</v>
      </c>
      <c r="U2776" t="b">
        <v>1</v>
      </c>
      <c r="V2776">
        <v>4</v>
      </c>
      <c r="W2776">
        <v>150</v>
      </c>
      <c r="Y2776">
        <v>55.2</v>
      </c>
      <c r="AG2776" t="s">
        <v>8032</v>
      </c>
      <c r="AH2776" t="s">
        <v>8033</v>
      </c>
    </row>
    <row r="2777" spans="1:34" x14ac:dyDescent="0.25">
      <c r="A2777">
        <v>8</v>
      </c>
      <c r="B2777" t="s">
        <v>659</v>
      </c>
      <c r="C2777" t="s">
        <v>662</v>
      </c>
      <c r="D2777" t="s">
        <v>660</v>
      </c>
      <c r="E2777" t="s">
        <v>661</v>
      </c>
      <c r="F2777" t="s">
        <v>666</v>
      </c>
      <c r="G2777" t="s">
        <v>11044</v>
      </c>
      <c r="H2777" t="s">
        <v>1319</v>
      </c>
      <c r="I2777" t="s">
        <v>1320</v>
      </c>
      <c r="J2777">
        <v>3</v>
      </c>
      <c r="L2777" t="s">
        <v>1282</v>
      </c>
      <c r="M2777" t="s">
        <v>1321</v>
      </c>
      <c r="N2777" t="s">
        <v>1322</v>
      </c>
      <c r="O2777" t="s">
        <v>8034</v>
      </c>
      <c r="P2777" t="s">
        <v>265</v>
      </c>
      <c r="Q2777" t="s">
        <v>369</v>
      </c>
      <c r="R2777" t="s">
        <v>8654</v>
      </c>
      <c r="S2777" t="s">
        <v>8645</v>
      </c>
      <c r="T2777" t="b">
        <v>0</v>
      </c>
      <c r="U2777" t="b">
        <v>0</v>
      </c>
      <c r="V2777">
        <v>1</v>
      </c>
      <c r="W2777">
        <v>75</v>
      </c>
      <c r="X2777">
        <v>10</v>
      </c>
      <c r="AB2777">
        <v>2</v>
      </c>
      <c r="AC2777">
        <v>1</v>
      </c>
      <c r="AD2777">
        <v>3</v>
      </c>
      <c r="AE2777" t="s">
        <v>1745</v>
      </c>
      <c r="AG2777" t="s">
        <v>8035</v>
      </c>
      <c r="AH2777" t="s">
        <v>8036</v>
      </c>
    </row>
    <row r="2778" spans="1:34" x14ac:dyDescent="0.25">
      <c r="A2778">
        <v>8</v>
      </c>
      <c r="B2778" t="s">
        <v>659</v>
      </c>
      <c r="C2778" t="s">
        <v>662</v>
      </c>
      <c r="D2778" t="s">
        <v>660</v>
      </c>
      <c r="E2778" t="s">
        <v>661</v>
      </c>
      <c r="F2778" t="s">
        <v>666</v>
      </c>
      <c r="G2778" t="s">
        <v>11044</v>
      </c>
      <c r="H2778" t="s">
        <v>1319</v>
      </c>
      <c r="I2778" t="s">
        <v>1320</v>
      </c>
      <c r="J2778">
        <v>3</v>
      </c>
      <c r="L2778" t="s">
        <v>1282</v>
      </c>
      <c r="M2778" t="s">
        <v>1321</v>
      </c>
      <c r="N2778" t="s">
        <v>1322</v>
      </c>
      <c r="O2778" t="s">
        <v>8037</v>
      </c>
      <c r="P2778" t="s">
        <v>265</v>
      </c>
      <c r="Q2778" t="s">
        <v>369</v>
      </c>
      <c r="R2778" t="s">
        <v>8654</v>
      </c>
      <c r="S2778" t="s">
        <v>8645</v>
      </c>
      <c r="T2778" t="b">
        <v>0</v>
      </c>
      <c r="U2778" t="b">
        <v>0</v>
      </c>
      <c r="V2778">
        <v>2</v>
      </c>
      <c r="W2778">
        <v>75</v>
      </c>
      <c r="X2778">
        <v>10</v>
      </c>
      <c r="AB2778">
        <v>2</v>
      </c>
      <c r="AC2778">
        <v>1</v>
      </c>
      <c r="AD2778">
        <v>3</v>
      </c>
      <c r="AE2778" t="s">
        <v>1745</v>
      </c>
      <c r="AG2778" t="s">
        <v>8035</v>
      </c>
      <c r="AH2778" t="s">
        <v>8038</v>
      </c>
    </row>
    <row r="2779" spans="1:34" x14ac:dyDescent="0.25">
      <c r="A2779">
        <v>8</v>
      </c>
      <c r="B2779" t="s">
        <v>659</v>
      </c>
      <c r="C2779" t="s">
        <v>662</v>
      </c>
      <c r="D2779" t="s">
        <v>660</v>
      </c>
      <c r="E2779" t="s">
        <v>661</v>
      </c>
      <c r="F2779" t="s">
        <v>666</v>
      </c>
      <c r="G2779" t="s">
        <v>11044</v>
      </c>
      <c r="H2779" t="s">
        <v>1319</v>
      </c>
      <c r="I2779" t="s">
        <v>1320</v>
      </c>
      <c r="J2779">
        <v>3</v>
      </c>
      <c r="L2779" t="s">
        <v>1282</v>
      </c>
      <c r="M2779" t="s">
        <v>1321</v>
      </c>
      <c r="N2779" t="s">
        <v>1322</v>
      </c>
      <c r="O2779" t="s">
        <v>8039</v>
      </c>
      <c r="P2779" t="s">
        <v>265</v>
      </c>
      <c r="Q2779" t="s">
        <v>369</v>
      </c>
      <c r="R2779" t="s">
        <v>8654</v>
      </c>
      <c r="S2779" t="s">
        <v>8645</v>
      </c>
      <c r="T2779" t="b">
        <v>0</v>
      </c>
      <c r="U2779" t="b">
        <v>0</v>
      </c>
      <c r="V2779">
        <v>3</v>
      </c>
      <c r="W2779">
        <v>75</v>
      </c>
      <c r="X2779">
        <v>9</v>
      </c>
      <c r="AB2779">
        <v>2</v>
      </c>
      <c r="AC2779">
        <v>1</v>
      </c>
      <c r="AD2779">
        <v>3</v>
      </c>
      <c r="AE2779" t="s">
        <v>1745</v>
      </c>
      <c r="AG2779" t="s">
        <v>8035</v>
      </c>
      <c r="AH2779" t="s">
        <v>8040</v>
      </c>
    </row>
    <row r="2780" spans="1:34" x14ac:dyDescent="0.25">
      <c r="A2780">
        <v>8</v>
      </c>
      <c r="B2780" t="s">
        <v>659</v>
      </c>
      <c r="C2780" t="s">
        <v>662</v>
      </c>
      <c r="D2780" t="s">
        <v>660</v>
      </c>
      <c r="E2780" t="s">
        <v>661</v>
      </c>
      <c r="F2780" t="s">
        <v>666</v>
      </c>
      <c r="G2780" t="s">
        <v>11044</v>
      </c>
      <c r="H2780" t="s">
        <v>1319</v>
      </c>
      <c r="I2780" t="s">
        <v>1320</v>
      </c>
      <c r="J2780">
        <v>3</v>
      </c>
      <c r="L2780" t="s">
        <v>1282</v>
      </c>
      <c r="M2780" t="s">
        <v>1321</v>
      </c>
      <c r="N2780" t="s">
        <v>1322</v>
      </c>
      <c r="O2780" t="s">
        <v>8041</v>
      </c>
      <c r="P2780" t="s">
        <v>265</v>
      </c>
      <c r="Q2780" t="s">
        <v>369</v>
      </c>
      <c r="R2780" t="s">
        <v>8654</v>
      </c>
      <c r="S2780" t="s">
        <v>8645</v>
      </c>
      <c r="T2780" t="b">
        <v>0</v>
      </c>
      <c r="U2780" t="b">
        <v>0</v>
      </c>
      <c r="V2780">
        <v>4</v>
      </c>
      <c r="W2780">
        <v>75</v>
      </c>
      <c r="X2780">
        <v>9</v>
      </c>
      <c r="AB2780">
        <v>2</v>
      </c>
      <c r="AC2780">
        <v>1</v>
      </c>
      <c r="AD2780">
        <v>3</v>
      </c>
      <c r="AE2780" t="s">
        <v>1745</v>
      </c>
      <c r="AG2780" t="s">
        <v>8035</v>
      </c>
      <c r="AH2780" t="s">
        <v>8042</v>
      </c>
    </row>
    <row r="2781" spans="1:34" x14ac:dyDescent="0.25">
      <c r="A2781">
        <v>8</v>
      </c>
      <c r="B2781" t="s">
        <v>659</v>
      </c>
      <c r="C2781" t="s">
        <v>662</v>
      </c>
      <c r="D2781" t="s">
        <v>660</v>
      </c>
      <c r="E2781" t="s">
        <v>661</v>
      </c>
      <c r="F2781" t="s">
        <v>666</v>
      </c>
      <c r="G2781" t="s">
        <v>11044</v>
      </c>
      <c r="H2781" t="s">
        <v>1319</v>
      </c>
      <c r="I2781" t="s">
        <v>1320</v>
      </c>
      <c r="J2781">
        <v>3</v>
      </c>
      <c r="L2781" t="s">
        <v>1282</v>
      </c>
      <c r="M2781" t="s">
        <v>1321</v>
      </c>
      <c r="N2781" t="s">
        <v>1322</v>
      </c>
      <c r="O2781" t="s">
        <v>8043</v>
      </c>
      <c r="P2781" t="s">
        <v>249</v>
      </c>
      <c r="Q2781" t="s">
        <v>369</v>
      </c>
      <c r="R2781" t="s">
        <v>423</v>
      </c>
      <c r="S2781" t="s">
        <v>8645</v>
      </c>
      <c r="T2781" t="b">
        <v>0</v>
      </c>
      <c r="U2781" t="b">
        <v>0</v>
      </c>
      <c r="V2781">
        <v>1</v>
      </c>
      <c r="W2781">
        <v>150</v>
      </c>
      <c r="X2781">
        <v>10</v>
      </c>
      <c r="AB2781">
        <v>2</v>
      </c>
      <c r="AC2781">
        <v>1</v>
      </c>
      <c r="AD2781">
        <v>3</v>
      </c>
      <c r="AE2781" t="s">
        <v>618</v>
      </c>
      <c r="AG2781" t="s">
        <v>3189</v>
      </c>
      <c r="AH2781" t="s">
        <v>8044</v>
      </c>
    </row>
    <row r="2782" spans="1:34" x14ac:dyDescent="0.25">
      <c r="A2782">
        <v>8</v>
      </c>
      <c r="B2782" t="s">
        <v>659</v>
      </c>
      <c r="C2782" t="s">
        <v>662</v>
      </c>
      <c r="D2782" t="s">
        <v>660</v>
      </c>
      <c r="E2782" t="s">
        <v>661</v>
      </c>
      <c r="F2782" t="s">
        <v>666</v>
      </c>
      <c r="G2782" t="s">
        <v>11044</v>
      </c>
      <c r="H2782" t="s">
        <v>1319</v>
      </c>
      <c r="I2782" t="s">
        <v>1320</v>
      </c>
      <c r="J2782">
        <v>3</v>
      </c>
      <c r="L2782" t="s">
        <v>1282</v>
      </c>
      <c r="M2782" t="s">
        <v>1321</v>
      </c>
      <c r="N2782" t="s">
        <v>1322</v>
      </c>
      <c r="O2782" t="s">
        <v>8045</v>
      </c>
      <c r="P2782" t="s">
        <v>249</v>
      </c>
      <c r="Q2782" t="s">
        <v>369</v>
      </c>
      <c r="R2782" t="s">
        <v>423</v>
      </c>
      <c r="S2782" t="s">
        <v>8645</v>
      </c>
      <c r="T2782" t="b">
        <v>0</v>
      </c>
      <c r="U2782" t="b">
        <v>0</v>
      </c>
      <c r="V2782">
        <v>2</v>
      </c>
      <c r="W2782">
        <v>150</v>
      </c>
      <c r="X2782">
        <v>10</v>
      </c>
      <c r="AB2782">
        <v>2</v>
      </c>
      <c r="AC2782">
        <v>1</v>
      </c>
      <c r="AD2782">
        <v>3</v>
      </c>
      <c r="AE2782" t="s">
        <v>618</v>
      </c>
      <c r="AG2782" t="s">
        <v>3189</v>
      </c>
      <c r="AH2782" t="s">
        <v>8046</v>
      </c>
    </row>
    <row r="2783" spans="1:34" x14ac:dyDescent="0.25">
      <c r="A2783">
        <v>8</v>
      </c>
      <c r="B2783" t="s">
        <v>659</v>
      </c>
      <c r="C2783" t="s">
        <v>662</v>
      </c>
      <c r="D2783" t="s">
        <v>660</v>
      </c>
      <c r="E2783" t="s">
        <v>661</v>
      </c>
      <c r="F2783" t="s">
        <v>666</v>
      </c>
      <c r="G2783" t="s">
        <v>11044</v>
      </c>
      <c r="H2783" t="s">
        <v>1319</v>
      </c>
      <c r="I2783" t="s">
        <v>1320</v>
      </c>
      <c r="J2783">
        <v>3</v>
      </c>
      <c r="L2783" t="s">
        <v>1282</v>
      </c>
      <c r="M2783" t="s">
        <v>1321</v>
      </c>
      <c r="N2783" t="s">
        <v>1322</v>
      </c>
      <c r="O2783" t="s">
        <v>8047</v>
      </c>
      <c r="P2783" t="s">
        <v>249</v>
      </c>
      <c r="Q2783" t="s">
        <v>369</v>
      </c>
      <c r="R2783" t="s">
        <v>423</v>
      </c>
      <c r="S2783" t="s">
        <v>8645</v>
      </c>
      <c r="T2783" t="b">
        <v>0</v>
      </c>
      <c r="U2783" t="b">
        <v>0</v>
      </c>
      <c r="V2783">
        <v>3</v>
      </c>
      <c r="W2783">
        <v>150</v>
      </c>
      <c r="X2783">
        <v>9</v>
      </c>
      <c r="AB2783">
        <v>2</v>
      </c>
      <c r="AC2783">
        <v>1</v>
      </c>
      <c r="AD2783">
        <v>3</v>
      </c>
      <c r="AE2783" t="s">
        <v>610</v>
      </c>
      <c r="AG2783" t="s">
        <v>8048</v>
      </c>
      <c r="AH2783" t="s">
        <v>8049</v>
      </c>
    </row>
    <row r="2784" spans="1:34" x14ac:dyDescent="0.25">
      <c r="A2784">
        <v>8</v>
      </c>
      <c r="B2784" t="s">
        <v>659</v>
      </c>
      <c r="C2784" t="s">
        <v>662</v>
      </c>
      <c r="D2784" t="s">
        <v>660</v>
      </c>
      <c r="E2784" t="s">
        <v>661</v>
      </c>
      <c r="F2784" t="s">
        <v>666</v>
      </c>
      <c r="G2784" t="s">
        <v>11044</v>
      </c>
      <c r="H2784" t="s">
        <v>1319</v>
      </c>
      <c r="I2784" t="s">
        <v>1320</v>
      </c>
      <c r="J2784">
        <v>3</v>
      </c>
      <c r="L2784" t="s">
        <v>1282</v>
      </c>
      <c r="M2784" t="s">
        <v>1321</v>
      </c>
      <c r="N2784" t="s">
        <v>1322</v>
      </c>
      <c r="O2784" t="s">
        <v>8050</v>
      </c>
      <c r="P2784" t="s">
        <v>256</v>
      </c>
      <c r="Q2784" t="s">
        <v>369</v>
      </c>
      <c r="R2784" t="s">
        <v>8654</v>
      </c>
      <c r="S2784" t="s">
        <v>8645</v>
      </c>
      <c r="T2784" t="b">
        <v>1</v>
      </c>
      <c r="U2784" t="b">
        <v>0</v>
      </c>
      <c r="V2784">
        <v>1</v>
      </c>
      <c r="W2784">
        <v>40</v>
      </c>
      <c r="X2784">
        <v>8</v>
      </c>
      <c r="AB2784">
        <v>3</v>
      </c>
      <c r="AC2784">
        <v>1</v>
      </c>
      <c r="AD2784">
        <v>2</v>
      </c>
      <c r="AE2784" t="s">
        <v>618</v>
      </c>
      <c r="AG2784" t="s">
        <v>8051</v>
      </c>
      <c r="AH2784" t="s">
        <v>8052</v>
      </c>
    </row>
    <row r="2785" spans="1:34" x14ac:dyDescent="0.25">
      <c r="A2785">
        <v>8</v>
      </c>
      <c r="B2785" t="s">
        <v>659</v>
      </c>
      <c r="C2785" t="s">
        <v>662</v>
      </c>
      <c r="D2785" t="s">
        <v>660</v>
      </c>
      <c r="E2785" t="s">
        <v>661</v>
      </c>
      <c r="F2785" t="s">
        <v>666</v>
      </c>
      <c r="G2785" t="s">
        <v>11044</v>
      </c>
      <c r="H2785" t="s">
        <v>1319</v>
      </c>
      <c r="I2785" t="s">
        <v>1320</v>
      </c>
      <c r="J2785">
        <v>3</v>
      </c>
      <c r="L2785" t="s">
        <v>1282</v>
      </c>
      <c r="M2785" t="s">
        <v>1321</v>
      </c>
      <c r="N2785" t="s">
        <v>1322</v>
      </c>
      <c r="O2785" t="s">
        <v>8053</v>
      </c>
      <c r="P2785" t="s">
        <v>256</v>
      </c>
      <c r="Q2785" t="s">
        <v>369</v>
      </c>
      <c r="R2785" t="s">
        <v>8654</v>
      </c>
      <c r="S2785" t="s">
        <v>8645</v>
      </c>
      <c r="T2785" t="b">
        <v>1</v>
      </c>
      <c r="U2785" t="b">
        <v>0</v>
      </c>
      <c r="V2785">
        <v>2</v>
      </c>
      <c r="W2785">
        <v>45</v>
      </c>
      <c r="X2785">
        <v>8</v>
      </c>
      <c r="AB2785">
        <v>3</v>
      </c>
      <c r="AC2785">
        <v>1</v>
      </c>
      <c r="AD2785">
        <v>2</v>
      </c>
      <c r="AE2785" t="s">
        <v>1745</v>
      </c>
      <c r="AG2785" t="s">
        <v>8054</v>
      </c>
      <c r="AH2785" t="s">
        <v>8055</v>
      </c>
    </row>
    <row r="2786" spans="1:34" x14ac:dyDescent="0.25">
      <c r="A2786">
        <v>8</v>
      </c>
      <c r="B2786" t="s">
        <v>659</v>
      </c>
      <c r="C2786" t="s">
        <v>662</v>
      </c>
      <c r="D2786" t="s">
        <v>660</v>
      </c>
      <c r="E2786" t="s">
        <v>661</v>
      </c>
      <c r="F2786" t="s">
        <v>666</v>
      </c>
      <c r="G2786" t="s">
        <v>11044</v>
      </c>
      <c r="H2786" t="s">
        <v>1319</v>
      </c>
      <c r="I2786" t="s">
        <v>1320</v>
      </c>
      <c r="J2786">
        <v>3</v>
      </c>
      <c r="L2786" t="s">
        <v>1282</v>
      </c>
      <c r="M2786" t="s">
        <v>1321</v>
      </c>
      <c r="N2786" t="s">
        <v>1322</v>
      </c>
      <c r="O2786" t="s">
        <v>8056</v>
      </c>
      <c r="P2786" t="s">
        <v>256</v>
      </c>
      <c r="Q2786" t="s">
        <v>369</v>
      </c>
      <c r="R2786" t="s">
        <v>8654</v>
      </c>
      <c r="S2786" t="s">
        <v>8645</v>
      </c>
      <c r="T2786" t="b">
        <v>1</v>
      </c>
      <c r="U2786" t="b">
        <v>0</v>
      </c>
      <c r="V2786">
        <v>3</v>
      </c>
      <c r="W2786">
        <v>50</v>
      </c>
      <c r="X2786">
        <v>8</v>
      </c>
      <c r="AB2786">
        <v>3</v>
      </c>
      <c r="AC2786">
        <v>1</v>
      </c>
      <c r="AD2786">
        <v>2</v>
      </c>
      <c r="AE2786" t="s">
        <v>1745</v>
      </c>
      <c r="AG2786" t="s">
        <v>8057</v>
      </c>
      <c r="AH2786" t="s">
        <v>8058</v>
      </c>
    </row>
    <row r="2787" spans="1:34" x14ac:dyDescent="0.25">
      <c r="A2787">
        <v>8</v>
      </c>
      <c r="B2787" t="s">
        <v>659</v>
      </c>
      <c r="C2787" t="s">
        <v>662</v>
      </c>
      <c r="D2787" t="s">
        <v>660</v>
      </c>
      <c r="E2787" t="s">
        <v>661</v>
      </c>
      <c r="F2787" t="s">
        <v>666</v>
      </c>
      <c r="G2787" t="s">
        <v>11044</v>
      </c>
      <c r="H2787" t="s">
        <v>1319</v>
      </c>
      <c r="I2787" t="s">
        <v>1320</v>
      </c>
      <c r="J2787">
        <v>3</v>
      </c>
      <c r="L2787" t="s">
        <v>1282</v>
      </c>
      <c r="M2787" t="s">
        <v>1321</v>
      </c>
      <c r="N2787" t="s">
        <v>1322</v>
      </c>
      <c r="O2787" t="s">
        <v>8059</v>
      </c>
      <c r="P2787" t="s">
        <v>290</v>
      </c>
      <c r="Q2787" t="s">
        <v>369</v>
      </c>
      <c r="R2787" t="s">
        <v>8489</v>
      </c>
      <c r="S2787" t="s">
        <v>8645</v>
      </c>
      <c r="T2787" t="b">
        <v>0</v>
      </c>
      <c r="U2787" t="b">
        <v>0</v>
      </c>
      <c r="V2787">
        <v>1</v>
      </c>
      <c r="W2787">
        <v>110</v>
      </c>
      <c r="X2787">
        <v>15</v>
      </c>
      <c r="AB2787">
        <v>2</v>
      </c>
      <c r="AC2787">
        <v>1</v>
      </c>
      <c r="AD2787">
        <v>3</v>
      </c>
      <c r="AE2787" t="s">
        <v>618</v>
      </c>
      <c r="AG2787" t="s">
        <v>8060</v>
      </c>
      <c r="AH2787" t="s">
        <v>8061</v>
      </c>
    </row>
    <row r="2788" spans="1:34" x14ac:dyDescent="0.25">
      <c r="A2788">
        <v>8</v>
      </c>
      <c r="B2788" t="s">
        <v>659</v>
      </c>
      <c r="C2788" t="s">
        <v>662</v>
      </c>
      <c r="D2788" t="s">
        <v>660</v>
      </c>
      <c r="E2788" t="s">
        <v>661</v>
      </c>
      <c r="F2788" t="s">
        <v>666</v>
      </c>
      <c r="G2788" t="s">
        <v>11044</v>
      </c>
      <c r="H2788" t="s">
        <v>1319</v>
      </c>
      <c r="I2788" t="s">
        <v>1320</v>
      </c>
      <c r="J2788">
        <v>3</v>
      </c>
      <c r="L2788" t="s">
        <v>1282</v>
      </c>
      <c r="M2788" t="s">
        <v>1321</v>
      </c>
      <c r="N2788" t="s">
        <v>1322</v>
      </c>
      <c r="O2788" t="s">
        <v>8062</v>
      </c>
      <c r="P2788" t="s">
        <v>290</v>
      </c>
      <c r="Q2788" t="s">
        <v>369</v>
      </c>
      <c r="R2788" t="s">
        <v>8489</v>
      </c>
      <c r="S2788" t="s">
        <v>8645</v>
      </c>
      <c r="T2788" t="b">
        <v>0</v>
      </c>
      <c r="U2788" t="b">
        <v>0</v>
      </c>
      <c r="V2788">
        <v>2</v>
      </c>
      <c r="W2788">
        <v>110</v>
      </c>
      <c r="X2788">
        <v>15</v>
      </c>
      <c r="AB2788">
        <v>2</v>
      </c>
      <c r="AC2788">
        <v>1</v>
      </c>
      <c r="AD2788">
        <v>3</v>
      </c>
      <c r="AE2788" t="s">
        <v>618</v>
      </c>
      <c r="AG2788" t="s">
        <v>8063</v>
      </c>
      <c r="AH2788" t="s">
        <v>8064</v>
      </c>
    </row>
    <row r="2789" spans="1:34" x14ac:dyDescent="0.25">
      <c r="A2789">
        <v>8</v>
      </c>
      <c r="B2789" t="s">
        <v>659</v>
      </c>
      <c r="C2789" t="s">
        <v>662</v>
      </c>
      <c r="D2789" t="s">
        <v>660</v>
      </c>
      <c r="E2789" t="s">
        <v>661</v>
      </c>
      <c r="F2789" t="s">
        <v>666</v>
      </c>
      <c r="G2789" t="s">
        <v>11044</v>
      </c>
      <c r="H2789" t="s">
        <v>1319</v>
      </c>
      <c r="I2789" t="s">
        <v>1320</v>
      </c>
      <c r="J2789">
        <v>3</v>
      </c>
      <c r="L2789" t="s">
        <v>1282</v>
      </c>
      <c r="M2789" t="s">
        <v>1321</v>
      </c>
      <c r="N2789" t="s">
        <v>1322</v>
      </c>
      <c r="O2789" t="s">
        <v>8065</v>
      </c>
      <c r="P2789" t="s">
        <v>290</v>
      </c>
      <c r="Q2789" t="s">
        <v>369</v>
      </c>
      <c r="R2789" t="s">
        <v>8489</v>
      </c>
      <c r="S2789" t="s">
        <v>8645</v>
      </c>
      <c r="T2789" t="b">
        <v>0</v>
      </c>
      <c r="U2789" t="b">
        <v>0</v>
      </c>
      <c r="V2789">
        <v>3</v>
      </c>
      <c r="W2789">
        <v>120</v>
      </c>
      <c r="X2789">
        <v>13</v>
      </c>
      <c r="AB2789">
        <v>2</v>
      </c>
      <c r="AC2789">
        <v>1</v>
      </c>
      <c r="AD2789">
        <v>3</v>
      </c>
      <c r="AE2789" t="s">
        <v>1745</v>
      </c>
      <c r="AG2789" t="s">
        <v>8066</v>
      </c>
      <c r="AH2789" t="s">
        <v>8067</v>
      </c>
    </row>
    <row r="2790" spans="1:34" x14ac:dyDescent="0.25">
      <c r="A2790">
        <v>8</v>
      </c>
      <c r="B2790" t="s">
        <v>659</v>
      </c>
      <c r="C2790" t="s">
        <v>662</v>
      </c>
      <c r="D2790" t="s">
        <v>660</v>
      </c>
      <c r="E2790" t="s">
        <v>661</v>
      </c>
      <c r="F2790" t="s">
        <v>666</v>
      </c>
      <c r="G2790" t="s">
        <v>11044</v>
      </c>
      <c r="H2790" t="s">
        <v>1319</v>
      </c>
      <c r="I2790" t="s">
        <v>1320</v>
      </c>
      <c r="J2790">
        <v>3</v>
      </c>
      <c r="L2790" t="s">
        <v>1282</v>
      </c>
      <c r="M2790" t="s">
        <v>1321</v>
      </c>
      <c r="N2790" t="s">
        <v>1322</v>
      </c>
      <c r="O2790" t="s">
        <v>8068</v>
      </c>
      <c r="P2790" t="s">
        <v>356</v>
      </c>
      <c r="Q2790" t="s">
        <v>25</v>
      </c>
      <c r="R2790" t="s">
        <v>25</v>
      </c>
      <c r="S2790" t="s">
        <v>357</v>
      </c>
      <c r="T2790" t="b">
        <v>0</v>
      </c>
      <c r="U2790" t="b">
        <v>1</v>
      </c>
      <c r="V2790">
        <v>1</v>
      </c>
      <c r="Y2790">
        <v>20</v>
      </c>
      <c r="Z2790">
        <v>0</v>
      </c>
      <c r="AA2790" t="s">
        <v>3957</v>
      </c>
      <c r="AG2790" t="s">
        <v>8069</v>
      </c>
      <c r="AH2790" t="s">
        <v>8070</v>
      </c>
    </row>
    <row r="2791" spans="1:34" x14ac:dyDescent="0.25">
      <c r="A2791">
        <v>8</v>
      </c>
      <c r="B2791" t="s">
        <v>659</v>
      </c>
      <c r="C2791" t="s">
        <v>662</v>
      </c>
      <c r="D2791" t="s">
        <v>660</v>
      </c>
      <c r="E2791" t="s">
        <v>661</v>
      </c>
      <c r="F2791" t="s">
        <v>666</v>
      </c>
      <c r="G2791" t="s">
        <v>11044</v>
      </c>
      <c r="H2791" t="s">
        <v>1319</v>
      </c>
      <c r="I2791" t="s">
        <v>1320</v>
      </c>
      <c r="J2791">
        <v>3</v>
      </c>
      <c r="L2791" t="s">
        <v>1282</v>
      </c>
      <c r="M2791" t="s">
        <v>1321</v>
      </c>
      <c r="N2791" t="s">
        <v>1322</v>
      </c>
      <c r="O2791" t="s">
        <v>8071</v>
      </c>
      <c r="P2791" t="s">
        <v>356</v>
      </c>
      <c r="Q2791" t="s">
        <v>25</v>
      </c>
      <c r="R2791" t="s">
        <v>25</v>
      </c>
      <c r="S2791" t="s">
        <v>357</v>
      </c>
      <c r="T2791" t="b">
        <v>0</v>
      </c>
      <c r="U2791" t="b">
        <v>1</v>
      </c>
      <c r="V2791">
        <v>2</v>
      </c>
      <c r="Y2791">
        <v>20</v>
      </c>
      <c r="Z2791">
        <v>0</v>
      </c>
      <c r="AA2791" t="s">
        <v>3957</v>
      </c>
      <c r="AG2791" t="s">
        <v>8069</v>
      </c>
      <c r="AH2791" t="s">
        <v>8072</v>
      </c>
    </row>
    <row r="2792" spans="1:34" x14ac:dyDescent="0.25">
      <c r="A2792">
        <v>8</v>
      </c>
      <c r="B2792" t="s">
        <v>659</v>
      </c>
      <c r="C2792" t="s">
        <v>662</v>
      </c>
      <c r="D2792" t="s">
        <v>660</v>
      </c>
      <c r="E2792" t="s">
        <v>661</v>
      </c>
      <c r="F2792" t="s">
        <v>666</v>
      </c>
      <c r="G2792" t="s">
        <v>11044</v>
      </c>
      <c r="H2792" t="s">
        <v>1319</v>
      </c>
      <c r="I2792" t="s">
        <v>1320</v>
      </c>
      <c r="J2792">
        <v>3</v>
      </c>
      <c r="L2792" t="s">
        <v>1282</v>
      </c>
      <c r="M2792" t="s">
        <v>1321</v>
      </c>
      <c r="N2792" t="s">
        <v>1322</v>
      </c>
      <c r="O2792" t="s">
        <v>8073</v>
      </c>
      <c r="P2792" t="s">
        <v>356</v>
      </c>
      <c r="Q2792" t="s">
        <v>25</v>
      </c>
      <c r="R2792" t="s">
        <v>25</v>
      </c>
      <c r="S2792" t="s">
        <v>357</v>
      </c>
      <c r="T2792" t="b">
        <v>0</v>
      </c>
      <c r="U2792" t="b">
        <v>1</v>
      </c>
      <c r="V2792">
        <v>3</v>
      </c>
      <c r="Y2792">
        <v>20</v>
      </c>
      <c r="Z2792">
        <v>0</v>
      </c>
      <c r="AA2792" t="s">
        <v>3957</v>
      </c>
      <c r="AG2792" t="s">
        <v>8069</v>
      </c>
      <c r="AH2792" t="s">
        <v>8074</v>
      </c>
    </row>
    <row r="2793" spans="1:34" x14ac:dyDescent="0.25">
      <c r="A2793">
        <v>8</v>
      </c>
      <c r="B2793" t="s">
        <v>659</v>
      </c>
      <c r="C2793" t="s">
        <v>662</v>
      </c>
      <c r="D2793" t="s">
        <v>660</v>
      </c>
      <c r="E2793" t="s">
        <v>661</v>
      </c>
      <c r="F2793" t="s">
        <v>666</v>
      </c>
      <c r="G2793" t="s">
        <v>11044</v>
      </c>
      <c r="H2793" t="s">
        <v>1319</v>
      </c>
      <c r="I2793" t="s">
        <v>1320</v>
      </c>
      <c r="J2793">
        <v>3</v>
      </c>
      <c r="L2793" t="s">
        <v>1282</v>
      </c>
      <c r="M2793" t="s">
        <v>1321</v>
      </c>
      <c r="N2793" t="s">
        <v>1322</v>
      </c>
      <c r="O2793" t="s">
        <v>8075</v>
      </c>
      <c r="P2793" t="s">
        <v>356</v>
      </c>
      <c r="Q2793" t="s">
        <v>25</v>
      </c>
      <c r="R2793" t="s">
        <v>25</v>
      </c>
      <c r="S2793" t="s">
        <v>357</v>
      </c>
      <c r="T2793" t="b">
        <v>0</v>
      </c>
      <c r="U2793" t="b">
        <v>1</v>
      </c>
      <c r="V2793">
        <v>4</v>
      </c>
      <c r="Y2793">
        <v>20</v>
      </c>
      <c r="Z2793">
        <v>0</v>
      </c>
      <c r="AA2793" t="s">
        <v>3957</v>
      </c>
      <c r="AG2793" t="s">
        <v>8069</v>
      </c>
      <c r="AH2793" t="s">
        <v>8076</v>
      </c>
    </row>
    <row r="2794" spans="1:34" x14ac:dyDescent="0.25">
      <c r="A2794">
        <v>8</v>
      </c>
      <c r="B2794" t="s">
        <v>659</v>
      </c>
      <c r="C2794" t="s">
        <v>662</v>
      </c>
      <c r="D2794" t="s">
        <v>660</v>
      </c>
      <c r="E2794" t="s">
        <v>661</v>
      </c>
      <c r="F2794" t="s">
        <v>666</v>
      </c>
      <c r="G2794" t="s">
        <v>11044</v>
      </c>
      <c r="H2794" t="s">
        <v>1319</v>
      </c>
      <c r="I2794" t="s">
        <v>1320</v>
      </c>
      <c r="J2794">
        <v>3</v>
      </c>
      <c r="L2794" t="s">
        <v>1282</v>
      </c>
      <c r="M2794" t="s">
        <v>1321</v>
      </c>
      <c r="N2794" t="s">
        <v>1322</v>
      </c>
      <c r="O2794" t="s">
        <v>8077</v>
      </c>
      <c r="P2794" t="s">
        <v>356</v>
      </c>
      <c r="Q2794" t="s">
        <v>25</v>
      </c>
      <c r="R2794" t="s">
        <v>25</v>
      </c>
      <c r="S2794" t="s">
        <v>357</v>
      </c>
      <c r="T2794" t="b">
        <v>0</v>
      </c>
      <c r="U2794" t="b">
        <v>1</v>
      </c>
      <c r="V2794">
        <v>5</v>
      </c>
      <c r="Y2794">
        <v>20</v>
      </c>
      <c r="Z2794">
        <v>0</v>
      </c>
      <c r="AA2794" t="s">
        <v>3957</v>
      </c>
      <c r="AG2794" t="s">
        <v>8069</v>
      </c>
      <c r="AH2794" t="s">
        <v>8078</v>
      </c>
    </row>
    <row r="2795" spans="1:34" x14ac:dyDescent="0.25">
      <c r="A2795">
        <v>8</v>
      </c>
      <c r="B2795" t="s">
        <v>659</v>
      </c>
      <c r="C2795" t="s">
        <v>662</v>
      </c>
      <c r="D2795" t="s">
        <v>660</v>
      </c>
      <c r="E2795" t="s">
        <v>661</v>
      </c>
      <c r="F2795" t="s">
        <v>666</v>
      </c>
      <c r="G2795" t="s">
        <v>11044</v>
      </c>
      <c r="H2795" t="s">
        <v>1319</v>
      </c>
      <c r="I2795" t="s">
        <v>1320</v>
      </c>
      <c r="J2795">
        <v>3</v>
      </c>
      <c r="L2795" t="s">
        <v>1282</v>
      </c>
      <c r="M2795" t="s">
        <v>1321</v>
      </c>
      <c r="N2795" t="s">
        <v>1322</v>
      </c>
      <c r="O2795" t="s">
        <v>8079</v>
      </c>
      <c r="P2795" t="s">
        <v>356</v>
      </c>
      <c r="Q2795" t="s">
        <v>25</v>
      </c>
      <c r="R2795" t="s">
        <v>25</v>
      </c>
      <c r="S2795" t="s">
        <v>357</v>
      </c>
      <c r="T2795" t="b">
        <v>0</v>
      </c>
      <c r="U2795" t="b">
        <v>1</v>
      </c>
      <c r="V2795">
        <v>6</v>
      </c>
      <c r="Y2795">
        <v>20</v>
      </c>
      <c r="Z2795">
        <v>0</v>
      </c>
      <c r="AA2795" t="s">
        <v>3957</v>
      </c>
      <c r="AG2795" t="s">
        <v>8069</v>
      </c>
      <c r="AH2795" t="s">
        <v>8080</v>
      </c>
    </row>
    <row r="2796" spans="1:34" x14ac:dyDescent="0.25">
      <c r="A2796">
        <v>8</v>
      </c>
      <c r="B2796" t="s">
        <v>659</v>
      </c>
      <c r="C2796" t="s">
        <v>662</v>
      </c>
      <c r="D2796" t="s">
        <v>660</v>
      </c>
      <c r="E2796" t="s">
        <v>661</v>
      </c>
      <c r="F2796" t="s">
        <v>666</v>
      </c>
      <c r="G2796" t="s">
        <v>11044</v>
      </c>
      <c r="H2796" t="s">
        <v>1319</v>
      </c>
      <c r="I2796" t="s">
        <v>1320</v>
      </c>
      <c r="J2796">
        <v>3</v>
      </c>
      <c r="L2796" t="s">
        <v>1282</v>
      </c>
      <c r="M2796" t="s">
        <v>1321</v>
      </c>
      <c r="N2796" t="s">
        <v>1322</v>
      </c>
      <c r="O2796" t="s">
        <v>8081</v>
      </c>
      <c r="P2796" t="s">
        <v>356</v>
      </c>
      <c r="Q2796" t="s">
        <v>25</v>
      </c>
      <c r="R2796" t="s">
        <v>25</v>
      </c>
      <c r="S2796" t="s">
        <v>357</v>
      </c>
      <c r="T2796" t="b">
        <v>0</v>
      </c>
      <c r="U2796" t="b">
        <v>1</v>
      </c>
      <c r="V2796">
        <v>7</v>
      </c>
      <c r="Y2796">
        <v>20</v>
      </c>
      <c r="Z2796">
        <v>0</v>
      </c>
      <c r="AA2796" t="s">
        <v>3957</v>
      </c>
      <c r="AG2796" t="s">
        <v>8082</v>
      </c>
      <c r="AH2796" t="s">
        <v>8083</v>
      </c>
    </row>
    <row r="2797" spans="1:34" x14ac:dyDescent="0.25">
      <c r="A2797">
        <v>8</v>
      </c>
      <c r="B2797" t="s">
        <v>659</v>
      </c>
      <c r="C2797" t="s">
        <v>662</v>
      </c>
      <c r="D2797" t="s">
        <v>660</v>
      </c>
      <c r="E2797" t="s">
        <v>661</v>
      </c>
      <c r="F2797" t="s">
        <v>666</v>
      </c>
      <c r="G2797" t="s">
        <v>11044</v>
      </c>
      <c r="H2797" t="s">
        <v>1319</v>
      </c>
      <c r="I2797" t="s">
        <v>1320</v>
      </c>
      <c r="J2797">
        <v>3</v>
      </c>
      <c r="L2797" t="s">
        <v>1282</v>
      </c>
      <c r="M2797" t="s">
        <v>1321</v>
      </c>
      <c r="N2797" t="s">
        <v>1322</v>
      </c>
      <c r="O2797" t="s">
        <v>8084</v>
      </c>
      <c r="P2797" t="s">
        <v>356</v>
      </c>
      <c r="Q2797" t="s">
        <v>25</v>
      </c>
      <c r="R2797" t="s">
        <v>25</v>
      </c>
      <c r="S2797" t="s">
        <v>357</v>
      </c>
      <c r="T2797" t="b">
        <v>0</v>
      </c>
      <c r="U2797" t="b">
        <v>1</v>
      </c>
      <c r="V2797">
        <v>8</v>
      </c>
      <c r="Y2797">
        <v>20</v>
      </c>
      <c r="Z2797">
        <v>0</v>
      </c>
      <c r="AA2797" t="s">
        <v>3957</v>
      </c>
      <c r="AG2797" t="s">
        <v>8085</v>
      </c>
      <c r="AH2797" t="s">
        <v>1322</v>
      </c>
    </row>
    <row r="2798" spans="1:34" x14ac:dyDescent="0.25">
      <c r="A2798">
        <v>8</v>
      </c>
      <c r="B2798" t="s">
        <v>659</v>
      </c>
      <c r="C2798" t="s">
        <v>662</v>
      </c>
      <c r="D2798" t="s">
        <v>660</v>
      </c>
      <c r="E2798" t="s">
        <v>661</v>
      </c>
      <c r="F2798" t="s">
        <v>666</v>
      </c>
      <c r="G2798" t="s">
        <v>11044</v>
      </c>
      <c r="H2798" t="s">
        <v>1323</v>
      </c>
      <c r="I2798" t="s">
        <v>1324</v>
      </c>
      <c r="J2798">
        <v>4</v>
      </c>
      <c r="L2798" t="s">
        <v>1287</v>
      </c>
      <c r="M2798" t="s">
        <v>1325</v>
      </c>
      <c r="N2798" t="s">
        <v>1326</v>
      </c>
      <c r="O2798" t="s">
        <v>8086</v>
      </c>
      <c r="P2798" t="s">
        <v>363</v>
      </c>
      <c r="Q2798" t="s">
        <v>357</v>
      </c>
      <c r="R2798" t="s">
        <v>357</v>
      </c>
      <c r="S2798" t="s">
        <v>357</v>
      </c>
      <c r="T2798" t="b">
        <v>0</v>
      </c>
      <c r="U2798" t="b">
        <v>1</v>
      </c>
      <c r="V2798">
        <v>1</v>
      </c>
      <c r="Y2798">
        <v>302</v>
      </c>
      <c r="Z2798">
        <v>0.59</v>
      </c>
      <c r="AA2798" t="s">
        <v>3957</v>
      </c>
      <c r="AG2798" t="s">
        <v>7711</v>
      </c>
      <c r="AH2798" t="s">
        <v>1325</v>
      </c>
    </row>
    <row r="2799" spans="1:34" x14ac:dyDescent="0.25">
      <c r="A2799">
        <v>8</v>
      </c>
      <c r="B2799" t="s">
        <v>659</v>
      </c>
      <c r="C2799" t="s">
        <v>662</v>
      </c>
      <c r="D2799" t="s">
        <v>660</v>
      </c>
      <c r="E2799" t="s">
        <v>661</v>
      </c>
      <c r="F2799" t="s">
        <v>666</v>
      </c>
      <c r="G2799" t="s">
        <v>11044</v>
      </c>
      <c r="H2799" t="s">
        <v>1323</v>
      </c>
      <c r="I2799" t="s">
        <v>1324</v>
      </c>
      <c r="J2799">
        <v>4</v>
      </c>
      <c r="L2799" t="s">
        <v>1287</v>
      </c>
      <c r="M2799" t="s">
        <v>1325</v>
      </c>
      <c r="N2799" t="s">
        <v>1326</v>
      </c>
      <c r="O2799" t="s">
        <v>8087</v>
      </c>
      <c r="P2799" t="s">
        <v>394</v>
      </c>
      <c r="Q2799" t="s">
        <v>272</v>
      </c>
      <c r="R2799" t="s">
        <v>8666</v>
      </c>
      <c r="S2799" t="s">
        <v>8645</v>
      </c>
      <c r="T2799" t="b">
        <v>0</v>
      </c>
      <c r="U2799" t="b">
        <v>0</v>
      </c>
      <c r="V2799">
        <v>1</v>
      </c>
      <c r="W2799">
        <v>0</v>
      </c>
      <c r="X2799">
        <v>15</v>
      </c>
      <c r="AF2799" t="s">
        <v>8088</v>
      </c>
      <c r="AG2799" t="s">
        <v>2818</v>
      </c>
      <c r="AH2799" t="s">
        <v>8089</v>
      </c>
    </row>
    <row r="2800" spans="1:34" x14ac:dyDescent="0.25">
      <c r="A2800">
        <v>8</v>
      </c>
      <c r="B2800" t="s">
        <v>659</v>
      </c>
      <c r="C2800" t="s">
        <v>662</v>
      </c>
      <c r="D2800" t="s">
        <v>660</v>
      </c>
      <c r="E2800" t="s">
        <v>661</v>
      </c>
      <c r="F2800" t="s">
        <v>666</v>
      </c>
      <c r="G2800" t="s">
        <v>11044</v>
      </c>
      <c r="H2800" t="s">
        <v>1323</v>
      </c>
      <c r="I2800" t="s">
        <v>1324</v>
      </c>
      <c r="J2800">
        <v>4</v>
      </c>
      <c r="L2800" t="s">
        <v>1287</v>
      </c>
      <c r="M2800" t="s">
        <v>1325</v>
      </c>
      <c r="N2800" t="s">
        <v>1326</v>
      </c>
      <c r="O2800" t="s">
        <v>8090</v>
      </c>
      <c r="P2800" t="s">
        <v>398</v>
      </c>
      <c r="Q2800" t="s">
        <v>272</v>
      </c>
      <c r="R2800" t="s">
        <v>8666</v>
      </c>
      <c r="S2800" t="s">
        <v>8645</v>
      </c>
      <c r="T2800" t="b">
        <v>0</v>
      </c>
      <c r="U2800" t="b">
        <v>0</v>
      </c>
      <c r="V2800">
        <v>1</v>
      </c>
      <c r="W2800">
        <v>0</v>
      </c>
      <c r="X2800">
        <v>12</v>
      </c>
      <c r="AF2800" t="s">
        <v>8088</v>
      </c>
      <c r="AG2800" t="s">
        <v>5122</v>
      </c>
      <c r="AH2800" t="s">
        <v>8091</v>
      </c>
    </row>
    <row r="2801" spans="1:34" x14ac:dyDescent="0.25">
      <c r="A2801">
        <v>8</v>
      </c>
      <c r="B2801" t="s">
        <v>659</v>
      </c>
      <c r="C2801" t="s">
        <v>662</v>
      </c>
      <c r="D2801" t="s">
        <v>660</v>
      </c>
      <c r="E2801" t="s">
        <v>661</v>
      </c>
      <c r="F2801" t="s">
        <v>666</v>
      </c>
      <c r="G2801" t="s">
        <v>11044</v>
      </c>
      <c r="H2801" t="s">
        <v>1323</v>
      </c>
      <c r="I2801" t="s">
        <v>1324</v>
      </c>
      <c r="J2801">
        <v>4</v>
      </c>
      <c r="L2801" t="s">
        <v>1287</v>
      </c>
      <c r="M2801" t="s">
        <v>1325</v>
      </c>
      <c r="N2801" t="s">
        <v>1326</v>
      </c>
      <c r="O2801" t="s">
        <v>8092</v>
      </c>
      <c r="P2801" t="s">
        <v>403</v>
      </c>
      <c r="Q2801" t="s">
        <v>272</v>
      </c>
      <c r="R2801" t="s">
        <v>8666</v>
      </c>
      <c r="S2801" t="s">
        <v>8645</v>
      </c>
      <c r="T2801" t="b">
        <v>0</v>
      </c>
      <c r="U2801" t="b">
        <v>0</v>
      </c>
      <c r="V2801">
        <v>1</v>
      </c>
      <c r="W2801">
        <v>0</v>
      </c>
      <c r="X2801">
        <v>8</v>
      </c>
      <c r="AF2801" t="s">
        <v>8088</v>
      </c>
      <c r="AG2801" t="s">
        <v>4484</v>
      </c>
      <c r="AH2801" t="s">
        <v>8093</v>
      </c>
    </row>
    <row r="2802" spans="1:34" x14ac:dyDescent="0.25">
      <c r="A2802">
        <v>8</v>
      </c>
      <c r="B2802" t="s">
        <v>659</v>
      </c>
      <c r="C2802" t="s">
        <v>662</v>
      </c>
      <c r="D2802" t="s">
        <v>660</v>
      </c>
      <c r="E2802" t="s">
        <v>661</v>
      </c>
      <c r="F2802" t="s">
        <v>666</v>
      </c>
      <c r="G2802" t="s">
        <v>11044</v>
      </c>
      <c r="H2802" t="s">
        <v>1323</v>
      </c>
      <c r="I2802" t="s">
        <v>1324</v>
      </c>
      <c r="J2802">
        <v>4</v>
      </c>
      <c r="L2802" t="s">
        <v>1287</v>
      </c>
      <c r="M2802" t="s">
        <v>1325</v>
      </c>
      <c r="N2802" t="s">
        <v>1326</v>
      </c>
      <c r="O2802" t="s">
        <v>8094</v>
      </c>
      <c r="P2802" t="s">
        <v>389</v>
      </c>
      <c r="Q2802" t="s">
        <v>148</v>
      </c>
      <c r="R2802" t="s">
        <v>8659</v>
      </c>
      <c r="S2802" t="s">
        <v>8662</v>
      </c>
      <c r="T2802" t="b">
        <v>0</v>
      </c>
      <c r="U2802" t="b">
        <v>0</v>
      </c>
      <c r="V2802">
        <v>1</v>
      </c>
      <c r="W2802">
        <v>0</v>
      </c>
      <c r="X2802">
        <v>12</v>
      </c>
      <c r="AF2802" t="s">
        <v>8088</v>
      </c>
      <c r="AH2802" t="s">
        <v>8095</v>
      </c>
    </row>
    <row r="2803" spans="1:34" x14ac:dyDescent="0.25">
      <c r="A2803">
        <v>8</v>
      </c>
      <c r="B2803" t="s">
        <v>659</v>
      </c>
      <c r="C2803" t="s">
        <v>662</v>
      </c>
      <c r="D2803" t="s">
        <v>660</v>
      </c>
      <c r="E2803" t="s">
        <v>661</v>
      </c>
      <c r="F2803" t="s">
        <v>666</v>
      </c>
      <c r="G2803" t="s">
        <v>11044</v>
      </c>
      <c r="H2803" t="s">
        <v>1323</v>
      </c>
      <c r="I2803" t="s">
        <v>1324</v>
      </c>
      <c r="J2803">
        <v>4</v>
      </c>
      <c r="L2803" t="s">
        <v>1287</v>
      </c>
      <c r="M2803" t="s">
        <v>1325</v>
      </c>
      <c r="N2803" t="s">
        <v>1326</v>
      </c>
      <c r="O2803" t="s">
        <v>8096</v>
      </c>
      <c r="P2803" t="s">
        <v>394</v>
      </c>
      <c r="Q2803" t="s">
        <v>272</v>
      </c>
      <c r="R2803" t="s">
        <v>8666</v>
      </c>
      <c r="S2803" t="s">
        <v>8645</v>
      </c>
      <c r="T2803" t="b">
        <v>0</v>
      </c>
      <c r="U2803" t="b">
        <v>0</v>
      </c>
      <c r="V2803">
        <v>2</v>
      </c>
      <c r="W2803">
        <v>0</v>
      </c>
      <c r="X2803">
        <v>15</v>
      </c>
      <c r="AF2803" t="s">
        <v>8097</v>
      </c>
      <c r="AG2803" t="s">
        <v>2818</v>
      </c>
      <c r="AH2803" t="s">
        <v>8098</v>
      </c>
    </row>
    <row r="2804" spans="1:34" x14ac:dyDescent="0.25">
      <c r="A2804">
        <v>8</v>
      </c>
      <c r="B2804" t="s">
        <v>659</v>
      </c>
      <c r="C2804" t="s">
        <v>662</v>
      </c>
      <c r="D2804" t="s">
        <v>660</v>
      </c>
      <c r="E2804" t="s">
        <v>661</v>
      </c>
      <c r="F2804" t="s">
        <v>666</v>
      </c>
      <c r="G2804" t="s">
        <v>11044</v>
      </c>
      <c r="H2804" t="s">
        <v>1323</v>
      </c>
      <c r="I2804" t="s">
        <v>1324</v>
      </c>
      <c r="J2804">
        <v>4</v>
      </c>
      <c r="L2804" t="s">
        <v>1287</v>
      </c>
      <c r="M2804" t="s">
        <v>1325</v>
      </c>
      <c r="N2804" t="s">
        <v>1326</v>
      </c>
      <c r="O2804" t="s">
        <v>8099</v>
      </c>
      <c r="P2804" t="s">
        <v>398</v>
      </c>
      <c r="Q2804" t="s">
        <v>272</v>
      </c>
      <c r="R2804" t="s">
        <v>8666</v>
      </c>
      <c r="S2804" t="s">
        <v>8645</v>
      </c>
      <c r="T2804" t="b">
        <v>0</v>
      </c>
      <c r="U2804" t="b">
        <v>0</v>
      </c>
      <c r="V2804">
        <v>2</v>
      </c>
      <c r="W2804">
        <v>0</v>
      </c>
      <c r="X2804">
        <v>12</v>
      </c>
      <c r="AF2804" t="s">
        <v>8097</v>
      </c>
      <c r="AG2804" t="s">
        <v>5122</v>
      </c>
      <c r="AH2804" t="s">
        <v>8100</v>
      </c>
    </row>
    <row r="2805" spans="1:34" x14ac:dyDescent="0.25">
      <c r="A2805">
        <v>8</v>
      </c>
      <c r="B2805" t="s">
        <v>659</v>
      </c>
      <c r="C2805" t="s">
        <v>662</v>
      </c>
      <c r="D2805" t="s">
        <v>660</v>
      </c>
      <c r="E2805" t="s">
        <v>661</v>
      </c>
      <c r="F2805" t="s">
        <v>666</v>
      </c>
      <c r="G2805" t="s">
        <v>11044</v>
      </c>
      <c r="H2805" t="s">
        <v>1323</v>
      </c>
      <c r="I2805" t="s">
        <v>1324</v>
      </c>
      <c r="J2805">
        <v>4</v>
      </c>
      <c r="L2805" t="s">
        <v>1287</v>
      </c>
      <c r="M2805" t="s">
        <v>1325</v>
      </c>
      <c r="N2805" t="s">
        <v>1326</v>
      </c>
      <c r="O2805" t="s">
        <v>8101</v>
      </c>
      <c r="P2805" t="s">
        <v>403</v>
      </c>
      <c r="Q2805" t="s">
        <v>272</v>
      </c>
      <c r="R2805" t="s">
        <v>8666</v>
      </c>
      <c r="S2805" t="s">
        <v>8645</v>
      </c>
      <c r="T2805" t="b">
        <v>0</v>
      </c>
      <c r="U2805" t="b">
        <v>0</v>
      </c>
      <c r="V2805">
        <v>2</v>
      </c>
      <c r="W2805">
        <v>0</v>
      </c>
      <c r="X2805">
        <v>8</v>
      </c>
      <c r="AF2805" t="s">
        <v>8097</v>
      </c>
      <c r="AG2805" t="s">
        <v>4484</v>
      </c>
      <c r="AH2805" t="s">
        <v>8102</v>
      </c>
    </row>
    <row r="2806" spans="1:34" x14ac:dyDescent="0.25">
      <c r="A2806">
        <v>8</v>
      </c>
      <c r="B2806" t="s">
        <v>659</v>
      </c>
      <c r="C2806" t="s">
        <v>662</v>
      </c>
      <c r="D2806" t="s">
        <v>660</v>
      </c>
      <c r="E2806" t="s">
        <v>661</v>
      </c>
      <c r="F2806" t="s">
        <v>666</v>
      </c>
      <c r="G2806" t="s">
        <v>11044</v>
      </c>
      <c r="H2806" t="s">
        <v>1323</v>
      </c>
      <c r="I2806" t="s">
        <v>1324</v>
      </c>
      <c r="J2806">
        <v>4</v>
      </c>
      <c r="L2806" t="s">
        <v>1287</v>
      </c>
      <c r="M2806" t="s">
        <v>1325</v>
      </c>
      <c r="N2806" t="s">
        <v>1326</v>
      </c>
      <c r="O2806" t="s">
        <v>8103</v>
      </c>
      <c r="P2806" t="s">
        <v>389</v>
      </c>
      <c r="Q2806" t="s">
        <v>148</v>
      </c>
      <c r="R2806" t="s">
        <v>8659</v>
      </c>
      <c r="S2806" t="s">
        <v>8662</v>
      </c>
      <c r="T2806" t="b">
        <v>0</v>
      </c>
      <c r="U2806" t="b">
        <v>0</v>
      </c>
      <c r="V2806">
        <v>2</v>
      </c>
      <c r="W2806">
        <v>0</v>
      </c>
      <c r="X2806">
        <v>12</v>
      </c>
      <c r="AF2806" t="s">
        <v>8097</v>
      </c>
      <c r="AH2806" t="s">
        <v>8104</v>
      </c>
    </row>
    <row r="2807" spans="1:34" x14ac:dyDescent="0.25">
      <c r="A2807">
        <v>8</v>
      </c>
      <c r="B2807" t="s">
        <v>659</v>
      </c>
      <c r="C2807" t="s">
        <v>662</v>
      </c>
      <c r="D2807" t="s">
        <v>660</v>
      </c>
      <c r="E2807" t="s">
        <v>661</v>
      </c>
      <c r="F2807" t="s">
        <v>666</v>
      </c>
      <c r="G2807" t="s">
        <v>11044</v>
      </c>
      <c r="H2807" t="s">
        <v>1323</v>
      </c>
      <c r="I2807" t="s">
        <v>1324</v>
      </c>
      <c r="J2807">
        <v>4</v>
      </c>
      <c r="L2807" t="s">
        <v>1287</v>
      </c>
      <c r="M2807" t="s">
        <v>1325</v>
      </c>
      <c r="N2807" t="s">
        <v>1326</v>
      </c>
      <c r="O2807" t="s">
        <v>8105</v>
      </c>
      <c r="P2807" t="s">
        <v>115</v>
      </c>
      <c r="Q2807" t="s">
        <v>8644</v>
      </c>
      <c r="R2807" t="s">
        <v>8488</v>
      </c>
      <c r="S2807" t="s">
        <v>8645</v>
      </c>
      <c r="T2807" t="b">
        <v>1</v>
      </c>
      <c r="U2807" t="b">
        <v>0</v>
      </c>
      <c r="V2807">
        <v>1</v>
      </c>
      <c r="W2807">
        <v>30</v>
      </c>
      <c r="X2807">
        <v>10</v>
      </c>
      <c r="AB2807">
        <v>2</v>
      </c>
      <c r="AC2807">
        <v>1</v>
      </c>
      <c r="AD2807">
        <v>3</v>
      </c>
      <c r="AE2807" t="s">
        <v>618</v>
      </c>
      <c r="AG2807" t="s">
        <v>3189</v>
      </c>
      <c r="AH2807" t="s">
        <v>8106</v>
      </c>
    </row>
    <row r="2808" spans="1:34" x14ac:dyDescent="0.25">
      <c r="A2808">
        <v>8</v>
      </c>
      <c r="B2808" t="s">
        <v>659</v>
      </c>
      <c r="C2808" t="s">
        <v>662</v>
      </c>
      <c r="D2808" t="s">
        <v>660</v>
      </c>
      <c r="E2808" t="s">
        <v>661</v>
      </c>
      <c r="F2808" t="s">
        <v>666</v>
      </c>
      <c r="G2808" t="s">
        <v>11044</v>
      </c>
      <c r="H2808" t="s">
        <v>1323</v>
      </c>
      <c r="I2808" t="s">
        <v>1324</v>
      </c>
      <c r="J2808">
        <v>4</v>
      </c>
      <c r="L2808" t="s">
        <v>1287</v>
      </c>
      <c r="M2808" t="s">
        <v>1325</v>
      </c>
      <c r="N2808" t="s">
        <v>1326</v>
      </c>
      <c r="O2808" t="s">
        <v>8107</v>
      </c>
      <c r="P2808" t="s">
        <v>115</v>
      </c>
      <c r="Q2808" t="s">
        <v>8644</v>
      </c>
      <c r="R2808" t="s">
        <v>8488</v>
      </c>
      <c r="S2808" t="s">
        <v>8645</v>
      </c>
      <c r="T2808" t="b">
        <v>1</v>
      </c>
      <c r="U2808" t="b">
        <v>0</v>
      </c>
      <c r="V2808">
        <v>2</v>
      </c>
      <c r="W2808">
        <v>30</v>
      </c>
      <c r="X2808">
        <v>11</v>
      </c>
      <c r="AB2808">
        <v>2</v>
      </c>
      <c r="AC2808">
        <v>1</v>
      </c>
      <c r="AD2808">
        <v>3</v>
      </c>
      <c r="AE2808" t="s">
        <v>1745</v>
      </c>
      <c r="AG2808" t="s">
        <v>2181</v>
      </c>
      <c r="AH2808" t="s">
        <v>8108</v>
      </c>
    </row>
    <row r="2809" spans="1:34" x14ac:dyDescent="0.25">
      <c r="A2809">
        <v>8</v>
      </c>
      <c r="B2809" t="s">
        <v>659</v>
      </c>
      <c r="C2809" t="s">
        <v>662</v>
      </c>
      <c r="D2809" t="s">
        <v>660</v>
      </c>
      <c r="E2809" t="s">
        <v>661</v>
      </c>
      <c r="F2809" t="s">
        <v>666</v>
      </c>
      <c r="G2809" t="s">
        <v>11044</v>
      </c>
      <c r="H2809" t="s">
        <v>1323</v>
      </c>
      <c r="I2809" t="s">
        <v>1324</v>
      </c>
      <c r="J2809">
        <v>4</v>
      </c>
      <c r="L2809" t="s">
        <v>1287</v>
      </c>
      <c r="M2809" t="s">
        <v>1325</v>
      </c>
      <c r="N2809" t="s">
        <v>1326</v>
      </c>
      <c r="O2809" t="s">
        <v>8109</v>
      </c>
      <c r="P2809" t="s">
        <v>115</v>
      </c>
      <c r="Q2809" t="s">
        <v>8644</v>
      </c>
      <c r="R2809" t="s">
        <v>8488</v>
      </c>
      <c r="S2809" t="s">
        <v>8645</v>
      </c>
      <c r="T2809" t="b">
        <v>1</v>
      </c>
      <c r="U2809" t="b">
        <v>0</v>
      </c>
      <c r="V2809">
        <v>3</v>
      </c>
      <c r="W2809">
        <v>35</v>
      </c>
      <c r="X2809">
        <v>8</v>
      </c>
      <c r="AB2809">
        <v>2</v>
      </c>
      <c r="AC2809">
        <v>1</v>
      </c>
      <c r="AD2809">
        <v>3</v>
      </c>
      <c r="AE2809" t="s">
        <v>1745</v>
      </c>
      <c r="AG2809" t="s">
        <v>2181</v>
      </c>
      <c r="AH2809" t="s">
        <v>8110</v>
      </c>
    </row>
    <row r="2810" spans="1:34" x14ac:dyDescent="0.25">
      <c r="A2810">
        <v>8</v>
      </c>
      <c r="B2810" t="s">
        <v>659</v>
      </c>
      <c r="C2810" t="s">
        <v>662</v>
      </c>
      <c r="D2810" t="s">
        <v>660</v>
      </c>
      <c r="E2810" t="s">
        <v>661</v>
      </c>
      <c r="F2810" t="s">
        <v>666</v>
      </c>
      <c r="G2810" t="s">
        <v>11044</v>
      </c>
      <c r="H2810" t="s">
        <v>1323</v>
      </c>
      <c r="I2810" t="s">
        <v>1324</v>
      </c>
      <c r="J2810">
        <v>4</v>
      </c>
      <c r="L2810" t="s">
        <v>1287</v>
      </c>
      <c r="M2810" t="s">
        <v>1325</v>
      </c>
      <c r="N2810" t="s">
        <v>1326</v>
      </c>
      <c r="O2810" t="s">
        <v>8111</v>
      </c>
      <c r="P2810" t="s">
        <v>217</v>
      </c>
      <c r="Q2810" t="s">
        <v>8650</v>
      </c>
      <c r="R2810" t="s">
        <v>8637</v>
      </c>
      <c r="S2810" t="s">
        <v>8645</v>
      </c>
      <c r="T2810" t="b">
        <v>1</v>
      </c>
      <c r="U2810" t="b">
        <v>0</v>
      </c>
      <c r="V2810">
        <v>1</v>
      </c>
      <c r="W2810">
        <v>25</v>
      </c>
      <c r="X2810">
        <v>11</v>
      </c>
      <c r="AB2810">
        <v>2</v>
      </c>
      <c r="AC2810">
        <v>1</v>
      </c>
      <c r="AD2810">
        <v>3</v>
      </c>
      <c r="AE2810" t="s">
        <v>1745</v>
      </c>
      <c r="AG2810" t="s">
        <v>8112</v>
      </c>
      <c r="AH2810" t="s">
        <v>8113</v>
      </c>
    </row>
    <row r="2811" spans="1:34" x14ac:dyDescent="0.25">
      <c r="A2811">
        <v>8</v>
      </c>
      <c r="B2811" t="s">
        <v>659</v>
      </c>
      <c r="C2811" t="s">
        <v>662</v>
      </c>
      <c r="D2811" t="s">
        <v>660</v>
      </c>
      <c r="E2811" t="s">
        <v>661</v>
      </c>
      <c r="F2811" t="s">
        <v>666</v>
      </c>
      <c r="G2811" t="s">
        <v>11044</v>
      </c>
      <c r="H2811" t="s">
        <v>1323</v>
      </c>
      <c r="I2811" t="s">
        <v>1324</v>
      </c>
      <c r="J2811">
        <v>4</v>
      </c>
      <c r="L2811" t="s">
        <v>1287</v>
      </c>
      <c r="M2811" t="s">
        <v>1325</v>
      </c>
      <c r="N2811" t="s">
        <v>1326</v>
      </c>
      <c r="O2811" t="s">
        <v>8114</v>
      </c>
      <c r="P2811" t="s">
        <v>217</v>
      </c>
      <c r="Q2811" t="s">
        <v>8650</v>
      </c>
      <c r="R2811" t="s">
        <v>8637</v>
      </c>
      <c r="S2811" t="s">
        <v>8645</v>
      </c>
      <c r="T2811" t="b">
        <v>1</v>
      </c>
      <c r="U2811" t="b">
        <v>0</v>
      </c>
      <c r="V2811">
        <v>2</v>
      </c>
      <c r="W2811">
        <v>25</v>
      </c>
      <c r="X2811">
        <v>10</v>
      </c>
      <c r="AB2811">
        <v>2</v>
      </c>
      <c r="AC2811">
        <v>1</v>
      </c>
      <c r="AD2811">
        <v>3</v>
      </c>
      <c r="AE2811" t="s">
        <v>610</v>
      </c>
      <c r="AG2811" t="s">
        <v>8115</v>
      </c>
      <c r="AH2811" t="s">
        <v>8116</v>
      </c>
    </row>
    <row r="2812" spans="1:34" x14ac:dyDescent="0.25">
      <c r="A2812">
        <v>8</v>
      </c>
      <c r="B2812" t="s">
        <v>659</v>
      </c>
      <c r="C2812" t="s">
        <v>662</v>
      </c>
      <c r="D2812" t="s">
        <v>660</v>
      </c>
      <c r="E2812" t="s">
        <v>661</v>
      </c>
      <c r="F2812" t="s">
        <v>666</v>
      </c>
      <c r="G2812" t="s">
        <v>11044</v>
      </c>
      <c r="H2812" t="s">
        <v>1323</v>
      </c>
      <c r="I2812" t="s">
        <v>1324</v>
      </c>
      <c r="J2812">
        <v>4</v>
      </c>
      <c r="L2812" t="s">
        <v>1287</v>
      </c>
      <c r="M2812" t="s">
        <v>1325</v>
      </c>
      <c r="N2812" t="s">
        <v>1326</v>
      </c>
      <c r="O2812" t="s">
        <v>8117</v>
      </c>
      <c r="P2812" t="s">
        <v>217</v>
      </c>
      <c r="Q2812" t="s">
        <v>8650</v>
      </c>
      <c r="R2812" t="s">
        <v>8637</v>
      </c>
      <c r="S2812" t="s">
        <v>8645</v>
      </c>
      <c r="T2812" t="b">
        <v>1</v>
      </c>
      <c r="U2812" t="b">
        <v>0</v>
      </c>
      <c r="V2812">
        <v>3</v>
      </c>
      <c r="W2812">
        <v>25</v>
      </c>
      <c r="X2812">
        <v>8</v>
      </c>
      <c r="AB2812">
        <v>2</v>
      </c>
      <c r="AC2812">
        <v>1</v>
      </c>
      <c r="AD2812">
        <v>3</v>
      </c>
      <c r="AE2812" t="s">
        <v>1745</v>
      </c>
      <c r="AG2812" t="s">
        <v>8118</v>
      </c>
      <c r="AH2812" t="s">
        <v>8119</v>
      </c>
    </row>
    <row r="2813" spans="1:34" x14ac:dyDescent="0.25">
      <c r="A2813">
        <v>8</v>
      </c>
      <c r="B2813" t="s">
        <v>659</v>
      </c>
      <c r="C2813" t="s">
        <v>662</v>
      </c>
      <c r="D2813" t="s">
        <v>660</v>
      </c>
      <c r="E2813" t="s">
        <v>661</v>
      </c>
      <c r="F2813" t="s">
        <v>666</v>
      </c>
      <c r="G2813" t="s">
        <v>11044</v>
      </c>
      <c r="H2813" t="s">
        <v>1323</v>
      </c>
      <c r="I2813" t="s">
        <v>1324</v>
      </c>
      <c r="J2813">
        <v>4</v>
      </c>
      <c r="L2813" t="s">
        <v>1287</v>
      </c>
      <c r="M2813" t="s">
        <v>1325</v>
      </c>
      <c r="N2813" t="s">
        <v>1326</v>
      </c>
      <c r="O2813" t="s">
        <v>8120</v>
      </c>
      <c r="P2813" t="s">
        <v>7459</v>
      </c>
      <c r="Q2813" t="s">
        <v>8644</v>
      </c>
      <c r="R2813" t="s">
        <v>8488</v>
      </c>
      <c r="S2813" t="s">
        <v>8645</v>
      </c>
      <c r="T2813" t="b">
        <v>1</v>
      </c>
      <c r="U2813" t="b">
        <v>0</v>
      </c>
      <c r="V2813">
        <v>1</v>
      </c>
      <c r="W2813">
        <v>27.5</v>
      </c>
      <c r="X2813">
        <v>11</v>
      </c>
      <c r="AB2813">
        <v>2</v>
      </c>
      <c r="AC2813">
        <v>1</v>
      </c>
      <c r="AD2813">
        <v>3</v>
      </c>
      <c r="AE2813" t="s">
        <v>1745</v>
      </c>
      <c r="AG2813" t="s">
        <v>2181</v>
      </c>
      <c r="AH2813" t="s">
        <v>8121</v>
      </c>
    </row>
    <row r="2814" spans="1:34" x14ac:dyDescent="0.25">
      <c r="A2814">
        <v>8</v>
      </c>
      <c r="B2814" t="s">
        <v>659</v>
      </c>
      <c r="C2814" t="s">
        <v>662</v>
      </c>
      <c r="D2814" t="s">
        <v>660</v>
      </c>
      <c r="E2814" t="s">
        <v>661</v>
      </c>
      <c r="F2814" t="s">
        <v>666</v>
      </c>
      <c r="G2814" t="s">
        <v>11044</v>
      </c>
      <c r="H2814" t="s">
        <v>1323</v>
      </c>
      <c r="I2814" t="s">
        <v>1324</v>
      </c>
      <c r="J2814">
        <v>4</v>
      </c>
      <c r="L2814" t="s">
        <v>1287</v>
      </c>
      <c r="M2814" t="s">
        <v>1325</v>
      </c>
      <c r="N2814" t="s">
        <v>1326</v>
      </c>
      <c r="O2814" t="s">
        <v>8122</v>
      </c>
      <c r="P2814" t="s">
        <v>7459</v>
      </c>
      <c r="Q2814" t="s">
        <v>8644</v>
      </c>
      <c r="R2814" t="s">
        <v>8488</v>
      </c>
      <c r="S2814" t="s">
        <v>8645</v>
      </c>
      <c r="T2814" t="b">
        <v>1</v>
      </c>
      <c r="U2814" t="b">
        <v>0</v>
      </c>
      <c r="V2814">
        <v>2</v>
      </c>
      <c r="W2814">
        <v>27.5</v>
      </c>
      <c r="X2814">
        <v>10</v>
      </c>
      <c r="AB2814">
        <v>2</v>
      </c>
      <c r="AC2814">
        <v>1</v>
      </c>
      <c r="AD2814">
        <v>3</v>
      </c>
      <c r="AE2814" t="s">
        <v>610</v>
      </c>
      <c r="AG2814" t="s">
        <v>2350</v>
      </c>
      <c r="AH2814" t="s">
        <v>8123</v>
      </c>
    </row>
    <row r="2815" spans="1:34" x14ac:dyDescent="0.25">
      <c r="A2815">
        <v>8</v>
      </c>
      <c r="B2815" t="s">
        <v>659</v>
      </c>
      <c r="C2815" t="s">
        <v>662</v>
      </c>
      <c r="D2815" t="s">
        <v>660</v>
      </c>
      <c r="E2815" t="s">
        <v>661</v>
      </c>
      <c r="F2815" t="s">
        <v>666</v>
      </c>
      <c r="G2815" t="s">
        <v>11044</v>
      </c>
      <c r="H2815" t="s">
        <v>1323</v>
      </c>
      <c r="I2815" t="s">
        <v>1324</v>
      </c>
      <c r="J2815">
        <v>4</v>
      </c>
      <c r="L2815" t="s">
        <v>1287</v>
      </c>
      <c r="M2815" t="s">
        <v>1325</v>
      </c>
      <c r="N2815" t="s">
        <v>1326</v>
      </c>
      <c r="O2815" t="s">
        <v>8124</v>
      </c>
      <c r="P2815" t="s">
        <v>7459</v>
      </c>
      <c r="Q2815" t="s">
        <v>8644</v>
      </c>
      <c r="R2815" t="s">
        <v>8488</v>
      </c>
      <c r="S2815" t="s">
        <v>8645</v>
      </c>
      <c r="T2815" t="b">
        <v>1</v>
      </c>
      <c r="U2815" t="b">
        <v>0</v>
      </c>
      <c r="V2815">
        <v>3</v>
      </c>
      <c r="W2815">
        <v>27.5</v>
      </c>
      <c r="X2815">
        <v>9</v>
      </c>
      <c r="AB2815">
        <v>2</v>
      </c>
      <c r="AC2815">
        <v>1</v>
      </c>
      <c r="AD2815">
        <v>3</v>
      </c>
      <c r="AE2815" t="s">
        <v>610</v>
      </c>
      <c r="AG2815" t="s">
        <v>2350</v>
      </c>
      <c r="AH2815" t="s">
        <v>8125</v>
      </c>
    </row>
    <row r="2816" spans="1:34" x14ac:dyDescent="0.25">
      <c r="A2816">
        <v>8</v>
      </c>
      <c r="B2816" t="s">
        <v>659</v>
      </c>
      <c r="C2816" t="s">
        <v>662</v>
      </c>
      <c r="D2816" t="s">
        <v>660</v>
      </c>
      <c r="E2816" t="s">
        <v>661</v>
      </c>
      <c r="F2816" t="s">
        <v>666</v>
      </c>
      <c r="G2816" t="s">
        <v>11044</v>
      </c>
      <c r="H2816" t="s">
        <v>1323</v>
      </c>
      <c r="I2816" t="s">
        <v>1324</v>
      </c>
      <c r="J2816">
        <v>4</v>
      </c>
      <c r="L2816" t="s">
        <v>1287</v>
      </c>
      <c r="M2816" t="s">
        <v>1325</v>
      </c>
      <c r="N2816" t="s">
        <v>1326</v>
      </c>
      <c r="O2816" t="s">
        <v>8126</v>
      </c>
      <c r="P2816" t="s">
        <v>209</v>
      </c>
      <c r="Q2816" t="s">
        <v>8650</v>
      </c>
      <c r="R2816" t="s">
        <v>8637</v>
      </c>
      <c r="S2816" t="s">
        <v>8645</v>
      </c>
      <c r="T2816" t="b">
        <v>0</v>
      </c>
      <c r="U2816" t="b">
        <v>0</v>
      </c>
      <c r="V2816">
        <v>1</v>
      </c>
      <c r="W2816">
        <v>65</v>
      </c>
      <c r="X2816">
        <v>11</v>
      </c>
      <c r="AB2816">
        <v>2</v>
      </c>
      <c r="AC2816">
        <v>1</v>
      </c>
      <c r="AD2816">
        <v>3</v>
      </c>
      <c r="AE2816" t="s">
        <v>618</v>
      </c>
      <c r="AG2816" t="s">
        <v>3189</v>
      </c>
      <c r="AH2816" t="s">
        <v>8127</v>
      </c>
    </row>
    <row r="2817" spans="1:34" x14ac:dyDescent="0.25">
      <c r="A2817">
        <v>8</v>
      </c>
      <c r="B2817" t="s">
        <v>659</v>
      </c>
      <c r="C2817" t="s">
        <v>662</v>
      </c>
      <c r="D2817" t="s">
        <v>660</v>
      </c>
      <c r="E2817" t="s">
        <v>661</v>
      </c>
      <c r="F2817" t="s">
        <v>666</v>
      </c>
      <c r="G2817" t="s">
        <v>11044</v>
      </c>
      <c r="H2817" t="s">
        <v>1323</v>
      </c>
      <c r="I2817" t="s">
        <v>1324</v>
      </c>
      <c r="J2817">
        <v>4</v>
      </c>
      <c r="L2817" t="s">
        <v>1287</v>
      </c>
      <c r="M2817" t="s">
        <v>1325</v>
      </c>
      <c r="N2817" t="s">
        <v>1326</v>
      </c>
      <c r="O2817" t="s">
        <v>8128</v>
      </c>
      <c r="P2817" t="s">
        <v>209</v>
      </c>
      <c r="Q2817" t="s">
        <v>8650</v>
      </c>
      <c r="R2817" t="s">
        <v>8637</v>
      </c>
      <c r="S2817" t="s">
        <v>8645</v>
      </c>
      <c r="T2817" t="b">
        <v>0</v>
      </c>
      <c r="U2817" t="b">
        <v>0</v>
      </c>
      <c r="V2817">
        <v>2</v>
      </c>
      <c r="W2817">
        <v>70</v>
      </c>
      <c r="X2817">
        <v>10</v>
      </c>
      <c r="AB2817">
        <v>2</v>
      </c>
      <c r="AC2817">
        <v>1</v>
      </c>
      <c r="AD2817">
        <v>3</v>
      </c>
      <c r="AE2817" t="s">
        <v>1745</v>
      </c>
      <c r="AG2817" t="s">
        <v>2181</v>
      </c>
      <c r="AH2817" t="s">
        <v>8129</v>
      </c>
    </row>
    <row r="2818" spans="1:34" x14ac:dyDescent="0.25">
      <c r="A2818">
        <v>8</v>
      </c>
      <c r="B2818" t="s">
        <v>659</v>
      </c>
      <c r="C2818" t="s">
        <v>662</v>
      </c>
      <c r="D2818" t="s">
        <v>660</v>
      </c>
      <c r="E2818" t="s">
        <v>661</v>
      </c>
      <c r="F2818" t="s">
        <v>666</v>
      </c>
      <c r="G2818" t="s">
        <v>11044</v>
      </c>
      <c r="H2818" t="s">
        <v>1323</v>
      </c>
      <c r="I2818" t="s">
        <v>1324</v>
      </c>
      <c r="J2818">
        <v>4</v>
      </c>
      <c r="L2818" t="s">
        <v>1287</v>
      </c>
      <c r="M2818" t="s">
        <v>1325</v>
      </c>
      <c r="N2818" t="s">
        <v>1326</v>
      </c>
      <c r="O2818" t="s">
        <v>8130</v>
      </c>
      <c r="P2818" t="s">
        <v>209</v>
      </c>
      <c r="Q2818" t="s">
        <v>8650</v>
      </c>
      <c r="R2818" t="s">
        <v>8637</v>
      </c>
      <c r="S2818" t="s">
        <v>8645</v>
      </c>
      <c r="T2818" t="b">
        <v>0</v>
      </c>
      <c r="U2818" t="b">
        <v>0</v>
      </c>
      <c r="V2818">
        <v>3</v>
      </c>
      <c r="W2818">
        <v>70</v>
      </c>
      <c r="X2818">
        <v>9</v>
      </c>
      <c r="AB2818">
        <v>2</v>
      </c>
      <c r="AC2818">
        <v>1</v>
      </c>
      <c r="AD2818">
        <v>3</v>
      </c>
      <c r="AE2818" t="s">
        <v>610</v>
      </c>
      <c r="AG2818" t="s">
        <v>2350</v>
      </c>
      <c r="AH2818" t="s">
        <v>8131</v>
      </c>
    </row>
    <row r="2819" spans="1:34" x14ac:dyDescent="0.25">
      <c r="A2819">
        <v>8</v>
      </c>
      <c r="B2819" t="s">
        <v>659</v>
      </c>
      <c r="C2819" t="s">
        <v>662</v>
      </c>
      <c r="D2819" t="s">
        <v>660</v>
      </c>
      <c r="E2819" t="s">
        <v>661</v>
      </c>
      <c r="F2819" t="s">
        <v>666</v>
      </c>
      <c r="G2819" t="s">
        <v>11044</v>
      </c>
      <c r="H2819" t="s">
        <v>1323</v>
      </c>
      <c r="I2819" t="s">
        <v>1324</v>
      </c>
      <c r="J2819">
        <v>4</v>
      </c>
      <c r="L2819" t="s">
        <v>1287</v>
      </c>
      <c r="M2819" t="s">
        <v>1325</v>
      </c>
      <c r="N2819" t="s">
        <v>1326</v>
      </c>
      <c r="O2819" t="s">
        <v>8132</v>
      </c>
      <c r="P2819" t="s">
        <v>79</v>
      </c>
      <c r="Q2819" t="s">
        <v>25</v>
      </c>
      <c r="R2819" t="s">
        <v>25</v>
      </c>
      <c r="S2819" t="s">
        <v>8645</v>
      </c>
      <c r="T2819" t="b">
        <v>0</v>
      </c>
      <c r="U2819" t="b">
        <v>0</v>
      </c>
      <c r="V2819">
        <v>1</v>
      </c>
      <c r="W2819">
        <v>42.5</v>
      </c>
      <c r="X2819">
        <v>15</v>
      </c>
      <c r="AB2819">
        <v>2</v>
      </c>
      <c r="AC2819">
        <v>1</v>
      </c>
      <c r="AD2819">
        <v>3</v>
      </c>
      <c r="AE2819" t="s">
        <v>618</v>
      </c>
      <c r="AG2819" t="s">
        <v>3189</v>
      </c>
      <c r="AH2819" t="s">
        <v>8133</v>
      </c>
    </row>
    <row r="2820" spans="1:34" x14ac:dyDescent="0.25">
      <c r="A2820">
        <v>8</v>
      </c>
      <c r="B2820" t="s">
        <v>659</v>
      </c>
      <c r="C2820" t="s">
        <v>662</v>
      </c>
      <c r="D2820" t="s">
        <v>660</v>
      </c>
      <c r="E2820" t="s">
        <v>661</v>
      </c>
      <c r="F2820" t="s">
        <v>666</v>
      </c>
      <c r="G2820" t="s">
        <v>11044</v>
      </c>
      <c r="H2820" t="s">
        <v>1323</v>
      </c>
      <c r="I2820" t="s">
        <v>1324</v>
      </c>
      <c r="J2820">
        <v>4</v>
      </c>
      <c r="L2820" t="s">
        <v>1287</v>
      </c>
      <c r="M2820" t="s">
        <v>1325</v>
      </c>
      <c r="N2820" t="s">
        <v>1326</v>
      </c>
      <c r="O2820" t="s">
        <v>8134</v>
      </c>
      <c r="P2820" t="s">
        <v>79</v>
      </c>
      <c r="Q2820" t="s">
        <v>25</v>
      </c>
      <c r="R2820" t="s">
        <v>25</v>
      </c>
      <c r="S2820" t="s">
        <v>8645</v>
      </c>
      <c r="T2820" t="b">
        <v>0</v>
      </c>
      <c r="U2820" t="b">
        <v>0</v>
      </c>
      <c r="V2820">
        <v>2</v>
      </c>
      <c r="W2820">
        <v>42.5</v>
      </c>
      <c r="X2820">
        <v>15</v>
      </c>
      <c r="AB2820">
        <v>2</v>
      </c>
      <c r="AC2820">
        <v>1</v>
      </c>
      <c r="AD2820">
        <v>3</v>
      </c>
      <c r="AE2820" t="s">
        <v>1745</v>
      </c>
      <c r="AG2820" t="s">
        <v>2181</v>
      </c>
      <c r="AH2820" t="s">
        <v>8135</v>
      </c>
    </row>
    <row r="2821" spans="1:34" x14ac:dyDescent="0.25">
      <c r="A2821">
        <v>8</v>
      </c>
      <c r="B2821" t="s">
        <v>659</v>
      </c>
      <c r="C2821" t="s">
        <v>662</v>
      </c>
      <c r="D2821" t="s">
        <v>660</v>
      </c>
      <c r="E2821" t="s">
        <v>661</v>
      </c>
      <c r="F2821" t="s">
        <v>666</v>
      </c>
      <c r="G2821" t="s">
        <v>11044</v>
      </c>
      <c r="H2821" t="s">
        <v>1323</v>
      </c>
      <c r="I2821" t="s">
        <v>1324</v>
      </c>
      <c r="J2821">
        <v>4</v>
      </c>
      <c r="L2821" t="s">
        <v>1287</v>
      </c>
      <c r="M2821" t="s">
        <v>1325</v>
      </c>
      <c r="N2821" t="s">
        <v>1326</v>
      </c>
      <c r="O2821" t="s">
        <v>8136</v>
      </c>
      <c r="P2821" t="s">
        <v>79</v>
      </c>
      <c r="Q2821" t="s">
        <v>25</v>
      </c>
      <c r="R2821" t="s">
        <v>25</v>
      </c>
      <c r="S2821" t="s">
        <v>8645</v>
      </c>
      <c r="T2821" t="b">
        <v>0</v>
      </c>
      <c r="U2821" t="b">
        <v>0</v>
      </c>
      <c r="V2821">
        <v>3</v>
      </c>
      <c r="W2821">
        <v>42.5</v>
      </c>
      <c r="X2821">
        <v>13</v>
      </c>
      <c r="AB2821">
        <v>2</v>
      </c>
      <c r="AC2821">
        <v>1</v>
      </c>
      <c r="AD2821">
        <v>3</v>
      </c>
      <c r="AE2821" t="s">
        <v>1745</v>
      </c>
      <c r="AG2821" t="s">
        <v>2181</v>
      </c>
      <c r="AH2821" t="s">
        <v>8137</v>
      </c>
    </row>
    <row r="2822" spans="1:34" x14ac:dyDescent="0.25">
      <c r="A2822">
        <v>8</v>
      </c>
      <c r="B2822" t="s">
        <v>659</v>
      </c>
      <c r="C2822" t="s">
        <v>662</v>
      </c>
      <c r="D2822" t="s">
        <v>660</v>
      </c>
      <c r="E2822" t="s">
        <v>661</v>
      </c>
      <c r="F2822" t="s">
        <v>666</v>
      </c>
      <c r="G2822" t="s">
        <v>11044</v>
      </c>
      <c r="H2822" t="s">
        <v>1323</v>
      </c>
      <c r="I2822" t="s">
        <v>1324</v>
      </c>
      <c r="J2822">
        <v>4</v>
      </c>
      <c r="L2822" t="s">
        <v>1287</v>
      </c>
      <c r="M2822" t="s">
        <v>1325</v>
      </c>
      <c r="N2822" t="s">
        <v>1326</v>
      </c>
      <c r="O2822" t="s">
        <v>8138</v>
      </c>
      <c r="P2822" t="s">
        <v>1534</v>
      </c>
      <c r="Q2822" t="s">
        <v>2</v>
      </c>
      <c r="R2822" t="s">
        <v>2</v>
      </c>
      <c r="S2822" t="s">
        <v>8646</v>
      </c>
      <c r="T2822" t="b">
        <v>0</v>
      </c>
      <c r="U2822" t="b">
        <v>1</v>
      </c>
      <c r="V2822">
        <v>1</v>
      </c>
      <c r="W2822">
        <v>150</v>
      </c>
      <c r="Y2822">
        <v>75</v>
      </c>
      <c r="AH2822" t="s">
        <v>8139</v>
      </c>
    </row>
    <row r="2823" spans="1:34" x14ac:dyDescent="0.25">
      <c r="A2823">
        <v>8</v>
      </c>
      <c r="B2823" t="s">
        <v>659</v>
      </c>
      <c r="C2823" t="s">
        <v>662</v>
      </c>
      <c r="D2823" t="s">
        <v>660</v>
      </c>
      <c r="E2823" t="s">
        <v>661</v>
      </c>
      <c r="F2823" t="s">
        <v>666</v>
      </c>
      <c r="G2823" t="s">
        <v>11044</v>
      </c>
      <c r="H2823" t="s">
        <v>1323</v>
      </c>
      <c r="I2823" t="s">
        <v>1324</v>
      </c>
      <c r="J2823">
        <v>4</v>
      </c>
      <c r="L2823" t="s">
        <v>1287</v>
      </c>
      <c r="M2823" t="s">
        <v>1325</v>
      </c>
      <c r="N2823" t="s">
        <v>1326</v>
      </c>
      <c r="O2823" t="s">
        <v>8140</v>
      </c>
      <c r="P2823" t="s">
        <v>1534</v>
      </c>
      <c r="Q2823" t="s">
        <v>2</v>
      </c>
      <c r="R2823" t="s">
        <v>2</v>
      </c>
      <c r="S2823" t="s">
        <v>8646</v>
      </c>
      <c r="T2823" t="b">
        <v>0</v>
      </c>
      <c r="U2823" t="b">
        <v>1</v>
      </c>
      <c r="V2823">
        <v>2</v>
      </c>
      <c r="W2823">
        <v>150</v>
      </c>
      <c r="Y2823">
        <v>64.800000000000011</v>
      </c>
      <c r="AG2823" t="s">
        <v>5657</v>
      </c>
      <c r="AH2823" t="s">
        <v>8141</v>
      </c>
    </row>
    <row r="2824" spans="1:34" x14ac:dyDescent="0.25">
      <c r="A2824">
        <v>8</v>
      </c>
      <c r="B2824" t="s">
        <v>659</v>
      </c>
      <c r="C2824" t="s">
        <v>662</v>
      </c>
      <c r="D2824" t="s">
        <v>660</v>
      </c>
      <c r="E2824" t="s">
        <v>661</v>
      </c>
      <c r="F2824" t="s">
        <v>666</v>
      </c>
      <c r="G2824" t="s">
        <v>11044</v>
      </c>
      <c r="H2824" t="s">
        <v>1323</v>
      </c>
      <c r="I2824" t="s">
        <v>1324</v>
      </c>
      <c r="J2824">
        <v>4</v>
      </c>
      <c r="L2824" t="s">
        <v>1287</v>
      </c>
      <c r="M2824" t="s">
        <v>1325</v>
      </c>
      <c r="N2824" t="s">
        <v>1326</v>
      </c>
      <c r="O2824" t="s">
        <v>8142</v>
      </c>
      <c r="P2824" t="s">
        <v>1534</v>
      </c>
      <c r="Q2824" t="s">
        <v>2</v>
      </c>
      <c r="R2824" t="s">
        <v>2</v>
      </c>
      <c r="S2824" t="s">
        <v>8646</v>
      </c>
      <c r="T2824" t="b">
        <v>0</v>
      </c>
      <c r="U2824" t="b">
        <v>1</v>
      </c>
      <c r="V2824">
        <v>3</v>
      </c>
      <c r="W2824">
        <v>150</v>
      </c>
      <c r="Y2824">
        <v>60</v>
      </c>
      <c r="AG2824" t="s">
        <v>8143</v>
      </c>
      <c r="AH2824" t="s">
        <v>8144</v>
      </c>
    </row>
    <row r="2825" spans="1:34" x14ac:dyDescent="0.25">
      <c r="A2825">
        <v>8</v>
      </c>
      <c r="B2825" t="s">
        <v>659</v>
      </c>
      <c r="C2825" t="s">
        <v>662</v>
      </c>
      <c r="D2825" t="s">
        <v>660</v>
      </c>
      <c r="E2825" t="s">
        <v>661</v>
      </c>
      <c r="F2825" t="s">
        <v>666</v>
      </c>
      <c r="G2825" t="s">
        <v>11044</v>
      </c>
      <c r="H2825" t="s">
        <v>1323</v>
      </c>
      <c r="I2825" t="s">
        <v>1324</v>
      </c>
      <c r="J2825">
        <v>4</v>
      </c>
      <c r="L2825" t="s">
        <v>1287</v>
      </c>
      <c r="M2825" t="s">
        <v>1325</v>
      </c>
      <c r="N2825" t="s">
        <v>1326</v>
      </c>
      <c r="O2825" t="s">
        <v>8145</v>
      </c>
      <c r="P2825" t="s">
        <v>1534</v>
      </c>
      <c r="Q2825" t="s">
        <v>2</v>
      </c>
      <c r="R2825" t="s">
        <v>2</v>
      </c>
      <c r="S2825" t="s">
        <v>8646</v>
      </c>
      <c r="T2825" t="b">
        <v>0</v>
      </c>
      <c r="U2825" t="b">
        <v>1</v>
      </c>
      <c r="V2825">
        <v>4</v>
      </c>
      <c r="W2825">
        <v>150</v>
      </c>
      <c r="Y2825">
        <v>63</v>
      </c>
      <c r="AG2825" t="s">
        <v>8146</v>
      </c>
      <c r="AH2825" t="s">
        <v>8147</v>
      </c>
    </row>
    <row r="2826" spans="1:34" x14ac:dyDescent="0.25">
      <c r="A2826">
        <v>8</v>
      </c>
      <c r="B2826" t="s">
        <v>659</v>
      </c>
      <c r="C2826" t="s">
        <v>662</v>
      </c>
      <c r="D2826" t="s">
        <v>660</v>
      </c>
      <c r="E2826" t="s">
        <v>661</v>
      </c>
      <c r="F2826" t="s">
        <v>666</v>
      </c>
      <c r="G2826" t="s">
        <v>11044</v>
      </c>
      <c r="H2826" t="s">
        <v>1323</v>
      </c>
      <c r="I2826" t="s">
        <v>1324</v>
      </c>
      <c r="J2826">
        <v>4</v>
      </c>
      <c r="L2826" t="s">
        <v>1287</v>
      </c>
      <c r="M2826" t="s">
        <v>1325</v>
      </c>
      <c r="N2826" t="s">
        <v>1326</v>
      </c>
      <c r="O2826" t="s">
        <v>8148</v>
      </c>
      <c r="P2826" t="s">
        <v>373</v>
      </c>
      <c r="Q2826" t="s">
        <v>357</v>
      </c>
      <c r="R2826" t="s">
        <v>357</v>
      </c>
      <c r="S2826" t="s">
        <v>8645</v>
      </c>
      <c r="T2826" t="b">
        <v>0</v>
      </c>
      <c r="U2826" t="b">
        <v>1</v>
      </c>
      <c r="V2826">
        <v>1</v>
      </c>
      <c r="Y2826">
        <v>20</v>
      </c>
      <c r="Z2826">
        <v>0</v>
      </c>
      <c r="AA2826" t="s">
        <v>3957</v>
      </c>
      <c r="AH2826" t="s">
        <v>8149</v>
      </c>
    </row>
    <row r="2827" spans="1:34" x14ac:dyDescent="0.25">
      <c r="A2827">
        <v>8</v>
      </c>
      <c r="B2827" t="s">
        <v>659</v>
      </c>
      <c r="C2827" t="s">
        <v>662</v>
      </c>
      <c r="D2827" t="s">
        <v>660</v>
      </c>
      <c r="E2827" t="s">
        <v>661</v>
      </c>
      <c r="F2827" t="s">
        <v>666</v>
      </c>
      <c r="G2827" t="s">
        <v>11044</v>
      </c>
      <c r="H2827" t="s">
        <v>1323</v>
      </c>
      <c r="I2827" t="s">
        <v>1324</v>
      </c>
      <c r="J2827">
        <v>4</v>
      </c>
      <c r="L2827" t="s">
        <v>1287</v>
      </c>
      <c r="M2827" t="s">
        <v>1325</v>
      </c>
      <c r="N2827" t="s">
        <v>1326</v>
      </c>
      <c r="O2827" t="s">
        <v>8150</v>
      </c>
      <c r="P2827" t="s">
        <v>373</v>
      </c>
      <c r="Q2827" t="s">
        <v>357</v>
      </c>
      <c r="R2827" t="s">
        <v>357</v>
      </c>
      <c r="S2827" t="s">
        <v>8645</v>
      </c>
      <c r="T2827" t="b">
        <v>0</v>
      </c>
      <c r="U2827" t="b">
        <v>1</v>
      </c>
      <c r="V2827">
        <v>2</v>
      </c>
      <c r="Y2827">
        <v>20</v>
      </c>
      <c r="Z2827">
        <v>0</v>
      </c>
      <c r="AA2827" t="s">
        <v>3957</v>
      </c>
      <c r="AH2827" t="s">
        <v>8151</v>
      </c>
    </row>
    <row r="2828" spans="1:34" x14ac:dyDescent="0.25">
      <c r="A2828">
        <v>8</v>
      </c>
      <c r="B2828" t="s">
        <v>659</v>
      </c>
      <c r="C2828" t="s">
        <v>662</v>
      </c>
      <c r="D2828" t="s">
        <v>660</v>
      </c>
      <c r="E2828" t="s">
        <v>661</v>
      </c>
      <c r="F2828" t="s">
        <v>666</v>
      </c>
      <c r="G2828" t="s">
        <v>11044</v>
      </c>
      <c r="H2828" t="s">
        <v>1323</v>
      </c>
      <c r="I2828" t="s">
        <v>1324</v>
      </c>
      <c r="J2828">
        <v>4</v>
      </c>
      <c r="L2828" t="s">
        <v>1287</v>
      </c>
      <c r="M2828" t="s">
        <v>1325</v>
      </c>
      <c r="N2828" t="s">
        <v>1326</v>
      </c>
      <c r="O2828" t="s">
        <v>8152</v>
      </c>
      <c r="P2828" t="s">
        <v>373</v>
      </c>
      <c r="Q2828" t="s">
        <v>357</v>
      </c>
      <c r="R2828" t="s">
        <v>357</v>
      </c>
      <c r="S2828" t="s">
        <v>8645</v>
      </c>
      <c r="T2828" t="b">
        <v>0</v>
      </c>
      <c r="U2828" t="b">
        <v>1</v>
      </c>
      <c r="V2828">
        <v>3</v>
      </c>
      <c r="Y2828">
        <v>20</v>
      </c>
      <c r="Z2828">
        <v>0</v>
      </c>
      <c r="AA2828" t="s">
        <v>3957</v>
      </c>
      <c r="AH2828" t="s">
        <v>8153</v>
      </c>
    </row>
    <row r="2829" spans="1:34" x14ac:dyDescent="0.25">
      <c r="A2829">
        <v>8</v>
      </c>
      <c r="B2829" t="s">
        <v>659</v>
      </c>
      <c r="C2829" t="s">
        <v>662</v>
      </c>
      <c r="D2829" t="s">
        <v>660</v>
      </c>
      <c r="E2829" t="s">
        <v>661</v>
      </c>
      <c r="F2829" t="s">
        <v>666</v>
      </c>
      <c r="G2829" t="s">
        <v>11044</v>
      </c>
      <c r="H2829" t="s">
        <v>1323</v>
      </c>
      <c r="I2829" t="s">
        <v>1324</v>
      </c>
      <c r="J2829">
        <v>4</v>
      </c>
      <c r="L2829" t="s">
        <v>1287</v>
      </c>
      <c r="M2829" t="s">
        <v>1325</v>
      </c>
      <c r="N2829" t="s">
        <v>1326</v>
      </c>
      <c r="O2829" t="s">
        <v>8154</v>
      </c>
      <c r="P2829" t="s">
        <v>373</v>
      </c>
      <c r="Q2829" t="s">
        <v>357</v>
      </c>
      <c r="R2829" t="s">
        <v>357</v>
      </c>
      <c r="S2829" t="s">
        <v>8645</v>
      </c>
      <c r="T2829" t="b">
        <v>0</v>
      </c>
      <c r="U2829" t="b">
        <v>1</v>
      </c>
      <c r="V2829">
        <v>4</v>
      </c>
      <c r="Y2829">
        <v>20</v>
      </c>
      <c r="Z2829">
        <v>0</v>
      </c>
      <c r="AA2829" t="s">
        <v>3957</v>
      </c>
      <c r="AH2829" t="s">
        <v>8155</v>
      </c>
    </row>
    <row r="2830" spans="1:34" x14ac:dyDescent="0.25">
      <c r="A2830">
        <v>8</v>
      </c>
      <c r="B2830" t="s">
        <v>659</v>
      </c>
      <c r="C2830" t="s">
        <v>662</v>
      </c>
      <c r="D2830" t="s">
        <v>660</v>
      </c>
      <c r="E2830" t="s">
        <v>661</v>
      </c>
      <c r="F2830" t="s">
        <v>666</v>
      </c>
      <c r="G2830" t="s">
        <v>11044</v>
      </c>
      <c r="H2830" t="s">
        <v>1323</v>
      </c>
      <c r="I2830" t="s">
        <v>1324</v>
      </c>
      <c r="J2830">
        <v>4</v>
      </c>
      <c r="L2830" t="s">
        <v>1287</v>
      </c>
      <c r="M2830" t="s">
        <v>1325</v>
      </c>
      <c r="N2830" t="s">
        <v>1326</v>
      </c>
      <c r="O2830" t="s">
        <v>8156</v>
      </c>
      <c r="P2830" t="s">
        <v>373</v>
      </c>
      <c r="Q2830" t="s">
        <v>357</v>
      </c>
      <c r="R2830" t="s">
        <v>357</v>
      </c>
      <c r="S2830" t="s">
        <v>8645</v>
      </c>
      <c r="T2830" t="b">
        <v>0</v>
      </c>
      <c r="U2830" t="b">
        <v>1</v>
      </c>
      <c r="V2830">
        <v>5</v>
      </c>
      <c r="Y2830">
        <v>20</v>
      </c>
      <c r="Z2830">
        <v>0</v>
      </c>
      <c r="AA2830" t="s">
        <v>3957</v>
      </c>
      <c r="AH2830" t="s">
        <v>8157</v>
      </c>
    </row>
    <row r="2831" spans="1:34" x14ac:dyDescent="0.25">
      <c r="A2831">
        <v>8</v>
      </c>
      <c r="B2831" t="s">
        <v>659</v>
      </c>
      <c r="C2831" t="s">
        <v>662</v>
      </c>
      <c r="D2831" t="s">
        <v>660</v>
      </c>
      <c r="E2831" t="s">
        <v>661</v>
      </c>
      <c r="F2831" t="s">
        <v>666</v>
      </c>
      <c r="G2831" t="s">
        <v>11044</v>
      </c>
      <c r="H2831" t="s">
        <v>1323</v>
      </c>
      <c r="I2831" t="s">
        <v>1324</v>
      </c>
      <c r="J2831">
        <v>4</v>
      </c>
      <c r="L2831" t="s">
        <v>1287</v>
      </c>
      <c r="M2831" t="s">
        <v>1325</v>
      </c>
      <c r="N2831" t="s">
        <v>1326</v>
      </c>
      <c r="O2831" t="s">
        <v>8158</v>
      </c>
      <c r="P2831" t="s">
        <v>373</v>
      </c>
      <c r="Q2831" t="s">
        <v>357</v>
      </c>
      <c r="R2831" t="s">
        <v>357</v>
      </c>
      <c r="S2831" t="s">
        <v>8645</v>
      </c>
      <c r="T2831" t="b">
        <v>0</v>
      </c>
      <c r="U2831" t="b">
        <v>1</v>
      </c>
      <c r="V2831">
        <v>6</v>
      </c>
      <c r="Y2831">
        <v>20</v>
      </c>
      <c r="Z2831">
        <v>0</v>
      </c>
      <c r="AA2831" t="s">
        <v>3957</v>
      </c>
      <c r="AH2831" t="s">
        <v>1326</v>
      </c>
    </row>
    <row r="2832" spans="1:34" x14ac:dyDescent="0.25">
      <c r="A2832">
        <v>8</v>
      </c>
      <c r="B2832" t="s">
        <v>659</v>
      </c>
      <c r="C2832" t="s">
        <v>662</v>
      </c>
      <c r="D2832" t="s">
        <v>660</v>
      </c>
      <c r="E2832" t="s">
        <v>661</v>
      </c>
      <c r="F2832" t="s">
        <v>666</v>
      </c>
      <c r="G2832" t="s">
        <v>11044</v>
      </c>
      <c r="H2832" t="s">
        <v>1327</v>
      </c>
      <c r="I2832" t="s">
        <v>1328</v>
      </c>
      <c r="J2832">
        <v>1</v>
      </c>
      <c r="L2832" t="s">
        <v>1272</v>
      </c>
      <c r="M2832" t="s">
        <v>1329</v>
      </c>
      <c r="N2832" t="s">
        <v>1330</v>
      </c>
      <c r="O2832" t="s">
        <v>8159</v>
      </c>
      <c r="P2832" t="s">
        <v>363</v>
      </c>
      <c r="Q2832" t="s">
        <v>357</v>
      </c>
      <c r="R2832" t="s">
        <v>357</v>
      </c>
      <c r="S2832" t="s">
        <v>357</v>
      </c>
      <c r="T2832" t="b">
        <v>0</v>
      </c>
      <c r="U2832" t="b">
        <v>1</v>
      </c>
      <c r="V2832">
        <v>1</v>
      </c>
      <c r="Y2832">
        <v>308</v>
      </c>
      <c r="Z2832">
        <v>0.6</v>
      </c>
      <c r="AA2832" t="s">
        <v>3957</v>
      </c>
      <c r="AG2832" t="s">
        <v>8160</v>
      </c>
      <c r="AH2832" t="s">
        <v>1329</v>
      </c>
    </row>
    <row r="2833" spans="1:34" x14ac:dyDescent="0.25">
      <c r="A2833">
        <v>8</v>
      </c>
      <c r="B2833" t="s">
        <v>659</v>
      </c>
      <c r="C2833" t="s">
        <v>662</v>
      </c>
      <c r="D2833" t="s">
        <v>660</v>
      </c>
      <c r="E2833" t="s">
        <v>661</v>
      </c>
      <c r="F2833" t="s">
        <v>666</v>
      </c>
      <c r="G2833" t="s">
        <v>11044</v>
      </c>
      <c r="H2833" t="s">
        <v>1327</v>
      </c>
      <c r="I2833" t="s">
        <v>1328</v>
      </c>
      <c r="J2833">
        <v>1</v>
      </c>
      <c r="L2833" t="s">
        <v>1272</v>
      </c>
      <c r="M2833" t="s">
        <v>1329</v>
      </c>
      <c r="N2833" t="s">
        <v>1330</v>
      </c>
      <c r="O2833" t="s">
        <v>8161</v>
      </c>
      <c r="P2833" t="s">
        <v>394</v>
      </c>
      <c r="Q2833" t="s">
        <v>272</v>
      </c>
      <c r="R2833" t="s">
        <v>8666</v>
      </c>
      <c r="S2833" t="s">
        <v>8645</v>
      </c>
      <c r="T2833" t="b">
        <v>0</v>
      </c>
      <c r="U2833" t="b">
        <v>0</v>
      </c>
      <c r="V2833">
        <v>1</v>
      </c>
      <c r="W2833">
        <v>0</v>
      </c>
      <c r="X2833">
        <v>15</v>
      </c>
      <c r="AF2833" t="s">
        <v>8162</v>
      </c>
      <c r="AG2833" t="s">
        <v>3073</v>
      </c>
      <c r="AH2833" t="s">
        <v>8163</v>
      </c>
    </row>
    <row r="2834" spans="1:34" x14ac:dyDescent="0.25">
      <c r="A2834">
        <v>8</v>
      </c>
      <c r="B2834" t="s">
        <v>659</v>
      </c>
      <c r="C2834" t="s">
        <v>662</v>
      </c>
      <c r="D2834" t="s">
        <v>660</v>
      </c>
      <c r="E2834" t="s">
        <v>661</v>
      </c>
      <c r="F2834" t="s">
        <v>666</v>
      </c>
      <c r="G2834" t="s">
        <v>11044</v>
      </c>
      <c r="H2834" t="s">
        <v>1327</v>
      </c>
      <c r="I2834" t="s">
        <v>1328</v>
      </c>
      <c r="J2834">
        <v>1</v>
      </c>
      <c r="L2834" t="s">
        <v>1272</v>
      </c>
      <c r="M2834" t="s">
        <v>1329</v>
      </c>
      <c r="N2834" t="s">
        <v>1330</v>
      </c>
      <c r="O2834" t="s">
        <v>8164</v>
      </c>
      <c r="P2834" t="s">
        <v>398</v>
      </c>
      <c r="Q2834" t="s">
        <v>272</v>
      </c>
      <c r="R2834" t="s">
        <v>8666</v>
      </c>
      <c r="S2834" t="s">
        <v>8645</v>
      </c>
      <c r="T2834" t="b">
        <v>0</v>
      </c>
      <c r="U2834" t="b">
        <v>0</v>
      </c>
      <c r="V2834">
        <v>1</v>
      </c>
      <c r="W2834">
        <v>0</v>
      </c>
      <c r="X2834">
        <v>12</v>
      </c>
      <c r="AF2834" t="s">
        <v>8162</v>
      </c>
      <c r="AG2834" t="s">
        <v>3073</v>
      </c>
      <c r="AH2834" t="s">
        <v>8165</v>
      </c>
    </row>
    <row r="2835" spans="1:34" x14ac:dyDescent="0.25">
      <c r="A2835">
        <v>8</v>
      </c>
      <c r="B2835" t="s">
        <v>659</v>
      </c>
      <c r="C2835" t="s">
        <v>662</v>
      </c>
      <c r="D2835" t="s">
        <v>660</v>
      </c>
      <c r="E2835" t="s">
        <v>661</v>
      </c>
      <c r="F2835" t="s">
        <v>666</v>
      </c>
      <c r="G2835" t="s">
        <v>11044</v>
      </c>
      <c r="H2835" t="s">
        <v>1327</v>
      </c>
      <c r="I2835" t="s">
        <v>1328</v>
      </c>
      <c r="J2835">
        <v>1</v>
      </c>
      <c r="L2835" t="s">
        <v>1272</v>
      </c>
      <c r="M2835" t="s">
        <v>1329</v>
      </c>
      <c r="N2835" t="s">
        <v>1330</v>
      </c>
      <c r="O2835" t="s">
        <v>8166</v>
      </c>
      <c r="P2835" t="s">
        <v>403</v>
      </c>
      <c r="Q2835" t="s">
        <v>272</v>
      </c>
      <c r="R2835" t="s">
        <v>8666</v>
      </c>
      <c r="S2835" t="s">
        <v>8645</v>
      </c>
      <c r="T2835" t="b">
        <v>0</v>
      </c>
      <c r="U2835" t="b">
        <v>0</v>
      </c>
      <c r="V2835">
        <v>1</v>
      </c>
      <c r="W2835">
        <v>0</v>
      </c>
      <c r="X2835">
        <v>8</v>
      </c>
      <c r="AF2835" t="s">
        <v>8162</v>
      </c>
      <c r="AG2835" t="s">
        <v>3073</v>
      </c>
      <c r="AH2835" t="s">
        <v>8167</v>
      </c>
    </row>
    <row r="2836" spans="1:34" x14ac:dyDescent="0.25">
      <c r="A2836">
        <v>8</v>
      </c>
      <c r="B2836" t="s">
        <v>659</v>
      </c>
      <c r="C2836" t="s">
        <v>662</v>
      </c>
      <c r="D2836" t="s">
        <v>660</v>
      </c>
      <c r="E2836" t="s">
        <v>661</v>
      </c>
      <c r="F2836" t="s">
        <v>666</v>
      </c>
      <c r="G2836" t="s">
        <v>11044</v>
      </c>
      <c r="H2836" t="s">
        <v>1327</v>
      </c>
      <c r="I2836" t="s">
        <v>1328</v>
      </c>
      <c r="J2836">
        <v>1</v>
      </c>
      <c r="L2836" t="s">
        <v>1272</v>
      </c>
      <c r="M2836" t="s">
        <v>1329</v>
      </c>
      <c r="N2836" t="s">
        <v>1330</v>
      </c>
      <c r="O2836" t="s">
        <v>8168</v>
      </c>
      <c r="P2836" t="s">
        <v>407</v>
      </c>
      <c r="Q2836" t="s">
        <v>272</v>
      </c>
      <c r="R2836" t="s">
        <v>8666</v>
      </c>
      <c r="S2836" t="s">
        <v>8645</v>
      </c>
      <c r="T2836" t="b">
        <v>0</v>
      </c>
      <c r="U2836" t="b">
        <v>0</v>
      </c>
      <c r="V2836">
        <v>1</v>
      </c>
      <c r="W2836">
        <v>0</v>
      </c>
      <c r="X2836">
        <v>10</v>
      </c>
      <c r="AF2836" t="s">
        <v>8162</v>
      </c>
      <c r="AH2836" t="s">
        <v>8169</v>
      </c>
    </row>
    <row r="2837" spans="1:34" x14ac:dyDescent="0.25">
      <c r="A2837">
        <v>8</v>
      </c>
      <c r="B2837" t="s">
        <v>659</v>
      </c>
      <c r="C2837" t="s">
        <v>662</v>
      </c>
      <c r="D2837" t="s">
        <v>660</v>
      </c>
      <c r="E2837" t="s">
        <v>661</v>
      </c>
      <c r="F2837" t="s">
        <v>666</v>
      </c>
      <c r="G2837" t="s">
        <v>11044</v>
      </c>
      <c r="H2837" t="s">
        <v>1327</v>
      </c>
      <c r="I2837" t="s">
        <v>1328</v>
      </c>
      <c r="J2837">
        <v>1</v>
      </c>
      <c r="L2837" t="s">
        <v>1272</v>
      </c>
      <c r="M2837" t="s">
        <v>1329</v>
      </c>
      <c r="N2837" t="s">
        <v>1330</v>
      </c>
      <c r="O2837" t="s">
        <v>8170</v>
      </c>
      <c r="P2837" t="s">
        <v>394</v>
      </c>
      <c r="Q2837" t="s">
        <v>272</v>
      </c>
      <c r="R2837" t="s">
        <v>8666</v>
      </c>
      <c r="S2837" t="s">
        <v>8645</v>
      </c>
      <c r="T2837" t="b">
        <v>0</v>
      </c>
      <c r="U2837" t="b">
        <v>0</v>
      </c>
      <c r="V2837">
        <v>2</v>
      </c>
      <c r="W2837">
        <v>0</v>
      </c>
      <c r="X2837">
        <v>15</v>
      </c>
      <c r="AF2837" t="s">
        <v>8171</v>
      </c>
      <c r="AG2837" t="s">
        <v>3073</v>
      </c>
      <c r="AH2837" t="s">
        <v>8172</v>
      </c>
    </row>
    <row r="2838" spans="1:34" x14ac:dyDescent="0.25">
      <c r="A2838">
        <v>8</v>
      </c>
      <c r="B2838" t="s">
        <v>659</v>
      </c>
      <c r="C2838" t="s">
        <v>662</v>
      </c>
      <c r="D2838" t="s">
        <v>660</v>
      </c>
      <c r="E2838" t="s">
        <v>661</v>
      </c>
      <c r="F2838" t="s">
        <v>666</v>
      </c>
      <c r="G2838" t="s">
        <v>11044</v>
      </c>
      <c r="H2838" t="s">
        <v>1327</v>
      </c>
      <c r="I2838" t="s">
        <v>1328</v>
      </c>
      <c r="J2838">
        <v>1</v>
      </c>
      <c r="L2838" t="s">
        <v>1272</v>
      </c>
      <c r="M2838" t="s">
        <v>1329</v>
      </c>
      <c r="N2838" t="s">
        <v>1330</v>
      </c>
      <c r="O2838" t="s">
        <v>8173</v>
      </c>
      <c r="P2838" t="s">
        <v>398</v>
      </c>
      <c r="Q2838" t="s">
        <v>272</v>
      </c>
      <c r="R2838" t="s">
        <v>8666</v>
      </c>
      <c r="S2838" t="s">
        <v>8645</v>
      </c>
      <c r="T2838" t="b">
        <v>0</v>
      </c>
      <c r="U2838" t="b">
        <v>0</v>
      </c>
      <c r="V2838">
        <v>2</v>
      </c>
      <c r="W2838">
        <v>0</v>
      </c>
      <c r="X2838">
        <v>12</v>
      </c>
      <c r="AF2838" t="s">
        <v>8171</v>
      </c>
      <c r="AG2838" t="s">
        <v>3073</v>
      </c>
      <c r="AH2838" t="s">
        <v>8174</v>
      </c>
    </row>
    <row r="2839" spans="1:34" x14ac:dyDescent="0.25">
      <c r="A2839">
        <v>8</v>
      </c>
      <c r="B2839" t="s">
        <v>659</v>
      </c>
      <c r="C2839" t="s">
        <v>662</v>
      </c>
      <c r="D2839" t="s">
        <v>660</v>
      </c>
      <c r="E2839" t="s">
        <v>661</v>
      </c>
      <c r="F2839" t="s">
        <v>666</v>
      </c>
      <c r="G2839" t="s">
        <v>11044</v>
      </c>
      <c r="H2839" t="s">
        <v>1327</v>
      </c>
      <c r="I2839" t="s">
        <v>1328</v>
      </c>
      <c r="J2839">
        <v>1</v>
      </c>
      <c r="L2839" t="s">
        <v>1272</v>
      </c>
      <c r="M2839" t="s">
        <v>1329</v>
      </c>
      <c r="N2839" t="s">
        <v>1330</v>
      </c>
      <c r="O2839" t="s">
        <v>8175</v>
      </c>
      <c r="P2839" t="s">
        <v>403</v>
      </c>
      <c r="Q2839" t="s">
        <v>272</v>
      </c>
      <c r="R2839" t="s">
        <v>8666</v>
      </c>
      <c r="S2839" t="s">
        <v>8645</v>
      </c>
      <c r="T2839" t="b">
        <v>0</v>
      </c>
      <c r="U2839" t="b">
        <v>0</v>
      </c>
      <c r="V2839">
        <v>2</v>
      </c>
      <c r="W2839">
        <v>0</v>
      </c>
      <c r="X2839">
        <v>8</v>
      </c>
      <c r="AF2839" t="s">
        <v>8171</v>
      </c>
      <c r="AG2839" t="s">
        <v>3073</v>
      </c>
      <c r="AH2839" t="s">
        <v>8176</v>
      </c>
    </row>
    <row r="2840" spans="1:34" x14ac:dyDescent="0.25">
      <c r="A2840">
        <v>8</v>
      </c>
      <c r="B2840" t="s">
        <v>659</v>
      </c>
      <c r="C2840" t="s">
        <v>662</v>
      </c>
      <c r="D2840" t="s">
        <v>660</v>
      </c>
      <c r="E2840" t="s">
        <v>661</v>
      </c>
      <c r="F2840" t="s">
        <v>666</v>
      </c>
      <c r="G2840" t="s">
        <v>11044</v>
      </c>
      <c r="H2840" t="s">
        <v>1327</v>
      </c>
      <c r="I2840" t="s">
        <v>1328</v>
      </c>
      <c r="J2840">
        <v>1</v>
      </c>
      <c r="L2840" t="s">
        <v>1272</v>
      </c>
      <c r="M2840" t="s">
        <v>1329</v>
      </c>
      <c r="N2840" t="s">
        <v>1330</v>
      </c>
      <c r="O2840" t="s">
        <v>8177</v>
      </c>
      <c r="P2840" t="s">
        <v>407</v>
      </c>
      <c r="Q2840" t="s">
        <v>272</v>
      </c>
      <c r="R2840" t="s">
        <v>8666</v>
      </c>
      <c r="S2840" t="s">
        <v>8645</v>
      </c>
      <c r="T2840" t="b">
        <v>0</v>
      </c>
      <c r="U2840" t="b">
        <v>0</v>
      </c>
      <c r="V2840">
        <v>2</v>
      </c>
      <c r="W2840">
        <v>0</v>
      </c>
      <c r="X2840">
        <v>10</v>
      </c>
      <c r="AF2840" t="s">
        <v>8171</v>
      </c>
      <c r="AH2840" t="s">
        <v>8178</v>
      </c>
    </row>
    <row r="2841" spans="1:34" x14ac:dyDescent="0.25">
      <c r="A2841">
        <v>8</v>
      </c>
      <c r="B2841" t="s">
        <v>659</v>
      </c>
      <c r="C2841" t="s">
        <v>662</v>
      </c>
      <c r="D2841" t="s">
        <v>660</v>
      </c>
      <c r="E2841" t="s">
        <v>661</v>
      </c>
      <c r="F2841" t="s">
        <v>666</v>
      </c>
      <c r="G2841" t="s">
        <v>11044</v>
      </c>
      <c r="H2841" t="s">
        <v>1327</v>
      </c>
      <c r="I2841" t="s">
        <v>1328</v>
      </c>
      <c r="J2841">
        <v>1</v>
      </c>
      <c r="L2841" t="s">
        <v>1272</v>
      </c>
      <c r="M2841" t="s">
        <v>1329</v>
      </c>
      <c r="N2841" t="s">
        <v>1330</v>
      </c>
      <c r="O2841" t="s">
        <v>8179</v>
      </c>
      <c r="P2841" t="s">
        <v>334</v>
      </c>
      <c r="Q2841" t="s">
        <v>2</v>
      </c>
      <c r="R2841" t="s">
        <v>8652</v>
      </c>
      <c r="S2841" t="s">
        <v>8646</v>
      </c>
      <c r="T2841" t="b">
        <v>0</v>
      </c>
      <c r="U2841" t="b">
        <v>1</v>
      </c>
      <c r="V2841">
        <v>1</v>
      </c>
      <c r="W2841">
        <v>0</v>
      </c>
      <c r="Y2841">
        <v>30</v>
      </c>
      <c r="AH2841" t="s">
        <v>8180</v>
      </c>
    </row>
    <row r="2842" spans="1:34" x14ac:dyDescent="0.25">
      <c r="A2842">
        <v>8</v>
      </c>
      <c r="B2842" t="s">
        <v>659</v>
      </c>
      <c r="C2842" t="s">
        <v>662</v>
      </c>
      <c r="D2842" t="s">
        <v>660</v>
      </c>
      <c r="E2842" t="s">
        <v>661</v>
      </c>
      <c r="F2842" t="s">
        <v>666</v>
      </c>
      <c r="G2842" t="s">
        <v>11044</v>
      </c>
      <c r="H2842" t="s">
        <v>1327</v>
      </c>
      <c r="I2842" t="s">
        <v>1328</v>
      </c>
      <c r="J2842">
        <v>1</v>
      </c>
      <c r="L2842" t="s">
        <v>1272</v>
      </c>
      <c r="M2842" t="s">
        <v>1329</v>
      </c>
      <c r="N2842" t="s">
        <v>1330</v>
      </c>
      <c r="O2842" t="s">
        <v>8181</v>
      </c>
      <c r="P2842" t="s">
        <v>1</v>
      </c>
      <c r="Q2842" t="s">
        <v>2</v>
      </c>
      <c r="R2842" t="s">
        <v>2</v>
      </c>
      <c r="S2842" t="s">
        <v>8646</v>
      </c>
      <c r="T2842" t="b">
        <v>0</v>
      </c>
      <c r="U2842" t="b">
        <v>1</v>
      </c>
      <c r="V2842">
        <v>1</v>
      </c>
      <c r="W2842">
        <v>150</v>
      </c>
      <c r="Y2842">
        <v>75</v>
      </c>
      <c r="AG2842" t="s">
        <v>6814</v>
      </c>
      <c r="AH2842" t="s">
        <v>8182</v>
      </c>
    </row>
    <row r="2843" spans="1:34" x14ac:dyDescent="0.25">
      <c r="A2843">
        <v>8</v>
      </c>
      <c r="B2843" t="s">
        <v>659</v>
      </c>
      <c r="C2843" t="s">
        <v>662</v>
      </c>
      <c r="D2843" t="s">
        <v>660</v>
      </c>
      <c r="E2843" t="s">
        <v>661</v>
      </c>
      <c r="F2843" t="s">
        <v>666</v>
      </c>
      <c r="G2843" t="s">
        <v>11044</v>
      </c>
      <c r="H2843" t="s">
        <v>1327</v>
      </c>
      <c r="I2843" t="s">
        <v>1328</v>
      </c>
      <c r="J2843">
        <v>1</v>
      </c>
      <c r="L2843" t="s">
        <v>1272</v>
      </c>
      <c r="M2843" t="s">
        <v>1329</v>
      </c>
      <c r="N2843" t="s">
        <v>1330</v>
      </c>
      <c r="O2843" t="s">
        <v>8183</v>
      </c>
      <c r="P2843" t="s">
        <v>1</v>
      </c>
      <c r="Q2843" t="s">
        <v>2</v>
      </c>
      <c r="R2843" t="s">
        <v>2</v>
      </c>
      <c r="S2843" t="s">
        <v>8646</v>
      </c>
      <c r="T2843" t="b">
        <v>0</v>
      </c>
      <c r="U2843" t="b">
        <v>1</v>
      </c>
      <c r="V2843">
        <v>2</v>
      </c>
      <c r="W2843">
        <v>150</v>
      </c>
      <c r="Y2843">
        <v>64.800000000000011</v>
      </c>
      <c r="AG2843" t="s">
        <v>8184</v>
      </c>
      <c r="AH2843" t="s">
        <v>8185</v>
      </c>
    </row>
    <row r="2844" spans="1:34" x14ac:dyDescent="0.25">
      <c r="A2844">
        <v>8</v>
      </c>
      <c r="B2844" t="s">
        <v>659</v>
      </c>
      <c r="C2844" t="s">
        <v>662</v>
      </c>
      <c r="D2844" t="s">
        <v>660</v>
      </c>
      <c r="E2844" t="s">
        <v>661</v>
      </c>
      <c r="F2844" t="s">
        <v>666</v>
      </c>
      <c r="G2844" t="s">
        <v>11044</v>
      </c>
      <c r="H2844" t="s">
        <v>1327</v>
      </c>
      <c r="I2844" t="s">
        <v>1328</v>
      </c>
      <c r="J2844">
        <v>1</v>
      </c>
      <c r="L2844" t="s">
        <v>1272</v>
      </c>
      <c r="M2844" t="s">
        <v>1329</v>
      </c>
      <c r="N2844" t="s">
        <v>1330</v>
      </c>
      <c r="O2844" t="s">
        <v>8186</v>
      </c>
      <c r="P2844" t="s">
        <v>1</v>
      </c>
      <c r="Q2844" t="s">
        <v>2</v>
      </c>
      <c r="R2844" t="s">
        <v>2</v>
      </c>
      <c r="S2844" t="s">
        <v>8646</v>
      </c>
      <c r="T2844" t="b">
        <v>0</v>
      </c>
      <c r="U2844" t="b">
        <v>1</v>
      </c>
      <c r="V2844">
        <v>3</v>
      </c>
      <c r="W2844">
        <v>150</v>
      </c>
      <c r="Y2844">
        <v>60</v>
      </c>
      <c r="AG2844" t="s">
        <v>6869</v>
      </c>
      <c r="AH2844" t="s">
        <v>8187</v>
      </c>
    </row>
    <row r="2845" spans="1:34" x14ac:dyDescent="0.25">
      <c r="A2845">
        <v>8</v>
      </c>
      <c r="B2845" t="s">
        <v>659</v>
      </c>
      <c r="C2845" t="s">
        <v>662</v>
      </c>
      <c r="D2845" t="s">
        <v>660</v>
      </c>
      <c r="E2845" t="s">
        <v>661</v>
      </c>
      <c r="F2845" t="s">
        <v>666</v>
      </c>
      <c r="G2845" t="s">
        <v>11044</v>
      </c>
      <c r="H2845" t="s">
        <v>1327</v>
      </c>
      <c r="I2845" t="s">
        <v>1328</v>
      </c>
      <c r="J2845">
        <v>1</v>
      </c>
      <c r="L2845" t="s">
        <v>1272</v>
      </c>
      <c r="M2845" t="s">
        <v>1329</v>
      </c>
      <c r="N2845" t="s">
        <v>1330</v>
      </c>
      <c r="O2845" t="s">
        <v>8188</v>
      </c>
      <c r="P2845" t="s">
        <v>1</v>
      </c>
      <c r="Q2845" t="s">
        <v>2</v>
      </c>
      <c r="R2845" t="s">
        <v>2</v>
      </c>
      <c r="S2845" t="s">
        <v>8646</v>
      </c>
      <c r="T2845" t="b">
        <v>0</v>
      </c>
      <c r="U2845" t="b">
        <v>1</v>
      </c>
      <c r="V2845">
        <v>4</v>
      </c>
      <c r="W2845">
        <v>150</v>
      </c>
      <c r="Y2845">
        <v>55.800000000000004</v>
      </c>
      <c r="AG2845" t="s">
        <v>8189</v>
      </c>
      <c r="AH2845" t="s">
        <v>8190</v>
      </c>
    </row>
    <row r="2846" spans="1:34" x14ac:dyDescent="0.25">
      <c r="A2846">
        <v>8</v>
      </c>
      <c r="B2846" t="s">
        <v>659</v>
      </c>
      <c r="C2846" t="s">
        <v>662</v>
      </c>
      <c r="D2846" t="s">
        <v>660</v>
      </c>
      <c r="E2846" t="s">
        <v>661</v>
      </c>
      <c r="F2846" t="s">
        <v>666</v>
      </c>
      <c r="G2846" t="s">
        <v>11044</v>
      </c>
      <c r="H2846" t="s">
        <v>1327</v>
      </c>
      <c r="I2846" t="s">
        <v>1328</v>
      </c>
      <c r="J2846">
        <v>1</v>
      </c>
      <c r="L2846" t="s">
        <v>1272</v>
      </c>
      <c r="M2846" t="s">
        <v>1329</v>
      </c>
      <c r="N2846" t="s">
        <v>1330</v>
      </c>
      <c r="O2846" t="s">
        <v>8191</v>
      </c>
      <c r="P2846" t="s">
        <v>32</v>
      </c>
      <c r="Q2846" t="s">
        <v>25</v>
      </c>
      <c r="R2846" t="s">
        <v>25</v>
      </c>
      <c r="S2846" t="s">
        <v>8646</v>
      </c>
      <c r="T2846" t="b">
        <v>0</v>
      </c>
      <c r="U2846" t="b">
        <v>0</v>
      </c>
      <c r="V2846">
        <v>1</v>
      </c>
      <c r="W2846">
        <v>195</v>
      </c>
      <c r="X2846">
        <v>8</v>
      </c>
      <c r="AB2846">
        <v>2</v>
      </c>
      <c r="AC2846">
        <v>1</v>
      </c>
      <c r="AD2846">
        <v>3</v>
      </c>
      <c r="AE2846" t="s">
        <v>618</v>
      </c>
      <c r="AG2846" t="s">
        <v>8192</v>
      </c>
      <c r="AH2846" t="s">
        <v>8193</v>
      </c>
    </row>
    <row r="2847" spans="1:34" x14ac:dyDescent="0.25">
      <c r="A2847">
        <v>8</v>
      </c>
      <c r="B2847" t="s">
        <v>659</v>
      </c>
      <c r="C2847" t="s">
        <v>662</v>
      </c>
      <c r="D2847" t="s">
        <v>660</v>
      </c>
      <c r="E2847" t="s">
        <v>661</v>
      </c>
      <c r="F2847" t="s">
        <v>666</v>
      </c>
      <c r="G2847" t="s">
        <v>11044</v>
      </c>
      <c r="H2847" t="s">
        <v>1327</v>
      </c>
      <c r="I2847" t="s">
        <v>1328</v>
      </c>
      <c r="J2847">
        <v>1</v>
      </c>
      <c r="L2847" t="s">
        <v>1272</v>
      </c>
      <c r="M2847" t="s">
        <v>1329</v>
      </c>
      <c r="N2847" t="s">
        <v>1330</v>
      </c>
      <c r="O2847" t="s">
        <v>8194</v>
      </c>
      <c r="P2847" t="s">
        <v>32</v>
      </c>
      <c r="Q2847" t="s">
        <v>25</v>
      </c>
      <c r="R2847" t="s">
        <v>25</v>
      </c>
      <c r="S2847" t="s">
        <v>8646</v>
      </c>
      <c r="T2847" t="b">
        <v>0</v>
      </c>
      <c r="U2847" t="b">
        <v>0</v>
      </c>
      <c r="V2847">
        <v>2</v>
      </c>
      <c r="W2847">
        <v>200</v>
      </c>
      <c r="X2847">
        <v>8</v>
      </c>
      <c r="AB2847">
        <v>2</v>
      </c>
      <c r="AC2847">
        <v>1</v>
      </c>
      <c r="AD2847">
        <v>3</v>
      </c>
      <c r="AE2847" t="s">
        <v>618</v>
      </c>
      <c r="AG2847" t="s">
        <v>8192</v>
      </c>
      <c r="AH2847" t="s">
        <v>8195</v>
      </c>
    </row>
    <row r="2848" spans="1:34" x14ac:dyDescent="0.25">
      <c r="A2848">
        <v>8</v>
      </c>
      <c r="B2848" t="s">
        <v>659</v>
      </c>
      <c r="C2848" t="s">
        <v>662</v>
      </c>
      <c r="D2848" t="s">
        <v>660</v>
      </c>
      <c r="E2848" t="s">
        <v>661</v>
      </c>
      <c r="F2848" t="s">
        <v>666</v>
      </c>
      <c r="G2848" t="s">
        <v>11044</v>
      </c>
      <c r="H2848" t="s">
        <v>1327</v>
      </c>
      <c r="I2848" t="s">
        <v>1328</v>
      </c>
      <c r="J2848">
        <v>1</v>
      </c>
      <c r="L2848" t="s">
        <v>1272</v>
      </c>
      <c r="M2848" t="s">
        <v>1329</v>
      </c>
      <c r="N2848" t="s">
        <v>1330</v>
      </c>
      <c r="O2848" t="s">
        <v>8196</v>
      </c>
      <c r="P2848" t="s">
        <v>32</v>
      </c>
      <c r="Q2848" t="s">
        <v>25</v>
      </c>
      <c r="R2848" t="s">
        <v>25</v>
      </c>
      <c r="S2848" t="s">
        <v>8646</v>
      </c>
      <c r="T2848" t="b">
        <v>0</v>
      </c>
      <c r="U2848" t="b">
        <v>0</v>
      </c>
      <c r="V2848">
        <v>3</v>
      </c>
      <c r="W2848">
        <v>205</v>
      </c>
      <c r="X2848">
        <v>8</v>
      </c>
      <c r="AB2848">
        <v>2</v>
      </c>
      <c r="AC2848">
        <v>1</v>
      </c>
      <c r="AD2848">
        <v>3</v>
      </c>
      <c r="AE2848" t="s">
        <v>1745</v>
      </c>
      <c r="AG2848" t="s">
        <v>8197</v>
      </c>
      <c r="AH2848" t="s">
        <v>8198</v>
      </c>
    </row>
    <row r="2849" spans="1:34" x14ac:dyDescent="0.25">
      <c r="A2849">
        <v>8</v>
      </c>
      <c r="B2849" t="s">
        <v>659</v>
      </c>
      <c r="C2849" t="s">
        <v>662</v>
      </c>
      <c r="D2849" t="s">
        <v>660</v>
      </c>
      <c r="E2849" t="s">
        <v>661</v>
      </c>
      <c r="F2849" t="s">
        <v>666</v>
      </c>
      <c r="G2849" t="s">
        <v>11044</v>
      </c>
      <c r="H2849" t="s">
        <v>1327</v>
      </c>
      <c r="I2849" t="s">
        <v>1328</v>
      </c>
      <c r="J2849">
        <v>1</v>
      </c>
      <c r="L2849" t="s">
        <v>1272</v>
      </c>
      <c r="M2849" t="s">
        <v>1329</v>
      </c>
      <c r="N2849" t="s">
        <v>1330</v>
      </c>
      <c r="O2849" t="s">
        <v>8199</v>
      </c>
      <c r="P2849" t="s">
        <v>32</v>
      </c>
      <c r="Q2849" t="s">
        <v>25</v>
      </c>
      <c r="R2849" t="s">
        <v>25</v>
      </c>
      <c r="S2849" t="s">
        <v>8646</v>
      </c>
      <c r="T2849" t="b">
        <v>0</v>
      </c>
      <c r="U2849" t="b">
        <v>0</v>
      </c>
      <c r="V2849">
        <v>4</v>
      </c>
      <c r="W2849">
        <v>210</v>
      </c>
      <c r="X2849">
        <v>6</v>
      </c>
      <c r="AB2849">
        <v>2</v>
      </c>
      <c r="AC2849">
        <v>1</v>
      </c>
      <c r="AD2849">
        <v>3</v>
      </c>
      <c r="AE2849" t="s">
        <v>610</v>
      </c>
      <c r="AG2849" t="s">
        <v>8200</v>
      </c>
      <c r="AH2849" t="s">
        <v>8201</v>
      </c>
    </row>
    <row r="2850" spans="1:34" x14ac:dyDescent="0.25">
      <c r="A2850">
        <v>8</v>
      </c>
      <c r="B2850" t="s">
        <v>659</v>
      </c>
      <c r="C2850" t="s">
        <v>662</v>
      </c>
      <c r="D2850" t="s">
        <v>660</v>
      </c>
      <c r="E2850" t="s">
        <v>661</v>
      </c>
      <c r="F2850" t="s">
        <v>666</v>
      </c>
      <c r="G2850" t="s">
        <v>11044</v>
      </c>
      <c r="H2850" t="s">
        <v>1327</v>
      </c>
      <c r="I2850" t="s">
        <v>1328</v>
      </c>
      <c r="J2850">
        <v>1</v>
      </c>
      <c r="L2850" t="s">
        <v>1272</v>
      </c>
      <c r="M2850" t="s">
        <v>1329</v>
      </c>
      <c r="N2850" t="s">
        <v>1330</v>
      </c>
      <c r="O2850" t="s">
        <v>8202</v>
      </c>
      <c r="P2850" t="s">
        <v>45</v>
      </c>
      <c r="Q2850" t="s">
        <v>25</v>
      </c>
      <c r="R2850" t="s">
        <v>25</v>
      </c>
      <c r="S2850" t="s">
        <v>26</v>
      </c>
      <c r="T2850" t="b">
        <v>1</v>
      </c>
      <c r="U2850" t="b">
        <v>0</v>
      </c>
      <c r="V2850">
        <v>1</v>
      </c>
      <c r="W2850">
        <v>70</v>
      </c>
      <c r="X2850">
        <v>12</v>
      </c>
      <c r="AB2850">
        <v>2</v>
      </c>
      <c r="AC2850">
        <v>1</v>
      </c>
      <c r="AD2850">
        <v>3</v>
      </c>
      <c r="AE2850" t="s">
        <v>618</v>
      </c>
      <c r="AG2850" t="s">
        <v>8203</v>
      </c>
      <c r="AH2850" t="s">
        <v>8204</v>
      </c>
    </row>
    <row r="2851" spans="1:34" x14ac:dyDescent="0.25">
      <c r="A2851">
        <v>8</v>
      </c>
      <c r="B2851" t="s">
        <v>659</v>
      </c>
      <c r="C2851" t="s">
        <v>662</v>
      </c>
      <c r="D2851" t="s">
        <v>660</v>
      </c>
      <c r="E2851" t="s">
        <v>661</v>
      </c>
      <c r="F2851" t="s">
        <v>666</v>
      </c>
      <c r="G2851" t="s">
        <v>11044</v>
      </c>
      <c r="H2851" t="s">
        <v>1327</v>
      </c>
      <c r="I2851" t="s">
        <v>1328</v>
      </c>
      <c r="J2851">
        <v>1</v>
      </c>
      <c r="L2851" t="s">
        <v>1272</v>
      </c>
      <c r="M2851" t="s">
        <v>1329</v>
      </c>
      <c r="N2851" t="s">
        <v>1330</v>
      </c>
      <c r="O2851" t="s">
        <v>8205</v>
      </c>
      <c r="P2851" t="s">
        <v>45</v>
      </c>
      <c r="Q2851" t="s">
        <v>25</v>
      </c>
      <c r="R2851" t="s">
        <v>25</v>
      </c>
      <c r="S2851" t="s">
        <v>26</v>
      </c>
      <c r="T2851" t="b">
        <v>1</v>
      </c>
      <c r="U2851" t="b">
        <v>0</v>
      </c>
      <c r="V2851">
        <v>2</v>
      </c>
      <c r="W2851">
        <v>70</v>
      </c>
      <c r="X2851">
        <v>12</v>
      </c>
      <c r="AB2851">
        <v>2</v>
      </c>
      <c r="AC2851">
        <v>1</v>
      </c>
      <c r="AD2851">
        <v>3</v>
      </c>
      <c r="AE2851" t="s">
        <v>618</v>
      </c>
      <c r="AG2851" t="s">
        <v>8206</v>
      </c>
      <c r="AH2851" t="s">
        <v>8207</v>
      </c>
    </row>
    <row r="2852" spans="1:34" x14ac:dyDescent="0.25">
      <c r="A2852">
        <v>8</v>
      </c>
      <c r="B2852" t="s">
        <v>659</v>
      </c>
      <c r="C2852" t="s">
        <v>662</v>
      </c>
      <c r="D2852" t="s">
        <v>660</v>
      </c>
      <c r="E2852" t="s">
        <v>661</v>
      </c>
      <c r="F2852" t="s">
        <v>666</v>
      </c>
      <c r="G2852" t="s">
        <v>11044</v>
      </c>
      <c r="H2852" t="s">
        <v>1327</v>
      </c>
      <c r="I2852" t="s">
        <v>1328</v>
      </c>
      <c r="J2852">
        <v>1</v>
      </c>
      <c r="L2852" t="s">
        <v>1272</v>
      </c>
      <c r="M2852" t="s">
        <v>1329</v>
      </c>
      <c r="N2852" t="s">
        <v>1330</v>
      </c>
      <c r="O2852" t="s">
        <v>8208</v>
      </c>
      <c r="P2852" t="s">
        <v>45</v>
      </c>
      <c r="Q2852" t="s">
        <v>25</v>
      </c>
      <c r="R2852" t="s">
        <v>25</v>
      </c>
      <c r="S2852" t="s">
        <v>26</v>
      </c>
      <c r="T2852" t="b">
        <v>1</v>
      </c>
      <c r="U2852" t="b">
        <v>0</v>
      </c>
      <c r="V2852">
        <v>3</v>
      </c>
      <c r="W2852">
        <v>72.5</v>
      </c>
      <c r="X2852">
        <v>10</v>
      </c>
      <c r="AB2852">
        <v>2</v>
      </c>
      <c r="AC2852">
        <v>1</v>
      </c>
      <c r="AD2852">
        <v>3</v>
      </c>
      <c r="AE2852" t="s">
        <v>618</v>
      </c>
      <c r="AG2852" t="s">
        <v>8209</v>
      </c>
      <c r="AH2852" t="s">
        <v>8210</v>
      </c>
    </row>
    <row r="2853" spans="1:34" x14ac:dyDescent="0.25">
      <c r="A2853">
        <v>8</v>
      </c>
      <c r="B2853" t="s">
        <v>659</v>
      </c>
      <c r="C2853" t="s">
        <v>662</v>
      </c>
      <c r="D2853" t="s">
        <v>660</v>
      </c>
      <c r="E2853" t="s">
        <v>661</v>
      </c>
      <c r="F2853" t="s">
        <v>666</v>
      </c>
      <c r="G2853" t="s">
        <v>11044</v>
      </c>
      <c r="H2853" t="s">
        <v>1327</v>
      </c>
      <c r="I2853" t="s">
        <v>1328</v>
      </c>
      <c r="J2853">
        <v>1</v>
      </c>
      <c r="L2853" t="s">
        <v>1272</v>
      </c>
      <c r="M2853" t="s">
        <v>1329</v>
      </c>
      <c r="N2853" t="s">
        <v>1330</v>
      </c>
      <c r="O2853" t="s">
        <v>8211</v>
      </c>
      <c r="P2853" t="s">
        <v>59</v>
      </c>
      <c r="Q2853" t="s">
        <v>25</v>
      </c>
      <c r="R2853" t="s">
        <v>25</v>
      </c>
      <c r="S2853" t="s">
        <v>8645</v>
      </c>
      <c r="T2853" t="b">
        <v>1</v>
      </c>
      <c r="U2853" t="b">
        <v>0</v>
      </c>
      <c r="V2853">
        <v>1</v>
      </c>
      <c r="W2853">
        <v>55</v>
      </c>
      <c r="X2853">
        <v>12</v>
      </c>
      <c r="AB2853">
        <v>2</v>
      </c>
      <c r="AC2853">
        <v>1</v>
      </c>
      <c r="AD2853">
        <v>3</v>
      </c>
      <c r="AE2853" t="s">
        <v>1745</v>
      </c>
      <c r="AG2853" t="s">
        <v>8212</v>
      </c>
      <c r="AH2853" t="s">
        <v>8213</v>
      </c>
    </row>
    <row r="2854" spans="1:34" x14ac:dyDescent="0.25">
      <c r="A2854">
        <v>8</v>
      </c>
      <c r="B2854" t="s">
        <v>659</v>
      </c>
      <c r="C2854" t="s">
        <v>662</v>
      </c>
      <c r="D2854" t="s">
        <v>660</v>
      </c>
      <c r="E2854" t="s">
        <v>661</v>
      </c>
      <c r="F2854" t="s">
        <v>666</v>
      </c>
      <c r="G2854" t="s">
        <v>11044</v>
      </c>
      <c r="H2854" t="s">
        <v>1327</v>
      </c>
      <c r="I2854" t="s">
        <v>1328</v>
      </c>
      <c r="J2854">
        <v>1</v>
      </c>
      <c r="L2854" t="s">
        <v>1272</v>
      </c>
      <c r="M2854" t="s">
        <v>1329</v>
      </c>
      <c r="N2854" t="s">
        <v>1330</v>
      </c>
      <c r="O2854" t="s">
        <v>8214</v>
      </c>
      <c r="P2854" t="s">
        <v>59</v>
      </c>
      <c r="Q2854" t="s">
        <v>25</v>
      </c>
      <c r="R2854" t="s">
        <v>25</v>
      </c>
      <c r="S2854" t="s">
        <v>8645</v>
      </c>
      <c r="T2854" t="b">
        <v>1</v>
      </c>
      <c r="U2854" t="b">
        <v>0</v>
      </c>
      <c r="V2854">
        <v>2</v>
      </c>
      <c r="W2854">
        <v>55</v>
      </c>
      <c r="X2854">
        <v>12</v>
      </c>
      <c r="AB2854">
        <v>2</v>
      </c>
      <c r="AC2854">
        <v>1</v>
      </c>
      <c r="AD2854">
        <v>3</v>
      </c>
      <c r="AE2854" t="s">
        <v>1745</v>
      </c>
      <c r="AG2854" t="s">
        <v>8212</v>
      </c>
      <c r="AH2854" t="s">
        <v>8215</v>
      </c>
    </row>
    <row r="2855" spans="1:34" x14ac:dyDescent="0.25">
      <c r="A2855">
        <v>8</v>
      </c>
      <c r="B2855" t="s">
        <v>659</v>
      </c>
      <c r="C2855" t="s">
        <v>662</v>
      </c>
      <c r="D2855" t="s">
        <v>660</v>
      </c>
      <c r="E2855" t="s">
        <v>661</v>
      </c>
      <c r="F2855" t="s">
        <v>666</v>
      </c>
      <c r="G2855" t="s">
        <v>11044</v>
      </c>
      <c r="H2855" t="s">
        <v>1327</v>
      </c>
      <c r="I2855" t="s">
        <v>1328</v>
      </c>
      <c r="J2855">
        <v>1</v>
      </c>
      <c r="L2855" t="s">
        <v>1272</v>
      </c>
      <c r="M2855" t="s">
        <v>1329</v>
      </c>
      <c r="N2855" t="s">
        <v>1330</v>
      </c>
      <c r="O2855" t="s">
        <v>8216</v>
      </c>
      <c r="P2855" t="s">
        <v>59</v>
      </c>
      <c r="Q2855" t="s">
        <v>25</v>
      </c>
      <c r="R2855" t="s">
        <v>25</v>
      </c>
      <c r="S2855" t="s">
        <v>8645</v>
      </c>
      <c r="T2855" t="b">
        <v>1</v>
      </c>
      <c r="U2855" t="b">
        <v>0</v>
      </c>
      <c r="V2855">
        <v>3</v>
      </c>
      <c r="W2855">
        <v>55</v>
      </c>
      <c r="X2855">
        <v>10</v>
      </c>
      <c r="AB2855">
        <v>2</v>
      </c>
      <c r="AC2855">
        <v>1</v>
      </c>
      <c r="AD2855">
        <v>3</v>
      </c>
      <c r="AE2855" t="s">
        <v>1745</v>
      </c>
      <c r="AG2855" t="s">
        <v>8212</v>
      </c>
      <c r="AH2855" t="s">
        <v>8217</v>
      </c>
    </row>
    <row r="2856" spans="1:34" x14ac:dyDescent="0.25">
      <c r="A2856">
        <v>8</v>
      </c>
      <c r="B2856" t="s">
        <v>659</v>
      </c>
      <c r="C2856" t="s">
        <v>662</v>
      </c>
      <c r="D2856" t="s">
        <v>660</v>
      </c>
      <c r="E2856" t="s">
        <v>661</v>
      </c>
      <c r="F2856" t="s">
        <v>666</v>
      </c>
      <c r="G2856" t="s">
        <v>11044</v>
      </c>
      <c r="H2856" t="s">
        <v>1327</v>
      </c>
      <c r="I2856" t="s">
        <v>1328</v>
      </c>
      <c r="J2856">
        <v>1</v>
      </c>
      <c r="L2856" t="s">
        <v>1272</v>
      </c>
      <c r="M2856" t="s">
        <v>1329</v>
      </c>
      <c r="N2856" t="s">
        <v>1330</v>
      </c>
      <c r="O2856" t="s">
        <v>8218</v>
      </c>
      <c r="P2856" t="s">
        <v>8734</v>
      </c>
      <c r="Q2856" t="s">
        <v>8644</v>
      </c>
      <c r="R2856" t="s">
        <v>8488</v>
      </c>
      <c r="S2856" t="s">
        <v>8643</v>
      </c>
      <c r="T2856" t="b">
        <v>0</v>
      </c>
      <c r="U2856" t="b">
        <v>0</v>
      </c>
      <c r="V2856">
        <v>1</v>
      </c>
      <c r="W2856">
        <v>30</v>
      </c>
      <c r="X2856">
        <v>10</v>
      </c>
      <c r="AB2856">
        <v>2</v>
      </c>
      <c r="AC2856">
        <v>1</v>
      </c>
      <c r="AD2856">
        <v>3</v>
      </c>
      <c r="AE2856" t="s">
        <v>610</v>
      </c>
      <c r="AG2856" t="s">
        <v>8219</v>
      </c>
      <c r="AH2856" t="s">
        <v>8220</v>
      </c>
    </row>
    <row r="2857" spans="1:34" x14ac:dyDescent="0.25">
      <c r="A2857">
        <v>8</v>
      </c>
      <c r="B2857" t="s">
        <v>659</v>
      </c>
      <c r="C2857" t="s">
        <v>662</v>
      </c>
      <c r="D2857" t="s">
        <v>660</v>
      </c>
      <c r="E2857" t="s">
        <v>661</v>
      </c>
      <c r="F2857" t="s">
        <v>666</v>
      </c>
      <c r="G2857" t="s">
        <v>11044</v>
      </c>
      <c r="H2857" t="s">
        <v>1327</v>
      </c>
      <c r="I2857" t="s">
        <v>1328</v>
      </c>
      <c r="J2857">
        <v>1</v>
      </c>
      <c r="L2857" t="s">
        <v>1272</v>
      </c>
      <c r="M2857" t="s">
        <v>1329</v>
      </c>
      <c r="N2857" t="s">
        <v>1330</v>
      </c>
      <c r="O2857" t="s">
        <v>8221</v>
      </c>
      <c r="P2857" t="s">
        <v>8734</v>
      </c>
      <c r="Q2857" t="s">
        <v>8644</v>
      </c>
      <c r="R2857" t="s">
        <v>8488</v>
      </c>
      <c r="S2857" t="s">
        <v>8643</v>
      </c>
      <c r="T2857" t="b">
        <v>0</v>
      </c>
      <c r="U2857" t="b">
        <v>0</v>
      </c>
      <c r="V2857">
        <v>2</v>
      </c>
      <c r="W2857">
        <v>30</v>
      </c>
      <c r="X2857">
        <v>8</v>
      </c>
      <c r="AB2857">
        <v>2</v>
      </c>
      <c r="AC2857">
        <v>1</v>
      </c>
      <c r="AD2857">
        <v>3</v>
      </c>
      <c r="AE2857" t="s">
        <v>610</v>
      </c>
      <c r="AG2857" t="s">
        <v>8219</v>
      </c>
      <c r="AH2857" t="s">
        <v>8222</v>
      </c>
    </row>
    <row r="2858" spans="1:34" x14ac:dyDescent="0.25">
      <c r="A2858">
        <v>8</v>
      </c>
      <c r="B2858" t="s">
        <v>659</v>
      </c>
      <c r="C2858" t="s">
        <v>662</v>
      </c>
      <c r="D2858" t="s">
        <v>660</v>
      </c>
      <c r="E2858" t="s">
        <v>661</v>
      </c>
      <c r="F2858" t="s">
        <v>666</v>
      </c>
      <c r="G2858" t="s">
        <v>11044</v>
      </c>
      <c r="H2858" t="s">
        <v>1327</v>
      </c>
      <c r="I2858" t="s">
        <v>1328</v>
      </c>
      <c r="J2858">
        <v>1</v>
      </c>
      <c r="L2858" t="s">
        <v>1272</v>
      </c>
      <c r="M2858" t="s">
        <v>1329</v>
      </c>
      <c r="N2858" t="s">
        <v>1330</v>
      </c>
      <c r="O2858" t="s">
        <v>8223</v>
      </c>
      <c r="P2858" t="s">
        <v>8734</v>
      </c>
      <c r="Q2858" t="s">
        <v>8644</v>
      </c>
      <c r="R2858" t="s">
        <v>8488</v>
      </c>
      <c r="S2858" t="s">
        <v>8643</v>
      </c>
      <c r="T2858" t="b">
        <v>0</v>
      </c>
      <c r="U2858" t="b">
        <v>0</v>
      </c>
      <c r="V2858">
        <v>3</v>
      </c>
      <c r="W2858">
        <v>30</v>
      </c>
      <c r="X2858">
        <v>7.5</v>
      </c>
      <c r="AB2858">
        <v>2</v>
      </c>
      <c r="AC2858">
        <v>1</v>
      </c>
      <c r="AD2858">
        <v>3</v>
      </c>
      <c r="AE2858" t="s">
        <v>610</v>
      </c>
      <c r="AG2858" t="s">
        <v>8219</v>
      </c>
      <c r="AH2858" t="s">
        <v>8224</v>
      </c>
    </row>
    <row r="2859" spans="1:34" x14ac:dyDescent="0.25">
      <c r="A2859">
        <v>8</v>
      </c>
      <c r="B2859" t="s">
        <v>659</v>
      </c>
      <c r="C2859" t="s">
        <v>662</v>
      </c>
      <c r="D2859" t="s">
        <v>660</v>
      </c>
      <c r="E2859" t="s">
        <v>661</v>
      </c>
      <c r="F2859" t="s">
        <v>666</v>
      </c>
      <c r="G2859" t="s">
        <v>11044</v>
      </c>
      <c r="H2859" t="s">
        <v>1327</v>
      </c>
      <c r="I2859" t="s">
        <v>1328</v>
      </c>
      <c r="J2859">
        <v>1</v>
      </c>
      <c r="L2859" t="s">
        <v>1272</v>
      </c>
      <c r="M2859" t="s">
        <v>1329</v>
      </c>
      <c r="N2859" t="s">
        <v>1330</v>
      </c>
      <c r="O2859" t="s">
        <v>8225</v>
      </c>
      <c r="P2859" t="s">
        <v>73</v>
      </c>
      <c r="Q2859" t="s">
        <v>25</v>
      </c>
      <c r="R2859" t="s">
        <v>25</v>
      </c>
      <c r="S2859" t="s">
        <v>8646</v>
      </c>
      <c r="T2859" t="b">
        <v>0</v>
      </c>
      <c r="U2859" t="b">
        <v>0</v>
      </c>
      <c r="V2859">
        <v>1</v>
      </c>
      <c r="W2859">
        <v>42.5</v>
      </c>
      <c r="X2859">
        <v>15</v>
      </c>
      <c r="AB2859">
        <v>2</v>
      </c>
      <c r="AC2859">
        <v>1</v>
      </c>
      <c r="AD2859">
        <v>3</v>
      </c>
      <c r="AE2859" t="s">
        <v>618</v>
      </c>
      <c r="AG2859" t="s">
        <v>3189</v>
      </c>
      <c r="AH2859" t="s">
        <v>8226</v>
      </c>
    </row>
    <row r="2860" spans="1:34" x14ac:dyDescent="0.25">
      <c r="A2860">
        <v>8</v>
      </c>
      <c r="B2860" t="s">
        <v>659</v>
      </c>
      <c r="C2860" t="s">
        <v>662</v>
      </c>
      <c r="D2860" t="s">
        <v>660</v>
      </c>
      <c r="E2860" t="s">
        <v>661</v>
      </c>
      <c r="F2860" t="s">
        <v>666</v>
      </c>
      <c r="G2860" t="s">
        <v>11044</v>
      </c>
      <c r="H2860" t="s">
        <v>1327</v>
      </c>
      <c r="I2860" t="s">
        <v>1328</v>
      </c>
      <c r="J2860">
        <v>1</v>
      </c>
      <c r="L2860" t="s">
        <v>1272</v>
      </c>
      <c r="M2860" t="s">
        <v>1329</v>
      </c>
      <c r="N2860" t="s">
        <v>1330</v>
      </c>
      <c r="O2860" t="s">
        <v>8227</v>
      </c>
      <c r="P2860" t="s">
        <v>73</v>
      </c>
      <c r="Q2860" t="s">
        <v>25</v>
      </c>
      <c r="R2860" t="s">
        <v>25</v>
      </c>
      <c r="S2860" t="s">
        <v>8646</v>
      </c>
      <c r="T2860" t="b">
        <v>0</v>
      </c>
      <c r="U2860" t="b">
        <v>0</v>
      </c>
      <c r="V2860">
        <v>2</v>
      </c>
      <c r="W2860">
        <v>45</v>
      </c>
      <c r="X2860">
        <v>15</v>
      </c>
      <c r="AB2860">
        <v>2</v>
      </c>
      <c r="AC2860">
        <v>1</v>
      </c>
      <c r="AD2860">
        <v>3</v>
      </c>
      <c r="AE2860" t="s">
        <v>618</v>
      </c>
      <c r="AG2860" t="s">
        <v>3189</v>
      </c>
      <c r="AH2860" t="s">
        <v>8228</v>
      </c>
    </row>
    <row r="2861" spans="1:34" x14ac:dyDescent="0.25">
      <c r="A2861">
        <v>8</v>
      </c>
      <c r="B2861" t="s">
        <v>659</v>
      </c>
      <c r="C2861" t="s">
        <v>662</v>
      </c>
      <c r="D2861" t="s">
        <v>660</v>
      </c>
      <c r="E2861" t="s">
        <v>661</v>
      </c>
      <c r="F2861" t="s">
        <v>666</v>
      </c>
      <c r="G2861" t="s">
        <v>11044</v>
      </c>
      <c r="H2861" t="s">
        <v>1327</v>
      </c>
      <c r="I2861" t="s">
        <v>1328</v>
      </c>
      <c r="J2861">
        <v>1</v>
      </c>
      <c r="L2861" t="s">
        <v>1272</v>
      </c>
      <c r="M2861" t="s">
        <v>1329</v>
      </c>
      <c r="N2861" t="s">
        <v>1330</v>
      </c>
      <c r="O2861" t="s">
        <v>8229</v>
      </c>
      <c r="P2861" t="s">
        <v>73</v>
      </c>
      <c r="Q2861" t="s">
        <v>25</v>
      </c>
      <c r="R2861" t="s">
        <v>25</v>
      </c>
      <c r="S2861" t="s">
        <v>8646</v>
      </c>
      <c r="T2861" t="b">
        <v>0</v>
      </c>
      <c r="U2861" t="b">
        <v>0</v>
      </c>
      <c r="V2861">
        <v>3</v>
      </c>
      <c r="W2861">
        <v>47.5</v>
      </c>
      <c r="X2861">
        <v>13</v>
      </c>
      <c r="AB2861">
        <v>2</v>
      </c>
      <c r="AC2861">
        <v>1</v>
      </c>
      <c r="AD2861">
        <v>3</v>
      </c>
      <c r="AE2861" t="s">
        <v>1745</v>
      </c>
      <c r="AG2861" t="s">
        <v>2181</v>
      </c>
      <c r="AH2861" t="s">
        <v>1330</v>
      </c>
    </row>
    <row r="2862" spans="1:34" x14ac:dyDescent="0.25">
      <c r="A2862">
        <v>8</v>
      </c>
      <c r="B2862" t="s">
        <v>659</v>
      </c>
      <c r="C2862" t="s">
        <v>662</v>
      </c>
      <c r="D2862" t="s">
        <v>660</v>
      </c>
      <c r="E2862" t="s">
        <v>661</v>
      </c>
      <c r="F2862" t="s">
        <v>666</v>
      </c>
      <c r="G2862" t="s">
        <v>11044</v>
      </c>
      <c r="H2862" t="s">
        <v>1331</v>
      </c>
      <c r="I2862" t="s">
        <v>1332</v>
      </c>
      <c r="J2862">
        <v>2</v>
      </c>
      <c r="L2862" t="s">
        <v>1277</v>
      </c>
      <c r="M2862" t="s">
        <v>1333</v>
      </c>
      <c r="N2862" t="s">
        <v>1334</v>
      </c>
      <c r="O2862" t="s">
        <v>8230</v>
      </c>
      <c r="P2862" t="s">
        <v>363</v>
      </c>
      <c r="Q2862" t="s">
        <v>357</v>
      </c>
      <c r="R2862" t="s">
        <v>357</v>
      </c>
      <c r="S2862" t="s">
        <v>357</v>
      </c>
      <c r="T2862" t="b">
        <v>0</v>
      </c>
      <c r="U2862" t="b">
        <v>1</v>
      </c>
      <c r="V2862">
        <v>1</v>
      </c>
      <c r="Y2862">
        <v>303</v>
      </c>
      <c r="Z2862">
        <v>0.6</v>
      </c>
      <c r="AA2862" t="s">
        <v>3957</v>
      </c>
      <c r="AG2862" t="s">
        <v>8231</v>
      </c>
      <c r="AH2862" t="s">
        <v>1333</v>
      </c>
    </row>
    <row r="2863" spans="1:34" x14ac:dyDescent="0.25">
      <c r="A2863">
        <v>8</v>
      </c>
      <c r="B2863" t="s">
        <v>659</v>
      </c>
      <c r="C2863" t="s">
        <v>662</v>
      </c>
      <c r="D2863" t="s">
        <v>660</v>
      </c>
      <c r="E2863" t="s">
        <v>661</v>
      </c>
      <c r="F2863" t="s">
        <v>666</v>
      </c>
      <c r="G2863" t="s">
        <v>11044</v>
      </c>
      <c r="H2863" t="s">
        <v>1331</v>
      </c>
      <c r="I2863" t="s">
        <v>1332</v>
      </c>
      <c r="J2863">
        <v>2</v>
      </c>
      <c r="L2863" t="s">
        <v>1277</v>
      </c>
      <c r="M2863" t="s">
        <v>1333</v>
      </c>
      <c r="N2863" t="s">
        <v>1334</v>
      </c>
      <c r="O2863" t="s">
        <v>8232</v>
      </c>
      <c r="P2863" t="s">
        <v>394</v>
      </c>
      <c r="Q2863" t="s">
        <v>272</v>
      </c>
      <c r="R2863" t="s">
        <v>8666</v>
      </c>
      <c r="S2863" t="s">
        <v>8645</v>
      </c>
      <c r="T2863" t="b">
        <v>0</v>
      </c>
      <c r="U2863" t="b">
        <v>0</v>
      </c>
      <c r="V2863">
        <v>1</v>
      </c>
      <c r="W2863">
        <v>0</v>
      </c>
      <c r="X2863">
        <v>15</v>
      </c>
      <c r="AF2863" t="s">
        <v>8233</v>
      </c>
      <c r="AG2863" t="s">
        <v>3073</v>
      </c>
      <c r="AH2863" t="s">
        <v>8234</v>
      </c>
    </row>
    <row r="2864" spans="1:34" x14ac:dyDescent="0.25">
      <c r="A2864">
        <v>8</v>
      </c>
      <c r="B2864" t="s">
        <v>659</v>
      </c>
      <c r="C2864" t="s">
        <v>662</v>
      </c>
      <c r="D2864" t="s">
        <v>660</v>
      </c>
      <c r="E2864" t="s">
        <v>661</v>
      </c>
      <c r="F2864" t="s">
        <v>666</v>
      </c>
      <c r="G2864" t="s">
        <v>11044</v>
      </c>
      <c r="H2864" t="s">
        <v>1331</v>
      </c>
      <c r="I2864" t="s">
        <v>1332</v>
      </c>
      <c r="J2864">
        <v>2</v>
      </c>
      <c r="L2864" t="s">
        <v>1277</v>
      </c>
      <c r="M2864" t="s">
        <v>1333</v>
      </c>
      <c r="N2864" t="s">
        <v>1334</v>
      </c>
      <c r="O2864" t="s">
        <v>8235</v>
      </c>
      <c r="P2864" t="s">
        <v>398</v>
      </c>
      <c r="Q2864" t="s">
        <v>272</v>
      </c>
      <c r="R2864" t="s">
        <v>8666</v>
      </c>
      <c r="S2864" t="s">
        <v>8645</v>
      </c>
      <c r="T2864" t="b">
        <v>0</v>
      </c>
      <c r="U2864" t="b">
        <v>0</v>
      </c>
      <c r="V2864">
        <v>1</v>
      </c>
      <c r="W2864">
        <v>0</v>
      </c>
      <c r="X2864">
        <v>12</v>
      </c>
      <c r="AF2864" t="s">
        <v>8233</v>
      </c>
      <c r="AG2864" t="s">
        <v>3073</v>
      </c>
      <c r="AH2864" t="s">
        <v>8236</v>
      </c>
    </row>
    <row r="2865" spans="1:34" x14ac:dyDescent="0.25">
      <c r="A2865">
        <v>8</v>
      </c>
      <c r="B2865" t="s">
        <v>659</v>
      </c>
      <c r="C2865" t="s">
        <v>662</v>
      </c>
      <c r="D2865" t="s">
        <v>660</v>
      </c>
      <c r="E2865" t="s">
        <v>661</v>
      </c>
      <c r="F2865" t="s">
        <v>666</v>
      </c>
      <c r="G2865" t="s">
        <v>11044</v>
      </c>
      <c r="H2865" t="s">
        <v>1331</v>
      </c>
      <c r="I2865" t="s">
        <v>1332</v>
      </c>
      <c r="J2865">
        <v>2</v>
      </c>
      <c r="L2865" t="s">
        <v>1277</v>
      </c>
      <c r="M2865" t="s">
        <v>1333</v>
      </c>
      <c r="N2865" t="s">
        <v>1334</v>
      </c>
      <c r="O2865" t="s">
        <v>8237</v>
      </c>
      <c r="P2865" t="s">
        <v>403</v>
      </c>
      <c r="Q2865" t="s">
        <v>272</v>
      </c>
      <c r="R2865" t="s">
        <v>8666</v>
      </c>
      <c r="S2865" t="s">
        <v>8645</v>
      </c>
      <c r="T2865" t="b">
        <v>0</v>
      </c>
      <c r="U2865" t="b">
        <v>0</v>
      </c>
      <c r="V2865">
        <v>1</v>
      </c>
      <c r="W2865">
        <v>0</v>
      </c>
      <c r="X2865">
        <v>8</v>
      </c>
      <c r="AF2865" t="s">
        <v>8233</v>
      </c>
      <c r="AG2865" t="s">
        <v>3073</v>
      </c>
      <c r="AH2865" t="s">
        <v>8238</v>
      </c>
    </row>
    <row r="2866" spans="1:34" x14ac:dyDescent="0.25">
      <c r="A2866">
        <v>8</v>
      </c>
      <c r="B2866" t="s">
        <v>659</v>
      </c>
      <c r="C2866" t="s">
        <v>662</v>
      </c>
      <c r="D2866" t="s">
        <v>660</v>
      </c>
      <c r="E2866" t="s">
        <v>661</v>
      </c>
      <c r="F2866" t="s">
        <v>666</v>
      </c>
      <c r="G2866" t="s">
        <v>11044</v>
      </c>
      <c r="H2866" t="s">
        <v>1331</v>
      </c>
      <c r="I2866" t="s">
        <v>1332</v>
      </c>
      <c r="J2866">
        <v>2</v>
      </c>
      <c r="L2866" t="s">
        <v>1277</v>
      </c>
      <c r="M2866" t="s">
        <v>1333</v>
      </c>
      <c r="N2866" t="s">
        <v>1334</v>
      </c>
      <c r="O2866" t="s">
        <v>8239</v>
      </c>
      <c r="P2866" t="s">
        <v>389</v>
      </c>
      <c r="Q2866" t="s">
        <v>148</v>
      </c>
      <c r="R2866" t="s">
        <v>8659</v>
      </c>
      <c r="S2866" t="s">
        <v>8662</v>
      </c>
      <c r="T2866" t="b">
        <v>0</v>
      </c>
      <c r="U2866" t="b">
        <v>0</v>
      </c>
      <c r="V2866">
        <v>1</v>
      </c>
      <c r="W2866">
        <v>0</v>
      </c>
      <c r="X2866">
        <v>10</v>
      </c>
      <c r="AF2866" t="s">
        <v>8233</v>
      </c>
      <c r="AH2866" t="s">
        <v>8240</v>
      </c>
    </row>
    <row r="2867" spans="1:34" x14ac:dyDescent="0.25">
      <c r="A2867">
        <v>8</v>
      </c>
      <c r="B2867" t="s">
        <v>659</v>
      </c>
      <c r="C2867" t="s">
        <v>662</v>
      </c>
      <c r="D2867" t="s">
        <v>660</v>
      </c>
      <c r="E2867" t="s">
        <v>661</v>
      </c>
      <c r="F2867" t="s">
        <v>666</v>
      </c>
      <c r="G2867" t="s">
        <v>11044</v>
      </c>
      <c r="H2867" t="s">
        <v>1331</v>
      </c>
      <c r="I2867" t="s">
        <v>1332</v>
      </c>
      <c r="J2867">
        <v>2</v>
      </c>
      <c r="L2867" t="s">
        <v>1277</v>
      </c>
      <c r="M2867" t="s">
        <v>1333</v>
      </c>
      <c r="N2867" t="s">
        <v>1334</v>
      </c>
      <c r="O2867" t="s">
        <v>8241</v>
      </c>
      <c r="P2867" t="s">
        <v>394</v>
      </c>
      <c r="Q2867" t="s">
        <v>272</v>
      </c>
      <c r="R2867" t="s">
        <v>8666</v>
      </c>
      <c r="S2867" t="s">
        <v>8645</v>
      </c>
      <c r="T2867" t="b">
        <v>0</v>
      </c>
      <c r="U2867" t="b">
        <v>0</v>
      </c>
      <c r="V2867">
        <v>2</v>
      </c>
      <c r="W2867">
        <v>0</v>
      </c>
      <c r="X2867">
        <v>15</v>
      </c>
      <c r="AF2867" t="s">
        <v>8242</v>
      </c>
      <c r="AG2867" t="s">
        <v>3073</v>
      </c>
      <c r="AH2867" t="s">
        <v>8243</v>
      </c>
    </row>
    <row r="2868" spans="1:34" x14ac:dyDescent="0.25">
      <c r="A2868">
        <v>8</v>
      </c>
      <c r="B2868" t="s">
        <v>659</v>
      </c>
      <c r="C2868" t="s">
        <v>662</v>
      </c>
      <c r="D2868" t="s">
        <v>660</v>
      </c>
      <c r="E2868" t="s">
        <v>661</v>
      </c>
      <c r="F2868" t="s">
        <v>666</v>
      </c>
      <c r="G2868" t="s">
        <v>11044</v>
      </c>
      <c r="H2868" t="s">
        <v>1331</v>
      </c>
      <c r="I2868" t="s">
        <v>1332</v>
      </c>
      <c r="J2868">
        <v>2</v>
      </c>
      <c r="L2868" t="s">
        <v>1277</v>
      </c>
      <c r="M2868" t="s">
        <v>1333</v>
      </c>
      <c r="N2868" t="s">
        <v>1334</v>
      </c>
      <c r="O2868" t="s">
        <v>8244</v>
      </c>
      <c r="P2868" t="s">
        <v>398</v>
      </c>
      <c r="Q2868" t="s">
        <v>272</v>
      </c>
      <c r="R2868" t="s">
        <v>8666</v>
      </c>
      <c r="S2868" t="s">
        <v>8645</v>
      </c>
      <c r="T2868" t="b">
        <v>0</v>
      </c>
      <c r="U2868" t="b">
        <v>0</v>
      </c>
      <c r="V2868">
        <v>2</v>
      </c>
      <c r="W2868">
        <v>0</v>
      </c>
      <c r="X2868">
        <v>12</v>
      </c>
      <c r="AF2868" t="s">
        <v>8242</v>
      </c>
      <c r="AG2868" t="s">
        <v>3073</v>
      </c>
      <c r="AH2868" t="s">
        <v>8245</v>
      </c>
    </row>
    <row r="2869" spans="1:34" x14ac:dyDescent="0.25">
      <c r="A2869">
        <v>8</v>
      </c>
      <c r="B2869" t="s">
        <v>659</v>
      </c>
      <c r="C2869" t="s">
        <v>662</v>
      </c>
      <c r="D2869" t="s">
        <v>660</v>
      </c>
      <c r="E2869" t="s">
        <v>661</v>
      </c>
      <c r="F2869" t="s">
        <v>666</v>
      </c>
      <c r="G2869" t="s">
        <v>11044</v>
      </c>
      <c r="H2869" t="s">
        <v>1331</v>
      </c>
      <c r="I2869" t="s">
        <v>1332</v>
      </c>
      <c r="J2869">
        <v>2</v>
      </c>
      <c r="L2869" t="s">
        <v>1277</v>
      </c>
      <c r="M2869" t="s">
        <v>1333</v>
      </c>
      <c r="N2869" t="s">
        <v>1334</v>
      </c>
      <c r="O2869" t="s">
        <v>8246</v>
      </c>
      <c r="P2869" t="s">
        <v>403</v>
      </c>
      <c r="Q2869" t="s">
        <v>272</v>
      </c>
      <c r="R2869" t="s">
        <v>8666</v>
      </c>
      <c r="S2869" t="s">
        <v>8645</v>
      </c>
      <c r="T2869" t="b">
        <v>0</v>
      </c>
      <c r="U2869" t="b">
        <v>0</v>
      </c>
      <c r="V2869">
        <v>2</v>
      </c>
      <c r="W2869">
        <v>0</v>
      </c>
      <c r="X2869">
        <v>8</v>
      </c>
      <c r="AF2869" t="s">
        <v>8242</v>
      </c>
      <c r="AG2869" t="s">
        <v>3073</v>
      </c>
      <c r="AH2869" t="s">
        <v>8247</v>
      </c>
    </row>
    <row r="2870" spans="1:34" x14ac:dyDescent="0.25">
      <c r="A2870">
        <v>8</v>
      </c>
      <c r="B2870" t="s">
        <v>659</v>
      </c>
      <c r="C2870" t="s">
        <v>662</v>
      </c>
      <c r="D2870" t="s">
        <v>660</v>
      </c>
      <c r="E2870" t="s">
        <v>661</v>
      </c>
      <c r="F2870" t="s">
        <v>666</v>
      </c>
      <c r="G2870" t="s">
        <v>11044</v>
      </c>
      <c r="H2870" t="s">
        <v>1331</v>
      </c>
      <c r="I2870" t="s">
        <v>1332</v>
      </c>
      <c r="J2870">
        <v>2</v>
      </c>
      <c r="L2870" t="s">
        <v>1277</v>
      </c>
      <c r="M2870" t="s">
        <v>1333</v>
      </c>
      <c r="N2870" t="s">
        <v>1334</v>
      </c>
      <c r="O2870" t="s">
        <v>8248</v>
      </c>
      <c r="P2870" t="s">
        <v>389</v>
      </c>
      <c r="Q2870" t="s">
        <v>148</v>
      </c>
      <c r="R2870" t="s">
        <v>8659</v>
      </c>
      <c r="S2870" t="s">
        <v>8662</v>
      </c>
      <c r="T2870" t="b">
        <v>0</v>
      </c>
      <c r="U2870" t="b">
        <v>0</v>
      </c>
      <c r="V2870">
        <v>2</v>
      </c>
      <c r="W2870">
        <v>0</v>
      </c>
      <c r="X2870">
        <v>10</v>
      </c>
      <c r="AF2870" t="s">
        <v>8242</v>
      </c>
      <c r="AH2870" t="s">
        <v>8249</v>
      </c>
    </row>
    <row r="2871" spans="1:34" x14ac:dyDescent="0.25">
      <c r="A2871">
        <v>8</v>
      </c>
      <c r="B2871" t="s">
        <v>659</v>
      </c>
      <c r="C2871" t="s">
        <v>662</v>
      </c>
      <c r="D2871" t="s">
        <v>660</v>
      </c>
      <c r="E2871" t="s">
        <v>661</v>
      </c>
      <c r="F2871" t="s">
        <v>666</v>
      </c>
      <c r="G2871" t="s">
        <v>11044</v>
      </c>
      <c r="H2871" t="s">
        <v>1331</v>
      </c>
      <c r="I2871" t="s">
        <v>1332</v>
      </c>
      <c r="J2871">
        <v>2</v>
      </c>
      <c r="L2871" t="s">
        <v>1277</v>
      </c>
      <c r="M2871" t="s">
        <v>1333</v>
      </c>
      <c r="N2871" t="s">
        <v>1334</v>
      </c>
      <c r="O2871" t="s">
        <v>8250</v>
      </c>
      <c r="P2871" t="s">
        <v>177</v>
      </c>
      <c r="Q2871" t="s">
        <v>148</v>
      </c>
      <c r="R2871" t="s">
        <v>8659</v>
      </c>
      <c r="S2871" t="s">
        <v>8645</v>
      </c>
      <c r="T2871" t="b">
        <v>1</v>
      </c>
      <c r="U2871" t="b">
        <v>0</v>
      </c>
      <c r="V2871">
        <v>1</v>
      </c>
      <c r="W2871">
        <v>20</v>
      </c>
      <c r="X2871">
        <v>10</v>
      </c>
      <c r="AG2871" t="s">
        <v>2816</v>
      </c>
      <c r="AH2871" t="s">
        <v>8251</v>
      </c>
    </row>
    <row r="2872" spans="1:34" x14ac:dyDescent="0.25">
      <c r="A2872">
        <v>8</v>
      </c>
      <c r="B2872" t="s">
        <v>659</v>
      </c>
      <c r="C2872" t="s">
        <v>662</v>
      </c>
      <c r="D2872" t="s">
        <v>660</v>
      </c>
      <c r="E2872" t="s">
        <v>661</v>
      </c>
      <c r="F2872" t="s">
        <v>666</v>
      </c>
      <c r="G2872" t="s">
        <v>11044</v>
      </c>
      <c r="H2872" t="s">
        <v>1331</v>
      </c>
      <c r="I2872" t="s">
        <v>1332</v>
      </c>
      <c r="J2872">
        <v>2</v>
      </c>
      <c r="L2872" t="s">
        <v>1277</v>
      </c>
      <c r="M2872" t="s">
        <v>1333</v>
      </c>
      <c r="N2872" t="s">
        <v>1334</v>
      </c>
      <c r="O2872" t="s">
        <v>8252</v>
      </c>
      <c r="P2872" t="s">
        <v>147</v>
      </c>
      <c r="Q2872" t="s">
        <v>148</v>
      </c>
      <c r="R2872" t="s">
        <v>8659</v>
      </c>
      <c r="S2872" t="s">
        <v>8645</v>
      </c>
      <c r="T2872" t="b">
        <v>0</v>
      </c>
      <c r="U2872" t="b">
        <v>0</v>
      </c>
      <c r="V2872">
        <v>1</v>
      </c>
      <c r="W2872">
        <v>130</v>
      </c>
      <c r="X2872">
        <v>9</v>
      </c>
      <c r="AB2872">
        <v>2</v>
      </c>
      <c r="AC2872">
        <v>1</v>
      </c>
      <c r="AD2872">
        <v>3</v>
      </c>
      <c r="AE2872" t="s">
        <v>1745</v>
      </c>
      <c r="AG2872" t="s">
        <v>8253</v>
      </c>
      <c r="AH2872" t="s">
        <v>8254</v>
      </c>
    </row>
    <row r="2873" spans="1:34" x14ac:dyDescent="0.25">
      <c r="A2873">
        <v>8</v>
      </c>
      <c r="B2873" t="s">
        <v>659</v>
      </c>
      <c r="C2873" t="s">
        <v>662</v>
      </c>
      <c r="D2873" t="s">
        <v>660</v>
      </c>
      <c r="E2873" t="s">
        <v>661</v>
      </c>
      <c r="F2873" t="s">
        <v>666</v>
      </c>
      <c r="G2873" t="s">
        <v>11044</v>
      </c>
      <c r="H2873" t="s">
        <v>1331</v>
      </c>
      <c r="I2873" t="s">
        <v>1332</v>
      </c>
      <c r="J2873">
        <v>2</v>
      </c>
      <c r="L2873" t="s">
        <v>1277</v>
      </c>
      <c r="M2873" t="s">
        <v>1333</v>
      </c>
      <c r="N2873" t="s">
        <v>1334</v>
      </c>
      <c r="O2873" t="s">
        <v>8255</v>
      </c>
      <c r="P2873" t="s">
        <v>147</v>
      </c>
      <c r="Q2873" t="s">
        <v>148</v>
      </c>
      <c r="R2873" t="s">
        <v>8659</v>
      </c>
      <c r="S2873" t="s">
        <v>8645</v>
      </c>
      <c r="T2873" t="b">
        <v>0</v>
      </c>
      <c r="U2873" t="b">
        <v>0</v>
      </c>
      <c r="V2873">
        <v>2</v>
      </c>
      <c r="W2873">
        <v>130</v>
      </c>
      <c r="X2873">
        <v>9</v>
      </c>
      <c r="AB2873">
        <v>2</v>
      </c>
      <c r="AC2873">
        <v>1</v>
      </c>
      <c r="AD2873">
        <v>3</v>
      </c>
      <c r="AE2873" t="s">
        <v>1745</v>
      </c>
      <c r="AG2873" t="s">
        <v>8256</v>
      </c>
      <c r="AH2873" t="s">
        <v>8257</v>
      </c>
    </row>
    <row r="2874" spans="1:34" x14ac:dyDescent="0.25">
      <c r="A2874">
        <v>8</v>
      </c>
      <c r="B2874" t="s">
        <v>659</v>
      </c>
      <c r="C2874" t="s">
        <v>662</v>
      </c>
      <c r="D2874" t="s">
        <v>660</v>
      </c>
      <c r="E2874" t="s">
        <v>661</v>
      </c>
      <c r="F2874" t="s">
        <v>666</v>
      </c>
      <c r="G2874" t="s">
        <v>11044</v>
      </c>
      <c r="H2874" t="s">
        <v>1331</v>
      </c>
      <c r="I2874" t="s">
        <v>1332</v>
      </c>
      <c r="J2874">
        <v>2</v>
      </c>
      <c r="L2874" t="s">
        <v>1277</v>
      </c>
      <c r="M2874" t="s">
        <v>1333</v>
      </c>
      <c r="N2874" t="s">
        <v>1334</v>
      </c>
      <c r="O2874" t="s">
        <v>8258</v>
      </c>
      <c r="P2874" t="s">
        <v>147</v>
      </c>
      <c r="Q2874" t="s">
        <v>148</v>
      </c>
      <c r="R2874" t="s">
        <v>8659</v>
      </c>
      <c r="S2874" t="s">
        <v>8645</v>
      </c>
      <c r="T2874" t="b">
        <v>0</v>
      </c>
      <c r="U2874" t="b">
        <v>0</v>
      </c>
      <c r="V2874">
        <v>3</v>
      </c>
      <c r="W2874">
        <v>140</v>
      </c>
      <c r="X2874">
        <v>7</v>
      </c>
      <c r="AB2874">
        <v>2</v>
      </c>
      <c r="AC2874">
        <v>1</v>
      </c>
      <c r="AD2874">
        <v>3</v>
      </c>
      <c r="AE2874" t="s">
        <v>1745</v>
      </c>
      <c r="AG2874" t="s">
        <v>8259</v>
      </c>
      <c r="AH2874" t="s">
        <v>8260</v>
      </c>
    </row>
    <row r="2875" spans="1:34" x14ac:dyDescent="0.25">
      <c r="A2875">
        <v>8</v>
      </c>
      <c r="B2875" t="s">
        <v>659</v>
      </c>
      <c r="C2875" t="s">
        <v>662</v>
      </c>
      <c r="D2875" t="s">
        <v>660</v>
      </c>
      <c r="E2875" t="s">
        <v>661</v>
      </c>
      <c r="F2875" t="s">
        <v>666</v>
      </c>
      <c r="G2875" t="s">
        <v>11044</v>
      </c>
      <c r="H2875" t="s">
        <v>1331</v>
      </c>
      <c r="I2875" t="s">
        <v>1332</v>
      </c>
      <c r="J2875">
        <v>2</v>
      </c>
      <c r="L2875" t="s">
        <v>1277</v>
      </c>
      <c r="M2875" t="s">
        <v>1333</v>
      </c>
      <c r="N2875" t="s">
        <v>1334</v>
      </c>
      <c r="O2875" t="s">
        <v>8261</v>
      </c>
      <c r="P2875" t="s">
        <v>147</v>
      </c>
      <c r="Q2875" t="s">
        <v>148</v>
      </c>
      <c r="R2875" t="s">
        <v>8659</v>
      </c>
      <c r="S2875" t="s">
        <v>8645</v>
      </c>
      <c r="T2875" t="b">
        <v>0</v>
      </c>
      <c r="U2875" t="b">
        <v>0</v>
      </c>
      <c r="V2875">
        <v>4</v>
      </c>
      <c r="W2875">
        <v>140</v>
      </c>
      <c r="X2875">
        <v>6</v>
      </c>
      <c r="AB2875">
        <v>2</v>
      </c>
      <c r="AC2875">
        <v>1</v>
      </c>
      <c r="AD2875">
        <v>3</v>
      </c>
      <c r="AE2875" t="s">
        <v>1745</v>
      </c>
      <c r="AG2875" t="s">
        <v>8262</v>
      </c>
      <c r="AH2875" t="s">
        <v>8263</v>
      </c>
    </row>
    <row r="2876" spans="1:34" x14ac:dyDescent="0.25">
      <c r="A2876">
        <v>8</v>
      </c>
      <c r="B2876" t="s">
        <v>659</v>
      </c>
      <c r="C2876" t="s">
        <v>662</v>
      </c>
      <c r="D2876" t="s">
        <v>660</v>
      </c>
      <c r="E2876" t="s">
        <v>661</v>
      </c>
      <c r="F2876" t="s">
        <v>666</v>
      </c>
      <c r="G2876" t="s">
        <v>11044</v>
      </c>
      <c r="H2876" t="s">
        <v>1331</v>
      </c>
      <c r="I2876" t="s">
        <v>1332</v>
      </c>
      <c r="J2876">
        <v>2</v>
      </c>
      <c r="L2876" t="s">
        <v>1277</v>
      </c>
      <c r="M2876" t="s">
        <v>1333</v>
      </c>
      <c r="N2876" t="s">
        <v>1334</v>
      </c>
      <c r="O2876" t="s">
        <v>8264</v>
      </c>
      <c r="P2876" t="s">
        <v>181</v>
      </c>
      <c r="Q2876" t="s">
        <v>148</v>
      </c>
      <c r="R2876" t="s">
        <v>8659</v>
      </c>
      <c r="S2876" t="s">
        <v>8645</v>
      </c>
      <c r="T2876" t="b">
        <v>0</v>
      </c>
      <c r="U2876" t="b">
        <v>0</v>
      </c>
      <c r="V2876">
        <v>1</v>
      </c>
      <c r="W2876">
        <v>100</v>
      </c>
      <c r="X2876">
        <v>10</v>
      </c>
      <c r="AB2876">
        <v>2</v>
      </c>
      <c r="AC2876">
        <v>1</v>
      </c>
      <c r="AD2876">
        <v>3</v>
      </c>
      <c r="AE2876" t="s">
        <v>618</v>
      </c>
      <c r="AG2876" t="s">
        <v>3189</v>
      </c>
      <c r="AH2876" t="s">
        <v>8265</v>
      </c>
    </row>
    <row r="2877" spans="1:34" x14ac:dyDescent="0.25">
      <c r="A2877">
        <v>8</v>
      </c>
      <c r="B2877" t="s">
        <v>659</v>
      </c>
      <c r="C2877" t="s">
        <v>662</v>
      </c>
      <c r="D2877" t="s">
        <v>660</v>
      </c>
      <c r="E2877" t="s">
        <v>661</v>
      </c>
      <c r="F2877" t="s">
        <v>666</v>
      </c>
      <c r="G2877" t="s">
        <v>11044</v>
      </c>
      <c r="H2877" t="s">
        <v>1331</v>
      </c>
      <c r="I2877" t="s">
        <v>1332</v>
      </c>
      <c r="J2877">
        <v>2</v>
      </c>
      <c r="L2877" t="s">
        <v>1277</v>
      </c>
      <c r="M2877" t="s">
        <v>1333</v>
      </c>
      <c r="N2877" t="s">
        <v>1334</v>
      </c>
      <c r="O2877" t="s">
        <v>8266</v>
      </c>
      <c r="P2877" t="s">
        <v>181</v>
      </c>
      <c r="Q2877" t="s">
        <v>148</v>
      </c>
      <c r="R2877" t="s">
        <v>8659</v>
      </c>
      <c r="S2877" t="s">
        <v>8645</v>
      </c>
      <c r="T2877" t="b">
        <v>0</v>
      </c>
      <c r="U2877" t="b">
        <v>0</v>
      </c>
      <c r="V2877">
        <v>2</v>
      </c>
      <c r="W2877">
        <v>105</v>
      </c>
      <c r="X2877">
        <v>9</v>
      </c>
      <c r="AB2877">
        <v>2</v>
      </c>
      <c r="AC2877">
        <v>1</v>
      </c>
      <c r="AD2877">
        <v>3</v>
      </c>
      <c r="AE2877" t="s">
        <v>618</v>
      </c>
      <c r="AG2877" t="s">
        <v>8267</v>
      </c>
      <c r="AH2877" t="s">
        <v>8268</v>
      </c>
    </row>
    <row r="2878" spans="1:34" x14ac:dyDescent="0.25">
      <c r="A2878">
        <v>8</v>
      </c>
      <c r="B2878" t="s">
        <v>659</v>
      </c>
      <c r="C2878" t="s">
        <v>662</v>
      </c>
      <c r="D2878" t="s">
        <v>660</v>
      </c>
      <c r="E2878" t="s">
        <v>661</v>
      </c>
      <c r="F2878" t="s">
        <v>666</v>
      </c>
      <c r="G2878" t="s">
        <v>11044</v>
      </c>
      <c r="H2878" t="s">
        <v>1331</v>
      </c>
      <c r="I2878" t="s">
        <v>1332</v>
      </c>
      <c r="J2878">
        <v>2</v>
      </c>
      <c r="L2878" t="s">
        <v>1277</v>
      </c>
      <c r="M2878" t="s">
        <v>1333</v>
      </c>
      <c r="N2878" t="s">
        <v>1334</v>
      </c>
      <c r="O2878" t="s">
        <v>8269</v>
      </c>
      <c r="P2878" t="s">
        <v>181</v>
      </c>
      <c r="Q2878" t="s">
        <v>148</v>
      </c>
      <c r="R2878" t="s">
        <v>8659</v>
      </c>
      <c r="S2878" t="s">
        <v>8645</v>
      </c>
      <c r="T2878" t="b">
        <v>0</v>
      </c>
      <c r="U2878" t="b">
        <v>0</v>
      </c>
      <c r="V2878">
        <v>3</v>
      </c>
      <c r="W2878">
        <v>105</v>
      </c>
      <c r="X2878">
        <v>8</v>
      </c>
      <c r="AB2878">
        <v>2</v>
      </c>
      <c r="AC2878">
        <v>1</v>
      </c>
      <c r="AD2878">
        <v>3</v>
      </c>
      <c r="AE2878" t="s">
        <v>610</v>
      </c>
      <c r="AG2878" t="s">
        <v>8270</v>
      </c>
      <c r="AH2878" t="s">
        <v>8271</v>
      </c>
    </row>
    <row r="2879" spans="1:34" x14ac:dyDescent="0.25">
      <c r="A2879">
        <v>8</v>
      </c>
      <c r="B2879" t="s">
        <v>659</v>
      </c>
      <c r="C2879" t="s">
        <v>662</v>
      </c>
      <c r="D2879" t="s">
        <v>660</v>
      </c>
      <c r="E2879" t="s">
        <v>661</v>
      </c>
      <c r="F2879" t="s">
        <v>666</v>
      </c>
      <c r="G2879" t="s">
        <v>11044</v>
      </c>
      <c r="H2879" t="s">
        <v>1331</v>
      </c>
      <c r="I2879" t="s">
        <v>1332</v>
      </c>
      <c r="J2879">
        <v>2</v>
      </c>
      <c r="L2879" t="s">
        <v>1277</v>
      </c>
      <c r="M2879" t="s">
        <v>1333</v>
      </c>
      <c r="N2879" t="s">
        <v>1334</v>
      </c>
      <c r="O2879" t="s">
        <v>8272</v>
      </c>
      <c r="P2879" t="s">
        <v>200</v>
      </c>
      <c r="Q2879" t="s">
        <v>148</v>
      </c>
      <c r="R2879" t="s">
        <v>8490</v>
      </c>
      <c r="S2879" t="s">
        <v>8645</v>
      </c>
      <c r="T2879" t="b">
        <v>0</v>
      </c>
      <c r="U2879" t="b">
        <v>0</v>
      </c>
      <c r="V2879">
        <v>1</v>
      </c>
      <c r="W2879">
        <v>15</v>
      </c>
      <c r="X2879">
        <v>12</v>
      </c>
      <c r="AB2879">
        <v>2</v>
      </c>
      <c r="AC2879">
        <v>1</v>
      </c>
      <c r="AD2879">
        <v>3</v>
      </c>
      <c r="AE2879" t="s">
        <v>618</v>
      </c>
      <c r="AG2879" t="s">
        <v>8273</v>
      </c>
      <c r="AH2879" t="s">
        <v>8274</v>
      </c>
    </row>
    <row r="2880" spans="1:34" x14ac:dyDescent="0.25">
      <c r="A2880">
        <v>8</v>
      </c>
      <c r="B2880" t="s">
        <v>659</v>
      </c>
      <c r="C2880" t="s">
        <v>662</v>
      </c>
      <c r="D2880" t="s">
        <v>660</v>
      </c>
      <c r="E2880" t="s">
        <v>661</v>
      </c>
      <c r="F2880" t="s">
        <v>666</v>
      </c>
      <c r="G2880" t="s">
        <v>11044</v>
      </c>
      <c r="H2880" t="s">
        <v>1331</v>
      </c>
      <c r="I2880" t="s">
        <v>1332</v>
      </c>
      <c r="J2880">
        <v>2</v>
      </c>
      <c r="L2880" t="s">
        <v>1277</v>
      </c>
      <c r="M2880" t="s">
        <v>1333</v>
      </c>
      <c r="N2880" t="s">
        <v>1334</v>
      </c>
      <c r="O2880" t="s">
        <v>8275</v>
      </c>
      <c r="P2880" t="s">
        <v>200</v>
      </c>
      <c r="Q2880" t="s">
        <v>148</v>
      </c>
      <c r="R2880" t="s">
        <v>8490</v>
      </c>
      <c r="S2880" t="s">
        <v>8645</v>
      </c>
      <c r="T2880" t="b">
        <v>0</v>
      </c>
      <c r="U2880" t="b">
        <v>0</v>
      </c>
      <c r="V2880">
        <v>2</v>
      </c>
      <c r="W2880">
        <v>20</v>
      </c>
      <c r="X2880">
        <v>6</v>
      </c>
      <c r="AB2880">
        <v>2</v>
      </c>
      <c r="AC2880">
        <v>1</v>
      </c>
      <c r="AD2880">
        <v>3</v>
      </c>
      <c r="AE2880" t="s">
        <v>618</v>
      </c>
      <c r="AG2880" t="s">
        <v>8276</v>
      </c>
      <c r="AH2880" t="s">
        <v>8277</v>
      </c>
    </row>
    <row r="2881" spans="1:34" x14ac:dyDescent="0.25">
      <c r="A2881">
        <v>8</v>
      </c>
      <c r="B2881" t="s">
        <v>659</v>
      </c>
      <c r="C2881" t="s">
        <v>662</v>
      </c>
      <c r="D2881" t="s">
        <v>660</v>
      </c>
      <c r="E2881" t="s">
        <v>661</v>
      </c>
      <c r="F2881" t="s">
        <v>666</v>
      </c>
      <c r="G2881" t="s">
        <v>11044</v>
      </c>
      <c r="H2881" t="s">
        <v>1331</v>
      </c>
      <c r="I2881" t="s">
        <v>1332</v>
      </c>
      <c r="J2881">
        <v>2</v>
      </c>
      <c r="L2881" t="s">
        <v>1277</v>
      </c>
      <c r="M2881" t="s">
        <v>1333</v>
      </c>
      <c r="N2881" t="s">
        <v>1334</v>
      </c>
      <c r="O2881" t="s">
        <v>8278</v>
      </c>
      <c r="P2881" t="s">
        <v>200</v>
      </c>
      <c r="Q2881" t="s">
        <v>148</v>
      </c>
      <c r="R2881" t="s">
        <v>8490</v>
      </c>
      <c r="S2881" t="s">
        <v>8645</v>
      </c>
      <c r="T2881" t="b">
        <v>0</v>
      </c>
      <c r="U2881" t="b">
        <v>0</v>
      </c>
      <c r="V2881">
        <v>3</v>
      </c>
      <c r="W2881">
        <v>15</v>
      </c>
      <c r="X2881">
        <v>10.5</v>
      </c>
      <c r="AB2881">
        <v>2</v>
      </c>
      <c r="AC2881">
        <v>1</v>
      </c>
      <c r="AD2881">
        <v>3</v>
      </c>
      <c r="AE2881" t="s">
        <v>1745</v>
      </c>
      <c r="AG2881" t="s">
        <v>8279</v>
      </c>
      <c r="AH2881" t="s">
        <v>8280</v>
      </c>
    </row>
    <row r="2882" spans="1:34" x14ac:dyDescent="0.25">
      <c r="A2882">
        <v>8</v>
      </c>
      <c r="B2882" t="s">
        <v>659</v>
      </c>
      <c r="C2882" t="s">
        <v>662</v>
      </c>
      <c r="D2882" t="s">
        <v>660</v>
      </c>
      <c r="E2882" t="s">
        <v>661</v>
      </c>
      <c r="F2882" t="s">
        <v>666</v>
      </c>
      <c r="G2882" t="s">
        <v>11044</v>
      </c>
      <c r="H2882" t="s">
        <v>1331</v>
      </c>
      <c r="I2882" t="s">
        <v>1332</v>
      </c>
      <c r="J2882">
        <v>2</v>
      </c>
      <c r="L2882" t="s">
        <v>1277</v>
      </c>
      <c r="M2882" t="s">
        <v>1333</v>
      </c>
      <c r="N2882" t="s">
        <v>1334</v>
      </c>
      <c r="O2882" t="s">
        <v>8281</v>
      </c>
      <c r="P2882" t="s">
        <v>200</v>
      </c>
      <c r="Q2882" t="s">
        <v>148</v>
      </c>
      <c r="R2882" t="s">
        <v>8490</v>
      </c>
      <c r="S2882" t="s">
        <v>8645</v>
      </c>
      <c r="T2882" t="b">
        <v>0</v>
      </c>
      <c r="U2882" t="b">
        <v>0</v>
      </c>
      <c r="V2882">
        <v>4</v>
      </c>
      <c r="W2882">
        <v>15</v>
      </c>
      <c r="X2882">
        <v>9</v>
      </c>
      <c r="AB2882">
        <v>2</v>
      </c>
      <c r="AC2882">
        <v>1</v>
      </c>
      <c r="AD2882">
        <v>3</v>
      </c>
      <c r="AE2882" t="s">
        <v>1745</v>
      </c>
      <c r="AG2882" t="s">
        <v>8279</v>
      </c>
      <c r="AH2882" t="s">
        <v>8282</v>
      </c>
    </row>
    <row r="2883" spans="1:34" x14ac:dyDescent="0.25">
      <c r="A2883">
        <v>8</v>
      </c>
      <c r="B2883" t="s">
        <v>659</v>
      </c>
      <c r="C2883" t="s">
        <v>662</v>
      </c>
      <c r="D2883" t="s">
        <v>660</v>
      </c>
      <c r="E2883" t="s">
        <v>661</v>
      </c>
      <c r="F2883" t="s">
        <v>666</v>
      </c>
      <c r="G2883" t="s">
        <v>11044</v>
      </c>
      <c r="H2883" t="s">
        <v>1331</v>
      </c>
      <c r="I2883" t="s">
        <v>1332</v>
      </c>
      <c r="J2883">
        <v>2</v>
      </c>
      <c r="L2883" t="s">
        <v>1277</v>
      </c>
      <c r="M2883" t="s">
        <v>1333</v>
      </c>
      <c r="N2883" t="s">
        <v>1334</v>
      </c>
      <c r="O2883" t="s">
        <v>8283</v>
      </c>
      <c r="P2883" t="s">
        <v>313</v>
      </c>
      <c r="Q2883" t="s">
        <v>148</v>
      </c>
      <c r="R2883" t="s">
        <v>8659</v>
      </c>
      <c r="S2883" t="s">
        <v>8645</v>
      </c>
      <c r="T2883" t="b">
        <v>0</v>
      </c>
      <c r="U2883" t="b">
        <v>0</v>
      </c>
      <c r="V2883">
        <v>1</v>
      </c>
      <c r="W2883">
        <v>40</v>
      </c>
      <c r="X2883">
        <v>12</v>
      </c>
      <c r="AB2883">
        <v>2</v>
      </c>
      <c r="AC2883">
        <v>1</v>
      </c>
      <c r="AD2883">
        <v>3</v>
      </c>
      <c r="AE2883" t="s">
        <v>1745</v>
      </c>
      <c r="AG2883" t="s">
        <v>2181</v>
      </c>
      <c r="AH2883" t="s">
        <v>8284</v>
      </c>
    </row>
    <row r="2884" spans="1:34" x14ac:dyDescent="0.25">
      <c r="A2884">
        <v>8</v>
      </c>
      <c r="B2884" t="s">
        <v>659</v>
      </c>
      <c r="C2884" t="s">
        <v>662</v>
      </c>
      <c r="D2884" t="s">
        <v>660</v>
      </c>
      <c r="E2884" t="s">
        <v>661</v>
      </c>
      <c r="F2884" t="s">
        <v>666</v>
      </c>
      <c r="G2884" t="s">
        <v>11044</v>
      </c>
      <c r="H2884" t="s">
        <v>1331</v>
      </c>
      <c r="I2884" t="s">
        <v>1332</v>
      </c>
      <c r="J2884">
        <v>2</v>
      </c>
      <c r="L2884" t="s">
        <v>1277</v>
      </c>
      <c r="M2884" t="s">
        <v>1333</v>
      </c>
      <c r="N2884" t="s">
        <v>1334</v>
      </c>
      <c r="O2884" t="s">
        <v>8285</v>
      </c>
      <c r="P2884" t="s">
        <v>313</v>
      </c>
      <c r="Q2884" t="s">
        <v>148</v>
      </c>
      <c r="R2884" t="s">
        <v>8659</v>
      </c>
      <c r="S2884" t="s">
        <v>8645</v>
      </c>
      <c r="T2884" t="b">
        <v>0</v>
      </c>
      <c r="U2884" t="b">
        <v>0</v>
      </c>
      <c r="V2884">
        <v>2</v>
      </c>
      <c r="W2884">
        <v>50</v>
      </c>
      <c r="X2884">
        <v>10</v>
      </c>
      <c r="AB2884">
        <v>2</v>
      </c>
      <c r="AC2884">
        <v>1</v>
      </c>
      <c r="AD2884">
        <v>3</v>
      </c>
      <c r="AE2884" t="s">
        <v>1745</v>
      </c>
      <c r="AG2884" t="s">
        <v>8286</v>
      </c>
      <c r="AH2884" t="s">
        <v>8287</v>
      </c>
    </row>
    <row r="2885" spans="1:34" x14ac:dyDescent="0.25">
      <c r="A2885">
        <v>8</v>
      </c>
      <c r="B2885" t="s">
        <v>659</v>
      </c>
      <c r="C2885" t="s">
        <v>662</v>
      </c>
      <c r="D2885" t="s">
        <v>660</v>
      </c>
      <c r="E2885" t="s">
        <v>661</v>
      </c>
      <c r="F2885" t="s">
        <v>666</v>
      </c>
      <c r="G2885" t="s">
        <v>11044</v>
      </c>
      <c r="H2885" t="s">
        <v>1331</v>
      </c>
      <c r="I2885" t="s">
        <v>1332</v>
      </c>
      <c r="J2885">
        <v>2</v>
      </c>
      <c r="L2885" t="s">
        <v>1277</v>
      </c>
      <c r="M2885" t="s">
        <v>1333</v>
      </c>
      <c r="N2885" t="s">
        <v>1334</v>
      </c>
      <c r="O2885" t="s">
        <v>8288</v>
      </c>
      <c r="P2885" t="s">
        <v>313</v>
      </c>
      <c r="Q2885" t="s">
        <v>148</v>
      </c>
      <c r="R2885" t="s">
        <v>8659</v>
      </c>
      <c r="S2885" t="s">
        <v>8645</v>
      </c>
      <c r="T2885" t="b">
        <v>0</v>
      </c>
      <c r="U2885" t="b">
        <v>0</v>
      </c>
      <c r="V2885">
        <v>3</v>
      </c>
      <c r="W2885">
        <v>50</v>
      </c>
      <c r="X2885">
        <v>12</v>
      </c>
      <c r="AB2885">
        <v>2</v>
      </c>
      <c r="AC2885">
        <v>1</v>
      </c>
      <c r="AD2885">
        <v>3</v>
      </c>
      <c r="AE2885" t="s">
        <v>610</v>
      </c>
      <c r="AG2885" t="s">
        <v>8289</v>
      </c>
      <c r="AH2885" t="s">
        <v>8290</v>
      </c>
    </row>
    <row r="2886" spans="1:34" x14ac:dyDescent="0.25">
      <c r="A2886">
        <v>8</v>
      </c>
      <c r="B2886" t="s">
        <v>659</v>
      </c>
      <c r="C2886" t="s">
        <v>662</v>
      </c>
      <c r="D2886" t="s">
        <v>660</v>
      </c>
      <c r="E2886" t="s">
        <v>661</v>
      </c>
      <c r="F2886" t="s">
        <v>666</v>
      </c>
      <c r="G2886" t="s">
        <v>11044</v>
      </c>
      <c r="H2886" t="s">
        <v>1331</v>
      </c>
      <c r="I2886" t="s">
        <v>1332</v>
      </c>
      <c r="J2886">
        <v>2</v>
      </c>
      <c r="L2886" t="s">
        <v>1277</v>
      </c>
      <c r="M2886" t="s">
        <v>1333</v>
      </c>
      <c r="N2886" t="s">
        <v>1334</v>
      </c>
      <c r="O2886" t="s">
        <v>8291</v>
      </c>
      <c r="P2886" t="s">
        <v>217</v>
      </c>
      <c r="Q2886" t="s">
        <v>8650</v>
      </c>
      <c r="R2886" t="s">
        <v>8637</v>
      </c>
      <c r="S2886" t="s">
        <v>8645</v>
      </c>
      <c r="T2886" t="b">
        <v>1</v>
      </c>
      <c r="U2886" t="b">
        <v>0</v>
      </c>
      <c r="V2886">
        <v>1</v>
      </c>
      <c r="W2886">
        <v>25</v>
      </c>
      <c r="X2886">
        <v>10</v>
      </c>
      <c r="AB2886">
        <v>2</v>
      </c>
      <c r="AC2886">
        <v>1</v>
      </c>
      <c r="AD2886">
        <v>3</v>
      </c>
      <c r="AE2886" t="s">
        <v>1745</v>
      </c>
      <c r="AG2886" t="s">
        <v>8292</v>
      </c>
      <c r="AH2886" t="s">
        <v>8293</v>
      </c>
    </row>
    <row r="2887" spans="1:34" x14ac:dyDescent="0.25">
      <c r="A2887">
        <v>8</v>
      </c>
      <c r="B2887" t="s">
        <v>659</v>
      </c>
      <c r="C2887" t="s">
        <v>662</v>
      </c>
      <c r="D2887" t="s">
        <v>660</v>
      </c>
      <c r="E2887" t="s">
        <v>661</v>
      </c>
      <c r="F2887" t="s">
        <v>666</v>
      </c>
      <c r="G2887" t="s">
        <v>11044</v>
      </c>
      <c r="H2887" t="s">
        <v>1331</v>
      </c>
      <c r="I2887" t="s">
        <v>1332</v>
      </c>
      <c r="J2887">
        <v>2</v>
      </c>
      <c r="L2887" t="s">
        <v>1277</v>
      </c>
      <c r="M2887" t="s">
        <v>1333</v>
      </c>
      <c r="N2887" t="s">
        <v>1334</v>
      </c>
      <c r="O2887" t="s">
        <v>8294</v>
      </c>
      <c r="P2887" t="s">
        <v>217</v>
      </c>
      <c r="Q2887" t="s">
        <v>8650</v>
      </c>
      <c r="R2887" t="s">
        <v>8637</v>
      </c>
      <c r="S2887" t="s">
        <v>8645</v>
      </c>
      <c r="T2887" t="b">
        <v>1</v>
      </c>
      <c r="U2887" t="b">
        <v>0</v>
      </c>
      <c r="V2887">
        <v>2</v>
      </c>
      <c r="W2887">
        <v>25</v>
      </c>
      <c r="X2887">
        <v>8</v>
      </c>
      <c r="AB2887">
        <v>2</v>
      </c>
      <c r="AC2887">
        <v>1</v>
      </c>
      <c r="AD2887">
        <v>3</v>
      </c>
      <c r="AE2887" t="s">
        <v>1745</v>
      </c>
      <c r="AG2887" t="s">
        <v>2181</v>
      </c>
      <c r="AH2887" t="s">
        <v>8295</v>
      </c>
    </row>
    <row r="2888" spans="1:34" x14ac:dyDescent="0.25">
      <c r="A2888">
        <v>8</v>
      </c>
      <c r="B2888" t="s">
        <v>659</v>
      </c>
      <c r="C2888" t="s">
        <v>662</v>
      </c>
      <c r="D2888" t="s">
        <v>660</v>
      </c>
      <c r="E2888" t="s">
        <v>661</v>
      </c>
      <c r="F2888" t="s">
        <v>666</v>
      </c>
      <c r="G2888" t="s">
        <v>11044</v>
      </c>
      <c r="H2888" t="s">
        <v>1331</v>
      </c>
      <c r="I2888" t="s">
        <v>1332</v>
      </c>
      <c r="J2888">
        <v>2</v>
      </c>
      <c r="L2888" t="s">
        <v>1277</v>
      </c>
      <c r="M2888" t="s">
        <v>1333</v>
      </c>
      <c r="N2888" t="s">
        <v>1334</v>
      </c>
      <c r="O2888" t="s">
        <v>8296</v>
      </c>
      <c r="P2888" t="s">
        <v>217</v>
      </c>
      <c r="Q2888" t="s">
        <v>8650</v>
      </c>
      <c r="R2888" t="s">
        <v>8637</v>
      </c>
      <c r="S2888" t="s">
        <v>8645</v>
      </c>
      <c r="T2888" t="b">
        <v>1</v>
      </c>
      <c r="U2888" t="b">
        <v>0</v>
      </c>
      <c r="V2888">
        <v>3</v>
      </c>
      <c r="W2888">
        <v>25</v>
      </c>
      <c r="X2888">
        <v>7</v>
      </c>
      <c r="AB2888">
        <v>2</v>
      </c>
      <c r="AC2888">
        <v>1</v>
      </c>
      <c r="AD2888">
        <v>3</v>
      </c>
      <c r="AE2888" t="s">
        <v>610</v>
      </c>
      <c r="AG2888" t="s">
        <v>2350</v>
      </c>
      <c r="AH2888" t="s">
        <v>8297</v>
      </c>
    </row>
    <row r="2889" spans="1:34" x14ac:dyDescent="0.25">
      <c r="A2889">
        <v>8</v>
      </c>
      <c r="B2889" t="s">
        <v>659</v>
      </c>
      <c r="C2889" t="s">
        <v>662</v>
      </c>
      <c r="D2889" t="s">
        <v>660</v>
      </c>
      <c r="E2889" t="s">
        <v>661</v>
      </c>
      <c r="F2889" t="s">
        <v>666</v>
      </c>
      <c r="G2889" t="s">
        <v>11044</v>
      </c>
      <c r="H2889" t="s">
        <v>1331</v>
      </c>
      <c r="I2889" t="s">
        <v>1332</v>
      </c>
      <c r="J2889">
        <v>2</v>
      </c>
      <c r="L2889" t="s">
        <v>1277</v>
      </c>
      <c r="M2889" t="s">
        <v>1333</v>
      </c>
      <c r="N2889" t="s">
        <v>1334</v>
      </c>
      <c r="O2889" t="s">
        <v>8298</v>
      </c>
      <c r="P2889" t="s">
        <v>209</v>
      </c>
      <c r="Q2889" t="s">
        <v>8650</v>
      </c>
      <c r="R2889" t="s">
        <v>8637</v>
      </c>
      <c r="S2889" t="s">
        <v>8645</v>
      </c>
      <c r="T2889" t="b">
        <v>0</v>
      </c>
      <c r="U2889" t="b">
        <v>0</v>
      </c>
      <c r="V2889">
        <v>1</v>
      </c>
      <c r="W2889">
        <v>70</v>
      </c>
      <c r="X2889">
        <v>9</v>
      </c>
      <c r="AB2889">
        <v>2</v>
      </c>
      <c r="AC2889">
        <v>1</v>
      </c>
      <c r="AD2889">
        <v>3</v>
      </c>
      <c r="AE2889" t="s">
        <v>1745</v>
      </c>
      <c r="AG2889" t="s">
        <v>2181</v>
      </c>
      <c r="AH2889" t="s">
        <v>8299</v>
      </c>
    </row>
    <row r="2890" spans="1:34" x14ac:dyDescent="0.25">
      <c r="A2890">
        <v>8</v>
      </c>
      <c r="B2890" t="s">
        <v>659</v>
      </c>
      <c r="C2890" t="s">
        <v>662</v>
      </c>
      <c r="D2890" t="s">
        <v>660</v>
      </c>
      <c r="E2890" t="s">
        <v>661</v>
      </c>
      <c r="F2890" t="s">
        <v>666</v>
      </c>
      <c r="G2890" t="s">
        <v>11044</v>
      </c>
      <c r="H2890" t="s">
        <v>1331</v>
      </c>
      <c r="I2890" t="s">
        <v>1332</v>
      </c>
      <c r="J2890">
        <v>2</v>
      </c>
      <c r="L2890" t="s">
        <v>1277</v>
      </c>
      <c r="M2890" t="s">
        <v>1333</v>
      </c>
      <c r="N2890" t="s">
        <v>1334</v>
      </c>
      <c r="O2890" t="s">
        <v>8300</v>
      </c>
      <c r="P2890" t="s">
        <v>209</v>
      </c>
      <c r="Q2890" t="s">
        <v>8650</v>
      </c>
      <c r="R2890" t="s">
        <v>8637</v>
      </c>
      <c r="S2890" t="s">
        <v>8645</v>
      </c>
      <c r="T2890" t="b">
        <v>0</v>
      </c>
      <c r="U2890" t="b">
        <v>0</v>
      </c>
      <c r="V2890">
        <v>2</v>
      </c>
      <c r="W2890">
        <v>70</v>
      </c>
      <c r="X2890">
        <v>8</v>
      </c>
      <c r="AB2890">
        <v>2</v>
      </c>
      <c r="AC2890">
        <v>1</v>
      </c>
      <c r="AD2890">
        <v>3</v>
      </c>
      <c r="AE2890" t="s">
        <v>1745</v>
      </c>
      <c r="AG2890" t="s">
        <v>2181</v>
      </c>
      <c r="AH2890" t="s">
        <v>8301</v>
      </c>
    </row>
    <row r="2891" spans="1:34" x14ac:dyDescent="0.25">
      <c r="A2891">
        <v>8</v>
      </c>
      <c r="B2891" t="s">
        <v>659</v>
      </c>
      <c r="C2891" t="s">
        <v>662</v>
      </c>
      <c r="D2891" t="s">
        <v>660</v>
      </c>
      <c r="E2891" t="s">
        <v>661</v>
      </c>
      <c r="F2891" t="s">
        <v>666</v>
      </c>
      <c r="G2891" t="s">
        <v>11044</v>
      </c>
      <c r="H2891" t="s">
        <v>1331</v>
      </c>
      <c r="I2891" t="s">
        <v>1332</v>
      </c>
      <c r="J2891">
        <v>2</v>
      </c>
      <c r="L2891" t="s">
        <v>1277</v>
      </c>
      <c r="M2891" t="s">
        <v>1333</v>
      </c>
      <c r="N2891" t="s">
        <v>1334</v>
      </c>
      <c r="O2891" t="s">
        <v>8302</v>
      </c>
      <c r="P2891" t="s">
        <v>209</v>
      </c>
      <c r="Q2891" t="s">
        <v>8650</v>
      </c>
      <c r="R2891" t="s">
        <v>8637</v>
      </c>
      <c r="S2891" t="s">
        <v>8645</v>
      </c>
      <c r="T2891" t="b">
        <v>0</v>
      </c>
      <c r="U2891" t="b">
        <v>0</v>
      </c>
      <c r="V2891">
        <v>3</v>
      </c>
      <c r="W2891">
        <v>70</v>
      </c>
      <c r="X2891">
        <v>7</v>
      </c>
      <c r="AB2891">
        <v>2</v>
      </c>
      <c r="AC2891">
        <v>1</v>
      </c>
      <c r="AD2891">
        <v>3</v>
      </c>
      <c r="AE2891" t="s">
        <v>610</v>
      </c>
      <c r="AG2891" t="s">
        <v>2350</v>
      </c>
      <c r="AH2891" t="s">
        <v>8303</v>
      </c>
    </row>
    <row r="2892" spans="1:34" x14ac:dyDescent="0.25">
      <c r="A2892">
        <v>8</v>
      </c>
      <c r="B2892" t="s">
        <v>659</v>
      </c>
      <c r="C2892" t="s">
        <v>662</v>
      </c>
      <c r="D2892" t="s">
        <v>660</v>
      </c>
      <c r="E2892" t="s">
        <v>661</v>
      </c>
      <c r="F2892" t="s">
        <v>666</v>
      </c>
      <c r="G2892" t="s">
        <v>11044</v>
      </c>
      <c r="H2892" t="s">
        <v>1331</v>
      </c>
      <c r="I2892" t="s">
        <v>1332</v>
      </c>
      <c r="J2892">
        <v>2</v>
      </c>
      <c r="L2892" t="s">
        <v>1277</v>
      </c>
      <c r="M2892" t="s">
        <v>1333</v>
      </c>
      <c r="N2892" t="s">
        <v>1334</v>
      </c>
      <c r="O2892" t="s">
        <v>8304</v>
      </c>
      <c r="P2892" t="s">
        <v>373</v>
      </c>
      <c r="Q2892" t="s">
        <v>357</v>
      </c>
      <c r="R2892" t="s">
        <v>357</v>
      </c>
      <c r="S2892" t="s">
        <v>8645</v>
      </c>
      <c r="T2892" t="b">
        <v>0</v>
      </c>
      <c r="U2892" t="b">
        <v>1</v>
      </c>
      <c r="V2892">
        <v>1</v>
      </c>
      <c r="Y2892">
        <v>20</v>
      </c>
      <c r="Z2892">
        <v>0</v>
      </c>
      <c r="AA2892" t="s">
        <v>3957</v>
      </c>
      <c r="AH2892" t="s">
        <v>8305</v>
      </c>
    </row>
    <row r="2893" spans="1:34" x14ac:dyDescent="0.25">
      <c r="A2893">
        <v>8</v>
      </c>
      <c r="B2893" t="s">
        <v>659</v>
      </c>
      <c r="C2893" t="s">
        <v>662</v>
      </c>
      <c r="D2893" t="s">
        <v>660</v>
      </c>
      <c r="E2893" t="s">
        <v>661</v>
      </c>
      <c r="F2893" t="s">
        <v>666</v>
      </c>
      <c r="G2893" t="s">
        <v>11044</v>
      </c>
      <c r="H2893" t="s">
        <v>1331</v>
      </c>
      <c r="I2893" t="s">
        <v>1332</v>
      </c>
      <c r="J2893">
        <v>2</v>
      </c>
      <c r="L2893" t="s">
        <v>1277</v>
      </c>
      <c r="M2893" t="s">
        <v>1333</v>
      </c>
      <c r="N2893" t="s">
        <v>1334</v>
      </c>
      <c r="O2893" t="s">
        <v>8306</v>
      </c>
      <c r="P2893" t="s">
        <v>373</v>
      </c>
      <c r="Q2893" t="s">
        <v>357</v>
      </c>
      <c r="R2893" t="s">
        <v>357</v>
      </c>
      <c r="S2893" t="s">
        <v>8645</v>
      </c>
      <c r="T2893" t="b">
        <v>0</v>
      </c>
      <c r="U2893" t="b">
        <v>1</v>
      </c>
      <c r="V2893">
        <v>2</v>
      </c>
      <c r="Y2893">
        <v>20</v>
      </c>
      <c r="Z2893">
        <v>0</v>
      </c>
      <c r="AA2893" t="s">
        <v>3957</v>
      </c>
      <c r="AH2893" t="s">
        <v>8307</v>
      </c>
    </row>
    <row r="2894" spans="1:34" x14ac:dyDescent="0.25">
      <c r="A2894">
        <v>8</v>
      </c>
      <c r="B2894" t="s">
        <v>659</v>
      </c>
      <c r="C2894" t="s">
        <v>662</v>
      </c>
      <c r="D2894" t="s">
        <v>660</v>
      </c>
      <c r="E2894" t="s">
        <v>661</v>
      </c>
      <c r="F2894" t="s">
        <v>666</v>
      </c>
      <c r="G2894" t="s">
        <v>11044</v>
      </c>
      <c r="H2894" t="s">
        <v>1331</v>
      </c>
      <c r="I2894" t="s">
        <v>1332</v>
      </c>
      <c r="J2894">
        <v>2</v>
      </c>
      <c r="L2894" t="s">
        <v>1277</v>
      </c>
      <c r="M2894" t="s">
        <v>1333</v>
      </c>
      <c r="N2894" t="s">
        <v>1334</v>
      </c>
      <c r="O2894" t="s">
        <v>8308</v>
      </c>
      <c r="P2894" t="s">
        <v>373</v>
      </c>
      <c r="Q2894" t="s">
        <v>357</v>
      </c>
      <c r="R2894" t="s">
        <v>357</v>
      </c>
      <c r="S2894" t="s">
        <v>8645</v>
      </c>
      <c r="T2894" t="b">
        <v>0</v>
      </c>
      <c r="U2894" t="b">
        <v>1</v>
      </c>
      <c r="V2894">
        <v>3</v>
      </c>
      <c r="Y2894">
        <v>20</v>
      </c>
      <c r="Z2894">
        <v>0</v>
      </c>
      <c r="AA2894" t="s">
        <v>3957</v>
      </c>
      <c r="AH2894" t="s">
        <v>8309</v>
      </c>
    </row>
    <row r="2895" spans="1:34" x14ac:dyDescent="0.25">
      <c r="A2895">
        <v>8</v>
      </c>
      <c r="B2895" t="s">
        <v>659</v>
      </c>
      <c r="C2895" t="s">
        <v>662</v>
      </c>
      <c r="D2895" t="s">
        <v>660</v>
      </c>
      <c r="E2895" t="s">
        <v>661</v>
      </c>
      <c r="F2895" t="s">
        <v>666</v>
      </c>
      <c r="G2895" t="s">
        <v>11044</v>
      </c>
      <c r="H2895" t="s">
        <v>1331</v>
      </c>
      <c r="I2895" t="s">
        <v>1332</v>
      </c>
      <c r="J2895">
        <v>2</v>
      </c>
      <c r="L2895" t="s">
        <v>1277</v>
      </c>
      <c r="M2895" t="s">
        <v>1333</v>
      </c>
      <c r="N2895" t="s">
        <v>1334</v>
      </c>
      <c r="O2895" t="s">
        <v>8310</v>
      </c>
      <c r="P2895" t="s">
        <v>373</v>
      </c>
      <c r="Q2895" t="s">
        <v>357</v>
      </c>
      <c r="R2895" t="s">
        <v>357</v>
      </c>
      <c r="S2895" t="s">
        <v>8645</v>
      </c>
      <c r="T2895" t="b">
        <v>0</v>
      </c>
      <c r="U2895" t="b">
        <v>1</v>
      </c>
      <c r="V2895">
        <v>4</v>
      </c>
      <c r="Y2895">
        <v>20</v>
      </c>
      <c r="Z2895">
        <v>0</v>
      </c>
      <c r="AA2895" t="s">
        <v>3957</v>
      </c>
      <c r="AH2895" t="s">
        <v>8311</v>
      </c>
    </row>
    <row r="2896" spans="1:34" x14ac:dyDescent="0.25">
      <c r="A2896">
        <v>8</v>
      </c>
      <c r="B2896" t="s">
        <v>659</v>
      </c>
      <c r="C2896" t="s">
        <v>662</v>
      </c>
      <c r="D2896" t="s">
        <v>660</v>
      </c>
      <c r="E2896" t="s">
        <v>661</v>
      </c>
      <c r="F2896" t="s">
        <v>666</v>
      </c>
      <c r="G2896" t="s">
        <v>11044</v>
      </c>
      <c r="H2896" t="s">
        <v>1331</v>
      </c>
      <c r="I2896" t="s">
        <v>1332</v>
      </c>
      <c r="J2896">
        <v>2</v>
      </c>
      <c r="L2896" t="s">
        <v>1277</v>
      </c>
      <c r="M2896" t="s">
        <v>1333</v>
      </c>
      <c r="N2896" t="s">
        <v>1334</v>
      </c>
      <c r="O2896" t="s">
        <v>8312</v>
      </c>
      <c r="P2896" t="s">
        <v>373</v>
      </c>
      <c r="Q2896" t="s">
        <v>357</v>
      </c>
      <c r="R2896" t="s">
        <v>357</v>
      </c>
      <c r="S2896" t="s">
        <v>8645</v>
      </c>
      <c r="T2896" t="b">
        <v>0</v>
      </c>
      <c r="U2896" t="b">
        <v>1</v>
      </c>
      <c r="V2896">
        <v>5</v>
      </c>
      <c r="Y2896">
        <v>20</v>
      </c>
      <c r="Z2896">
        <v>0</v>
      </c>
      <c r="AA2896" t="s">
        <v>3957</v>
      </c>
      <c r="AH2896" t="s">
        <v>8313</v>
      </c>
    </row>
    <row r="2897" spans="1:34" x14ac:dyDescent="0.25">
      <c r="A2897">
        <v>8</v>
      </c>
      <c r="B2897" t="s">
        <v>659</v>
      </c>
      <c r="C2897" t="s">
        <v>662</v>
      </c>
      <c r="D2897" t="s">
        <v>660</v>
      </c>
      <c r="E2897" t="s">
        <v>661</v>
      </c>
      <c r="F2897" t="s">
        <v>666</v>
      </c>
      <c r="G2897" t="s">
        <v>11044</v>
      </c>
      <c r="H2897" t="s">
        <v>1331</v>
      </c>
      <c r="I2897" t="s">
        <v>1332</v>
      </c>
      <c r="J2897">
        <v>2</v>
      </c>
      <c r="L2897" t="s">
        <v>1277</v>
      </c>
      <c r="M2897" t="s">
        <v>1333</v>
      </c>
      <c r="N2897" t="s">
        <v>1334</v>
      </c>
      <c r="O2897" t="s">
        <v>8314</v>
      </c>
      <c r="P2897" t="s">
        <v>373</v>
      </c>
      <c r="Q2897" t="s">
        <v>357</v>
      </c>
      <c r="R2897" t="s">
        <v>357</v>
      </c>
      <c r="S2897" t="s">
        <v>8645</v>
      </c>
      <c r="T2897" t="b">
        <v>0</v>
      </c>
      <c r="U2897" t="b">
        <v>1</v>
      </c>
      <c r="V2897">
        <v>6</v>
      </c>
      <c r="Y2897">
        <v>20</v>
      </c>
      <c r="Z2897">
        <v>0</v>
      </c>
      <c r="AA2897" t="s">
        <v>3957</v>
      </c>
      <c r="AH2897" t="s">
        <v>1334</v>
      </c>
    </row>
    <row r="2898" spans="1:34" x14ac:dyDescent="0.25">
      <c r="A2898">
        <v>8</v>
      </c>
      <c r="B2898" t="s">
        <v>659</v>
      </c>
      <c r="C2898" t="s">
        <v>662</v>
      </c>
      <c r="D2898" t="s">
        <v>660</v>
      </c>
      <c r="E2898" t="s">
        <v>661</v>
      </c>
      <c r="F2898" t="s">
        <v>666</v>
      </c>
      <c r="G2898" t="s">
        <v>11044</v>
      </c>
      <c r="H2898" t="s">
        <v>1335</v>
      </c>
      <c r="I2898" t="s">
        <v>1336</v>
      </c>
      <c r="J2898">
        <v>3</v>
      </c>
      <c r="L2898" t="s">
        <v>1282</v>
      </c>
      <c r="M2898" t="s">
        <v>1337</v>
      </c>
      <c r="N2898" t="s">
        <v>1338</v>
      </c>
      <c r="O2898" t="s">
        <v>8315</v>
      </c>
      <c r="P2898" t="s">
        <v>363</v>
      </c>
      <c r="Q2898" t="s">
        <v>357</v>
      </c>
      <c r="R2898" t="s">
        <v>357</v>
      </c>
      <c r="S2898" t="s">
        <v>357</v>
      </c>
      <c r="T2898" t="b">
        <v>0</v>
      </c>
      <c r="U2898" t="b">
        <v>1</v>
      </c>
      <c r="V2898">
        <v>1</v>
      </c>
      <c r="Y2898">
        <v>300</v>
      </c>
      <c r="Z2898">
        <v>0.6</v>
      </c>
      <c r="AA2898" t="s">
        <v>3957</v>
      </c>
      <c r="AG2898" t="s">
        <v>8316</v>
      </c>
      <c r="AH2898" t="s">
        <v>1337</v>
      </c>
    </row>
    <row r="2899" spans="1:34" x14ac:dyDescent="0.25">
      <c r="A2899">
        <v>8</v>
      </c>
      <c r="B2899" t="s">
        <v>659</v>
      </c>
      <c r="C2899" t="s">
        <v>662</v>
      </c>
      <c r="D2899" t="s">
        <v>660</v>
      </c>
      <c r="E2899" t="s">
        <v>661</v>
      </c>
      <c r="F2899" t="s">
        <v>666</v>
      </c>
      <c r="G2899" t="s">
        <v>11044</v>
      </c>
      <c r="H2899" t="s">
        <v>1335</v>
      </c>
      <c r="I2899" t="s">
        <v>1336</v>
      </c>
      <c r="J2899">
        <v>3</v>
      </c>
      <c r="L2899" t="s">
        <v>1282</v>
      </c>
      <c r="M2899" t="s">
        <v>1337</v>
      </c>
      <c r="N2899" t="s">
        <v>1338</v>
      </c>
      <c r="O2899" t="s">
        <v>8317</v>
      </c>
      <c r="P2899" t="s">
        <v>269</v>
      </c>
      <c r="Q2899" t="s">
        <v>369</v>
      </c>
      <c r="R2899" t="s">
        <v>8654</v>
      </c>
      <c r="S2899" t="s">
        <v>8645</v>
      </c>
      <c r="T2899" t="b">
        <v>0</v>
      </c>
      <c r="U2899" t="b">
        <v>0</v>
      </c>
      <c r="V2899">
        <v>1</v>
      </c>
      <c r="W2899">
        <v>0</v>
      </c>
      <c r="X2899">
        <v>10</v>
      </c>
      <c r="AF2899" t="s">
        <v>8318</v>
      </c>
      <c r="AH2899" t="s">
        <v>8319</v>
      </c>
    </row>
    <row r="2900" spans="1:34" x14ac:dyDescent="0.25">
      <c r="A2900">
        <v>8</v>
      </c>
      <c r="B2900" t="s">
        <v>659</v>
      </c>
      <c r="C2900" t="s">
        <v>662</v>
      </c>
      <c r="D2900" t="s">
        <v>660</v>
      </c>
      <c r="E2900" t="s">
        <v>661</v>
      </c>
      <c r="F2900" t="s">
        <v>666</v>
      </c>
      <c r="G2900" t="s">
        <v>11044</v>
      </c>
      <c r="H2900" t="s">
        <v>1335</v>
      </c>
      <c r="I2900" t="s">
        <v>1336</v>
      </c>
      <c r="J2900">
        <v>3</v>
      </c>
      <c r="L2900" t="s">
        <v>1282</v>
      </c>
      <c r="M2900" t="s">
        <v>1337</v>
      </c>
      <c r="N2900" t="s">
        <v>1338</v>
      </c>
      <c r="O2900" t="s">
        <v>8320</v>
      </c>
      <c r="P2900" t="s">
        <v>423</v>
      </c>
      <c r="Q2900" t="s">
        <v>272</v>
      </c>
      <c r="R2900" t="s">
        <v>8666</v>
      </c>
      <c r="S2900" t="s">
        <v>8645</v>
      </c>
      <c r="T2900" t="b">
        <v>0</v>
      </c>
      <c r="U2900" t="b">
        <v>0</v>
      </c>
      <c r="V2900">
        <v>1</v>
      </c>
      <c r="W2900">
        <v>0</v>
      </c>
      <c r="X2900">
        <v>10</v>
      </c>
      <c r="AF2900" t="s">
        <v>8318</v>
      </c>
      <c r="AH2900" t="s">
        <v>8321</v>
      </c>
    </row>
    <row r="2901" spans="1:34" x14ac:dyDescent="0.25">
      <c r="A2901">
        <v>8</v>
      </c>
      <c r="B2901" t="s">
        <v>659</v>
      </c>
      <c r="C2901" t="s">
        <v>662</v>
      </c>
      <c r="D2901" t="s">
        <v>660</v>
      </c>
      <c r="E2901" t="s">
        <v>661</v>
      </c>
      <c r="F2901" t="s">
        <v>666</v>
      </c>
      <c r="G2901" t="s">
        <v>11044</v>
      </c>
      <c r="H2901" t="s">
        <v>1335</v>
      </c>
      <c r="I2901" t="s">
        <v>1336</v>
      </c>
      <c r="J2901">
        <v>3</v>
      </c>
      <c r="L2901" t="s">
        <v>1282</v>
      </c>
      <c r="M2901" t="s">
        <v>1337</v>
      </c>
      <c r="N2901" t="s">
        <v>1338</v>
      </c>
      <c r="O2901" t="s">
        <v>8322</v>
      </c>
      <c r="P2901" t="s">
        <v>275</v>
      </c>
      <c r="Q2901" t="s">
        <v>369</v>
      </c>
      <c r="R2901" t="s">
        <v>8654</v>
      </c>
      <c r="S2901" t="s">
        <v>8645</v>
      </c>
      <c r="T2901" t="b">
        <v>1</v>
      </c>
      <c r="U2901" t="b">
        <v>0</v>
      </c>
      <c r="V2901">
        <v>1</v>
      </c>
      <c r="W2901">
        <v>0</v>
      </c>
      <c r="Y2901">
        <v>8</v>
      </c>
      <c r="AF2901" t="s">
        <v>8318</v>
      </c>
      <c r="AH2901" t="s">
        <v>8323</v>
      </c>
    </row>
    <row r="2902" spans="1:34" x14ac:dyDescent="0.25">
      <c r="A2902">
        <v>8</v>
      </c>
      <c r="B2902" t="s">
        <v>659</v>
      </c>
      <c r="C2902" t="s">
        <v>662</v>
      </c>
      <c r="D2902" t="s">
        <v>660</v>
      </c>
      <c r="E2902" t="s">
        <v>661</v>
      </c>
      <c r="F2902" t="s">
        <v>666</v>
      </c>
      <c r="G2902" t="s">
        <v>11044</v>
      </c>
      <c r="H2902" t="s">
        <v>1335</v>
      </c>
      <c r="I2902" t="s">
        <v>1336</v>
      </c>
      <c r="J2902">
        <v>3</v>
      </c>
      <c r="L2902" t="s">
        <v>1282</v>
      </c>
      <c r="M2902" t="s">
        <v>1337</v>
      </c>
      <c r="N2902" t="s">
        <v>1338</v>
      </c>
      <c r="O2902" t="s">
        <v>8324</v>
      </c>
      <c r="P2902" t="s">
        <v>299</v>
      </c>
      <c r="Q2902" t="s">
        <v>369</v>
      </c>
      <c r="R2902" t="s">
        <v>8795</v>
      </c>
      <c r="S2902" t="s">
        <v>8651</v>
      </c>
      <c r="T2902" t="b">
        <v>0</v>
      </c>
      <c r="U2902" t="b">
        <v>0</v>
      </c>
      <c r="V2902">
        <v>1</v>
      </c>
      <c r="W2902">
        <v>0</v>
      </c>
      <c r="X2902">
        <v>10</v>
      </c>
      <c r="AF2902" t="s">
        <v>8318</v>
      </c>
      <c r="AH2902" t="s">
        <v>8325</v>
      </c>
    </row>
    <row r="2903" spans="1:34" x14ac:dyDescent="0.25">
      <c r="A2903">
        <v>8</v>
      </c>
      <c r="B2903" t="s">
        <v>659</v>
      </c>
      <c r="C2903" t="s">
        <v>662</v>
      </c>
      <c r="D2903" t="s">
        <v>660</v>
      </c>
      <c r="E2903" t="s">
        <v>661</v>
      </c>
      <c r="F2903" t="s">
        <v>666</v>
      </c>
      <c r="G2903" t="s">
        <v>11044</v>
      </c>
      <c r="H2903" t="s">
        <v>1335</v>
      </c>
      <c r="I2903" t="s">
        <v>1336</v>
      </c>
      <c r="J2903">
        <v>3</v>
      </c>
      <c r="L2903" t="s">
        <v>1282</v>
      </c>
      <c r="M2903" t="s">
        <v>1337</v>
      </c>
      <c r="N2903" t="s">
        <v>1338</v>
      </c>
      <c r="O2903" t="s">
        <v>8326</v>
      </c>
      <c r="P2903" t="s">
        <v>286</v>
      </c>
      <c r="Q2903" t="s">
        <v>369</v>
      </c>
      <c r="R2903" t="s">
        <v>8489</v>
      </c>
      <c r="S2903" t="s">
        <v>8645</v>
      </c>
      <c r="T2903" t="b">
        <v>0</v>
      </c>
      <c r="U2903" t="b">
        <v>0</v>
      </c>
      <c r="V2903">
        <v>1</v>
      </c>
      <c r="W2903">
        <v>0</v>
      </c>
      <c r="X2903">
        <v>15</v>
      </c>
      <c r="AF2903" t="s">
        <v>8318</v>
      </c>
      <c r="AH2903" t="s">
        <v>8327</v>
      </c>
    </row>
    <row r="2904" spans="1:34" x14ac:dyDescent="0.25">
      <c r="A2904">
        <v>8</v>
      </c>
      <c r="B2904" t="s">
        <v>659</v>
      </c>
      <c r="C2904" t="s">
        <v>662</v>
      </c>
      <c r="D2904" t="s">
        <v>660</v>
      </c>
      <c r="E2904" t="s">
        <v>661</v>
      </c>
      <c r="F2904" t="s">
        <v>666</v>
      </c>
      <c r="G2904" t="s">
        <v>11044</v>
      </c>
      <c r="H2904" t="s">
        <v>1335</v>
      </c>
      <c r="I2904" t="s">
        <v>1336</v>
      </c>
      <c r="J2904">
        <v>3</v>
      </c>
      <c r="L2904" t="s">
        <v>1282</v>
      </c>
      <c r="M2904" t="s">
        <v>1337</v>
      </c>
      <c r="N2904" t="s">
        <v>1338</v>
      </c>
      <c r="O2904" t="s">
        <v>8328</v>
      </c>
      <c r="P2904" t="s">
        <v>269</v>
      </c>
      <c r="Q2904" t="s">
        <v>369</v>
      </c>
      <c r="R2904" t="s">
        <v>8654</v>
      </c>
      <c r="S2904" t="s">
        <v>8645</v>
      </c>
      <c r="T2904" t="b">
        <v>0</v>
      </c>
      <c r="U2904" t="b">
        <v>0</v>
      </c>
      <c r="V2904">
        <v>2</v>
      </c>
      <c r="W2904">
        <v>0</v>
      </c>
      <c r="X2904">
        <v>10</v>
      </c>
      <c r="AF2904" t="s">
        <v>8329</v>
      </c>
      <c r="AH2904" t="s">
        <v>8330</v>
      </c>
    </row>
    <row r="2905" spans="1:34" x14ac:dyDescent="0.25">
      <c r="A2905">
        <v>8</v>
      </c>
      <c r="B2905" t="s">
        <v>659</v>
      </c>
      <c r="C2905" t="s">
        <v>662</v>
      </c>
      <c r="D2905" t="s">
        <v>660</v>
      </c>
      <c r="E2905" t="s">
        <v>661</v>
      </c>
      <c r="F2905" t="s">
        <v>666</v>
      </c>
      <c r="G2905" t="s">
        <v>11044</v>
      </c>
      <c r="H2905" t="s">
        <v>1335</v>
      </c>
      <c r="I2905" t="s">
        <v>1336</v>
      </c>
      <c r="J2905">
        <v>3</v>
      </c>
      <c r="L2905" t="s">
        <v>1282</v>
      </c>
      <c r="M2905" t="s">
        <v>1337</v>
      </c>
      <c r="N2905" t="s">
        <v>1338</v>
      </c>
      <c r="O2905" t="s">
        <v>8331</v>
      </c>
      <c r="P2905" t="s">
        <v>423</v>
      </c>
      <c r="Q2905" t="s">
        <v>272</v>
      </c>
      <c r="R2905" t="s">
        <v>8666</v>
      </c>
      <c r="S2905" t="s">
        <v>8645</v>
      </c>
      <c r="T2905" t="b">
        <v>0</v>
      </c>
      <c r="U2905" t="b">
        <v>0</v>
      </c>
      <c r="V2905">
        <v>2</v>
      </c>
      <c r="W2905">
        <v>0</v>
      </c>
      <c r="X2905">
        <v>10</v>
      </c>
      <c r="AF2905" t="s">
        <v>8329</v>
      </c>
      <c r="AH2905" t="s">
        <v>8332</v>
      </c>
    </row>
    <row r="2906" spans="1:34" x14ac:dyDescent="0.25">
      <c r="A2906">
        <v>8</v>
      </c>
      <c r="B2906" t="s">
        <v>659</v>
      </c>
      <c r="C2906" t="s">
        <v>662</v>
      </c>
      <c r="D2906" t="s">
        <v>660</v>
      </c>
      <c r="E2906" t="s">
        <v>661</v>
      </c>
      <c r="F2906" t="s">
        <v>666</v>
      </c>
      <c r="G2906" t="s">
        <v>11044</v>
      </c>
      <c r="H2906" t="s">
        <v>1335</v>
      </c>
      <c r="I2906" t="s">
        <v>1336</v>
      </c>
      <c r="J2906">
        <v>3</v>
      </c>
      <c r="L2906" t="s">
        <v>1282</v>
      </c>
      <c r="M2906" t="s">
        <v>1337</v>
      </c>
      <c r="N2906" t="s">
        <v>1338</v>
      </c>
      <c r="O2906" t="s">
        <v>8333</v>
      </c>
      <c r="P2906" t="s">
        <v>275</v>
      </c>
      <c r="Q2906" t="s">
        <v>369</v>
      </c>
      <c r="R2906" t="s">
        <v>8654</v>
      </c>
      <c r="S2906" t="s">
        <v>8645</v>
      </c>
      <c r="T2906" t="b">
        <v>1</v>
      </c>
      <c r="U2906" t="b">
        <v>0</v>
      </c>
      <c r="V2906">
        <v>2</v>
      </c>
      <c r="W2906">
        <v>0</v>
      </c>
      <c r="Y2906">
        <v>8</v>
      </c>
      <c r="AF2906" t="s">
        <v>8329</v>
      </c>
      <c r="AH2906" t="s">
        <v>8334</v>
      </c>
    </row>
    <row r="2907" spans="1:34" x14ac:dyDescent="0.25">
      <c r="A2907">
        <v>8</v>
      </c>
      <c r="B2907" t="s">
        <v>659</v>
      </c>
      <c r="C2907" t="s">
        <v>662</v>
      </c>
      <c r="D2907" t="s">
        <v>660</v>
      </c>
      <c r="E2907" t="s">
        <v>661</v>
      </c>
      <c r="F2907" t="s">
        <v>666</v>
      </c>
      <c r="G2907" t="s">
        <v>11044</v>
      </c>
      <c r="H2907" t="s">
        <v>1335</v>
      </c>
      <c r="I2907" t="s">
        <v>1336</v>
      </c>
      <c r="J2907">
        <v>3</v>
      </c>
      <c r="L2907" t="s">
        <v>1282</v>
      </c>
      <c r="M2907" t="s">
        <v>1337</v>
      </c>
      <c r="N2907" t="s">
        <v>1338</v>
      </c>
      <c r="O2907" t="s">
        <v>8335</v>
      </c>
      <c r="P2907" t="s">
        <v>299</v>
      </c>
      <c r="Q2907" t="s">
        <v>369</v>
      </c>
      <c r="R2907" t="s">
        <v>8795</v>
      </c>
      <c r="S2907" t="s">
        <v>8651</v>
      </c>
      <c r="T2907" t="b">
        <v>0</v>
      </c>
      <c r="U2907" t="b">
        <v>0</v>
      </c>
      <c r="V2907">
        <v>2</v>
      </c>
      <c r="W2907">
        <v>0</v>
      </c>
      <c r="X2907">
        <v>10</v>
      </c>
      <c r="AF2907" t="s">
        <v>8329</v>
      </c>
      <c r="AH2907" t="s">
        <v>8336</v>
      </c>
    </row>
    <row r="2908" spans="1:34" x14ac:dyDescent="0.25">
      <c r="A2908">
        <v>8</v>
      </c>
      <c r="B2908" t="s">
        <v>659</v>
      </c>
      <c r="C2908" t="s">
        <v>662</v>
      </c>
      <c r="D2908" t="s">
        <v>660</v>
      </c>
      <c r="E2908" t="s">
        <v>661</v>
      </c>
      <c r="F2908" t="s">
        <v>666</v>
      </c>
      <c r="G2908" t="s">
        <v>11044</v>
      </c>
      <c r="H2908" t="s">
        <v>1335</v>
      </c>
      <c r="I2908" t="s">
        <v>1336</v>
      </c>
      <c r="J2908">
        <v>3</v>
      </c>
      <c r="L2908" t="s">
        <v>1282</v>
      </c>
      <c r="M2908" t="s">
        <v>1337</v>
      </c>
      <c r="N2908" t="s">
        <v>1338</v>
      </c>
      <c r="O2908" t="s">
        <v>8337</v>
      </c>
      <c r="P2908" t="s">
        <v>286</v>
      </c>
      <c r="Q2908" t="s">
        <v>369</v>
      </c>
      <c r="R2908" t="s">
        <v>8489</v>
      </c>
      <c r="S2908" t="s">
        <v>8645</v>
      </c>
      <c r="T2908" t="b">
        <v>0</v>
      </c>
      <c r="U2908" t="b">
        <v>0</v>
      </c>
      <c r="V2908">
        <v>2</v>
      </c>
      <c r="W2908">
        <v>0</v>
      </c>
      <c r="X2908">
        <v>15</v>
      </c>
      <c r="AF2908" t="s">
        <v>8329</v>
      </c>
      <c r="AH2908" t="s">
        <v>8338</v>
      </c>
    </row>
    <row r="2909" spans="1:34" x14ac:dyDescent="0.25">
      <c r="A2909">
        <v>8</v>
      </c>
      <c r="B2909" t="s">
        <v>659</v>
      </c>
      <c r="C2909" t="s">
        <v>662</v>
      </c>
      <c r="D2909" t="s">
        <v>660</v>
      </c>
      <c r="E2909" t="s">
        <v>661</v>
      </c>
      <c r="F2909" t="s">
        <v>666</v>
      </c>
      <c r="G2909" t="s">
        <v>11044</v>
      </c>
      <c r="H2909" t="s">
        <v>1335</v>
      </c>
      <c r="I2909" t="s">
        <v>1336</v>
      </c>
      <c r="J2909">
        <v>3</v>
      </c>
      <c r="L2909" t="s">
        <v>1282</v>
      </c>
      <c r="M2909" t="s">
        <v>1337</v>
      </c>
      <c r="N2909" t="s">
        <v>1338</v>
      </c>
      <c r="O2909" t="s">
        <v>8339</v>
      </c>
      <c r="P2909" t="s">
        <v>1</v>
      </c>
      <c r="Q2909" t="s">
        <v>2</v>
      </c>
      <c r="R2909" t="s">
        <v>2</v>
      </c>
      <c r="S2909" t="s">
        <v>8646</v>
      </c>
      <c r="T2909" t="b">
        <v>0</v>
      </c>
      <c r="U2909" t="b">
        <v>1</v>
      </c>
      <c r="V2909">
        <v>1</v>
      </c>
      <c r="W2909">
        <v>170</v>
      </c>
      <c r="Y2909">
        <v>55.2</v>
      </c>
      <c r="AG2909" t="s">
        <v>8340</v>
      </c>
      <c r="AH2909" t="s">
        <v>8341</v>
      </c>
    </row>
    <row r="2910" spans="1:34" x14ac:dyDescent="0.25">
      <c r="A2910">
        <v>8</v>
      </c>
      <c r="B2910" t="s">
        <v>659</v>
      </c>
      <c r="C2910" t="s">
        <v>662</v>
      </c>
      <c r="D2910" t="s">
        <v>660</v>
      </c>
      <c r="E2910" t="s">
        <v>661</v>
      </c>
      <c r="F2910" t="s">
        <v>666</v>
      </c>
      <c r="G2910" t="s">
        <v>11044</v>
      </c>
      <c r="H2910" t="s">
        <v>1335</v>
      </c>
      <c r="I2910" t="s">
        <v>1336</v>
      </c>
      <c r="J2910">
        <v>3</v>
      </c>
      <c r="L2910" t="s">
        <v>1282</v>
      </c>
      <c r="M2910" t="s">
        <v>1337</v>
      </c>
      <c r="N2910" t="s">
        <v>1338</v>
      </c>
      <c r="O2910" t="s">
        <v>8342</v>
      </c>
      <c r="P2910" t="s">
        <v>1</v>
      </c>
      <c r="Q2910" t="s">
        <v>2</v>
      </c>
      <c r="R2910" t="s">
        <v>2</v>
      </c>
      <c r="S2910" t="s">
        <v>8646</v>
      </c>
      <c r="T2910" t="b">
        <v>0</v>
      </c>
      <c r="U2910" t="b">
        <v>1</v>
      </c>
      <c r="V2910">
        <v>2</v>
      </c>
      <c r="W2910">
        <v>170</v>
      </c>
      <c r="Y2910">
        <v>48</v>
      </c>
      <c r="AG2910" t="s">
        <v>8343</v>
      </c>
      <c r="AH2910" t="s">
        <v>8344</v>
      </c>
    </row>
    <row r="2911" spans="1:34" x14ac:dyDescent="0.25">
      <c r="A2911">
        <v>8</v>
      </c>
      <c r="B2911" t="s">
        <v>659</v>
      </c>
      <c r="C2911" t="s">
        <v>662</v>
      </c>
      <c r="D2911" t="s">
        <v>660</v>
      </c>
      <c r="E2911" t="s">
        <v>661</v>
      </c>
      <c r="F2911" t="s">
        <v>666</v>
      </c>
      <c r="G2911" t="s">
        <v>11044</v>
      </c>
      <c r="H2911" t="s">
        <v>1335</v>
      </c>
      <c r="I2911" t="s">
        <v>1336</v>
      </c>
      <c r="J2911">
        <v>3</v>
      </c>
      <c r="L2911" t="s">
        <v>1282</v>
      </c>
      <c r="M2911" t="s">
        <v>1337</v>
      </c>
      <c r="N2911" t="s">
        <v>1338</v>
      </c>
      <c r="O2911" t="s">
        <v>8345</v>
      </c>
      <c r="P2911" t="s">
        <v>1</v>
      </c>
      <c r="Q2911" t="s">
        <v>2</v>
      </c>
      <c r="R2911" t="s">
        <v>2</v>
      </c>
      <c r="S2911" t="s">
        <v>8646</v>
      </c>
      <c r="T2911" t="b">
        <v>0</v>
      </c>
      <c r="U2911" t="b">
        <v>1</v>
      </c>
      <c r="V2911">
        <v>3</v>
      </c>
      <c r="W2911">
        <v>170</v>
      </c>
      <c r="Y2911">
        <v>39.6</v>
      </c>
      <c r="AG2911" t="s">
        <v>8346</v>
      </c>
      <c r="AH2911" t="s">
        <v>8347</v>
      </c>
    </row>
    <row r="2912" spans="1:34" x14ac:dyDescent="0.25">
      <c r="A2912">
        <v>8</v>
      </c>
      <c r="B2912" t="s">
        <v>659</v>
      </c>
      <c r="C2912" t="s">
        <v>662</v>
      </c>
      <c r="D2912" t="s">
        <v>660</v>
      </c>
      <c r="E2912" t="s">
        <v>661</v>
      </c>
      <c r="F2912" t="s">
        <v>666</v>
      </c>
      <c r="G2912" t="s">
        <v>11044</v>
      </c>
      <c r="H2912" t="s">
        <v>1335</v>
      </c>
      <c r="I2912" t="s">
        <v>1336</v>
      </c>
      <c r="J2912">
        <v>3</v>
      </c>
      <c r="L2912" t="s">
        <v>1282</v>
      </c>
      <c r="M2912" t="s">
        <v>1337</v>
      </c>
      <c r="N2912" t="s">
        <v>1338</v>
      </c>
      <c r="O2912" t="s">
        <v>8348</v>
      </c>
      <c r="P2912" t="s">
        <v>1</v>
      </c>
      <c r="Q2912" t="s">
        <v>2</v>
      </c>
      <c r="R2912" t="s">
        <v>2</v>
      </c>
      <c r="S2912" t="s">
        <v>8646</v>
      </c>
      <c r="T2912" t="b">
        <v>0</v>
      </c>
      <c r="U2912" t="b">
        <v>1</v>
      </c>
      <c r="V2912">
        <v>4</v>
      </c>
      <c r="W2912">
        <v>170</v>
      </c>
      <c r="Y2912">
        <v>39.6</v>
      </c>
      <c r="AG2912" t="s">
        <v>8346</v>
      </c>
      <c r="AH2912" t="s">
        <v>8349</v>
      </c>
    </row>
    <row r="2913" spans="1:34" x14ac:dyDescent="0.25">
      <c r="A2913">
        <v>8</v>
      </c>
      <c r="B2913" t="s">
        <v>659</v>
      </c>
      <c r="C2913" t="s">
        <v>662</v>
      </c>
      <c r="D2913" t="s">
        <v>660</v>
      </c>
      <c r="E2913" t="s">
        <v>661</v>
      </c>
      <c r="F2913" t="s">
        <v>666</v>
      </c>
      <c r="G2913" t="s">
        <v>11044</v>
      </c>
      <c r="H2913" t="s">
        <v>1335</v>
      </c>
      <c r="I2913" t="s">
        <v>1336</v>
      </c>
      <c r="J2913">
        <v>3</v>
      </c>
      <c r="L2913" t="s">
        <v>1282</v>
      </c>
      <c r="M2913" t="s">
        <v>1337</v>
      </c>
      <c r="N2913" t="s">
        <v>1338</v>
      </c>
      <c r="O2913" t="s">
        <v>8350</v>
      </c>
      <c r="P2913" t="s">
        <v>265</v>
      </c>
      <c r="Q2913" t="s">
        <v>369</v>
      </c>
      <c r="R2913" t="s">
        <v>8654</v>
      </c>
      <c r="S2913" t="s">
        <v>8645</v>
      </c>
      <c r="T2913" t="b">
        <v>0</v>
      </c>
      <c r="U2913" t="b">
        <v>0</v>
      </c>
      <c r="V2913">
        <v>1</v>
      </c>
      <c r="W2913">
        <v>80</v>
      </c>
      <c r="X2913">
        <v>10</v>
      </c>
      <c r="AB2913">
        <v>2</v>
      </c>
      <c r="AC2913">
        <v>1</v>
      </c>
      <c r="AD2913">
        <v>3</v>
      </c>
      <c r="AE2913" t="s">
        <v>1745</v>
      </c>
      <c r="AG2913" t="s">
        <v>8351</v>
      </c>
      <c r="AH2913" t="s">
        <v>8352</v>
      </c>
    </row>
    <row r="2914" spans="1:34" x14ac:dyDescent="0.25">
      <c r="A2914">
        <v>8</v>
      </c>
      <c r="B2914" t="s">
        <v>659</v>
      </c>
      <c r="C2914" t="s">
        <v>662</v>
      </c>
      <c r="D2914" t="s">
        <v>660</v>
      </c>
      <c r="E2914" t="s">
        <v>661</v>
      </c>
      <c r="F2914" t="s">
        <v>666</v>
      </c>
      <c r="G2914" t="s">
        <v>11044</v>
      </c>
      <c r="H2914" t="s">
        <v>1335</v>
      </c>
      <c r="I2914" t="s">
        <v>1336</v>
      </c>
      <c r="J2914">
        <v>3</v>
      </c>
      <c r="L2914" t="s">
        <v>1282</v>
      </c>
      <c r="M2914" t="s">
        <v>1337</v>
      </c>
      <c r="N2914" t="s">
        <v>1338</v>
      </c>
      <c r="O2914" t="s">
        <v>8353</v>
      </c>
      <c r="P2914" t="s">
        <v>265</v>
      </c>
      <c r="Q2914" t="s">
        <v>369</v>
      </c>
      <c r="R2914" t="s">
        <v>8654</v>
      </c>
      <c r="S2914" t="s">
        <v>8645</v>
      </c>
      <c r="T2914" t="b">
        <v>0</v>
      </c>
      <c r="U2914" t="b">
        <v>0</v>
      </c>
      <c r="V2914">
        <v>2</v>
      </c>
      <c r="W2914">
        <v>80</v>
      </c>
      <c r="X2914">
        <v>9</v>
      </c>
      <c r="AB2914">
        <v>2</v>
      </c>
      <c r="AC2914">
        <v>1</v>
      </c>
      <c r="AD2914">
        <v>3</v>
      </c>
      <c r="AE2914" t="s">
        <v>1745</v>
      </c>
      <c r="AG2914" t="s">
        <v>8351</v>
      </c>
      <c r="AH2914" t="s">
        <v>8354</v>
      </c>
    </row>
    <row r="2915" spans="1:34" x14ac:dyDescent="0.25">
      <c r="A2915">
        <v>8</v>
      </c>
      <c r="B2915" t="s">
        <v>659</v>
      </c>
      <c r="C2915" t="s">
        <v>662</v>
      </c>
      <c r="D2915" t="s">
        <v>660</v>
      </c>
      <c r="E2915" t="s">
        <v>661</v>
      </c>
      <c r="F2915" t="s">
        <v>666</v>
      </c>
      <c r="G2915" t="s">
        <v>11044</v>
      </c>
      <c r="H2915" t="s">
        <v>1335</v>
      </c>
      <c r="I2915" t="s">
        <v>1336</v>
      </c>
      <c r="J2915">
        <v>3</v>
      </c>
      <c r="L2915" t="s">
        <v>1282</v>
      </c>
      <c r="M2915" t="s">
        <v>1337</v>
      </c>
      <c r="N2915" t="s">
        <v>1338</v>
      </c>
      <c r="O2915" t="s">
        <v>8355</v>
      </c>
      <c r="P2915" t="s">
        <v>265</v>
      </c>
      <c r="Q2915" t="s">
        <v>369</v>
      </c>
      <c r="R2915" t="s">
        <v>8654</v>
      </c>
      <c r="S2915" t="s">
        <v>8645</v>
      </c>
      <c r="T2915" t="b">
        <v>0</v>
      </c>
      <c r="U2915" t="b">
        <v>0</v>
      </c>
      <c r="V2915">
        <v>3</v>
      </c>
      <c r="W2915">
        <v>80</v>
      </c>
      <c r="X2915">
        <v>9</v>
      </c>
      <c r="AB2915">
        <v>2</v>
      </c>
      <c r="AC2915">
        <v>1</v>
      </c>
      <c r="AD2915">
        <v>3</v>
      </c>
      <c r="AE2915" t="s">
        <v>1745</v>
      </c>
      <c r="AG2915" t="s">
        <v>8351</v>
      </c>
      <c r="AH2915" t="s">
        <v>8356</v>
      </c>
    </row>
    <row r="2916" spans="1:34" x14ac:dyDescent="0.25">
      <c r="A2916">
        <v>8</v>
      </c>
      <c r="B2916" t="s">
        <v>659</v>
      </c>
      <c r="C2916" t="s">
        <v>662</v>
      </c>
      <c r="D2916" t="s">
        <v>660</v>
      </c>
      <c r="E2916" t="s">
        <v>661</v>
      </c>
      <c r="F2916" t="s">
        <v>666</v>
      </c>
      <c r="G2916" t="s">
        <v>11044</v>
      </c>
      <c r="H2916" t="s">
        <v>1335</v>
      </c>
      <c r="I2916" t="s">
        <v>1336</v>
      </c>
      <c r="J2916">
        <v>3</v>
      </c>
      <c r="L2916" t="s">
        <v>1282</v>
      </c>
      <c r="M2916" t="s">
        <v>1337</v>
      </c>
      <c r="N2916" t="s">
        <v>1338</v>
      </c>
      <c r="O2916" t="s">
        <v>8357</v>
      </c>
      <c r="P2916" t="s">
        <v>265</v>
      </c>
      <c r="Q2916" t="s">
        <v>369</v>
      </c>
      <c r="R2916" t="s">
        <v>8654</v>
      </c>
      <c r="S2916" t="s">
        <v>8645</v>
      </c>
      <c r="T2916" t="b">
        <v>0</v>
      </c>
      <c r="U2916" t="b">
        <v>0</v>
      </c>
      <c r="V2916">
        <v>4</v>
      </c>
      <c r="W2916">
        <v>80</v>
      </c>
      <c r="X2916">
        <v>8</v>
      </c>
      <c r="AB2916">
        <v>2</v>
      </c>
      <c r="AC2916">
        <v>1</v>
      </c>
      <c r="AD2916">
        <v>3</v>
      </c>
      <c r="AE2916" t="s">
        <v>1745</v>
      </c>
      <c r="AG2916" t="s">
        <v>8351</v>
      </c>
      <c r="AH2916" t="s">
        <v>8358</v>
      </c>
    </row>
    <row r="2917" spans="1:34" x14ac:dyDescent="0.25">
      <c r="A2917">
        <v>8</v>
      </c>
      <c r="B2917" t="s">
        <v>659</v>
      </c>
      <c r="C2917" t="s">
        <v>662</v>
      </c>
      <c r="D2917" t="s">
        <v>660</v>
      </c>
      <c r="E2917" t="s">
        <v>661</v>
      </c>
      <c r="F2917" t="s">
        <v>666</v>
      </c>
      <c r="G2917" t="s">
        <v>11044</v>
      </c>
      <c r="H2917" t="s">
        <v>1335</v>
      </c>
      <c r="I2917" t="s">
        <v>1336</v>
      </c>
      <c r="J2917">
        <v>3</v>
      </c>
      <c r="L2917" t="s">
        <v>1282</v>
      </c>
      <c r="M2917" t="s">
        <v>1337</v>
      </c>
      <c r="N2917" t="s">
        <v>1338</v>
      </c>
      <c r="O2917" t="s">
        <v>8359</v>
      </c>
      <c r="P2917" t="s">
        <v>249</v>
      </c>
      <c r="Q2917" t="s">
        <v>369</v>
      </c>
      <c r="R2917" t="s">
        <v>423</v>
      </c>
      <c r="S2917" t="s">
        <v>8645</v>
      </c>
      <c r="T2917" t="b">
        <v>0</v>
      </c>
      <c r="U2917" t="b">
        <v>0</v>
      </c>
      <c r="V2917">
        <v>1</v>
      </c>
      <c r="W2917">
        <v>160</v>
      </c>
      <c r="X2917">
        <v>10</v>
      </c>
      <c r="AB2917">
        <v>2</v>
      </c>
      <c r="AC2917">
        <v>1</v>
      </c>
      <c r="AD2917">
        <v>3</v>
      </c>
      <c r="AE2917" t="s">
        <v>1745</v>
      </c>
      <c r="AG2917" t="s">
        <v>8360</v>
      </c>
      <c r="AH2917" t="s">
        <v>8361</v>
      </c>
    </row>
    <row r="2918" spans="1:34" x14ac:dyDescent="0.25">
      <c r="A2918">
        <v>8</v>
      </c>
      <c r="B2918" t="s">
        <v>659</v>
      </c>
      <c r="C2918" t="s">
        <v>662</v>
      </c>
      <c r="D2918" t="s">
        <v>660</v>
      </c>
      <c r="E2918" t="s">
        <v>661</v>
      </c>
      <c r="F2918" t="s">
        <v>666</v>
      </c>
      <c r="G2918" t="s">
        <v>11044</v>
      </c>
      <c r="H2918" t="s">
        <v>1335</v>
      </c>
      <c r="I2918" t="s">
        <v>1336</v>
      </c>
      <c r="J2918">
        <v>3</v>
      </c>
      <c r="L2918" t="s">
        <v>1282</v>
      </c>
      <c r="M2918" t="s">
        <v>1337</v>
      </c>
      <c r="N2918" t="s">
        <v>1338</v>
      </c>
      <c r="O2918" t="s">
        <v>8362</v>
      </c>
      <c r="P2918" t="s">
        <v>249</v>
      </c>
      <c r="Q2918" t="s">
        <v>369</v>
      </c>
      <c r="R2918" t="s">
        <v>423</v>
      </c>
      <c r="S2918" t="s">
        <v>8645</v>
      </c>
      <c r="T2918" t="b">
        <v>0</v>
      </c>
      <c r="U2918" t="b">
        <v>0</v>
      </c>
      <c r="V2918">
        <v>2</v>
      </c>
      <c r="W2918">
        <v>170</v>
      </c>
      <c r="X2918">
        <v>8</v>
      </c>
      <c r="AB2918">
        <v>2</v>
      </c>
      <c r="AC2918">
        <v>1</v>
      </c>
      <c r="AD2918">
        <v>3</v>
      </c>
      <c r="AE2918" t="s">
        <v>1745</v>
      </c>
      <c r="AG2918" t="s">
        <v>8363</v>
      </c>
      <c r="AH2918" t="s">
        <v>8364</v>
      </c>
    </row>
    <row r="2919" spans="1:34" x14ac:dyDescent="0.25">
      <c r="A2919">
        <v>8</v>
      </c>
      <c r="B2919" t="s">
        <v>659</v>
      </c>
      <c r="C2919" t="s">
        <v>662</v>
      </c>
      <c r="D2919" t="s">
        <v>660</v>
      </c>
      <c r="E2919" t="s">
        <v>661</v>
      </c>
      <c r="F2919" t="s">
        <v>666</v>
      </c>
      <c r="G2919" t="s">
        <v>11044</v>
      </c>
      <c r="H2919" t="s">
        <v>1335</v>
      </c>
      <c r="I2919" t="s">
        <v>1336</v>
      </c>
      <c r="J2919">
        <v>3</v>
      </c>
      <c r="L2919" t="s">
        <v>1282</v>
      </c>
      <c r="M2919" t="s">
        <v>1337</v>
      </c>
      <c r="N2919" t="s">
        <v>1338</v>
      </c>
      <c r="O2919" t="s">
        <v>8365</v>
      </c>
      <c r="P2919" t="s">
        <v>249</v>
      </c>
      <c r="Q2919" t="s">
        <v>369</v>
      </c>
      <c r="R2919" t="s">
        <v>423</v>
      </c>
      <c r="S2919" t="s">
        <v>8645</v>
      </c>
      <c r="T2919" t="b">
        <v>0</v>
      </c>
      <c r="U2919" t="b">
        <v>0</v>
      </c>
      <c r="V2919">
        <v>3</v>
      </c>
      <c r="W2919">
        <v>170</v>
      </c>
      <c r="X2919">
        <v>7</v>
      </c>
      <c r="AB2919">
        <v>2</v>
      </c>
      <c r="AC2919">
        <v>1</v>
      </c>
      <c r="AD2919">
        <v>3</v>
      </c>
      <c r="AE2919" t="s">
        <v>1745</v>
      </c>
      <c r="AG2919" t="s">
        <v>8366</v>
      </c>
      <c r="AH2919" t="s">
        <v>8367</v>
      </c>
    </row>
    <row r="2920" spans="1:34" x14ac:dyDescent="0.25">
      <c r="A2920">
        <v>8</v>
      </c>
      <c r="B2920" t="s">
        <v>659</v>
      </c>
      <c r="C2920" t="s">
        <v>662</v>
      </c>
      <c r="D2920" t="s">
        <v>660</v>
      </c>
      <c r="E2920" t="s">
        <v>661</v>
      </c>
      <c r="F2920" t="s">
        <v>666</v>
      </c>
      <c r="G2920" t="s">
        <v>11044</v>
      </c>
      <c r="H2920" t="s">
        <v>1335</v>
      </c>
      <c r="I2920" t="s">
        <v>1336</v>
      </c>
      <c r="J2920">
        <v>3</v>
      </c>
      <c r="L2920" t="s">
        <v>1282</v>
      </c>
      <c r="M2920" t="s">
        <v>1337</v>
      </c>
      <c r="N2920" t="s">
        <v>1338</v>
      </c>
      <c r="O2920" t="s">
        <v>8368</v>
      </c>
      <c r="P2920" t="s">
        <v>256</v>
      </c>
      <c r="Q2920" t="s">
        <v>369</v>
      </c>
      <c r="R2920" t="s">
        <v>8654</v>
      </c>
      <c r="S2920" t="s">
        <v>8645</v>
      </c>
      <c r="T2920" t="b">
        <v>1</v>
      </c>
      <c r="U2920" t="b">
        <v>0</v>
      </c>
      <c r="V2920">
        <v>1</v>
      </c>
      <c r="W2920">
        <v>45</v>
      </c>
      <c r="X2920">
        <v>8</v>
      </c>
      <c r="AB2920">
        <v>3</v>
      </c>
      <c r="AC2920">
        <v>1</v>
      </c>
      <c r="AD2920">
        <v>2</v>
      </c>
      <c r="AE2920" t="s">
        <v>618</v>
      </c>
      <c r="AG2920" t="s">
        <v>3213</v>
      </c>
      <c r="AH2920" t="s">
        <v>8369</v>
      </c>
    </row>
    <row r="2921" spans="1:34" x14ac:dyDescent="0.25">
      <c r="A2921">
        <v>8</v>
      </c>
      <c r="B2921" t="s">
        <v>659</v>
      </c>
      <c r="C2921" t="s">
        <v>662</v>
      </c>
      <c r="D2921" t="s">
        <v>660</v>
      </c>
      <c r="E2921" t="s">
        <v>661</v>
      </c>
      <c r="F2921" t="s">
        <v>666</v>
      </c>
      <c r="G2921" t="s">
        <v>11044</v>
      </c>
      <c r="H2921" t="s">
        <v>1335</v>
      </c>
      <c r="I2921" t="s">
        <v>1336</v>
      </c>
      <c r="J2921">
        <v>3</v>
      </c>
      <c r="L2921" t="s">
        <v>1282</v>
      </c>
      <c r="M2921" t="s">
        <v>1337</v>
      </c>
      <c r="N2921" t="s">
        <v>1338</v>
      </c>
      <c r="O2921" t="s">
        <v>8370</v>
      </c>
      <c r="P2921" t="s">
        <v>256</v>
      </c>
      <c r="Q2921" t="s">
        <v>369</v>
      </c>
      <c r="R2921" t="s">
        <v>8654</v>
      </c>
      <c r="S2921" t="s">
        <v>8645</v>
      </c>
      <c r="T2921" t="b">
        <v>1</v>
      </c>
      <c r="U2921" t="b">
        <v>0</v>
      </c>
      <c r="V2921">
        <v>2</v>
      </c>
      <c r="W2921">
        <v>50</v>
      </c>
      <c r="X2921">
        <v>8</v>
      </c>
      <c r="AB2921">
        <v>3</v>
      </c>
      <c r="AC2921">
        <v>1</v>
      </c>
      <c r="AD2921">
        <v>2</v>
      </c>
      <c r="AE2921" t="s">
        <v>618</v>
      </c>
      <c r="AG2921" t="s">
        <v>3213</v>
      </c>
      <c r="AH2921" t="s">
        <v>8371</v>
      </c>
    </row>
    <row r="2922" spans="1:34" x14ac:dyDescent="0.25">
      <c r="A2922">
        <v>8</v>
      </c>
      <c r="B2922" t="s">
        <v>659</v>
      </c>
      <c r="C2922" t="s">
        <v>662</v>
      </c>
      <c r="D2922" t="s">
        <v>660</v>
      </c>
      <c r="E2922" t="s">
        <v>661</v>
      </c>
      <c r="F2922" t="s">
        <v>666</v>
      </c>
      <c r="G2922" t="s">
        <v>11044</v>
      </c>
      <c r="H2922" t="s">
        <v>1335</v>
      </c>
      <c r="I2922" t="s">
        <v>1336</v>
      </c>
      <c r="J2922">
        <v>3</v>
      </c>
      <c r="L2922" t="s">
        <v>1282</v>
      </c>
      <c r="M2922" t="s">
        <v>1337</v>
      </c>
      <c r="N2922" t="s">
        <v>1338</v>
      </c>
      <c r="O2922" t="s">
        <v>8372</v>
      </c>
      <c r="P2922" t="s">
        <v>256</v>
      </c>
      <c r="Q2922" t="s">
        <v>369</v>
      </c>
      <c r="R2922" t="s">
        <v>8654</v>
      </c>
      <c r="S2922" t="s">
        <v>8645</v>
      </c>
      <c r="T2922" t="b">
        <v>1</v>
      </c>
      <c r="U2922" t="b">
        <v>0</v>
      </c>
      <c r="V2922">
        <v>3</v>
      </c>
      <c r="W2922">
        <v>50</v>
      </c>
      <c r="X2922">
        <v>8</v>
      </c>
      <c r="AB2922">
        <v>3</v>
      </c>
      <c r="AC2922">
        <v>1</v>
      </c>
      <c r="AD2922">
        <v>2</v>
      </c>
      <c r="AE2922" t="s">
        <v>618</v>
      </c>
      <c r="AG2922" t="s">
        <v>3213</v>
      </c>
      <c r="AH2922" t="s">
        <v>8373</v>
      </c>
    </row>
    <row r="2923" spans="1:34" x14ac:dyDescent="0.25">
      <c r="A2923">
        <v>8</v>
      </c>
      <c r="B2923" t="s">
        <v>659</v>
      </c>
      <c r="C2923" t="s">
        <v>662</v>
      </c>
      <c r="D2923" t="s">
        <v>660</v>
      </c>
      <c r="E2923" t="s">
        <v>661</v>
      </c>
      <c r="F2923" t="s">
        <v>666</v>
      </c>
      <c r="G2923" t="s">
        <v>11044</v>
      </c>
      <c r="H2923" t="s">
        <v>1335</v>
      </c>
      <c r="I2923" t="s">
        <v>1336</v>
      </c>
      <c r="J2923">
        <v>3</v>
      </c>
      <c r="L2923" t="s">
        <v>1282</v>
      </c>
      <c r="M2923" t="s">
        <v>1337</v>
      </c>
      <c r="N2923" t="s">
        <v>1338</v>
      </c>
      <c r="O2923" t="s">
        <v>8374</v>
      </c>
      <c r="P2923" t="s">
        <v>290</v>
      </c>
      <c r="Q2923" t="s">
        <v>369</v>
      </c>
      <c r="R2923" t="s">
        <v>8489</v>
      </c>
      <c r="S2923" t="s">
        <v>8645</v>
      </c>
      <c r="T2923" t="b">
        <v>0</v>
      </c>
      <c r="U2923" t="b">
        <v>0</v>
      </c>
      <c r="V2923">
        <v>1</v>
      </c>
      <c r="W2923">
        <v>110</v>
      </c>
      <c r="X2923">
        <v>15</v>
      </c>
      <c r="AE2923" t="s">
        <v>2289</v>
      </c>
      <c r="AG2923" t="s">
        <v>8375</v>
      </c>
      <c r="AH2923" t="s">
        <v>8376</v>
      </c>
    </row>
    <row r="2924" spans="1:34" x14ac:dyDescent="0.25">
      <c r="A2924">
        <v>8</v>
      </c>
      <c r="B2924" t="s">
        <v>659</v>
      </c>
      <c r="C2924" t="s">
        <v>662</v>
      </c>
      <c r="D2924" t="s">
        <v>660</v>
      </c>
      <c r="E2924" t="s">
        <v>661</v>
      </c>
      <c r="F2924" t="s">
        <v>666</v>
      </c>
      <c r="G2924" t="s">
        <v>11044</v>
      </c>
      <c r="H2924" t="s">
        <v>1335</v>
      </c>
      <c r="I2924" t="s">
        <v>1336</v>
      </c>
      <c r="J2924">
        <v>3</v>
      </c>
      <c r="L2924" t="s">
        <v>1282</v>
      </c>
      <c r="M2924" t="s">
        <v>1337</v>
      </c>
      <c r="N2924" t="s">
        <v>1338</v>
      </c>
      <c r="O2924" t="s">
        <v>8377</v>
      </c>
      <c r="P2924" t="s">
        <v>290</v>
      </c>
      <c r="Q2924" t="s">
        <v>369</v>
      </c>
      <c r="R2924" t="s">
        <v>8489</v>
      </c>
      <c r="S2924" t="s">
        <v>8645</v>
      </c>
      <c r="T2924" t="b">
        <v>0</v>
      </c>
      <c r="U2924" t="b">
        <v>0</v>
      </c>
      <c r="V2924">
        <v>2</v>
      </c>
      <c r="W2924">
        <v>120</v>
      </c>
      <c r="X2924">
        <v>15</v>
      </c>
      <c r="AE2924" t="s">
        <v>1745</v>
      </c>
      <c r="AG2924" t="s">
        <v>8378</v>
      </c>
      <c r="AH2924" t="s">
        <v>8379</v>
      </c>
    </row>
    <row r="2925" spans="1:34" x14ac:dyDescent="0.25">
      <c r="A2925">
        <v>8</v>
      </c>
      <c r="B2925" t="s">
        <v>659</v>
      </c>
      <c r="C2925" t="s">
        <v>662</v>
      </c>
      <c r="D2925" t="s">
        <v>660</v>
      </c>
      <c r="E2925" t="s">
        <v>661</v>
      </c>
      <c r="F2925" t="s">
        <v>666</v>
      </c>
      <c r="G2925" t="s">
        <v>11044</v>
      </c>
      <c r="H2925" t="s">
        <v>1335</v>
      </c>
      <c r="I2925" t="s">
        <v>1336</v>
      </c>
      <c r="J2925">
        <v>3</v>
      </c>
      <c r="L2925" t="s">
        <v>1282</v>
      </c>
      <c r="M2925" t="s">
        <v>1337</v>
      </c>
      <c r="N2925" t="s">
        <v>1338</v>
      </c>
      <c r="O2925" t="s">
        <v>8380</v>
      </c>
      <c r="P2925" t="s">
        <v>290</v>
      </c>
      <c r="Q2925" t="s">
        <v>369</v>
      </c>
      <c r="R2925" t="s">
        <v>8489</v>
      </c>
      <c r="S2925" t="s">
        <v>8645</v>
      </c>
      <c r="T2925" t="b">
        <v>0</v>
      </c>
      <c r="U2925" t="b">
        <v>0</v>
      </c>
      <c r="V2925">
        <v>3</v>
      </c>
      <c r="W2925">
        <v>120</v>
      </c>
      <c r="X2925">
        <v>15</v>
      </c>
      <c r="AE2925" t="s">
        <v>1745</v>
      </c>
      <c r="AG2925" t="s">
        <v>8378</v>
      </c>
      <c r="AH2925" t="s">
        <v>8381</v>
      </c>
    </row>
    <row r="2926" spans="1:34" x14ac:dyDescent="0.25">
      <c r="A2926">
        <v>8</v>
      </c>
      <c r="B2926" t="s">
        <v>659</v>
      </c>
      <c r="C2926" t="s">
        <v>662</v>
      </c>
      <c r="D2926" t="s">
        <v>660</v>
      </c>
      <c r="E2926" t="s">
        <v>661</v>
      </c>
      <c r="F2926" t="s">
        <v>666</v>
      </c>
      <c r="G2926" t="s">
        <v>11044</v>
      </c>
      <c r="H2926" t="s">
        <v>1335</v>
      </c>
      <c r="I2926" t="s">
        <v>1336</v>
      </c>
      <c r="J2926">
        <v>3</v>
      </c>
      <c r="L2926" t="s">
        <v>1282</v>
      </c>
      <c r="M2926" t="s">
        <v>1337</v>
      </c>
      <c r="N2926" t="s">
        <v>1338</v>
      </c>
      <c r="O2926" t="s">
        <v>8382</v>
      </c>
      <c r="P2926" t="s">
        <v>356</v>
      </c>
      <c r="Q2926" t="s">
        <v>25</v>
      </c>
      <c r="R2926" t="s">
        <v>25</v>
      </c>
      <c r="S2926" t="s">
        <v>357</v>
      </c>
      <c r="T2926" t="b">
        <v>0</v>
      </c>
      <c r="U2926" t="b">
        <v>1</v>
      </c>
      <c r="V2926">
        <v>1</v>
      </c>
      <c r="Y2926">
        <v>20</v>
      </c>
      <c r="Z2926">
        <v>0</v>
      </c>
      <c r="AA2926" t="s">
        <v>3957</v>
      </c>
      <c r="AG2926" t="s">
        <v>8383</v>
      </c>
      <c r="AH2926" t="s">
        <v>8384</v>
      </c>
    </row>
    <row r="2927" spans="1:34" x14ac:dyDescent="0.25">
      <c r="A2927">
        <v>8</v>
      </c>
      <c r="B2927" t="s">
        <v>659</v>
      </c>
      <c r="C2927" t="s">
        <v>662</v>
      </c>
      <c r="D2927" t="s">
        <v>660</v>
      </c>
      <c r="E2927" t="s">
        <v>661</v>
      </c>
      <c r="F2927" t="s">
        <v>666</v>
      </c>
      <c r="G2927" t="s">
        <v>11044</v>
      </c>
      <c r="H2927" t="s">
        <v>1335</v>
      </c>
      <c r="I2927" t="s">
        <v>1336</v>
      </c>
      <c r="J2927">
        <v>3</v>
      </c>
      <c r="L2927" t="s">
        <v>1282</v>
      </c>
      <c r="M2927" t="s">
        <v>1337</v>
      </c>
      <c r="N2927" t="s">
        <v>1338</v>
      </c>
      <c r="O2927" t="s">
        <v>8385</v>
      </c>
      <c r="P2927" t="s">
        <v>356</v>
      </c>
      <c r="Q2927" t="s">
        <v>25</v>
      </c>
      <c r="R2927" t="s">
        <v>25</v>
      </c>
      <c r="S2927" t="s">
        <v>357</v>
      </c>
      <c r="T2927" t="b">
        <v>0</v>
      </c>
      <c r="U2927" t="b">
        <v>1</v>
      </c>
      <c r="V2927">
        <v>2</v>
      </c>
      <c r="Y2927">
        <v>20</v>
      </c>
      <c r="Z2927">
        <v>0</v>
      </c>
      <c r="AA2927" t="s">
        <v>3957</v>
      </c>
      <c r="AG2927" t="s">
        <v>8383</v>
      </c>
      <c r="AH2927" t="s">
        <v>8386</v>
      </c>
    </row>
    <row r="2928" spans="1:34" x14ac:dyDescent="0.25">
      <c r="A2928">
        <v>8</v>
      </c>
      <c r="B2928" t="s">
        <v>659</v>
      </c>
      <c r="C2928" t="s">
        <v>662</v>
      </c>
      <c r="D2928" t="s">
        <v>660</v>
      </c>
      <c r="E2928" t="s">
        <v>661</v>
      </c>
      <c r="F2928" t="s">
        <v>666</v>
      </c>
      <c r="G2928" t="s">
        <v>11044</v>
      </c>
      <c r="H2928" t="s">
        <v>1335</v>
      </c>
      <c r="I2928" t="s">
        <v>1336</v>
      </c>
      <c r="J2928">
        <v>3</v>
      </c>
      <c r="L2928" t="s">
        <v>1282</v>
      </c>
      <c r="M2928" t="s">
        <v>1337</v>
      </c>
      <c r="N2928" t="s">
        <v>1338</v>
      </c>
      <c r="O2928" t="s">
        <v>8387</v>
      </c>
      <c r="P2928" t="s">
        <v>356</v>
      </c>
      <c r="Q2928" t="s">
        <v>25</v>
      </c>
      <c r="R2928" t="s">
        <v>25</v>
      </c>
      <c r="S2928" t="s">
        <v>357</v>
      </c>
      <c r="T2928" t="b">
        <v>0</v>
      </c>
      <c r="U2928" t="b">
        <v>1</v>
      </c>
      <c r="V2928">
        <v>3</v>
      </c>
      <c r="Y2928">
        <v>20</v>
      </c>
      <c r="Z2928">
        <v>0</v>
      </c>
      <c r="AA2928" t="s">
        <v>3957</v>
      </c>
      <c r="AG2928" t="s">
        <v>8383</v>
      </c>
      <c r="AH2928" t="s">
        <v>8388</v>
      </c>
    </row>
    <row r="2929" spans="1:34" x14ac:dyDescent="0.25">
      <c r="A2929">
        <v>8</v>
      </c>
      <c r="B2929" t="s">
        <v>659</v>
      </c>
      <c r="C2929" t="s">
        <v>662</v>
      </c>
      <c r="D2929" t="s">
        <v>660</v>
      </c>
      <c r="E2929" t="s">
        <v>661</v>
      </c>
      <c r="F2929" t="s">
        <v>666</v>
      </c>
      <c r="G2929" t="s">
        <v>11044</v>
      </c>
      <c r="H2929" t="s">
        <v>1335</v>
      </c>
      <c r="I2929" t="s">
        <v>1336</v>
      </c>
      <c r="J2929">
        <v>3</v>
      </c>
      <c r="L2929" t="s">
        <v>1282</v>
      </c>
      <c r="M2929" t="s">
        <v>1337</v>
      </c>
      <c r="N2929" t="s">
        <v>1338</v>
      </c>
      <c r="O2929" t="s">
        <v>8389</v>
      </c>
      <c r="P2929" t="s">
        <v>356</v>
      </c>
      <c r="Q2929" t="s">
        <v>25</v>
      </c>
      <c r="R2929" t="s">
        <v>25</v>
      </c>
      <c r="S2929" t="s">
        <v>357</v>
      </c>
      <c r="T2929" t="b">
        <v>0</v>
      </c>
      <c r="U2929" t="b">
        <v>1</v>
      </c>
      <c r="V2929">
        <v>4</v>
      </c>
      <c r="Y2929">
        <v>20</v>
      </c>
      <c r="Z2929">
        <v>0</v>
      </c>
      <c r="AA2929" t="s">
        <v>3957</v>
      </c>
      <c r="AG2929" t="s">
        <v>8383</v>
      </c>
      <c r="AH2929" t="s">
        <v>8390</v>
      </c>
    </row>
    <row r="2930" spans="1:34" x14ac:dyDescent="0.25">
      <c r="A2930">
        <v>8</v>
      </c>
      <c r="B2930" t="s">
        <v>659</v>
      </c>
      <c r="C2930" t="s">
        <v>662</v>
      </c>
      <c r="D2930" t="s">
        <v>660</v>
      </c>
      <c r="E2930" t="s">
        <v>661</v>
      </c>
      <c r="F2930" t="s">
        <v>666</v>
      </c>
      <c r="G2930" t="s">
        <v>11044</v>
      </c>
      <c r="H2930" t="s">
        <v>1335</v>
      </c>
      <c r="I2930" t="s">
        <v>1336</v>
      </c>
      <c r="J2930">
        <v>3</v>
      </c>
      <c r="L2930" t="s">
        <v>1282</v>
      </c>
      <c r="M2930" t="s">
        <v>1337</v>
      </c>
      <c r="N2930" t="s">
        <v>1338</v>
      </c>
      <c r="O2930" t="s">
        <v>8391</v>
      </c>
      <c r="P2930" t="s">
        <v>356</v>
      </c>
      <c r="Q2930" t="s">
        <v>25</v>
      </c>
      <c r="R2930" t="s">
        <v>25</v>
      </c>
      <c r="S2930" t="s">
        <v>357</v>
      </c>
      <c r="T2930" t="b">
        <v>0</v>
      </c>
      <c r="U2930" t="b">
        <v>1</v>
      </c>
      <c r="V2930">
        <v>5</v>
      </c>
      <c r="Y2930">
        <v>20</v>
      </c>
      <c r="Z2930">
        <v>0</v>
      </c>
      <c r="AA2930" t="s">
        <v>3957</v>
      </c>
      <c r="AG2930" t="s">
        <v>8383</v>
      </c>
      <c r="AH2930" t="s">
        <v>8392</v>
      </c>
    </row>
    <row r="2931" spans="1:34" x14ac:dyDescent="0.25">
      <c r="A2931">
        <v>8</v>
      </c>
      <c r="B2931" t="s">
        <v>659</v>
      </c>
      <c r="C2931" t="s">
        <v>662</v>
      </c>
      <c r="D2931" t="s">
        <v>660</v>
      </c>
      <c r="E2931" t="s">
        <v>661</v>
      </c>
      <c r="F2931" t="s">
        <v>666</v>
      </c>
      <c r="G2931" t="s">
        <v>11044</v>
      </c>
      <c r="H2931" t="s">
        <v>1335</v>
      </c>
      <c r="I2931" t="s">
        <v>1336</v>
      </c>
      <c r="J2931">
        <v>3</v>
      </c>
      <c r="L2931" t="s">
        <v>1282</v>
      </c>
      <c r="M2931" t="s">
        <v>1337</v>
      </c>
      <c r="N2931" t="s">
        <v>1338</v>
      </c>
      <c r="O2931" t="s">
        <v>8393</v>
      </c>
      <c r="P2931" t="s">
        <v>356</v>
      </c>
      <c r="Q2931" t="s">
        <v>25</v>
      </c>
      <c r="R2931" t="s">
        <v>25</v>
      </c>
      <c r="S2931" t="s">
        <v>357</v>
      </c>
      <c r="T2931" t="b">
        <v>0</v>
      </c>
      <c r="U2931" t="b">
        <v>1</v>
      </c>
      <c r="V2931">
        <v>6</v>
      </c>
      <c r="Y2931">
        <v>20</v>
      </c>
      <c r="Z2931">
        <v>0</v>
      </c>
      <c r="AA2931" t="s">
        <v>3957</v>
      </c>
      <c r="AG2931" t="s">
        <v>8383</v>
      </c>
      <c r="AH2931" t="s">
        <v>8394</v>
      </c>
    </row>
    <row r="2932" spans="1:34" x14ac:dyDescent="0.25">
      <c r="A2932">
        <v>8</v>
      </c>
      <c r="B2932" t="s">
        <v>659</v>
      </c>
      <c r="C2932" t="s">
        <v>662</v>
      </c>
      <c r="D2932" t="s">
        <v>660</v>
      </c>
      <c r="E2932" t="s">
        <v>661</v>
      </c>
      <c r="F2932" t="s">
        <v>666</v>
      </c>
      <c r="G2932" t="s">
        <v>11044</v>
      </c>
      <c r="H2932" t="s">
        <v>1335</v>
      </c>
      <c r="I2932" t="s">
        <v>1336</v>
      </c>
      <c r="J2932">
        <v>3</v>
      </c>
      <c r="L2932" t="s">
        <v>1282</v>
      </c>
      <c r="M2932" t="s">
        <v>1337</v>
      </c>
      <c r="N2932" t="s">
        <v>1338</v>
      </c>
      <c r="O2932" t="s">
        <v>8395</v>
      </c>
      <c r="P2932" t="s">
        <v>334</v>
      </c>
      <c r="Q2932" t="s">
        <v>2</v>
      </c>
      <c r="R2932" t="s">
        <v>8652</v>
      </c>
      <c r="S2932" t="s">
        <v>8646</v>
      </c>
      <c r="T2932" t="b">
        <v>0</v>
      </c>
      <c r="U2932" t="b">
        <v>1</v>
      </c>
      <c r="V2932">
        <v>1</v>
      </c>
      <c r="W2932">
        <v>0</v>
      </c>
      <c r="Y2932">
        <v>30</v>
      </c>
      <c r="AG2932" t="s">
        <v>8396</v>
      </c>
      <c r="AH2932" t="s">
        <v>8397</v>
      </c>
    </row>
    <row r="2933" spans="1:34" x14ac:dyDescent="0.25">
      <c r="A2933">
        <v>8</v>
      </c>
      <c r="B2933" t="s">
        <v>659</v>
      </c>
      <c r="C2933" t="s">
        <v>662</v>
      </c>
      <c r="D2933" t="s">
        <v>660</v>
      </c>
      <c r="E2933" t="s">
        <v>661</v>
      </c>
      <c r="F2933" t="s">
        <v>666</v>
      </c>
      <c r="G2933" t="s">
        <v>11044</v>
      </c>
      <c r="H2933" t="s">
        <v>1335</v>
      </c>
      <c r="I2933" t="s">
        <v>1336</v>
      </c>
      <c r="J2933">
        <v>3</v>
      </c>
      <c r="L2933" t="s">
        <v>1282</v>
      </c>
      <c r="M2933" t="s">
        <v>1337</v>
      </c>
      <c r="N2933" t="s">
        <v>1338</v>
      </c>
      <c r="O2933" t="s">
        <v>8398</v>
      </c>
      <c r="P2933" t="s">
        <v>334</v>
      </c>
      <c r="Q2933" t="s">
        <v>2</v>
      </c>
      <c r="R2933" t="s">
        <v>8652</v>
      </c>
      <c r="S2933" t="s">
        <v>8646</v>
      </c>
      <c r="T2933" t="b">
        <v>0</v>
      </c>
      <c r="U2933" t="b">
        <v>1</v>
      </c>
      <c r="V2933">
        <v>2</v>
      </c>
      <c r="W2933">
        <v>0</v>
      </c>
      <c r="Y2933">
        <v>30</v>
      </c>
      <c r="AG2933" t="s">
        <v>8396</v>
      </c>
      <c r="AH2933" t="s">
        <v>1338</v>
      </c>
    </row>
    <row r="2934" spans="1:34" x14ac:dyDescent="0.25">
      <c r="A2934">
        <v>8</v>
      </c>
      <c r="B2934" t="s">
        <v>659</v>
      </c>
      <c r="C2934" t="s">
        <v>662</v>
      </c>
      <c r="D2934" t="s">
        <v>660</v>
      </c>
      <c r="E2934" t="s">
        <v>661</v>
      </c>
      <c r="F2934" t="s">
        <v>666</v>
      </c>
      <c r="G2934" t="s">
        <v>11044</v>
      </c>
      <c r="H2934" t="s">
        <v>1339</v>
      </c>
      <c r="I2934" t="s">
        <v>661</v>
      </c>
      <c r="J2934">
        <v>4</v>
      </c>
      <c r="L2934" t="s">
        <v>1287</v>
      </c>
      <c r="M2934" t="s">
        <v>1340</v>
      </c>
      <c r="N2934" t="s">
        <v>1341</v>
      </c>
      <c r="O2934" t="s">
        <v>8399</v>
      </c>
      <c r="P2934" t="s">
        <v>363</v>
      </c>
      <c r="Q2934" t="s">
        <v>357</v>
      </c>
      <c r="R2934" t="s">
        <v>357</v>
      </c>
      <c r="S2934" t="s">
        <v>357</v>
      </c>
      <c r="T2934" t="b">
        <v>0</v>
      </c>
      <c r="U2934" t="b">
        <v>1</v>
      </c>
      <c r="V2934">
        <v>1</v>
      </c>
      <c r="Y2934">
        <v>301</v>
      </c>
      <c r="Z2934">
        <v>0.6</v>
      </c>
      <c r="AA2934" t="s">
        <v>3957</v>
      </c>
      <c r="AG2934" t="s">
        <v>8400</v>
      </c>
      <c r="AH2934" t="s">
        <v>1340</v>
      </c>
    </row>
    <row r="2935" spans="1:34" x14ac:dyDescent="0.25">
      <c r="A2935">
        <v>8</v>
      </c>
      <c r="B2935" t="s">
        <v>659</v>
      </c>
      <c r="C2935" t="s">
        <v>662</v>
      </c>
      <c r="D2935" t="s">
        <v>660</v>
      </c>
      <c r="E2935" t="s">
        <v>661</v>
      </c>
      <c r="F2935" t="s">
        <v>666</v>
      </c>
      <c r="G2935" t="s">
        <v>11044</v>
      </c>
      <c r="H2935" t="s">
        <v>1339</v>
      </c>
      <c r="I2935" t="s">
        <v>661</v>
      </c>
      <c r="J2935">
        <v>4</v>
      </c>
      <c r="L2935" t="s">
        <v>1287</v>
      </c>
      <c r="M2935" t="s">
        <v>1340</v>
      </c>
      <c r="N2935" t="s">
        <v>1341</v>
      </c>
      <c r="O2935" t="s">
        <v>8401</v>
      </c>
      <c r="P2935" t="s">
        <v>394</v>
      </c>
      <c r="Q2935" t="s">
        <v>272</v>
      </c>
      <c r="R2935" t="s">
        <v>8666</v>
      </c>
      <c r="S2935" t="s">
        <v>8645</v>
      </c>
      <c r="T2935" t="b">
        <v>0</v>
      </c>
      <c r="U2935" t="b">
        <v>0</v>
      </c>
      <c r="V2935">
        <v>1</v>
      </c>
      <c r="W2935">
        <v>0</v>
      </c>
      <c r="X2935">
        <v>15</v>
      </c>
      <c r="AF2935" t="s">
        <v>8402</v>
      </c>
      <c r="AG2935" t="s">
        <v>2818</v>
      </c>
      <c r="AH2935" t="s">
        <v>8403</v>
      </c>
    </row>
    <row r="2936" spans="1:34" x14ac:dyDescent="0.25">
      <c r="A2936">
        <v>8</v>
      </c>
      <c r="B2936" t="s">
        <v>659</v>
      </c>
      <c r="C2936" t="s">
        <v>662</v>
      </c>
      <c r="D2936" t="s">
        <v>660</v>
      </c>
      <c r="E2936" t="s">
        <v>661</v>
      </c>
      <c r="F2936" t="s">
        <v>666</v>
      </c>
      <c r="G2936" t="s">
        <v>11044</v>
      </c>
      <c r="H2936" t="s">
        <v>1339</v>
      </c>
      <c r="I2936" t="s">
        <v>661</v>
      </c>
      <c r="J2936">
        <v>4</v>
      </c>
      <c r="L2936" t="s">
        <v>1287</v>
      </c>
      <c r="M2936" t="s">
        <v>1340</v>
      </c>
      <c r="N2936" t="s">
        <v>1341</v>
      </c>
      <c r="O2936" t="s">
        <v>8404</v>
      </c>
      <c r="P2936" t="s">
        <v>398</v>
      </c>
      <c r="Q2936" t="s">
        <v>272</v>
      </c>
      <c r="R2936" t="s">
        <v>8666</v>
      </c>
      <c r="S2936" t="s">
        <v>8645</v>
      </c>
      <c r="T2936" t="b">
        <v>0</v>
      </c>
      <c r="U2936" t="b">
        <v>0</v>
      </c>
      <c r="V2936">
        <v>1</v>
      </c>
      <c r="W2936">
        <v>0</v>
      </c>
      <c r="X2936">
        <v>12</v>
      </c>
      <c r="AF2936" t="s">
        <v>8402</v>
      </c>
      <c r="AH2936" t="s">
        <v>8405</v>
      </c>
    </row>
    <row r="2937" spans="1:34" x14ac:dyDescent="0.25">
      <c r="A2937">
        <v>8</v>
      </c>
      <c r="B2937" t="s">
        <v>659</v>
      </c>
      <c r="C2937" t="s">
        <v>662</v>
      </c>
      <c r="D2937" t="s">
        <v>660</v>
      </c>
      <c r="E2937" t="s">
        <v>661</v>
      </c>
      <c r="F2937" t="s">
        <v>666</v>
      </c>
      <c r="G2937" t="s">
        <v>11044</v>
      </c>
      <c r="H2937" t="s">
        <v>1339</v>
      </c>
      <c r="I2937" t="s">
        <v>661</v>
      </c>
      <c r="J2937">
        <v>4</v>
      </c>
      <c r="L2937" t="s">
        <v>1287</v>
      </c>
      <c r="M2937" t="s">
        <v>1340</v>
      </c>
      <c r="N2937" t="s">
        <v>1341</v>
      </c>
      <c r="O2937" t="s">
        <v>8406</v>
      </c>
      <c r="P2937" t="s">
        <v>403</v>
      </c>
      <c r="Q2937" t="s">
        <v>272</v>
      </c>
      <c r="R2937" t="s">
        <v>8666</v>
      </c>
      <c r="S2937" t="s">
        <v>8645</v>
      </c>
      <c r="T2937" t="b">
        <v>0</v>
      </c>
      <c r="U2937" t="b">
        <v>0</v>
      </c>
      <c r="V2937">
        <v>1</v>
      </c>
      <c r="W2937">
        <v>0</v>
      </c>
      <c r="X2937">
        <v>8</v>
      </c>
      <c r="AF2937" t="s">
        <v>8402</v>
      </c>
      <c r="AH2937" t="s">
        <v>8407</v>
      </c>
    </row>
    <row r="2938" spans="1:34" x14ac:dyDescent="0.25">
      <c r="A2938">
        <v>8</v>
      </c>
      <c r="B2938" t="s">
        <v>659</v>
      </c>
      <c r="C2938" t="s">
        <v>662</v>
      </c>
      <c r="D2938" t="s">
        <v>660</v>
      </c>
      <c r="E2938" t="s">
        <v>661</v>
      </c>
      <c r="F2938" t="s">
        <v>666</v>
      </c>
      <c r="G2938" t="s">
        <v>11044</v>
      </c>
      <c r="H2938" t="s">
        <v>1339</v>
      </c>
      <c r="I2938" t="s">
        <v>661</v>
      </c>
      <c r="J2938">
        <v>4</v>
      </c>
      <c r="L2938" t="s">
        <v>1287</v>
      </c>
      <c r="M2938" t="s">
        <v>1340</v>
      </c>
      <c r="N2938" t="s">
        <v>1341</v>
      </c>
      <c r="O2938" t="s">
        <v>8408</v>
      </c>
      <c r="P2938" t="s">
        <v>389</v>
      </c>
      <c r="Q2938" t="s">
        <v>148</v>
      </c>
      <c r="R2938" t="s">
        <v>8659</v>
      </c>
      <c r="S2938" t="s">
        <v>8662</v>
      </c>
      <c r="T2938" t="b">
        <v>0</v>
      </c>
      <c r="U2938" t="b">
        <v>0</v>
      </c>
      <c r="V2938">
        <v>1</v>
      </c>
      <c r="W2938">
        <v>0</v>
      </c>
      <c r="X2938">
        <v>12</v>
      </c>
      <c r="AF2938" t="s">
        <v>8402</v>
      </c>
      <c r="AH2938" t="s">
        <v>8409</v>
      </c>
    </row>
    <row r="2939" spans="1:34" x14ac:dyDescent="0.25">
      <c r="A2939">
        <v>8</v>
      </c>
      <c r="B2939" t="s">
        <v>659</v>
      </c>
      <c r="C2939" t="s">
        <v>662</v>
      </c>
      <c r="D2939" t="s">
        <v>660</v>
      </c>
      <c r="E2939" t="s">
        <v>661</v>
      </c>
      <c r="F2939" t="s">
        <v>666</v>
      </c>
      <c r="G2939" t="s">
        <v>11044</v>
      </c>
      <c r="H2939" t="s">
        <v>1339</v>
      </c>
      <c r="I2939" t="s">
        <v>661</v>
      </c>
      <c r="J2939">
        <v>4</v>
      </c>
      <c r="L2939" t="s">
        <v>1287</v>
      </c>
      <c r="M2939" t="s">
        <v>1340</v>
      </c>
      <c r="N2939" t="s">
        <v>1341</v>
      </c>
      <c r="O2939" t="s">
        <v>8410</v>
      </c>
      <c r="P2939" t="s">
        <v>394</v>
      </c>
      <c r="Q2939" t="s">
        <v>272</v>
      </c>
      <c r="R2939" t="s">
        <v>8666</v>
      </c>
      <c r="S2939" t="s">
        <v>8645</v>
      </c>
      <c r="T2939" t="b">
        <v>0</v>
      </c>
      <c r="U2939" t="b">
        <v>0</v>
      </c>
      <c r="V2939">
        <v>2</v>
      </c>
      <c r="W2939">
        <v>0</v>
      </c>
      <c r="X2939">
        <v>15</v>
      </c>
      <c r="AF2939" t="s">
        <v>8411</v>
      </c>
      <c r="AG2939" t="s">
        <v>2818</v>
      </c>
      <c r="AH2939" t="s">
        <v>8412</v>
      </c>
    </row>
    <row r="2940" spans="1:34" x14ac:dyDescent="0.25">
      <c r="A2940">
        <v>8</v>
      </c>
      <c r="B2940" t="s">
        <v>659</v>
      </c>
      <c r="C2940" t="s">
        <v>662</v>
      </c>
      <c r="D2940" t="s">
        <v>660</v>
      </c>
      <c r="E2940" t="s">
        <v>661</v>
      </c>
      <c r="F2940" t="s">
        <v>666</v>
      </c>
      <c r="G2940" t="s">
        <v>11044</v>
      </c>
      <c r="H2940" t="s">
        <v>1339</v>
      </c>
      <c r="I2940" t="s">
        <v>661</v>
      </c>
      <c r="J2940">
        <v>4</v>
      </c>
      <c r="L2940" t="s">
        <v>1287</v>
      </c>
      <c r="M2940" t="s">
        <v>1340</v>
      </c>
      <c r="N2940" t="s">
        <v>1341</v>
      </c>
      <c r="O2940" t="s">
        <v>8413</v>
      </c>
      <c r="P2940" t="s">
        <v>398</v>
      </c>
      <c r="Q2940" t="s">
        <v>272</v>
      </c>
      <c r="R2940" t="s">
        <v>8666</v>
      </c>
      <c r="S2940" t="s">
        <v>8645</v>
      </c>
      <c r="T2940" t="b">
        <v>0</v>
      </c>
      <c r="U2940" t="b">
        <v>0</v>
      </c>
      <c r="V2940">
        <v>2</v>
      </c>
      <c r="W2940">
        <v>0</v>
      </c>
      <c r="X2940">
        <v>12</v>
      </c>
      <c r="AF2940" t="s">
        <v>8411</v>
      </c>
      <c r="AH2940" t="s">
        <v>8414</v>
      </c>
    </row>
    <row r="2941" spans="1:34" x14ac:dyDescent="0.25">
      <c r="A2941">
        <v>8</v>
      </c>
      <c r="B2941" t="s">
        <v>659</v>
      </c>
      <c r="C2941" t="s">
        <v>662</v>
      </c>
      <c r="D2941" t="s">
        <v>660</v>
      </c>
      <c r="E2941" t="s">
        <v>661</v>
      </c>
      <c r="F2941" t="s">
        <v>666</v>
      </c>
      <c r="G2941" t="s">
        <v>11044</v>
      </c>
      <c r="H2941" t="s">
        <v>1339</v>
      </c>
      <c r="I2941" t="s">
        <v>661</v>
      </c>
      <c r="J2941">
        <v>4</v>
      </c>
      <c r="L2941" t="s">
        <v>1287</v>
      </c>
      <c r="M2941" t="s">
        <v>1340</v>
      </c>
      <c r="N2941" t="s">
        <v>1341</v>
      </c>
      <c r="O2941" t="s">
        <v>8415</v>
      </c>
      <c r="P2941" t="s">
        <v>403</v>
      </c>
      <c r="Q2941" t="s">
        <v>272</v>
      </c>
      <c r="R2941" t="s">
        <v>8666</v>
      </c>
      <c r="S2941" t="s">
        <v>8645</v>
      </c>
      <c r="T2941" t="b">
        <v>0</v>
      </c>
      <c r="U2941" t="b">
        <v>0</v>
      </c>
      <c r="V2941">
        <v>2</v>
      </c>
      <c r="W2941">
        <v>0</v>
      </c>
      <c r="X2941">
        <v>8</v>
      </c>
      <c r="AF2941" t="s">
        <v>8411</v>
      </c>
      <c r="AH2941" t="s">
        <v>8416</v>
      </c>
    </row>
    <row r="2942" spans="1:34" x14ac:dyDescent="0.25">
      <c r="A2942">
        <v>8</v>
      </c>
      <c r="B2942" t="s">
        <v>659</v>
      </c>
      <c r="C2942" t="s">
        <v>662</v>
      </c>
      <c r="D2942" t="s">
        <v>660</v>
      </c>
      <c r="E2942" t="s">
        <v>661</v>
      </c>
      <c r="F2942" t="s">
        <v>666</v>
      </c>
      <c r="G2942" t="s">
        <v>11044</v>
      </c>
      <c r="H2942" t="s">
        <v>1339</v>
      </c>
      <c r="I2942" t="s">
        <v>661</v>
      </c>
      <c r="J2942">
        <v>4</v>
      </c>
      <c r="L2942" t="s">
        <v>1287</v>
      </c>
      <c r="M2942" t="s">
        <v>1340</v>
      </c>
      <c r="N2942" t="s">
        <v>1341</v>
      </c>
      <c r="O2942" t="s">
        <v>8417</v>
      </c>
      <c r="P2942" t="s">
        <v>389</v>
      </c>
      <c r="Q2942" t="s">
        <v>148</v>
      </c>
      <c r="R2942" t="s">
        <v>8659</v>
      </c>
      <c r="S2942" t="s">
        <v>8662</v>
      </c>
      <c r="T2942" t="b">
        <v>0</v>
      </c>
      <c r="U2942" t="b">
        <v>0</v>
      </c>
      <c r="V2942">
        <v>2</v>
      </c>
      <c r="W2942">
        <v>0</v>
      </c>
      <c r="X2942">
        <v>12</v>
      </c>
      <c r="AF2942" t="s">
        <v>8411</v>
      </c>
      <c r="AH2942" t="s">
        <v>8418</v>
      </c>
    </row>
    <row r="2943" spans="1:34" x14ac:dyDescent="0.25">
      <c r="A2943">
        <v>8</v>
      </c>
      <c r="B2943" t="s">
        <v>659</v>
      </c>
      <c r="C2943" t="s">
        <v>662</v>
      </c>
      <c r="D2943" t="s">
        <v>660</v>
      </c>
      <c r="E2943" t="s">
        <v>661</v>
      </c>
      <c r="F2943" t="s">
        <v>666</v>
      </c>
      <c r="G2943" t="s">
        <v>11044</v>
      </c>
      <c r="H2943" t="s">
        <v>1339</v>
      </c>
      <c r="I2943" t="s">
        <v>661</v>
      </c>
      <c r="J2943">
        <v>4</v>
      </c>
      <c r="L2943" t="s">
        <v>1287</v>
      </c>
      <c r="M2943" t="s">
        <v>1340</v>
      </c>
      <c r="N2943" t="s">
        <v>1341</v>
      </c>
      <c r="O2943" t="s">
        <v>8419</v>
      </c>
      <c r="P2943" t="s">
        <v>115</v>
      </c>
      <c r="Q2943" t="s">
        <v>8644</v>
      </c>
      <c r="R2943" t="s">
        <v>8488</v>
      </c>
      <c r="S2943" t="s">
        <v>8645</v>
      </c>
      <c r="T2943" t="b">
        <v>1</v>
      </c>
      <c r="U2943" t="b">
        <v>0</v>
      </c>
      <c r="V2943">
        <v>1</v>
      </c>
      <c r="W2943">
        <v>25</v>
      </c>
      <c r="X2943">
        <v>12</v>
      </c>
      <c r="AB2943">
        <v>2</v>
      </c>
      <c r="AC2943">
        <v>1</v>
      </c>
      <c r="AD2943">
        <v>2</v>
      </c>
      <c r="AE2943" t="s">
        <v>8420</v>
      </c>
      <c r="AG2943" t="s">
        <v>8421</v>
      </c>
      <c r="AH2943" t="s">
        <v>8422</v>
      </c>
    </row>
    <row r="2944" spans="1:34" x14ac:dyDescent="0.25">
      <c r="A2944">
        <v>8</v>
      </c>
      <c r="B2944" t="s">
        <v>659</v>
      </c>
      <c r="C2944" t="s">
        <v>662</v>
      </c>
      <c r="D2944" t="s">
        <v>660</v>
      </c>
      <c r="E2944" t="s">
        <v>661</v>
      </c>
      <c r="F2944" t="s">
        <v>666</v>
      </c>
      <c r="G2944" t="s">
        <v>11044</v>
      </c>
      <c r="H2944" t="s">
        <v>1339</v>
      </c>
      <c r="I2944" t="s">
        <v>661</v>
      </c>
      <c r="J2944">
        <v>4</v>
      </c>
      <c r="L2944" t="s">
        <v>1287</v>
      </c>
      <c r="M2944" t="s">
        <v>1340</v>
      </c>
      <c r="N2944" t="s">
        <v>1341</v>
      </c>
      <c r="O2944" t="s">
        <v>8423</v>
      </c>
      <c r="P2944" t="s">
        <v>115</v>
      </c>
      <c r="Q2944" t="s">
        <v>8644</v>
      </c>
      <c r="R2944" t="s">
        <v>8488</v>
      </c>
      <c r="S2944" t="s">
        <v>8645</v>
      </c>
      <c r="T2944" t="b">
        <v>1</v>
      </c>
      <c r="U2944" t="b">
        <v>0</v>
      </c>
      <c r="V2944">
        <v>2</v>
      </c>
      <c r="W2944">
        <v>35</v>
      </c>
      <c r="X2944">
        <v>10</v>
      </c>
      <c r="AB2944">
        <v>3</v>
      </c>
      <c r="AC2944">
        <v>1</v>
      </c>
      <c r="AD2944">
        <v>2</v>
      </c>
      <c r="AE2944" t="s">
        <v>618</v>
      </c>
      <c r="AG2944" t="s">
        <v>8424</v>
      </c>
      <c r="AH2944" t="s">
        <v>8425</v>
      </c>
    </row>
    <row r="2945" spans="1:34" x14ac:dyDescent="0.25">
      <c r="A2945">
        <v>8</v>
      </c>
      <c r="B2945" t="s">
        <v>659</v>
      </c>
      <c r="C2945" t="s">
        <v>662</v>
      </c>
      <c r="D2945" t="s">
        <v>660</v>
      </c>
      <c r="E2945" t="s">
        <v>661</v>
      </c>
      <c r="F2945" t="s">
        <v>666</v>
      </c>
      <c r="G2945" t="s">
        <v>11044</v>
      </c>
      <c r="H2945" t="s">
        <v>1339</v>
      </c>
      <c r="I2945" t="s">
        <v>661</v>
      </c>
      <c r="J2945">
        <v>4</v>
      </c>
      <c r="L2945" t="s">
        <v>1287</v>
      </c>
      <c r="M2945" t="s">
        <v>1340</v>
      </c>
      <c r="N2945" t="s">
        <v>1341</v>
      </c>
      <c r="O2945" t="s">
        <v>8426</v>
      </c>
      <c r="P2945" t="s">
        <v>115</v>
      </c>
      <c r="Q2945" t="s">
        <v>8644</v>
      </c>
      <c r="R2945" t="s">
        <v>8488</v>
      </c>
      <c r="S2945" t="s">
        <v>8645</v>
      </c>
      <c r="T2945" t="b">
        <v>1</v>
      </c>
      <c r="U2945" t="b">
        <v>0</v>
      </c>
      <c r="V2945">
        <v>3</v>
      </c>
      <c r="W2945">
        <v>35</v>
      </c>
      <c r="X2945">
        <v>10</v>
      </c>
      <c r="AB2945">
        <v>3</v>
      </c>
      <c r="AC2945">
        <v>1</v>
      </c>
      <c r="AD2945">
        <v>2</v>
      </c>
      <c r="AE2945" t="s">
        <v>8427</v>
      </c>
      <c r="AG2945" t="s">
        <v>8428</v>
      </c>
      <c r="AH2945" t="s">
        <v>8429</v>
      </c>
    </row>
    <row r="2946" spans="1:34" x14ac:dyDescent="0.25">
      <c r="A2946">
        <v>8</v>
      </c>
      <c r="B2946" t="s">
        <v>659</v>
      </c>
      <c r="C2946" t="s">
        <v>662</v>
      </c>
      <c r="D2946" t="s">
        <v>660</v>
      </c>
      <c r="E2946" t="s">
        <v>661</v>
      </c>
      <c r="F2946" t="s">
        <v>666</v>
      </c>
      <c r="G2946" t="s">
        <v>11044</v>
      </c>
      <c r="H2946" t="s">
        <v>1339</v>
      </c>
      <c r="I2946" t="s">
        <v>661</v>
      </c>
      <c r="J2946">
        <v>4</v>
      </c>
      <c r="L2946" t="s">
        <v>1287</v>
      </c>
      <c r="M2946" t="s">
        <v>1340</v>
      </c>
      <c r="N2946" t="s">
        <v>1341</v>
      </c>
      <c r="O2946" t="s">
        <v>8430</v>
      </c>
      <c r="P2946" t="s">
        <v>115</v>
      </c>
      <c r="Q2946" t="s">
        <v>8644</v>
      </c>
      <c r="R2946" t="s">
        <v>8488</v>
      </c>
      <c r="S2946" t="s">
        <v>8645</v>
      </c>
      <c r="T2946" t="b">
        <v>1</v>
      </c>
      <c r="U2946" t="b">
        <v>0</v>
      </c>
      <c r="V2946">
        <v>4</v>
      </c>
      <c r="W2946">
        <v>40</v>
      </c>
      <c r="X2946">
        <v>5</v>
      </c>
      <c r="AB2946">
        <v>3</v>
      </c>
      <c r="AC2946">
        <v>1</v>
      </c>
      <c r="AD2946">
        <v>2</v>
      </c>
      <c r="AE2946" t="s">
        <v>8427</v>
      </c>
      <c r="AG2946" t="s">
        <v>8428</v>
      </c>
      <c r="AH2946" t="s">
        <v>8431</v>
      </c>
    </row>
    <row r="2947" spans="1:34" x14ac:dyDescent="0.25">
      <c r="A2947">
        <v>8</v>
      </c>
      <c r="B2947" t="s">
        <v>659</v>
      </c>
      <c r="C2947" t="s">
        <v>662</v>
      </c>
      <c r="D2947" t="s">
        <v>660</v>
      </c>
      <c r="E2947" t="s">
        <v>661</v>
      </c>
      <c r="F2947" t="s">
        <v>666</v>
      </c>
      <c r="G2947" t="s">
        <v>11044</v>
      </c>
      <c r="H2947" t="s">
        <v>1339</v>
      </c>
      <c r="I2947" t="s">
        <v>661</v>
      </c>
      <c r="J2947">
        <v>4</v>
      </c>
      <c r="L2947" t="s">
        <v>1287</v>
      </c>
      <c r="M2947" t="s">
        <v>1340</v>
      </c>
      <c r="N2947" t="s">
        <v>1341</v>
      </c>
      <c r="O2947" t="s">
        <v>8432</v>
      </c>
      <c r="P2947" t="s">
        <v>217</v>
      </c>
      <c r="Q2947" t="s">
        <v>8650</v>
      </c>
      <c r="R2947" t="s">
        <v>8637</v>
      </c>
      <c r="S2947" t="s">
        <v>8645</v>
      </c>
      <c r="T2947" t="b">
        <v>1</v>
      </c>
      <c r="U2947" t="b">
        <v>0</v>
      </c>
      <c r="V2947">
        <v>1</v>
      </c>
      <c r="W2947">
        <v>25</v>
      </c>
      <c r="X2947">
        <v>11</v>
      </c>
      <c r="AB2947">
        <v>2</v>
      </c>
      <c r="AC2947">
        <v>1</v>
      </c>
      <c r="AD2947">
        <v>3</v>
      </c>
      <c r="AE2947" t="s">
        <v>618</v>
      </c>
      <c r="AG2947" t="s">
        <v>3189</v>
      </c>
      <c r="AH2947" t="s">
        <v>8433</v>
      </c>
    </row>
    <row r="2948" spans="1:34" x14ac:dyDescent="0.25">
      <c r="A2948">
        <v>8</v>
      </c>
      <c r="B2948" t="s">
        <v>659</v>
      </c>
      <c r="C2948" t="s">
        <v>662</v>
      </c>
      <c r="D2948" t="s">
        <v>660</v>
      </c>
      <c r="E2948" t="s">
        <v>661</v>
      </c>
      <c r="F2948" t="s">
        <v>666</v>
      </c>
      <c r="G2948" t="s">
        <v>11044</v>
      </c>
      <c r="H2948" t="s">
        <v>1339</v>
      </c>
      <c r="I2948" t="s">
        <v>661</v>
      </c>
      <c r="J2948">
        <v>4</v>
      </c>
      <c r="L2948" t="s">
        <v>1287</v>
      </c>
      <c r="M2948" t="s">
        <v>1340</v>
      </c>
      <c r="N2948" t="s">
        <v>1341</v>
      </c>
      <c r="O2948" t="s">
        <v>8434</v>
      </c>
      <c r="P2948" t="s">
        <v>217</v>
      </c>
      <c r="Q2948" t="s">
        <v>8650</v>
      </c>
      <c r="R2948" t="s">
        <v>8637</v>
      </c>
      <c r="S2948" t="s">
        <v>8645</v>
      </c>
      <c r="T2948" t="b">
        <v>1</v>
      </c>
      <c r="U2948" t="b">
        <v>0</v>
      </c>
      <c r="V2948">
        <v>2</v>
      </c>
      <c r="W2948">
        <v>27.5</v>
      </c>
      <c r="X2948">
        <v>10</v>
      </c>
      <c r="AB2948">
        <v>2</v>
      </c>
      <c r="AC2948">
        <v>1</v>
      </c>
      <c r="AD2948">
        <v>3</v>
      </c>
      <c r="AE2948" t="s">
        <v>618</v>
      </c>
      <c r="AG2948" t="s">
        <v>8435</v>
      </c>
      <c r="AH2948" t="s">
        <v>8436</v>
      </c>
    </row>
    <row r="2949" spans="1:34" x14ac:dyDescent="0.25">
      <c r="A2949">
        <v>8</v>
      </c>
      <c r="B2949" t="s">
        <v>659</v>
      </c>
      <c r="C2949" t="s">
        <v>662</v>
      </c>
      <c r="D2949" t="s">
        <v>660</v>
      </c>
      <c r="E2949" t="s">
        <v>661</v>
      </c>
      <c r="F2949" t="s">
        <v>666</v>
      </c>
      <c r="G2949" t="s">
        <v>11044</v>
      </c>
      <c r="H2949" t="s">
        <v>1339</v>
      </c>
      <c r="I2949" t="s">
        <v>661</v>
      </c>
      <c r="J2949">
        <v>4</v>
      </c>
      <c r="L2949" t="s">
        <v>1287</v>
      </c>
      <c r="M2949" t="s">
        <v>1340</v>
      </c>
      <c r="N2949" t="s">
        <v>1341</v>
      </c>
      <c r="O2949" t="s">
        <v>8437</v>
      </c>
      <c r="P2949" t="s">
        <v>217</v>
      </c>
      <c r="Q2949" t="s">
        <v>8650</v>
      </c>
      <c r="R2949" t="s">
        <v>8637</v>
      </c>
      <c r="S2949" t="s">
        <v>8645</v>
      </c>
      <c r="T2949" t="b">
        <v>1</v>
      </c>
      <c r="U2949" t="b">
        <v>0</v>
      </c>
      <c r="V2949">
        <v>3</v>
      </c>
      <c r="W2949">
        <v>27.5</v>
      </c>
      <c r="X2949">
        <v>10</v>
      </c>
      <c r="AB2949">
        <v>2</v>
      </c>
      <c r="AC2949">
        <v>1</v>
      </c>
      <c r="AD2949">
        <v>3</v>
      </c>
      <c r="AE2949" t="s">
        <v>1745</v>
      </c>
      <c r="AG2949" t="s">
        <v>2181</v>
      </c>
      <c r="AH2949" t="s">
        <v>8438</v>
      </c>
    </row>
    <row r="2950" spans="1:34" x14ac:dyDescent="0.25">
      <c r="A2950">
        <v>8</v>
      </c>
      <c r="B2950" t="s">
        <v>659</v>
      </c>
      <c r="C2950" t="s">
        <v>662</v>
      </c>
      <c r="D2950" t="s">
        <v>660</v>
      </c>
      <c r="E2950" t="s">
        <v>661</v>
      </c>
      <c r="F2950" t="s">
        <v>666</v>
      </c>
      <c r="G2950" t="s">
        <v>11044</v>
      </c>
      <c r="H2950" t="s">
        <v>1339</v>
      </c>
      <c r="I2950" t="s">
        <v>661</v>
      </c>
      <c r="J2950">
        <v>4</v>
      </c>
      <c r="L2950" t="s">
        <v>1287</v>
      </c>
      <c r="M2950" t="s">
        <v>1340</v>
      </c>
      <c r="N2950" t="s">
        <v>1341</v>
      </c>
      <c r="O2950" t="s">
        <v>8439</v>
      </c>
      <c r="P2950" t="s">
        <v>7459</v>
      </c>
      <c r="Q2950" t="s">
        <v>8644</v>
      </c>
      <c r="R2950" t="s">
        <v>8488</v>
      </c>
      <c r="S2950" t="s">
        <v>8645</v>
      </c>
      <c r="T2950" t="b">
        <v>1</v>
      </c>
      <c r="U2950" t="b">
        <v>0</v>
      </c>
      <c r="V2950">
        <v>1</v>
      </c>
      <c r="W2950">
        <v>27.5</v>
      </c>
      <c r="X2950">
        <v>11</v>
      </c>
      <c r="AB2950">
        <v>2</v>
      </c>
      <c r="AC2950">
        <v>1</v>
      </c>
      <c r="AD2950">
        <v>3</v>
      </c>
      <c r="AE2950" t="s">
        <v>618</v>
      </c>
      <c r="AG2950" t="s">
        <v>3189</v>
      </c>
      <c r="AH2950" t="s">
        <v>8440</v>
      </c>
    </row>
    <row r="2951" spans="1:34" x14ac:dyDescent="0.25">
      <c r="A2951">
        <v>8</v>
      </c>
      <c r="B2951" t="s">
        <v>659</v>
      </c>
      <c r="C2951" t="s">
        <v>662</v>
      </c>
      <c r="D2951" t="s">
        <v>660</v>
      </c>
      <c r="E2951" t="s">
        <v>661</v>
      </c>
      <c r="F2951" t="s">
        <v>666</v>
      </c>
      <c r="G2951" t="s">
        <v>11044</v>
      </c>
      <c r="H2951" t="s">
        <v>1339</v>
      </c>
      <c r="I2951" t="s">
        <v>661</v>
      </c>
      <c r="J2951">
        <v>4</v>
      </c>
      <c r="L2951" t="s">
        <v>1287</v>
      </c>
      <c r="M2951" t="s">
        <v>1340</v>
      </c>
      <c r="N2951" t="s">
        <v>1341</v>
      </c>
      <c r="O2951" t="s">
        <v>8441</v>
      </c>
      <c r="P2951" t="s">
        <v>7459</v>
      </c>
      <c r="Q2951" t="s">
        <v>8644</v>
      </c>
      <c r="R2951" t="s">
        <v>8488</v>
      </c>
      <c r="S2951" t="s">
        <v>8645</v>
      </c>
      <c r="T2951" t="b">
        <v>1</v>
      </c>
      <c r="U2951" t="b">
        <v>0</v>
      </c>
      <c r="V2951">
        <v>2</v>
      </c>
      <c r="W2951">
        <v>30</v>
      </c>
      <c r="X2951">
        <v>10</v>
      </c>
      <c r="AB2951">
        <v>2</v>
      </c>
      <c r="AC2951">
        <v>1</v>
      </c>
      <c r="AD2951">
        <v>3</v>
      </c>
      <c r="AE2951" t="s">
        <v>1745</v>
      </c>
      <c r="AG2951" t="s">
        <v>2181</v>
      </c>
      <c r="AH2951" t="s">
        <v>8442</v>
      </c>
    </row>
    <row r="2952" spans="1:34" x14ac:dyDescent="0.25">
      <c r="A2952">
        <v>8</v>
      </c>
      <c r="B2952" t="s">
        <v>659</v>
      </c>
      <c r="C2952" t="s">
        <v>662</v>
      </c>
      <c r="D2952" t="s">
        <v>660</v>
      </c>
      <c r="E2952" t="s">
        <v>661</v>
      </c>
      <c r="F2952" t="s">
        <v>666</v>
      </c>
      <c r="G2952" t="s">
        <v>11044</v>
      </c>
      <c r="H2952" t="s">
        <v>1339</v>
      </c>
      <c r="I2952" t="s">
        <v>661</v>
      </c>
      <c r="J2952">
        <v>4</v>
      </c>
      <c r="L2952" t="s">
        <v>1287</v>
      </c>
      <c r="M2952" t="s">
        <v>1340</v>
      </c>
      <c r="N2952" t="s">
        <v>1341</v>
      </c>
      <c r="O2952" t="s">
        <v>8443</v>
      </c>
      <c r="P2952" t="s">
        <v>7459</v>
      </c>
      <c r="Q2952" t="s">
        <v>8644</v>
      </c>
      <c r="R2952" t="s">
        <v>8488</v>
      </c>
      <c r="S2952" t="s">
        <v>8645</v>
      </c>
      <c r="T2952" t="b">
        <v>1</v>
      </c>
      <c r="U2952" t="b">
        <v>0</v>
      </c>
      <c r="V2952">
        <v>3</v>
      </c>
      <c r="W2952">
        <v>30</v>
      </c>
      <c r="X2952">
        <v>9</v>
      </c>
      <c r="AB2952">
        <v>2</v>
      </c>
      <c r="AC2952">
        <v>1</v>
      </c>
      <c r="AD2952">
        <v>3</v>
      </c>
      <c r="AE2952" t="s">
        <v>610</v>
      </c>
      <c r="AG2952" t="s">
        <v>2350</v>
      </c>
      <c r="AH2952" t="s">
        <v>8444</v>
      </c>
    </row>
    <row r="2953" spans="1:34" x14ac:dyDescent="0.25">
      <c r="A2953">
        <v>8</v>
      </c>
      <c r="B2953" t="s">
        <v>659</v>
      </c>
      <c r="C2953" t="s">
        <v>662</v>
      </c>
      <c r="D2953" t="s">
        <v>660</v>
      </c>
      <c r="E2953" t="s">
        <v>661</v>
      </c>
      <c r="F2953" t="s">
        <v>666</v>
      </c>
      <c r="G2953" t="s">
        <v>11044</v>
      </c>
      <c r="H2953" t="s">
        <v>1339</v>
      </c>
      <c r="I2953" t="s">
        <v>661</v>
      </c>
      <c r="J2953">
        <v>4</v>
      </c>
      <c r="L2953" t="s">
        <v>1287</v>
      </c>
      <c r="M2953" t="s">
        <v>1340</v>
      </c>
      <c r="N2953" t="s">
        <v>1341</v>
      </c>
      <c r="O2953" t="s">
        <v>8445</v>
      </c>
      <c r="P2953" t="s">
        <v>209</v>
      </c>
      <c r="Q2953" t="s">
        <v>8650</v>
      </c>
      <c r="R2953" t="s">
        <v>8637</v>
      </c>
      <c r="S2953" t="s">
        <v>8645</v>
      </c>
      <c r="T2953" t="b">
        <v>0</v>
      </c>
      <c r="U2953" t="b">
        <v>0</v>
      </c>
      <c r="V2953">
        <v>1</v>
      </c>
      <c r="W2953">
        <v>70</v>
      </c>
      <c r="X2953">
        <v>10</v>
      </c>
      <c r="AB2953">
        <v>2</v>
      </c>
      <c r="AC2953">
        <v>1</v>
      </c>
      <c r="AD2953">
        <v>3</v>
      </c>
      <c r="AE2953" t="s">
        <v>618</v>
      </c>
      <c r="AG2953" t="s">
        <v>3189</v>
      </c>
      <c r="AH2953" t="s">
        <v>8446</v>
      </c>
    </row>
    <row r="2954" spans="1:34" x14ac:dyDescent="0.25">
      <c r="A2954">
        <v>8</v>
      </c>
      <c r="B2954" t="s">
        <v>659</v>
      </c>
      <c r="C2954" t="s">
        <v>662</v>
      </c>
      <c r="D2954" t="s">
        <v>660</v>
      </c>
      <c r="E2954" t="s">
        <v>661</v>
      </c>
      <c r="F2954" t="s">
        <v>666</v>
      </c>
      <c r="G2954" t="s">
        <v>11044</v>
      </c>
      <c r="H2954" t="s">
        <v>1339</v>
      </c>
      <c r="I2954" t="s">
        <v>661</v>
      </c>
      <c r="J2954">
        <v>4</v>
      </c>
      <c r="L2954" t="s">
        <v>1287</v>
      </c>
      <c r="M2954" t="s">
        <v>1340</v>
      </c>
      <c r="N2954" t="s">
        <v>1341</v>
      </c>
      <c r="O2954" t="s">
        <v>8447</v>
      </c>
      <c r="P2954" t="s">
        <v>209</v>
      </c>
      <c r="Q2954" t="s">
        <v>8650</v>
      </c>
      <c r="R2954" t="s">
        <v>8637</v>
      </c>
      <c r="S2954" t="s">
        <v>8645</v>
      </c>
      <c r="T2954" t="b">
        <v>0</v>
      </c>
      <c r="U2954" t="b">
        <v>0</v>
      </c>
      <c r="V2954">
        <v>2</v>
      </c>
      <c r="W2954">
        <v>75</v>
      </c>
      <c r="X2954">
        <v>9</v>
      </c>
      <c r="AB2954">
        <v>2</v>
      </c>
      <c r="AC2954">
        <v>1</v>
      </c>
      <c r="AD2954">
        <v>3</v>
      </c>
      <c r="AE2954" t="s">
        <v>1745</v>
      </c>
      <c r="AG2954" t="s">
        <v>2181</v>
      </c>
      <c r="AH2954" t="s">
        <v>8448</v>
      </c>
    </row>
    <row r="2955" spans="1:34" x14ac:dyDescent="0.25">
      <c r="A2955">
        <v>8</v>
      </c>
      <c r="B2955" t="s">
        <v>659</v>
      </c>
      <c r="C2955" t="s">
        <v>662</v>
      </c>
      <c r="D2955" t="s">
        <v>660</v>
      </c>
      <c r="E2955" t="s">
        <v>661</v>
      </c>
      <c r="F2955" t="s">
        <v>666</v>
      </c>
      <c r="G2955" t="s">
        <v>11044</v>
      </c>
      <c r="H2955" t="s">
        <v>1339</v>
      </c>
      <c r="I2955" t="s">
        <v>661</v>
      </c>
      <c r="J2955">
        <v>4</v>
      </c>
      <c r="L2955" t="s">
        <v>1287</v>
      </c>
      <c r="M2955" t="s">
        <v>1340</v>
      </c>
      <c r="N2955" t="s">
        <v>1341</v>
      </c>
      <c r="O2955" t="s">
        <v>8449</v>
      </c>
      <c r="P2955" t="s">
        <v>209</v>
      </c>
      <c r="Q2955" t="s">
        <v>8650</v>
      </c>
      <c r="R2955" t="s">
        <v>8637</v>
      </c>
      <c r="S2955" t="s">
        <v>8645</v>
      </c>
      <c r="T2955" t="b">
        <v>0</v>
      </c>
      <c r="U2955" t="b">
        <v>0</v>
      </c>
      <c r="V2955">
        <v>3</v>
      </c>
      <c r="W2955">
        <v>75</v>
      </c>
      <c r="X2955">
        <v>8</v>
      </c>
      <c r="AB2955">
        <v>2</v>
      </c>
      <c r="AC2955">
        <v>1</v>
      </c>
      <c r="AD2955">
        <v>3</v>
      </c>
      <c r="AE2955" t="s">
        <v>1745</v>
      </c>
      <c r="AG2955" t="s">
        <v>2181</v>
      </c>
      <c r="AH2955" t="s">
        <v>8450</v>
      </c>
    </row>
    <row r="2956" spans="1:34" x14ac:dyDescent="0.25">
      <c r="A2956">
        <v>8</v>
      </c>
      <c r="B2956" t="s">
        <v>659</v>
      </c>
      <c r="C2956" t="s">
        <v>662</v>
      </c>
      <c r="D2956" t="s">
        <v>660</v>
      </c>
      <c r="E2956" t="s">
        <v>661</v>
      </c>
      <c r="F2956" t="s">
        <v>666</v>
      </c>
      <c r="G2956" t="s">
        <v>11044</v>
      </c>
      <c r="H2956" t="s">
        <v>1339</v>
      </c>
      <c r="I2956" t="s">
        <v>661</v>
      </c>
      <c r="J2956">
        <v>4</v>
      </c>
      <c r="L2956" t="s">
        <v>1287</v>
      </c>
      <c r="M2956" t="s">
        <v>1340</v>
      </c>
      <c r="N2956" t="s">
        <v>1341</v>
      </c>
      <c r="O2956" t="s">
        <v>8451</v>
      </c>
      <c r="P2956" t="s">
        <v>79</v>
      </c>
      <c r="Q2956" t="s">
        <v>25</v>
      </c>
      <c r="R2956" t="s">
        <v>25</v>
      </c>
      <c r="S2956" t="s">
        <v>8645</v>
      </c>
      <c r="T2956" t="b">
        <v>0</v>
      </c>
      <c r="U2956" t="b">
        <v>0</v>
      </c>
      <c r="V2956">
        <v>1</v>
      </c>
      <c r="W2956">
        <v>40</v>
      </c>
      <c r="X2956">
        <v>15</v>
      </c>
      <c r="AB2956">
        <v>2</v>
      </c>
      <c r="AC2956">
        <v>1</v>
      </c>
      <c r="AD2956">
        <v>3</v>
      </c>
      <c r="AE2956" t="s">
        <v>618</v>
      </c>
      <c r="AG2956" t="s">
        <v>3189</v>
      </c>
      <c r="AH2956" t="s">
        <v>8452</v>
      </c>
    </row>
    <row r="2957" spans="1:34" x14ac:dyDescent="0.25">
      <c r="A2957">
        <v>8</v>
      </c>
      <c r="B2957" t="s">
        <v>659</v>
      </c>
      <c r="C2957" t="s">
        <v>662</v>
      </c>
      <c r="D2957" t="s">
        <v>660</v>
      </c>
      <c r="E2957" t="s">
        <v>661</v>
      </c>
      <c r="F2957" t="s">
        <v>666</v>
      </c>
      <c r="G2957" t="s">
        <v>11044</v>
      </c>
      <c r="H2957" t="s">
        <v>1339</v>
      </c>
      <c r="I2957" t="s">
        <v>661</v>
      </c>
      <c r="J2957">
        <v>4</v>
      </c>
      <c r="L2957" t="s">
        <v>1287</v>
      </c>
      <c r="M2957" t="s">
        <v>1340</v>
      </c>
      <c r="N2957" t="s">
        <v>1341</v>
      </c>
      <c r="O2957" t="s">
        <v>8453</v>
      </c>
      <c r="P2957" t="s">
        <v>79</v>
      </c>
      <c r="Q2957" t="s">
        <v>25</v>
      </c>
      <c r="R2957" t="s">
        <v>25</v>
      </c>
      <c r="S2957" t="s">
        <v>8645</v>
      </c>
      <c r="T2957" t="b">
        <v>0</v>
      </c>
      <c r="U2957" t="b">
        <v>0</v>
      </c>
      <c r="V2957">
        <v>2</v>
      </c>
      <c r="W2957">
        <v>45</v>
      </c>
      <c r="X2957">
        <v>15</v>
      </c>
      <c r="AB2957">
        <v>2</v>
      </c>
      <c r="AC2957">
        <v>1</v>
      </c>
      <c r="AD2957">
        <v>3</v>
      </c>
      <c r="AE2957" t="s">
        <v>618</v>
      </c>
      <c r="AG2957" t="s">
        <v>3189</v>
      </c>
      <c r="AH2957" t="s">
        <v>8454</v>
      </c>
    </row>
    <row r="2958" spans="1:34" x14ac:dyDescent="0.25">
      <c r="A2958">
        <v>8</v>
      </c>
      <c r="B2958" t="s">
        <v>659</v>
      </c>
      <c r="C2958" t="s">
        <v>662</v>
      </c>
      <c r="D2958" t="s">
        <v>660</v>
      </c>
      <c r="E2958" t="s">
        <v>661</v>
      </c>
      <c r="F2958" t="s">
        <v>666</v>
      </c>
      <c r="G2958" t="s">
        <v>11044</v>
      </c>
      <c r="H2958" t="s">
        <v>1339</v>
      </c>
      <c r="I2958" t="s">
        <v>661</v>
      </c>
      <c r="J2958">
        <v>4</v>
      </c>
      <c r="L2958" t="s">
        <v>1287</v>
      </c>
      <c r="M2958" t="s">
        <v>1340</v>
      </c>
      <c r="N2958" t="s">
        <v>1341</v>
      </c>
      <c r="O2958" t="s">
        <v>8455</v>
      </c>
      <c r="P2958" t="s">
        <v>79</v>
      </c>
      <c r="Q2958" t="s">
        <v>25</v>
      </c>
      <c r="R2958" t="s">
        <v>25</v>
      </c>
      <c r="S2958" t="s">
        <v>8645</v>
      </c>
      <c r="T2958" t="b">
        <v>0</v>
      </c>
      <c r="U2958" t="b">
        <v>0</v>
      </c>
      <c r="V2958">
        <v>3</v>
      </c>
      <c r="W2958">
        <v>50</v>
      </c>
      <c r="X2958">
        <v>12</v>
      </c>
      <c r="AB2958">
        <v>2</v>
      </c>
      <c r="AC2958">
        <v>1</v>
      </c>
      <c r="AD2958">
        <v>3</v>
      </c>
      <c r="AE2958" t="s">
        <v>618</v>
      </c>
      <c r="AG2958" t="s">
        <v>3189</v>
      </c>
      <c r="AH2958" t="s">
        <v>8456</v>
      </c>
    </row>
    <row r="2959" spans="1:34" x14ac:dyDescent="0.25">
      <c r="A2959">
        <v>8</v>
      </c>
      <c r="B2959" t="s">
        <v>659</v>
      </c>
      <c r="C2959" t="s">
        <v>662</v>
      </c>
      <c r="D2959" t="s">
        <v>660</v>
      </c>
      <c r="E2959" t="s">
        <v>661</v>
      </c>
      <c r="F2959" t="s">
        <v>666</v>
      </c>
      <c r="G2959" t="s">
        <v>11044</v>
      </c>
      <c r="H2959" t="s">
        <v>1339</v>
      </c>
      <c r="I2959" t="s">
        <v>661</v>
      </c>
      <c r="J2959">
        <v>4</v>
      </c>
      <c r="L2959" t="s">
        <v>1287</v>
      </c>
      <c r="M2959" t="s">
        <v>1340</v>
      </c>
      <c r="N2959" t="s">
        <v>1341</v>
      </c>
      <c r="O2959" t="s">
        <v>8457</v>
      </c>
      <c r="P2959" t="s">
        <v>1534</v>
      </c>
      <c r="Q2959" t="s">
        <v>2</v>
      </c>
      <c r="R2959" t="s">
        <v>2</v>
      </c>
      <c r="S2959" t="s">
        <v>8646</v>
      </c>
      <c r="T2959" t="b">
        <v>0</v>
      </c>
      <c r="U2959" t="b">
        <v>1</v>
      </c>
      <c r="V2959">
        <v>1</v>
      </c>
      <c r="W2959">
        <v>200</v>
      </c>
      <c r="Y2959">
        <v>49.199999999999996</v>
      </c>
      <c r="AG2959" t="s">
        <v>8458</v>
      </c>
      <c r="AH2959" t="s">
        <v>8459</v>
      </c>
    </row>
    <row r="2960" spans="1:34" x14ac:dyDescent="0.25">
      <c r="A2960">
        <v>8</v>
      </c>
      <c r="B2960" t="s">
        <v>659</v>
      </c>
      <c r="C2960" t="s">
        <v>662</v>
      </c>
      <c r="D2960" t="s">
        <v>660</v>
      </c>
      <c r="E2960" t="s">
        <v>661</v>
      </c>
      <c r="F2960" t="s">
        <v>666</v>
      </c>
      <c r="G2960" t="s">
        <v>11044</v>
      </c>
      <c r="H2960" t="s">
        <v>1339</v>
      </c>
      <c r="I2960" t="s">
        <v>661</v>
      </c>
      <c r="J2960">
        <v>4</v>
      </c>
      <c r="L2960" t="s">
        <v>1287</v>
      </c>
      <c r="M2960" t="s">
        <v>1340</v>
      </c>
      <c r="N2960" t="s">
        <v>1341</v>
      </c>
      <c r="O2960" t="s">
        <v>8460</v>
      </c>
      <c r="P2960" t="s">
        <v>1534</v>
      </c>
      <c r="Q2960" t="s">
        <v>2</v>
      </c>
      <c r="R2960" t="s">
        <v>2</v>
      </c>
      <c r="S2960" t="s">
        <v>8646</v>
      </c>
      <c r="T2960" t="b">
        <v>0</v>
      </c>
      <c r="U2960" t="b">
        <v>1</v>
      </c>
      <c r="V2960">
        <v>2</v>
      </c>
      <c r="W2960">
        <v>200</v>
      </c>
      <c r="Y2960">
        <v>45</v>
      </c>
      <c r="AG2960" t="s">
        <v>8461</v>
      </c>
      <c r="AH2960" t="s">
        <v>8462</v>
      </c>
    </row>
    <row r="2961" spans="1:34" x14ac:dyDescent="0.25">
      <c r="A2961">
        <v>8</v>
      </c>
      <c r="B2961" t="s">
        <v>659</v>
      </c>
      <c r="C2961" t="s">
        <v>662</v>
      </c>
      <c r="D2961" t="s">
        <v>660</v>
      </c>
      <c r="E2961" t="s">
        <v>661</v>
      </c>
      <c r="F2961" t="s">
        <v>666</v>
      </c>
      <c r="G2961" t="s">
        <v>11044</v>
      </c>
      <c r="H2961" t="s">
        <v>1339</v>
      </c>
      <c r="I2961" t="s">
        <v>661</v>
      </c>
      <c r="J2961">
        <v>4</v>
      </c>
      <c r="L2961" t="s">
        <v>1287</v>
      </c>
      <c r="M2961" t="s">
        <v>1340</v>
      </c>
      <c r="N2961" t="s">
        <v>1341</v>
      </c>
      <c r="O2961" t="s">
        <v>8463</v>
      </c>
      <c r="P2961" t="s">
        <v>1534</v>
      </c>
      <c r="Q2961" t="s">
        <v>2</v>
      </c>
      <c r="R2961" t="s">
        <v>2</v>
      </c>
      <c r="S2961" t="s">
        <v>8646</v>
      </c>
      <c r="T2961" t="b">
        <v>0</v>
      </c>
      <c r="U2961" t="b">
        <v>1</v>
      </c>
      <c r="V2961">
        <v>3</v>
      </c>
      <c r="W2961">
        <v>200</v>
      </c>
      <c r="Y2961">
        <v>42</v>
      </c>
      <c r="AG2961" t="s">
        <v>8464</v>
      </c>
      <c r="AH2961" t="s">
        <v>8465</v>
      </c>
    </row>
    <row r="2962" spans="1:34" x14ac:dyDescent="0.25">
      <c r="A2962">
        <v>8</v>
      </c>
      <c r="B2962" t="s">
        <v>659</v>
      </c>
      <c r="C2962" t="s">
        <v>662</v>
      </c>
      <c r="D2962" t="s">
        <v>660</v>
      </c>
      <c r="E2962" t="s">
        <v>661</v>
      </c>
      <c r="F2962" t="s">
        <v>666</v>
      </c>
      <c r="G2962" t="s">
        <v>11044</v>
      </c>
      <c r="H2962" t="s">
        <v>1339</v>
      </c>
      <c r="I2962" t="s">
        <v>661</v>
      </c>
      <c r="J2962">
        <v>4</v>
      </c>
      <c r="L2962" t="s">
        <v>1287</v>
      </c>
      <c r="M2962" t="s">
        <v>1340</v>
      </c>
      <c r="N2962" t="s">
        <v>1341</v>
      </c>
      <c r="O2962" t="s">
        <v>8466</v>
      </c>
      <c r="P2962" t="s">
        <v>1534</v>
      </c>
      <c r="Q2962" t="s">
        <v>2</v>
      </c>
      <c r="R2962" t="s">
        <v>2</v>
      </c>
      <c r="S2962" t="s">
        <v>8646</v>
      </c>
      <c r="T2962" t="b">
        <v>0</v>
      </c>
      <c r="U2962" t="b">
        <v>1</v>
      </c>
      <c r="V2962">
        <v>4</v>
      </c>
      <c r="W2962">
        <v>200</v>
      </c>
      <c r="Y2962">
        <v>36</v>
      </c>
      <c r="AG2962" t="s">
        <v>8467</v>
      </c>
      <c r="AH2962" t="s">
        <v>8468</v>
      </c>
    </row>
    <row r="2963" spans="1:34" x14ac:dyDescent="0.25">
      <c r="A2963">
        <v>8</v>
      </c>
      <c r="B2963" t="s">
        <v>659</v>
      </c>
      <c r="C2963" t="s">
        <v>662</v>
      </c>
      <c r="D2963" t="s">
        <v>660</v>
      </c>
      <c r="E2963" t="s">
        <v>661</v>
      </c>
      <c r="F2963" t="s">
        <v>666</v>
      </c>
      <c r="G2963" t="s">
        <v>11044</v>
      </c>
      <c r="H2963" t="s">
        <v>1339</v>
      </c>
      <c r="I2963" t="s">
        <v>661</v>
      </c>
      <c r="J2963">
        <v>4</v>
      </c>
      <c r="L2963" t="s">
        <v>1287</v>
      </c>
      <c r="M2963" t="s">
        <v>1340</v>
      </c>
      <c r="N2963" t="s">
        <v>1341</v>
      </c>
      <c r="O2963" t="s">
        <v>8469</v>
      </c>
      <c r="P2963" t="s">
        <v>373</v>
      </c>
      <c r="Q2963" t="s">
        <v>357</v>
      </c>
      <c r="R2963" t="s">
        <v>357</v>
      </c>
      <c r="S2963" t="s">
        <v>8645</v>
      </c>
      <c r="T2963" t="b">
        <v>0</v>
      </c>
      <c r="U2963" t="b">
        <v>1</v>
      </c>
      <c r="V2963">
        <v>1</v>
      </c>
      <c r="Y2963">
        <v>20</v>
      </c>
      <c r="Z2963">
        <v>0</v>
      </c>
      <c r="AA2963" t="s">
        <v>3957</v>
      </c>
      <c r="AH2963" t="s">
        <v>8470</v>
      </c>
    </row>
    <row r="2964" spans="1:34" x14ac:dyDescent="0.25">
      <c r="A2964">
        <v>8</v>
      </c>
      <c r="B2964" t="s">
        <v>659</v>
      </c>
      <c r="C2964" t="s">
        <v>662</v>
      </c>
      <c r="D2964" t="s">
        <v>660</v>
      </c>
      <c r="E2964" t="s">
        <v>661</v>
      </c>
      <c r="F2964" t="s">
        <v>666</v>
      </c>
      <c r="G2964" t="s">
        <v>11044</v>
      </c>
      <c r="H2964" t="s">
        <v>1339</v>
      </c>
      <c r="I2964" t="s">
        <v>661</v>
      </c>
      <c r="J2964">
        <v>4</v>
      </c>
      <c r="L2964" t="s">
        <v>1287</v>
      </c>
      <c r="M2964" t="s">
        <v>1340</v>
      </c>
      <c r="N2964" t="s">
        <v>1341</v>
      </c>
      <c r="O2964" t="s">
        <v>8471</v>
      </c>
      <c r="P2964" t="s">
        <v>373</v>
      </c>
      <c r="Q2964" t="s">
        <v>357</v>
      </c>
      <c r="R2964" t="s">
        <v>357</v>
      </c>
      <c r="S2964" t="s">
        <v>8645</v>
      </c>
      <c r="T2964" t="b">
        <v>0</v>
      </c>
      <c r="U2964" t="b">
        <v>1</v>
      </c>
      <c r="V2964">
        <v>2</v>
      </c>
      <c r="Y2964">
        <v>20</v>
      </c>
      <c r="Z2964">
        <v>0</v>
      </c>
      <c r="AA2964" t="s">
        <v>3957</v>
      </c>
      <c r="AH2964" t="s">
        <v>8472</v>
      </c>
    </row>
    <row r="2965" spans="1:34" x14ac:dyDescent="0.25">
      <c r="A2965">
        <v>8</v>
      </c>
      <c r="B2965" t="s">
        <v>659</v>
      </c>
      <c r="C2965" t="s">
        <v>662</v>
      </c>
      <c r="D2965" t="s">
        <v>660</v>
      </c>
      <c r="E2965" t="s">
        <v>661</v>
      </c>
      <c r="F2965" t="s">
        <v>666</v>
      </c>
      <c r="G2965" t="s">
        <v>11044</v>
      </c>
      <c r="H2965" t="s">
        <v>1339</v>
      </c>
      <c r="I2965" t="s">
        <v>661</v>
      </c>
      <c r="J2965">
        <v>4</v>
      </c>
      <c r="L2965" t="s">
        <v>1287</v>
      </c>
      <c r="M2965" t="s">
        <v>1340</v>
      </c>
      <c r="N2965" t="s">
        <v>1341</v>
      </c>
      <c r="O2965" t="s">
        <v>8473</v>
      </c>
      <c r="P2965" t="s">
        <v>373</v>
      </c>
      <c r="Q2965" t="s">
        <v>357</v>
      </c>
      <c r="R2965" t="s">
        <v>357</v>
      </c>
      <c r="S2965" t="s">
        <v>8645</v>
      </c>
      <c r="T2965" t="b">
        <v>0</v>
      </c>
      <c r="U2965" t="b">
        <v>1</v>
      </c>
      <c r="V2965">
        <v>3</v>
      </c>
      <c r="Y2965">
        <v>20</v>
      </c>
      <c r="Z2965">
        <v>0</v>
      </c>
      <c r="AA2965" t="s">
        <v>3957</v>
      </c>
      <c r="AH2965" t="s">
        <v>8474</v>
      </c>
    </row>
    <row r="2966" spans="1:34" x14ac:dyDescent="0.25">
      <c r="A2966">
        <v>8</v>
      </c>
      <c r="B2966" t="s">
        <v>659</v>
      </c>
      <c r="C2966" t="s">
        <v>662</v>
      </c>
      <c r="D2966" t="s">
        <v>660</v>
      </c>
      <c r="E2966" t="s">
        <v>661</v>
      </c>
      <c r="F2966" t="s">
        <v>666</v>
      </c>
      <c r="G2966" t="s">
        <v>11044</v>
      </c>
      <c r="H2966" t="s">
        <v>1339</v>
      </c>
      <c r="I2966" t="s">
        <v>661</v>
      </c>
      <c r="J2966">
        <v>4</v>
      </c>
      <c r="L2966" t="s">
        <v>1287</v>
      </c>
      <c r="M2966" t="s">
        <v>1340</v>
      </c>
      <c r="N2966" t="s">
        <v>1341</v>
      </c>
      <c r="O2966" t="s">
        <v>8475</v>
      </c>
      <c r="P2966" t="s">
        <v>373</v>
      </c>
      <c r="Q2966" t="s">
        <v>357</v>
      </c>
      <c r="R2966" t="s">
        <v>357</v>
      </c>
      <c r="S2966" t="s">
        <v>8645</v>
      </c>
      <c r="T2966" t="b">
        <v>0</v>
      </c>
      <c r="U2966" t="b">
        <v>1</v>
      </c>
      <c r="V2966">
        <v>4</v>
      </c>
      <c r="Y2966">
        <v>20</v>
      </c>
      <c r="Z2966">
        <v>0</v>
      </c>
      <c r="AA2966" t="s">
        <v>3957</v>
      </c>
      <c r="AH2966" t="s">
        <v>8476</v>
      </c>
    </row>
    <row r="2967" spans="1:34" x14ac:dyDescent="0.25">
      <c r="A2967">
        <v>8</v>
      </c>
      <c r="B2967" t="s">
        <v>659</v>
      </c>
      <c r="C2967" t="s">
        <v>662</v>
      </c>
      <c r="D2967" t="s">
        <v>660</v>
      </c>
      <c r="E2967" t="s">
        <v>661</v>
      </c>
      <c r="F2967" t="s">
        <v>666</v>
      </c>
      <c r="G2967" t="s">
        <v>11044</v>
      </c>
      <c r="H2967" t="s">
        <v>1339</v>
      </c>
      <c r="I2967" t="s">
        <v>661</v>
      </c>
      <c r="J2967">
        <v>4</v>
      </c>
      <c r="L2967" t="s">
        <v>1287</v>
      </c>
      <c r="M2967" t="s">
        <v>1340</v>
      </c>
      <c r="N2967" t="s">
        <v>1341</v>
      </c>
      <c r="O2967" t="s">
        <v>8477</v>
      </c>
      <c r="P2967" t="s">
        <v>373</v>
      </c>
      <c r="Q2967" t="s">
        <v>357</v>
      </c>
      <c r="R2967" t="s">
        <v>357</v>
      </c>
      <c r="S2967" t="s">
        <v>8645</v>
      </c>
      <c r="T2967" t="b">
        <v>0</v>
      </c>
      <c r="U2967" t="b">
        <v>1</v>
      </c>
      <c r="V2967">
        <v>5</v>
      </c>
      <c r="Y2967">
        <v>20</v>
      </c>
      <c r="Z2967">
        <v>0</v>
      </c>
      <c r="AA2967" t="s">
        <v>3957</v>
      </c>
      <c r="AH2967" t="s">
        <v>8478</v>
      </c>
    </row>
    <row r="2968" spans="1:34" x14ac:dyDescent="0.25">
      <c r="A2968">
        <v>8</v>
      </c>
      <c r="B2968" t="s">
        <v>659</v>
      </c>
      <c r="C2968" t="s">
        <v>662</v>
      </c>
      <c r="D2968" t="s">
        <v>660</v>
      </c>
      <c r="E2968" t="s">
        <v>661</v>
      </c>
      <c r="F2968" t="s">
        <v>666</v>
      </c>
      <c r="G2968" t="s">
        <v>11044</v>
      </c>
      <c r="H2968" t="s">
        <v>1339</v>
      </c>
      <c r="I2968" t="s">
        <v>661</v>
      </c>
      <c r="J2968">
        <v>4</v>
      </c>
      <c r="L2968" t="s">
        <v>1287</v>
      </c>
      <c r="M2968" t="s">
        <v>1340</v>
      </c>
      <c r="N2968" t="s">
        <v>1341</v>
      </c>
      <c r="O2968" t="s">
        <v>8479</v>
      </c>
      <c r="P2968" t="s">
        <v>373</v>
      </c>
      <c r="Q2968" t="s">
        <v>357</v>
      </c>
      <c r="R2968" t="s">
        <v>357</v>
      </c>
      <c r="S2968" t="s">
        <v>8645</v>
      </c>
      <c r="T2968" t="b">
        <v>0</v>
      </c>
      <c r="U2968" t="b">
        <v>1</v>
      </c>
      <c r="V2968">
        <v>6</v>
      </c>
      <c r="Y2968">
        <v>20</v>
      </c>
      <c r="Z2968">
        <v>0</v>
      </c>
      <c r="AA2968" t="s">
        <v>3957</v>
      </c>
      <c r="AH2968" t="s">
        <v>1341</v>
      </c>
    </row>
    <row r="2969" spans="1:34" x14ac:dyDescent="0.25">
      <c r="A2969">
        <v>9</v>
      </c>
      <c r="B2969" t="s">
        <v>14677</v>
      </c>
      <c r="C2969" t="s">
        <v>14678</v>
      </c>
      <c r="D2969">
        <v>46235</v>
      </c>
      <c r="E2969">
        <v>46250</v>
      </c>
      <c r="F2969" t="s">
        <v>14682</v>
      </c>
      <c r="G2969" t="s">
        <v>14683</v>
      </c>
      <c r="H2969" t="s">
        <v>14685</v>
      </c>
      <c r="I2969" t="s">
        <v>14686</v>
      </c>
      <c r="J2969">
        <v>1</v>
      </c>
      <c r="L2969" t="s">
        <v>14687</v>
      </c>
      <c r="M2969" t="s">
        <v>14688</v>
      </c>
      <c r="N2969" t="s">
        <v>14689</v>
      </c>
      <c r="O2969" t="s">
        <v>14744</v>
      </c>
      <c r="P2969" t="s">
        <v>363</v>
      </c>
      <c r="Q2969" t="s">
        <v>357</v>
      </c>
      <c r="R2969" t="s">
        <v>357</v>
      </c>
      <c r="S2969" t="s">
        <v>357</v>
      </c>
      <c r="T2969" t="b">
        <v>0</v>
      </c>
      <c r="U2969" t="b">
        <v>1</v>
      </c>
      <c r="V2969">
        <v>1</v>
      </c>
      <c r="Y2969">
        <v>301</v>
      </c>
      <c r="Z2969">
        <v>0.6</v>
      </c>
      <c r="AA2969" t="s">
        <v>3957</v>
      </c>
      <c r="AG2969" t="s">
        <v>8316</v>
      </c>
      <c r="AH2969" t="s">
        <v>14688</v>
      </c>
    </row>
    <row r="2970" spans="1:34" x14ac:dyDescent="0.25">
      <c r="A2970">
        <v>9</v>
      </c>
      <c r="B2970" t="s">
        <v>14677</v>
      </c>
      <c r="C2970" t="s">
        <v>14678</v>
      </c>
      <c r="D2970">
        <v>46235</v>
      </c>
      <c r="E2970">
        <v>46250</v>
      </c>
      <c r="F2970" t="s">
        <v>14682</v>
      </c>
      <c r="G2970" t="s">
        <v>14683</v>
      </c>
      <c r="H2970" t="s">
        <v>14685</v>
      </c>
      <c r="I2970" t="s">
        <v>14686</v>
      </c>
      <c r="J2970">
        <v>1</v>
      </c>
      <c r="L2970" t="s">
        <v>14687</v>
      </c>
      <c r="M2970" t="s">
        <v>14688</v>
      </c>
      <c r="N2970" t="s">
        <v>14689</v>
      </c>
      <c r="O2970" t="s">
        <v>14745</v>
      </c>
      <c r="P2970" t="s">
        <v>394</v>
      </c>
      <c r="Q2970" t="s">
        <v>272</v>
      </c>
      <c r="R2970" t="s">
        <v>8666</v>
      </c>
      <c r="S2970" t="s">
        <v>8645</v>
      </c>
      <c r="T2970" t="b">
        <v>0</v>
      </c>
      <c r="U2970" t="b">
        <v>0</v>
      </c>
      <c r="V2970">
        <v>1</v>
      </c>
      <c r="W2970">
        <v>0</v>
      </c>
      <c r="X2970">
        <v>15</v>
      </c>
      <c r="AG2970" t="s">
        <v>2818</v>
      </c>
      <c r="AH2970" t="s">
        <v>14746</v>
      </c>
    </row>
    <row r="2971" spans="1:34" x14ac:dyDescent="0.25">
      <c r="A2971">
        <v>9</v>
      </c>
      <c r="B2971" t="s">
        <v>14677</v>
      </c>
      <c r="C2971" t="s">
        <v>14678</v>
      </c>
      <c r="D2971">
        <v>46235</v>
      </c>
      <c r="E2971">
        <v>46250</v>
      </c>
      <c r="F2971" t="s">
        <v>14682</v>
      </c>
      <c r="G2971" t="s">
        <v>14683</v>
      </c>
      <c r="H2971" t="s">
        <v>14685</v>
      </c>
      <c r="I2971" t="s">
        <v>14686</v>
      </c>
      <c r="J2971">
        <v>1</v>
      </c>
      <c r="L2971" t="s">
        <v>14687</v>
      </c>
      <c r="M2971" t="s">
        <v>14688</v>
      </c>
      <c r="N2971" t="s">
        <v>14689</v>
      </c>
      <c r="O2971" t="s">
        <v>14747</v>
      </c>
      <c r="P2971" t="s">
        <v>398</v>
      </c>
      <c r="Q2971" t="s">
        <v>272</v>
      </c>
      <c r="R2971" t="s">
        <v>8666</v>
      </c>
      <c r="S2971" t="s">
        <v>8645</v>
      </c>
      <c r="T2971" t="b">
        <v>0</v>
      </c>
      <c r="U2971" t="b">
        <v>0</v>
      </c>
      <c r="V2971">
        <v>1</v>
      </c>
      <c r="W2971">
        <v>0</v>
      </c>
      <c r="X2971">
        <v>12</v>
      </c>
      <c r="AG2971" t="s">
        <v>2818</v>
      </c>
      <c r="AH2971" t="s">
        <v>14748</v>
      </c>
    </row>
    <row r="2972" spans="1:34" x14ac:dyDescent="0.25">
      <c r="A2972">
        <v>9</v>
      </c>
      <c r="B2972" t="s">
        <v>14677</v>
      </c>
      <c r="C2972" t="s">
        <v>14678</v>
      </c>
      <c r="D2972">
        <v>46235</v>
      </c>
      <c r="E2972">
        <v>46250</v>
      </c>
      <c r="F2972" t="s">
        <v>14682</v>
      </c>
      <c r="G2972" t="s">
        <v>14683</v>
      </c>
      <c r="H2972" t="s">
        <v>14685</v>
      </c>
      <c r="I2972" t="s">
        <v>14686</v>
      </c>
      <c r="J2972">
        <v>1</v>
      </c>
      <c r="L2972" t="s">
        <v>14687</v>
      </c>
      <c r="M2972" t="s">
        <v>14688</v>
      </c>
      <c r="N2972" t="s">
        <v>14689</v>
      </c>
      <c r="O2972" t="s">
        <v>14749</v>
      </c>
      <c r="P2972" t="s">
        <v>403</v>
      </c>
      <c r="Q2972" t="s">
        <v>272</v>
      </c>
      <c r="R2972" t="s">
        <v>8666</v>
      </c>
      <c r="S2972" t="s">
        <v>8645</v>
      </c>
      <c r="T2972" t="b">
        <v>0</v>
      </c>
      <c r="U2972" t="b">
        <v>0</v>
      </c>
      <c r="V2972">
        <v>1</v>
      </c>
      <c r="W2972">
        <v>0</v>
      </c>
      <c r="X2972">
        <v>8</v>
      </c>
      <c r="AG2972" t="s">
        <v>2818</v>
      </c>
      <c r="AH2972" t="s">
        <v>14750</v>
      </c>
    </row>
    <row r="2973" spans="1:34" x14ac:dyDescent="0.25">
      <c r="A2973">
        <v>9</v>
      </c>
      <c r="B2973" t="s">
        <v>14677</v>
      </c>
      <c r="C2973" t="s">
        <v>14678</v>
      </c>
      <c r="D2973">
        <v>46235</v>
      </c>
      <c r="E2973">
        <v>46250</v>
      </c>
      <c r="F2973" t="s">
        <v>14682</v>
      </c>
      <c r="G2973" t="s">
        <v>14683</v>
      </c>
      <c r="H2973" t="s">
        <v>14685</v>
      </c>
      <c r="I2973" t="s">
        <v>14686</v>
      </c>
      <c r="J2973">
        <v>1</v>
      </c>
      <c r="L2973" t="s">
        <v>14687</v>
      </c>
      <c r="M2973" t="s">
        <v>14688</v>
      </c>
      <c r="N2973" t="s">
        <v>14689</v>
      </c>
      <c r="O2973" t="s">
        <v>14751</v>
      </c>
      <c r="P2973" t="s">
        <v>407</v>
      </c>
      <c r="Q2973" t="s">
        <v>272</v>
      </c>
      <c r="R2973" t="s">
        <v>8666</v>
      </c>
      <c r="S2973" t="s">
        <v>8645</v>
      </c>
      <c r="T2973" t="b">
        <v>0</v>
      </c>
      <c r="U2973" t="b">
        <v>0</v>
      </c>
      <c r="V2973">
        <v>1</v>
      </c>
      <c r="W2973">
        <v>0</v>
      </c>
      <c r="X2973">
        <v>10</v>
      </c>
      <c r="AH2973" t="s">
        <v>14752</v>
      </c>
    </row>
    <row r="2974" spans="1:34" x14ac:dyDescent="0.25">
      <c r="A2974">
        <v>9</v>
      </c>
      <c r="B2974" t="s">
        <v>14677</v>
      </c>
      <c r="C2974" t="s">
        <v>14678</v>
      </c>
      <c r="D2974">
        <v>46235</v>
      </c>
      <c r="E2974">
        <v>46250</v>
      </c>
      <c r="F2974" t="s">
        <v>14682</v>
      </c>
      <c r="G2974" t="s">
        <v>14683</v>
      </c>
      <c r="H2974" t="s">
        <v>14685</v>
      </c>
      <c r="I2974" t="s">
        <v>14686</v>
      </c>
      <c r="J2974">
        <v>1</v>
      </c>
      <c r="L2974" t="s">
        <v>14687</v>
      </c>
      <c r="M2974" t="s">
        <v>14688</v>
      </c>
      <c r="N2974" t="s">
        <v>14689</v>
      </c>
      <c r="O2974" t="s">
        <v>14753</v>
      </c>
      <c r="P2974" t="s">
        <v>389</v>
      </c>
      <c r="Q2974" t="s">
        <v>148</v>
      </c>
      <c r="R2974" t="s">
        <v>8659</v>
      </c>
      <c r="S2974" t="s">
        <v>8662</v>
      </c>
      <c r="T2974" t="b">
        <v>0</v>
      </c>
      <c r="U2974" t="b">
        <v>0</v>
      </c>
      <c r="V2974">
        <v>1</v>
      </c>
      <c r="W2974">
        <v>0</v>
      </c>
      <c r="X2974">
        <v>10</v>
      </c>
      <c r="AH2974" t="s">
        <v>14754</v>
      </c>
    </row>
    <row r="2975" spans="1:34" x14ac:dyDescent="0.25">
      <c r="A2975">
        <v>9</v>
      </c>
      <c r="B2975" t="s">
        <v>14677</v>
      </c>
      <c r="C2975" t="s">
        <v>14678</v>
      </c>
      <c r="D2975">
        <v>46235</v>
      </c>
      <c r="E2975">
        <v>46250</v>
      </c>
      <c r="F2975" t="s">
        <v>14682</v>
      </c>
      <c r="G2975" t="s">
        <v>14683</v>
      </c>
      <c r="H2975" t="s">
        <v>14685</v>
      </c>
      <c r="I2975" t="s">
        <v>14686</v>
      </c>
      <c r="J2975">
        <v>1</v>
      </c>
      <c r="L2975" t="s">
        <v>14687</v>
      </c>
      <c r="M2975" t="s">
        <v>14688</v>
      </c>
      <c r="N2975" t="s">
        <v>14689</v>
      </c>
      <c r="O2975" t="s">
        <v>14755</v>
      </c>
      <c r="P2975" t="s">
        <v>394</v>
      </c>
      <c r="Q2975" t="s">
        <v>272</v>
      </c>
      <c r="R2975" t="s">
        <v>8666</v>
      </c>
      <c r="S2975" t="s">
        <v>8645</v>
      </c>
      <c r="T2975" t="b">
        <v>0</v>
      </c>
      <c r="U2975" t="b">
        <v>0</v>
      </c>
      <c r="V2975">
        <v>2</v>
      </c>
      <c r="W2975">
        <v>0</v>
      </c>
      <c r="X2975">
        <v>15</v>
      </c>
      <c r="AG2975" t="s">
        <v>2818</v>
      </c>
      <c r="AH2975" t="s">
        <v>14756</v>
      </c>
    </row>
    <row r="2976" spans="1:34" x14ac:dyDescent="0.25">
      <c r="A2976">
        <v>9</v>
      </c>
      <c r="B2976" t="s">
        <v>14677</v>
      </c>
      <c r="C2976" t="s">
        <v>14678</v>
      </c>
      <c r="D2976">
        <v>46235</v>
      </c>
      <c r="E2976">
        <v>46250</v>
      </c>
      <c r="F2976" t="s">
        <v>14682</v>
      </c>
      <c r="G2976" t="s">
        <v>14683</v>
      </c>
      <c r="H2976" t="s">
        <v>14685</v>
      </c>
      <c r="I2976" t="s">
        <v>14686</v>
      </c>
      <c r="J2976">
        <v>1</v>
      </c>
      <c r="L2976" t="s">
        <v>14687</v>
      </c>
      <c r="M2976" t="s">
        <v>14688</v>
      </c>
      <c r="N2976" t="s">
        <v>14689</v>
      </c>
      <c r="O2976" t="s">
        <v>14757</v>
      </c>
      <c r="P2976" t="s">
        <v>398</v>
      </c>
      <c r="Q2976" t="s">
        <v>272</v>
      </c>
      <c r="R2976" t="s">
        <v>8666</v>
      </c>
      <c r="S2976" t="s">
        <v>8645</v>
      </c>
      <c r="T2976" t="b">
        <v>0</v>
      </c>
      <c r="U2976" t="b">
        <v>0</v>
      </c>
      <c r="V2976">
        <v>2</v>
      </c>
      <c r="W2976">
        <v>0</v>
      </c>
      <c r="X2976">
        <v>12</v>
      </c>
      <c r="AG2976" t="s">
        <v>2818</v>
      </c>
      <c r="AH2976" t="s">
        <v>14758</v>
      </c>
    </row>
    <row r="2977" spans="1:34" x14ac:dyDescent="0.25">
      <c r="A2977">
        <v>9</v>
      </c>
      <c r="B2977" t="s">
        <v>14677</v>
      </c>
      <c r="C2977" t="s">
        <v>14678</v>
      </c>
      <c r="D2977">
        <v>46235</v>
      </c>
      <c r="E2977">
        <v>46250</v>
      </c>
      <c r="F2977" t="s">
        <v>14682</v>
      </c>
      <c r="G2977" t="s">
        <v>14683</v>
      </c>
      <c r="H2977" t="s">
        <v>14685</v>
      </c>
      <c r="I2977" t="s">
        <v>14686</v>
      </c>
      <c r="J2977">
        <v>1</v>
      </c>
      <c r="L2977" t="s">
        <v>14687</v>
      </c>
      <c r="M2977" t="s">
        <v>14688</v>
      </c>
      <c r="N2977" t="s">
        <v>14689</v>
      </c>
      <c r="O2977" t="s">
        <v>14759</v>
      </c>
      <c r="P2977" t="s">
        <v>403</v>
      </c>
      <c r="Q2977" t="s">
        <v>272</v>
      </c>
      <c r="R2977" t="s">
        <v>8666</v>
      </c>
      <c r="S2977" t="s">
        <v>8645</v>
      </c>
      <c r="T2977" t="b">
        <v>0</v>
      </c>
      <c r="U2977" t="b">
        <v>0</v>
      </c>
      <c r="V2977">
        <v>2</v>
      </c>
      <c r="W2977">
        <v>0</v>
      </c>
      <c r="X2977">
        <v>8</v>
      </c>
      <c r="AG2977" t="s">
        <v>2818</v>
      </c>
      <c r="AH2977" t="s">
        <v>14760</v>
      </c>
    </row>
    <row r="2978" spans="1:34" x14ac:dyDescent="0.25">
      <c r="A2978">
        <v>9</v>
      </c>
      <c r="B2978" t="s">
        <v>14677</v>
      </c>
      <c r="C2978" t="s">
        <v>14678</v>
      </c>
      <c r="D2978">
        <v>46235</v>
      </c>
      <c r="E2978">
        <v>46250</v>
      </c>
      <c r="F2978" t="s">
        <v>14682</v>
      </c>
      <c r="G2978" t="s">
        <v>14683</v>
      </c>
      <c r="H2978" t="s">
        <v>14685</v>
      </c>
      <c r="I2978" t="s">
        <v>14686</v>
      </c>
      <c r="J2978">
        <v>1</v>
      </c>
      <c r="L2978" t="s">
        <v>14687</v>
      </c>
      <c r="M2978" t="s">
        <v>14688</v>
      </c>
      <c r="N2978" t="s">
        <v>14689</v>
      </c>
      <c r="O2978" t="s">
        <v>14761</v>
      </c>
      <c r="P2978" t="s">
        <v>407</v>
      </c>
      <c r="Q2978" t="s">
        <v>272</v>
      </c>
      <c r="R2978" t="s">
        <v>8666</v>
      </c>
      <c r="S2978" t="s">
        <v>8645</v>
      </c>
      <c r="T2978" t="b">
        <v>0</v>
      </c>
      <c r="U2978" t="b">
        <v>0</v>
      </c>
      <c r="V2978">
        <v>2</v>
      </c>
      <c r="W2978">
        <v>0</v>
      </c>
      <c r="X2978">
        <v>10</v>
      </c>
      <c r="AH2978" t="s">
        <v>14762</v>
      </c>
    </row>
    <row r="2979" spans="1:34" x14ac:dyDescent="0.25">
      <c r="A2979">
        <v>9</v>
      </c>
      <c r="B2979" t="s">
        <v>14677</v>
      </c>
      <c r="C2979" t="s">
        <v>14678</v>
      </c>
      <c r="D2979">
        <v>46235</v>
      </c>
      <c r="E2979">
        <v>46250</v>
      </c>
      <c r="F2979" t="s">
        <v>14682</v>
      </c>
      <c r="G2979" t="s">
        <v>14683</v>
      </c>
      <c r="H2979" t="s">
        <v>14685</v>
      </c>
      <c r="I2979" t="s">
        <v>14686</v>
      </c>
      <c r="J2979">
        <v>1</v>
      </c>
      <c r="L2979" t="s">
        <v>14687</v>
      </c>
      <c r="M2979" t="s">
        <v>14688</v>
      </c>
      <c r="N2979" t="s">
        <v>14689</v>
      </c>
      <c r="O2979" t="s">
        <v>14763</v>
      </c>
      <c r="P2979" t="s">
        <v>389</v>
      </c>
      <c r="Q2979" t="s">
        <v>148</v>
      </c>
      <c r="R2979" t="s">
        <v>8659</v>
      </c>
      <c r="S2979" t="s">
        <v>8662</v>
      </c>
      <c r="T2979" t="b">
        <v>0</v>
      </c>
      <c r="U2979" t="b">
        <v>0</v>
      </c>
      <c r="V2979">
        <v>2</v>
      </c>
      <c r="W2979">
        <v>0</v>
      </c>
      <c r="X2979">
        <v>10</v>
      </c>
      <c r="AH2979" t="s">
        <v>14764</v>
      </c>
    </row>
    <row r="2980" spans="1:34" x14ac:dyDescent="0.25">
      <c r="A2980">
        <v>9</v>
      </c>
      <c r="B2980" t="s">
        <v>14677</v>
      </c>
      <c r="C2980" t="s">
        <v>14678</v>
      </c>
      <c r="D2980">
        <v>46235</v>
      </c>
      <c r="E2980">
        <v>46250</v>
      </c>
      <c r="F2980" t="s">
        <v>14682</v>
      </c>
      <c r="G2980" t="s">
        <v>14683</v>
      </c>
      <c r="H2980" t="s">
        <v>14685</v>
      </c>
      <c r="I2980" t="s">
        <v>14686</v>
      </c>
      <c r="J2980">
        <v>1</v>
      </c>
      <c r="L2980" t="s">
        <v>14687</v>
      </c>
      <c r="M2980" t="s">
        <v>14688</v>
      </c>
      <c r="N2980" t="s">
        <v>14689</v>
      </c>
      <c r="O2980" t="s">
        <v>14765</v>
      </c>
      <c r="P2980" t="s">
        <v>1</v>
      </c>
      <c r="Q2980" t="s">
        <v>2</v>
      </c>
      <c r="R2980" t="s">
        <v>2</v>
      </c>
      <c r="S2980" t="s">
        <v>8646</v>
      </c>
      <c r="T2980" t="b">
        <v>0</v>
      </c>
      <c r="U2980" t="b">
        <v>1</v>
      </c>
      <c r="V2980">
        <v>1</v>
      </c>
      <c r="W2980">
        <v>170</v>
      </c>
      <c r="Y2980">
        <v>60</v>
      </c>
      <c r="AG2980" t="s">
        <v>6664</v>
      </c>
      <c r="AH2980" t="s">
        <v>14766</v>
      </c>
    </row>
    <row r="2981" spans="1:34" x14ac:dyDescent="0.25">
      <c r="A2981">
        <v>9</v>
      </c>
      <c r="B2981" t="s">
        <v>14677</v>
      </c>
      <c r="C2981" t="s">
        <v>14678</v>
      </c>
      <c r="D2981">
        <v>46235</v>
      </c>
      <c r="E2981">
        <v>46250</v>
      </c>
      <c r="F2981" t="s">
        <v>14682</v>
      </c>
      <c r="G2981" t="s">
        <v>14683</v>
      </c>
      <c r="H2981" t="s">
        <v>14685</v>
      </c>
      <c r="I2981" t="s">
        <v>14686</v>
      </c>
      <c r="J2981">
        <v>1</v>
      </c>
      <c r="L2981" t="s">
        <v>14687</v>
      </c>
      <c r="M2981" t="s">
        <v>14688</v>
      </c>
      <c r="N2981" t="s">
        <v>14689</v>
      </c>
      <c r="O2981" t="s">
        <v>14767</v>
      </c>
      <c r="P2981" t="s">
        <v>1</v>
      </c>
      <c r="Q2981" t="s">
        <v>2</v>
      </c>
      <c r="R2981" t="s">
        <v>2</v>
      </c>
      <c r="S2981" t="s">
        <v>8646</v>
      </c>
      <c r="T2981" t="b">
        <v>0</v>
      </c>
      <c r="U2981" t="b">
        <v>1</v>
      </c>
      <c r="V2981">
        <v>2</v>
      </c>
      <c r="W2981">
        <v>170</v>
      </c>
      <c r="Y2981">
        <v>46.800000000000004</v>
      </c>
      <c r="AG2981" t="s">
        <v>6400</v>
      </c>
      <c r="AH2981" t="s">
        <v>14768</v>
      </c>
    </row>
    <row r="2982" spans="1:34" x14ac:dyDescent="0.25">
      <c r="A2982">
        <v>9</v>
      </c>
      <c r="B2982" t="s">
        <v>14677</v>
      </c>
      <c r="C2982" t="s">
        <v>14678</v>
      </c>
      <c r="D2982">
        <v>46235</v>
      </c>
      <c r="E2982">
        <v>46250</v>
      </c>
      <c r="F2982" t="s">
        <v>14682</v>
      </c>
      <c r="G2982" t="s">
        <v>14683</v>
      </c>
      <c r="H2982" t="s">
        <v>14685</v>
      </c>
      <c r="I2982" t="s">
        <v>14686</v>
      </c>
      <c r="J2982">
        <v>1</v>
      </c>
      <c r="L2982" t="s">
        <v>14687</v>
      </c>
      <c r="M2982" t="s">
        <v>14688</v>
      </c>
      <c r="N2982" t="s">
        <v>14689</v>
      </c>
      <c r="O2982" t="s">
        <v>14769</v>
      </c>
      <c r="P2982" t="s">
        <v>1</v>
      </c>
      <c r="Q2982" t="s">
        <v>2</v>
      </c>
      <c r="R2982" t="s">
        <v>2</v>
      </c>
      <c r="S2982" t="s">
        <v>8646</v>
      </c>
      <c r="T2982" t="b">
        <v>0</v>
      </c>
      <c r="U2982" t="b">
        <v>1</v>
      </c>
      <c r="V2982">
        <v>3</v>
      </c>
      <c r="W2982">
        <v>170</v>
      </c>
      <c r="Y2982">
        <v>40.200000000000003</v>
      </c>
      <c r="AG2982" t="s">
        <v>14770</v>
      </c>
      <c r="AH2982" t="s">
        <v>14771</v>
      </c>
    </row>
    <row r="2983" spans="1:34" x14ac:dyDescent="0.25">
      <c r="A2983">
        <v>9</v>
      </c>
      <c r="B2983" t="s">
        <v>14677</v>
      </c>
      <c r="C2983" t="s">
        <v>14678</v>
      </c>
      <c r="D2983">
        <v>46235</v>
      </c>
      <c r="E2983">
        <v>46250</v>
      </c>
      <c r="F2983" t="s">
        <v>14682</v>
      </c>
      <c r="G2983" t="s">
        <v>14683</v>
      </c>
      <c r="H2983" t="s">
        <v>14685</v>
      </c>
      <c r="I2983" t="s">
        <v>14686</v>
      </c>
      <c r="J2983">
        <v>1</v>
      </c>
      <c r="L2983" t="s">
        <v>14687</v>
      </c>
      <c r="M2983" t="s">
        <v>14688</v>
      </c>
      <c r="N2983" t="s">
        <v>14689</v>
      </c>
      <c r="O2983" t="s">
        <v>14772</v>
      </c>
      <c r="P2983" t="s">
        <v>1</v>
      </c>
      <c r="Q2983" t="s">
        <v>2</v>
      </c>
      <c r="R2983" t="s">
        <v>2</v>
      </c>
      <c r="S2983" t="s">
        <v>8646</v>
      </c>
      <c r="T2983" t="b">
        <v>0</v>
      </c>
      <c r="U2983" t="b">
        <v>1</v>
      </c>
      <c r="V2983">
        <v>4</v>
      </c>
      <c r="W2983">
        <v>170</v>
      </c>
      <c r="Y2983">
        <v>34.799999999999997</v>
      </c>
      <c r="AG2983" t="s">
        <v>14773</v>
      </c>
      <c r="AH2983" t="s">
        <v>14774</v>
      </c>
    </row>
    <row r="2984" spans="1:34" x14ac:dyDescent="0.25">
      <c r="A2984">
        <v>9</v>
      </c>
      <c r="B2984" t="s">
        <v>14677</v>
      </c>
      <c r="C2984" t="s">
        <v>14678</v>
      </c>
      <c r="D2984">
        <v>46235</v>
      </c>
      <c r="E2984">
        <v>46250</v>
      </c>
      <c r="F2984" t="s">
        <v>14682</v>
      </c>
      <c r="G2984" t="s">
        <v>14683</v>
      </c>
      <c r="H2984" t="s">
        <v>14685</v>
      </c>
      <c r="I2984" t="s">
        <v>14686</v>
      </c>
      <c r="J2984">
        <v>1</v>
      </c>
      <c r="L2984" t="s">
        <v>14687</v>
      </c>
      <c r="M2984" t="s">
        <v>14688</v>
      </c>
      <c r="N2984" t="s">
        <v>14689</v>
      </c>
      <c r="O2984" t="s">
        <v>14775</v>
      </c>
      <c r="P2984" t="s">
        <v>14741</v>
      </c>
      <c r="Q2984" t="s">
        <v>25</v>
      </c>
      <c r="R2984" t="s">
        <v>25</v>
      </c>
      <c r="S2984" t="s">
        <v>8645</v>
      </c>
      <c r="T2984" t="b">
        <v>0</v>
      </c>
      <c r="U2984" t="b">
        <v>0</v>
      </c>
      <c r="V2984">
        <v>1</v>
      </c>
      <c r="W2984">
        <v>190</v>
      </c>
      <c r="X2984">
        <v>10</v>
      </c>
      <c r="AB2984">
        <v>2</v>
      </c>
      <c r="AC2984">
        <v>1</v>
      </c>
      <c r="AD2984">
        <v>3</v>
      </c>
      <c r="AE2984" t="s">
        <v>2289</v>
      </c>
      <c r="AG2984" t="s">
        <v>14776</v>
      </c>
      <c r="AH2984" t="s">
        <v>14777</v>
      </c>
    </row>
    <row r="2985" spans="1:34" x14ac:dyDescent="0.25">
      <c r="A2985">
        <v>9</v>
      </c>
      <c r="B2985" t="s">
        <v>14677</v>
      </c>
      <c r="C2985" t="s">
        <v>14678</v>
      </c>
      <c r="D2985">
        <v>46235</v>
      </c>
      <c r="E2985">
        <v>46250</v>
      </c>
      <c r="F2985" t="s">
        <v>14682</v>
      </c>
      <c r="G2985" t="s">
        <v>14683</v>
      </c>
      <c r="H2985" t="s">
        <v>14685</v>
      </c>
      <c r="I2985" t="s">
        <v>14686</v>
      </c>
      <c r="J2985">
        <v>1</v>
      </c>
      <c r="L2985" t="s">
        <v>14687</v>
      </c>
      <c r="M2985" t="s">
        <v>14688</v>
      </c>
      <c r="N2985" t="s">
        <v>14689</v>
      </c>
      <c r="O2985" t="s">
        <v>14778</v>
      </c>
      <c r="P2985" t="s">
        <v>14741</v>
      </c>
      <c r="Q2985" t="s">
        <v>25</v>
      </c>
      <c r="R2985" t="s">
        <v>25</v>
      </c>
      <c r="S2985" t="s">
        <v>8645</v>
      </c>
      <c r="T2985" t="b">
        <v>0</v>
      </c>
      <c r="U2985" t="b">
        <v>0</v>
      </c>
      <c r="V2985">
        <v>2</v>
      </c>
      <c r="W2985">
        <v>220</v>
      </c>
      <c r="X2985">
        <v>10</v>
      </c>
      <c r="AB2985">
        <v>2</v>
      </c>
      <c r="AC2985">
        <v>1</v>
      </c>
      <c r="AD2985">
        <v>3</v>
      </c>
      <c r="AE2985" t="s">
        <v>618</v>
      </c>
      <c r="AG2985" t="s">
        <v>14779</v>
      </c>
      <c r="AH2985" t="s">
        <v>14780</v>
      </c>
    </row>
    <row r="2986" spans="1:34" x14ac:dyDescent="0.25">
      <c r="A2986">
        <v>9</v>
      </c>
      <c r="B2986" t="s">
        <v>14677</v>
      </c>
      <c r="C2986" t="s">
        <v>14678</v>
      </c>
      <c r="D2986">
        <v>46235</v>
      </c>
      <c r="E2986">
        <v>46250</v>
      </c>
      <c r="F2986" t="s">
        <v>14682</v>
      </c>
      <c r="G2986" t="s">
        <v>14683</v>
      </c>
      <c r="H2986" t="s">
        <v>14685</v>
      </c>
      <c r="I2986" t="s">
        <v>14686</v>
      </c>
      <c r="J2986">
        <v>1</v>
      </c>
      <c r="L2986" t="s">
        <v>14687</v>
      </c>
      <c r="M2986" t="s">
        <v>14688</v>
      </c>
      <c r="N2986" t="s">
        <v>14689</v>
      </c>
      <c r="O2986" t="s">
        <v>14781</v>
      </c>
      <c r="P2986" t="s">
        <v>14741</v>
      </c>
      <c r="Q2986" t="s">
        <v>25</v>
      </c>
      <c r="R2986" t="s">
        <v>25</v>
      </c>
      <c r="S2986" t="s">
        <v>8645</v>
      </c>
      <c r="T2986" t="b">
        <v>0</v>
      </c>
      <c r="U2986" t="b">
        <v>0</v>
      </c>
      <c r="V2986">
        <v>3</v>
      </c>
      <c r="W2986">
        <v>240</v>
      </c>
      <c r="X2986">
        <v>10</v>
      </c>
      <c r="AB2986">
        <v>2</v>
      </c>
      <c r="AC2986">
        <v>1</v>
      </c>
      <c r="AD2986">
        <v>3</v>
      </c>
      <c r="AE2986" t="s">
        <v>618</v>
      </c>
      <c r="AG2986" t="s">
        <v>14779</v>
      </c>
      <c r="AH2986" t="s">
        <v>14782</v>
      </c>
    </row>
    <row r="2987" spans="1:34" x14ac:dyDescent="0.25">
      <c r="A2987">
        <v>9</v>
      </c>
      <c r="B2987" t="s">
        <v>14677</v>
      </c>
      <c r="C2987" t="s">
        <v>14678</v>
      </c>
      <c r="D2987">
        <v>46235</v>
      </c>
      <c r="E2987">
        <v>46250</v>
      </c>
      <c r="F2987" t="s">
        <v>14682</v>
      </c>
      <c r="G2987" t="s">
        <v>14683</v>
      </c>
      <c r="H2987" t="s">
        <v>14685</v>
      </c>
      <c r="I2987" t="s">
        <v>14686</v>
      </c>
      <c r="J2987">
        <v>1</v>
      </c>
      <c r="L2987" t="s">
        <v>14687</v>
      </c>
      <c r="M2987" t="s">
        <v>14688</v>
      </c>
      <c r="N2987" t="s">
        <v>14689</v>
      </c>
      <c r="O2987" t="s">
        <v>14783</v>
      </c>
      <c r="P2987" t="s">
        <v>14741</v>
      </c>
      <c r="Q2987" t="s">
        <v>25</v>
      </c>
      <c r="R2987" t="s">
        <v>25</v>
      </c>
      <c r="S2987" t="s">
        <v>8645</v>
      </c>
      <c r="T2987" t="b">
        <v>0</v>
      </c>
      <c r="U2987" t="b">
        <v>0</v>
      </c>
      <c r="V2987">
        <v>4</v>
      </c>
      <c r="W2987">
        <v>270</v>
      </c>
      <c r="X2987">
        <v>8</v>
      </c>
      <c r="AB2987">
        <v>2</v>
      </c>
      <c r="AC2987">
        <v>1</v>
      </c>
      <c r="AD2987">
        <v>3</v>
      </c>
      <c r="AE2987" t="s">
        <v>618</v>
      </c>
      <c r="AG2987" t="s">
        <v>14784</v>
      </c>
      <c r="AH2987" t="s">
        <v>14785</v>
      </c>
    </row>
    <row r="2988" spans="1:34" x14ac:dyDescent="0.25">
      <c r="A2988">
        <v>9</v>
      </c>
      <c r="B2988" t="s">
        <v>14677</v>
      </c>
      <c r="C2988" t="s">
        <v>14678</v>
      </c>
      <c r="D2988">
        <v>46235</v>
      </c>
      <c r="E2988">
        <v>46250</v>
      </c>
      <c r="F2988" t="s">
        <v>14682</v>
      </c>
      <c r="G2988" t="s">
        <v>14683</v>
      </c>
      <c r="H2988" t="s">
        <v>14685</v>
      </c>
      <c r="I2988" t="s">
        <v>14686</v>
      </c>
      <c r="J2988">
        <v>1</v>
      </c>
      <c r="L2988" t="s">
        <v>14687</v>
      </c>
      <c r="M2988" t="s">
        <v>14688</v>
      </c>
      <c r="N2988" t="s">
        <v>14689</v>
      </c>
      <c r="O2988" t="s">
        <v>14786</v>
      </c>
      <c r="P2988" t="s">
        <v>14741</v>
      </c>
      <c r="Q2988" t="s">
        <v>25</v>
      </c>
      <c r="R2988" t="s">
        <v>25</v>
      </c>
      <c r="S2988" t="s">
        <v>8645</v>
      </c>
      <c r="T2988" t="b">
        <v>0</v>
      </c>
      <c r="U2988" t="b">
        <v>0</v>
      </c>
      <c r="V2988">
        <v>5</v>
      </c>
      <c r="W2988">
        <v>270</v>
      </c>
      <c r="X2988">
        <v>8</v>
      </c>
      <c r="AB2988">
        <v>2</v>
      </c>
      <c r="AC2988">
        <v>1</v>
      </c>
      <c r="AD2988">
        <v>3</v>
      </c>
      <c r="AE2988" t="s">
        <v>618</v>
      </c>
      <c r="AG2988" t="s">
        <v>14784</v>
      </c>
      <c r="AH2988" t="s">
        <v>14787</v>
      </c>
    </row>
    <row r="2989" spans="1:34" x14ac:dyDescent="0.25">
      <c r="A2989">
        <v>9</v>
      </c>
      <c r="B2989" t="s">
        <v>14677</v>
      </c>
      <c r="C2989" t="s">
        <v>14678</v>
      </c>
      <c r="D2989">
        <v>46235</v>
      </c>
      <c r="E2989">
        <v>46250</v>
      </c>
      <c r="F2989" t="s">
        <v>14682</v>
      </c>
      <c r="G2989" t="s">
        <v>14683</v>
      </c>
      <c r="H2989" t="s">
        <v>14685</v>
      </c>
      <c r="I2989" t="s">
        <v>14686</v>
      </c>
      <c r="J2989">
        <v>1</v>
      </c>
      <c r="L2989" t="s">
        <v>14687</v>
      </c>
      <c r="M2989" t="s">
        <v>14688</v>
      </c>
      <c r="N2989" t="s">
        <v>14689</v>
      </c>
      <c r="O2989" t="s">
        <v>14788</v>
      </c>
      <c r="P2989" t="s">
        <v>45</v>
      </c>
      <c r="Q2989" t="s">
        <v>25</v>
      </c>
      <c r="R2989" t="s">
        <v>25</v>
      </c>
      <c r="S2989" t="s">
        <v>26</v>
      </c>
      <c r="T2989" t="b">
        <v>1</v>
      </c>
      <c r="U2989" t="b">
        <v>0</v>
      </c>
      <c r="V2989">
        <v>1</v>
      </c>
      <c r="W2989">
        <v>70</v>
      </c>
      <c r="X2989">
        <v>12</v>
      </c>
      <c r="AB2989">
        <v>2</v>
      </c>
      <c r="AC2989">
        <v>1</v>
      </c>
      <c r="AD2989">
        <v>3</v>
      </c>
      <c r="AE2989" t="s">
        <v>618</v>
      </c>
      <c r="AG2989" t="s">
        <v>14789</v>
      </c>
      <c r="AH2989" t="s">
        <v>14790</v>
      </c>
    </row>
    <row r="2990" spans="1:34" x14ac:dyDescent="0.25">
      <c r="A2990">
        <v>9</v>
      </c>
      <c r="B2990" t="s">
        <v>14677</v>
      </c>
      <c r="C2990" t="s">
        <v>14678</v>
      </c>
      <c r="D2990">
        <v>46235</v>
      </c>
      <c r="E2990">
        <v>46250</v>
      </c>
      <c r="F2990" t="s">
        <v>14682</v>
      </c>
      <c r="G2990" t="s">
        <v>14683</v>
      </c>
      <c r="H2990" t="s">
        <v>14685</v>
      </c>
      <c r="I2990" t="s">
        <v>14686</v>
      </c>
      <c r="J2990">
        <v>1</v>
      </c>
      <c r="L2990" t="s">
        <v>14687</v>
      </c>
      <c r="M2990" t="s">
        <v>14688</v>
      </c>
      <c r="N2990" t="s">
        <v>14689</v>
      </c>
      <c r="O2990" t="s">
        <v>14791</v>
      </c>
      <c r="P2990" t="s">
        <v>45</v>
      </c>
      <c r="Q2990" t="s">
        <v>25</v>
      </c>
      <c r="R2990" t="s">
        <v>25</v>
      </c>
      <c r="S2990" t="s">
        <v>26</v>
      </c>
      <c r="T2990" t="b">
        <v>1</v>
      </c>
      <c r="U2990" t="b">
        <v>0</v>
      </c>
      <c r="V2990">
        <v>2</v>
      </c>
      <c r="W2990">
        <v>75</v>
      </c>
      <c r="X2990">
        <v>11</v>
      </c>
      <c r="AB2990">
        <v>2</v>
      </c>
      <c r="AC2990">
        <v>1</v>
      </c>
      <c r="AD2990">
        <v>3</v>
      </c>
      <c r="AE2990" t="s">
        <v>618</v>
      </c>
      <c r="AG2990" t="s">
        <v>14792</v>
      </c>
      <c r="AH2990" t="s">
        <v>14793</v>
      </c>
    </row>
    <row r="2991" spans="1:34" x14ac:dyDescent="0.25">
      <c r="A2991">
        <v>9</v>
      </c>
      <c r="B2991" t="s">
        <v>14677</v>
      </c>
      <c r="C2991" t="s">
        <v>14678</v>
      </c>
      <c r="D2991">
        <v>46235</v>
      </c>
      <c r="E2991">
        <v>46250</v>
      </c>
      <c r="F2991" t="s">
        <v>14682</v>
      </c>
      <c r="G2991" t="s">
        <v>14683</v>
      </c>
      <c r="H2991" t="s">
        <v>14685</v>
      </c>
      <c r="I2991" t="s">
        <v>14686</v>
      </c>
      <c r="J2991">
        <v>1</v>
      </c>
      <c r="L2991" t="s">
        <v>14687</v>
      </c>
      <c r="M2991" t="s">
        <v>14688</v>
      </c>
      <c r="N2991" t="s">
        <v>14689</v>
      </c>
      <c r="O2991" t="s">
        <v>14794</v>
      </c>
      <c r="P2991" t="s">
        <v>45</v>
      </c>
      <c r="Q2991" t="s">
        <v>25</v>
      </c>
      <c r="R2991" t="s">
        <v>25</v>
      </c>
      <c r="S2991" t="s">
        <v>26</v>
      </c>
      <c r="T2991" t="b">
        <v>1</v>
      </c>
      <c r="U2991" t="b">
        <v>0</v>
      </c>
      <c r="V2991">
        <v>3</v>
      </c>
      <c r="W2991">
        <v>77.5</v>
      </c>
      <c r="X2991">
        <v>10</v>
      </c>
      <c r="AB2991">
        <v>2</v>
      </c>
      <c r="AC2991">
        <v>1</v>
      </c>
      <c r="AD2991">
        <v>3</v>
      </c>
      <c r="AE2991" t="s">
        <v>618</v>
      </c>
      <c r="AG2991" t="s">
        <v>14795</v>
      </c>
      <c r="AH2991" t="s">
        <v>14796</v>
      </c>
    </row>
    <row r="2992" spans="1:34" x14ac:dyDescent="0.25">
      <c r="A2992">
        <v>9</v>
      </c>
      <c r="B2992" t="s">
        <v>14677</v>
      </c>
      <c r="C2992" t="s">
        <v>14678</v>
      </c>
      <c r="D2992">
        <v>46235</v>
      </c>
      <c r="E2992">
        <v>46250</v>
      </c>
      <c r="F2992" t="s">
        <v>14682</v>
      </c>
      <c r="G2992" t="s">
        <v>14683</v>
      </c>
      <c r="H2992" t="s">
        <v>14685</v>
      </c>
      <c r="I2992" t="s">
        <v>14686</v>
      </c>
      <c r="J2992">
        <v>1</v>
      </c>
      <c r="L2992" t="s">
        <v>14687</v>
      </c>
      <c r="M2992" t="s">
        <v>14688</v>
      </c>
      <c r="N2992" t="s">
        <v>14689</v>
      </c>
      <c r="O2992" t="s">
        <v>14797</v>
      </c>
      <c r="P2992" t="s">
        <v>59</v>
      </c>
      <c r="Q2992" t="s">
        <v>25</v>
      </c>
      <c r="R2992" t="s">
        <v>25</v>
      </c>
      <c r="S2992" t="s">
        <v>8645</v>
      </c>
      <c r="T2992" t="b">
        <v>1</v>
      </c>
      <c r="U2992" t="b">
        <v>0</v>
      </c>
      <c r="V2992">
        <v>1</v>
      </c>
      <c r="W2992">
        <v>45</v>
      </c>
      <c r="X2992">
        <v>10</v>
      </c>
      <c r="AB2992">
        <v>2</v>
      </c>
      <c r="AC2992">
        <v>1</v>
      </c>
      <c r="AD2992">
        <v>3</v>
      </c>
      <c r="AE2992" t="s">
        <v>618</v>
      </c>
      <c r="AG2992" t="s">
        <v>14798</v>
      </c>
      <c r="AH2992" t="s">
        <v>14799</v>
      </c>
    </row>
    <row r="2993" spans="1:34" x14ac:dyDescent="0.25">
      <c r="A2993">
        <v>9</v>
      </c>
      <c r="B2993" t="s">
        <v>14677</v>
      </c>
      <c r="C2993" t="s">
        <v>14678</v>
      </c>
      <c r="D2993">
        <v>46235</v>
      </c>
      <c r="E2993">
        <v>46250</v>
      </c>
      <c r="F2993" t="s">
        <v>14682</v>
      </c>
      <c r="G2993" t="s">
        <v>14683</v>
      </c>
      <c r="H2993" t="s">
        <v>14685</v>
      </c>
      <c r="I2993" t="s">
        <v>14686</v>
      </c>
      <c r="J2993">
        <v>1</v>
      </c>
      <c r="L2993" t="s">
        <v>14687</v>
      </c>
      <c r="M2993" t="s">
        <v>14688</v>
      </c>
      <c r="N2993" t="s">
        <v>14689</v>
      </c>
      <c r="O2993" t="s">
        <v>14800</v>
      </c>
      <c r="P2993" t="s">
        <v>59</v>
      </c>
      <c r="Q2993" t="s">
        <v>25</v>
      </c>
      <c r="R2993" t="s">
        <v>25</v>
      </c>
      <c r="S2993" t="s">
        <v>8645</v>
      </c>
      <c r="T2993" t="b">
        <v>1</v>
      </c>
      <c r="U2993" t="b">
        <v>0</v>
      </c>
      <c r="V2993">
        <v>2</v>
      </c>
      <c r="W2993">
        <v>50</v>
      </c>
      <c r="X2993">
        <v>12</v>
      </c>
      <c r="AB2993">
        <v>2</v>
      </c>
      <c r="AC2993">
        <v>1</v>
      </c>
      <c r="AD2993">
        <v>3</v>
      </c>
      <c r="AE2993" t="s">
        <v>618</v>
      </c>
      <c r="AG2993" t="s">
        <v>14798</v>
      </c>
      <c r="AH2993" t="s">
        <v>14801</v>
      </c>
    </row>
    <row r="2994" spans="1:34" x14ac:dyDescent="0.25">
      <c r="A2994">
        <v>9</v>
      </c>
      <c r="B2994" t="s">
        <v>14677</v>
      </c>
      <c r="C2994" t="s">
        <v>14678</v>
      </c>
      <c r="D2994">
        <v>46235</v>
      </c>
      <c r="E2994">
        <v>46250</v>
      </c>
      <c r="F2994" t="s">
        <v>14682</v>
      </c>
      <c r="G2994" t="s">
        <v>14683</v>
      </c>
      <c r="H2994" t="s">
        <v>14685</v>
      </c>
      <c r="I2994" t="s">
        <v>14686</v>
      </c>
      <c r="J2994">
        <v>1</v>
      </c>
      <c r="L2994" t="s">
        <v>14687</v>
      </c>
      <c r="M2994" t="s">
        <v>14688</v>
      </c>
      <c r="N2994" t="s">
        <v>14689</v>
      </c>
      <c r="O2994" t="s">
        <v>14802</v>
      </c>
      <c r="P2994" t="s">
        <v>59</v>
      </c>
      <c r="Q2994" t="s">
        <v>25</v>
      </c>
      <c r="R2994" t="s">
        <v>25</v>
      </c>
      <c r="S2994" t="s">
        <v>8645</v>
      </c>
      <c r="T2994" t="b">
        <v>1</v>
      </c>
      <c r="U2994" t="b">
        <v>0</v>
      </c>
      <c r="V2994">
        <v>3</v>
      </c>
      <c r="W2994">
        <v>55</v>
      </c>
      <c r="X2994">
        <v>9</v>
      </c>
      <c r="AB2994">
        <v>2</v>
      </c>
      <c r="AC2994">
        <v>1</v>
      </c>
      <c r="AD2994">
        <v>3</v>
      </c>
      <c r="AE2994" t="s">
        <v>618</v>
      </c>
      <c r="AG2994" t="s">
        <v>14803</v>
      </c>
      <c r="AH2994" t="s">
        <v>14804</v>
      </c>
    </row>
    <row r="2995" spans="1:34" x14ac:dyDescent="0.25">
      <c r="A2995">
        <v>9</v>
      </c>
      <c r="B2995" t="s">
        <v>14677</v>
      </c>
      <c r="C2995" t="s">
        <v>14678</v>
      </c>
      <c r="D2995">
        <v>46235</v>
      </c>
      <c r="E2995">
        <v>46250</v>
      </c>
      <c r="F2995" t="s">
        <v>14682</v>
      </c>
      <c r="G2995" t="s">
        <v>14683</v>
      </c>
      <c r="H2995" t="s">
        <v>14685</v>
      </c>
      <c r="I2995" t="s">
        <v>14686</v>
      </c>
      <c r="J2995">
        <v>1</v>
      </c>
      <c r="L2995" t="s">
        <v>14687</v>
      </c>
      <c r="M2995" t="s">
        <v>14688</v>
      </c>
      <c r="N2995" t="s">
        <v>14689</v>
      </c>
      <c r="O2995" t="s">
        <v>14805</v>
      </c>
      <c r="P2995" t="s">
        <v>8734</v>
      </c>
      <c r="Q2995" t="s">
        <v>8644</v>
      </c>
      <c r="R2995" t="s">
        <v>8488</v>
      </c>
      <c r="S2995" t="s">
        <v>8643</v>
      </c>
      <c r="T2995" t="b">
        <v>0</v>
      </c>
      <c r="U2995" t="b">
        <v>0</v>
      </c>
      <c r="V2995">
        <v>1</v>
      </c>
      <c r="W2995">
        <v>30</v>
      </c>
      <c r="X2995">
        <v>9</v>
      </c>
      <c r="AB2995">
        <v>2</v>
      </c>
      <c r="AC2995">
        <v>1</v>
      </c>
      <c r="AD2995">
        <v>3</v>
      </c>
      <c r="AE2995" t="s">
        <v>1745</v>
      </c>
      <c r="AG2995" t="s">
        <v>14806</v>
      </c>
      <c r="AH2995" t="s">
        <v>14807</v>
      </c>
    </row>
    <row r="2996" spans="1:34" x14ac:dyDescent="0.25">
      <c r="A2996">
        <v>9</v>
      </c>
      <c r="B2996" t="s">
        <v>14677</v>
      </c>
      <c r="C2996" t="s">
        <v>14678</v>
      </c>
      <c r="D2996">
        <v>46235</v>
      </c>
      <c r="E2996">
        <v>46250</v>
      </c>
      <c r="F2996" t="s">
        <v>14682</v>
      </c>
      <c r="G2996" t="s">
        <v>14683</v>
      </c>
      <c r="H2996" t="s">
        <v>14685</v>
      </c>
      <c r="I2996" t="s">
        <v>14686</v>
      </c>
      <c r="J2996">
        <v>1</v>
      </c>
      <c r="L2996" t="s">
        <v>14687</v>
      </c>
      <c r="M2996" t="s">
        <v>14688</v>
      </c>
      <c r="N2996" t="s">
        <v>14689</v>
      </c>
      <c r="O2996" t="s">
        <v>14808</v>
      </c>
      <c r="P2996" t="s">
        <v>8734</v>
      </c>
      <c r="Q2996" t="s">
        <v>8644</v>
      </c>
      <c r="R2996" t="s">
        <v>8488</v>
      </c>
      <c r="S2996" t="s">
        <v>8643</v>
      </c>
      <c r="T2996" t="b">
        <v>0</v>
      </c>
      <c r="U2996" t="b">
        <v>0</v>
      </c>
      <c r="V2996">
        <v>2</v>
      </c>
      <c r="W2996">
        <v>30</v>
      </c>
      <c r="X2996">
        <v>7</v>
      </c>
      <c r="AB2996">
        <v>2</v>
      </c>
      <c r="AC2996">
        <v>1</v>
      </c>
      <c r="AD2996">
        <v>3</v>
      </c>
      <c r="AE2996" t="s">
        <v>1745</v>
      </c>
      <c r="AG2996" t="s">
        <v>14806</v>
      </c>
      <c r="AH2996" t="s">
        <v>14809</v>
      </c>
    </row>
    <row r="2997" spans="1:34" x14ac:dyDescent="0.25">
      <c r="A2997">
        <v>9</v>
      </c>
      <c r="B2997" t="s">
        <v>14677</v>
      </c>
      <c r="C2997" t="s">
        <v>14678</v>
      </c>
      <c r="D2997">
        <v>46235</v>
      </c>
      <c r="E2997">
        <v>46250</v>
      </c>
      <c r="F2997" t="s">
        <v>14682</v>
      </c>
      <c r="G2997" t="s">
        <v>14683</v>
      </c>
      <c r="H2997" t="s">
        <v>14685</v>
      </c>
      <c r="I2997" t="s">
        <v>14686</v>
      </c>
      <c r="J2997">
        <v>1</v>
      </c>
      <c r="L2997" t="s">
        <v>14687</v>
      </c>
      <c r="M2997" t="s">
        <v>14688</v>
      </c>
      <c r="N2997" t="s">
        <v>14689</v>
      </c>
      <c r="O2997" t="s">
        <v>14810</v>
      </c>
      <c r="P2997" t="s">
        <v>8734</v>
      </c>
      <c r="Q2997" t="s">
        <v>8644</v>
      </c>
      <c r="R2997" t="s">
        <v>8488</v>
      </c>
      <c r="S2997" t="s">
        <v>8643</v>
      </c>
      <c r="T2997" t="b">
        <v>0</v>
      </c>
      <c r="U2997" t="b">
        <v>0</v>
      </c>
      <c r="V2997">
        <v>3</v>
      </c>
      <c r="W2997">
        <v>30</v>
      </c>
      <c r="X2997">
        <v>6</v>
      </c>
      <c r="AB2997">
        <v>2</v>
      </c>
      <c r="AC2997">
        <v>1</v>
      </c>
      <c r="AD2997">
        <v>3</v>
      </c>
      <c r="AE2997" t="s">
        <v>1745</v>
      </c>
      <c r="AG2997" t="s">
        <v>14811</v>
      </c>
      <c r="AH2997" t="s">
        <v>14812</v>
      </c>
    </row>
    <row r="2998" spans="1:34" x14ac:dyDescent="0.25">
      <c r="A2998">
        <v>9</v>
      </c>
      <c r="B2998" t="s">
        <v>14677</v>
      </c>
      <c r="C2998" t="s">
        <v>14678</v>
      </c>
      <c r="D2998">
        <v>46235</v>
      </c>
      <c r="E2998">
        <v>46250</v>
      </c>
      <c r="F2998" t="s">
        <v>14682</v>
      </c>
      <c r="G2998" t="s">
        <v>14683</v>
      </c>
      <c r="H2998" t="s">
        <v>14685</v>
      </c>
      <c r="I2998" t="s">
        <v>14686</v>
      </c>
      <c r="J2998">
        <v>1</v>
      </c>
      <c r="L2998" t="s">
        <v>14687</v>
      </c>
      <c r="M2998" t="s">
        <v>14688</v>
      </c>
      <c r="N2998" t="s">
        <v>14689</v>
      </c>
      <c r="O2998" t="s">
        <v>14813</v>
      </c>
      <c r="P2998" t="s">
        <v>79</v>
      </c>
      <c r="Q2998" t="s">
        <v>25</v>
      </c>
      <c r="R2998" t="s">
        <v>25</v>
      </c>
      <c r="S2998" t="s">
        <v>8645</v>
      </c>
      <c r="T2998" t="b">
        <v>0</v>
      </c>
      <c r="U2998" t="b">
        <v>0</v>
      </c>
      <c r="V2998">
        <v>1</v>
      </c>
      <c r="W2998">
        <v>45</v>
      </c>
      <c r="X2998">
        <v>15</v>
      </c>
      <c r="AB2998">
        <v>2</v>
      </c>
      <c r="AC2998">
        <v>1</v>
      </c>
      <c r="AD2998">
        <v>3</v>
      </c>
      <c r="AE2998" t="s">
        <v>618</v>
      </c>
      <c r="AG2998" t="s">
        <v>14814</v>
      </c>
      <c r="AH2998" t="s">
        <v>14815</v>
      </c>
    </row>
    <row r="2999" spans="1:34" x14ac:dyDescent="0.25">
      <c r="A2999">
        <v>9</v>
      </c>
      <c r="B2999" t="s">
        <v>14677</v>
      </c>
      <c r="C2999" t="s">
        <v>14678</v>
      </c>
      <c r="D2999">
        <v>46235</v>
      </c>
      <c r="E2999">
        <v>46250</v>
      </c>
      <c r="F2999" t="s">
        <v>14682</v>
      </c>
      <c r="G2999" t="s">
        <v>14683</v>
      </c>
      <c r="H2999" t="s">
        <v>14685</v>
      </c>
      <c r="I2999" t="s">
        <v>14686</v>
      </c>
      <c r="J2999">
        <v>1</v>
      </c>
      <c r="L2999" t="s">
        <v>14687</v>
      </c>
      <c r="M2999" t="s">
        <v>14688</v>
      </c>
      <c r="N2999" t="s">
        <v>14689</v>
      </c>
      <c r="O2999" t="s">
        <v>14816</v>
      </c>
      <c r="P2999" t="s">
        <v>79</v>
      </c>
      <c r="Q2999" t="s">
        <v>25</v>
      </c>
      <c r="R2999" t="s">
        <v>25</v>
      </c>
      <c r="S2999" t="s">
        <v>8645</v>
      </c>
      <c r="T2999" t="b">
        <v>0</v>
      </c>
      <c r="U2999" t="b">
        <v>0</v>
      </c>
      <c r="V2999">
        <v>2</v>
      </c>
      <c r="W2999">
        <v>50</v>
      </c>
      <c r="X2999">
        <v>15</v>
      </c>
      <c r="AB2999">
        <v>2</v>
      </c>
      <c r="AC2999">
        <v>1</v>
      </c>
      <c r="AD2999">
        <v>3</v>
      </c>
      <c r="AE2999" t="s">
        <v>618</v>
      </c>
      <c r="AG2999" t="s">
        <v>3189</v>
      </c>
      <c r="AH2999" t="s">
        <v>14817</v>
      </c>
    </row>
    <row r="3000" spans="1:34" x14ac:dyDescent="0.25">
      <c r="A3000">
        <v>9</v>
      </c>
      <c r="B3000" t="s">
        <v>14677</v>
      </c>
      <c r="C3000" t="s">
        <v>14678</v>
      </c>
      <c r="D3000">
        <v>46235</v>
      </c>
      <c r="E3000">
        <v>46250</v>
      </c>
      <c r="F3000" t="s">
        <v>14682</v>
      </c>
      <c r="G3000" t="s">
        <v>14683</v>
      </c>
      <c r="H3000" t="s">
        <v>14685</v>
      </c>
      <c r="I3000" t="s">
        <v>14686</v>
      </c>
      <c r="J3000">
        <v>1</v>
      </c>
      <c r="L3000" t="s">
        <v>14687</v>
      </c>
      <c r="M3000" t="s">
        <v>14688</v>
      </c>
      <c r="N3000" t="s">
        <v>14689</v>
      </c>
      <c r="O3000" t="s">
        <v>14818</v>
      </c>
      <c r="P3000" t="s">
        <v>79</v>
      </c>
      <c r="Q3000" t="s">
        <v>25</v>
      </c>
      <c r="R3000" t="s">
        <v>25</v>
      </c>
      <c r="S3000" t="s">
        <v>8645</v>
      </c>
      <c r="T3000" t="b">
        <v>0</v>
      </c>
      <c r="U3000" t="b">
        <v>0</v>
      </c>
      <c r="V3000">
        <v>3</v>
      </c>
      <c r="W3000">
        <v>55</v>
      </c>
      <c r="X3000">
        <v>12</v>
      </c>
      <c r="AB3000">
        <v>2</v>
      </c>
      <c r="AC3000">
        <v>1</v>
      </c>
      <c r="AD3000">
        <v>3</v>
      </c>
      <c r="AE3000" t="s">
        <v>618</v>
      </c>
      <c r="AG3000" t="s">
        <v>3189</v>
      </c>
      <c r="AH3000" t="s">
        <v>14819</v>
      </c>
    </row>
    <row r="3001" spans="1:34" x14ac:dyDescent="0.25">
      <c r="A3001">
        <v>9</v>
      </c>
      <c r="B3001" t="s">
        <v>14677</v>
      </c>
      <c r="C3001" t="s">
        <v>14678</v>
      </c>
      <c r="D3001">
        <v>46235</v>
      </c>
      <c r="E3001">
        <v>46250</v>
      </c>
      <c r="F3001" t="s">
        <v>14682</v>
      </c>
      <c r="G3001" t="s">
        <v>14683</v>
      </c>
      <c r="H3001" t="s">
        <v>14685</v>
      </c>
      <c r="I3001" t="s">
        <v>14686</v>
      </c>
      <c r="J3001">
        <v>1</v>
      </c>
      <c r="L3001" t="s">
        <v>14687</v>
      </c>
      <c r="M3001" t="s">
        <v>14688</v>
      </c>
      <c r="N3001" t="s">
        <v>14689</v>
      </c>
      <c r="O3001" t="s">
        <v>14820</v>
      </c>
      <c r="P3001" t="s">
        <v>14738</v>
      </c>
      <c r="Q3001" t="s">
        <v>8646</v>
      </c>
      <c r="R3001" t="s">
        <v>8646</v>
      </c>
      <c r="S3001" t="s">
        <v>8645</v>
      </c>
      <c r="T3001" t="b">
        <v>0</v>
      </c>
      <c r="U3001" t="b">
        <v>0</v>
      </c>
      <c r="V3001">
        <v>1</v>
      </c>
      <c r="W3001">
        <v>5</v>
      </c>
      <c r="X3001">
        <v>12</v>
      </c>
      <c r="AB3001">
        <v>2</v>
      </c>
      <c r="AC3001">
        <v>1</v>
      </c>
      <c r="AD3001">
        <v>2</v>
      </c>
      <c r="AE3001" t="s">
        <v>8420</v>
      </c>
      <c r="AG3001" t="s">
        <v>14821</v>
      </c>
      <c r="AH3001" t="s">
        <v>14822</v>
      </c>
    </row>
    <row r="3002" spans="1:34" x14ac:dyDescent="0.25">
      <c r="A3002">
        <v>9</v>
      </c>
      <c r="B3002" t="s">
        <v>14677</v>
      </c>
      <c r="C3002" t="s">
        <v>14678</v>
      </c>
      <c r="D3002">
        <v>46235</v>
      </c>
      <c r="E3002">
        <v>46250</v>
      </c>
      <c r="F3002" t="s">
        <v>14682</v>
      </c>
      <c r="G3002" t="s">
        <v>14683</v>
      </c>
      <c r="H3002" t="s">
        <v>14685</v>
      </c>
      <c r="I3002" t="s">
        <v>14686</v>
      </c>
      <c r="J3002">
        <v>1</v>
      </c>
      <c r="L3002" t="s">
        <v>14687</v>
      </c>
      <c r="M3002" t="s">
        <v>14688</v>
      </c>
      <c r="N3002" t="s">
        <v>14689</v>
      </c>
      <c r="O3002" t="s">
        <v>14823</v>
      </c>
      <c r="P3002" t="s">
        <v>14738</v>
      </c>
      <c r="Q3002" t="s">
        <v>8646</v>
      </c>
      <c r="R3002" t="s">
        <v>8646</v>
      </c>
      <c r="S3002" t="s">
        <v>8645</v>
      </c>
      <c r="T3002" t="b">
        <v>0</v>
      </c>
      <c r="U3002" t="b">
        <v>0</v>
      </c>
      <c r="V3002">
        <v>2</v>
      </c>
      <c r="W3002">
        <v>5</v>
      </c>
      <c r="X3002">
        <v>12</v>
      </c>
      <c r="AB3002">
        <v>2</v>
      </c>
      <c r="AC3002">
        <v>1</v>
      </c>
      <c r="AD3002">
        <v>2</v>
      </c>
      <c r="AE3002" t="s">
        <v>8420</v>
      </c>
      <c r="AG3002" t="s">
        <v>14821</v>
      </c>
      <c r="AH3002" t="s">
        <v>14824</v>
      </c>
    </row>
    <row r="3003" spans="1:34" x14ac:dyDescent="0.25">
      <c r="A3003">
        <v>9</v>
      </c>
      <c r="B3003" t="s">
        <v>14677</v>
      </c>
      <c r="C3003" t="s">
        <v>14678</v>
      </c>
      <c r="D3003">
        <v>46235</v>
      </c>
      <c r="E3003">
        <v>46250</v>
      </c>
      <c r="F3003" t="s">
        <v>14682</v>
      </c>
      <c r="G3003" t="s">
        <v>14683</v>
      </c>
      <c r="H3003" t="s">
        <v>14685</v>
      </c>
      <c r="I3003" t="s">
        <v>14686</v>
      </c>
      <c r="J3003">
        <v>1</v>
      </c>
      <c r="L3003" t="s">
        <v>14687</v>
      </c>
      <c r="M3003" t="s">
        <v>14688</v>
      </c>
      <c r="N3003" t="s">
        <v>14689</v>
      </c>
      <c r="O3003" t="s">
        <v>14825</v>
      </c>
      <c r="P3003" t="s">
        <v>334</v>
      </c>
      <c r="Q3003" t="s">
        <v>2</v>
      </c>
      <c r="R3003" t="s">
        <v>8652</v>
      </c>
      <c r="S3003" t="s">
        <v>8646</v>
      </c>
      <c r="T3003" t="b">
        <v>0</v>
      </c>
      <c r="U3003" t="b">
        <v>1</v>
      </c>
      <c r="V3003">
        <v>1</v>
      </c>
      <c r="W3003">
        <v>0</v>
      </c>
      <c r="Y3003">
        <v>34.799999999999997</v>
      </c>
      <c r="AG3003" t="s">
        <v>14826</v>
      </c>
      <c r="AH3003" t="s">
        <v>14827</v>
      </c>
    </row>
    <row r="3004" spans="1:34" x14ac:dyDescent="0.25">
      <c r="A3004">
        <v>9</v>
      </c>
      <c r="B3004" t="s">
        <v>14677</v>
      </c>
      <c r="C3004" t="s">
        <v>14678</v>
      </c>
      <c r="D3004">
        <v>46235</v>
      </c>
      <c r="E3004">
        <v>46250</v>
      </c>
      <c r="F3004" t="s">
        <v>14682</v>
      </c>
      <c r="G3004" t="s">
        <v>14683</v>
      </c>
      <c r="H3004" t="s">
        <v>14685</v>
      </c>
      <c r="I3004" t="s">
        <v>14686</v>
      </c>
      <c r="J3004">
        <v>1</v>
      </c>
      <c r="L3004" t="s">
        <v>14687</v>
      </c>
      <c r="M3004" t="s">
        <v>14688</v>
      </c>
      <c r="N3004" t="s">
        <v>14689</v>
      </c>
      <c r="O3004" t="s">
        <v>14828</v>
      </c>
      <c r="P3004" t="s">
        <v>334</v>
      </c>
      <c r="Q3004" t="s">
        <v>2</v>
      </c>
      <c r="R3004" t="s">
        <v>8652</v>
      </c>
      <c r="S3004" t="s">
        <v>8646</v>
      </c>
      <c r="T3004" t="b">
        <v>0</v>
      </c>
      <c r="U3004" t="b">
        <v>1</v>
      </c>
      <c r="V3004">
        <v>2</v>
      </c>
      <c r="W3004">
        <v>0</v>
      </c>
      <c r="Y3004">
        <v>34.799999999999997</v>
      </c>
      <c r="AG3004" t="s">
        <v>14826</v>
      </c>
      <c r="AH3004" t="s">
        <v>14689</v>
      </c>
    </row>
    <row r="3005" spans="1:34" x14ac:dyDescent="0.25">
      <c r="A3005">
        <v>9</v>
      </c>
      <c r="B3005" t="s">
        <v>14677</v>
      </c>
      <c r="C3005" t="s">
        <v>14678</v>
      </c>
      <c r="D3005">
        <v>46235</v>
      </c>
      <c r="E3005">
        <v>46250</v>
      </c>
      <c r="F3005" t="s">
        <v>14682</v>
      </c>
      <c r="G3005" t="s">
        <v>14683</v>
      </c>
      <c r="H3005" t="s">
        <v>14690</v>
      </c>
      <c r="I3005" t="s">
        <v>14691</v>
      </c>
      <c r="J3005">
        <v>2</v>
      </c>
      <c r="L3005" t="s">
        <v>14692</v>
      </c>
      <c r="M3005" t="s">
        <v>14693</v>
      </c>
      <c r="N3005" t="s">
        <v>14694</v>
      </c>
      <c r="O3005" t="s">
        <v>14829</v>
      </c>
      <c r="P3005" t="s">
        <v>363</v>
      </c>
      <c r="Q3005" t="s">
        <v>357</v>
      </c>
      <c r="R3005" t="s">
        <v>357</v>
      </c>
      <c r="S3005" t="s">
        <v>357</v>
      </c>
      <c r="T3005" t="b">
        <v>0</v>
      </c>
      <c r="U3005" t="b">
        <v>1</v>
      </c>
      <c r="V3005">
        <v>1</v>
      </c>
      <c r="Y3005">
        <v>300</v>
      </c>
      <c r="Z3005">
        <v>0.6</v>
      </c>
      <c r="AA3005" t="s">
        <v>3957</v>
      </c>
      <c r="AG3005" t="s">
        <v>14830</v>
      </c>
      <c r="AH3005" t="s">
        <v>14693</v>
      </c>
    </row>
    <row r="3006" spans="1:34" x14ac:dyDescent="0.25">
      <c r="A3006">
        <v>9</v>
      </c>
      <c r="B3006" t="s">
        <v>14677</v>
      </c>
      <c r="C3006" t="s">
        <v>14678</v>
      </c>
      <c r="D3006">
        <v>46235</v>
      </c>
      <c r="E3006">
        <v>46250</v>
      </c>
      <c r="F3006" t="s">
        <v>14682</v>
      </c>
      <c r="G3006" t="s">
        <v>14683</v>
      </c>
      <c r="H3006" t="s">
        <v>14690</v>
      </c>
      <c r="I3006" t="s">
        <v>14691</v>
      </c>
      <c r="J3006">
        <v>2</v>
      </c>
      <c r="L3006" t="s">
        <v>14692</v>
      </c>
      <c r="M3006" t="s">
        <v>14693</v>
      </c>
      <c r="N3006" t="s">
        <v>14694</v>
      </c>
      <c r="O3006" t="s">
        <v>14831</v>
      </c>
      <c r="P3006" t="s">
        <v>389</v>
      </c>
      <c r="Q3006" t="s">
        <v>148</v>
      </c>
      <c r="R3006" t="s">
        <v>8659</v>
      </c>
      <c r="S3006" t="s">
        <v>8662</v>
      </c>
      <c r="T3006" t="b">
        <v>0</v>
      </c>
      <c r="U3006" t="b">
        <v>0</v>
      </c>
      <c r="V3006">
        <v>1</v>
      </c>
      <c r="W3006">
        <v>0</v>
      </c>
      <c r="X3006">
        <v>8</v>
      </c>
      <c r="AH3006" t="s">
        <v>14832</v>
      </c>
    </row>
    <row r="3007" spans="1:34" x14ac:dyDescent="0.25">
      <c r="A3007">
        <v>9</v>
      </c>
      <c r="B3007" t="s">
        <v>14677</v>
      </c>
      <c r="C3007" t="s">
        <v>14678</v>
      </c>
      <c r="D3007">
        <v>46235</v>
      </c>
      <c r="E3007">
        <v>46250</v>
      </c>
      <c r="F3007" t="s">
        <v>14682</v>
      </c>
      <c r="G3007" t="s">
        <v>14683</v>
      </c>
      <c r="H3007" t="s">
        <v>14690</v>
      </c>
      <c r="I3007" t="s">
        <v>14691</v>
      </c>
      <c r="J3007">
        <v>2</v>
      </c>
      <c r="L3007" t="s">
        <v>14692</v>
      </c>
      <c r="M3007" t="s">
        <v>14693</v>
      </c>
      <c r="N3007" t="s">
        <v>14694</v>
      </c>
      <c r="O3007" t="s">
        <v>14833</v>
      </c>
      <c r="P3007" t="s">
        <v>394</v>
      </c>
      <c r="Q3007" t="s">
        <v>272</v>
      </c>
      <c r="R3007" t="s">
        <v>8666</v>
      </c>
      <c r="S3007" t="s">
        <v>8645</v>
      </c>
      <c r="T3007" t="b">
        <v>0</v>
      </c>
      <c r="U3007" t="b">
        <v>0</v>
      </c>
      <c r="V3007">
        <v>1</v>
      </c>
      <c r="W3007">
        <v>0</v>
      </c>
      <c r="X3007">
        <v>15</v>
      </c>
      <c r="AF3007" t="s">
        <v>14834</v>
      </c>
      <c r="AG3007" t="s">
        <v>2818</v>
      </c>
      <c r="AH3007" t="s">
        <v>14835</v>
      </c>
    </row>
    <row r="3008" spans="1:34" x14ac:dyDescent="0.25">
      <c r="A3008">
        <v>9</v>
      </c>
      <c r="B3008" t="s">
        <v>14677</v>
      </c>
      <c r="C3008" t="s">
        <v>14678</v>
      </c>
      <c r="D3008">
        <v>46235</v>
      </c>
      <c r="E3008">
        <v>46250</v>
      </c>
      <c r="F3008" t="s">
        <v>14682</v>
      </c>
      <c r="G3008" t="s">
        <v>14683</v>
      </c>
      <c r="H3008" t="s">
        <v>14690</v>
      </c>
      <c r="I3008" t="s">
        <v>14691</v>
      </c>
      <c r="J3008">
        <v>2</v>
      </c>
      <c r="L3008" t="s">
        <v>14692</v>
      </c>
      <c r="M3008" t="s">
        <v>14693</v>
      </c>
      <c r="N3008" t="s">
        <v>14694</v>
      </c>
      <c r="O3008" t="s">
        <v>14836</v>
      </c>
      <c r="P3008" t="s">
        <v>398</v>
      </c>
      <c r="Q3008" t="s">
        <v>272</v>
      </c>
      <c r="R3008" t="s">
        <v>8666</v>
      </c>
      <c r="S3008" t="s">
        <v>8645</v>
      </c>
      <c r="T3008" t="b">
        <v>0</v>
      </c>
      <c r="U3008" t="b">
        <v>0</v>
      </c>
      <c r="V3008">
        <v>1</v>
      </c>
      <c r="W3008">
        <v>0</v>
      </c>
      <c r="X3008">
        <v>12</v>
      </c>
      <c r="AF3008" t="s">
        <v>14834</v>
      </c>
      <c r="AG3008" t="s">
        <v>2818</v>
      </c>
      <c r="AH3008" t="s">
        <v>14837</v>
      </c>
    </row>
    <row r="3009" spans="1:34" x14ac:dyDescent="0.25">
      <c r="A3009">
        <v>9</v>
      </c>
      <c r="B3009" t="s">
        <v>14677</v>
      </c>
      <c r="C3009" t="s">
        <v>14678</v>
      </c>
      <c r="D3009">
        <v>46235</v>
      </c>
      <c r="E3009">
        <v>46250</v>
      </c>
      <c r="F3009" t="s">
        <v>14682</v>
      </c>
      <c r="G3009" t="s">
        <v>14683</v>
      </c>
      <c r="H3009" t="s">
        <v>14690</v>
      </c>
      <c r="I3009" t="s">
        <v>14691</v>
      </c>
      <c r="J3009">
        <v>2</v>
      </c>
      <c r="L3009" t="s">
        <v>14692</v>
      </c>
      <c r="M3009" t="s">
        <v>14693</v>
      </c>
      <c r="N3009" t="s">
        <v>14694</v>
      </c>
      <c r="O3009" t="s">
        <v>14838</v>
      </c>
      <c r="P3009" t="s">
        <v>403</v>
      </c>
      <c r="Q3009" t="s">
        <v>272</v>
      </c>
      <c r="R3009" t="s">
        <v>8666</v>
      </c>
      <c r="S3009" t="s">
        <v>8645</v>
      </c>
      <c r="T3009" t="b">
        <v>0</v>
      </c>
      <c r="U3009" t="b">
        <v>0</v>
      </c>
      <c r="V3009">
        <v>1</v>
      </c>
      <c r="W3009">
        <v>0</v>
      </c>
      <c r="X3009">
        <v>8</v>
      </c>
      <c r="AF3009" t="s">
        <v>14834</v>
      </c>
      <c r="AG3009" t="s">
        <v>2818</v>
      </c>
      <c r="AH3009" t="s">
        <v>14839</v>
      </c>
    </row>
    <row r="3010" spans="1:34" x14ac:dyDescent="0.25">
      <c r="A3010">
        <v>9</v>
      </c>
      <c r="B3010" t="s">
        <v>14677</v>
      </c>
      <c r="C3010" t="s">
        <v>14678</v>
      </c>
      <c r="D3010">
        <v>46235</v>
      </c>
      <c r="E3010">
        <v>46250</v>
      </c>
      <c r="F3010" t="s">
        <v>14682</v>
      </c>
      <c r="G3010" t="s">
        <v>14683</v>
      </c>
      <c r="H3010" t="s">
        <v>14690</v>
      </c>
      <c r="I3010" t="s">
        <v>14691</v>
      </c>
      <c r="J3010">
        <v>2</v>
      </c>
      <c r="L3010" t="s">
        <v>14692</v>
      </c>
      <c r="M3010" t="s">
        <v>14693</v>
      </c>
      <c r="N3010" t="s">
        <v>14694</v>
      </c>
      <c r="O3010" t="s">
        <v>14840</v>
      </c>
      <c r="P3010" t="s">
        <v>389</v>
      </c>
      <c r="Q3010" t="s">
        <v>148</v>
      </c>
      <c r="R3010" t="s">
        <v>8659</v>
      </c>
      <c r="S3010" t="s">
        <v>8662</v>
      </c>
      <c r="T3010" t="b">
        <v>0</v>
      </c>
      <c r="U3010" t="b">
        <v>0</v>
      </c>
      <c r="V3010">
        <v>2</v>
      </c>
      <c r="W3010">
        <v>0</v>
      </c>
      <c r="X3010">
        <v>8</v>
      </c>
      <c r="AF3010" t="s">
        <v>14834</v>
      </c>
      <c r="AH3010" t="s">
        <v>14841</v>
      </c>
    </row>
    <row r="3011" spans="1:34" x14ac:dyDescent="0.25">
      <c r="A3011">
        <v>9</v>
      </c>
      <c r="B3011" t="s">
        <v>14677</v>
      </c>
      <c r="C3011" t="s">
        <v>14678</v>
      </c>
      <c r="D3011">
        <v>46235</v>
      </c>
      <c r="E3011">
        <v>46250</v>
      </c>
      <c r="F3011" t="s">
        <v>14682</v>
      </c>
      <c r="G3011" t="s">
        <v>14683</v>
      </c>
      <c r="H3011" t="s">
        <v>14690</v>
      </c>
      <c r="I3011" t="s">
        <v>14691</v>
      </c>
      <c r="J3011">
        <v>2</v>
      </c>
      <c r="L3011" t="s">
        <v>14692</v>
      </c>
      <c r="M3011" t="s">
        <v>14693</v>
      </c>
      <c r="N3011" t="s">
        <v>14694</v>
      </c>
      <c r="O3011" t="s">
        <v>14842</v>
      </c>
      <c r="P3011" t="s">
        <v>394</v>
      </c>
      <c r="Q3011" t="s">
        <v>272</v>
      </c>
      <c r="R3011" t="s">
        <v>8666</v>
      </c>
      <c r="S3011" t="s">
        <v>8645</v>
      </c>
      <c r="T3011" t="b">
        <v>0</v>
      </c>
      <c r="U3011" t="b">
        <v>0</v>
      </c>
      <c r="V3011">
        <v>2</v>
      </c>
      <c r="W3011">
        <v>0</v>
      </c>
      <c r="X3011">
        <v>15</v>
      </c>
      <c r="AF3011" t="s">
        <v>14843</v>
      </c>
      <c r="AG3011" t="s">
        <v>2818</v>
      </c>
      <c r="AH3011" t="s">
        <v>14844</v>
      </c>
    </row>
    <row r="3012" spans="1:34" x14ac:dyDescent="0.25">
      <c r="A3012">
        <v>9</v>
      </c>
      <c r="B3012" t="s">
        <v>14677</v>
      </c>
      <c r="C3012" t="s">
        <v>14678</v>
      </c>
      <c r="D3012">
        <v>46235</v>
      </c>
      <c r="E3012">
        <v>46250</v>
      </c>
      <c r="F3012" t="s">
        <v>14682</v>
      </c>
      <c r="G3012" t="s">
        <v>14683</v>
      </c>
      <c r="H3012" t="s">
        <v>14690</v>
      </c>
      <c r="I3012" t="s">
        <v>14691</v>
      </c>
      <c r="J3012">
        <v>2</v>
      </c>
      <c r="L3012" t="s">
        <v>14692</v>
      </c>
      <c r="M3012" t="s">
        <v>14693</v>
      </c>
      <c r="N3012" t="s">
        <v>14694</v>
      </c>
      <c r="O3012" t="s">
        <v>14845</v>
      </c>
      <c r="P3012" t="s">
        <v>398</v>
      </c>
      <c r="Q3012" t="s">
        <v>272</v>
      </c>
      <c r="R3012" t="s">
        <v>8666</v>
      </c>
      <c r="S3012" t="s">
        <v>8645</v>
      </c>
      <c r="T3012" t="b">
        <v>0</v>
      </c>
      <c r="U3012" t="b">
        <v>0</v>
      </c>
      <c r="V3012">
        <v>2</v>
      </c>
      <c r="W3012">
        <v>0</v>
      </c>
      <c r="X3012">
        <v>12</v>
      </c>
      <c r="AF3012" t="s">
        <v>14843</v>
      </c>
      <c r="AG3012" t="s">
        <v>2818</v>
      </c>
      <c r="AH3012" t="s">
        <v>14846</v>
      </c>
    </row>
    <row r="3013" spans="1:34" x14ac:dyDescent="0.25">
      <c r="A3013">
        <v>9</v>
      </c>
      <c r="B3013" t="s">
        <v>14677</v>
      </c>
      <c r="C3013" t="s">
        <v>14678</v>
      </c>
      <c r="D3013">
        <v>46235</v>
      </c>
      <c r="E3013">
        <v>46250</v>
      </c>
      <c r="F3013" t="s">
        <v>14682</v>
      </c>
      <c r="G3013" t="s">
        <v>14683</v>
      </c>
      <c r="H3013" t="s">
        <v>14690</v>
      </c>
      <c r="I3013" t="s">
        <v>14691</v>
      </c>
      <c r="J3013">
        <v>2</v>
      </c>
      <c r="L3013" t="s">
        <v>14692</v>
      </c>
      <c r="M3013" t="s">
        <v>14693</v>
      </c>
      <c r="N3013" t="s">
        <v>14694</v>
      </c>
      <c r="O3013" t="s">
        <v>14847</v>
      </c>
      <c r="P3013" t="s">
        <v>403</v>
      </c>
      <c r="Q3013" t="s">
        <v>272</v>
      </c>
      <c r="R3013" t="s">
        <v>8666</v>
      </c>
      <c r="S3013" t="s">
        <v>8645</v>
      </c>
      <c r="T3013" t="b">
        <v>0</v>
      </c>
      <c r="U3013" t="b">
        <v>0</v>
      </c>
      <c r="V3013">
        <v>2</v>
      </c>
      <c r="W3013">
        <v>0</v>
      </c>
      <c r="X3013">
        <v>8</v>
      </c>
      <c r="AF3013" t="s">
        <v>14843</v>
      </c>
      <c r="AG3013" t="s">
        <v>2818</v>
      </c>
      <c r="AH3013" t="s">
        <v>14848</v>
      </c>
    </row>
    <row r="3014" spans="1:34" x14ac:dyDescent="0.25">
      <c r="A3014">
        <v>9</v>
      </c>
      <c r="B3014" t="s">
        <v>14677</v>
      </c>
      <c r="C3014" t="s">
        <v>14678</v>
      </c>
      <c r="D3014">
        <v>46235</v>
      </c>
      <c r="E3014">
        <v>46250</v>
      </c>
      <c r="F3014" t="s">
        <v>14682</v>
      </c>
      <c r="G3014" t="s">
        <v>14683</v>
      </c>
      <c r="H3014" t="s">
        <v>14690</v>
      </c>
      <c r="I3014" t="s">
        <v>14691</v>
      </c>
      <c r="J3014">
        <v>2</v>
      </c>
      <c r="L3014" t="s">
        <v>14692</v>
      </c>
      <c r="M3014" t="s">
        <v>14693</v>
      </c>
      <c r="N3014" t="s">
        <v>14694</v>
      </c>
      <c r="O3014" t="s">
        <v>14849</v>
      </c>
      <c r="P3014" t="s">
        <v>389</v>
      </c>
      <c r="Q3014" t="s">
        <v>148</v>
      </c>
      <c r="R3014" t="s">
        <v>8659</v>
      </c>
      <c r="S3014" t="s">
        <v>8662</v>
      </c>
      <c r="T3014" t="b">
        <v>0</v>
      </c>
      <c r="U3014" t="b">
        <v>0</v>
      </c>
      <c r="V3014">
        <v>3</v>
      </c>
      <c r="W3014">
        <v>0</v>
      </c>
      <c r="X3014">
        <v>8</v>
      </c>
      <c r="AF3014" t="s">
        <v>14843</v>
      </c>
      <c r="AH3014" t="s">
        <v>14850</v>
      </c>
    </row>
    <row r="3015" spans="1:34" x14ac:dyDescent="0.25">
      <c r="A3015">
        <v>9</v>
      </c>
      <c r="B3015" t="s">
        <v>14677</v>
      </c>
      <c r="C3015" t="s">
        <v>14678</v>
      </c>
      <c r="D3015">
        <v>46235</v>
      </c>
      <c r="E3015">
        <v>46250</v>
      </c>
      <c r="F3015" t="s">
        <v>14682</v>
      </c>
      <c r="G3015" t="s">
        <v>14683</v>
      </c>
      <c r="H3015" t="s">
        <v>14690</v>
      </c>
      <c r="I3015" t="s">
        <v>14691</v>
      </c>
      <c r="J3015">
        <v>2</v>
      </c>
      <c r="L3015" t="s">
        <v>14692</v>
      </c>
      <c r="M3015" t="s">
        <v>14693</v>
      </c>
      <c r="N3015" t="s">
        <v>14694</v>
      </c>
      <c r="O3015" t="s">
        <v>14851</v>
      </c>
      <c r="P3015" t="s">
        <v>147</v>
      </c>
      <c r="Q3015" t="s">
        <v>148</v>
      </c>
      <c r="R3015" t="s">
        <v>8659</v>
      </c>
      <c r="S3015" t="s">
        <v>8645</v>
      </c>
      <c r="T3015" t="b">
        <v>0</v>
      </c>
      <c r="U3015" t="b">
        <v>0</v>
      </c>
      <c r="V3015">
        <v>1</v>
      </c>
      <c r="W3015">
        <v>130</v>
      </c>
      <c r="X3015">
        <v>8</v>
      </c>
      <c r="AB3015">
        <v>2</v>
      </c>
      <c r="AC3015">
        <v>1</v>
      </c>
      <c r="AD3015">
        <v>3</v>
      </c>
      <c r="AE3015" t="s">
        <v>1745</v>
      </c>
      <c r="AG3015" t="s">
        <v>14852</v>
      </c>
      <c r="AH3015" t="s">
        <v>14853</v>
      </c>
    </row>
    <row r="3016" spans="1:34" x14ac:dyDescent="0.25">
      <c r="A3016">
        <v>9</v>
      </c>
      <c r="B3016" t="s">
        <v>14677</v>
      </c>
      <c r="C3016" t="s">
        <v>14678</v>
      </c>
      <c r="D3016">
        <v>46235</v>
      </c>
      <c r="E3016">
        <v>46250</v>
      </c>
      <c r="F3016" t="s">
        <v>14682</v>
      </c>
      <c r="G3016" t="s">
        <v>14683</v>
      </c>
      <c r="H3016" t="s">
        <v>14690</v>
      </c>
      <c r="I3016" t="s">
        <v>14691</v>
      </c>
      <c r="J3016">
        <v>2</v>
      </c>
      <c r="L3016" t="s">
        <v>14692</v>
      </c>
      <c r="M3016" t="s">
        <v>14693</v>
      </c>
      <c r="N3016" t="s">
        <v>14694</v>
      </c>
      <c r="O3016" t="s">
        <v>14854</v>
      </c>
      <c r="P3016" t="s">
        <v>147</v>
      </c>
      <c r="Q3016" t="s">
        <v>148</v>
      </c>
      <c r="R3016" t="s">
        <v>8659</v>
      </c>
      <c r="S3016" t="s">
        <v>8645</v>
      </c>
      <c r="T3016" t="b">
        <v>0</v>
      </c>
      <c r="U3016" t="b">
        <v>0</v>
      </c>
      <c r="V3016">
        <v>2</v>
      </c>
      <c r="W3016">
        <v>130</v>
      </c>
      <c r="X3016">
        <v>8</v>
      </c>
      <c r="AB3016">
        <v>2</v>
      </c>
      <c r="AC3016">
        <v>1</v>
      </c>
      <c r="AD3016">
        <v>3</v>
      </c>
      <c r="AE3016" t="s">
        <v>618</v>
      </c>
      <c r="AG3016" t="s">
        <v>14855</v>
      </c>
      <c r="AH3016" t="s">
        <v>14856</v>
      </c>
    </row>
    <row r="3017" spans="1:34" x14ac:dyDescent="0.25">
      <c r="A3017">
        <v>9</v>
      </c>
      <c r="B3017" t="s">
        <v>14677</v>
      </c>
      <c r="C3017" t="s">
        <v>14678</v>
      </c>
      <c r="D3017">
        <v>46235</v>
      </c>
      <c r="E3017">
        <v>46250</v>
      </c>
      <c r="F3017" t="s">
        <v>14682</v>
      </c>
      <c r="G3017" t="s">
        <v>14683</v>
      </c>
      <c r="H3017" t="s">
        <v>14690</v>
      </c>
      <c r="I3017" t="s">
        <v>14691</v>
      </c>
      <c r="J3017">
        <v>2</v>
      </c>
      <c r="L3017" t="s">
        <v>14692</v>
      </c>
      <c r="M3017" t="s">
        <v>14693</v>
      </c>
      <c r="N3017" t="s">
        <v>14694</v>
      </c>
      <c r="O3017" t="s">
        <v>14857</v>
      </c>
      <c r="P3017" t="s">
        <v>147</v>
      </c>
      <c r="Q3017" t="s">
        <v>148</v>
      </c>
      <c r="R3017" t="s">
        <v>8659</v>
      </c>
      <c r="S3017" t="s">
        <v>8645</v>
      </c>
      <c r="T3017" t="b">
        <v>0</v>
      </c>
      <c r="U3017" t="b">
        <v>0</v>
      </c>
      <c r="V3017">
        <v>3</v>
      </c>
      <c r="W3017">
        <v>140</v>
      </c>
      <c r="X3017">
        <v>6</v>
      </c>
      <c r="AB3017">
        <v>2</v>
      </c>
      <c r="AC3017">
        <v>1</v>
      </c>
      <c r="AD3017">
        <v>3</v>
      </c>
      <c r="AE3017" t="s">
        <v>1745</v>
      </c>
      <c r="AG3017" t="s">
        <v>14858</v>
      </c>
      <c r="AH3017" t="s">
        <v>14859</v>
      </c>
    </row>
    <row r="3018" spans="1:34" x14ac:dyDescent="0.25">
      <c r="A3018">
        <v>9</v>
      </c>
      <c r="B3018" t="s">
        <v>14677</v>
      </c>
      <c r="C3018" t="s">
        <v>14678</v>
      </c>
      <c r="D3018">
        <v>46235</v>
      </c>
      <c r="E3018">
        <v>46250</v>
      </c>
      <c r="F3018" t="s">
        <v>14682</v>
      </c>
      <c r="G3018" t="s">
        <v>14683</v>
      </c>
      <c r="H3018" t="s">
        <v>14690</v>
      </c>
      <c r="I3018" t="s">
        <v>14691</v>
      </c>
      <c r="J3018">
        <v>2</v>
      </c>
      <c r="L3018" t="s">
        <v>14692</v>
      </c>
      <c r="M3018" t="s">
        <v>14693</v>
      </c>
      <c r="N3018" t="s">
        <v>14694</v>
      </c>
      <c r="O3018" t="s">
        <v>14860</v>
      </c>
      <c r="P3018" t="s">
        <v>147</v>
      </c>
      <c r="Q3018" t="s">
        <v>148</v>
      </c>
      <c r="R3018" t="s">
        <v>8659</v>
      </c>
      <c r="S3018" t="s">
        <v>8645</v>
      </c>
      <c r="T3018" t="b">
        <v>0</v>
      </c>
      <c r="U3018" t="b">
        <v>0</v>
      </c>
      <c r="V3018">
        <v>4</v>
      </c>
      <c r="W3018">
        <v>150</v>
      </c>
      <c r="X3018">
        <v>5</v>
      </c>
      <c r="AB3018">
        <v>2</v>
      </c>
      <c r="AC3018">
        <v>1</v>
      </c>
      <c r="AD3018">
        <v>3</v>
      </c>
      <c r="AE3018" t="s">
        <v>610</v>
      </c>
      <c r="AG3018" t="s">
        <v>2350</v>
      </c>
      <c r="AH3018" t="s">
        <v>14861</v>
      </c>
    </row>
    <row r="3019" spans="1:34" x14ac:dyDescent="0.25">
      <c r="A3019">
        <v>9</v>
      </c>
      <c r="B3019" t="s">
        <v>14677</v>
      </c>
      <c r="C3019" t="s">
        <v>14678</v>
      </c>
      <c r="D3019">
        <v>46235</v>
      </c>
      <c r="E3019">
        <v>46250</v>
      </c>
      <c r="F3019" t="s">
        <v>14682</v>
      </c>
      <c r="G3019" t="s">
        <v>14683</v>
      </c>
      <c r="H3019" t="s">
        <v>14690</v>
      </c>
      <c r="I3019" t="s">
        <v>14691</v>
      </c>
      <c r="J3019">
        <v>2</v>
      </c>
      <c r="L3019" t="s">
        <v>14692</v>
      </c>
      <c r="M3019" t="s">
        <v>14693</v>
      </c>
      <c r="N3019" t="s">
        <v>14694</v>
      </c>
      <c r="O3019" t="s">
        <v>14862</v>
      </c>
      <c r="P3019" t="s">
        <v>147</v>
      </c>
      <c r="Q3019" t="s">
        <v>148</v>
      </c>
      <c r="R3019" t="s">
        <v>8659</v>
      </c>
      <c r="S3019" t="s">
        <v>8645</v>
      </c>
      <c r="T3019" t="b">
        <v>0</v>
      </c>
      <c r="U3019" t="b">
        <v>0</v>
      </c>
      <c r="V3019">
        <v>5</v>
      </c>
      <c r="W3019">
        <v>150</v>
      </c>
      <c r="X3019">
        <v>4.5</v>
      </c>
      <c r="AB3019">
        <v>2</v>
      </c>
      <c r="AC3019">
        <v>1</v>
      </c>
      <c r="AD3019">
        <v>3</v>
      </c>
      <c r="AE3019" t="s">
        <v>610</v>
      </c>
      <c r="AG3019" t="s">
        <v>2350</v>
      </c>
      <c r="AH3019" t="s">
        <v>14863</v>
      </c>
    </row>
    <row r="3020" spans="1:34" x14ac:dyDescent="0.25">
      <c r="A3020">
        <v>9</v>
      </c>
      <c r="B3020" t="s">
        <v>14677</v>
      </c>
      <c r="C3020" t="s">
        <v>14678</v>
      </c>
      <c r="D3020">
        <v>46235</v>
      </c>
      <c r="E3020">
        <v>46250</v>
      </c>
      <c r="F3020" t="s">
        <v>14682</v>
      </c>
      <c r="G3020" t="s">
        <v>14683</v>
      </c>
      <c r="H3020" t="s">
        <v>14690</v>
      </c>
      <c r="I3020" t="s">
        <v>14691</v>
      </c>
      <c r="J3020">
        <v>2</v>
      </c>
      <c r="L3020" t="s">
        <v>14692</v>
      </c>
      <c r="M3020" t="s">
        <v>14693</v>
      </c>
      <c r="N3020" t="s">
        <v>14694</v>
      </c>
      <c r="O3020" t="s">
        <v>14864</v>
      </c>
      <c r="P3020" t="s">
        <v>14743</v>
      </c>
      <c r="Q3020" t="s">
        <v>148</v>
      </c>
      <c r="R3020" t="s">
        <v>8659</v>
      </c>
      <c r="S3020" t="s">
        <v>8645</v>
      </c>
      <c r="T3020" t="b">
        <v>0</v>
      </c>
      <c r="U3020" t="b">
        <v>0</v>
      </c>
      <c r="V3020">
        <v>1</v>
      </c>
      <c r="W3020">
        <v>50</v>
      </c>
      <c r="X3020">
        <v>10</v>
      </c>
      <c r="AG3020" t="s">
        <v>14865</v>
      </c>
      <c r="AH3020" t="s">
        <v>14866</v>
      </c>
    </row>
    <row r="3021" spans="1:34" x14ac:dyDescent="0.25">
      <c r="A3021">
        <v>9</v>
      </c>
      <c r="B3021" t="s">
        <v>14677</v>
      </c>
      <c r="C3021" t="s">
        <v>14678</v>
      </c>
      <c r="D3021">
        <v>46235</v>
      </c>
      <c r="E3021">
        <v>46250</v>
      </c>
      <c r="F3021" t="s">
        <v>14682</v>
      </c>
      <c r="G3021" t="s">
        <v>14683</v>
      </c>
      <c r="H3021" t="s">
        <v>14690</v>
      </c>
      <c r="I3021" t="s">
        <v>14691</v>
      </c>
      <c r="J3021">
        <v>2</v>
      </c>
      <c r="L3021" t="s">
        <v>14692</v>
      </c>
      <c r="M3021" t="s">
        <v>14693</v>
      </c>
      <c r="N3021" t="s">
        <v>14694</v>
      </c>
      <c r="O3021" t="s">
        <v>14867</v>
      </c>
      <c r="P3021" t="s">
        <v>14743</v>
      </c>
      <c r="Q3021" t="s">
        <v>148</v>
      </c>
      <c r="R3021" t="s">
        <v>8659</v>
      </c>
      <c r="S3021" t="s">
        <v>8645</v>
      </c>
      <c r="T3021" t="b">
        <v>0</v>
      </c>
      <c r="U3021" t="b">
        <v>0</v>
      </c>
      <c r="V3021">
        <v>2</v>
      </c>
      <c r="W3021">
        <v>90</v>
      </c>
      <c r="X3021">
        <v>8</v>
      </c>
      <c r="AB3021">
        <v>2</v>
      </c>
      <c r="AC3021">
        <v>1</v>
      </c>
      <c r="AD3021">
        <v>3</v>
      </c>
      <c r="AE3021" t="s">
        <v>618</v>
      </c>
      <c r="AG3021" t="s">
        <v>14868</v>
      </c>
      <c r="AH3021" t="s">
        <v>14869</v>
      </c>
    </row>
    <row r="3022" spans="1:34" x14ac:dyDescent="0.25">
      <c r="A3022">
        <v>9</v>
      </c>
      <c r="B3022" t="s">
        <v>14677</v>
      </c>
      <c r="C3022" t="s">
        <v>14678</v>
      </c>
      <c r="D3022">
        <v>46235</v>
      </c>
      <c r="E3022">
        <v>46250</v>
      </c>
      <c r="F3022" t="s">
        <v>14682</v>
      </c>
      <c r="G3022" t="s">
        <v>14683</v>
      </c>
      <c r="H3022" t="s">
        <v>14690</v>
      </c>
      <c r="I3022" t="s">
        <v>14691</v>
      </c>
      <c r="J3022">
        <v>2</v>
      </c>
      <c r="L3022" t="s">
        <v>14692</v>
      </c>
      <c r="M3022" t="s">
        <v>14693</v>
      </c>
      <c r="N3022" t="s">
        <v>14694</v>
      </c>
      <c r="O3022" t="s">
        <v>14870</v>
      </c>
      <c r="P3022" t="s">
        <v>14743</v>
      </c>
      <c r="Q3022" t="s">
        <v>148</v>
      </c>
      <c r="R3022" t="s">
        <v>8659</v>
      </c>
      <c r="S3022" t="s">
        <v>8645</v>
      </c>
      <c r="T3022" t="b">
        <v>0</v>
      </c>
      <c r="U3022" t="b">
        <v>0</v>
      </c>
      <c r="V3022">
        <v>3</v>
      </c>
      <c r="W3022">
        <v>90</v>
      </c>
      <c r="X3022">
        <v>9</v>
      </c>
      <c r="AB3022">
        <v>2</v>
      </c>
      <c r="AC3022">
        <v>1</v>
      </c>
      <c r="AD3022">
        <v>3</v>
      </c>
      <c r="AE3022" t="s">
        <v>618</v>
      </c>
      <c r="AG3022" t="s">
        <v>14868</v>
      </c>
      <c r="AH3022" t="s">
        <v>14871</v>
      </c>
    </row>
    <row r="3023" spans="1:34" x14ac:dyDescent="0.25">
      <c r="A3023">
        <v>9</v>
      </c>
      <c r="B3023" t="s">
        <v>14677</v>
      </c>
      <c r="C3023" t="s">
        <v>14678</v>
      </c>
      <c r="D3023">
        <v>46235</v>
      </c>
      <c r="E3023">
        <v>46250</v>
      </c>
      <c r="F3023" t="s">
        <v>14682</v>
      </c>
      <c r="G3023" t="s">
        <v>14683</v>
      </c>
      <c r="H3023" t="s">
        <v>14690</v>
      </c>
      <c r="I3023" t="s">
        <v>14691</v>
      </c>
      <c r="J3023">
        <v>2</v>
      </c>
      <c r="L3023" t="s">
        <v>14692</v>
      </c>
      <c r="M3023" t="s">
        <v>14693</v>
      </c>
      <c r="N3023" t="s">
        <v>14694</v>
      </c>
      <c r="O3023" t="s">
        <v>14872</v>
      </c>
      <c r="P3023" t="s">
        <v>200</v>
      </c>
      <c r="Q3023" t="s">
        <v>148</v>
      </c>
      <c r="R3023" t="s">
        <v>8490</v>
      </c>
      <c r="S3023" t="s">
        <v>8645</v>
      </c>
      <c r="T3023" t="b">
        <v>0</v>
      </c>
      <c r="U3023" t="b">
        <v>0</v>
      </c>
      <c r="V3023">
        <v>1</v>
      </c>
      <c r="W3023">
        <v>30</v>
      </c>
      <c r="X3023">
        <v>12</v>
      </c>
      <c r="AB3023">
        <v>2</v>
      </c>
      <c r="AC3023">
        <v>2</v>
      </c>
      <c r="AD3023">
        <v>3</v>
      </c>
      <c r="AE3023" t="s">
        <v>618</v>
      </c>
      <c r="AG3023" t="s">
        <v>14873</v>
      </c>
      <c r="AH3023" t="s">
        <v>14874</v>
      </c>
    </row>
    <row r="3024" spans="1:34" x14ac:dyDescent="0.25">
      <c r="A3024">
        <v>9</v>
      </c>
      <c r="B3024" t="s">
        <v>14677</v>
      </c>
      <c r="C3024" t="s">
        <v>14678</v>
      </c>
      <c r="D3024">
        <v>46235</v>
      </c>
      <c r="E3024">
        <v>46250</v>
      </c>
      <c r="F3024" t="s">
        <v>14682</v>
      </c>
      <c r="G3024" t="s">
        <v>14683</v>
      </c>
      <c r="H3024" t="s">
        <v>14690</v>
      </c>
      <c r="I3024" t="s">
        <v>14691</v>
      </c>
      <c r="J3024">
        <v>2</v>
      </c>
      <c r="L3024" t="s">
        <v>14692</v>
      </c>
      <c r="M3024" t="s">
        <v>14693</v>
      </c>
      <c r="N3024" t="s">
        <v>14694</v>
      </c>
      <c r="O3024" t="s">
        <v>14875</v>
      </c>
      <c r="P3024" t="s">
        <v>200</v>
      </c>
      <c r="Q3024" t="s">
        <v>148</v>
      </c>
      <c r="R3024" t="s">
        <v>8490</v>
      </c>
      <c r="S3024" t="s">
        <v>8645</v>
      </c>
      <c r="T3024" t="b">
        <v>0</v>
      </c>
      <c r="U3024" t="b">
        <v>0</v>
      </c>
      <c r="V3024">
        <v>2</v>
      </c>
      <c r="W3024">
        <v>40</v>
      </c>
      <c r="X3024">
        <v>10</v>
      </c>
      <c r="AB3024">
        <v>2</v>
      </c>
      <c r="AC3024">
        <v>2</v>
      </c>
      <c r="AD3024">
        <v>3</v>
      </c>
      <c r="AE3024" t="s">
        <v>618</v>
      </c>
      <c r="AG3024" t="s">
        <v>14876</v>
      </c>
      <c r="AH3024" t="s">
        <v>14877</v>
      </c>
    </row>
    <row r="3025" spans="1:34" x14ac:dyDescent="0.25">
      <c r="A3025">
        <v>9</v>
      </c>
      <c r="B3025" t="s">
        <v>14677</v>
      </c>
      <c r="C3025" t="s">
        <v>14678</v>
      </c>
      <c r="D3025">
        <v>46235</v>
      </c>
      <c r="E3025">
        <v>46250</v>
      </c>
      <c r="F3025" t="s">
        <v>14682</v>
      </c>
      <c r="G3025" t="s">
        <v>14683</v>
      </c>
      <c r="H3025" t="s">
        <v>14690</v>
      </c>
      <c r="I3025" t="s">
        <v>14691</v>
      </c>
      <c r="J3025">
        <v>2</v>
      </c>
      <c r="L3025" t="s">
        <v>14692</v>
      </c>
      <c r="M3025" t="s">
        <v>14693</v>
      </c>
      <c r="N3025" t="s">
        <v>14694</v>
      </c>
      <c r="O3025" t="s">
        <v>14878</v>
      </c>
      <c r="P3025" t="s">
        <v>200</v>
      </c>
      <c r="Q3025" t="s">
        <v>148</v>
      </c>
      <c r="R3025" t="s">
        <v>8490</v>
      </c>
      <c r="S3025" t="s">
        <v>8645</v>
      </c>
      <c r="T3025" t="b">
        <v>0</v>
      </c>
      <c r="U3025" t="b">
        <v>0</v>
      </c>
      <c r="V3025">
        <v>3</v>
      </c>
      <c r="W3025">
        <v>40</v>
      </c>
      <c r="X3025">
        <v>8</v>
      </c>
      <c r="AB3025">
        <v>2</v>
      </c>
      <c r="AC3025">
        <v>2</v>
      </c>
      <c r="AD3025">
        <v>3</v>
      </c>
      <c r="AE3025" t="s">
        <v>1745</v>
      </c>
      <c r="AG3025" t="s">
        <v>14879</v>
      </c>
      <c r="AH3025" t="s">
        <v>14880</v>
      </c>
    </row>
    <row r="3026" spans="1:34" x14ac:dyDescent="0.25">
      <c r="A3026">
        <v>9</v>
      </c>
      <c r="B3026" t="s">
        <v>14677</v>
      </c>
      <c r="C3026" t="s">
        <v>14678</v>
      </c>
      <c r="D3026">
        <v>46235</v>
      </c>
      <c r="E3026">
        <v>46250</v>
      </c>
      <c r="F3026" t="s">
        <v>14682</v>
      </c>
      <c r="G3026" t="s">
        <v>14683</v>
      </c>
      <c r="H3026" t="s">
        <v>14690</v>
      </c>
      <c r="I3026" t="s">
        <v>14691</v>
      </c>
      <c r="J3026">
        <v>2</v>
      </c>
      <c r="L3026" t="s">
        <v>14692</v>
      </c>
      <c r="M3026" t="s">
        <v>14693</v>
      </c>
      <c r="N3026" t="s">
        <v>14694</v>
      </c>
      <c r="O3026" t="s">
        <v>14881</v>
      </c>
      <c r="P3026" t="s">
        <v>200</v>
      </c>
      <c r="Q3026" t="s">
        <v>148</v>
      </c>
      <c r="R3026" t="s">
        <v>8490</v>
      </c>
      <c r="S3026" t="s">
        <v>8645</v>
      </c>
      <c r="T3026" t="b">
        <v>0</v>
      </c>
      <c r="U3026" t="b">
        <v>0</v>
      </c>
      <c r="V3026">
        <v>4</v>
      </c>
      <c r="W3026">
        <v>40</v>
      </c>
      <c r="X3026">
        <v>7</v>
      </c>
      <c r="AB3026">
        <v>2</v>
      </c>
      <c r="AC3026">
        <v>2</v>
      </c>
      <c r="AD3026">
        <v>3</v>
      </c>
      <c r="AE3026" t="s">
        <v>610</v>
      </c>
      <c r="AG3026" t="s">
        <v>14882</v>
      </c>
      <c r="AH3026" t="s">
        <v>14883</v>
      </c>
    </row>
    <row r="3027" spans="1:34" x14ac:dyDescent="0.25">
      <c r="A3027">
        <v>9</v>
      </c>
      <c r="B3027" t="s">
        <v>14677</v>
      </c>
      <c r="C3027" t="s">
        <v>14678</v>
      </c>
      <c r="D3027">
        <v>46235</v>
      </c>
      <c r="E3027">
        <v>46250</v>
      </c>
      <c r="F3027" t="s">
        <v>14682</v>
      </c>
      <c r="G3027" t="s">
        <v>14683</v>
      </c>
      <c r="H3027" t="s">
        <v>14690</v>
      </c>
      <c r="I3027" t="s">
        <v>14691</v>
      </c>
      <c r="J3027">
        <v>2</v>
      </c>
      <c r="L3027" t="s">
        <v>14692</v>
      </c>
      <c r="M3027" t="s">
        <v>14693</v>
      </c>
      <c r="N3027" t="s">
        <v>14694</v>
      </c>
      <c r="O3027" t="s">
        <v>14884</v>
      </c>
      <c r="P3027" t="s">
        <v>313</v>
      </c>
      <c r="Q3027" t="s">
        <v>148</v>
      </c>
      <c r="R3027" t="s">
        <v>8659</v>
      </c>
      <c r="S3027" t="s">
        <v>8645</v>
      </c>
      <c r="T3027" t="b">
        <v>0</v>
      </c>
      <c r="U3027" t="b">
        <v>0</v>
      </c>
      <c r="V3027">
        <v>1</v>
      </c>
      <c r="W3027">
        <v>50</v>
      </c>
      <c r="X3027">
        <v>10</v>
      </c>
      <c r="AB3027">
        <v>2</v>
      </c>
      <c r="AC3027">
        <v>1</v>
      </c>
      <c r="AD3027">
        <v>3</v>
      </c>
      <c r="AE3027" t="s">
        <v>1745</v>
      </c>
      <c r="AG3027" t="s">
        <v>2181</v>
      </c>
      <c r="AH3027" t="s">
        <v>14885</v>
      </c>
    </row>
    <row r="3028" spans="1:34" x14ac:dyDescent="0.25">
      <c r="A3028">
        <v>9</v>
      </c>
      <c r="B3028" t="s">
        <v>14677</v>
      </c>
      <c r="C3028" t="s">
        <v>14678</v>
      </c>
      <c r="D3028">
        <v>46235</v>
      </c>
      <c r="E3028">
        <v>46250</v>
      </c>
      <c r="F3028" t="s">
        <v>14682</v>
      </c>
      <c r="G3028" t="s">
        <v>14683</v>
      </c>
      <c r="H3028" t="s">
        <v>14690</v>
      </c>
      <c r="I3028" t="s">
        <v>14691</v>
      </c>
      <c r="J3028">
        <v>2</v>
      </c>
      <c r="L3028" t="s">
        <v>14692</v>
      </c>
      <c r="M3028" t="s">
        <v>14693</v>
      </c>
      <c r="N3028" t="s">
        <v>14694</v>
      </c>
      <c r="O3028" t="s">
        <v>14886</v>
      </c>
      <c r="P3028" t="s">
        <v>313</v>
      </c>
      <c r="Q3028" t="s">
        <v>148</v>
      </c>
      <c r="R3028" t="s">
        <v>8659</v>
      </c>
      <c r="S3028" t="s">
        <v>8645</v>
      </c>
      <c r="T3028" t="b">
        <v>0</v>
      </c>
      <c r="U3028" t="b">
        <v>0</v>
      </c>
      <c r="V3028">
        <v>2</v>
      </c>
      <c r="W3028">
        <v>50</v>
      </c>
      <c r="X3028">
        <v>10</v>
      </c>
      <c r="AB3028">
        <v>2</v>
      </c>
      <c r="AC3028">
        <v>1</v>
      </c>
      <c r="AD3028">
        <v>3</v>
      </c>
      <c r="AE3028" t="s">
        <v>1745</v>
      </c>
      <c r="AG3028" t="s">
        <v>2181</v>
      </c>
      <c r="AH3028" t="s">
        <v>14887</v>
      </c>
    </row>
    <row r="3029" spans="1:34" x14ac:dyDescent="0.25">
      <c r="A3029">
        <v>9</v>
      </c>
      <c r="B3029" t="s">
        <v>14677</v>
      </c>
      <c r="C3029" t="s">
        <v>14678</v>
      </c>
      <c r="D3029">
        <v>46235</v>
      </c>
      <c r="E3029">
        <v>46250</v>
      </c>
      <c r="F3029" t="s">
        <v>14682</v>
      </c>
      <c r="G3029" t="s">
        <v>14683</v>
      </c>
      <c r="H3029" t="s">
        <v>14690</v>
      </c>
      <c r="I3029" t="s">
        <v>14691</v>
      </c>
      <c r="J3029">
        <v>2</v>
      </c>
      <c r="L3029" t="s">
        <v>14692</v>
      </c>
      <c r="M3029" t="s">
        <v>14693</v>
      </c>
      <c r="N3029" t="s">
        <v>14694</v>
      </c>
      <c r="O3029" t="s">
        <v>14888</v>
      </c>
      <c r="P3029" t="s">
        <v>313</v>
      </c>
      <c r="Q3029" t="s">
        <v>148</v>
      </c>
      <c r="R3029" t="s">
        <v>8659</v>
      </c>
      <c r="S3029" t="s">
        <v>8645</v>
      </c>
      <c r="T3029" t="b">
        <v>0</v>
      </c>
      <c r="U3029" t="b">
        <v>0</v>
      </c>
      <c r="V3029">
        <v>3</v>
      </c>
      <c r="W3029">
        <v>50</v>
      </c>
      <c r="X3029">
        <v>9</v>
      </c>
      <c r="AB3029">
        <v>2</v>
      </c>
      <c r="AC3029">
        <v>1</v>
      </c>
      <c r="AD3029">
        <v>3</v>
      </c>
      <c r="AE3029" t="s">
        <v>610</v>
      </c>
      <c r="AG3029" t="s">
        <v>2350</v>
      </c>
      <c r="AH3029" t="s">
        <v>14889</v>
      </c>
    </row>
    <row r="3030" spans="1:34" x14ac:dyDescent="0.25">
      <c r="A3030">
        <v>9</v>
      </c>
      <c r="B3030" t="s">
        <v>14677</v>
      </c>
      <c r="C3030" t="s">
        <v>14678</v>
      </c>
      <c r="D3030">
        <v>46235</v>
      </c>
      <c r="E3030">
        <v>46250</v>
      </c>
      <c r="F3030" t="s">
        <v>14682</v>
      </c>
      <c r="G3030" t="s">
        <v>14683</v>
      </c>
      <c r="H3030" t="s">
        <v>14690</v>
      </c>
      <c r="I3030" t="s">
        <v>14691</v>
      </c>
      <c r="J3030">
        <v>2</v>
      </c>
      <c r="L3030" t="s">
        <v>14692</v>
      </c>
      <c r="M3030" t="s">
        <v>14693</v>
      </c>
      <c r="N3030" t="s">
        <v>14694</v>
      </c>
      <c r="O3030" t="s">
        <v>14890</v>
      </c>
      <c r="P3030" t="s">
        <v>217</v>
      </c>
      <c r="Q3030" t="s">
        <v>8650</v>
      </c>
      <c r="R3030" t="s">
        <v>8637</v>
      </c>
      <c r="S3030" t="s">
        <v>8645</v>
      </c>
      <c r="T3030" t="b">
        <v>1</v>
      </c>
      <c r="U3030" t="b">
        <v>0</v>
      </c>
      <c r="V3030">
        <v>1</v>
      </c>
      <c r="W3030">
        <v>25</v>
      </c>
      <c r="X3030">
        <v>10</v>
      </c>
      <c r="AB3030">
        <v>2</v>
      </c>
      <c r="AC3030">
        <v>1</v>
      </c>
      <c r="AD3030">
        <v>3</v>
      </c>
      <c r="AE3030" t="s">
        <v>1745</v>
      </c>
      <c r="AG3030" t="s">
        <v>14891</v>
      </c>
      <c r="AH3030" t="s">
        <v>14892</v>
      </c>
    </row>
    <row r="3031" spans="1:34" x14ac:dyDescent="0.25">
      <c r="A3031">
        <v>9</v>
      </c>
      <c r="B3031" t="s">
        <v>14677</v>
      </c>
      <c r="C3031" t="s">
        <v>14678</v>
      </c>
      <c r="D3031">
        <v>46235</v>
      </c>
      <c r="E3031">
        <v>46250</v>
      </c>
      <c r="F3031" t="s">
        <v>14682</v>
      </c>
      <c r="G3031" t="s">
        <v>14683</v>
      </c>
      <c r="H3031" t="s">
        <v>14690</v>
      </c>
      <c r="I3031" t="s">
        <v>14691</v>
      </c>
      <c r="J3031">
        <v>2</v>
      </c>
      <c r="L3031" t="s">
        <v>14692</v>
      </c>
      <c r="M3031" t="s">
        <v>14693</v>
      </c>
      <c r="N3031" t="s">
        <v>14694</v>
      </c>
      <c r="O3031" t="s">
        <v>14893</v>
      </c>
      <c r="P3031" t="s">
        <v>217</v>
      </c>
      <c r="Q3031" t="s">
        <v>8650</v>
      </c>
      <c r="R3031" t="s">
        <v>8637</v>
      </c>
      <c r="S3031" t="s">
        <v>8645</v>
      </c>
      <c r="T3031" t="b">
        <v>1</v>
      </c>
      <c r="U3031" t="b">
        <v>0</v>
      </c>
      <c r="V3031">
        <v>2</v>
      </c>
      <c r="W3031">
        <v>25</v>
      </c>
      <c r="X3031">
        <v>8</v>
      </c>
      <c r="AB3031">
        <v>2</v>
      </c>
      <c r="AC3031">
        <v>1</v>
      </c>
      <c r="AD3031">
        <v>3</v>
      </c>
      <c r="AE3031" t="s">
        <v>610</v>
      </c>
      <c r="AG3031" t="s">
        <v>2350</v>
      </c>
      <c r="AH3031" t="s">
        <v>14894</v>
      </c>
    </row>
    <row r="3032" spans="1:34" x14ac:dyDescent="0.25">
      <c r="A3032">
        <v>9</v>
      </c>
      <c r="B3032" t="s">
        <v>14677</v>
      </c>
      <c r="C3032" t="s">
        <v>14678</v>
      </c>
      <c r="D3032">
        <v>46235</v>
      </c>
      <c r="E3032">
        <v>46250</v>
      </c>
      <c r="F3032" t="s">
        <v>14682</v>
      </c>
      <c r="G3032" t="s">
        <v>14683</v>
      </c>
      <c r="H3032" t="s">
        <v>14690</v>
      </c>
      <c r="I3032" t="s">
        <v>14691</v>
      </c>
      <c r="J3032">
        <v>2</v>
      </c>
      <c r="L3032" t="s">
        <v>14692</v>
      </c>
      <c r="M3032" t="s">
        <v>14693</v>
      </c>
      <c r="N3032" t="s">
        <v>14694</v>
      </c>
      <c r="O3032" t="s">
        <v>14895</v>
      </c>
      <c r="P3032" t="s">
        <v>217</v>
      </c>
      <c r="Q3032" t="s">
        <v>8650</v>
      </c>
      <c r="R3032" t="s">
        <v>8637</v>
      </c>
      <c r="S3032" t="s">
        <v>8645</v>
      </c>
      <c r="T3032" t="b">
        <v>1</v>
      </c>
      <c r="U3032" t="b">
        <v>0</v>
      </c>
      <c r="V3032">
        <v>3</v>
      </c>
      <c r="W3032">
        <v>27.5</v>
      </c>
      <c r="X3032">
        <v>8</v>
      </c>
      <c r="AB3032">
        <v>2</v>
      </c>
      <c r="AC3032">
        <v>1</v>
      </c>
      <c r="AD3032">
        <v>3</v>
      </c>
      <c r="AE3032" t="s">
        <v>610</v>
      </c>
      <c r="AG3032" t="s">
        <v>2350</v>
      </c>
      <c r="AH3032" t="s">
        <v>14896</v>
      </c>
    </row>
    <row r="3033" spans="1:34" x14ac:dyDescent="0.25">
      <c r="A3033">
        <v>9</v>
      </c>
      <c r="B3033" t="s">
        <v>14677</v>
      </c>
      <c r="C3033" t="s">
        <v>14678</v>
      </c>
      <c r="D3033">
        <v>46235</v>
      </c>
      <c r="E3033">
        <v>46250</v>
      </c>
      <c r="F3033" t="s">
        <v>14682</v>
      </c>
      <c r="G3033" t="s">
        <v>14683</v>
      </c>
      <c r="H3033" t="s">
        <v>14690</v>
      </c>
      <c r="I3033" t="s">
        <v>14691</v>
      </c>
      <c r="J3033">
        <v>2</v>
      </c>
      <c r="L3033" t="s">
        <v>14692</v>
      </c>
      <c r="M3033" t="s">
        <v>14693</v>
      </c>
      <c r="N3033" t="s">
        <v>14694</v>
      </c>
      <c r="O3033" t="s">
        <v>14897</v>
      </c>
      <c r="P3033" t="s">
        <v>209</v>
      </c>
      <c r="Q3033" t="s">
        <v>8650</v>
      </c>
      <c r="R3033" t="s">
        <v>8637</v>
      </c>
      <c r="S3033" t="s">
        <v>8645</v>
      </c>
      <c r="T3033" t="b">
        <v>0</v>
      </c>
      <c r="U3033" t="b">
        <v>0</v>
      </c>
      <c r="V3033">
        <v>1</v>
      </c>
      <c r="W3033">
        <v>75</v>
      </c>
      <c r="X3033">
        <v>7</v>
      </c>
      <c r="AB3033">
        <v>3</v>
      </c>
      <c r="AC3033">
        <v>1</v>
      </c>
      <c r="AD3033">
        <v>2</v>
      </c>
      <c r="AE3033" t="s">
        <v>1745</v>
      </c>
      <c r="AG3033" t="s">
        <v>2982</v>
      </c>
      <c r="AH3033" t="s">
        <v>14898</v>
      </c>
    </row>
    <row r="3034" spans="1:34" x14ac:dyDescent="0.25">
      <c r="A3034">
        <v>9</v>
      </c>
      <c r="B3034" t="s">
        <v>14677</v>
      </c>
      <c r="C3034" t="s">
        <v>14678</v>
      </c>
      <c r="D3034">
        <v>46235</v>
      </c>
      <c r="E3034">
        <v>46250</v>
      </c>
      <c r="F3034" t="s">
        <v>14682</v>
      </c>
      <c r="G3034" t="s">
        <v>14683</v>
      </c>
      <c r="H3034" t="s">
        <v>14690</v>
      </c>
      <c r="I3034" t="s">
        <v>14691</v>
      </c>
      <c r="J3034">
        <v>2</v>
      </c>
      <c r="L3034" t="s">
        <v>14692</v>
      </c>
      <c r="M3034" t="s">
        <v>14693</v>
      </c>
      <c r="N3034" t="s">
        <v>14694</v>
      </c>
      <c r="O3034" t="s">
        <v>14899</v>
      </c>
      <c r="P3034" t="s">
        <v>209</v>
      </c>
      <c r="Q3034" t="s">
        <v>8650</v>
      </c>
      <c r="R3034" t="s">
        <v>8637</v>
      </c>
      <c r="S3034" t="s">
        <v>8645</v>
      </c>
      <c r="T3034" t="b">
        <v>0</v>
      </c>
      <c r="U3034" t="b">
        <v>0</v>
      </c>
      <c r="V3034">
        <v>2</v>
      </c>
      <c r="W3034">
        <v>75</v>
      </c>
      <c r="X3034">
        <v>7</v>
      </c>
      <c r="AB3034">
        <v>3</v>
      </c>
      <c r="AC3034">
        <v>1</v>
      </c>
      <c r="AD3034">
        <v>2</v>
      </c>
      <c r="AE3034" t="s">
        <v>1745</v>
      </c>
      <c r="AG3034" t="s">
        <v>2982</v>
      </c>
      <c r="AH3034" t="s">
        <v>14900</v>
      </c>
    </row>
    <row r="3035" spans="1:34" x14ac:dyDescent="0.25">
      <c r="A3035">
        <v>9</v>
      </c>
      <c r="B3035" t="s">
        <v>14677</v>
      </c>
      <c r="C3035" t="s">
        <v>14678</v>
      </c>
      <c r="D3035">
        <v>46235</v>
      </c>
      <c r="E3035">
        <v>46250</v>
      </c>
      <c r="F3035" t="s">
        <v>14682</v>
      </c>
      <c r="G3035" t="s">
        <v>14683</v>
      </c>
      <c r="H3035" t="s">
        <v>14690</v>
      </c>
      <c r="I3035" t="s">
        <v>14691</v>
      </c>
      <c r="J3035">
        <v>2</v>
      </c>
      <c r="L3035" t="s">
        <v>14692</v>
      </c>
      <c r="M3035" t="s">
        <v>14693</v>
      </c>
      <c r="N3035" t="s">
        <v>14694</v>
      </c>
      <c r="O3035" t="s">
        <v>14901</v>
      </c>
      <c r="P3035" t="s">
        <v>209</v>
      </c>
      <c r="Q3035" t="s">
        <v>8650</v>
      </c>
      <c r="R3035" t="s">
        <v>8637</v>
      </c>
      <c r="S3035" t="s">
        <v>8645</v>
      </c>
      <c r="T3035" t="b">
        <v>0</v>
      </c>
      <c r="U3035" t="b">
        <v>0</v>
      </c>
      <c r="V3035">
        <v>3</v>
      </c>
      <c r="W3035">
        <v>75</v>
      </c>
      <c r="X3035">
        <v>6</v>
      </c>
      <c r="AB3035">
        <v>3</v>
      </c>
      <c r="AC3035">
        <v>1</v>
      </c>
      <c r="AD3035">
        <v>2</v>
      </c>
      <c r="AE3035" t="s">
        <v>1745</v>
      </c>
      <c r="AG3035" t="s">
        <v>2982</v>
      </c>
      <c r="AH3035" t="s">
        <v>14902</v>
      </c>
    </row>
    <row r="3036" spans="1:34" x14ac:dyDescent="0.25">
      <c r="A3036">
        <v>9</v>
      </c>
      <c r="B3036" t="s">
        <v>14677</v>
      </c>
      <c r="C3036" t="s">
        <v>14678</v>
      </c>
      <c r="D3036">
        <v>46235</v>
      </c>
      <c r="E3036">
        <v>46250</v>
      </c>
      <c r="F3036" t="s">
        <v>14682</v>
      </c>
      <c r="G3036" t="s">
        <v>14683</v>
      </c>
      <c r="H3036" t="s">
        <v>14690</v>
      </c>
      <c r="I3036" t="s">
        <v>14691</v>
      </c>
      <c r="J3036">
        <v>2</v>
      </c>
      <c r="L3036" t="s">
        <v>14692</v>
      </c>
      <c r="M3036" t="s">
        <v>14693</v>
      </c>
      <c r="N3036" t="s">
        <v>14694</v>
      </c>
      <c r="O3036" t="s">
        <v>14903</v>
      </c>
      <c r="P3036" t="s">
        <v>14738</v>
      </c>
      <c r="Q3036" t="s">
        <v>8646</v>
      </c>
      <c r="R3036" t="s">
        <v>8646</v>
      </c>
      <c r="S3036" t="s">
        <v>8645</v>
      </c>
      <c r="T3036" t="b">
        <v>0</v>
      </c>
      <c r="U3036" t="b">
        <v>0</v>
      </c>
      <c r="V3036">
        <v>1</v>
      </c>
      <c r="W3036">
        <v>10</v>
      </c>
      <c r="X3036">
        <v>12</v>
      </c>
      <c r="AB3036">
        <v>2</v>
      </c>
      <c r="AC3036">
        <v>1</v>
      </c>
      <c r="AD3036">
        <v>2</v>
      </c>
      <c r="AE3036" t="s">
        <v>2289</v>
      </c>
      <c r="AG3036" t="s">
        <v>2527</v>
      </c>
      <c r="AH3036" t="s">
        <v>14904</v>
      </c>
    </row>
    <row r="3037" spans="1:34" x14ac:dyDescent="0.25">
      <c r="A3037">
        <v>9</v>
      </c>
      <c r="B3037" t="s">
        <v>14677</v>
      </c>
      <c r="C3037" t="s">
        <v>14678</v>
      </c>
      <c r="D3037">
        <v>46235</v>
      </c>
      <c r="E3037">
        <v>46250</v>
      </c>
      <c r="F3037" t="s">
        <v>14682</v>
      </c>
      <c r="G3037" t="s">
        <v>14683</v>
      </c>
      <c r="H3037" t="s">
        <v>14690</v>
      </c>
      <c r="I3037" t="s">
        <v>14691</v>
      </c>
      <c r="J3037">
        <v>2</v>
      </c>
      <c r="L3037" t="s">
        <v>14692</v>
      </c>
      <c r="M3037" t="s">
        <v>14693</v>
      </c>
      <c r="N3037" t="s">
        <v>14694</v>
      </c>
      <c r="O3037" t="s">
        <v>14905</v>
      </c>
      <c r="P3037" t="s">
        <v>14738</v>
      </c>
      <c r="Q3037" t="s">
        <v>8646</v>
      </c>
      <c r="R3037" t="s">
        <v>8646</v>
      </c>
      <c r="S3037" t="s">
        <v>8645</v>
      </c>
      <c r="T3037" t="b">
        <v>0</v>
      </c>
      <c r="U3037" t="b">
        <v>0</v>
      </c>
      <c r="V3037">
        <v>2</v>
      </c>
      <c r="W3037">
        <v>10</v>
      </c>
      <c r="X3037">
        <v>13</v>
      </c>
      <c r="AB3037">
        <v>2</v>
      </c>
      <c r="AC3037">
        <v>1</v>
      </c>
      <c r="AD3037">
        <v>2</v>
      </c>
      <c r="AE3037" t="s">
        <v>2289</v>
      </c>
      <c r="AG3037" t="s">
        <v>2527</v>
      </c>
      <c r="AH3037" t="s">
        <v>14906</v>
      </c>
    </row>
    <row r="3038" spans="1:34" x14ac:dyDescent="0.25">
      <c r="A3038">
        <v>9</v>
      </c>
      <c r="B3038" t="s">
        <v>14677</v>
      </c>
      <c r="C3038" t="s">
        <v>14678</v>
      </c>
      <c r="D3038">
        <v>46235</v>
      </c>
      <c r="E3038">
        <v>46250</v>
      </c>
      <c r="F3038" t="s">
        <v>14682</v>
      </c>
      <c r="G3038" t="s">
        <v>14683</v>
      </c>
      <c r="H3038" t="s">
        <v>14690</v>
      </c>
      <c r="I3038" t="s">
        <v>14691</v>
      </c>
      <c r="J3038">
        <v>2</v>
      </c>
      <c r="L3038" t="s">
        <v>14692</v>
      </c>
      <c r="M3038" t="s">
        <v>14693</v>
      </c>
      <c r="N3038" t="s">
        <v>14694</v>
      </c>
      <c r="O3038" t="s">
        <v>14907</v>
      </c>
      <c r="P3038" t="s">
        <v>14738</v>
      </c>
      <c r="Q3038" t="s">
        <v>8646</v>
      </c>
      <c r="R3038" t="s">
        <v>8646</v>
      </c>
      <c r="S3038" t="s">
        <v>8645</v>
      </c>
      <c r="T3038" t="b">
        <v>0</v>
      </c>
      <c r="U3038" t="b">
        <v>0</v>
      </c>
      <c r="V3038">
        <v>3</v>
      </c>
      <c r="W3038">
        <v>10</v>
      </c>
      <c r="X3038">
        <v>15</v>
      </c>
      <c r="AB3038">
        <v>2</v>
      </c>
      <c r="AC3038">
        <v>1</v>
      </c>
      <c r="AD3038">
        <v>2</v>
      </c>
      <c r="AE3038" t="s">
        <v>2289</v>
      </c>
      <c r="AG3038" t="s">
        <v>2527</v>
      </c>
      <c r="AH3038" t="s">
        <v>14908</v>
      </c>
    </row>
    <row r="3039" spans="1:34" x14ac:dyDescent="0.25">
      <c r="A3039">
        <v>9</v>
      </c>
      <c r="B3039" t="s">
        <v>14677</v>
      </c>
      <c r="C3039" t="s">
        <v>14678</v>
      </c>
      <c r="D3039">
        <v>46235</v>
      </c>
      <c r="E3039">
        <v>46250</v>
      </c>
      <c r="F3039" t="s">
        <v>14682</v>
      </c>
      <c r="G3039" t="s">
        <v>14683</v>
      </c>
      <c r="H3039" t="s">
        <v>14690</v>
      </c>
      <c r="I3039" t="s">
        <v>14691</v>
      </c>
      <c r="J3039">
        <v>2</v>
      </c>
      <c r="L3039" t="s">
        <v>14692</v>
      </c>
      <c r="M3039" t="s">
        <v>14693</v>
      </c>
      <c r="N3039" t="s">
        <v>14694</v>
      </c>
      <c r="O3039" t="s">
        <v>14909</v>
      </c>
      <c r="P3039" t="s">
        <v>334</v>
      </c>
      <c r="Q3039" t="s">
        <v>2</v>
      </c>
      <c r="R3039" t="s">
        <v>8652</v>
      </c>
      <c r="S3039" t="s">
        <v>8646</v>
      </c>
      <c r="T3039" t="b">
        <v>0</v>
      </c>
      <c r="U3039" t="b">
        <v>1</v>
      </c>
      <c r="V3039">
        <v>1</v>
      </c>
      <c r="W3039">
        <v>0</v>
      </c>
      <c r="Y3039">
        <v>45</v>
      </c>
      <c r="AG3039" t="s">
        <v>14910</v>
      </c>
      <c r="AH3039" t="s">
        <v>14911</v>
      </c>
    </row>
    <row r="3040" spans="1:34" x14ac:dyDescent="0.25">
      <c r="A3040">
        <v>9</v>
      </c>
      <c r="B3040" t="s">
        <v>14677</v>
      </c>
      <c r="C3040" t="s">
        <v>14678</v>
      </c>
      <c r="D3040">
        <v>46235</v>
      </c>
      <c r="E3040">
        <v>46250</v>
      </c>
      <c r="F3040" t="s">
        <v>14682</v>
      </c>
      <c r="G3040" t="s">
        <v>14683</v>
      </c>
      <c r="H3040" t="s">
        <v>14690</v>
      </c>
      <c r="I3040" t="s">
        <v>14691</v>
      </c>
      <c r="J3040">
        <v>2</v>
      </c>
      <c r="L3040" t="s">
        <v>14692</v>
      </c>
      <c r="M3040" t="s">
        <v>14693</v>
      </c>
      <c r="N3040" t="s">
        <v>14694</v>
      </c>
      <c r="O3040" t="s">
        <v>14912</v>
      </c>
      <c r="P3040" t="s">
        <v>334</v>
      </c>
      <c r="Q3040" t="s">
        <v>2</v>
      </c>
      <c r="R3040" t="s">
        <v>8652</v>
      </c>
      <c r="S3040" t="s">
        <v>8646</v>
      </c>
      <c r="T3040" t="b">
        <v>0</v>
      </c>
      <c r="U3040" t="b">
        <v>1</v>
      </c>
      <c r="V3040">
        <v>2</v>
      </c>
      <c r="W3040">
        <v>0</v>
      </c>
      <c r="Y3040">
        <v>45</v>
      </c>
      <c r="AH3040" t="s">
        <v>14694</v>
      </c>
    </row>
    <row r="3041" spans="1:34" x14ac:dyDescent="0.25">
      <c r="A3041">
        <v>9</v>
      </c>
      <c r="B3041" t="s">
        <v>14677</v>
      </c>
      <c r="C3041" t="s">
        <v>14678</v>
      </c>
      <c r="D3041">
        <v>46235</v>
      </c>
      <c r="E3041">
        <v>46250</v>
      </c>
      <c r="F3041" t="s">
        <v>14682</v>
      </c>
      <c r="G3041" t="s">
        <v>14683</v>
      </c>
      <c r="H3041" t="s">
        <v>14695</v>
      </c>
      <c r="I3041" t="s">
        <v>14696</v>
      </c>
      <c r="J3041">
        <v>3</v>
      </c>
      <c r="L3041" t="s">
        <v>14697</v>
      </c>
      <c r="M3041" t="s">
        <v>14698</v>
      </c>
      <c r="N3041" t="s">
        <v>14699</v>
      </c>
      <c r="O3041" t="s">
        <v>14913</v>
      </c>
      <c r="P3041" t="s">
        <v>269</v>
      </c>
      <c r="Q3041" t="s">
        <v>369</v>
      </c>
      <c r="R3041" t="s">
        <v>8654</v>
      </c>
      <c r="S3041" t="s">
        <v>8645</v>
      </c>
      <c r="T3041" t="b">
        <v>0</v>
      </c>
      <c r="U3041" t="b">
        <v>0</v>
      </c>
      <c r="V3041">
        <v>1</v>
      </c>
      <c r="W3041">
        <v>0</v>
      </c>
      <c r="X3041">
        <v>10</v>
      </c>
      <c r="AF3041" t="s">
        <v>14914</v>
      </c>
      <c r="AH3041" t="s">
        <v>14698</v>
      </c>
    </row>
    <row r="3042" spans="1:34" x14ac:dyDescent="0.25">
      <c r="A3042">
        <v>9</v>
      </c>
      <c r="B3042" t="s">
        <v>14677</v>
      </c>
      <c r="C3042" t="s">
        <v>14678</v>
      </c>
      <c r="D3042">
        <v>46235</v>
      </c>
      <c r="E3042">
        <v>46250</v>
      </c>
      <c r="F3042" t="s">
        <v>14682</v>
      </c>
      <c r="G3042" t="s">
        <v>14683</v>
      </c>
      <c r="H3042" t="s">
        <v>14695</v>
      </c>
      <c r="I3042" t="s">
        <v>14696</v>
      </c>
      <c r="J3042">
        <v>3</v>
      </c>
      <c r="L3042" t="s">
        <v>14697</v>
      </c>
      <c r="M3042" t="s">
        <v>14698</v>
      </c>
      <c r="N3042" t="s">
        <v>14699</v>
      </c>
      <c r="O3042" t="s">
        <v>14915</v>
      </c>
      <c r="P3042" t="s">
        <v>423</v>
      </c>
      <c r="Q3042" t="s">
        <v>272</v>
      </c>
      <c r="R3042" t="s">
        <v>8666</v>
      </c>
      <c r="S3042" t="s">
        <v>8645</v>
      </c>
      <c r="T3042" t="b">
        <v>0</v>
      </c>
      <c r="U3042" t="b">
        <v>0</v>
      </c>
      <c r="V3042">
        <v>1</v>
      </c>
      <c r="W3042">
        <v>0</v>
      </c>
      <c r="X3042">
        <v>10</v>
      </c>
      <c r="AF3042" t="s">
        <v>14914</v>
      </c>
      <c r="AH3042" t="s">
        <v>14916</v>
      </c>
    </row>
    <row r="3043" spans="1:34" x14ac:dyDescent="0.25">
      <c r="A3043">
        <v>9</v>
      </c>
      <c r="B3043" t="s">
        <v>14677</v>
      </c>
      <c r="C3043" t="s">
        <v>14678</v>
      </c>
      <c r="D3043">
        <v>46235</v>
      </c>
      <c r="E3043">
        <v>46250</v>
      </c>
      <c r="F3043" t="s">
        <v>14682</v>
      </c>
      <c r="G3043" t="s">
        <v>14683</v>
      </c>
      <c r="H3043" t="s">
        <v>14695</v>
      </c>
      <c r="I3043" t="s">
        <v>14696</v>
      </c>
      <c r="J3043">
        <v>3</v>
      </c>
      <c r="L3043" t="s">
        <v>14697</v>
      </c>
      <c r="M3043" t="s">
        <v>14698</v>
      </c>
      <c r="N3043" t="s">
        <v>14699</v>
      </c>
      <c r="O3043" t="s">
        <v>14917</v>
      </c>
      <c r="P3043" t="s">
        <v>299</v>
      </c>
      <c r="Q3043" t="s">
        <v>369</v>
      </c>
      <c r="R3043" t="s">
        <v>8795</v>
      </c>
      <c r="S3043" t="s">
        <v>8651</v>
      </c>
      <c r="T3043" t="b">
        <v>0</v>
      </c>
      <c r="U3043" t="b">
        <v>0</v>
      </c>
      <c r="V3043">
        <v>1</v>
      </c>
      <c r="W3043">
        <v>0</v>
      </c>
      <c r="X3043">
        <v>10</v>
      </c>
      <c r="AF3043" t="s">
        <v>14914</v>
      </c>
      <c r="AH3043" t="s">
        <v>14918</v>
      </c>
    </row>
    <row r="3044" spans="1:34" x14ac:dyDescent="0.25">
      <c r="A3044">
        <v>9</v>
      </c>
      <c r="B3044" t="s">
        <v>14677</v>
      </c>
      <c r="C3044" t="s">
        <v>14678</v>
      </c>
      <c r="D3044">
        <v>46235</v>
      </c>
      <c r="E3044">
        <v>46250</v>
      </c>
      <c r="F3044" t="s">
        <v>14682</v>
      </c>
      <c r="G3044" t="s">
        <v>14683</v>
      </c>
      <c r="H3044" t="s">
        <v>14695</v>
      </c>
      <c r="I3044" t="s">
        <v>14696</v>
      </c>
      <c r="J3044">
        <v>3</v>
      </c>
      <c r="L3044" t="s">
        <v>14697</v>
      </c>
      <c r="M3044" t="s">
        <v>14698</v>
      </c>
      <c r="N3044" t="s">
        <v>14699</v>
      </c>
      <c r="O3044" t="s">
        <v>14919</v>
      </c>
      <c r="P3044" t="s">
        <v>275</v>
      </c>
      <c r="Q3044" t="s">
        <v>369</v>
      </c>
      <c r="R3044" t="s">
        <v>8654</v>
      </c>
      <c r="S3044" t="s">
        <v>8645</v>
      </c>
      <c r="T3044" t="b">
        <v>1</v>
      </c>
      <c r="U3044" t="b">
        <v>0</v>
      </c>
      <c r="V3044">
        <v>1</v>
      </c>
      <c r="W3044">
        <v>0</v>
      </c>
      <c r="Y3044">
        <v>8</v>
      </c>
      <c r="AF3044" t="s">
        <v>14914</v>
      </c>
      <c r="AH3044" t="s">
        <v>14920</v>
      </c>
    </row>
    <row r="3045" spans="1:34" x14ac:dyDescent="0.25">
      <c r="A3045">
        <v>9</v>
      </c>
      <c r="B3045" t="s">
        <v>14677</v>
      </c>
      <c r="C3045" t="s">
        <v>14678</v>
      </c>
      <c r="D3045">
        <v>46235</v>
      </c>
      <c r="E3045">
        <v>46250</v>
      </c>
      <c r="F3045" t="s">
        <v>14682</v>
      </c>
      <c r="G3045" t="s">
        <v>14683</v>
      </c>
      <c r="H3045" t="s">
        <v>14695</v>
      </c>
      <c r="I3045" t="s">
        <v>14696</v>
      </c>
      <c r="J3045">
        <v>3</v>
      </c>
      <c r="L3045" t="s">
        <v>14697</v>
      </c>
      <c r="M3045" t="s">
        <v>14698</v>
      </c>
      <c r="N3045" t="s">
        <v>14699</v>
      </c>
      <c r="O3045" t="s">
        <v>14921</v>
      </c>
      <c r="P3045" t="s">
        <v>286</v>
      </c>
      <c r="Q3045" t="s">
        <v>369</v>
      </c>
      <c r="R3045" t="s">
        <v>8489</v>
      </c>
      <c r="S3045" t="s">
        <v>8645</v>
      </c>
      <c r="T3045" t="b">
        <v>0</v>
      </c>
      <c r="U3045" t="b">
        <v>0</v>
      </c>
      <c r="V3045">
        <v>1</v>
      </c>
      <c r="W3045">
        <v>0</v>
      </c>
      <c r="X3045">
        <v>12</v>
      </c>
      <c r="AF3045" t="s">
        <v>14914</v>
      </c>
      <c r="AH3045" t="s">
        <v>14922</v>
      </c>
    </row>
    <row r="3046" spans="1:34" x14ac:dyDescent="0.25">
      <c r="A3046">
        <v>9</v>
      </c>
      <c r="B3046" t="s">
        <v>14677</v>
      </c>
      <c r="C3046" t="s">
        <v>14678</v>
      </c>
      <c r="D3046">
        <v>46235</v>
      </c>
      <c r="E3046">
        <v>46250</v>
      </c>
      <c r="F3046" t="s">
        <v>14682</v>
      </c>
      <c r="G3046" t="s">
        <v>14683</v>
      </c>
      <c r="H3046" t="s">
        <v>14695</v>
      </c>
      <c r="I3046" t="s">
        <v>14696</v>
      </c>
      <c r="J3046">
        <v>3</v>
      </c>
      <c r="L3046" t="s">
        <v>14697</v>
      </c>
      <c r="M3046" t="s">
        <v>14698</v>
      </c>
      <c r="N3046" t="s">
        <v>14699</v>
      </c>
      <c r="O3046" t="s">
        <v>14923</v>
      </c>
      <c r="P3046" t="s">
        <v>363</v>
      </c>
      <c r="Q3046" t="s">
        <v>357</v>
      </c>
      <c r="R3046" t="s">
        <v>357</v>
      </c>
      <c r="S3046" t="s">
        <v>357</v>
      </c>
      <c r="T3046" t="b">
        <v>0</v>
      </c>
      <c r="U3046" t="b">
        <v>1</v>
      </c>
      <c r="V3046">
        <v>1</v>
      </c>
      <c r="Y3046">
        <v>300</v>
      </c>
      <c r="Z3046">
        <v>0.6</v>
      </c>
      <c r="AA3046" t="s">
        <v>3957</v>
      </c>
      <c r="AG3046" t="s">
        <v>8316</v>
      </c>
      <c r="AH3046" t="s">
        <v>14924</v>
      </c>
    </row>
    <row r="3047" spans="1:34" x14ac:dyDescent="0.25">
      <c r="A3047">
        <v>9</v>
      </c>
      <c r="B3047" t="s">
        <v>14677</v>
      </c>
      <c r="C3047" t="s">
        <v>14678</v>
      </c>
      <c r="D3047">
        <v>46235</v>
      </c>
      <c r="E3047">
        <v>46250</v>
      </c>
      <c r="F3047" t="s">
        <v>14682</v>
      </c>
      <c r="G3047" t="s">
        <v>14683</v>
      </c>
      <c r="H3047" t="s">
        <v>14695</v>
      </c>
      <c r="I3047" t="s">
        <v>14696</v>
      </c>
      <c r="J3047">
        <v>3</v>
      </c>
      <c r="L3047" t="s">
        <v>14697</v>
      </c>
      <c r="M3047" t="s">
        <v>14698</v>
      </c>
      <c r="N3047" t="s">
        <v>14699</v>
      </c>
      <c r="O3047" t="s">
        <v>14925</v>
      </c>
      <c r="P3047" t="s">
        <v>269</v>
      </c>
      <c r="Q3047" t="s">
        <v>369</v>
      </c>
      <c r="R3047" t="s">
        <v>8654</v>
      </c>
      <c r="S3047" t="s">
        <v>8645</v>
      </c>
      <c r="T3047" t="b">
        <v>0</v>
      </c>
      <c r="U3047" t="b">
        <v>0</v>
      </c>
      <c r="V3047">
        <v>2</v>
      </c>
      <c r="W3047">
        <v>0</v>
      </c>
      <c r="X3047">
        <v>10</v>
      </c>
      <c r="AF3047" t="s">
        <v>14926</v>
      </c>
      <c r="AH3047" t="s">
        <v>14927</v>
      </c>
    </row>
    <row r="3048" spans="1:34" x14ac:dyDescent="0.25">
      <c r="A3048">
        <v>9</v>
      </c>
      <c r="B3048" t="s">
        <v>14677</v>
      </c>
      <c r="C3048" t="s">
        <v>14678</v>
      </c>
      <c r="D3048">
        <v>46235</v>
      </c>
      <c r="E3048">
        <v>46250</v>
      </c>
      <c r="F3048" t="s">
        <v>14682</v>
      </c>
      <c r="G3048" t="s">
        <v>14683</v>
      </c>
      <c r="H3048" t="s">
        <v>14695</v>
      </c>
      <c r="I3048" t="s">
        <v>14696</v>
      </c>
      <c r="J3048">
        <v>3</v>
      </c>
      <c r="L3048" t="s">
        <v>14697</v>
      </c>
      <c r="M3048" t="s">
        <v>14698</v>
      </c>
      <c r="N3048" t="s">
        <v>14699</v>
      </c>
      <c r="O3048" t="s">
        <v>14928</v>
      </c>
      <c r="P3048" t="s">
        <v>423</v>
      </c>
      <c r="Q3048" t="s">
        <v>272</v>
      </c>
      <c r="R3048" t="s">
        <v>8666</v>
      </c>
      <c r="S3048" t="s">
        <v>8645</v>
      </c>
      <c r="T3048" t="b">
        <v>0</v>
      </c>
      <c r="U3048" t="b">
        <v>0</v>
      </c>
      <c r="V3048">
        <v>2</v>
      </c>
      <c r="W3048">
        <v>0</v>
      </c>
      <c r="X3048">
        <v>10</v>
      </c>
      <c r="AF3048" t="s">
        <v>14926</v>
      </c>
      <c r="AH3048" t="s">
        <v>14929</v>
      </c>
    </row>
    <row r="3049" spans="1:34" x14ac:dyDescent="0.25">
      <c r="A3049">
        <v>9</v>
      </c>
      <c r="B3049" t="s">
        <v>14677</v>
      </c>
      <c r="C3049" t="s">
        <v>14678</v>
      </c>
      <c r="D3049">
        <v>46235</v>
      </c>
      <c r="E3049">
        <v>46250</v>
      </c>
      <c r="F3049" t="s">
        <v>14682</v>
      </c>
      <c r="G3049" t="s">
        <v>14683</v>
      </c>
      <c r="H3049" t="s">
        <v>14695</v>
      </c>
      <c r="I3049" t="s">
        <v>14696</v>
      </c>
      <c r="J3049">
        <v>3</v>
      </c>
      <c r="L3049" t="s">
        <v>14697</v>
      </c>
      <c r="M3049" t="s">
        <v>14698</v>
      </c>
      <c r="N3049" t="s">
        <v>14699</v>
      </c>
      <c r="O3049" t="s">
        <v>14930</v>
      </c>
      <c r="P3049" t="s">
        <v>299</v>
      </c>
      <c r="Q3049" t="s">
        <v>369</v>
      </c>
      <c r="R3049" t="s">
        <v>8795</v>
      </c>
      <c r="S3049" t="s">
        <v>8651</v>
      </c>
      <c r="T3049" t="b">
        <v>0</v>
      </c>
      <c r="U3049" t="b">
        <v>0</v>
      </c>
      <c r="V3049">
        <v>2</v>
      </c>
      <c r="W3049">
        <v>0</v>
      </c>
      <c r="X3049">
        <v>10</v>
      </c>
      <c r="AF3049" t="s">
        <v>14926</v>
      </c>
      <c r="AH3049" t="s">
        <v>14931</v>
      </c>
    </row>
    <row r="3050" spans="1:34" x14ac:dyDescent="0.25">
      <c r="A3050">
        <v>9</v>
      </c>
      <c r="B3050" t="s">
        <v>14677</v>
      </c>
      <c r="C3050" t="s">
        <v>14678</v>
      </c>
      <c r="D3050">
        <v>46235</v>
      </c>
      <c r="E3050">
        <v>46250</v>
      </c>
      <c r="F3050" t="s">
        <v>14682</v>
      </c>
      <c r="G3050" t="s">
        <v>14683</v>
      </c>
      <c r="H3050" t="s">
        <v>14695</v>
      </c>
      <c r="I3050" t="s">
        <v>14696</v>
      </c>
      <c r="J3050">
        <v>3</v>
      </c>
      <c r="L3050" t="s">
        <v>14697</v>
      </c>
      <c r="M3050" t="s">
        <v>14698</v>
      </c>
      <c r="N3050" t="s">
        <v>14699</v>
      </c>
      <c r="O3050" t="s">
        <v>14932</v>
      </c>
      <c r="P3050" t="s">
        <v>275</v>
      </c>
      <c r="Q3050" t="s">
        <v>369</v>
      </c>
      <c r="R3050" t="s">
        <v>8654</v>
      </c>
      <c r="S3050" t="s">
        <v>8645</v>
      </c>
      <c r="T3050" t="b">
        <v>1</v>
      </c>
      <c r="U3050" t="b">
        <v>0</v>
      </c>
      <c r="V3050">
        <v>2</v>
      </c>
      <c r="W3050">
        <v>0</v>
      </c>
      <c r="Y3050">
        <v>8</v>
      </c>
      <c r="AF3050" t="s">
        <v>14926</v>
      </c>
      <c r="AH3050" t="s">
        <v>14933</v>
      </c>
    </row>
    <row r="3051" spans="1:34" x14ac:dyDescent="0.25">
      <c r="A3051">
        <v>9</v>
      </c>
      <c r="B3051" t="s">
        <v>14677</v>
      </c>
      <c r="C3051" t="s">
        <v>14678</v>
      </c>
      <c r="D3051">
        <v>46235</v>
      </c>
      <c r="E3051">
        <v>46250</v>
      </c>
      <c r="F3051" t="s">
        <v>14682</v>
      </c>
      <c r="G3051" t="s">
        <v>14683</v>
      </c>
      <c r="H3051" t="s">
        <v>14695</v>
      </c>
      <c r="I3051" t="s">
        <v>14696</v>
      </c>
      <c r="J3051">
        <v>3</v>
      </c>
      <c r="L3051" t="s">
        <v>14697</v>
      </c>
      <c r="M3051" t="s">
        <v>14698</v>
      </c>
      <c r="N3051" t="s">
        <v>14699</v>
      </c>
      <c r="O3051" t="s">
        <v>14934</v>
      </c>
      <c r="P3051" t="s">
        <v>1</v>
      </c>
      <c r="Q3051" t="s">
        <v>2</v>
      </c>
      <c r="R3051" t="s">
        <v>2</v>
      </c>
      <c r="S3051" t="s">
        <v>8646</v>
      </c>
      <c r="T3051" t="b">
        <v>0</v>
      </c>
      <c r="U3051" t="b">
        <v>1</v>
      </c>
      <c r="V3051">
        <v>1</v>
      </c>
      <c r="W3051">
        <v>170</v>
      </c>
      <c r="Y3051">
        <v>60</v>
      </c>
      <c r="AG3051" t="s">
        <v>6869</v>
      </c>
      <c r="AH3051" t="s">
        <v>14935</v>
      </c>
    </row>
    <row r="3052" spans="1:34" x14ac:dyDescent="0.25">
      <c r="A3052">
        <v>9</v>
      </c>
      <c r="B3052" t="s">
        <v>14677</v>
      </c>
      <c r="C3052" t="s">
        <v>14678</v>
      </c>
      <c r="D3052">
        <v>46235</v>
      </c>
      <c r="E3052">
        <v>46250</v>
      </c>
      <c r="F3052" t="s">
        <v>14682</v>
      </c>
      <c r="G3052" t="s">
        <v>14683</v>
      </c>
      <c r="H3052" t="s">
        <v>14695</v>
      </c>
      <c r="I3052" t="s">
        <v>14696</v>
      </c>
      <c r="J3052">
        <v>3</v>
      </c>
      <c r="L3052" t="s">
        <v>14697</v>
      </c>
      <c r="M3052" t="s">
        <v>14698</v>
      </c>
      <c r="N3052" t="s">
        <v>14699</v>
      </c>
      <c r="O3052" t="s">
        <v>14936</v>
      </c>
      <c r="P3052" t="s">
        <v>1</v>
      </c>
      <c r="Q3052" t="s">
        <v>2</v>
      </c>
      <c r="R3052" t="s">
        <v>2</v>
      </c>
      <c r="S3052" t="s">
        <v>8646</v>
      </c>
      <c r="T3052" t="b">
        <v>0</v>
      </c>
      <c r="U3052" t="b">
        <v>1</v>
      </c>
      <c r="V3052">
        <v>2</v>
      </c>
      <c r="W3052">
        <v>170</v>
      </c>
      <c r="Y3052">
        <v>46.800000000000004</v>
      </c>
      <c r="AG3052" t="s">
        <v>5250</v>
      </c>
      <c r="AH3052" t="s">
        <v>14937</v>
      </c>
    </row>
    <row r="3053" spans="1:34" x14ac:dyDescent="0.25">
      <c r="A3053">
        <v>9</v>
      </c>
      <c r="B3053" t="s">
        <v>14677</v>
      </c>
      <c r="C3053" t="s">
        <v>14678</v>
      </c>
      <c r="D3053">
        <v>46235</v>
      </c>
      <c r="E3053">
        <v>46250</v>
      </c>
      <c r="F3053" t="s">
        <v>14682</v>
      </c>
      <c r="G3053" t="s">
        <v>14683</v>
      </c>
      <c r="H3053" t="s">
        <v>14695</v>
      </c>
      <c r="I3053" t="s">
        <v>14696</v>
      </c>
      <c r="J3053">
        <v>3</v>
      </c>
      <c r="L3053" t="s">
        <v>14697</v>
      </c>
      <c r="M3053" t="s">
        <v>14698</v>
      </c>
      <c r="N3053" t="s">
        <v>14699</v>
      </c>
      <c r="O3053" t="s">
        <v>14938</v>
      </c>
      <c r="P3053" t="s">
        <v>1</v>
      </c>
      <c r="Q3053" t="s">
        <v>2</v>
      </c>
      <c r="R3053" t="s">
        <v>2</v>
      </c>
      <c r="S3053" t="s">
        <v>8646</v>
      </c>
      <c r="T3053" t="b">
        <v>0</v>
      </c>
      <c r="U3053" t="b">
        <v>1</v>
      </c>
      <c r="V3053">
        <v>3</v>
      </c>
      <c r="W3053">
        <v>170</v>
      </c>
      <c r="Y3053">
        <v>43.8</v>
      </c>
      <c r="AG3053" t="s">
        <v>14939</v>
      </c>
      <c r="AH3053" t="s">
        <v>14940</v>
      </c>
    </row>
    <row r="3054" spans="1:34" x14ac:dyDescent="0.25">
      <c r="A3054">
        <v>9</v>
      </c>
      <c r="B3054" t="s">
        <v>14677</v>
      </c>
      <c r="C3054" t="s">
        <v>14678</v>
      </c>
      <c r="D3054">
        <v>46235</v>
      </c>
      <c r="E3054">
        <v>46250</v>
      </c>
      <c r="F3054" t="s">
        <v>14682</v>
      </c>
      <c r="G3054" t="s">
        <v>14683</v>
      </c>
      <c r="H3054" t="s">
        <v>14695</v>
      </c>
      <c r="I3054" t="s">
        <v>14696</v>
      </c>
      <c r="J3054">
        <v>3</v>
      </c>
      <c r="L3054" t="s">
        <v>14697</v>
      </c>
      <c r="M3054" t="s">
        <v>14698</v>
      </c>
      <c r="N3054" t="s">
        <v>14699</v>
      </c>
      <c r="O3054" t="s">
        <v>14941</v>
      </c>
      <c r="P3054" t="s">
        <v>1</v>
      </c>
      <c r="Q3054" t="s">
        <v>2</v>
      </c>
      <c r="R3054" t="s">
        <v>2</v>
      </c>
      <c r="S3054" t="s">
        <v>8646</v>
      </c>
      <c r="T3054" t="b">
        <v>0</v>
      </c>
      <c r="U3054" t="b">
        <v>1</v>
      </c>
      <c r="V3054">
        <v>4</v>
      </c>
      <c r="W3054">
        <v>170</v>
      </c>
      <c r="Y3054">
        <v>43.8</v>
      </c>
      <c r="AG3054" t="s">
        <v>14939</v>
      </c>
      <c r="AH3054" t="s">
        <v>14942</v>
      </c>
    </row>
    <row r="3055" spans="1:34" x14ac:dyDescent="0.25">
      <c r="A3055">
        <v>9</v>
      </c>
      <c r="B3055" t="s">
        <v>14677</v>
      </c>
      <c r="C3055" t="s">
        <v>14678</v>
      </c>
      <c r="D3055">
        <v>46235</v>
      </c>
      <c r="E3055">
        <v>46250</v>
      </c>
      <c r="F3055" t="s">
        <v>14682</v>
      </c>
      <c r="G3055" t="s">
        <v>14683</v>
      </c>
      <c r="H3055" t="s">
        <v>14695</v>
      </c>
      <c r="I3055" t="s">
        <v>14696</v>
      </c>
      <c r="J3055">
        <v>3</v>
      </c>
      <c r="L3055" t="s">
        <v>14697</v>
      </c>
      <c r="M3055" t="s">
        <v>14698</v>
      </c>
      <c r="N3055" t="s">
        <v>14699</v>
      </c>
      <c r="O3055" t="s">
        <v>14943</v>
      </c>
      <c r="P3055" t="s">
        <v>265</v>
      </c>
      <c r="Q3055" t="s">
        <v>369</v>
      </c>
      <c r="R3055" t="s">
        <v>8654</v>
      </c>
      <c r="S3055" t="s">
        <v>8645</v>
      </c>
      <c r="T3055" t="b">
        <v>0</v>
      </c>
      <c r="U3055" t="b">
        <v>0</v>
      </c>
      <c r="V3055">
        <v>1</v>
      </c>
      <c r="W3055">
        <v>80</v>
      </c>
      <c r="X3055">
        <v>10</v>
      </c>
      <c r="AB3055">
        <v>2</v>
      </c>
      <c r="AC3055">
        <v>1</v>
      </c>
      <c r="AD3055">
        <v>3</v>
      </c>
      <c r="AE3055" t="s">
        <v>1745</v>
      </c>
      <c r="AG3055" t="s">
        <v>2181</v>
      </c>
      <c r="AH3055" t="s">
        <v>14944</v>
      </c>
    </row>
    <row r="3056" spans="1:34" x14ac:dyDescent="0.25">
      <c r="A3056">
        <v>9</v>
      </c>
      <c r="B3056" t="s">
        <v>14677</v>
      </c>
      <c r="C3056" t="s">
        <v>14678</v>
      </c>
      <c r="D3056">
        <v>46235</v>
      </c>
      <c r="E3056">
        <v>46250</v>
      </c>
      <c r="F3056" t="s">
        <v>14682</v>
      </c>
      <c r="G3056" t="s">
        <v>14683</v>
      </c>
      <c r="H3056" t="s">
        <v>14695</v>
      </c>
      <c r="I3056" t="s">
        <v>14696</v>
      </c>
      <c r="J3056">
        <v>3</v>
      </c>
      <c r="L3056" t="s">
        <v>14697</v>
      </c>
      <c r="M3056" t="s">
        <v>14698</v>
      </c>
      <c r="N3056" t="s">
        <v>14699</v>
      </c>
      <c r="O3056" t="s">
        <v>14945</v>
      </c>
      <c r="P3056" t="s">
        <v>265</v>
      </c>
      <c r="Q3056" t="s">
        <v>369</v>
      </c>
      <c r="R3056" t="s">
        <v>8654</v>
      </c>
      <c r="S3056" t="s">
        <v>8645</v>
      </c>
      <c r="T3056" t="b">
        <v>0</v>
      </c>
      <c r="U3056" t="b">
        <v>0</v>
      </c>
      <c r="V3056">
        <v>2</v>
      </c>
      <c r="W3056">
        <v>80</v>
      </c>
      <c r="X3056">
        <v>9</v>
      </c>
      <c r="AB3056">
        <v>2</v>
      </c>
      <c r="AC3056">
        <v>1</v>
      </c>
      <c r="AD3056">
        <v>3</v>
      </c>
      <c r="AE3056" t="s">
        <v>1745</v>
      </c>
      <c r="AG3056" t="s">
        <v>14946</v>
      </c>
      <c r="AH3056" t="s">
        <v>14947</v>
      </c>
    </row>
    <row r="3057" spans="1:34" x14ac:dyDescent="0.25">
      <c r="A3057">
        <v>9</v>
      </c>
      <c r="B3057" t="s">
        <v>14677</v>
      </c>
      <c r="C3057" t="s">
        <v>14678</v>
      </c>
      <c r="D3057">
        <v>46235</v>
      </c>
      <c r="E3057">
        <v>46250</v>
      </c>
      <c r="F3057" t="s">
        <v>14682</v>
      </c>
      <c r="G3057" t="s">
        <v>14683</v>
      </c>
      <c r="H3057" t="s">
        <v>14695</v>
      </c>
      <c r="I3057" t="s">
        <v>14696</v>
      </c>
      <c r="J3057">
        <v>3</v>
      </c>
      <c r="L3057" t="s">
        <v>14697</v>
      </c>
      <c r="M3057" t="s">
        <v>14698</v>
      </c>
      <c r="N3057" t="s">
        <v>14699</v>
      </c>
      <c r="O3057" t="s">
        <v>14948</v>
      </c>
      <c r="P3057" t="s">
        <v>265</v>
      </c>
      <c r="Q3057" t="s">
        <v>369</v>
      </c>
      <c r="R3057" t="s">
        <v>8654</v>
      </c>
      <c r="S3057" t="s">
        <v>8645</v>
      </c>
      <c r="T3057" t="b">
        <v>0</v>
      </c>
      <c r="U3057" t="b">
        <v>0</v>
      </c>
      <c r="V3057">
        <v>3</v>
      </c>
      <c r="W3057">
        <v>85</v>
      </c>
      <c r="X3057">
        <v>8</v>
      </c>
      <c r="AB3057">
        <v>2</v>
      </c>
      <c r="AC3057">
        <v>1</v>
      </c>
      <c r="AD3057">
        <v>3</v>
      </c>
      <c r="AE3057" t="s">
        <v>618</v>
      </c>
      <c r="AG3057" t="s">
        <v>3189</v>
      </c>
      <c r="AH3057" t="s">
        <v>14949</v>
      </c>
    </row>
    <row r="3058" spans="1:34" x14ac:dyDescent="0.25">
      <c r="A3058">
        <v>9</v>
      </c>
      <c r="B3058" t="s">
        <v>14677</v>
      </c>
      <c r="C3058" t="s">
        <v>14678</v>
      </c>
      <c r="D3058">
        <v>46235</v>
      </c>
      <c r="E3058">
        <v>46250</v>
      </c>
      <c r="F3058" t="s">
        <v>14682</v>
      </c>
      <c r="G3058" t="s">
        <v>14683</v>
      </c>
      <c r="H3058" t="s">
        <v>14695</v>
      </c>
      <c r="I3058" t="s">
        <v>14696</v>
      </c>
      <c r="J3058">
        <v>3</v>
      </c>
      <c r="L3058" t="s">
        <v>14697</v>
      </c>
      <c r="M3058" t="s">
        <v>14698</v>
      </c>
      <c r="N3058" t="s">
        <v>14699</v>
      </c>
      <c r="O3058" t="s">
        <v>14950</v>
      </c>
      <c r="P3058" t="s">
        <v>265</v>
      </c>
      <c r="Q3058" t="s">
        <v>369</v>
      </c>
      <c r="R3058" t="s">
        <v>8654</v>
      </c>
      <c r="S3058" t="s">
        <v>8645</v>
      </c>
      <c r="T3058" t="b">
        <v>0</v>
      </c>
      <c r="U3058" t="b">
        <v>0</v>
      </c>
      <c r="V3058">
        <v>4</v>
      </c>
      <c r="W3058">
        <v>85</v>
      </c>
      <c r="X3058">
        <v>7</v>
      </c>
      <c r="AB3058">
        <v>2</v>
      </c>
      <c r="AC3058">
        <v>1</v>
      </c>
      <c r="AD3058">
        <v>3</v>
      </c>
      <c r="AE3058" t="s">
        <v>610</v>
      </c>
      <c r="AG3058" t="s">
        <v>2350</v>
      </c>
      <c r="AH3058" t="s">
        <v>14951</v>
      </c>
    </row>
    <row r="3059" spans="1:34" x14ac:dyDescent="0.25">
      <c r="A3059">
        <v>9</v>
      </c>
      <c r="B3059" t="s">
        <v>14677</v>
      </c>
      <c r="C3059" t="s">
        <v>14678</v>
      </c>
      <c r="D3059">
        <v>46235</v>
      </c>
      <c r="E3059">
        <v>46250</v>
      </c>
      <c r="F3059" t="s">
        <v>14682</v>
      </c>
      <c r="G3059" t="s">
        <v>14683</v>
      </c>
      <c r="H3059" t="s">
        <v>14695</v>
      </c>
      <c r="I3059" t="s">
        <v>14696</v>
      </c>
      <c r="J3059">
        <v>3</v>
      </c>
      <c r="L3059" t="s">
        <v>14697</v>
      </c>
      <c r="M3059" t="s">
        <v>14698</v>
      </c>
      <c r="N3059" t="s">
        <v>14699</v>
      </c>
      <c r="O3059" t="s">
        <v>14952</v>
      </c>
      <c r="P3059" t="s">
        <v>249</v>
      </c>
      <c r="Q3059" t="s">
        <v>369</v>
      </c>
      <c r="R3059" t="s">
        <v>423</v>
      </c>
      <c r="S3059" t="s">
        <v>8645</v>
      </c>
      <c r="T3059" t="b">
        <v>0</v>
      </c>
      <c r="U3059" t="b">
        <v>0</v>
      </c>
      <c r="V3059">
        <v>1</v>
      </c>
      <c r="W3059">
        <v>170</v>
      </c>
      <c r="X3059">
        <v>10</v>
      </c>
      <c r="AE3059" t="s">
        <v>1745</v>
      </c>
      <c r="AG3059" t="s">
        <v>14953</v>
      </c>
      <c r="AH3059" t="s">
        <v>14954</v>
      </c>
    </row>
    <row r="3060" spans="1:34" x14ac:dyDescent="0.25">
      <c r="A3060">
        <v>9</v>
      </c>
      <c r="B3060" t="s">
        <v>14677</v>
      </c>
      <c r="C3060" t="s">
        <v>14678</v>
      </c>
      <c r="D3060">
        <v>46235</v>
      </c>
      <c r="E3060">
        <v>46250</v>
      </c>
      <c r="F3060" t="s">
        <v>14682</v>
      </c>
      <c r="G3060" t="s">
        <v>14683</v>
      </c>
      <c r="H3060" t="s">
        <v>14695</v>
      </c>
      <c r="I3060" t="s">
        <v>14696</v>
      </c>
      <c r="J3060">
        <v>3</v>
      </c>
      <c r="L3060" t="s">
        <v>14697</v>
      </c>
      <c r="M3060" t="s">
        <v>14698</v>
      </c>
      <c r="N3060" t="s">
        <v>14699</v>
      </c>
      <c r="O3060" t="s">
        <v>14955</v>
      </c>
      <c r="P3060" t="s">
        <v>249</v>
      </c>
      <c r="Q3060" t="s">
        <v>369</v>
      </c>
      <c r="R3060" t="s">
        <v>423</v>
      </c>
      <c r="S3060" t="s">
        <v>8645</v>
      </c>
      <c r="T3060" t="b">
        <v>0</v>
      </c>
      <c r="U3060" t="b">
        <v>0</v>
      </c>
      <c r="V3060">
        <v>2</v>
      </c>
      <c r="W3060">
        <v>170</v>
      </c>
      <c r="X3060">
        <v>9</v>
      </c>
      <c r="AE3060" t="s">
        <v>610</v>
      </c>
      <c r="AG3060" t="s">
        <v>14956</v>
      </c>
      <c r="AH3060" t="s">
        <v>14957</v>
      </c>
    </row>
    <row r="3061" spans="1:34" x14ac:dyDescent="0.25">
      <c r="A3061">
        <v>9</v>
      </c>
      <c r="B3061" t="s">
        <v>14677</v>
      </c>
      <c r="C3061" t="s">
        <v>14678</v>
      </c>
      <c r="D3061">
        <v>46235</v>
      </c>
      <c r="E3061">
        <v>46250</v>
      </c>
      <c r="F3061" t="s">
        <v>14682</v>
      </c>
      <c r="G3061" t="s">
        <v>14683</v>
      </c>
      <c r="H3061" t="s">
        <v>14695</v>
      </c>
      <c r="I3061" t="s">
        <v>14696</v>
      </c>
      <c r="J3061">
        <v>3</v>
      </c>
      <c r="L3061" t="s">
        <v>14697</v>
      </c>
      <c r="M3061" t="s">
        <v>14698</v>
      </c>
      <c r="N3061" t="s">
        <v>14699</v>
      </c>
      <c r="O3061" t="s">
        <v>14958</v>
      </c>
      <c r="P3061" t="s">
        <v>249</v>
      </c>
      <c r="Q3061" t="s">
        <v>369</v>
      </c>
      <c r="R3061" t="s">
        <v>423</v>
      </c>
      <c r="S3061" t="s">
        <v>8645</v>
      </c>
      <c r="T3061" t="b">
        <v>0</v>
      </c>
      <c r="U3061" t="b">
        <v>0</v>
      </c>
      <c r="V3061">
        <v>3</v>
      </c>
      <c r="W3061">
        <v>170</v>
      </c>
      <c r="X3061">
        <v>8</v>
      </c>
      <c r="AE3061" t="s">
        <v>610</v>
      </c>
      <c r="AG3061" t="s">
        <v>14959</v>
      </c>
      <c r="AH3061" t="s">
        <v>14960</v>
      </c>
    </row>
    <row r="3062" spans="1:34" x14ac:dyDescent="0.25">
      <c r="A3062">
        <v>9</v>
      </c>
      <c r="B3062" t="s">
        <v>14677</v>
      </c>
      <c r="C3062" t="s">
        <v>14678</v>
      </c>
      <c r="D3062">
        <v>46235</v>
      </c>
      <c r="E3062">
        <v>46250</v>
      </c>
      <c r="F3062" t="s">
        <v>14682</v>
      </c>
      <c r="G3062" t="s">
        <v>14683</v>
      </c>
      <c r="H3062" t="s">
        <v>14695</v>
      </c>
      <c r="I3062" t="s">
        <v>14696</v>
      </c>
      <c r="J3062">
        <v>3</v>
      </c>
      <c r="L3062" t="s">
        <v>14697</v>
      </c>
      <c r="M3062" t="s">
        <v>14698</v>
      </c>
      <c r="N3062" t="s">
        <v>14699</v>
      </c>
      <c r="O3062" t="s">
        <v>14961</v>
      </c>
      <c r="P3062" t="s">
        <v>256</v>
      </c>
      <c r="Q3062" t="s">
        <v>369</v>
      </c>
      <c r="R3062" t="s">
        <v>8654</v>
      </c>
      <c r="S3062" t="s">
        <v>8645</v>
      </c>
      <c r="T3062" t="b">
        <v>1</v>
      </c>
      <c r="U3062" t="b">
        <v>0</v>
      </c>
      <c r="V3062">
        <v>1</v>
      </c>
      <c r="W3062">
        <v>50</v>
      </c>
      <c r="X3062">
        <v>8</v>
      </c>
      <c r="AB3062">
        <v>2</v>
      </c>
      <c r="AC3062">
        <v>1</v>
      </c>
      <c r="AD3062">
        <v>3</v>
      </c>
      <c r="AE3062" t="s">
        <v>1745</v>
      </c>
      <c r="AG3062" t="s">
        <v>14962</v>
      </c>
      <c r="AH3062" t="s">
        <v>14963</v>
      </c>
    </row>
    <row r="3063" spans="1:34" x14ac:dyDescent="0.25">
      <c r="A3063">
        <v>9</v>
      </c>
      <c r="B3063" t="s">
        <v>14677</v>
      </c>
      <c r="C3063" t="s">
        <v>14678</v>
      </c>
      <c r="D3063">
        <v>46235</v>
      </c>
      <c r="E3063">
        <v>46250</v>
      </c>
      <c r="F3063" t="s">
        <v>14682</v>
      </c>
      <c r="G3063" t="s">
        <v>14683</v>
      </c>
      <c r="H3063" t="s">
        <v>14695</v>
      </c>
      <c r="I3063" t="s">
        <v>14696</v>
      </c>
      <c r="J3063">
        <v>3</v>
      </c>
      <c r="L3063" t="s">
        <v>14697</v>
      </c>
      <c r="M3063" t="s">
        <v>14698</v>
      </c>
      <c r="N3063" t="s">
        <v>14699</v>
      </c>
      <c r="O3063" t="s">
        <v>14964</v>
      </c>
      <c r="P3063" t="s">
        <v>256</v>
      </c>
      <c r="Q3063" t="s">
        <v>369</v>
      </c>
      <c r="R3063" t="s">
        <v>8654</v>
      </c>
      <c r="S3063" t="s">
        <v>8645</v>
      </c>
      <c r="T3063" t="b">
        <v>1</v>
      </c>
      <c r="U3063" t="b">
        <v>0</v>
      </c>
      <c r="V3063">
        <v>2</v>
      </c>
      <c r="W3063">
        <v>50</v>
      </c>
      <c r="X3063">
        <v>8</v>
      </c>
      <c r="AB3063">
        <v>2</v>
      </c>
      <c r="AC3063">
        <v>1</v>
      </c>
      <c r="AD3063">
        <v>3</v>
      </c>
      <c r="AE3063" t="s">
        <v>1745</v>
      </c>
      <c r="AG3063" t="s">
        <v>14965</v>
      </c>
      <c r="AH3063" t="s">
        <v>14966</v>
      </c>
    </row>
    <row r="3064" spans="1:34" x14ac:dyDescent="0.25">
      <c r="A3064">
        <v>9</v>
      </c>
      <c r="B3064" t="s">
        <v>14677</v>
      </c>
      <c r="C3064" t="s">
        <v>14678</v>
      </c>
      <c r="D3064">
        <v>46235</v>
      </c>
      <c r="E3064">
        <v>46250</v>
      </c>
      <c r="F3064" t="s">
        <v>14682</v>
      </c>
      <c r="G3064" t="s">
        <v>14683</v>
      </c>
      <c r="H3064" t="s">
        <v>14695</v>
      </c>
      <c r="I3064" t="s">
        <v>14696</v>
      </c>
      <c r="J3064">
        <v>3</v>
      </c>
      <c r="L3064" t="s">
        <v>14697</v>
      </c>
      <c r="M3064" t="s">
        <v>14698</v>
      </c>
      <c r="N3064" t="s">
        <v>14699</v>
      </c>
      <c r="O3064" t="s">
        <v>14967</v>
      </c>
      <c r="P3064" t="s">
        <v>256</v>
      </c>
      <c r="Q3064" t="s">
        <v>369</v>
      </c>
      <c r="R3064" t="s">
        <v>8654</v>
      </c>
      <c r="S3064" t="s">
        <v>8645</v>
      </c>
      <c r="T3064" t="b">
        <v>1</v>
      </c>
      <c r="U3064" t="b">
        <v>0</v>
      </c>
      <c r="V3064">
        <v>3</v>
      </c>
      <c r="W3064">
        <v>50</v>
      </c>
      <c r="X3064">
        <v>8</v>
      </c>
      <c r="AB3064">
        <v>2</v>
      </c>
      <c r="AC3064">
        <v>1</v>
      </c>
      <c r="AD3064">
        <v>3</v>
      </c>
      <c r="AE3064" t="s">
        <v>1745</v>
      </c>
      <c r="AG3064" t="s">
        <v>14965</v>
      </c>
      <c r="AH3064" t="s">
        <v>14968</v>
      </c>
    </row>
    <row r="3065" spans="1:34" x14ac:dyDescent="0.25">
      <c r="A3065">
        <v>9</v>
      </c>
      <c r="B3065" t="s">
        <v>14677</v>
      </c>
      <c r="C3065" t="s">
        <v>14678</v>
      </c>
      <c r="D3065">
        <v>46235</v>
      </c>
      <c r="E3065">
        <v>46250</v>
      </c>
      <c r="F3065" t="s">
        <v>14682</v>
      </c>
      <c r="G3065" t="s">
        <v>14683</v>
      </c>
      <c r="H3065" t="s">
        <v>14695</v>
      </c>
      <c r="I3065" t="s">
        <v>14696</v>
      </c>
      <c r="J3065">
        <v>3</v>
      </c>
      <c r="L3065" t="s">
        <v>14697</v>
      </c>
      <c r="M3065" t="s">
        <v>14698</v>
      </c>
      <c r="N3065" t="s">
        <v>14699</v>
      </c>
      <c r="O3065" t="s">
        <v>14969</v>
      </c>
      <c r="P3065" t="s">
        <v>14737</v>
      </c>
      <c r="Q3065" t="s">
        <v>369</v>
      </c>
      <c r="R3065" t="s">
        <v>8489</v>
      </c>
      <c r="S3065" t="s">
        <v>8645</v>
      </c>
      <c r="T3065" t="b">
        <v>0</v>
      </c>
      <c r="U3065" t="b">
        <v>0</v>
      </c>
      <c r="V3065">
        <v>1</v>
      </c>
      <c r="W3065">
        <v>130</v>
      </c>
      <c r="X3065">
        <v>15</v>
      </c>
      <c r="AB3065">
        <v>2</v>
      </c>
      <c r="AC3065">
        <v>1</v>
      </c>
      <c r="AD3065">
        <v>3</v>
      </c>
      <c r="AE3065" t="s">
        <v>618</v>
      </c>
      <c r="AG3065" t="s">
        <v>14970</v>
      </c>
      <c r="AH3065" t="s">
        <v>14971</v>
      </c>
    </row>
    <row r="3066" spans="1:34" x14ac:dyDescent="0.25">
      <c r="A3066">
        <v>9</v>
      </c>
      <c r="B3066" t="s">
        <v>14677</v>
      </c>
      <c r="C3066" t="s">
        <v>14678</v>
      </c>
      <c r="D3066">
        <v>46235</v>
      </c>
      <c r="E3066">
        <v>46250</v>
      </c>
      <c r="F3066" t="s">
        <v>14682</v>
      </c>
      <c r="G3066" t="s">
        <v>14683</v>
      </c>
      <c r="H3066" t="s">
        <v>14695</v>
      </c>
      <c r="I3066" t="s">
        <v>14696</v>
      </c>
      <c r="J3066">
        <v>3</v>
      </c>
      <c r="L3066" t="s">
        <v>14697</v>
      </c>
      <c r="M3066" t="s">
        <v>14698</v>
      </c>
      <c r="N3066" t="s">
        <v>14699</v>
      </c>
      <c r="O3066" t="s">
        <v>14972</v>
      </c>
      <c r="P3066" t="s">
        <v>14737</v>
      </c>
      <c r="Q3066" t="s">
        <v>369</v>
      </c>
      <c r="R3066" t="s">
        <v>8489</v>
      </c>
      <c r="S3066" t="s">
        <v>8645</v>
      </c>
      <c r="T3066" t="b">
        <v>0</v>
      </c>
      <c r="U3066" t="b">
        <v>0</v>
      </c>
      <c r="V3066">
        <v>2</v>
      </c>
      <c r="W3066">
        <v>130</v>
      </c>
      <c r="X3066">
        <v>15</v>
      </c>
      <c r="AB3066">
        <v>2</v>
      </c>
      <c r="AC3066">
        <v>1</v>
      </c>
      <c r="AD3066">
        <v>3</v>
      </c>
      <c r="AE3066" t="s">
        <v>1745</v>
      </c>
      <c r="AG3066" t="s">
        <v>2181</v>
      </c>
      <c r="AH3066" t="s">
        <v>14973</v>
      </c>
    </row>
    <row r="3067" spans="1:34" x14ac:dyDescent="0.25">
      <c r="A3067">
        <v>9</v>
      </c>
      <c r="B3067" t="s">
        <v>14677</v>
      </c>
      <c r="C3067" t="s">
        <v>14678</v>
      </c>
      <c r="D3067">
        <v>46235</v>
      </c>
      <c r="E3067">
        <v>46250</v>
      </c>
      <c r="F3067" t="s">
        <v>14682</v>
      </c>
      <c r="G3067" t="s">
        <v>14683</v>
      </c>
      <c r="H3067" t="s">
        <v>14695</v>
      </c>
      <c r="I3067" t="s">
        <v>14696</v>
      </c>
      <c r="J3067">
        <v>3</v>
      </c>
      <c r="L3067" t="s">
        <v>14697</v>
      </c>
      <c r="M3067" t="s">
        <v>14698</v>
      </c>
      <c r="N3067" t="s">
        <v>14699</v>
      </c>
      <c r="O3067" t="s">
        <v>14974</v>
      </c>
      <c r="P3067" t="s">
        <v>14737</v>
      </c>
      <c r="Q3067" t="s">
        <v>369</v>
      </c>
      <c r="R3067" t="s">
        <v>8489</v>
      </c>
      <c r="S3067" t="s">
        <v>8645</v>
      </c>
      <c r="T3067" t="b">
        <v>0</v>
      </c>
      <c r="U3067" t="b">
        <v>0</v>
      </c>
      <c r="V3067">
        <v>3</v>
      </c>
      <c r="W3067">
        <v>130</v>
      </c>
      <c r="X3067">
        <v>12</v>
      </c>
      <c r="AB3067">
        <v>2</v>
      </c>
      <c r="AC3067">
        <v>1</v>
      </c>
      <c r="AD3067">
        <v>3</v>
      </c>
      <c r="AE3067" t="s">
        <v>610</v>
      </c>
      <c r="AG3067" t="s">
        <v>2350</v>
      </c>
      <c r="AH3067" t="s">
        <v>14975</v>
      </c>
    </row>
    <row r="3068" spans="1:34" x14ac:dyDescent="0.25">
      <c r="A3068">
        <v>9</v>
      </c>
      <c r="B3068" t="s">
        <v>14677</v>
      </c>
      <c r="C3068" t="s">
        <v>14678</v>
      </c>
      <c r="D3068">
        <v>46235</v>
      </c>
      <c r="E3068">
        <v>46250</v>
      </c>
      <c r="F3068" t="s">
        <v>14682</v>
      </c>
      <c r="G3068" t="s">
        <v>14683</v>
      </c>
      <c r="H3068" t="s">
        <v>14695</v>
      </c>
      <c r="I3068" t="s">
        <v>14696</v>
      </c>
      <c r="J3068">
        <v>3</v>
      </c>
      <c r="L3068" t="s">
        <v>14697</v>
      </c>
      <c r="M3068" t="s">
        <v>14698</v>
      </c>
      <c r="N3068" t="s">
        <v>14699</v>
      </c>
      <c r="O3068" t="s">
        <v>14976</v>
      </c>
      <c r="P3068" t="s">
        <v>14738</v>
      </c>
      <c r="Q3068" t="s">
        <v>8646</v>
      </c>
      <c r="R3068" t="s">
        <v>8646</v>
      </c>
      <c r="S3068" t="s">
        <v>8645</v>
      </c>
      <c r="T3068" t="b">
        <v>0</v>
      </c>
      <c r="U3068" t="b">
        <v>0</v>
      </c>
      <c r="V3068">
        <v>1</v>
      </c>
      <c r="W3068">
        <v>10</v>
      </c>
      <c r="X3068">
        <v>12</v>
      </c>
      <c r="AB3068">
        <v>2</v>
      </c>
      <c r="AC3068">
        <v>1</v>
      </c>
      <c r="AD3068">
        <v>2</v>
      </c>
      <c r="AE3068" t="s">
        <v>618</v>
      </c>
      <c r="AG3068" t="s">
        <v>2154</v>
      </c>
      <c r="AH3068" t="s">
        <v>14977</v>
      </c>
    </row>
    <row r="3069" spans="1:34" x14ac:dyDescent="0.25">
      <c r="A3069">
        <v>9</v>
      </c>
      <c r="B3069" t="s">
        <v>14677</v>
      </c>
      <c r="C3069" t="s">
        <v>14678</v>
      </c>
      <c r="D3069">
        <v>46235</v>
      </c>
      <c r="E3069">
        <v>46250</v>
      </c>
      <c r="F3069" t="s">
        <v>14682</v>
      </c>
      <c r="G3069" t="s">
        <v>14683</v>
      </c>
      <c r="H3069" t="s">
        <v>14695</v>
      </c>
      <c r="I3069" t="s">
        <v>14696</v>
      </c>
      <c r="J3069">
        <v>3</v>
      </c>
      <c r="L3069" t="s">
        <v>14697</v>
      </c>
      <c r="M3069" t="s">
        <v>14698</v>
      </c>
      <c r="N3069" t="s">
        <v>14699</v>
      </c>
      <c r="O3069" t="s">
        <v>14978</v>
      </c>
      <c r="P3069" t="s">
        <v>14738</v>
      </c>
      <c r="Q3069" t="s">
        <v>8646</v>
      </c>
      <c r="R3069" t="s">
        <v>8646</v>
      </c>
      <c r="S3069" t="s">
        <v>8645</v>
      </c>
      <c r="T3069" t="b">
        <v>0</v>
      </c>
      <c r="U3069" t="b">
        <v>0</v>
      </c>
      <c r="V3069">
        <v>2</v>
      </c>
      <c r="W3069">
        <v>10</v>
      </c>
      <c r="X3069">
        <v>12</v>
      </c>
      <c r="AB3069">
        <v>2</v>
      </c>
      <c r="AC3069">
        <v>1</v>
      </c>
      <c r="AD3069">
        <v>2</v>
      </c>
      <c r="AE3069" t="s">
        <v>618</v>
      </c>
      <c r="AG3069" t="s">
        <v>2154</v>
      </c>
      <c r="AH3069" t="s">
        <v>14979</v>
      </c>
    </row>
    <row r="3070" spans="1:34" x14ac:dyDescent="0.25">
      <c r="A3070">
        <v>9</v>
      </c>
      <c r="B3070" t="s">
        <v>14677</v>
      </c>
      <c r="C3070" t="s">
        <v>14678</v>
      </c>
      <c r="D3070">
        <v>46235</v>
      </c>
      <c r="E3070">
        <v>46250</v>
      </c>
      <c r="F3070" t="s">
        <v>14682</v>
      </c>
      <c r="G3070" t="s">
        <v>14683</v>
      </c>
      <c r="H3070" t="s">
        <v>14695</v>
      </c>
      <c r="I3070" t="s">
        <v>14696</v>
      </c>
      <c r="J3070">
        <v>3</v>
      </c>
      <c r="L3070" t="s">
        <v>14697</v>
      </c>
      <c r="M3070" t="s">
        <v>14698</v>
      </c>
      <c r="N3070" t="s">
        <v>14699</v>
      </c>
      <c r="O3070" t="s">
        <v>14980</v>
      </c>
      <c r="P3070" t="s">
        <v>334</v>
      </c>
      <c r="Q3070" t="s">
        <v>2</v>
      </c>
      <c r="R3070" t="s">
        <v>8652</v>
      </c>
      <c r="S3070" t="s">
        <v>8646</v>
      </c>
      <c r="T3070" t="b">
        <v>0</v>
      </c>
      <c r="U3070" t="b">
        <v>1</v>
      </c>
      <c r="V3070">
        <v>1</v>
      </c>
      <c r="W3070">
        <v>0</v>
      </c>
      <c r="Y3070">
        <v>60</v>
      </c>
      <c r="AH3070" t="s">
        <v>14981</v>
      </c>
    </row>
    <row r="3071" spans="1:34" x14ac:dyDescent="0.25">
      <c r="A3071">
        <v>9</v>
      </c>
      <c r="B3071" t="s">
        <v>14677</v>
      </c>
      <c r="C3071" t="s">
        <v>14678</v>
      </c>
      <c r="D3071">
        <v>46235</v>
      </c>
      <c r="E3071">
        <v>46250</v>
      </c>
      <c r="F3071" t="s">
        <v>14682</v>
      </c>
      <c r="G3071" t="s">
        <v>14683</v>
      </c>
      <c r="H3071" t="s">
        <v>14695</v>
      </c>
      <c r="I3071" t="s">
        <v>14696</v>
      </c>
      <c r="J3071">
        <v>3</v>
      </c>
      <c r="L3071" t="s">
        <v>14697</v>
      </c>
      <c r="M3071" t="s">
        <v>14698</v>
      </c>
      <c r="N3071" t="s">
        <v>14699</v>
      </c>
      <c r="O3071" t="s">
        <v>14982</v>
      </c>
      <c r="P3071" t="s">
        <v>334</v>
      </c>
      <c r="Q3071" t="s">
        <v>2</v>
      </c>
      <c r="R3071" t="s">
        <v>8652</v>
      </c>
      <c r="S3071" t="s">
        <v>8646</v>
      </c>
      <c r="T3071" t="b">
        <v>0</v>
      </c>
      <c r="U3071" t="b">
        <v>1</v>
      </c>
      <c r="V3071">
        <v>2</v>
      </c>
      <c r="W3071">
        <v>0</v>
      </c>
      <c r="Y3071">
        <v>45</v>
      </c>
      <c r="AH3071" t="s">
        <v>14699</v>
      </c>
    </row>
    <row r="3072" spans="1:34" x14ac:dyDescent="0.25">
      <c r="A3072">
        <v>9</v>
      </c>
      <c r="B3072" t="s">
        <v>14677</v>
      </c>
      <c r="C3072" t="s">
        <v>14678</v>
      </c>
      <c r="D3072">
        <v>46235</v>
      </c>
      <c r="E3072">
        <v>46250</v>
      </c>
      <c r="F3072" t="s">
        <v>14682</v>
      </c>
      <c r="G3072" t="s">
        <v>14683</v>
      </c>
      <c r="H3072" t="s">
        <v>14700</v>
      </c>
      <c r="I3072" t="s">
        <v>14701</v>
      </c>
      <c r="J3072">
        <v>4</v>
      </c>
      <c r="L3072" t="s">
        <v>14702</v>
      </c>
      <c r="M3072" t="s">
        <v>14703</v>
      </c>
      <c r="N3072" t="s">
        <v>14704</v>
      </c>
      <c r="O3072" t="s">
        <v>14983</v>
      </c>
      <c r="P3072" t="s">
        <v>363</v>
      </c>
      <c r="Q3072" t="s">
        <v>357</v>
      </c>
      <c r="R3072" t="s">
        <v>357</v>
      </c>
      <c r="S3072" t="s">
        <v>357</v>
      </c>
      <c r="T3072" t="b">
        <v>0</v>
      </c>
      <c r="U3072" t="b">
        <v>1</v>
      </c>
      <c r="V3072">
        <v>1</v>
      </c>
      <c r="Y3072">
        <v>900</v>
      </c>
      <c r="Z3072">
        <v>1.4</v>
      </c>
      <c r="AA3072" t="s">
        <v>3957</v>
      </c>
      <c r="AG3072" t="s">
        <v>14984</v>
      </c>
      <c r="AH3072" t="s">
        <v>14703</v>
      </c>
    </row>
    <row r="3073" spans="1:34" x14ac:dyDescent="0.25">
      <c r="A3073">
        <v>9</v>
      </c>
      <c r="B3073" t="s">
        <v>14677</v>
      </c>
      <c r="C3073" t="s">
        <v>14678</v>
      </c>
      <c r="D3073">
        <v>46235</v>
      </c>
      <c r="E3073">
        <v>46250</v>
      </c>
      <c r="F3073" t="s">
        <v>14682</v>
      </c>
      <c r="G3073" t="s">
        <v>14683</v>
      </c>
      <c r="H3073" t="s">
        <v>14700</v>
      </c>
      <c r="I3073" t="s">
        <v>14701</v>
      </c>
      <c r="J3073">
        <v>4</v>
      </c>
      <c r="L3073" t="s">
        <v>14702</v>
      </c>
      <c r="M3073" t="s">
        <v>14703</v>
      </c>
      <c r="N3073" t="s">
        <v>14704</v>
      </c>
      <c r="O3073" t="s">
        <v>14985</v>
      </c>
      <c r="P3073" t="s">
        <v>394</v>
      </c>
      <c r="Q3073" t="s">
        <v>272</v>
      </c>
      <c r="R3073" t="s">
        <v>8666</v>
      </c>
      <c r="S3073" t="s">
        <v>8645</v>
      </c>
      <c r="T3073" t="b">
        <v>0</v>
      </c>
      <c r="U3073" t="b">
        <v>0</v>
      </c>
      <c r="V3073">
        <v>1</v>
      </c>
      <c r="W3073">
        <v>0</v>
      </c>
      <c r="X3073">
        <v>15</v>
      </c>
      <c r="AF3073" t="s">
        <v>14986</v>
      </c>
      <c r="AG3073" t="s">
        <v>2818</v>
      </c>
      <c r="AH3073" t="s">
        <v>14987</v>
      </c>
    </row>
    <row r="3074" spans="1:34" x14ac:dyDescent="0.25">
      <c r="A3074">
        <v>9</v>
      </c>
      <c r="B3074" t="s">
        <v>14677</v>
      </c>
      <c r="C3074" t="s">
        <v>14678</v>
      </c>
      <c r="D3074">
        <v>46235</v>
      </c>
      <c r="E3074">
        <v>46250</v>
      </c>
      <c r="F3074" t="s">
        <v>14682</v>
      </c>
      <c r="G3074" t="s">
        <v>14683</v>
      </c>
      <c r="H3074" t="s">
        <v>14700</v>
      </c>
      <c r="I3074" t="s">
        <v>14701</v>
      </c>
      <c r="J3074">
        <v>4</v>
      </c>
      <c r="L3074" t="s">
        <v>14702</v>
      </c>
      <c r="M3074" t="s">
        <v>14703</v>
      </c>
      <c r="N3074" t="s">
        <v>14704</v>
      </c>
      <c r="O3074" t="s">
        <v>14988</v>
      </c>
      <c r="P3074" t="s">
        <v>403</v>
      </c>
      <c r="Q3074" t="s">
        <v>272</v>
      </c>
      <c r="R3074" t="s">
        <v>8666</v>
      </c>
      <c r="S3074" t="s">
        <v>8645</v>
      </c>
      <c r="T3074" t="b">
        <v>0</v>
      </c>
      <c r="U3074" t="b">
        <v>0</v>
      </c>
      <c r="V3074">
        <v>1</v>
      </c>
      <c r="W3074">
        <v>0</v>
      </c>
      <c r="X3074">
        <v>8</v>
      </c>
      <c r="AF3074" t="s">
        <v>14986</v>
      </c>
      <c r="AG3074" t="s">
        <v>2818</v>
      </c>
      <c r="AH3074" t="s">
        <v>14989</v>
      </c>
    </row>
    <row r="3075" spans="1:34" x14ac:dyDescent="0.25">
      <c r="A3075">
        <v>9</v>
      </c>
      <c r="B3075" t="s">
        <v>14677</v>
      </c>
      <c r="C3075" t="s">
        <v>14678</v>
      </c>
      <c r="D3075">
        <v>46235</v>
      </c>
      <c r="E3075">
        <v>46250</v>
      </c>
      <c r="F3075" t="s">
        <v>14682</v>
      </c>
      <c r="G3075" t="s">
        <v>14683</v>
      </c>
      <c r="H3075" t="s">
        <v>14700</v>
      </c>
      <c r="I3075" t="s">
        <v>14701</v>
      </c>
      <c r="J3075">
        <v>4</v>
      </c>
      <c r="L3075" t="s">
        <v>14702</v>
      </c>
      <c r="M3075" t="s">
        <v>14703</v>
      </c>
      <c r="N3075" t="s">
        <v>14704</v>
      </c>
      <c r="O3075" t="s">
        <v>14990</v>
      </c>
      <c r="P3075" t="s">
        <v>398</v>
      </c>
      <c r="Q3075" t="s">
        <v>272</v>
      </c>
      <c r="R3075" t="s">
        <v>8666</v>
      </c>
      <c r="S3075" t="s">
        <v>8645</v>
      </c>
      <c r="T3075" t="b">
        <v>0</v>
      </c>
      <c r="U3075" t="b">
        <v>0</v>
      </c>
      <c r="V3075">
        <v>1</v>
      </c>
      <c r="W3075">
        <v>0</v>
      </c>
      <c r="X3075">
        <v>12</v>
      </c>
      <c r="AF3075" t="s">
        <v>14986</v>
      </c>
      <c r="AG3075" t="s">
        <v>2818</v>
      </c>
      <c r="AH3075" t="s">
        <v>14991</v>
      </c>
    </row>
    <row r="3076" spans="1:34" x14ac:dyDescent="0.25">
      <c r="A3076">
        <v>9</v>
      </c>
      <c r="B3076" t="s">
        <v>14677</v>
      </c>
      <c r="C3076" t="s">
        <v>14678</v>
      </c>
      <c r="D3076">
        <v>46235</v>
      </c>
      <c r="E3076">
        <v>46250</v>
      </c>
      <c r="F3076" t="s">
        <v>14682</v>
      </c>
      <c r="G3076" t="s">
        <v>14683</v>
      </c>
      <c r="H3076" t="s">
        <v>14700</v>
      </c>
      <c r="I3076" t="s">
        <v>14701</v>
      </c>
      <c r="J3076">
        <v>4</v>
      </c>
      <c r="L3076" t="s">
        <v>14702</v>
      </c>
      <c r="M3076" t="s">
        <v>14703</v>
      </c>
      <c r="N3076" t="s">
        <v>14704</v>
      </c>
      <c r="O3076" t="s">
        <v>14992</v>
      </c>
      <c r="P3076" t="s">
        <v>394</v>
      </c>
      <c r="Q3076" t="s">
        <v>272</v>
      </c>
      <c r="R3076" t="s">
        <v>8666</v>
      </c>
      <c r="S3076" t="s">
        <v>8645</v>
      </c>
      <c r="T3076" t="b">
        <v>0</v>
      </c>
      <c r="U3076" t="b">
        <v>0</v>
      </c>
      <c r="V3076">
        <v>2</v>
      </c>
      <c r="W3076">
        <v>0</v>
      </c>
      <c r="X3076">
        <v>15</v>
      </c>
      <c r="AF3076" t="s">
        <v>14993</v>
      </c>
      <c r="AG3076" t="s">
        <v>2818</v>
      </c>
      <c r="AH3076" t="s">
        <v>14994</v>
      </c>
    </row>
    <row r="3077" spans="1:34" x14ac:dyDescent="0.25">
      <c r="A3077">
        <v>9</v>
      </c>
      <c r="B3077" t="s">
        <v>14677</v>
      </c>
      <c r="C3077" t="s">
        <v>14678</v>
      </c>
      <c r="D3077">
        <v>46235</v>
      </c>
      <c r="E3077">
        <v>46250</v>
      </c>
      <c r="F3077" t="s">
        <v>14682</v>
      </c>
      <c r="G3077" t="s">
        <v>14683</v>
      </c>
      <c r="H3077" t="s">
        <v>14700</v>
      </c>
      <c r="I3077" t="s">
        <v>14701</v>
      </c>
      <c r="J3077">
        <v>4</v>
      </c>
      <c r="L3077" t="s">
        <v>14702</v>
      </c>
      <c r="M3077" t="s">
        <v>14703</v>
      </c>
      <c r="N3077" t="s">
        <v>14704</v>
      </c>
      <c r="O3077" t="s">
        <v>14995</v>
      </c>
      <c r="P3077" t="s">
        <v>403</v>
      </c>
      <c r="Q3077" t="s">
        <v>272</v>
      </c>
      <c r="R3077" t="s">
        <v>8666</v>
      </c>
      <c r="S3077" t="s">
        <v>8645</v>
      </c>
      <c r="T3077" t="b">
        <v>0</v>
      </c>
      <c r="U3077" t="b">
        <v>0</v>
      </c>
      <c r="V3077">
        <v>2</v>
      </c>
      <c r="W3077">
        <v>0</v>
      </c>
      <c r="X3077">
        <v>8</v>
      </c>
      <c r="AF3077" t="s">
        <v>14993</v>
      </c>
      <c r="AG3077" t="s">
        <v>2818</v>
      </c>
      <c r="AH3077" t="s">
        <v>14996</v>
      </c>
    </row>
    <row r="3078" spans="1:34" x14ac:dyDescent="0.25">
      <c r="A3078">
        <v>9</v>
      </c>
      <c r="B3078" t="s">
        <v>14677</v>
      </c>
      <c r="C3078" t="s">
        <v>14678</v>
      </c>
      <c r="D3078">
        <v>46235</v>
      </c>
      <c r="E3078">
        <v>46250</v>
      </c>
      <c r="F3078" t="s">
        <v>14682</v>
      </c>
      <c r="G3078" t="s">
        <v>14683</v>
      </c>
      <c r="H3078" t="s">
        <v>14700</v>
      </c>
      <c r="I3078" t="s">
        <v>14701</v>
      </c>
      <c r="J3078">
        <v>4</v>
      </c>
      <c r="L3078" t="s">
        <v>14702</v>
      </c>
      <c r="M3078" t="s">
        <v>14703</v>
      </c>
      <c r="N3078" t="s">
        <v>14704</v>
      </c>
      <c r="O3078" t="s">
        <v>14997</v>
      </c>
      <c r="P3078" t="s">
        <v>398</v>
      </c>
      <c r="Q3078" t="s">
        <v>272</v>
      </c>
      <c r="R3078" t="s">
        <v>8666</v>
      </c>
      <c r="S3078" t="s">
        <v>8645</v>
      </c>
      <c r="T3078" t="b">
        <v>0</v>
      </c>
      <c r="U3078" t="b">
        <v>0</v>
      </c>
      <c r="V3078">
        <v>2</v>
      </c>
      <c r="W3078">
        <v>0</v>
      </c>
      <c r="X3078">
        <v>12</v>
      </c>
      <c r="AF3078" t="s">
        <v>14993</v>
      </c>
      <c r="AG3078" t="s">
        <v>2818</v>
      </c>
      <c r="AH3078" t="s">
        <v>14998</v>
      </c>
    </row>
    <row r="3079" spans="1:34" x14ac:dyDescent="0.25">
      <c r="A3079">
        <v>9</v>
      </c>
      <c r="B3079" t="s">
        <v>14677</v>
      </c>
      <c r="C3079" t="s">
        <v>14678</v>
      </c>
      <c r="D3079">
        <v>46235</v>
      </c>
      <c r="E3079">
        <v>46250</v>
      </c>
      <c r="F3079" t="s">
        <v>14682</v>
      </c>
      <c r="G3079" t="s">
        <v>14683</v>
      </c>
      <c r="H3079" t="s">
        <v>14700</v>
      </c>
      <c r="I3079" t="s">
        <v>14701</v>
      </c>
      <c r="J3079">
        <v>4</v>
      </c>
      <c r="L3079" t="s">
        <v>14702</v>
      </c>
      <c r="M3079" t="s">
        <v>14703</v>
      </c>
      <c r="N3079" t="s">
        <v>14704</v>
      </c>
      <c r="O3079" t="s">
        <v>14999</v>
      </c>
      <c r="P3079" t="s">
        <v>14739</v>
      </c>
      <c r="Q3079" t="s">
        <v>8646</v>
      </c>
      <c r="R3079" t="s">
        <v>8646</v>
      </c>
      <c r="S3079" t="s">
        <v>14740</v>
      </c>
      <c r="T3079" t="b">
        <v>0</v>
      </c>
      <c r="U3079" t="b">
        <v>0</v>
      </c>
      <c r="V3079">
        <v>1</v>
      </c>
      <c r="W3079">
        <v>60</v>
      </c>
      <c r="X3079">
        <v>12</v>
      </c>
      <c r="AB3079">
        <v>2</v>
      </c>
      <c r="AC3079">
        <v>1</v>
      </c>
      <c r="AD3079">
        <v>3</v>
      </c>
      <c r="AE3079" t="s">
        <v>2289</v>
      </c>
      <c r="AG3079" t="s">
        <v>15000</v>
      </c>
      <c r="AH3079" t="s">
        <v>15001</v>
      </c>
    </row>
    <row r="3080" spans="1:34" x14ac:dyDescent="0.25">
      <c r="A3080">
        <v>9</v>
      </c>
      <c r="B3080" t="s">
        <v>14677</v>
      </c>
      <c r="C3080" t="s">
        <v>14678</v>
      </c>
      <c r="D3080">
        <v>46235</v>
      </c>
      <c r="E3080">
        <v>46250</v>
      </c>
      <c r="F3080" t="s">
        <v>14682</v>
      </c>
      <c r="G3080" t="s">
        <v>14683</v>
      </c>
      <c r="H3080" t="s">
        <v>14700</v>
      </c>
      <c r="I3080" t="s">
        <v>14701</v>
      </c>
      <c r="J3080">
        <v>4</v>
      </c>
      <c r="L3080" t="s">
        <v>14702</v>
      </c>
      <c r="M3080" t="s">
        <v>14703</v>
      </c>
      <c r="N3080" t="s">
        <v>14704</v>
      </c>
      <c r="O3080" t="s">
        <v>15002</v>
      </c>
      <c r="P3080" t="s">
        <v>14739</v>
      </c>
      <c r="Q3080" t="s">
        <v>8646</v>
      </c>
      <c r="R3080" t="s">
        <v>8646</v>
      </c>
      <c r="S3080" t="s">
        <v>14740</v>
      </c>
      <c r="T3080" t="b">
        <v>0</v>
      </c>
      <c r="U3080" t="b">
        <v>0</v>
      </c>
      <c r="V3080">
        <v>2</v>
      </c>
      <c r="W3080">
        <v>100</v>
      </c>
      <c r="X3080">
        <v>10</v>
      </c>
      <c r="AB3080">
        <v>2</v>
      </c>
      <c r="AC3080">
        <v>1</v>
      </c>
      <c r="AD3080">
        <v>3</v>
      </c>
      <c r="AE3080" t="s">
        <v>618</v>
      </c>
      <c r="AG3080" t="s">
        <v>15003</v>
      </c>
      <c r="AH3080" t="s">
        <v>15004</v>
      </c>
    </row>
    <row r="3081" spans="1:34" x14ac:dyDescent="0.25">
      <c r="A3081">
        <v>9</v>
      </c>
      <c r="B3081" t="s">
        <v>14677</v>
      </c>
      <c r="C3081" t="s">
        <v>14678</v>
      </c>
      <c r="D3081">
        <v>46235</v>
      </c>
      <c r="E3081">
        <v>46250</v>
      </c>
      <c r="F3081" t="s">
        <v>14682</v>
      </c>
      <c r="G3081" t="s">
        <v>14683</v>
      </c>
      <c r="H3081" t="s">
        <v>14700</v>
      </c>
      <c r="I3081" t="s">
        <v>14701</v>
      </c>
      <c r="J3081">
        <v>4</v>
      </c>
      <c r="L3081" t="s">
        <v>14702</v>
      </c>
      <c r="M3081" t="s">
        <v>14703</v>
      </c>
      <c r="N3081" t="s">
        <v>14704</v>
      </c>
      <c r="O3081" t="s">
        <v>15005</v>
      </c>
      <c r="P3081" t="s">
        <v>14739</v>
      </c>
      <c r="Q3081" t="s">
        <v>8646</v>
      </c>
      <c r="R3081" t="s">
        <v>8646</v>
      </c>
      <c r="S3081" t="s">
        <v>14740</v>
      </c>
      <c r="T3081" t="b">
        <v>0</v>
      </c>
      <c r="U3081" t="b">
        <v>0</v>
      </c>
      <c r="V3081">
        <v>3</v>
      </c>
      <c r="W3081">
        <v>100</v>
      </c>
      <c r="X3081">
        <v>10</v>
      </c>
      <c r="AB3081">
        <v>2</v>
      </c>
      <c r="AC3081">
        <v>1</v>
      </c>
      <c r="AD3081">
        <v>3</v>
      </c>
      <c r="AE3081" t="s">
        <v>618</v>
      </c>
      <c r="AG3081" t="s">
        <v>15003</v>
      </c>
      <c r="AH3081" t="s">
        <v>15006</v>
      </c>
    </row>
    <row r="3082" spans="1:34" x14ac:dyDescent="0.25">
      <c r="A3082">
        <v>9</v>
      </c>
      <c r="B3082" t="s">
        <v>14677</v>
      </c>
      <c r="C3082" t="s">
        <v>14678</v>
      </c>
      <c r="D3082">
        <v>46235</v>
      </c>
      <c r="E3082">
        <v>46250</v>
      </c>
      <c r="F3082" t="s">
        <v>14682</v>
      </c>
      <c r="G3082" t="s">
        <v>14683</v>
      </c>
      <c r="H3082" t="s">
        <v>14700</v>
      </c>
      <c r="I3082" t="s">
        <v>14701</v>
      </c>
      <c r="J3082">
        <v>4</v>
      </c>
      <c r="L3082" t="s">
        <v>14702</v>
      </c>
      <c r="M3082" t="s">
        <v>14703</v>
      </c>
      <c r="N3082" t="s">
        <v>14704</v>
      </c>
      <c r="O3082" t="s">
        <v>15007</v>
      </c>
      <c r="P3082" t="s">
        <v>14739</v>
      </c>
      <c r="Q3082" t="s">
        <v>8646</v>
      </c>
      <c r="R3082" t="s">
        <v>8646</v>
      </c>
      <c r="S3082" t="s">
        <v>14740</v>
      </c>
      <c r="T3082" t="b">
        <v>0</v>
      </c>
      <c r="U3082" t="b">
        <v>0</v>
      </c>
      <c r="V3082">
        <v>4</v>
      </c>
      <c r="W3082">
        <v>110</v>
      </c>
      <c r="X3082">
        <v>10</v>
      </c>
      <c r="AB3082">
        <v>2</v>
      </c>
      <c r="AC3082">
        <v>1</v>
      </c>
      <c r="AD3082">
        <v>3</v>
      </c>
      <c r="AE3082" t="s">
        <v>618</v>
      </c>
      <c r="AG3082" t="s">
        <v>15008</v>
      </c>
      <c r="AH3082" t="s">
        <v>15009</v>
      </c>
    </row>
    <row r="3083" spans="1:34" x14ac:dyDescent="0.25">
      <c r="A3083">
        <v>9</v>
      </c>
      <c r="B3083" t="s">
        <v>14677</v>
      </c>
      <c r="C3083" t="s">
        <v>14678</v>
      </c>
      <c r="D3083">
        <v>46235</v>
      </c>
      <c r="E3083">
        <v>46250</v>
      </c>
      <c r="F3083" t="s">
        <v>14682</v>
      </c>
      <c r="G3083" t="s">
        <v>14683</v>
      </c>
      <c r="H3083" t="s">
        <v>14700</v>
      </c>
      <c r="I3083" t="s">
        <v>14701</v>
      </c>
      <c r="J3083">
        <v>4</v>
      </c>
      <c r="L3083" t="s">
        <v>14702</v>
      </c>
      <c r="M3083" t="s">
        <v>14703</v>
      </c>
      <c r="N3083" t="s">
        <v>14704</v>
      </c>
      <c r="O3083" t="s">
        <v>15010</v>
      </c>
      <c r="P3083" t="s">
        <v>41</v>
      </c>
      <c r="Q3083" t="s">
        <v>25</v>
      </c>
      <c r="R3083" t="s">
        <v>25</v>
      </c>
      <c r="S3083" t="s">
        <v>26</v>
      </c>
      <c r="T3083" t="b">
        <v>0</v>
      </c>
      <c r="U3083" t="b">
        <v>0</v>
      </c>
      <c r="V3083">
        <v>1</v>
      </c>
      <c r="W3083">
        <v>120</v>
      </c>
      <c r="X3083">
        <v>12</v>
      </c>
      <c r="AB3083">
        <v>2</v>
      </c>
      <c r="AC3083">
        <v>1</v>
      </c>
      <c r="AD3083">
        <v>3</v>
      </c>
      <c r="AE3083" t="s">
        <v>618</v>
      </c>
      <c r="AG3083" t="s">
        <v>15011</v>
      </c>
      <c r="AH3083" t="s">
        <v>15012</v>
      </c>
    </row>
    <row r="3084" spans="1:34" x14ac:dyDescent="0.25">
      <c r="A3084">
        <v>9</v>
      </c>
      <c r="B3084" t="s">
        <v>14677</v>
      </c>
      <c r="C3084" t="s">
        <v>14678</v>
      </c>
      <c r="D3084">
        <v>46235</v>
      </c>
      <c r="E3084">
        <v>46250</v>
      </c>
      <c r="F3084" t="s">
        <v>14682</v>
      </c>
      <c r="G3084" t="s">
        <v>14683</v>
      </c>
      <c r="H3084" t="s">
        <v>14700</v>
      </c>
      <c r="I3084" t="s">
        <v>14701</v>
      </c>
      <c r="J3084">
        <v>4</v>
      </c>
      <c r="L3084" t="s">
        <v>14702</v>
      </c>
      <c r="M3084" t="s">
        <v>14703</v>
      </c>
      <c r="N3084" t="s">
        <v>14704</v>
      </c>
      <c r="O3084" t="s">
        <v>15013</v>
      </c>
      <c r="P3084" t="s">
        <v>41</v>
      </c>
      <c r="Q3084" t="s">
        <v>25</v>
      </c>
      <c r="R3084" t="s">
        <v>25</v>
      </c>
      <c r="S3084" t="s">
        <v>26</v>
      </c>
      <c r="T3084" t="b">
        <v>0</v>
      </c>
      <c r="U3084" t="b">
        <v>0</v>
      </c>
      <c r="V3084">
        <v>2</v>
      </c>
      <c r="W3084">
        <v>120</v>
      </c>
      <c r="X3084">
        <v>12</v>
      </c>
      <c r="AB3084">
        <v>2</v>
      </c>
      <c r="AC3084">
        <v>1</v>
      </c>
      <c r="AD3084">
        <v>3</v>
      </c>
      <c r="AE3084" t="s">
        <v>1745</v>
      </c>
      <c r="AG3084" t="s">
        <v>15014</v>
      </c>
      <c r="AH3084" t="s">
        <v>15015</v>
      </c>
    </row>
    <row r="3085" spans="1:34" x14ac:dyDescent="0.25">
      <c r="A3085">
        <v>9</v>
      </c>
      <c r="B3085" t="s">
        <v>14677</v>
      </c>
      <c r="C3085" t="s">
        <v>14678</v>
      </c>
      <c r="D3085">
        <v>46235</v>
      </c>
      <c r="E3085">
        <v>46250</v>
      </c>
      <c r="F3085" t="s">
        <v>14682</v>
      </c>
      <c r="G3085" t="s">
        <v>14683</v>
      </c>
      <c r="H3085" t="s">
        <v>14700</v>
      </c>
      <c r="I3085" t="s">
        <v>14701</v>
      </c>
      <c r="J3085">
        <v>4</v>
      </c>
      <c r="L3085" t="s">
        <v>14702</v>
      </c>
      <c r="M3085" t="s">
        <v>14703</v>
      </c>
      <c r="N3085" t="s">
        <v>14704</v>
      </c>
      <c r="O3085" t="s">
        <v>15016</v>
      </c>
      <c r="P3085" t="s">
        <v>41</v>
      </c>
      <c r="Q3085" t="s">
        <v>25</v>
      </c>
      <c r="R3085" t="s">
        <v>25</v>
      </c>
      <c r="S3085" t="s">
        <v>26</v>
      </c>
      <c r="T3085" t="b">
        <v>0</v>
      </c>
      <c r="U3085" t="b">
        <v>0</v>
      </c>
      <c r="V3085">
        <v>3</v>
      </c>
      <c r="W3085">
        <v>120</v>
      </c>
      <c r="X3085">
        <v>11</v>
      </c>
      <c r="AB3085">
        <v>2</v>
      </c>
      <c r="AC3085">
        <v>1</v>
      </c>
      <c r="AD3085">
        <v>3</v>
      </c>
      <c r="AE3085" t="s">
        <v>610</v>
      </c>
      <c r="AG3085" t="s">
        <v>15017</v>
      </c>
      <c r="AH3085" t="s">
        <v>15018</v>
      </c>
    </row>
    <row r="3086" spans="1:34" x14ac:dyDescent="0.25">
      <c r="A3086">
        <v>9</v>
      </c>
      <c r="B3086" t="s">
        <v>14677</v>
      </c>
      <c r="C3086" t="s">
        <v>14678</v>
      </c>
      <c r="D3086">
        <v>46235</v>
      </c>
      <c r="E3086">
        <v>46250</v>
      </c>
      <c r="F3086" t="s">
        <v>14682</v>
      </c>
      <c r="G3086" t="s">
        <v>14683</v>
      </c>
      <c r="H3086" t="s">
        <v>14700</v>
      </c>
      <c r="I3086" t="s">
        <v>14701</v>
      </c>
      <c r="J3086">
        <v>4</v>
      </c>
      <c r="L3086" t="s">
        <v>14702</v>
      </c>
      <c r="M3086" t="s">
        <v>14703</v>
      </c>
      <c r="N3086" t="s">
        <v>14704</v>
      </c>
      <c r="O3086" t="s">
        <v>15019</v>
      </c>
      <c r="P3086" t="s">
        <v>45</v>
      </c>
      <c r="Q3086" t="s">
        <v>25</v>
      </c>
      <c r="R3086" t="s">
        <v>25</v>
      </c>
      <c r="S3086" t="s">
        <v>26</v>
      </c>
      <c r="T3086" t="b">
        <v>1</v>
      </c>
      <c r="U3086" t="b">
        <v>0</v>
      </c>
      <c r="V3086">
        <v>1</v>
      </c>
      <c r="W3086">
        <v>80</v>
      </c>
      <c r="X3086">
        <v>10</v>
      </c>
      <c r="AB3086">
        <v>2</v>
      </c>
      <c r="AC3086">
        <v>1</v>
      </c>
      <c r="AD3086">
        <v>3</v>
      </c>
      <c r="AE3086" t="s">
        <v>618</v>
      </c>
      <c r="AG3086" t="s">
        <v>15020</v>
      </c>
      <c r="AH3086" t="s">
        <v>15021</v>
      </c>
    </row>
    <row r="3087" spans="1:34" x14ac:dyDescent="0.25">
      <c r="A3087">
        <v>9</v>
      </c>
      <c r="B3087" t="s">
        <v>14677</v>
      </c>
      <c r="C3087" t="s">
        <v>14678</v>
      </c>
      <c r="D3087">
        <v>46235</v>
      </c>
      <c r="E3087">
        <v>46250</v>
      </c>
      <c r="F3087" t="s">
        <v>14682</v>
      </c>
      <c r="G3087" t="s">
        <v>14683</v>
      </c>
      <c r="H3087" t="s">
        <v>14700</v>
      </c>
      <c r="I3087" t="s">
        <v>14701</v>
      </c>
      <c r="J3087">
        <v>4</v>
      </c>
      <c r="L3087" t="s">
        <v>14702</v>
      </c>
      <c r="M3087" t="s">
        <v>14703</v>
      </c>
      <c r="N3087" t="s">
        <v>14704</v>
      </c>
      <c r="O3087" t="s">
        <v>15022</v>
      </c>
      <c r="P3087" t="s">
        <v>45</v>
      </c>
      <c r="Q3087" t="s">
        <v>25</v>
      </c>
      <c r="R3087" t="s">
        <v>25</v>
      </c>
      <c r="S3087" t="s">
        <v>26</v>
      </c>
      <c r="T3087" t="b">
        <v>1</v>
      </c>
      <c r="U3087" t="b">
        <v>0</v>
      </c>
      <c r="V3087">
        <v>2</v>
      </c>
      <c r="W3087">
        <v>80</v>
      </c>
      <c r="X3087">
        <v>10</v>
      </c>
      <c r="AB3087">
        <v>2</v>
      </c>
      <c r="AC3087">
        <v>1</v>
      </c>
      <c r="AD3087">
        <v>3</v>
      </c>
      <c r="AE3087" t="s">
        <v>1745</v>
      </c>
      <c r="AG3087" t="s">
        <v>15023</v>
      </c>
      <c r="AH3087" t="s">
        <v>15024</v>
      </c>
    </row>
    <row r="3088" spans="1:34" x14ac:dyDescent="0.25">
      <c r="A3088">
        <v>9</v>
      </c>
      <c r="B3088" t="s">
        <v>14677</v>
      </c>
      <c r="C3088" t="s">
        <v>14678</v>
      </c>
      <c r="D3088">
        <v>46235</v>
      </c>
      <c r="E3088">
        <v>46250</v>
      </c>
      <c r="F3088" t="s">
        <v>14682</v>
      </c>
      <c r="G3088" t="s">
        <v>14683</v>
      </c>
      <c r="H3088" t="s">
        <v>14700</v>
      </c>
      <c r="I3088" t="s">
        <v>14701</v>
      </c>
      <c r="J3088">
        <v>4</v>
      </c>
      <c r="L3088" t="s">
        <v>14702</v>
      </c>
      <c r="M3088" t="s">
        <v>14703</v>
      </c>
      <c r="N3088" t="s">
        <v>14704</v>
      </c>
      <c r="O3088" t="s">
        <v>15025</v>
      </c>
      <c r="P3088" t="s">
        <v>45</v>
      </c>
      <c r="Q3088" t="s">
        <v>25</v>
      </c>
      <c r="R3088" t="s">
        <v>25</v>
      </c>
      <c r="S3088" t="s">
        <v>26</v>
      </c>
      <c r="T3088" t="b">
        <v>1</v>
      </c>
      <c r="U3088" t="b">
        <v>0</v>
      </c>
      <c r="V3088">
        <v>3</v>
      </c>
      <c r="W3088">
        <v>80</v>
      </c>
      <c r="X3088">
        <v>9</v>
      </c>
      <c r="AB3088">
        <v>2</v>
      </c>
      <c r="AC3088">
        <v>1</v>
      </c>
      <c r="AD3088">
        <v>3</v>
      </c>
      <c r="AE3088" t="s">
        <v>610</v>
      </c>
      <c r="AG3088" t="s">
        <v>15026</v>
      </c>
      <c r="AH3088" t="s">
        <v>15027</v>
      </c>
    </row>
    <row r="3089" spans="1:34" x14ac:dyDescent="0.25">
      <c r="A3089">
        <v>9</v>
      </c>
      <c r="B3089" t="s">
        <v>14677</v>
      </c>
      <c r="C3089" t="s">
        <v>14678</v>
      </c>
      <c r="D3089">
        <v>46235</v>
      </c>
      <c r="E3089">
        <v>46250</v>
      </c>
      <c r="F3089" t="s">
        <v>14682</v>
      </c>
      <c r="G3089" t="s">
        <v>14683</v>
      </c>
      <c r="H3089" t="s">
        <v>14700</v>
      </c>
      <c r="I3089" t="s">
        <v>14701</v>
      </c>
      <c r="J3089">
        <v>4</v>
      </c>
      <c r="L3089" t="s">
        <v>14702</v>
      </c>
      <c r="M3089" t="s">
        <v>14703</v>
      </c>
      <c r="N3089" t="s">
        <v>14704</v>
      </c>
      <c r="O3089" t="s">
        <v>15028</v>
      </c>
      <c r="P3089" t="s">
        <v>309</v>
      </c>
      <c r="Q3089" t="s">
        <v>148</v>
      </c>
      <c r="R3089" t="s">
        <v>8661</v>
      </c>
      <c r="S3089" t="s">
        <v>8645</v>
      </c>
      <c r="T3089" t="b">
        <v>0</v>
      </c>
      <c r="U3089" t="b">
        <v>0</v>
      </c>
      <c r="V3089">
        <v>1</v>
      </c>
      <c r="W3089">
        <v>10</v>
      </c>
      <c r="X3089">
        <v>12</v>
      </c>
      <c r="AB3089">
        <v>2</v>
      </c>
      <c r="AC3089">
        <v>1</v>
      </c>
      <c r="AD3089">
        <v>3</v>
      </c>
      <c r="AE3089" t="s">
        <v>2289</v>
      </c>
      <c r="AG3089" t="s">
        <v>15029</v>
      </c>
      <c r="AH3089" t="s">
        <v>15030</v>
      </c>
    </row>
    <row r="3090" spans="1:34" x14ac:dyDescent="0.25">
      <c r="A3090">
        <v>9</v>
      </c>
      <c r="B3090" t="s">
        <v>14677</v>
      </c>
      <c r="C3090" t="s">
        <v>14678</v>
      </c>
      <c r="D3090">
        <v>46235</v>
      </c>
      <c r="E3090">
        <v>46250</v>
      </c>
      <c r="F3090" t="s">
        <v>14682</v>
      </c>
      <c r="G3090" t="s">
        <v>14683</v>
      </c>
      <c r="H3090" t="s">
        <v>14700</v>
      </c>
      <c r="I3090" t="s">
        <v>14701</v>
      </c>
      <c r="J3090">
        <v>4</v>
      </c>
      <c r="L3090" t="s">
        <v>14702</v>
      </c>
      <c r="M3090" t="s">
        <v>14703</v>
      </c>
      <c r="N3090" t="s">
        <v>14704</v>
      </c>
      <c r="O3090" t="s">
        <v>15031</v>
      </c>
      <c r="P3090" t="s">
        <v>309</v>
      </c>
      <c r="Q3090" t="s">
        <v>148</v>
      </c>
      <c r="R3090" t="s">
        <v>8661</v>
      </c>
      <c r="S3090" t="s">
        <v>8645</v>
      </c>
      <c r="T3090" t="b">
        <v>0</v>
      </c>
      <c r="U3090" t="b">
        <v>0</v>
      </c>
      <c r="V3090">
        <v>2</v>
      </c>
      <c r="W3090">
        <v>15</v>
      </c>
      <c r="X3090">
        <v>12</v>
      </c>
      <c r="AB3090">
        <v>2</v>
      </c>
      <c r="AC3090">
        <v>1</v>
      </c>
      <c r="AD3090">
        <v>3</v>
      </c>
      <c r="AE3090" t="s">
        <v>2289</v>
      </c>
      <c r="AG3090" t="s">
        <v>15029</v>
      </c>
      <c r="AH3090" t="s">
        <v>15032</v>
      </c>
    </row>
    <row r="3091" spans="1:34" x14ac:dyDescent="0.25">
      <c r="A3091">
        <v>9</v>
      </c>
      <c r="B3091" t="s">
        <v>14677</v>
      </c>
      <c r="C3091" t="s">
        <v>14678</v>
      </c>
      <c r="D3091">
        <v>46235</v>
      </c>
      <c r="E3091">
        <v>46250</v>
      </c>
      <c r="F3091" t="s">
        <v>14682</v>
      </c>
      <c r="G3091" t="s">
        <v>14683</v>
      </c>
      <c r="H3091" t="s">
        <v>14700</v>
      </c>
      <c r="I3091" t="s">
        <v>14701</v>
      </c>
      <c r="J3091">
        <v>4</v>
      </c>
      <c r="L3091" t="s">
        <v>14702</v>
      </c>
      <c r="M3091" t="s">
        <v>14703</v>
      </c>
      <c r="N3091" t="s">
        <v>14704</v>
      </c>
      <c r="O3091" t="s">
        <v>15033</v>
      </c>
      <c r="P3091" t="s">
        <v>309</v>
      </c>
      <c r="Q3091" t="s">
        <v>148</v>
      </c>
      <c r="R3091" t="s">
        <v>8661</v>
      </c>
      <c r="S3091" t="s">
        <v>8645</v>
      </c>
      <c r="T3091" t="b">
        <v>0</v>
      </c>
      <c r="U3091" t="b">
        <v>0</v>
      </c>
      <c r="V3091">
        <v>3</v>
      </c>
      <c r="W3091">
        <v>15</v>
      </c>
      <c r="X3091">
        <v>8</v>
      </c>
      <c r="AB3091">
        <v>2</v>
      </c>
      <c r="AC3091">
        <v>1</v>
      </c>
      <c r="AD3091">
        <v>3</v>
      </c>
      <c r="AE3091" t="s">
        <v>2289</v>
      </c>
      <c r="AG3091" t="s">
        <v>15034</v>
      </c>
      <c r="AH3091" t="s">
        <v>15035</v>
      </c>
    </row>
    <row r="3092" spans="1:34" x14ac:dyDescent="0.25">
      <c r="A3092">
        <v>9</v>
      </c>
      <c r="B3092" t="s">
        <v>14677</v>
      </c>
      <c r="C3092" t="s">
        <v>14678</v>
      </c>
      <c r="D3092">
        <v>46235</v>
      </c>
      <c r="E3092">
        <v>46250</v>
      </c>
      <c r="F3092" t="s">
        <v>14682</v>
      </c>
      <c r="G3092" t="s">
        <v>14683</v>
      </c>
      <c r="H3092" t="s">
        <v>14700</v>
      </c>
      <c r="I3092" t="s">
        <v>14701</v>
      </c>
      <c r="J3092">
        <v>4</v>
      </c>
      <c r="L3092" t="s">
        <v>14702</v>
      </c>
      <c r="M3092" t="s">
        <v>14703</v>
      </c>
      <c r="N3092" t="s">
        <v>14704</v>
      </c>
      <c r="O3092" t="s">
        <v>15036</v>
      </c>
      <c r="P3092" t="s">
        <v>229</v>
      </c>
      <c r="Q3092" t="s">
        <v>8650</v>
      </c>
      <c r="R3092" t="s">
        <v>8637</v>
      </c>
      <c r="S3092" t="s">
        <v>8645</v>
      </c>
      <c r="T3092" t="b">
        <v>1</v>
      </c>
      <c r="U3092" t="b">
        <v>0</v>
      </c>
      <c r="V3092">
        <v>1</v>
      </c>
      <c r="W3092">
        <v>20</v>
      </c>
      <c r="X3092">
        <v>12</v>
      </c>
      <c r="AB3092">
        <v>2</v>
      </c>
      <c r="AC3092">
        <v>1</v>
      </c>
      <c r="AD3092">
        <v>3</v>
      </c>
      <c r="AE3092" t="s">
        <v>2289</v>
      </c>
      <c r="AG3092" t="s">
        <v>15037</v>
      </c>
      <c r="AH3092" t="s">
        <v>15038</v>
      </c>
    </row>
    <row r="3093" spans="1:34" x14ac:dyDescent="0.25">
      <c r="A3093">
        <v>9</v>
      </c>
      <c r="B3093" t="s">
        <v>14677</v>
      </c>
      <c r="C3093" t="s">
        <v>14678</v>
      </c>
      <c r="D3093">
        <v>46235</v>
      </c>
      <c r="E3093">
        <v>46250</v>
      </c>
      <c r="F3093" t="s">
        <v>14682</v>
      </c>
      <c r="G3093" t="s">
        <v>14683</v>
      </c>
      <c r="H3093" t="s">
        <v>14700</v>
      </c>
      <c r="I3093" t="s">
        <v>14701</v>
      </c>
      <c r="J3093">
        <v>4</v>
      </c>
      <c r="L3093" t="s">
        <v>14702</v>
      </c>
      <c r="M3093" t="s">
        <v>14703</v>
      </c>
      <c r="N3093" t="s">
        <v>14704</v>
      </c>
      <c r="O3093" t="s">
        <v>15039</v>
      </c>
      <c r="P3093" t="s">
        <v>229</v>
      </c>
      <c r="Q3093" t="s">
        <v>8650</v>
      </c>
      <c r="R3093" t="s">
        <v>8637</v>
      </c>
      <c r="S3093" t="s">
        <v>8645</v>
      </c>
      <c r="T3093" t="b">
        <v>1</v>
      </c>
      <c r="U3093" t="b">
        <v>0</v>
      </c>
      <c r="V3093">
        <v>2</v>
      </c>
      <c r="W3093">
        <v>25</v>
      </c>
      <c r="X3093">
        <v>11</v>
      </c>
      <c r="AB3093">
        <v>2</v>
      </c>
      <c r="AC3093">
        <v>1</v>
      </c>
      <c r="AD3093">
        <v>3</v>
      </c>
      <c r="AE3093" t="s">
        <v>618</v>
      </c>
      <c r="AG3093" t="s">
        <v>15040</v>
      </c>
      <c r="AH3093" t="s">
        <v>15041</v>
      </c>
    </row>
    <row r="3094" spans="1:34" x14ac:dyDescent="0.25">
      <c r="A3094">
        <v>9</v>
      </c>
      <c r="B3094" t="s">
        <v>14677</v>
      </c>
      <c r="C3094" t="s">
        <v>14678</v>
      </c>
      <c r="D3094">
        <v>46235</v>
      </c>
      <c r="E3094">
        <v>46250</v>
      </c>
      <c r="F3094" t="s">
        <v>14682</v>
      </c>
      <c r="G3094" t="s">
        <v>14683</v>
      </c>
      <c r="H3094" t="s">
        <v>14700</v>
      </c>
      <c r="I3094" t="s">
        <v>14701</v>
      </c>
      <c r="J3094">
        <v>4</v>
      </c>
      <c r="L3094" t="s">
        <v>14702</v>
      </c>
      <c r="M3094" t="s">
        <v>14703</v>
      </c>
      <c r="N3094" t="s">
        <v>14704</v>
      </c>
      <c r="O3094" t="s">
        <v>15042</v>
      </c>
      <c r="P3094" t="s">
        <v>229</v>
      </c>
      <c r="Q3094" t="s">
        <v>8650</v>
      </c>
      <c r="R3094" t="s">
        <v>8637</v>
      </c>
      <c r="S3094" t="s">
        <v>8645</v>
      </c>
      <c r="T3094" t="b">
        <v>1</v>
      </c>
      <c r="U3094" t="b">
        <v>0</v>
      </c>
      <c r="V3094">
        <v>3</v>
      </c>
      <c r="W3094">
        <v>25</v>
      </c>
      <c r="X3094">
        <v>9</v>
      </c>
      <c r="AB3094">
        <v>2</v>
      </c>
      <c r="AC3094">
        <v>1</v>
      </c>
      <c r="AD3094">
        <v>3</v>
      </c>
      <c r="AE3094" t="s">
        <v>618</v>
      </c>
      <c r="AG3094" t="s">
        <v>15040</v>
      </c>
      <c r="AH3094" t="s">
        <v>15043</v>
      </c>
    </row>
    <row r="3095" spans="1:34" x14ac:dyDescent="0.25">
      <c r="A3095">
        <v>9</v>
      </c>
      <c r="B3095" t="s">
        <v>14677</v>
      </c>
      <c r="C3095" t="s">
        <v>14678</v>
      </c>
      <c r="D3095">
        <v>46235</v>
      </c>
      <c r="E3095">
        <v>46250</v>
      </c>
      <c r="F3095" t="s">
        <v>14682</v>
      </c>
      <c r="G3095" t="s">
        <v>14683</v>
      </c>
      <c r="H3095" t="s">
        <v>14700</v>
      </c>
      <c r="I3095" t="s">
        <v>14701</v>
      </c>
      <c r="J3095">
        <v>4</v>
      </c>
      <c r="L3095" t="s">
        <v>14702</v>
      </c>
      <c r="M3095" t="s">
        <v>14703</v>
      </c>
      <c r="N3095" t="s">
        <v>14704</v>
      </c>
      <c r="O3095" t="s">
        <v>15044</v>
      </c>
      <c r="P3095" t="s">
        <v>102</v>
      </c>
      <c r="Q3095" t="s">
        <v>8644</v>
      </c>
      <c r="R3095" t="s">
        <v>8488</v>
      </c>
      <c r="S3095" t="s">
        <v>8794</v>
      </c>
      <c r="T3095" t="b">
        <v>1</v>
      </c>
      <c r="U3095" t="b">
        <v>0</v>
      </c>
      <c r="V3095">
        <v>1</v>
      </c>
      <c r="W3095">
        <v>20</v>
      </c>
      <c r="X3095">
        <v>12</v>
      </c>
      <c r="AB3095">
        <v>2</v>
      </c>
      <c r="AC3095">
        <v>1</v>
      </c>
      <c r="AD3095">
        <v>3</v>
      </c>
      <c r="AE3095" t="s">
        <v>618</v>
      </c>
      <c r="AG3095" t="s">
        <v>3189</v>
      </c>
      <c r="AH3095" t="s">
        <v>15045</v>
      </c>
    </row>
    <row r="3096" spans="1:34" x14ac:dyDescent="0.25">
      <c r="A3096">
        <v>9</v>
      </c>
      <c r="B3096" t="s">
        <v>14677</v>
      </c>
      <c r="C3096" t="s">
        <v>14678</v>
      </c>
      <c r="D3096">
        <v>46235</v>
      </c>
      <c r="E3096">
        <v>46250</v>
      </c>
      <c r="F3096" t="s">
        <v>14682</v>
      </c>
      <c r="G3096" t="s">
        <v>14683</v>
      </c>
      <c r="H3096" t="s">
        <v>14700</v>
      </c>
      <c r="I3096" t="s">
        <v>14701</v>
      </c>
      <c r="J3096">
        <v>4</v>
      </c>
      <c r="L3096" t="s">
        <v>14702</v>
      </c>
      <c r="M3096" t="s">
        <v>14703</v>
      </c>
      <c r="N3096" t="s">
        <v>14704</v>
      </c>
      <c r="O3096" t="s">
        <v>15046</v>
      </c>
      <c r="P3096" t="s">
        <v>102</v>
      </c>
      <c r="Q3096" t="s">
        <v>8644</v>
      </c>
      <c r="R3096" t="s">
        <v>8488</v>
      </c>
      <c r="S3096" t="s">
        <v>8794</v>
      </c>
      <c r="T3096" t="b">
        <v>1</v>
      </c>
      <c r="U3096" t="b">
        <v>0</v>
      </c>
      <c r="V3096">
        <v>2</v>
      </c>
      <c r="W3096">
        <v>22.5</v>
      </c>
      <c r="X3096">
        <v>10</v>
      </c>
      <c r="AB3096">
        <v>2</v>
      </c>
      <c r="AC3096">
        <v>1</v>
      </c>
      <c r="AD3096">
        <v>3</v>
      </c>
      <c r="AE3096" t="s">
        <v>618</v>
      </c>
      <c r="AG3096" t="s">
        <v>3189</v>
      </c>
      <c r="AH3096" t="s">
        <v>15047</v>
      </c>
    </row>
    <row r="3097" spans="1:34" x14ac:dyDescent="0.25">
      <c r="A3097">
        <v>9</v>
      </c>
      <c r="B3097" t="s">
        <v>14677</v>
      </c>
      <c r="C3097" t="s">
        <v>14678</v>
      </c>
      <c r="D3097">
        <v>46235</v>
      </c>
      <c r="E3097">
        <v>46250</v>
      </c>
      <c r="F3097" t="s">
        <v>14682</v>
      </c>
      <c r="G3097" t="s">
        <v>14683</v>
      </c>
      <c r="H3097" t="s">
        <v>14700</v>
      </c>
      <c r="I3097" t="s">
        <v>14701</v>
      </c>
      <c r="J3097">
        <v>4</v>
      </c>
      <c r="L3097" t="s">
        <v>14702</v>
      </c>
      <c r="M3097" t="s">
        <v>14703</v>
      </c>
      <c r="N3097" t="s">
        <v>14704</v>
      </c>
      <c r="O3097" t="s">
        <v>15048</v>
      </c>
      <c r="P3097" t="s">
        <v>102</v>
      </c>
      <c r="Q3097" t="s">
        <v>8644</v>
      </c>
      <c r="R3097" t="s">
        <v>8488</v>
      </c>
      <c r="S3097" t="s">
        <v>8794</v>
      </c>
      <c r="T3097" t="b">
        <v>1</v>
      </c>
      <c r="U3097" t="b">
        <v>0</v>
      </c>
      <c r="V3097">
        <v>3</v>
      </c>
      <c r="W3097">
        <v>25</v>
      </c>
      <c r="X3097">
        <v>8</v>
      </c>
      <c r="AB3097">
        <v>2</v>
      </c>
      <c r="AC3097">
        <v>1</v>
      </c>
      <c r="AD3097">
        <v>3</v>
      </c>
      <c r="AE3097" t="s">
        <v>618</v>
      </c>
      <c r="AG3097" t="s">
        <v>3189</v>
      </c>
      <c r="AH3097" t="s">
        <v>15049</v>
      </c>
    </row>
    <row r="3098" spans="1:34" x14ac:dyDescent="0.25">
      <c r="A3098">
        <v>9</v>
      </c>
      <c r="B3098" t="s">
        <v>14677</v>
      </c>
      <c r="C3098" t="s">
        <v>14678</v>
      </c>
      <c r="D3098">
        <v>46235</v>
      </c>
      <c r="E3098">
        <v>46250</v>
      </c>
      <c r="F3098" t="s">
        <v>14682</v>
      </c>
      <c r="G3098" t="s">
        <v>14683</v>
      </c>
      <c r="H3098" t="s">
        <v>14700</v>
      </c>
      <c r="I3098" t="s">
        <v>14701</v>
      </c>
      <c r="J3098">
        <v>4</v>
      </c>
      <c r="L3098" t="s">
        <v>14702</v>
      </c>
      <c r="M3098" t="s">
        <v>14703</v>
      </c>
      <c r="N3098" t="s">
        <v>14704</v>
      </c>
      <c r="O3098" t="s">
        <v>15050</v>
      </c>
      <c r="P3098" t="s">
        <v>1534</v>
      </c>
      <c r="Q3098" t="s">
        <v>2</v>
      </c>
      <c r="R3098" t="s">
        <v>2</v>
      </c>
      <c r="S3098" t="s">
        <v>8646</v>
      </c>
      <c r="T3098" t="b">
        <v>0</v>
      </c>
      <c r="U3098" t="b">
        <v>1</v>
      </c>
      <c r="V3098">
        <v>1</v>
      </c>
      <c r="W3098">
        <v>130</v>
      </c>
      <c r="Y3098">
        <v>60</v>
      </c>
      <c r="AH3098" t="s">
        <v>15051</v>
      </c>
    </row>
    <row r="3099" spans="1:34" x14ac:dyDescent="0.25">
      <c r="A3099">
        <v>9</v>
      </c>
      <c r="B3099" t="s">
        <v>14677</v>
      </c>
      <c r="C3099" t="s">
        <v>14678</v>
      </c>
      <c r="D3099">
        <v>46235</v>
      </c>
      <c r="E3099">
        <v>46250</v>
      </c>
      <c r="F3099" t="s">
        <v>14682</v>
      </c>
      <c r="G3099" t="s">
        <v>14683</v>
      </c>
      <c r="H3099" t="s">
        <v>14700</v>
      </c>
      <c r="I3099" t="s">
        <v>14701</v>
      </c>
      <c r="J3099">
        <v>4</v>
      </c>
      <c r="L3099" t="s">
        <v>14702</v>
      </c>
      <c r="M3099" t="s">
        <v>14703</v>
      </c>
      <c r="N3099" t="s">
        <v>14704</v>
      </c>
      <c r="O3099" t="s">
        <v>15052</v>
      </c>
      <c r="P3099" t="s">
        <v>1534</v>
      </c>
      <c r="Q3099" t="s">
        <v>2</v>
      </c>
      <c r="R3099" t="s">
        <v>2</v>
      </c>
      <c r="S3099" t="s">
        <v>8646</v>
      </c>
      <c r="T3099" t="b">
        <v>0</v>
      </c>
      <c r="U3099" t="b">
        <v>1</v>
      </c>
      <c r="V3099">
        <v>2</v>
      </c>
      <c r="W3099">
        <v>150</v>
      </c>
      <c r="Y3099">
        <v>49.8</v>
      </c>
      <c r="AG3099" t="s">
        <v>6856</v>
      </c>
      <c r="AH3099" t="s">
        <v>15053</v>
      </c>
    </row>
    <row r="3100" spans="1:34" x14ac:dyDescent="0.25">
      <c r="A3100">
        <v>9</v>
      </c>
      <c r="B3100" t="s">
        <v>14677</v>
      </c>
      <c r="C3100" t="s">
        <v>14678</v>
      </c>
      <c r="D3100">
        <v>46235</v>
      </c>
      <c r="E3100">
        <v>46250</v>
      </c>
      <c r="F3100" t="s">
        <v>14682</v>
      </c>
      <c r="G3100" t="s">
        <v>14683</v>
      </c>
      <c r="H3100" t="s">
        <v>14700</v>
      </c>
      <c r="I3100" t="s">
        <v>14701</v>
      </c>
      <c r="J3100">
        <v>4</v>
      </c>
      <c r="L3100" t="s">
        <v>14702</v>
      </c>
      <c r="M3100" t="s">
        <v>14703</v>
      </c>
      <c r="N3100" t="s">
        <v>14704</v>
      </c>
      <c r="O3100" t="s">
        <v>15054</v>
      </c>
      <c r="P3100" t="s">
        <v>363</v>
      </c>
      <c r="Q3100" t="s">
        <v>357</v>
      </c>
      <c r="R3100" t="s">
        <v>357</v>
      </c>
      <c r="S3100" t="s">
        <v>357</v>
      </c>
      <c r="T3100" t="b">
        <v>0</v>
      </c>
      <c r="U3100" t="b">
        <v>1</v>
      </c>
      <c r="V3100">
        <v>2</v>
      </c>
      <c r="Y3100">
        <v>780</v>
      </c>
      <c r="Z3100">
        <v>1.4</v>
      </c>
      <c r="AA3100" t="s">
        <v>3957</v>
      </c>
      <c r="AG3100" t="s">
        <v>15055</v>
      </c>
      <c r="AH3100" t="s">
        <v>14704</v>
      </c>
    </row>
    <row r="3101" spans="1:34" x14ac:dyDescent="0.25">
      <c r="A3101">
        <v>9</v>
      </c>
      <c r="B3101" t="s">
        <v>14677</v>
      </c>
      <c r="C3101" t="s">
        <v>14678</v>
      </c>
      <c r="D3101">
        <v>46235</v>
      </c>
      <c r="E3101">
        <v>46250</v>
      </c>
      <c r="F3101" t="s">
        <v>14682</v>
      </c>
      <c r="G3101" t="s">
        <v>14683</v>
      </c>
      <c r="H3101" t="s">
        <v>14705</v>
      </c>
      <c r="I3101" t="s">
        <v>14706</v>
      </c>
      <c r="J3101">
        <v>1</v>
      </c>
      <c r="L3101" t="s">
        <v>14687</v>
      </c>
      <c r="M3101" t="s">
        <v>14707</v>
      </c>
      <c r="N3101" t="s">
        <v>14708</v>
      </c>
      <c r="O3101" t="s">
        <v>15056</v>
      </c>
      <c r="P3101" t="s">
        <v>363</v>
      </c>
      <c r="Q3101" t="s">
        <v>357</v>
      </c>
      <c r="R3101" t="s">
        <v>357</v>
      </c>
      <c r="S3101" t="s">
        <v>357</v>
      </c>
      <c r="T3101" t="b">
        <v>0</v>
      </c>
      <c r="U3101" t="b">
        <v>1</v>
      </c>
      <c r="V3101">
        <v>1</v>
      </c>
      <c r="Y3101">
        <v>301</v>
      </c>
      <c r="Z3101">
        <v>0.6</v>
      </c>
      <c r="AA3101" t="s">
        <v>3957</v>
      </c>
      <c r="AG3101" t="s">
        <v>15057</v>
      </c>
      <c r="AH3101" t="s">
        <v>14707</v>
      </c>
    </row>
    <row r="3102" spans="1:34" x14ac:dyDescent="0.25">
      <c r="A3102">
        <v>9</v>
      </c>
      <c r="B3102" t="s">
        <v>14677</v>
      </c>
      <c r="C3102" t="s">
        <v>14678</v>
      </c>
      <c r="D3102">
        <v>46235</v>
      </c>
      <c r="E3102">
        <v>46250</v>
      </c>
      <c r="F3102" t="s">
        <v>14682</v>
      </c>
      <c r="G3102" t="s">
        <v>14683</v>
      </c>
      <c r="H3102" t="s">
        <v>14705</v>
      </c>
      <c r="I3102" t="s">
        <v>14706</v>
      </c>
      <c r="J3102">
        <v>1</v>
      </c>
      <c r="L3102" t="s">
        <v>14687</v>
      </c>
      <c r="M3102" t="s">
        <v>14707</v>
      </c>
      <c r="N3102" t="s">
        <v>14708</v>
      </c>
      <c r="O3102" t="s">
        <v>15058</v>
      </c>
      <c r="P3102" t="s">
        <v>394</v>
      </c>
      <c r="Q3102" t="s">
        <v>272</v>
      </c>
      <c r="R3102" t="s">
        <v>8666</v>
      </c>
      <c r="S3102" t="s">
        <v>8645</v>
      </c>
      <c r="T3102" t="b">
        <v>0</v>
      </c>
      <c r="U3102" t="b">
        <v>0</v>
      </c>
      <c r="V3102">
        <v>1</v>
      </c>
      <c r="W3102">
        <v>0</v>
      </c>
      <c r="X3102">
        <v>15</v>
      </c>
      <c r="AF3102" t="s">
        <v>15059</v>
      </c>
      <c r="AG3102" t="s">
        <v>4484</v>
      </c>
      <c r="AH3102" t="s">
        <v>15060</v>
      </c>
    </row>
    <row r="3103" spans="1:34" x14ac:dyDescent="0.25">
      <c r="A3103">
        <v>9</v>
      </c>
      <c r="B3103" t="s">
        <v>14677</v>
      </c>
      <c r="C3103" t="s">
        <v>14678</v>
      </c>
      <c r="D3103">
        <v>46235</v>
      </c>
      <c r="E3103">
        <v>46250</v>
      </c>
      <c r="F3103" t="s">
        <v>14682</v>
      </c>
      <c r="G3103" t="s">
        <v>14683</v>
      </c>
      <c r="H3103" t="s">
        <v>14705</v>
      </c>
      <c r="I3103" t="s">
        <v>14706</v>
      </c>
      <c r="J3103">
        <v>1</v>
      </c>
      <c r="L3103" t="s">
        <v>14687</v>
      </c>
      <c r="M3103" t="s">
        <v>14707</v>
      </c>
      <c r="N3103" t="s">
        <v>14708</v>
      </c>
      <c r="O3103" t="s">
        <v>15061</v>
      </c>
      <c r="P3103" t="s">
        <v>398</v>
      </c>
      <c r="Q3103" t="s">
        <v>272</v>
      </c>
      <c r="R3103" t="s">
        <v>8666</v>
      </c>
      <c r="S3103" t="s">
        <v>8645</v>
      </c>
      <c r="T3103" t="b">
        <v>0</v>
      </c>
      <c r="U3103" t="b">
        <v>0</v>
      </c>
      <c r="V3103">
        <v>1</v>
      </c>
      <c r="W3103">
        <v>0</v>
      </c>
      <c r="X3103">
        <v>12</v>
      </c>
      <c r="AF3103" t="s">
        <v>15059</v>
      </c>
      <c r="AH3103" t="s">
        <v>15062</v>
      </c>
    </row>
    <row r="3104" spans="1:34" x14ac:dyDescent="0.25">
      <c r="A3104">
        <v>9</v>
      </c>
      <c r="B3104" t="s">
        <v>14677</v>
      </c>
      <c r="C3104" t="s">
        <v>14678</v>
      </c>
      <c r="D3104">
        <v>46235</v>
      </c>
      <c r="E3104">
        <v>46250</v>
      </c>
      <c r="F3104" t="s">
        <v>14682</v>
      </c>
      <c r="G3104" t="s">
        <v>14683</v>
      </c>
      <c r="H3104" t="s">
        <v>14705</v>
      </c>
      <c r="I3104" t="s">
        <v>14706</v>
      </c>
      <c r="J3104">
        <v>1</v>
      </c>
      <c r="L3104" t="s">
        <v>14687</v>
      </c>
      <c r="M3104" t="s">
        <v>14707</v>
      </c>
      <c r="N3104" t="s">
        <v>14708</v>
      </c>
      <c r="O3104" t="s">
        <v>15063</v>
      </c>
      <c r="P3104" t="s">
        <v>403</v>
      </c>
      <c r="Q3104" t="s">
        <v>272</v>
      </c>
      <c r="R3104" t="s">
        <v>8666</v>
      </c>
      <c r="S3104" t="s">
        <v>8645</v>
      </c>
      <c r="T3104" t="b">
        <v>0</v>
      </c>
      <c r="U3104" t="b">
        <v>0</v>
      </c>
      <c r="V3104">
        <v>1</v>
      </c>
      <c r="W3104">
        <v>0</v>
      </c>
      <c r="X3104">
        <v>8</v>
      </c>
      <c r="AF3104" t="s">
        <v>15059</v>
      </c>
      <c r="AH3104" t="s">
        <v>15064</v>
      </c>
    </row>
    <row r="3105" spans="1:34" x14ac:dyDescent="0.25">
      <c r="A3105">
        <v>9</v>
      </c>
      <c r="B3105" t="s">
        <v>14677</v>
      </c>
      <c r="C3105" t="s">
        <v>14678</v>
      </c>
      <c r="D3105">
        <v>46235</v>
      </c>
      <c r="E3105">
        <v>46250</v>
      </c>
      <c r="F3105" t="s">
        <v>14682</v>
      </c>
      <c r="G3105" t="s">
        <v>14683</v>
      </c>
      <c r="H3105" t="s">
        <v>14705</v>
      </c>
      <c r="I3105" t="s">
        <v>14706</v>
      </c>
      <c r="J3105">
        <v>1</v>
      </c>
      <c r="L3105" t="s">
        <v>14687</v>
      </c>
      <c r="M3105" t="s">
        <v>14707</v>
      </c>
      <c r="N3105" t="s">
        <v>14708</v>
      </c>
      <c r="O3105" t="s">
        <v>15065</v>
      </c>
      <c r="P3105" t="s">
        <v>407</v>
      </c>
      <c r="Q3105" t="s">
        <v>272</v>
      </c>
      <c r="R3105" t="s">
        <v>8666</v>
      </c>
      <c r="S3105" t="s">
        <v>8645</v>
      </c>
      <c r="T3105" t="b">
        <v>0</v>
      </c>
      <c r="U3105" t="b">
        <v>0</v>
      </c>
      <c r="V3105">
        <v>1</v>
      </c>
      <c r="W3105">
        <v>0</v>
      </c>
      <c r="X3105">
        <v>10</v>
      </c>
      <c r="AF3105" t="s">
        <v>15059</v>
      </c>
      <c r="AH3105" t="s">
        <v>15066</v>
      </c>
    </row>
    <row r="3106" spans="1:34" x14ac:dyDescent="0.25">
      <c r="A3106">
        <v>9</v>
      </c>
      <c r="B3106" t="s">
        <v>14677</v>
      </c>
      <c r="C3106" t="s">
        <v>14678</v>
      </c>
      <c r="D3106">
        <v>46235</v>
      </c>
      <c r="E3106">
        <v>46250</v>
      </c>
      <c r="F3106" t="s">
        <v>14682</v>
      </c>
      <c r="G3106" t="s">
        <v>14683</v>
      </c>
      <c r="H3106" t="s">
        <v>14705</v>
      </c>
      <c r="I3106" t="s">
        <v>14706</v>
      </c>
      <c r="J3106">
        <v>1</v>
      </c>
      <c r="L3106" t="s">
        <v>14687</v>
      </c>
      <c r="M3106" t="s">
        <v>14707</v>
      </c>
      <c r="N3106" t="s">
        <v>14708</v>
      </c>
      <c r="O3106" t="s">
        <v>15067</v>
      </c>
      <c r="P3106" t="s">
        <v>389</v>
      </c>
      <c r="Q3106" t="s">
        <v>148</v>
      </c>
      <c r="R3106" t="s">
        <v>8659</v>
      </c>
      <c r="S3106" t="s">
        <v>8662</v>
      </c>
      <c r="T3106" t="b">
        <v>0</v>
      </c>
      <c r="U3106" t="b">
        <v>0</v>
      </c>
      <c r="V3106">
        <v>1</v>
      </c>
      <c r="W3106">
        <v>0</v>
      </c>
      <c r="X3106">
        <v>10</v>
      </c>
      <c r="AF3106" t="s">
        <v>15059</v>
      </c>
      <c r="AH3106" t="s">
        <v>15068</v>
      </c>
    </row>
    <row r="3107" spans="1:34" x14ac:dyDescent="0.25">
      <c r="A3107">
        <v>9</v>
      </c>
      <c r="B3107" t="s">
        <v>14677</v>
      </c>
      <c r="C3107" t="s">
        <v>14678</v>
      </c>
      <c r="D3107">
        <v>46235</v>
      </c>
      <c r="E3107">
        <v>46250</v>
      </c>
      <c r="F3107" t="s">
        <v>14682</v>
      </c>
      <c r="G3107" t="s">
        <v>14683</v>
      </c>
      <c r="H3107" t="s">
        <v>14705</v>
      </c>
      <c r="I3107" t="s">
        <v>14706</v>
      </c>
      <c r="J3107">
        <v>1</v>
      </c>
      <c r="L3107" t="s">
        <v>14687</v>
      </c>
      <c r="M3107" t="s">
        <v>14707</v>
      </c>
      <c r="N3107" t="s">
        <v>14708</v>
      </c>
      <c r="O3107" t="s">
        <v>15069</v>
      </c>
      <c r="P3107" t="s">
        <v>394</v>
      </c>
      <c r="Q3107" t="s">
        <v>272</v>
      </c>
      <c r="R3107" t="s">
        <v>8666</v>
      </c>
      <c r="S3107" t="s">
        <v>8645</v>
      </c>
      <c r="T3107" t="b">
        <v>0</v>
      </c>
      <c r="U3107" t="b">
        <v>0</v>
      </c>
      <c r="V3107">
        <v>2</v>
      </c>
      <c r="W3107">
        <v>0</v>
      </c>
      <c r="X3107">
        <v>15</v>
      </c>
      <c r="AF3107" t="s">
        <v>15070</v>
      </c>
      <c r="AG3107" t="s">
        <v>4484</v>
      </c>
      <c r="AH3107" t="s">
        <v>15071</v>
      </c>
    </row>
    <row r="3108" spans="1:34" x14ac:dyDescent="0.25">
      <c r="A3108">
        <v>9</v>
      </c>
      <c r="B3108" t="s">
        <v>14677</v>
      </c>
      <c r="C3108" t="s">
        <v>14678</v>
      </c>
      <c r="D3108">
        <v>46235</v>
      </c>
      <c r="E3108">
        <v>46250</v>
      </c>
      <c r="F3108" t="s">
        <v>14682</v>
      </c>
      <c r="G3108" t="s">
        <v>14683</v>
      </c>
      <c r="H3108" t="s">
        <v>14705</v>
      </c>
      <c r="I3108" t="s">
        <v>14706</v>
      </c>
      <c r="J3108">
        <v>1</v>
      </c>
      <c r="L3108" t="s">
        <v>14687</v>
      </c>
      <c r="M3108" t="s">
        <v>14707</v>
      </c>
      <c r="N3108" t="s">
        <v>14708</v>
      </c>
      <c r="O3108" t="s">
        <v>15072</v>
      </c>
      <c r="P3108" t="s">
        <v>398</v>
      </c>
      <c r="Q3108" t="s">
        <v>272</v>
      </c>
      <c r="R3108" t="s">
        <v>8666</v>
      </c>
      <c r="S3108" t="s">
        <v>8645</v>
      </c>
      <c r="T3108" t="b">
        <v>0</v>
      </c>
      <c r="U3108" t="b">
        <v>0</v>
      </c>
      <c r="V3108">
        <v>2</v>
      </c>
      <c r="W3108">
        <v>0</v>
      </c>
      <c r="X3108">
        <v>12</v>
      </c>
      <c r="AF3108" t="s">
        <v>15070</v>
      </c>
      <c r="AH3108" t="s">
        <v>15073</v>
      </c>
    </row>
    <row r="3109" spans="1:34" x14ac:dyDescent="0.25">
      <c r="A3109">
        <v>9</v>
      </c>
      <c r="B3109" t="s">
        <v>14677</v>
      </c>
      <c r="C3109" t="s">
        <v>14678</v>
      </c>
      <c r="D3109">
        <v>46235</v>
      </c>
      <c r="E3109">
        <v>46250</v>
      </c>
      <c r="F3109" t="s">
        <v>14682</v>
      </c>
      <c r="G3109" t="s">
        <v>14683</v>
      </c>
      <c r="H3109" t="s">
        <v>14705</v>
      </c>
      <c r="I3109" t="s">
        <v>14706</v>
      </c>
      <c r="J3109">
        <v>1</v>
      </c>
      <c r="L3109" t="s">
        <v>14687</v>
      </c>
      <c r="M3109" t="s">
        <v>14707</v>
      </c>
      <c r="N3109" t="s">
        <v>14708</v>
      </c>
      <c r="O3109" t="s">
        <v>15074</v>
      </c>
      <c r="P3109" t="s">
        <v>403</v>
      </c>
      <c r="Q3109" t="s">
        <v>272</v>
      </c>
      <c r="R3109" t="s">
        <v>8666</v>
      </c>
      <c r="S3109" t="s">
        <v>8645</v>
      </c>
      <c r="T3109" t="b">
        <v>0</v>
      </c>
      <c r="U3109" t="b">
        <v>0</v>
      </c>
      <c r="V3109">
        <v>2</v>
      </c>
      <c r="W3109">
        <v>0</v>
      </c>
      <c r="X3109">
        <v>8</v>
      </c>
      <c r="AF3109" t="s">
        <v>15070</v>
      </c>
      <c r="AH3109" t="s">
        <v>15075</v>
      </c>
    </row>
    <row r="3110" spans="1:34" x14ac:dyDescent="0.25">
      <c r="A3110">
        <v>9</v>
      </c>
      <c r="B3110" t="s">
        <v>14677</v>
      </c>
      <c r="C3110" t="s">
        <v>14678</v>
      </c>
      <c r="D3110">
        <v>46235</v>
      </c>
      <c r="E3110">
        <v>46250</v>
      </c>
      <c r="F3110" t="s">
        <v>14682</v>
      </c>
      <c r="G3110" t="s">
        <v>14683</v>
      </c>
      <c r="H3110" t="s">
        <v>14705</v>
      </c>
      <c r="I3110" t="s">
        <v>14706</v>
      </c>
      <c r="J3110">
        <v>1</v>
      </c>
      <c r="L3110" t="s">
        <v>14687</v>
      </c>
      <c r="M3110" t="s">
        <v>14707</v>
      </c>
      <c r="N3110" t="s">
        <v>14708</v>
      </c>
      <c r="O3110" t="s">
        <v>15076</v>
      </c>
      <c r="P3110" t="s">
        <v>407</v>
      </c>
      <c r="Q3110" t="s">
        <v>272</v>
      </c>
      <c r="R3110" t="s">
        <v>8666</v>
      </c>
      <c r="S3110" t="s">
        <v>8645</v>
      </c>
      <c r="T3110" t="b">
        <v>0</v>
      </c>
      <c r="U3110" t="b">
        <v>0</v>
      </c>
      <c r="V3110">
        <v>2</v>
      </c>
      <c r="W3110">
        <v>0</v>
      </c>
      <c r="X3110">
        <v>10</v>
      </c>
      <c r="AF3110" t="s">
        <v>15070</v>
      </c>
      <c r="AH3110" t="s">
        <v>15077</v>
      </c>
    </row>
    <row r="3111" spans="1:34" x14ac:dyDescent="0.25">
      <c r="A3111">
        <v>9</v>
      </c>
      <c r="B3111" t="s">
        <v>14677</v>
      </c>
      <c r="C3111" t="s">
        <v>14678</v>
      </c>
      <c r="D3111">
        <v>46235</v>
      </c>
      <c r="E3111">
        <v>46250</v>
      </c>
      <c r="F3111" t="s">
        <v>14682</v>
      </c>
      <c r="G3111" t="s">
        <v>14683</v>
      </c>
      <c r="H3111" t="s">
        <v>14705</v>
      </c>
      <c r="I3111" t="s">
        <v>14706</v>
      </c>
      <c r="J3111">
        <v>1</v>
      </c>
      <c r="L3111" t="s">
        <v>14687</v>
      </c>
      <c r="M3111" t="s">
        <v>14707</v>
      </c>
      <c r="N3111" t="s">
        <v>14708</v>
      </c>
      <c r="O3111" t="s">
        <v>15078</v>
      </c>
      <c r="P3111" t="s">
        <v>389</v>
      </c>
      <c r="Q3111" t="s">
        <v>148</v>
      </c>
      <c r="R3111" t="s">
        <v>8659</v>
      </c>
      <c r="S3111" t="s">
        <v>8662</v>
      </c>
      <c r="T3111" t="b">
        <v>0</v>
      </c>
      <c r="U3111" t="b">
        <v>0</v>
      </c>
      <c r="V3111">
        <v>2</v>
      </c>
      <c r="W3111">
        <v>0</v>
      </c>
      <c r="X3111">
        <v>10</v>
      </c>
      <c r="AF3111" t="s">
        <v>15070</v>
      </c>
      <c r="AH3111" t="s">
        <v>15079</v>
      </c>
    </row>
    <row r="3112" spans="1:34" x14ac:dyDescent="0.25">
      <c r="A3112">
        <v>9</v>
      </c>
      <c r="B3112" t="s">
        <v>14677</v>
      </c>
      <c r="C3112" t="s">
        <v>14678</v>
      </c>
      <c r="D3112">
        <v>46235</v>
      </c>
      <c r="E3112">
        <v>46250</v>
      </c>
      <c r="F3112" t="s">
        <v>14682</v>
      </c>
      <c r="G3112" t="s">
        <v>14683</v>
      </c>
      <c r="H3112" t="s">
        <v>14705</v>
      </c>
      <c r="I3112" t="s">
        <v>14706</v>
      </c>
      <c r="J3112">
        <v>1</v>
      </c>
      <c r="L3112" t="s">
        <v>14687</v>
      </c>
      <c r="M3112" t="s">
        <v>14707</v>
      </c>
      <c r="N3112" t="s">
        <v>14708</v>
      </c>
      <c r="O3112" t="s">
        <v>15080</v>
      </c>
      <c r="P3112" t="s">
        <v>1</v>
      </c>
      <c r="Q3112" t="s">
        <v>2</v>
      </c>
      <c r="R3112" t="s">
        <v>2</v>
      </c>
      <c r="S3112" t="s">
        <v>8646</v>
      </c>
      <c r="T3112" t="b">
        <v>0</v>
      </c>
      <c r="U3112" t="b">
        <v>1</v>
      </c>
      <c r="V3112">
        <v>1</v>
      </c>
      <c r="W3112">
        <v>150</v>
      </c>
      <c r="Y3112">
        <v>79.800000000000011</v>
      </c>
      <c r="AG3112" t="s">
        <v>15081</v>
      </c>
      <c r="AH3112" t="s">
        <v>15082</v>
      </c>
    </row>
    <row r="3113" spans="1:34" x14ac:dyDescent="0.25">
      <c r="A3113">
        <v>9</v>
      </c>
      <c r="B3113" t="s">
        <v>14677</v>
      </c>
      <c r="C3113" t="s">
        <v>14678</v>
      </c>
      <c r="D3113">
        <v>46235</v>
      </c>
      <c r="E3113">
        <v>46250</v>
      </c>
      <c r="F3113" t="s">
        <v>14682</v>
      </c>
      <c r="G3113" t="s">
        <v>14683</v>
      </c>
      <c r="H3113" t="s">
        <v>14705</v>
      </c>
      <c r="I3113" t="s">
        <v>14706</v>
      </c>
      <c r="J3113">
        <v>1</v>
      </c>
      <c r="L3113" t="s">
        <v>14687</v>
      </c>
      <c r="M3113" t="s">
        <v>14707</v>
      </c>
      <c r="N3113" t="s">
        <v>14708</v>
      </c>
      <c r="O3113" t="s">
        <v>15083</v>
      </c>
      <c r="P3113" t="s">
        <v>1</v>
      </c>
      <c r="Q3113" t="s">
        <v>2</v>
      </c>
      <c r="R3113" t="s">
        <v>2</v>
      </c>
      <c r="S3113" t="s">
        <v>8646</v>
      </c>
      <c r="T3113" t="b">
        <v>0</v>
      </c>
      <c r="U3113" t="b">
        <v>1</v>
      </c>
      <c r="V3113">
        <v>2</v>
      </c>
      <c r="W3113">
        <v>150</v>
      </c>
      <c r="Y3113">
        <v>64.800000000000011</v>
      </c>
      <c r="AG3113" t="s">
        <v>5657</v>
      </c>
      <c r="AH3113" t="s">
        <v>15084</v>
      </c>
    </row>
    <row r="3114" spans="1:34" x14ac:dyDescent="0.25">
      <c r="A3114">
        <v>9</v>
      </c>
      <c r="B3114" t="s">
        <v>14677</v>
      </c>
      <c r="C3114" t="s">
        <v>14678</v>
      </c>
      <c r="D3114">
        <v>46235</v>
      </c>
      <c r="E3114">
        <v>46250</v>
      </c>
      <c r="F3114" t="s">
        <v>14682</v>
      </c>
      <c r="G3114" t="s">
        <v>14683</v>
      </c>
      <c r="H3114" t="s">
        <v>14705</v>
      </c>
      <c r="I3114" t="s">
        <v>14706</v>
      </c>
      <c r="J3114">
        <v>1</v>
      </c>
      <c r="L3114" t="s">
        <v>14687</v>
      </c>
      <c r="M3114" t="s">
        <v>14707</v>
      </c>
      <c r="N3114" t="s">
        <v>14708</v>
      </c>
      <c r="O3114" t="s">
        <v>15085</v>
      </c>
      <c r="P3114" t="s">
        <v>1</v>
      </c>
      <c r="Q3114" t="s">
        <v>2</v>
      </c>
      <c r="R3114" t="s">
        <v>2</v>
      </c>
      <c r="S3114" t="s">
        <v>8646</v>
      </c>
      <c r="T3114" t="b">
        <v>0</v>
      </c>
      <c r="U3114" t="b">
        <v>1</v>
      </c>
      <c r="V3114">
        <v>3</v>
      </c>
      <c r="W3114">
        <v>150</v>
      </c>
      <c r="Y3114">
        <v>60</v>
      </c>
      <c r="AH3114" t="s">
        <v>15086</v>
      </c>
    </row>
    <row r="3115" spans="1:34" x14ac:dyDescent="0.25">
      <c r="A3115">
        <v>9</v>
      </c>
      <c r="B3115" t="s">
        <v>14677</v>
      </c>
      <c r="C3115" t="s">
        <v>14678</v>
      </c>
      <c r="D3115">
        <v>46235</v>
      </c>
      <c r="E3115">
        <v>46250</v>
      </c>
      <c r="F3115" t="s">
        <v>14682</v>
      </c>
      <c r="G3115" t="s">
        <v>14683</v>
      </c>
      <c r="H3115" t="s">
        <v>14705</v>
      </c>
      <c r="I3115" t="s">
        <v>14706</v>
      </c>
      <c r="J3115">
        <v>1</v>
      </c>
      <c r="L3115" t="s">
        <v>14687</v>
      </c>
      <c r="M3115" t="s">
        <v>14707</v>
      </c>
      <c r="N3115" t="s">
        <v>14708</v>
      </c>
      <c r="O3115" t="s">
        <v>15087</v>
      </c>
      <c r="P3115" t="s">
        <v>1</v>
      </c>
      <c r="Q3115" t="s">
        <v>2</v>
      </c>
      <c r="R3115" t="s">
        <v>2</v>
      </c>
      <c r="S3115" t="s">
        <v>8646</v>
      </c>
      <c r="T3115" t="b">
        <v>0</v>
      </c>
      <c r="U3115" t="b">
        <v>1</v>
      </c>
      <c r="V3115">
        <v>4</v>
      </c>
      <c r="W3115">
        <v>150</v>
      </c>
      <c r="Y3115">
        <v>55.2</v>
      </c>
      <c r="AG3115" t="s">
        <v>5448</v>
      </c>
      <c r="AH3115" t="s">
        <v>15088</v>
      </c>
    </row>
    <row r="3116" spans="1:34" x14ac:dyDescent="0.25">
      <c r="A3116">
        <v>9</v>
      </c>
      <c r="B3116" t="s">
        <v>14677</v>
      </c>
      <c r="C3116" t="s">
        <v>14678</v>
      </c>
      <c r="D3116">
        <v>46235</v>
      </c>
      <c r="E3116">
        <v>46250</v>
      </c>
      <c r="F3116" t="s">
        <v>14682</v>
      </c>
      <c r="G3116" t="s">
        <v>14683</v>
      </c>
      <c r="H3116" t="s">
        <v>14705</v>
      </c>
      <c r="I3116" t="s">
        <v>14706</v>
      </c>
      <c r="J3116">
        <v>1</v>
      </c>
      <c r="L3116" t="s">
        <v>14687</v>
      </c>
      <c r="M3116" t="s">
        <v>14707</v>
      </c>
      <c r="N3116" t="s">
        <v>14708</v>
      </c>
      <c r="O3116" t="s">
        <v>15089</v>
      </c>
      <c r="P3116" t="s">
        <v>14741</v>
      </c>
      <c r="Q3116" t="s">
        <v>25</v>
      </c>
      <c r="R3116" t="s">
        <v>25</v>
      </c>
      <c r="S3116" t="s">
        <v>8645</v>
      </c>
      <c r="T3116" t="b">
        <v>0</v>
      </c>
      <c r="U3116" t="b">
        <v>0</v>
      </c>
      <c r="V3116">
        <v>1</v>
      </c>
      <c r="W3116">
        <v>190</v>
      </c>
      <c r="X3116">
        <v>10</v>
      </c>
      <c r="AB3116">
        <v>2</v>
      </c>
      <c r="AC3116">
        <v>1</v>
      </c>
      <c r="AD3116">
        <v>3</v>
      </c>
      <c r="AE3116" t="s">
        <v>1745</v>
      </c>
      <c r="AG3116" t="s">
        <v>15090</v>
      </c>
      <c r="AH3116" t="s">
        <v>15091</v>
      </c>
    </row>
    <row r="3117" spans="1:34" x14ac:dyDescent="0.25">
      <c r="A3117">
        <v>9</v>
      </c>
      <c r="B3117" t="s">
        <v>14677</v>
      </c>
      <c r="C3117" t="s">
        <v>14678</v>
      </c>
      <c r="D3117">
        <v>46235</v>
      </c>
      <c r="E3117">
        <v>46250</v>
      </c>
      <c r="F3117" t="s">
        <v>14682</v>
      </c>
      <c r="G3117" t="s">
        <v>14683</v>
      </c>
      <c r="H3117" t="s">
        <v>14705</v>
      </c>
      <c r="I3117" t="s">
        <v>14706</v>
      </c>
      <c r="J3117">
        <v>1</v>
      </c>
      <c r="L3117" t="s">
        <v>14687</v>
      </c>
      <c r="M3117" t="s">
        <v>14707</v>
      </c>
      <c r="N3117" t="s">
        <v>14708</v>
      </c>
      <c r="O3117" t="s">
        <v>15092</v>
      </c>
      <c r="P3117" t="s">
        <v>14741</v>
      </c>
      <c r="Q3117" t="s">
        <v>25</v>
      </c>
      <c r="R3117" t="s">
        <v>25</v>
      </c>
      <c r="S3117" t="s">
        <v>8645</v>
      </c>
      <c r="T3117" t="b">
        <v>0</v>
      </c>
      <c r="U3117" t="b">
        <v>0</v>
      </c>
      <c r="V3117">
        <v>2</v>
      </c>
      <c r="W3117">
        <v>200</v>
      </c>
      <c r="X3117">
        <v>10</v>
      </c>
      <c r="AB3117">
        <v>2</v>
      </c>
      <c r="AC3117">
        <v>1</v>
      </c>
      <c r="AD3117">
        <v>3</v>
      </c>
      <c r="AE3117" t="s">
        <v>1745</v>
      </c>
      <c r="AG3117" t="s">
        <v>7628</v>
      </c>
      <c r="AH3117" t="s">
        <v>15093</v>
      </c>
    </row>
    <row r="3118" spans="1:34" x14ac:dyDescent="0.25">
      <c r="A3118">
        <v>9</v>
      </c>
      <c r="B3118" t="s">
        <v>14677</v>
      </c>
      <c r="C3118" t="s">
        <v>14678</v>
      </c>
      <c r="D3118">
        <v>46235</v>
      </c>
      <c r="E3118">
        <v>46250</v>
      </c>
      <c r="F3118" t="s">
        <v>14682</v>
      </c>
      <c r="G3118" t="s">
        <v>14683</v>
      </c>
      <c r="H3118" t="s">
        <v>14705</v>
      </c>
      <c r="I3118" t="s">
        <v>14706</v>
      </c>
      <c r="J3118">
        <v>1</v>
      </c>
      <c r="L3118" t="s">
        <v>14687</v>
      </c>
      <c r="M3118" t="s">
        <v>14707</v>
      </c>
      <c r="N3118" t="s">
        <v>14708</v>
      </c>
      <c r="O3118" t="s">
        <v>15094</v>
      </c>
      <c r="P3118" t="s">
        <v>14741</v>
      </c>
      <c r="Q3118" t="s">
        <v>25</v>
      </c>
      <c r="R3118" t="s">
        <v>25</v>
      </c>
      <c r="S3118" t="s">
        <v>8645</v>
      </c>
      <c r="T3118" t="b">
        <v>0</v>
      </c>
      <c r="U3118" t="b">
        <v>0</v>
      </c>
      <c r="V3118">
        <v>3</v>
      </c>
      <c r="W3118">
        <v>205</v>
      </c>
      <c r="X3118">
        <v>7</v>
      </c>
      <c r="AB3118">
        <v>2</v>
      </c>
      <c r="AC3118">
        <v>1</v>
      </c>
      <c r="AD3118">
        <v>3</v>
      </c>
      <c r="AE3118" t="s">
        <v>1745</v>
      </c>
      <c r="AG3118" t="s">
        <v>7628</v>
      </c>
      <c r="AH3118" t="s">
        <v>15095</v>
      </c>
    </row>
    <row r="3119" spans="1:34" x14ac:dyDescent="0.25">
      <c r="A3119">
        <v>9</v>
      </c>
      <c r="B3119" t="s">
        <v>14677</v>
      </c>
      <c r="C3119" t="s">
        <v>14678</v>
      </c>
      <c r="D3119">
        <v>46235</v>
      </c>
      <c r="E3119">
        <v>46250</v>
      </c>
      <c r="F3119" t="s">
        <v>14682</v>
      </c>
      <c r="G3119" t="s">
        <v>14683</v>
      </c>
      <c r="H3119" t="s">
        <v>14705</v>
      </c>
      <c r="I3119" t="s">
        <v>14706</v>
      </c>
      <c r="J3119">
        <v>1</v>
      </c>
      <c r="L3119" t="s">
        <v>14687</v>
      </c>
      <c r="M3119" t="s">
        <v>14707</v>
      </c>
      <c r="N3119" t="s">
        <v>14708</v>
      </c>
      <c r="O3119" t="s">
        <v>15096</v>
      </c>
      <c r="P3119" t="s">
        <v>14741</v>
      </c>
      <c r="Q3119" t="s">
        <v>25</v>
      </c>
      <c r="R3119" t="s">
        <v>25</v>
      </c>
      <c r="S3119" t="s">
        <v>8645</v>
      </c>
      <c r="T3119" t="b">
        <v>0</v>
      </c>
      <c r="U3119" t="b">
        <v>0</v>
      </c>
      <c r="V3119">
        <v>4</v>
      </c>
      <c r="W3119">
        <v>207.5</v>
      </c>
      <c r="X3119">
        <v>7</v>
      </c>
      <c r="AB3119">
        <v>2</v>
      </c>
      <c r="AC3119">
        <v>1</v>
      </c>
      <c r="AD3119">
        <v>3</v>
      </c>
      <c r="AE3119" t="s">
        <v>610</v>
      </c>
      <c r="AG3119" t="s">
        <v>15097</v>
      </c>
      <c r="AH3119" t="s">
        <v>15098</v>
      </c>
    </row>
    <row r="3120" spans="1:34" x14ac:dyDescent="0.25">
      <c r="A3120">
        <v>9</v>
      </c>
      <c r="B3120" t="s">
        <v>14677</v>
      </c>
      <c r="C3120" t="s">
        <v>14678</v>
      </c>
      <c r="D3120">
        <v>46235</v>
      </c>
      <c r="E3120">
        <v>46250</v>
      </c>
      <c r="F3120" t="s">
        <v>14682</v>
      </c>
      <c r="G3120" t="s">
        <v>14683</v>
      </c>
      <c r="H3120" t="s">
        <v>14705</v>
      </c>
      <c r="I3120" t="s">
        <v>14706</v>
      </c>
      <c r="J3120">
        <v>1</v>
      </c>
      <c r="L3120" t="s">
        <v>14687</v>
      </c>
      <c r="M3120" t="s">
        <v>14707</v>
      </c>
      <c r="N3120" t="s">
        <v>14708</v>
      </c>
      <c r="O3120" t="s">
        <v>15099</v>
      </c>
      <c r="P3120" t="s">
        <v>45</v>
      </c>
      <c r="Q3120" t="s">
        <v>25</v>
      </c>
      <c r="R3120" t="s">
        <v>25</v>
      </c>
      <c r="S3120" t="s">
        <v>26</v>
      </c>
      <c r="T3120" t="b">
        <v>1</v>
      </c>
      <c r="U3120" t="b">
        <v>0</v>
      </c>
      <c r="V3120">
        <v>1</v>
      </c>
      <c r="W3120">
        <v>80</v>
      </c>
      <c r="X3120">
        <v>10</v>
      </c>
      <c r="AB3120">
        <v>2</v>
      </c>
      <c r="AC3120">
        <v>1</v>
      </c>
      <c r="AD3120">
        <v>3</v>
      </c>
      <c r="AE3120" t="s">
        <v>1745</v>
      </c>
      <c r="AG3120" t="s">
        <v>2181</v>
      </c>
      <c r="AH3120" t="s">
        <v>15100</v>
      </c>
    </row>
    <row r="3121" spans="1:34" x14ac:dyDescent="0.25">
      <c r="A3121">
        <v>9</v>
      </c>
      <c r="B3121" t="s">
        <v>14677</v>
      </c>
      <c r="C3121" t="s">
        <v>14678</v>
      </c>
      <c r="D3121">
        <v>46235</v>
      </c>
      <c r="E3121">
        <v>46250</v>
      </c>
      <c r="F3121" t="s">
        <v>14682</v>
      </c>
      <c r="G3121" t="s">
        <v>14683</v>
      </c>
      <c r="H3121" t="s">
        <v>14705</v>
      </c>
      <c r="I3121" t="s">
        <v>14706</v>
      </c>
      <c r="J3121">
        <v>1</v>
      </c>
      <c r="L3121" t="s">
        <v>14687</v>
      </c>
      <c r="M3121" t="s">
        <v>14707</v>
      </c>
      <c r="N3121" t="s">
        <v>14708</v>
      </c>
      <c r="O3121" t="s">
        <v>15101</v>
      </c>
      <c r="P3121" t="s">
        <v>45</v>
      </c>
      <c r="Q3121" t="s">
        <v>25</v>
      </c>
      <c r="R3121" t="s">
        <v>25</v>
      </c>
      <c r="S3121" t="s">
        <v>26</v>
      </c>
      <c r="T3121" t="b">
        <v>1</v>
      </c>
      <c r="U3121" t="b">
        <v>0</v>
      </c>
      <c r="V3121">
        <v>2</v>
      </c>
      <c r="W3121">
        <v>80</v>
      </c>
      <c r="X3121">
        <v>9</v>
      </c>
      <c r="AB3121">
        <v>2</v>
      </c>
      <c r="AC3121">
        <v>1</v>
      </c>
      <c r="AD3121">
        <v>3</v>
      </c>
      <c r="AE3121" t="s">
        <v>1745</v>
      </c>
      <c r="AG3121" t="s">
        <v>15102</v>
      </c>
      <c r="AH3121" t="s">
        <v>15103</v>
      </c>
    </row>
    <row r="3122" spans="1:34" x14ac:dyDescent="0.25">
      <c r="A3122">
        <v>9</v>
      </c>
      <c r="B3122" t="s">
        <v>14677</v>
      </c>
      <c r="C3122" t="s">
        <v>14678</v>
      </c>
      <c r="D3122">
        <v>46235</v>
      </c>
      <c r="E3122">
        <v>46250</v>
      </c>
      <c r="F3122" t="s">
        <v>14682</v>
      </c>
      <c r="G3122" t="s">
        <v>14683</v>
      </c>
      <c r="H3122" t="s">
        <v>14705</v>
      </c>
      <c r="I3122" t="s">
        <v>14706</v>
      </c>
      <c r="J3122">
        <v>1</v>
      </c>
      <c r="L3122" t="s">
        <v>14687</v>
      </c>
      <c r="M3122" t="s">
        <v>14707</v>
      </c>
      <c r="N3122" t="s">
        <v>14708</v>
      </c>
      <c r="O3122" t="s">
        <v>15104</v>
      </c>
      <c r="P3122" t="s">
        <v>45</v>
      </c>
      <c r="Q3122" t="s">
        <v>25</v>
      </c>
      <c r="R3122" t="s">
        <v>25</v>
      </c>
      <c r="S3122" t="s">
        <v>26</v>
      </c>
      <c r="T3122" t="b">
        <v>1</v>
      </c>
      <c r="U3122" t="b">
        <v>0</v>
      </c>
      <c r="V3122">
        <v>3</v>
      </c>
      <c r="W3122">
        <v>80</v>
      </c>
      <c r="X3122">
        <v>8</v>
      </c>
      <c r="AB3122">
        <v>2</v>
      </c>
      <c r="AC3122">
        <v>1</v>
      </c>
      <c r="AD3122">
        <v>3</v>
      </c>
      <c r="AE3122" t="s">
        <v>610</v>
      </c>
      <c r="AG3122" t="s">
        <v>15105</v>
      </c>
      <c r="AH3122" t="s">
        <v>15106</v>
      </c>
    </row>
    <row r="3123" spans="1:34" x14ac:dyDescent="0.25">
      <c r="A3123">
        <v>9</v>
      </c>
      <c r="B3123" t="s">
        <v>14677</v>
      </c>
      <c r="C3123" t="s">
        <v>14678</v>
      </c>
      <c r="D3123">
        <v>46235</v>
      </c>
      <c r="E3123">
        <v>46250</v>
      </c>
      <c r="F3123" t="s">
        <v>14682</v>
      </c>
      <c r="G3123" t="s">
        <v>14683</v>
      </c>
      <c r="H3123" t="s">
        <v>14705</v>
      </c>
      <c r="I3123" t="s">
        <v>14706</v>
      </c>
      <c r="J3123">
        <v>1</v>
      </c>
      <c r="L3123" t="s">
        <v>14687</v>
      </c>
      <c r="M3123" t="s">
        <v>14707</v>
      </c>
      <c r="N3123" t="s">
        <v>14708</v>
      </c>
      <c r="O3123" t="s">
        <v>15107</v>
      </c>
      <c r="P3123" t="s">
        <v>59</v>
      </c>
      <c r="Q3123" t="s">
        <v>25</v>
      </c>
      <c r="R3123" t="s">
        <v>25</v>
      </c>
      <c r="S3123" t="s">
        <v>8645</v>
      </c>
      <c r="T3123" t="b">
        <v>1</v>
      </c>
      <c r="U3123" t="b">
        <v>0</v>
      </c>
      <c r="V3123">
        <v>1</v>
      </c>
      <c r="W3123">
        <v>45</v>
      </c>
      <c r="X3123">
        <v>12</v>
      </c>
      <c r="AB3123">
        <v>2</v>
      </c>
      <c r="AC3123">
        <v>1</v>
      </c>
      <c r="AD3123">
        <v>3</v>
      </c>
      <c r="AE3123" t="s">
        <v>618</v>
      </c>
      <c r="AG3123" t="s">
        <v>15108</v>
      </c>
      <c r="AH3123" t="s">
        <v>15109</v>
      </c>
    </row>
    <row r="3124" spans="1:34" x14ac:dyDescent="0.25">
      <c r="A3124">
        <v>9</v>
      </c>
      <c r="B3124" t="s">
        <v>14677</v>
      </c>
      <c r="C3124" t="s">
        <v>14678</v>
      </c>
      <c r="D3124">
        <v>46235</v>
      </c>
      <c r="E3124">
        <v>46250</v>
      </c>
      <c r="F3124" t="s">
        <v>14682</v>
      </c>
      <c r="G3124" t="s">
        <v>14683</v>
      </c>
      <c r="H3124" t="s">
        <v>14705</v>
      </c>
      <c r="I3124" t="s">
        <v>14706</v>
      </c>
      <c r="J3124">
        <v>1</v>
      </c>
      <c r="L3124" t="s">
        <v>14687</v>
      </c>
      <c r="M3124" t="s">
        <v>14707</v>
      </c>
      <c r="N3124" t="s">
        <v>14708</v>
      </c>
      <c r="O3124" t="s">
        <v>15110</v>
      </c>
      <c r="P3124" t="s">
        <v>59</v>
      </c>
      <c r="Q3124" t="s">
        <v>25</v>
      </c>
      <c r="R3124" t="s">
        <v>25</v>
      </c>
      <c r="S3124" t="s">
        <v>8645</v>
      </c>
      <c r="T3124" t="b">
        <v>1</v>
      </c>
      <c r="U3124" t="b">
        <v>0</v>
      </c>
      <c r="V3124">
        <v>2</v>
      </c>
      <c r="W3124">
        <v>50</v>
      </c>
      <c r="X3124">
        <v>12</v>
      </c>
      <c r="AB3124">
        <v>2</v>
      </c>
      <c r="AC3124">
        <v>1</v>
      </c>
      <c r="AD3124">
        <v>3</v>
      </c>
      <c r="AE3124" t="s">
        <v>618</v>
      </c>
      <c r="AG3124" t="s">
        <v>3189</v>
      </c>
      <c r="AH3124" t="s">
        <v>15111</v>
      </c>
    </row>
    <row r="3125" spans="1:34" x14ac:dyDescent="0.25">
      <c r="A3125">
        <v>9</v>
      </c>
      <c r="B3125" t="s">
        <v>14677</v>
      </c>
      <c r="C3125" t="s">
        <v>14678</v>
      </c>
      <c r="D3125">
        <v>46235</v>
      </c>
      <c r="E3125">
        <v>46250</v>
      </c>
      <c r="F3125" t="s">
        <v>14682</v>
      </c>
      <c r="G3125" t="s">
        <v>14683</v>
      </c>
      <c r="H3125" t="s">
        <v>14705</v>
      </c>
      <c r="I3125" t="s">
        <v>14706</v>
      </c>
      <c r="J3125">
        <v>1</v>
      </c>
      <c r="L3125" t="s">
        <v>14687</v>
      </c>
      <c r="M3125" t="s">
        <v>14707</v>
      </c>
      <c r="N3125" t="s">
        <v>14708</v>
      </c>
      <c r="O3125" t="s">
        <v>15112</v>
      </c>
      <c r="P3125" t="s">
        <v>59</v>
      </c>
      <c r="Q3125" t="s">
        <v>25</v>
      </c>
      <c r="R3125" t="s">
        <v>25</v>
      </c>
      <c r="S3125" t="s">
        <v>8645</v>
      </c>
      <c r="T3125" t="b">
        <v>1</v>
      </c>
      <c r="U3125" t="b">
        <v>0</v>
      </c>
      <c r="V3125">
        <v>3</v>
      </c>
      <c r="W3125">
        <v>55</v>
      </c>
      <c r="X3125">
        <v>10</v>
      </c>
      <c r="AB3125">
        <v>2</v>
      </c>
      <c r="AC3125">
        <v>1</v>
      </c>
      <c r="AD3125">
        <v>3</v>
      </c>
      <c r="AE3125" t="s">
        <v>15113</v>
      </c>
      <c r="AG3125" t="s">
        <v>15114</v>
      </c>
      <c r="AH3125" t="s">
        <v>15115</v>
      </c>
    </row>
    <row r="3126" spans="1:34" x14ac:dyDescent="0.25">
      <c r="A3126">
        <v>9</v>
      </c>
      <c r="B3126" t="s">
        <v>14677</v>
      </c>
      <c r="C3126" t="s">
        <v>14678</v>
      </c>
      <c r="D3126">
        <v>46235</v>
      </c>
      <c r="E3126">
        <v>46250</v>
      </c>
      <c r="F3126" t="s">
        <v>14682</v>
      </c>
      <c r="G3126" t="s">
        <v>14683</v>
      </c>
      <c r="H3126" t="s">
        <v>14705</v>
      </c>
      <c r="I3126" t="s">
        <v>14706</v>
      </c>
      <c r="J3126">
        <v>1</v>
      </c>
      <c r="L3126" t="s">
        <v>14687</v>
      </c>
      <c r="M3126" t="s">
        <v>14707</v>
      </c>
      <c r="N3126" t="s">
        <v>14708</v>
      </c>
      <c r="O3126" t="s">
        <v>15116</v>
      </c>
      <c r="P3126" t="s">
        <v>8734</v>
      </c>
      <c r="Q3126" t="s">
        <v>8644</v>
      </c>
      <c r="R3126" t="s">
        <v>8488</v>
      </c>
      <c r="S3126" t="s">
        <v>8643</v>
      </c>
      <c r="T3126" t="b">
        <v>0</v>
      </c>
      <c r="U3126" t="b">
        <v>0</v>
      </c>
      <c r="V3126">
        <v>1</v>
      </c>
      <c r="W3126">
        <v>30</v>
      </c>
      <c r="X3126">
        <v>9</v>
      </c>
      <c r="AB3126">
        <v>2</v>
      </c>
      <c r="AC3126">
        <v>1</v>
      </c>
      <c r="AD3126">
        <v>3</v>
      </c>
      <c r="AE3126" t="s">
        <v>610</v>
      </c>
      <c r="AG3126" t="s">
        <v>2350</v>
      </c>
      <c r="AH3126" t="s">
        <v>15117</v>
      </c>
    </row>
    <row r="3127" spans="1:34" x14ac:dyDescent="0.25">
      <c r="A3127">
        <v>9</v>
      </c>
      <c r="B3127" t="s">
        <v>14677</v>
      </c>
      <c r="C3127" t="s">
        <v>14678</v>
      </c>
      <c r="D3127">
        <v>46235</v>
      </c>
      <c r="E3127">
        <v>46250</v>
      </c>
      <c r="F3127" t="s">
        <v>14682</v>
      </c>
      <c r="G3127" t="s">
        <v>14683</v>
      </c>
      <c r="H3127" t="s">
        <v>14705</v>
      </c>
      <c r="I3127" t="s">
        <v>14706</v>
      </c>
      <c r="J3127">
        <v>1</v>
      </c>
      <c r="L3127" t="s">
        <v>14687</v>
      </c>
      <c r="M3127" t="s">
        <v>14707</v>
      </c>
      <c r="N3127" t="s">
        <v>14708</v>
      </c>
      <c r="O3127" t="s">
        <v>15118</v>
      </c>
      <c r="P3127" t="s">
        <v>8734</v>
      </c>
      <c r="Q3127" t="s">
        <v>8644</v>
      </c>
      <c r="R3127" t="s">
        <v>8488</v>
      </c>
      <c r="S3127" t="s">
        <v>8643</v>
      </c>
      <c r="T3127" t="b">
        <v>0</v>
      </c>
      <c r="U3127" t="b">
        <v>0</v>
      </c>
      <c r="V3127">
        <v>2</v>
      </c>
      <c r="W3127">
        <v>30</v>
      </c>
      <c r="X3127">
        <v>8</v>
      </c>
      <c r="AB3127">
        <v>2</v>
      </c>
      <c r="AC3127">
        <v>1</v>
      </c>
      <c r="AD3127">
        <v>3</v>
      </c>
      <c r="AE3127" t="s">
        <v>610</v>
      </c>
      <c r="AG3127" t="s">
        <v>2350</v>
      </c>
      <c r="AH3127" t="s">
        <v>15119</v>
      </c>
    </row>
    <row r="3128" spans="1:34" x14ac:dyDescent="0.25">
      <c r="A3128">
        <v>9</v>
      </c>
      <c r="B3128" t="s">
        <v>14677</v>
      </c>
      <c r="C3128" t="s">
        <v>14678</v>
      </c>
      <c r="D3128">
        <v>46235</v>
      </c>
      <c r="E3128">
        <v>46250</v>
      </c>
      <c r="F3128" t="s">
        <v>14682</v>
      </c>
      <c r="G3128" t="s">
        <v>14683</v>
      </c>
      <c r="H3128" t="s">
        <v>14705</v>
      </c>
      <c r="I3128" t="s">
        <v>14706</v>
      </c>
      <c r="J3128">
        <v>1</v>
      </c>
      <c r="L3128" t="s">
        <v>14687</v>
      </c>
      <c r="M3128" t="s">
        <v>14707</v>
      </c>
      <c r="N3128" t="s">
        <v>14708</v>
      </c>
      <c r="O3128" t="s">
        <v>15120</v>
      </c>
      <c r="P3128" t="s">
        <v>8734</v>
      </c>
      <c r="Q3128" t="s">
        <v>8644</v>
      </c>
      <c r="R3128" t="s">
        <v>8488</v>
      </c>
      <c r="S3128" t="s">
        <v>8643</v>
      </c>
      <c r="T3128" t="b">
        <v>0</v>
      </c>
      <c r="U3128" t="b">
        <v>0</v>
      </c>
      <c r="V3128">
        <v>3</v>
      </c>
      <c r="W3128">
        <v>30</v>
      </c>
      <c r="X3128">
        <v>7</v>
      </c>
      <c r="AB3128">
        <v>2</v>
      </c>
      <c r="AC3128">
        <v>1</v>
      </c>
      <c r="AD3128">
        <v>3</v>
      </c>
      <c r="AE3128" t="s">
        <v>610</v>
      </c>
      <c r="AG3128" t="s">
        <v>2350</v>
      </c>
      <c r="AH3128" t="s">
        <v>15121</v>
      </c>
    </row>
    <row r="3129" spans="1:34" x14ac:dyDescent="0.25">
      <c r="A3129">
        <v>9</v>
      </c>
      <c r="B3129" t="s">
        <v>14677</v>
      </c>
      <c r="C3129" t="s">
        <v>14678</v>
      </c>
      <c r="D3129">
        <v>46235</v>
      </c>
      <c r="E3129">
        <v>46250</v>
      </c>
      <c r="F3129" t="s">
        <v>14682</v>
      </c>
      <c r="G3129" t="s">
        <v>14683</v>
      </c>
      <c r="H3129" t="s">
        <v>14705</v>
      </c>
      <c r="I3129" t="s">
        <v>14706</v>
      </c>
      <c r="J3129">
        <v>1</v>
      </c>
      <c r="L3129" t="s">
        <v>14687</v>
      </c>
      <c r="M3129" t="s">
        <v>14707</v>
      </c>
      <c r="N3129" t="s">
        <v>14708</v>
      </c>
      <c r="O3129" t="s">
        <v>15122</v>
      </c>
      <c r="P3129" t="s">
        <v>79</v>
      </c>
      <c r="Q3129" t="s">
        <v>25</v>
      </c>
      <c r="R3129" t="s">
        <v>25</v>
      </c>
      <c r="S3129" t="s">
        <v>8645</v>
      </c>
      <c r="T3129" t="b">
        <v>0</v>
      </c>
      <c r="U3129" t="b">
        <v>0</v>
      </c>
      <c r="V3129">
        <v>1</v>
      </c>
      <c r="W3129">
        <v>45</v>
      </c>
      <c r="X3129">
        <v>15</v>
      </c>
      <c r="AB3129">
        <v>2</v>
      </c>
      <c r="AC3129">
        <v>1</v>
      </c>
      <c r="AD3129">
        <v>3</v>
      </c>
      <c r="AE3129" t="s">
        <v>618</v>
      </c>
      <c r="AG3129" t="s">
        <v>3189</v>
      </c>
      <c r="AH3129" t="s">
        <v>15123</v>
      </c>
    </row>
    <row r="3130" spans="1:34" x14ac:dyDescent="0.25">
      <c r="A3130">
        <v>9</v>
      </c>
      <c r="B3130" t="s">
        <v>14677</v>
      </c>
      <c r="C3130" t="s">
        <v>14678</v>
      </c>
      <c r="D3130">
        <v>46235</v>
      </c>
      <c r="E3130">
        <v>46250</v>
      </c>
      <c r="F3130" t="s">
        <v>14682</v>
      </c>
      <c r="G3130" t="s">
        <v>14683</v>
      </c>
      <c r="H3130" t="s">
        <v>14705</v>
      </c>
      <c r="I3130" t="s">
        <v>14706</v>
      </c>
      <c r="J3130">
        <v>1</v>
      </c>
      <c r="L3130" t="s">
        <v>14687</v>
      </c>
      <c r="M3130" t="s">
        <v>14707</v>
      </c>
      <c r="N3130" t="s">
        <v>14708</v>
      </c>
      <c r="O3130" t="s">
        <v>15124</v>
      </c>
      <c r="P3130" t="s">
        <v>79</v>
      </c>
      <c r="Q3130" t="s">
        <v>25</v>
      </c>
      <c r="R3130" t="s">
        <v>25</v>
      </c>
      <c r="S3130" t="s">
        <v>8645</v>
      </c>
      <c r="T3130" t="b">
        <v>0</v>
      </c>
      <c r="U3130" t="b">
        <v>0</v>
      </c>
      <c r="V3130">
        <v>2</v>
      </c>
      <c r="W3130">
        <v>50</v>
      </c>
      <c r="X3130">
        <v>14</v>
      </c>
      <c r="AB3130">
        <v>2</v>
      </c>
      <c r="AC3130">
        <v>1</v>
      </c>
      <c r="AD3130">
        <v>3</v>
      </c>
      <c r="AE3130" t="s">
        <v>618</v>
      </c>
      <c r="AG3130" t="s">
        <v>3189</v>
      </c>
      <c r="AH3130" t="s">
        <v>15125</v>
      </c>
    </row>
    <row r="3131" spans="1:34" x14ac:dyDescent="0.25">
      <c r="A3131">
        <v>9</v>
      </c>
      <c r="B3131" t="s">
        <v>14677</v>
      </c>
      <c r="C3131" t="s">
        <v>14678</v>
      </c>
      <c r="D3131">
        <v>46235</v>
      </c>
      <c r="E3131">
        <v>46250</v>
      </c>
      <c r="F3131" t="s">
        <v>14682</v>
      </c>
      <c r="G3131" t="s">
        <v>14683</v>
      </c>
      <c r="H3131" t="s">
        <v>14705</v>
      </c>
      <c r="I3131" t="s">
        <v>14706</v>
      </c>
      <c r="J3131">
        <v>1</v>
      </c>
      <c r="L3131" t="s">
        <v>14687</v>
      </c>
      <c r="M3131" t="s">
        <v>14707</v>
      </c>
      <c r="N3131" t="s">
        <v>14708</v>
      </c>
      <c r="O3131" t="s">
        <v>15126</v>
      </c>
      <c r="P3131" t="s">
        <v>79</v>
      </c>
      <c r="Q3131" t="s">
        <v>25</v>
      </c>
      <c r="R3131" t="s">
        <v>25</v>
      </c>
      <c r="S3131" t="s">
        <v>8645</v>
      </c>
      <c r="T3131" t="b">
        <v>0</v>
      </c>
      <c r="U3131" t="b">
        <v>0</v>
      </c>
      <c r="V3131">
        <v>3</v>
      </c>
      <c r="W3131">
        <v>52.5</v>
      </c>
      <c r="X3131">
        <v>14</v>
      </c>
      <c r="AB3131">
        <v>2</v>
      </c>
      <c r="AC3131">
        <v>1</v>
      </c>
      <c r="AD3131">
        <v>3</v>
      </c>
      <c r="AE3131" t="s">
        <v>618</v>
      </c>
      <c r="AG3131" t="s">
        <v>3189</v>
      </c>
      <c r="AH3131" t="s">
        <v>15127</v>
      </c>
    </row>
    <row r="3132" spans="1:34" x14ac:dyDescent="0.25">
      <c r="A3132">
        <v>9</v>
      </c>
      <c r="B3132" t="s">
        <v>14677</v>
      </c>
      <c r="C3132" t="s">
        <v>14678</v>
      </c>
      <c r="D3132">
        <v>46235</v>
      </c>
      <c r="E3132">
        <v>46250</v>
      </c>
      <c r="F3132" t="s">
        <v>14682</v>
      </c>
      <c r="G3132" t="s">
        <v>14683</v>
      </c>
      <c r="H3132" t="s">
        <v>14705</v>
      </c>
      <c r="I3132" t="s">
        <v>14706</v>
      </c>
      <c r="J3132">
        <v>1</v>
      </c>
      <c r="L3132" t="s">
        <v>14687</v>
      </c>
      <c r="M3132" t="s">
        <v>14707</v>
      </c>
      <c r="N3132" t="s">
        <v>14708</v>
      </c>
      <c r="O3132" t="s">
        <v>15128</v>
      </c>
      <c r="P3132" t="s">
        <v>14738</v>
      </c>
      <c r="Q3132" t="s">
        <v>8646</v>
      </c>
      <c r="R3132" t="s">
        <v>8646</v>
      </c>
      <c r="S3132" t="s">
        <v>8645</v>
      </c>
      <c r="T3132" t="b">
        <v>0</v>
      </c>
      <c r="U3132" t="b">
        <v>0</v>
      </c>
      <c r="V3132">
        <v>1</v>
      </c>
      <c r="W3132">
        <v>10</v>
      </c>
      <c r="X3132">
        <v>12</v>
      </c>
      <c r="AB3132">
        <v>2</v>
      </c>
      <c r="AC3132">
        <v>1</v>
      </c>
      <c r="AD3132">
        <v>2</v>
      </c>
      <c r="AE3132" t="s">
        <v>618</v>
      </c>
      <c r="AG3132" t="s">
        <v>15129</v>
      </c>
      <c r="AH3132" t="s">
        <v>15130</v>
      </c>
    </row>
    <row r="3133" spans="1:34" x14ac:dyDescent="0.25">
      <c r="A3133">
        <v>9</v>
      </c>
      <c r="B3133" t="s">
        <v>14677</v>
      </c>
      <c r="C3133" t="s">
        <v>14678</v>
      </c>
      <c r="D3133">
        <v>46235</v>
      </c>
      <c r="E3133">
        <v>46250</v>
      </c>
      <c r="F3133" t="s">
        <v>14682</v>
      </c>
      <c r="G3133" t="s">
        <v>14683</v>
      </c>
      <c r="H3133" t="s">
        <v>14705</v>
      </c>
      <c r="I3133" t="s">
        <v>14706</v>
      </c>
      <c r="J3133">
        <v>1</v>
      </c>
      <c r="L3133" t="s">
        <v>14687</v>
      </c>
      <c r="M3133" t="s">
        <v>14707</v>
      </c>
      <c r="N3133" t="s">
        <v>14708</v>
      </c>
      <c r="O3133" t="s">
        <v>15131</v>
      </c>
      <c r="P3133" t="s">
        <v>14738</v>
      </c>
      <c r="Q3133" t="s">
        <v>8646</v>
      </c>
      <c r="R3133" t="s">
        <v>8646</v>
      </c>
      <c r="S3133" t="s">
        <v>8645</v>
      </c>
      <c r="T3133" t="b">
        <v>0</v>
      </c>
      <c r="U3133" t="b">
        <v>0</v>
      </c>
      <c r="V3133">
        <v>2</v>
      </c>
      <c r="W3133">
        <v>12.5</v>
      </c>
      <c r="X3133">
        <v>12</v>
      </c>
      <c r="AB3133">
        <v>2</v>
      </c>
      <c r="AC3133">
        <v>1</v>
      </c>
      <c r="AD3133">
        <v>2</v>
      </c>
      <c r="AE3133" t="s">
        <v>618</v>
      </c>
      <c r="AG3133" t="s">
        <v>15129</v>
      </c>
      <c r="AH3133" t="s">
        <v>15132</v>
      </c>
    </row>
    <row r="3134" spans="1:34" x14ac:dyDescent="0.25">
      <c r="A3134">
        <v>9</v>
      </c>
      <c r="B3134" t="s">
        <v>14677</v>
      </c>
      <c r="C3134" t="s">
        <v>14678</v>
      </c>
      <c r="D3134">
        <v>46235</v>
      </c>
      <c r="E3134">
        <v>46250</v>
      </c>
      <c r="F3134" t="s">
        <v>14682</v>
      </c>
      <c r="G3134" t="s">
        <v>14683</v>
      </c>
      <c r="H3134" t="s">
        <v>14705</v>
      </c>
      <c r="I3134" t="s">
        <v>14706</v>
      </c>
      <c r="J3134">
        <v>1</v>
      </c>
      <c r="L3134" t="s">
        <v>14687</v>
      </c>
      <c r="M3134" t="s">
        <v>14707</v>
      </c>
      <c r="N3134" t="s">
        <v>14708</v>
      </c>
      <c r="O3134" t="s">
        <v>15133</v>
      </c>
      <c r="P3134" t="s">
        <v>334</v>
      </c>
      <c r="Q3134" t="s">
        <v>2</v>
      </c>
      <c r="R3134" t="s">
        <v>8652</v>
      </c>
      <c r="S3134" t="s">
        <v>8646</v>
      </c>
      <c r="T3134" t="b">
        <v>0</v>
      </c>
      <c r="U3134" t="b">
        <v>1</v>
      </c>
      <c r="V3134">
        <v>1</v>
      </c>
      <c r="W3134">
        <v>0</v>
      </c>
      <c r="Y3134">
        <v>45</v>
      </c>
      <c r="AH3134" t="s">
        <v>15134</v>
      </c>
    </row>
    <row r="3135" spans="1:34" x14ac:dyDescent="0.25">
      <c r="A3135">
        <v>9</v>
      </c>
      <c r="B3135" t="s">
        <v>14677</v>
      </c>
      <c r="C3135" t="s">
        <v>14678</v>
      </c>
      <c r="D3135">
        <v>46235</v>
      </c>
      <c r="E3135">
        <v>46250</v>
      </c>
      <c r="F3135" t="s">
        <v>14682</v>
      </c>
      <c r="G3135" t="s">
        <v>14683</v>
      </c>
      <c r="H3135" t="s">
        <v>14705</v>
      </c>
      <c r="I3135" t="s">
        <v>14706</v>
      </c>
      <c r="J3135">
        <v>1</v>
      </c>
      <c r="L3135" t="s">
        <v>14687</v>
      </c>
      <c r="M3135" t="s">
        <v>14707</v>
      </c>
      <c r="N3135" t="s">
        <v>14708</v>
      </c>
      <c r="O3135" t="s">
        <v>15135</v>
      </c>
      <c r="P3135" t="s">
        <v>334</v>
      </c>
      <c r="Q3135" t="s">
        <v>2</v>
      </c>
      <c r="R3135" t="s">
        <v>8652</v>
      </c>
      <c r="S3135" t="s">
        <v>8646</v>
      </c>
      <c r="T3135" t="b">
        <v>0</v>
      </c>
      <c r="U3135" t="b">
        <v>1</v>
      </c>
      <c r="V3135">
        <v>2</v>
      </c>
      <c r="W3135">
        <v>0</v>
      </c>
      <c r="Y3135">
        <v>34.799999999999997</v>
      </c>
      <c r="AH3135" t="s">
        <v>14708</v>
      </c>
    </row>
    <row r="3136" spans="1:34" x14ac:dyDescent="0.25">
      <c r="A3136">
        <v>9</v>
      </c>
      <c r="B3136" t="s">
        <v>14677</v>
      </c>
      <c r="C3136" t="s">
        <v>14678</v>
      </c>
      <c r="D3136">
        <v>46235</v>
      </c>
      <c r="E3136">
        <v>46250</v>
      </c>
      <c r="F3136" t="s">
        <v>14682</v>
      </c>
      <c r="G3136" t="s">
        <v>14683</v>
      </c>
      <c r="H3136" t="s">
        <v>14709</v>
      </c>
      <c r="I3136" t="s">
        <v>14710</v>
      </c>
      <c r="J3136">
        <v>2</v>
      </c>
      <c r="L3136" t="s">
        <v>14692</v>
      </c>
      <c r="M3136" t="s">
        <v>14711</v>
      </c>
      <c r="N3136" t="s">
        <v>14712</v>
      </c>
      <c r="O3136" t="s">
        <v>15136</v>
      </c>
      <c r="P3136" t="s">
        <v>363</v>
      </c>
      <c r="Q3136" t="s">
        <v>357</v>
      </c>
      <c r="R3136" t="s">
        <v>357</v>
      </c>
      <c r="S3136" t="s">
        <v>357</v>
      </c>
      <c r="T3136" t="b">
        <v>0</v>
      </c>
      <c r="U3136" t="b">
        <v>1</v>
      </c>
      <c r="V3136">
        <v>1</v>
      </c>
      <c r="Y3136">
        <v>300</v>
      </c>
      <c r="Z3136">
        <v>0.61</v>
      </c>
      <c r="AA3136" t="s">
        <v>3957</v>
      </c>
      <c r="AG3136" t="s">
        <v>15137</v>
      </c>
      <c r="AH3136" t="s">
        <v>14711</v>
      </c>
    </row>
    <row r="3137" spans="1:34" x14ac:dyDescent="0.25">
      <c r="A3137">
        <v>9</v>
      </c>
      <c r="B3137" t="s">
        <v>14677</v>
      </c>
      <c r="C3137" t="s">
        <v>14678</v>
      </c>
      <c r="D3137">
        <v>46235</v>
      </c>
      <c r="E3137">
        <v>46250</v>
      </c>
      <c r="F3137" t="s">
        <v>14682</v>
      </c>
      <c r="G3137" t="s">
        <v>14683</v>
      </c>
      <c r="H3137" t="s">
        <v>14709</v>
      </c>
      <c r="I3137" t="s">
        <v>14710</v>
      </c>
      <c r="J3137">
        <v>2</v>
      </c>
      <c r="L3137" t="s">
        <v>14692</v>
      </c>
      <c r="M3137" t="s">
        <v>14711</v>
      </c>
      <c r="N3137" t="s">
        <v>14712</v>
      </c>
      <c r="O3137" t="s">
        <v>15138</v>
      </c>
      <c r="P3137" t="s">
        <v>394</v>
      </c>
      <c r="Q3137" t="s">
        <v>272</v>
      </c>
      <c r="R3137" t="s">
        <v>8666</v>
      </c>
      <c r="S3137" t="s">
        <v>8645</v>
      </c>
      <c r="T3137" t="b">
        <v>0</v>
      </c>
      <c r="U3137" t="b">
        <v>0</v>
      </c>
      <c r="V3137">
        <v>1</v>
      </c>
      <c r="W3137">
        <v>0</v>
      </c>
      <c r="X3137">
        <v>15</v>
      </c>
      <c r="AF3137" t="s">
        <v>15139</v>
      </c>
      <c r="AG3137" t="s">
        <v>2818</v>
      </c>
      <c r="AH3137" t="s">
        <v>15140</v>
      </c>
    </row>
    <row r="3138" spans="1:34" x14ac:dyDescent="0.25">
      <c r="A3138">
        <v>9</v>
      </c>
      <c r="B3138" t="s">
        <v>14677</v>
      </c>
      <c r="C3138" t="s">
        <v>14678</v>
      </c>
      <c r="D3138">
        <v>46235</v>
      </c>
      <c r="E3138">
        <v>46250</v>
      </c>
      <c r="F3138" t="s">
        <v>14682</v>
      </c>
      <c r="G3138" t="s">
        <v>14683</v>
      </c>
      <c r="H3138" t="s">
        <v>14709</v>
      </c>
      <c r="I3138" t="s">
        <v>14710</v>
      </c>
      <c r="J3138">
        <v>2</v>
      </c>
      <c r="L3138" t="s">
        <v>14692</v>
      </c>
      <c r="M3138" t="s">
        <v>14711</v>
      </c>
      <c r="N3138" t="s">
        <v>14712</v>
      </c>
      <c r="O3138" t="s">
        <v>15141</v>
      </c>
      <c r="P3138" t="s">
        <v>398</v>
      </c>
      <c r="Q3138" t="s">
        <v>272</v>
      </c>
      <c r="R3138" t="s">
        <v>8666</v>
      </c>
      <c r="S3138" t="s">
        <v>8645</v>
      </c>
      <c r="T3138" t="b">
        <v>0</v>
      </c>
      <c r="U3138" t="b">
        <v>0</v>
      </c>
      <c r="V3138">
        <v>1</v>
      </c>
      <c r="W3138">
        <v>0</v>
      </c>
      <c r="X3138">
        <v>12</v>
      </c>
      <c r="AF3138" t="s">
        <v>15139</v>
      </c>
      <c r="AG3138" t="s">
        <v>2818</v>
      </c>
      <c r="AH3138" t="s">
        <v>15142</v>
      </c>
    </row>
    <row r="3139" spans="1:34" x14ac:dyDescent="0.25">
      <c r="A3139">
        <v>9</v>
      </c>
      <c r="B3139" t="s">
        <v>14677</v>
      </c>
      <c r="C3139" t="s">
        <v>14678</v>
      </c>
      <c r="D3139">
        <v>46235</v>
      </c>
      <c r="E3139">
        <v>46250</v>
      </c>
      <c r="F3139" t="s">
        <v>14682</v>
      </c>
      <c r="G3139" t="s">
        <v>14683</v>
      </c>
      <c r="H3139" t="s">
        <v>14709</v>
      </c>
      <c r="I3139" t="s">
        <v>14710</v>
      </c>
      <c r="J3139">
        <v>2</v>
      </c>
      <c r="L3139" t="s">
        <v>14692</v>
      </c>
      <c r="M3139" t="s">
        <v>14711</v>
      </c>
      <c r="N3139" t="s">
        <v>14712</v>
      </c>
      <c r="O3139" t="s">
        <v>15143</v>
      </c>
      <c r="P3139" t="s">
        <v>403</v>
      </c>
      <c r="Q3139" t="s">
        <v>272</v>
      </c>
      <c r="R3139" t="s">
        <v>8666</v>
      </c>
      <c r="S3139" t="s">
        <v>8645</v>
      </c>
      <c r="T3139" t="b">
        <v>0</v>
      </c>
      <c r="U3139" t="b">
        <v>0</v>
      </c>
      <c r="V3139">
        <v>1</v>
      </c>
      <c r="W3139">
        <v>0</v>
      </c>
      <c r="X3139">
        <v>8</v>
      </c>
      <c r="AF3139" t="s">
        <v>15139</v>
      </c>
      <c r="AG3139" t="s">
        <v>2818</v>
      </c>
      <c r="AH3139" t="s">
        <v>15144</v>
      </c>
    </row>
    <row r="3140" spans="1:34" x14ac:dyDescent="0.25">
      <c r="A3140">
        <v>9</v>
      </c>
      <c r="B3140" t="s">
        <v>14677</v>
      </c>
      <c r="C3140" t="s">
        <v>14678</v>
      </c>
      <c r="D3140">
        <v>46235</v>
      </c>
      <c r="E3140">
        <v>46250</v>
      </c>
      <c r="F3140" t="s">
        <v>14682</v>
      </c>
      <c r="G3140" t="s">
        <v>14683</v>
      </c>
      <c r="H3140" t="s">
        <v>14709</v>
      </c>
      <c r="I3140" t="s">
        <v>14710</v>
      </c>
      <c r="J3140">
        <v>2</v>
      </c>
      <c r="L3140" t="s">
        <v>14692</v>
      </c>
      <c r="M3140" t="s">
        <v>14711</v>
      </c>
      <c r="N3140" t="s">
        <v>14712</v>
      </c>
      <c r="O3140" t="s">
        <v>15145</v>
      </c>
      <c r="P3140" t="s">
        <v>389</v>
      </c>
      <c r="Q3140" t="s">
        <v>148</v>
      </c>
      <c r="R3140" t="s">
        <v>8659</v>
      </c>
      <c r="S3140" t="s">
        <v>8662</v>
      </c>
      <c r="T3140" t="b">
        <v>0</v>
      </c>
      <c r="U3140" t="b">
        <v>0</v>
      </c>
      <c r="V3140">
        <v>1</v>
      </c>
      <c r="W3140">
        <v>0</v>
      </c>
      <c r="X3140">
        <v>8</v>
      </c>
      <c r="AF3140" t="s">
        <v>15139</v>
      </c>
      <c r="AH3140" t="s">
        <v>15146</v>
      </c>
    </row>
    <row r="3141" spans="1:34" x14ac:dyDescent="0.25">
      <c r="A3141">
        <v>9</v>
      </c>
      <c r="B3141" t="s">
        <v>14677</v>
      </c>
      <c r="C3141" t="s">
        <v>14678</v>
      </c>
      <c r="D3141">
        <v>46235</v>
      </c>
      <c r="E3141">
        <v>46250</v>
      </c>
      <c r="F3141" t="s">
        <v>14682</v>
      </c>
      <c r="G3141" t="s">
        <v>14683</v>
      </c>
      <c r="H3141" t="s">
        <v>14709</v>
      </c>
      <c r="I3141" t="s">
        <v>14710</v>
      </c>
      <c r="J3141">
        <v>2</v>
      </c>
      <c r="L3141" t="s">
        <v>14692</v>
      </c>
      <c r="M3141" t="s">
        <v>14711</v>
      </c>
      <c r="N3141" t="s">
        <v>14712</v>
      </c>
      <c r="O3141" t="s">
        <v>15147</v>
      </c>
      <c r="P3141" t="s">
        <v>394</v>
      </c>
      <c r="Q3141" t="s">
        <v>272</v>
      </c>
      <c r="R3141" t="s">
        <v>8666</v>
      </c>
      <c r="S3141" t="s">
        <v>8645</v>
      </c>
      <c r="T3141" t="b">
        <v>0</v>
      </c>
      <c r="U3141" t="b">
        <v>0</v>
      </c>
      <c r="V3141">
        <v>2</v>
      </c>
      <c r="W3141">
        <v>0</v>
      </c>
      <c r="X3141">
        <v>15</v>
      </c>
      <c r="AF3141" t="s">
        <v>15148</v>
      </c>
      <c r="AG3141" t="s">
        <v>2818</v>
      </c>
      <c r="AH3141" t="s">
        <v>15149</v>
      </c>
    </row>
    <row r="3142" spans="1:34" x14ac:dyDescent="0.25">
      <c r="A3142">
        <v>9</v>
      </c>
      <c r="B3142" t="s">
        <v>14677</v>
      </c>
      <c r="C3142" t="s">
        <v>14678</v>
      </c>
      <c r="D3142">
        <v>46235</v>
      </c>
      <c r="E3142">
        <v>46250</v>
      </c>
      <c r="F3142" t="s">
        <v>14682</v>
      </c>
      <c r="G3142" t="s">
        <v>14683</v>
      </c>
      <c r="H3142" t="s">
        <v>14709</v>
      </c>
      <c r="I3142" t="s">
        <v>14710</v>
      </c>
      <c r="J3142">
        <v>2</v>
      </c>
      <c r="L3142" t="s">
        <v>14692</v>
      </c>
      <c r="M3142" t="s">
        <v>14711</v>
      </c>
      <c r="N3142" t="s">
        <v>14712</v>
      </c>
      <c r="O3142" t="s">
        <v>15150</v>
      </c>
      <c r="P3142" t="s">
        <v>398</v>
      </c>
      <c r="Q3142" t="s">
        <v>272</v>
      </c>
      <c r="R3142" t="s">
        <v>8666</v>
      </c>
      <c r="S3142" t="s">
        <v>8645</v>
      </c>
      <c r="T3142" t="b">
        <v>0</v>
      </c>
      <c r="U3142" t="b">
        <v>0</v>
      </c>
      <c r="V3142">
        <v>2</v>
      </c>
      <c r="W3142">
        <v>0</v>
      </c>
      <c r="X3142">
        <v>12</v>
      </c>
      <c r="AF3142" t="s">
        <v>15148</v>
      </c>
      <c r="AG3142" t="s">
        <v>2818</v>
      </c>
      <c r="AH3142" t="s">
        <v>15151</v>
      </c>
    </row>
    <row r="3143" spans="1:34" x14ac:dyDescent="0.25">
      <c r="A3143">
        <v>9</v>
      </c>
      <c r="B3143" t="s">
        <v>14677</v>
      </c>
      <c r="C3143" t="s">
        <v>14678</v>
      </c>
      <c r="D3143">
        <v>46235</v>
      </c>
      <c r="E3143">
        <v>46250</v>
      </c>
      <c r="F3143" t="s">
        <v>14682</v>
      </c>
      <c r="G3143" t="s">
        <v>14683</v>
      </c>
      <c r="H3143" t="s">
        <v>14709</v>
      </c>
      <c r="I3143" t="s">
        <v>14710</v>
      </c>
      <c r="J3143">
        <v>2</v>
      </c>
      <c r="L3143" t="s">
        <v>14692</v>
      </c>
      <c r="M3143" t="s">
        <v>14711</v>
      </c>
      <c r="N3143" t="s">
        <v>14712</v>
      </c>
      <c r="O3143" t="s">
        <v>15152</v>
      </c>
      <c r="P3143" t="s">
        <v>403</v>
      </c>
      <c r="Q3143" t="s">
        <v>272</v>
      </c>
      <c r="R3143" t="s">
        <v>8666</v>
      </c>
      <c r="S3143" t="s">
        <v>8645</v>
      </c>
      <c r="T3143" t="b">
        <v>0</v>
      </c>
      <c r="U3143" t="b">
        <v>0</v>
      </c>
      <c r="V3143">
        <v>2</v>
      </c>
      <c r="W3143">
        <v>0</v>
      </c>
      <c r="X3143">
        <v>8</v>
      </c>
      <c r="AF3143" t="s">
        <v>15148</v>
      </c>
      <c r="AG3143" t="s">
        <v>2818</v>
      </c>
      <c r="AH3143" t="s">
        <v>15153</v>
      </c>
    </row>
    <row r="3144" spans="1:34" x14ac:dyDescent="0.25">
      <c r="A3144">
        <v>9</v>
      </c>
      <c r="B3144" t="s">
        <v>14677</v>
      </c>
      <c r="C3144" t="s">
        <v>14678</v>
      </c>
      <c r="D3144">
        <v>46235</v>
      </c>
      <c r="E3144">
        <v>46250</v>
      </c>
      <c r="F3144" t="s">
        <v>14682</v>
      </c>
      <c r="G3144" t="s">
        <v>14683</v>
      </c>
      <c r="H3144" t="s">
        <v>14709</v>
      </c>
      <c r="I3144" t="s">
        <v>14710</v>
      </c>
      <c r="J3144">
        <v>2</v>
      </c>
      <c r="L3144" t="s">
        <v>14692</v>
      </c>
      <c r="M3144" t="s">
        <v>14711</v>
      </c>
      <c r="N3144" t="s">
        <v>14712</v>
      </c>
      <c r="O3144" t="s">
        <v>15154</v>
      </c>
      <c r="P3144" t="s">
        <v>389</v>
      </c>
      <c r="Q3144" t="s">
        <v>148</v>
      </c>
      <c r="R3144" t="s">
        <v>8659</v>
      </c>
      <c r="S3144" t="s">
        <v>8662</v>
      </c>
      <c r="T3144" t="b">
        <v>0</v>
      </c>
      <c r="U3144" t="b">
        <v>0</v>
      </c>
      <c r="V3144">
        <v>2</v>
      </c>
      <c r="W3144">
        <v>0</v>
      </c>
      <c r="X3144">
        <v>8</v>
      </c>
      <c r="AF3144" t="s">
        <v>15148</v>
      </c>
      <c r="AH3144" t="s">
        <v>15155</v>
      </c>
    </row>
    <row r="3145" spans="1:34" x14ac:dyDescent="0.25">
      <c r="A3145">
        <v>9</v>
      </c>
      <c r="B3145" t="s">
        <v>14677</v>
      </c>
      <c r="C3145" t="s">
        <v>14678</v>
      </c>
      <c r="D3145">
        <v>46235</v>
      </c>
      <c r="E3145">
        <v>46250</v>
      </c>
      <c r="F3145" t="s">
        <v>14682</v>
      </c>
      <c r="G3145" t="s">
        <v>14683</v>
      </c>
      <c r="H3145" t="s">
        <v>14709</v>
      </c>
      <c r="I3145" t="s">
        <v>14710</v>
      </c>
      <c r="J3145">
        <v>2</v>
      </c>
      <c r="L3145" t="s">
        <v>14692</v>
      </c>
      <c r="M3145" t="s">
        <v>14711</v>
      </c>
      <c r="N3145" t="s">
        <v>14712</v>
      </c>
      <c r="O3145" t="s">
        <v>15156</v>
      </c>
      <c r="P3145" t="s">
        <v>172</v>
      </c>
      <c r="Q3145" t="s">
        <v>148</v>
      </c>
      <c r="R3145" t="s">
        <v>8659</v>
      </c>
      <c r="S3145" t="s">
        <v>8645</v>
      </c>
      <c r="T3145" t="b">
        <v>1</v>
      </c>
      <c r="U3145" t="b">
        <v>0</v>
      </c>
      <c r="V3145">
        <v>1</v>
      </c>
      <c r="W3145">
        <v>15</v>
      </c>
      <c r="X3145">
        <v>12</v>
      </c>
      <c r="AH3145" t="s">
        <v>15157</v>
      </c>
    </row>
    <row r="3146" spans="1:34" x14ac:dyDescent="0.25">
      <c r="A3146">
        <v>9</v>
      </c>
      <c r="B3146" t="s">
        <v>14677</v>
      </c>
      <c r="C3146" t="s">
        <v>14678</v>
      </c>
      <c r="D3146">
        <v>46235</v>
      </c>
      <c r="E3146">
        <v>46250</v>
      </c>
      <c r="F3146" t="s">
        <v>14682</v>
      </c>
      <c r="G3146" t="s">
        <v>14683</v>
      </c>
      <c r="H3146" t="s">
        <v>14709</v>
      </c>
      <c r="I3146" t="s">
        <v>14710</v>
      </c>
      <c r="J3146">
        <v>2</v>
      </c>
      <c r="L3146" t="s">
        <v>14692</v>
      </c>
      <c r="M3146" t="s">
        <v>14711</v>
      </c>
      <c r="N3146" t="s">
        <v>14712</v>
      </c>
      <c r="O3146" t="s">
        <v>15158</v>
      </c>
      <c r="P3146" t="s">
        <v>147</v>
      </c>
      <c r="Q3146" t="s">
        <v>148</v>
      </c>
      <c r="R3146" t="s">
        <v>8659</v>
      </c>
      <c r="S3146" t="s">
        <v>8645</v>
      </c>
      <c r="T3146" t="b">
        <v>0</v>
      </c>
      <c r="U3146" t="b">
        <v>0</v>
      </c>
      <c r="V3146">
        <v>1</v>
      </c>
      <c r="W3146">
        <v>100</v>
      </c>
      <c r="X3146">
        <v>8</v>
      </c>
      <c r="AB3146">
        <v>2</v>
      </c>
      <c r="AC3146">
        <v>1</v>
      </c>
      <c r="AD3146">
        <v>3</v>
      </c>
      <c r="AE3146" t="s">
        <v>618</v>
      </c>
      <c r="AG3146" t="s">
        <v>15159</v>
      </c>
      <c r="AH3146" t="s">
        <v>15160</v>
      </c>
    </row>
    <row r="3147" spans="1:34" x14ac:dyDescent="0.25">
      <c r="A3147">
        <v>9</v>
      </c>
      <c r="B3147" t="s">
        <v>14677</v>
      </c>
      <c r="C3147" t="s">
        <v>14678</v>
      </c>
      <c r="D3147">
        <v>46235</v>
      </c>
      <c r="E3147">
        <v>46250</v>
      </c>
      <c r="F3147" t="s">
        <v>14682</v>
      </c>
      <c r="G3147" t="s">
        <v>14683</v>
      </c>
      <c r="H3147" t="s">
        <v>14709</v>
      </c>
      <c r="I3147" t="s">
        <v>14710</v>
      </c>
      <c r="J3147">
        <v>2</v>
      </c>
      <c r="L3147" t="s">
        <v>14692</v>
      </c>
      <c r="M3147" t="s">
        <v>14711</v>
      </c>
      <c r="N3147" t="s">
        <v>14712</v>
      </c>
      <c r="O3147" t="s">
        <v>15161</v>
      </c>
      <c r="P3147" t="s">
        <v>147</v>
      </c>
      <c r="Q3147" t="s">
        <v>148</v>
      </c>
      <c r="R3147" t="s">
        <v>8659</v>
      </c>
      <c r="S3147" t="s">
        <v>8645</v>
      </c>
      <c r="T3147" t="b">
        <v>0</v>
      </c>
      <c r="U3147" t="b">
        <v>0</v>
      </c>
      <c r="V3147">
        <v>2</v>
      </c>
      <c r="W3147">
        <v>120</v>
      </c>
      <c r="X3147">
        <v>6</v>
      </c>
      <c r="AB3147">
        <v>2</v>
      </c>
      <c r="AC3147">
        <v>1</v>
      </c>
      <c r="AD3147">
        <v>3</v>
      </c>
      <c r="AE3147" t="s">
        <v>618</v>
      </c>
      <c r="AG3147" t="s">
        <v>15162</v>
      </c>
      <c r="AH3147" t="s">
        <v>15163</v>
      </c>
    </row>
    <row r="3148" spans="1:34" x14ac:dyDescent="0.25">
      <c r="A3148">
        <v>9</v>
      </c>
      <c r="B3148" t="s">
        <v>14677</v>
      </c>
      <c r="C3148" t="s">
        <v>14678</v>
      </c>
      <c r="D3148">
        <v>46235</v>
      </c>
      <c r="E3148">
        <v>46250</v>
      </c>
      <c r="F3148" t="s">
        <v>14682</v>
      </c>
      <c r="G3148" t="s">
        <v>14683</v>
      </c>
      <c r="H3148" t="s">
        <v>14709</v>
      </c>
      <c r="I3148" t="s">
        <v>14710</v>
      </c>
      <c r="J3148">
        <v>2</v>
      </c>
      <c r="L3148" t="s">
        <v>14692</v>
      </c>
      <c r="M3148" t="s">
        <v>14711</v>
      </c>
      <c r="N3148" t="s">
        <v>14712</v>
      </c>
      <c r="O3148" t="s">
        <v>15164</v>
      </c>
      <c r="P3148" t="s">
        <v>147</v>
      </c>
      <c r="Q3148" t="s">
        <v>148</v>
      </c>
      <c r="R3148" t="s">
        <v>8659</v>
      </c>
      <c r="S3148" t="s">
        <v>8645</v>
      </c>
      <c r="T3148" t="b">
        <v>0</v>
      </c>
      <c r="U3148" t="b">
        <v>0</v>
      </c>
      <c r="V3148">
        <v>3</v>
      </c>
      <c r="W3148">
        <v>140</v>
      </c>
      <c r="X3148">
        <v>8</v>
      </c>
      <c r="AB3148">
        <v>2</v>
      </c>
      <c r="AC3148">
        <v>1</v>
      </c>
      <c r="AD3148">
        <v>3</v>
      </c>
      <c r="AE3148" t="s">
        <v>618</v>
      </c>
      <c r="AG3148" t="s">
        <v>15165</v>
      </c>
      <c r="AH3148" t="s">
        <v>15166</v>
      </c>
    </row>
    <row r="3149" spans="1:34" x14ac:dyDescent="0.25">
      <c r="A3149">
        <v>9</v>
      </c>
      <c r="B3149" t="s">
        <v>14677</v>
      </c>
      <c r="C3149" t="s">
        <v>14678</v>
      </c>
      <c r="D3149">
        <v>46235</v>
      </c>
      <c r="E3149">
        <v>46250</v>
      </c>
      <c r="F3149" t="s">
        <v>14682</v>
      </c>
      <c r="G3149" t="s">
        <v>14683</v>
      </c>
      <c r="H3149" t="s">
        <v>14709</v>
      </c>
      <c r="I3149" t="s">
        <v>14710</v>
      </c>
      <c r="J3149">
        <v>2</v>
      </c>
      <c r="L3149" t="s">
        <v>14692</v>
      </c>
      <c r="M3149" t="s">
        <v>14711</v>
      </c>
      <c r="N3149" t="s">
        <v>14712</v>
      </c>
      <c r="O3149" t="s">
        <v>15167</v>
      </c>
      <c r="P3149" t="s">
        <v>147</v>
      </c>
      <c r="Q3149" t="s">
        <v>148</v>
      </c>
      <c r="R3149" t="s">
        <v>8659</v>
      </c>
      <c r="S3149" t="s">
        <v>8645</v>
      </c>
      <c r="T3149" t="b">
        <v>0</v>
      </c>
      <c r="U3149" t="b">
        <v>0</v>
      </c>
      <c r="V3149">
        <v>4</v>
      </c>
      <c r="W3149">
        <v>150</v>
      </c>
      <c r="X3149">
        <v>6</v>
      </c>
      <c r="AB3149">
        <v>2</v>
      </c>
      <c r="AC3149">
        <v>1</v>
      </c>
      <c r="AD3149">
        <v>3</v>
      </c>
      <c r="AE3149" t="s">
        <v>610</v>
      </c>
      <c r="AG3149" t="s">
        <v>2350</v>
      </c>
      <c r="AH3149" t="s">
        <v>15168</v>
      </c>
    </row>
    <row r="3150" spans="1:34" x14ac:dyDescent="0.25">
      <c r="A3150">
        <v>9</v>
      </c>
      <c r="B3150" t="s">
        <v>14677</v>
      </c>
      <c r="C3150" t="s">
        <v>14678</v>
      </c>
      <c r="D3150">
        <v>46235</v>
      </c>
      <c r="E3150">
        <v>46250</v>
      </c>
      <c r="F3150" t="s">
        <v>14682</v>
      </c>
      <c r="G3150" t="s">
        <v>14683</v>
      </c>
      <c r="H3150" t="s">
        <v>14709</v>
      </c>
      <c r="I3150" t="s">
        <v>14710</v>
      </c>
      <c r="J3150">
        <v>2</v>
      </c>
      <c r="L3150" t="s">
        <v>14692</v>
      </c>
      <c r="M3150" t="s">
        <v>14711</v>
      </c>
      <c r="N3150" t="s">
        <v>14712</v>
      </c>
      <c r="O3150" t="s">
        <v>15169</v>
      </c>
      <c r="P3150" t="s">
        <v>147</v>
      </c>
      <c r="Q3150" t="s">
        <v>148</v>
      </c>
      <c r="R3150" t="s">
        <v>8659</v>
      </c>
      <c r="S3150" t="s">
        <v>8645</v>
      </c>
      <c r="T3150" t="b">
        <v>0</v>
      </c>
      <c r="U3150" t="b">
        <v>0</v>
      </c>
      <c r="V3150">
        <v>5</v>
      </c>
      <c r="W3150">
        <v>150</v>
      </c>
      <c r="X3150">
        <v>5.5</v>
      </c>
      <c r="AB3150">
        <v>2</v>
      </c>
      <c r="AC3150">
        <v>1</v>
      </c>
      <c r="AD3150">
        <v>3</v>
      </c>
      <c r="AE3150" t="s">
        <v>610</v>
      </c>
      <c r="AG3150" t="s">
        <v>2350</v>
      </c>
      <c r="AH3150" t="s">
        <v>15170</v>
      </c>
    </row>
    <row r="3151" spans="1:34" x14ac:dyDescent="0.25">
      <c r="A3151">
        <v>9</v>
      </c>
      <c r="B3151" t="s">
        <v>14677</v>
      </c>
      <c r="C3151" t="s">
        <v>14678</v>
      </c>
      <c r="D3151">
        <v>46235</v>
      </c>
      <c r="E3151">
        <v>46250</v>
      </c>
      <c r="F3151" t="s">
        <v>14682</v>
      </c>
      <c r="G3151" t="s">
        <v>14683</v>
      </c>
      <c r="H3151" t="s">
        <v>14709</v>
      </c>
      <c r="I3151" t="s">
        <v>14710</v>
      </c>
      <c r="J3151">
        <v>2</v>
      </c>
      <c r="L3151" t="s">
        <v>14692</v>
      </c>
      <c r="M3151" t="s">
        <v>14711</v>
      </c>
      <c r="N3151" t="s">
        <v>14712</v>
      </c>
      <c r="O3151" t="s">
        <v>15171</v>
      </c>
      <c r="P3151" t="s">
        <v>14743</v>
      </c>
      <c r="Q3151" t="s">
        <v>148</v>
      </c>
      <c r="R3151" t="s">
        <v>8659</v>
      </c>
      <c r="S3151" t="s">
        <v>8645</v>
      </c>
      <c r="T3151" t="b">
        <v>0</v>
      </c>
      <c r="U3151" t="b">
        <v>0</v>
      </c>
      <c r="V3151">
        <v>1</v>
      </c>
      <c r="W3151">
        <v>50</v>
      </c>
      <c r="X3151">
        <v>10</v>
      </c>
      <c r="AB3151">
        <v>2</v>
      </c>
      <c r="AC3151">
        <v>1</v>
      </c>
      <c r="AD3151">
        <v>3</v>
      </c>
      <c r="AE3151" t="s">
        <v>2271</v>
      </c>
      <c r="AG3151" t="s">
        <v>15172</v>
      </c>
      <c r="AH3151" t="s">
        <v>15173</v>
      </c>
    </row>
    <row r="3152" spans="1:34" x14ac:dyDescent="0.25">
      <c r="A3152">
        <v>9</v>
      </c>
      <c r="B3152" t="s">
        <v>14677</v>
      </c>
      <c r="C3152" t="s">
        <v>14678</v>
      </c>
      <c r="D3152">
        <v>46235</v>
      </c>
      <c r="E3152">
        <v>46250</v>
      </c>
      <c r="F3152" t="s">
        <v>14682</v>
      </c>
      <c r="G3152" t="s">
        <v>14683</v>
      </c>
      <c r="H3152" t="s">
        <v>14709</v>
      </c>
      <c r="I3152" t="s">
        <v>14710</v>
      </c>
      <c r="J3152">
        <v>2</v>
      </c>
      <c r="L3152" t="s">
        <v>14692</v>
      </c>
      <c r="M3152" t="s">
        <v>14711</v>
      </c>
      <c r="N3152" t="s">
        <v>14712</v>
      </c>
      <c r="O3152" t="s">
        <v>15174</v>
      </c>
      <c r="P3152" t="s">
        <v>14743</v>
      </c>
      <c r="Q3152" t="s">
        <v>148</v>
      </c>
      <c r="R3152" t="s">
        <v>8659</v>
      </c>
      <c r="S3152" t="s">
        <v>8645</v>
      </c>
      <c r="T3152" t="b">
        <v>0</v>
      </c>
      <c r="U3152" t="b">
        <v>0</v>
      </c>
      <c r="V3152">
        <v>2</v>
      </c>
      <c r="W3152">
        <v>90</v>
      </c>
      <c r="X3152">
        <v>10</v>
      </c>
      <c r="AB3152">
        <v>2</v>
      </c>
      <c r="AC3152">
        <v>1</v>
      </c>
      <c r="AD3152">
        <v>3</v>
      </c>
      <c r="AE3152" t="s">
        <v>618</v>
      </c>
      <c r="AG3152" t="s">
        <v>15175</v>
      </c>
      <c r="AH3152" t="s">
        <v>15176</v>
      </c>
    </row>
    <row r="3153" spans="1:34" x14ac:dyDescent="0.25">
      <c r="A3153">
        <v>9</v>
      </c>
      <c r="B3153" t="s">
        <v>14677</v>
      </c>
      <c r="C3153" t="s">
        <v>14678</v>
      </c>
      <c r="D3153">
        <v>46235</v>
      </c>
      <c r="E3153">
        <v>46250</v>
      </c>
      <c r="F3153" t="s">
        <v>14682</v>
      </c>
      <c r="G3153" t="s">
        <v>14683</v>
      </c>
      <c r="H3153" t="s">
        <v>14709</v>
      </c>
      <c r="I3153" t="s">
        <v>14710</v>
      </c>
      <c r="J3153">
        <v>2</v>
      </c>
      <c r="L3153" t="s">
        <v>14692</v>
      </c>
      <c r="M3153" t="s">
        <v>14711</v>
      </c>
      <c r="N3153" t="s">
        <v>14712</v>
      </c>
      <c r="O3153" t="s">
        <v>15177</v>
      </c>
      <c r="P3153" t="s">
        <v>14743</v>
      </c>
      <c r="Q3153" t="s">
        <v>148</v>
      </c>
      <c r="R3153" t="s">
        <v>8659</v>
      </c>
      <c r="S3153" t="s">
        <v>8645</v>
      </c>
      <c r="T3153" t="b">
        <v>0</v>
      </c>
      <c r="U3153" t="b">
        <v>0</v>
      </c>
      <c r="V3153">
        <v>3</v>
      </c>
      <c r="W3153">
        <v>90</v>
      </c>
      <c r="X3153">
        <v>10</v>
      </c>
      <c r="AB3153">
        <v>2</v>
      </c>
      <c r="AC3153">
        <v>1</v>
      </c>
      <c r="AD3153">
        <v>3</v>
      </c>
      <c r="AE3153" t="s">
        <v>618</v>
      </c>
      <c r="AG3153" t="s">
        <v>15175</v>
      </c>
      <c r="AH3153" t="s">
        <v>15178</v>
      </c>
    </row>
    <row r="3154" spans="1:34" x14ac:dyDescent="0.25">
      <c r="A3154">
        <v>9</v>
      </c>
      <c r="B3154" t="s">
        <v>14677</v>
      </c>
      <c r="C3154" t="s">
        <v>14678</v>
      </c>
      <c r="D3154">
        <v>46235</v>
      </c>
      <c r="E3154">
        <v>46250</v>
      </c>
      <c r="F3154" t="s">
        <v>14682</v>
      </c>
      <c r="G3154" t="s">
        <v>14683</v>
      </c>
      <c r="H3154" t="s">
        <v>14709</v>
      </c>
      <c r="I3154" t="s">
        <v>14710</v>
      </c>
      <c r="J3154">
        <v>2</v>
      </c>
      <c r="L3154" t="s">
        <v>14692</v>
      </c>
      <c r="M3154" t="s">
        <v>14711</v>
      </c>
      <c r="N3154" t="s">
        <v>14712</v>
      </c>
      <c r="O3154" t="s">
        <v>15179</v>
      </c>
      <c r="P3154" t="s">
        <v>14743</v>
      </c>
      <c r="Q3154" t="s">
        <v>148</v>
      </c>
      <c r="R3154" t="s">
        <v>8659</v>
      </c>
      <c r="S3154" t="s">
        <v>8645</v>
      </c>
      <c r="T3154" t="b">
        <v>0</v>
      </c>
      <c r="U3154" t="b">
        <v>0</v>
      </c>
      <c r="V3154">
        <v>4</v>
      </c>
      <c r="W3154">
        <v>100</v>
      </c>
      <c r="X3154">
        <v>10</v>
      </c>
      <c r="AB3154">
        <v>2</v>
      </c>
      <c r="AC3154">
        <v>1</v>
      </c>
      <c r="AD3154">
        <v>3</v>
      </c>
      <c r="AE3154" t="s">
        <v>1745</v>
      </c>
      <c r="AG3154" t="s">
        <v>2181</v>
      </c>
      <c r="AH3154" t="s">
        <v>15180</v>
      </c>
    </row>
    <row r="3155" spans="1:34" x14ac:dyDescent="0.25">
      <c r="A3155">
        <v>9</v>
      </c>
      <c r="B3155" t="s">
        <v>14677</v>
      </c>
      <c r="C3155" t="s">
        <v>14678</v>
      </c>
      <c r="D3155">
        <v>46235</v>
      </c>
      <c r="E3155">
        <v>46250</v>
      </c>
      <c r="F3155" t="s">
        <v>14682</v>
      </c>
      <c r="G3155" t="s">
        <v>14683</v>
      </c>
      <c r="H3155" t="s">
        <v>14709</v>
      </c>
      <c r="I3155" t="s">
        <v>14710</v>
      </c>
      <c r="J3155">
        <v>2</v>
      </c>
      <c r="L3155" t="s">
        <v>14692</v>
      </c>
      <c r="M3155" t="s">
        <v>14711</v>
      </c>
      <c r="N3155" t="s">
        <v>14712</v>
      </c>
      <c r="O3155" t="s">
        <v>15181</v>
      </c>
      <c r="P3155" t="s">
        <v>200</v>
      </c>
      <c r="Q3155" t="s">
        <v>148</v>
      </c>
      <c r="R3155" t="s">
        <v>8490</v>
      </c>
      <c r="S3155" t="s">
        <v>8645</v>
      </c>
      <c r="T3155" t="b">
        <v>0</v>
      </c>
      <c r="U3155" t="b">
        <v>0</v>
      </c>
      <c r="V3155">
        <v>1</v>
      </c>
      <c r="W3155">
        <v>30</v>
      </c>
      <c r="X3155">
        <v>12</v>
      </c>
      <c r="AB3155">
        <v>2</v>
      </c>
      <c r="AC3155">
        <v>2</v>
      </c>
      <c r="AD3155">
        <v>3</v>
      </c>
      <c r="AE3155" t="s">
        <v>618</v>
      </c>
      <c r="AG3155" t="s">
        <v>15182</v>
      </c>
      <c r="AH3155" t="s">
        <v>15183</v>
      </c>
    </row>
    <row r="3156" spans="1:34" x14ac:dyDescent="0.25">
      <c r="A3156">
        <v>9</v>
      </c>
      <c r="B3156" t="s">
        <v>14677</v>
      </c>
      <c r="C3156" t="s">
        <v>14678</v>
      </c>
      <c r="D3156">
        <v>46235</v>
      </c>
      <c r="E3156">
        <v>46250</v>
      </c>
      <c r="F3156" t="s">
        <v>14682</v>
      </c>
      <c r="G3156" t="s">
        <v>14683</v>
      </c>
      <c r="H3156" t="s">
        <v>14709</v>
      </c>
      <c r="I3156" t="s">
        <v>14710</v>
      </c>
      <c r="J3156">
        <v>2</v>
      </c>
      <c r="L3156" t="s">
        <v>14692</v>
      </c>
      <c r="M3156" t="s">
        <v>14711</v>
      </c>
      <c r="N3156" t="s">
        <v>14712</v>
      </c>
      <c r="O3156" t="s">
        <v>15184</v>
      </c>
      <c r="P3156" t="s">
        <v>200</v>
      </c>
      <c r="Q3156" t="s">
        <v>148</v>
      </c>
      <c r="R3156" t="s">
        <v>8490</v>
      </c>
      <c r="S3156" t="s">
        <v>8645</v>
      </c>
      <c r="T3156" t="b">
        <v>0</v>
      </c>
      <c r="U3156" t="b">
        <v>0</v>
      </c>
      <c r="V3156">
        <v>2</v>
      </c>
      <c r="W3156">
        <v>40</v>
      </c>
      <c r="X3156">
        <v>12</v>
      </c>
      <c r="AB3156">
        <v>2</v>
      </c>
      <c r="AC3156">
        <v>2</v>
      </c>
      <c r="AD3156">
        <v>3</v>
      </c>
      <c r="AE3156" t="s">
        <v>618</v>
      </c>
      <c r="AG3156" t="s">
        <v>15182</v>
      </c>
      <c r="AH3156" t="s">
        <v>15185</v>
      </c>
    </row>
    <row r="3157" spans="1:34" x14ac:dyDescent="0.25">
      <c r="A3157">
        <v>9</v>
      </c>
      <c r="B3157" t="s">
        <v>14677</v>
      </c>
      <c r="C3157" t="s">
        <v>14678</v>
      </c>
      <c r="D3157">
        <v>46235</v>
      </c>
      <c r="E3157">
        <v>46250</v>
      </c>
      <c r="F3157" t="s">
        <v>14682</v>
      </c>
      <c r="G3157" t="s">
        <v>14683</v>
      </c>
      <c r="H3157" t="s">
        <v>14709</v>
      </c>
      <c r="I3157" t="s">
        <v>14710</v>
      </c>
      <c r="J3157">
        <v>2</v>
      </c>
      <c r="L3157" t="s">
        <v>14692</v>
      </c>
      <c r="M3157" t="s">
        <v>14711</v>
      </c>
      <c r="N3157" t="s">
        <v>14712</v>
      </c>
      <c r="O3157" t="s">
        <v>15186</v>
      </c>
      <c r="P3157" t="s">
        <v>200</v>
      </c>
      <c r="Q3157" t="s">
        <v>148</v>
      </c>
      <c r="R3157" t="s">
        <v>8490</v>
      </c>
      <c r="S3157" t="s">
        <v>8645</v>
      </c>
      <c r="T3157" t="b">
        <v>0</v>
      </c>
      <c r="U3157" t="b">
        <v>0</v>
      </c>
      <c r="V3157">
        <v>3</v>
      </c>
      <c r="W3157">
        <v>50</v>
      </c>
      <c r="X3157">
        <v>10</v>
      </c>
      <c r="AB3157">
        <v>2</v>
      </c>
      <c r="AC3157">
        <v>2</v>
      </c>
      <c r="AD3157">
        <v>3</v>
      </c>
      <c r="AE3157" t="s">
        <v>610</v>
      </c>
      <c r="AG3157" t="s">
        <v>15187</v>
      </c>
      <c r="AH3157" t="s">
        <v>15188</v>
      </c>
    </row>
    <row r="3158" spans="1:34" x14ac:dyDescent="0.25">
      <c r="A3158">
        <v>9</v>
      </c>
      <c r="B3158" t="s">
        <v>14677</v>
      </c>
      <c r="C3158" t="s">
        <v>14678</v>
      </c>
      <c r="D3158">
        <v>46235</v>
      </c>
      <c r="E3158">
        <v>46250</v>
      </c>
      <c r="F3158" t="s">
        <v>14682</v>
      </c>
      <c r="G3158" t="s">
        <v>14683</v>
      </c>
      <c r="H3158" t="s">
        <v>14709</v>
      </c>
      <c r="I3158" t="s">
        <v>14710</v>
      </c>
      <c r="J3158">
        <v>2</v>
      </c>
      <c r="L3158" t="s">
        <v>14692</v>
      </c>
      <c r="M3158" t="s">
        <v>14711</v>
      </c>
      <c r="N3158" t="s">
        <v>14712</v>
      </c>
      <c r="O3158" t="s">
        <v>15189</v>
      </c>
      <c r="P3158" t="s">
        <v>313</v>
      </c>
      <c r="Q3158" t="s">
        <v>148</v>
      </c>
      <c r="R3158" t="s">
        <v>8659</v>
      </c>
      <c r="S3158" t="s">
        <v>8645</v>
      </c>
      <c r="T3158" t="b">
        <v>0</v>
      </c>
      <c r="U3158" t="b">
        <v>0</v>
      </c>
      <c r="V3158">
        <v>1</v>
      </c>
      <c r="W3158">
        <v>50</v>
      </c>
      <c r="X3158">
        <v>12</v>
      </c>
      <c r="AB3158">
        <v>2</v>
      </c>
      <c r="AC3158">
        <v>1</v>
      </c>
      <c r="AD3158">
        <v>3</v>
      </c>
      <c r="AE3158" t="s">
        <v>1745</v>
      </c>
      <c r="AG3158" t="s">
        <v>15190</v>
      </c>
      <c r="AH3158" t="s">
        <v>15191</v>
      </c>
    </row>
    <row r="3159" spans="1:34" x14ac:dyDescent="0.25">
      <c r="A3159">
        <v>9</v>
      </c>
      <c r="B3159" t="s">
        <v>14677</v>
      </c>
      <c r="C3159" t="s">
        <v>14678</v>
      </c>
      <c r="D3159">
        <v>46235</v>
      </c>
      <c r="E3159">
        <v>46250</v>
      </c>
      <c r="F3159" t="s">
        <v>14682</v>
      </c>
      <c r="G3159" t="s">
        <v>14683</v>
      </c>
      <c r="H3159" t="s">
        <v>14709</v>
      </c>
      <c r="I3159" t="s">
        <v>14710</v>
      </c>
      <c r="J3159">
        <v>2</v>
      </c>
      <c r="L3159" t="s">
        <v>14692</v>
      </c>
      <c r="M3159" t="s">
        <v>14711</v>
      </c>
      <c r="N3159" t="s">
        <v>14712</v>
      </c>
      <c r="O3159" t="s">
        <v>15192</v>
      </c>
      <c r="P3159" t="s">
        <v>313</v>
      </c>
      <c r="Q3159" t="s">
        <v>148</v>
      </c>
      <c r="R3159" t="s">
        <v>8659</v>
      </c>
      <c r="S3159" t="s">
        <v>8645</v>
      </c>
      <c r="T3159" t="b">
        <v>0</v>
      </c>
      <c r="U3159" t="b">
        <v>0</v>
      </c>
      <c r="V3159">
        <v>2</v>
      </c>
      <c r="W3159">
        <v>60</v>
      </c>
      <c r="X3159">
        <v>10</v>
      </c>
      <c r="AB3159">
        <v>2</v>
      </c>
      <c r="AC3159">
        <v>1</v>
      </c>
      <c r="AD3159">
        <v>3</v>
      </c>
      <c r="AE3159" t="s">
        <v>1745</v>
      </c>
      <c r="AG3159" t="s">
        <v>15193</v>
      </c>
      <c r="AH3159" t="s">
        <v>15194</v>
      </c>
    </row>
    <row r="3160" spans="1:34" x14ac:dyDescent="0.25">
      <c r="A3160">
        <v>9</v>
      </c>
      <c r="B3160" t="s">
        <v>14677</v>
      </c>
      <c r="C3160" t="s">
        <v>14678</v>
      </c>
      <c r="D3160">
        <v>46235</v>
      </c>
      <c r="E3160">
        <v>46250</v>
      </c>
      <c r="F3160" t="s">
        <v>14682</v>
      </c>
      <c r="G3160" t="s">
        <v>14683</v>
      </c>
      <c r="H3160" t="s">
        <v>14709</v>
      </c>
      <c r="I3160" t="s">
        <v>14710</v>
      </c>
      <c r="J3160">
        <v>2</v>
      </c>
      <c r="L3160" t="s">
        <v>14692</v>
      </c>
      <c r="M3160" t="s">
        <v>14711</v>
      </c>
      <c r="N3160" t="s">
        <v>14712</v>
      </c>
      <c r="O3160" t="s">
        <v>15195</v>
      </c>
      <c r="P3160" t="s">
        <v>313</v>
      </c>
      <c r="Q3160" t="s">
        <v>148</v>
      </c>
      <c r="R3160" t="s">
        <v>8659</v>
      </c>
      <c r="S3160" t="s">
        <v>8645</v>
      </c>
      <c r="T3160" t="b">
        <v>0</v>
      </c>
      <c r="U3160" t="b">
        <v>0</v>
      </c>
      <c r="V3160">
        <v>3</v>
      </c>
      <c r="W3160">
        <v>60</v>
      </c>
      <c r="X3160">
        <v>8</v>
      </c>
      <c r="AB3160">
        <v>2</v>
      </c>
      <c r="AC3160">
        <v>1</v>
      </c>
      <c r="AD3160">
        <v>3</v>
      </c>
      <c r="AE3160" t="s">
        <v>1745</v>
      </c>
      <c r="AG3160" t="s">
        <v>15193</v>
      </c>
      <c r="AH3160" t="s">
        <v>15196</v>
      </c>
    </row>
    <row r="3161" spans="1:34" x14ac:dyDescent="0.25">
      <c r="A3161">
        <v>9</v>
      </c>
      <c r="B3161" t="s">
        <v>14677</v>
      </c>
      <c r="C3161" t="s">
        <v>14678</v>
      </c>
      <c r="D3161">
        <v>46235</v>
      </c>
      <c r="E3161">
        <v>46250</v>
      </c>
      <c r="F3161" t="s">
        <v>14682</v>
      </c>
      <c r="G3161" t="s">
        <v>14683</v>
      </c>
      <c r="H3161" t="s">
        <v>14709</v>
      </c>
      <c r="I3161" t="s">
        <v>14710</v>
      </c>
      <c r="J3161">
        <v>2</v>
      </c>
      <c r="L3161" t="s">
        <v>14692</v>
      </c>
      <c r="M3161" t="s">
        <v>14711</v>
      </c>
      <c r="N3161" t="s">
        <v>14712</v>
      </c>
      <c r="O3161" t="s">
        <v>15197</v>
      </c>
      <c r="P3161" t="s">
        <v>217</v>
      </c>
      <c r="Q3161" t="s">
        <v>8650</v>
      </c>
      <c r="R3161" t="s">
        <v>8637</v>
      </c>
      <c r="S3161" t="s">
        <v>8645</v>
      </c>
      <c r="T3161" t="b">
        <v>1</v>
      </c>
      <c r="U3161" t="b">
        <v>0</v>
      </c>
      <c r="V3161">
        <v>1</v>
      </c>
      <c r="W3161">
        <v>25</v>
      </c>
      <c r="X3161">
        <v>10</v>
      </c>
      <c r="AB3161">
        <v>2</v>
      </c>
      <c r="AC3161">
        <v>1</v>
      </c>
      <c r="AD3161">
        <v>3</v>
      </c>
      <c r="AE3161" t="s">
        <v>610</v>
      </c>
      <c r="AG3161" t="s">
        <v>2350</v>
      </c>
      <c r="AH3161" t="s">
        <v>15198</v>
      </c>
    </row>
    <row r="3162" spans="1:34" x14ac:dyDescent="0.25">
      <c r="A3162">
        <v>9</v>
      </c>
      <c r="B3162" t="s">
        <v>14677</v>
      </c>
      <c r="C3162" t="s">
        <v>14678</v>
      </c>
      <c r="D3162">
        <v>46235</v>
      </c>
      <c r="E3162">
        <v>46250</v>
      </c>
      <c r="F3162" t="s">
        <v>14682</v>
      </c>
      <c r="G3162" t="s">
        <v>14683</v>
      </c>
      <c r="H3162" t="s">
        <v>14709</v>
      </c>
      <c r="I3162" t="s">
        <v>14710</v>
      </c>
      <c r="J3162">
        <v>2</v>
      </c>
      <c r="L3162" t="s">
        <v>14692</v>
      </c>
      <c r="M3162" t="s">
        <v>14711</v>
      </c>
      <c r="N3162" t="s">
        <v>14712</v>
      </c>
      <c r="O3162" t="s">
        <v>15199</v>
      </c>
      <c r="P3162" t="s">
        <v>217</v>
      </c>
      <c r="Q3162" t="s">
        <v>8650</v>
      </c>
      <c r="R3162" t="s">
        <v>8637</v>
      </c>
      <c r="S3162" t="s">
        <v>8645</v>
      </c>
      <c r="T3162" t="b">
        <v>1</v>
      </c>
      <c r="U3162" t="b">
        <v>0</v>
      </c>
      <c r="V3162">
        <v>2</v>
      </c>
      <c r="W3162">
        <v>25</v>
      </c>
      <c r="X3162">
        <v>9</v>
      </c>
      <c r="AB3162">
        <v>2</v>
      </c>
      <c r="AC3162">
        <v>1</v>
      </c>
      <c r="AD3162">
        <v>3</v>
      </c>
      <c r="AE3162" t="s">
        <v>610</v>
      </c>
      <c r="AG3162" t="s">
        <v>15200</v>
      </c>
      <c r="AH3162" t="s">
        <v>15201</v>
      </c>
    </row>
    <row r="3163" spans="1:34" x14ac:dyDescent="0.25">
      <c r="A3163">
        <v>9</v>
      </c>
      <c r="B3163" t="s">
        <v>14677</v>
      </c>
      <c r="C3163" t="s">
        <v>14678</v>
      </c>
      <c r="D3163">
        <v>46235</v>
      </c>
      <c r="E3163">
        <v>46250</v>
      </c>
      <c r="F3163" t="s">
        <v>14682</v>
      </c>
      <c r="G3163" t="s">
        <v>14683</v>
      </c>
      <c r="H3163" t="s">
        <v>14709</v>
      </c>
      <c r="I3163" t="s">
        <v>14710</v>
      </c>
      <c r="J3163">
        <v>2</v>
      </c>
      <c r="L3163" t="s">
        <v>14692</v>
      </c>
      <c r="M3163" t="s">
        <v>14711</v>
      </c>
      <c r="N3163" t="s">
        <v>14712</v>
      </c>
      <c r="O3163" t="s">
        <v>15202</v>
      </c>
      <c r="P3163" t="s">
        <v>217</v>
      </c>
      <c r="Q3163" t="s">
        <v>8650</v>
      </c>
      <c r="R3163" t="s">
        <v>8637</v>
      </c>
      <c r="S3163" t="s">
        <v>8645</v>
      </c>
      <c r="T3163" t="b">
        <v>1</v>
      </c>
      <c r="U3163" t="b">
        <v>0</v>
      </c>
      <c r="V3163">
        <v>3</v>
      </c>
      <c r="W3163">
        <v>25</v>
      </c>
      <c r="X3163">
        <v>8</v>
      </c>
      <c r="AB3163">
        <v>2</v>
      </c>
      <c r="AC3163">
        <v>1</v>
      </c>
      <c r="AD3163">
        <v>3</v>
      </c>
      <c r="AE3163" t="s">
        <v>610</v>
      </c>
      <c r="AG3163" t="s">
        <v>15203</v>
      </c>
      <c r="AH3163" t="s">
        <v>15204</v>
      </c>
    </row>
    <row r="3164" spans="1:34" x14ac:dyDescent="0.25">
      <c r="A3164">
        <v>9</v>
      </c>
      <c r="B3164" t="s">
        <v>14677</v>
      </c>
      <c r="C3164" t="s">
        <v>14678</v>
      </c>
      <c r="D3164">
        <v>46235</v>
      </c>
      <c r="E3164">
        <v>46250</v>
      </c>
      <c r="F3164" t="s">
        <v>14682</v>
      </c>
      <c r="G3164" t="s">
        <v>14683</v>
      </c>
      <c r="H3164" t="s">
        <v>14709</v>
      </c>
      <c r="I3164" t="s">
        <v>14710</v>
      </c>
      <c r="J3164">
        <v>2</v>
      </c>
      <c r="L3164" t="s">
        <v>14692</v>
      </c>
      <c r="M3164" t="s">
        <v>14711</v>
      </c>
      <c r="N3164" t="s">
        <v>14712</v>
      </c>
      <c r="O3164" t="s">
        <v>15205</v>
      </c>
      <c r="P3164" t="s">
        <v>209</v>
      </c>
      <c r="Q3164" t="s">
        <v>8650</v>
      </c>
      <c r="R3164" t="s">
        <v>8637</v>
      </c>
      <c r="S3164" t="s">
        <v>8645</v>
      </c>
      <c r="T3164" t="b">
        <v>0</v>
      </c>
      <c r="U3164" t="b">
        <v>0</v>
      </c>
      <c r="V3164">
        <v>1</v>
      </c>
      <c r="W3164">
        <v>80</v>
      </c>
      <c r="X3164">
        <v>8</v>
      </c>
      <c r="AB3164">
        <v>3</v>
      </c>
      <c r="AC3164">
        <v>1</v>
      </c>
      <c r="AD3164">
        <v>2</v>
      </c>
      <c r="AE3164" t="s">
        <v>1745</v>
      </c>
      <c r="AG3164" t="s">
        <v>2982</v>
      </c>
      <c r="AH3164" t="s">
        <v>15206</v>
      </c>
    </row>
    <row r="3165" spans="1:34" x14ac:dyDescent="0.25">
      <c r="A3165">
        <v>9</v>
      </c>
      <c r="B3165" t="s">
        <v>14677</v>
      </c>
      <c r="C3165" t="s">
        <v>14678</v>
      </c>
      <c r="D3165">
        <v>46235</v>
      </c>
      <c r="E3165">
        <v>46250</v>
      </c>
      <c r="F3165" t="s">
        <v>14682</v>
      </c>
      <c r="G3165" t="s">
        <v>14683</v>
      </c>
      <c r="H3165" t="s">
        <v>14709</v>
      </c>
      <c r="I3165" t="s">
        <v>14710</v>
      </c>
      <c r="J3165">
        <v>2</v>
      </c>
      <c r="L3165" t="s">
        <v>14692</v>
      </c>
      <c r="M3165" t="s">
        <v>14711</v>
      </c>
      <c r="N3165" t="s">
        <v>14712</v>
      </c>
      <c r="O3165" t="s">
        <v>15207</v>
      </c>
      <c r="P3165" t="s">
        <v>209</v>
      </c>
      <c r="Q3165" t="s">
        <v>8650</v>
      </c>
      <c r="R3165" t="s">
        <v>8637</v>
      </c>
      <c r="S3165" t="s">
        <v>8645</v>
      </c>
      <c r="T3165" t="b">
        <v>0</v>
      </c>
      <c r="U3165" t="b">
        <v>0</v>
      </c>
      <c r="V3165">
        <v>2</v>
      </c>
      <c r="W3165">
        <v>80</v>
      </c>
      <c r="X3165">
        <v>7</v>
      </c>
      <c r="AB3165">
        <v>3</v>
      </c>
      <c r="AC3165">
        <v>1</v>
      </c>
      <c r="AD3165">
        <v>2</v>
      </c>
      <c r="AE3165" t="s">
        <v>1745</v>
      </c>
      <c r="AG3165" t="s">
        <v>2982</v>
      </c>
      <c r="AH3165" t="s">
        <v>15208</v>
      </c>
    </row>
    <row r="3166" spans="1:34" x14ac:dyDescent="0.25">
      <c r="A3166">
        <v>9</v>
      </c>
      <c r="B3166" t="s">
        <v>14677</v>
      </c>
      <c r="C3166" t="s">
        <v>14678</v>
      </c>
      <c r="D3166">
        <v>46235</v>
      </c>
      <c r="E3166">
        <v>46250</v>
      </c>
      <c r="F3166" t="s">
        <v>14682</v>
      </c>
      <c r="G3166" t="s">
        <v>14683</v>
      </c>
      <c r="H3166" t="s">
        <v>14709</v>
      </c>
      <c r="I3166" t="s">
        <v>14710</v>
      </c>
      <c r="J3166">
        <v>2</v>
      </c>
      <c r="L3166" t="s">
        <v>14692</v>
      </c>
      <c r="M3166" t="s">
        <v>14711</v>
      </c>
      <c r="N3166" t="s">
        <v>14712</v>
      </c>
      <c r="O3166" t="s">
        <v>15209</v>
      </c>
      <c r="P3166" t="s">
        <v>209</v>
      </c>
      <c r="Q3166" t="s">
        <v>8650</v>
      </c>
      <c r="R3166" t="s">
        <v>8637</v>
      </c>
      <c r="S3166" t="s">
        <v>8645</v>
      </c>
      <c r="T3166" t="b">
        <v>0</v>
      </c>
      <c r="U3166" t="b">
        <v>0</v>
      </c>
      <c r="V3166">
        <v>3</v>
      </c>
      <c r="W3166">
        <v>80</v>
      </c>
      <c r="X3166">
        <v>5</v>
      </c>
      <c r="AB3166">
        <v>3</v>
      </c>
      <c r="AC3166">
        <v>1</v>
      </c>
      <c r="AD3166">
        <v>2</v>
      </c>
      <c r="AE3166" t="s">
        <v>1745</v>
      </c>
      <c r="AF3166" t="s">
        <v>15210</v>
      </c>
      <c r="AG3166" t="s">
        <v>2982</v>
      </c>
      <c r="AH3166" t="s">
        <v>15211</v>
      </c>
    </row>
    <row r="3167" spans="1:34" x14ac:dyDescent="0.25">
      <c r="A3167">
        <v>9</v>
      </c>
      <c r="B3167" t="s">
        <v>14677</v>
      </c>
      <c r="C3167" t="s">
        <v>14678</v>
      </c>
      <c r="D3167">
        <v>46235</v>
      </c>
      <c r="E3167">
        <v>46250</v>
      </c>
      <c r="F3167" t="s">
        <v>14682</v>
      </c>
      <c r="G3167" t="s">
        <v>14683</v>
      </c>
      <c r="H3167" t="s">
        <v>14709</v>
      </c>
      <c r="I3167" t="s">
        <v>14710</v>
      </c>
      <c r="J3167">
        <v>2</v>
      </c>
      <c r="L3167" t="s">
        <v>14692</v>
      </c>
      <c r="M3167" t="s">
        <v>14711</v>
      </c>
      <c r="N3167" t="s">
        <v>14712</v>
      </c>
      <c r="O3167" t="s">
        <v>15212</v>
      </c>
      <c r="P3167" t="s">
        <v>209</v>
      </c>
      <c r="Q3167" t="s">
        <v>8650</v>
      </c>
      <c r="R3167" t="s">
        <v>8637</v>
      </c>
      <c r="S3167" t="s">
        <v>8645</v>
      </c>
      <c r="T3167" t="b">
        <v>0</v>
      </c>
      <c r="U3167" t="b">
        <v>0</v>
      </c>
      <c r="V3167">
        <v>4</v>
      </c>
      <c r="W3167">
        <v>70</v>
      </c>
      <c r="X3167">
        <v>2</v>
      </c>
      <c r="AB3167">
        <v>3</v>
      </c>
      <c r="AC3167">
        <v>1</v>
      </c>
      <c r="AD3167">
        <v>2</v>
      </c>
      <c r="AE3167" t="s">
        <v>1745</v>
      </c>
      <c r="AF3167" t="s">
        <v>15210</v>
      </c>
      <c r="AG3167" t="s">
        <v>2982</v>
      </c>
      <c r="AH3167" t="s">
        <v>15213</v>
      </c>
    </row>
    <row r="3168" spans="1:34" x14ac:dyDescent="0.25">
      <c r="A3168">
        <v>9</v>
      </c>
      <c r="B3168" t="s">
        <v>14677</v>
      </c>
      <c r="C3168" t="s">
        <v>14678</v>
      </c>
      <c r="D3168">
        <v>46235</v>
      </c>
      <c r="E3168">
        <v>46250</v>
      </c>
      <c r="F3168" t="s">
        <v>14682</v>
      </c>
      <c r="G3168" t="s">
        <v>14683</v>
      </c>
      <c r="H3168" t="s">
        <v>14709</v>
      </c>
      <c r="I3168" t="s">
        <v>14710</v>
      </c>
      <c r="J3168">
        <v>2</v>
      </c>
      <c r="L3168" t="s">
        <v>14692</v>
      </c>
      <c r="M3168" t="s">
        <v>14711</v>
      </c>
      <c r="N3168" t="s">
        <v>14712</v>
      </c>
      <c r="O3168" t="s">
        <v>15214</v>
      </c>
      <c r="P3168" t="s">
        <v>309</v>
      </c>
      <c r="Q3168" t="s">
        <v>148</v>
      </c>
      <c r="R3168" t="s">
        <v>8661</v>
      </c>
      <c r="S3168" t="s">
        <v>8645</v>
      </c>
      <c r="T3168" t="b">
        <v>0</v>
      </c>
      <c r="U3168" t="b">
        <v>0</v>
      </c>
      <c r="V3168">
        <v>1</v>
      </c>
      <c r="W3168">
        <v>15</v>
      </c>
      <c r="X3168">
        <v>12</v>
      </c>
      <c r="AB3168">
        <v>2</v>
      </c>
      <c r="AC3168">
        <v>1</v>
      </c>
      <c r="AD3168">
        <v>2</v>
      </c>
      <c r="AE3168" t="s">
        <v>1745</v>
      </c>
      <c r="AG3168" t="s">
        <v>1932</v>
      </c>
      <c r="AH3168" t="s">
        <v>15215</v>
      </c>
    </row>
    <row r="3169" spans="1:34" x14ac:dyDescent="0.25">
      <c r="A3169">
        <v>9</v>
      </c>
      <c r="B3169" t="s">
        <v>14677</v>
      </c>
      <c r="C3169" t="s">
        <v>14678</v>
      </c>
      <c r="D3169">
        <v>46235</v>
      </c>
      <c r="E3169">
        <v>46250</v>
      </c>
      <c r="F3169" t="s">
        <v>14682</v>
      </c>
      <c r="G3169" t="s">
        <v>14683</v>
      </c>
      <c r="H3169" t="s">
        <v>14709</v>
      </c>
      <c r="I3169" t="s">
        <v>14710</v>
      </c>
      <c r="J3169">
        <v>2</v>
      </c>
      <c r="L3169" t="s">
        <v>14692</v>
      </c>
      <c r="M3169" t="s">
        <v>14711</v>
      </c>
      <c r="N3169" t="s">
        <v>14712</v>
      </c>
      <c r="O3169" t="s">
        <v>15216</v>
      </c>
      <c r="P3169" t="s">
        <v>309</v>
      </c>
      <c r="Q3169" t="s">
        <v>148</v>
      </c>
      <c r="R3169" t="s">
        <v>8661</v>
      </c>
      <c r="S3169" t="s">
        <v>8645</v>
      </c>
      <c r="T3169" t="b">
        <v>0</v>
      </c>
      <c r="U3169" t="b">
        <v>0</v>
      </c>
      <c r="V3169">
        <v>2</v>
      </c>
      <c r="W3169">
        <v>15</v>
      </c>
      <c r="X3169">
        <v>12</v>
      </c>
      <c r="AB3169">
        <v>2</v>
      </c>
      <c r="AC3169">
        <v>1</v>
      </c>
      <c r="AD3169">
        <v>2</v>
      </c>
      <c r="AE3169" t="s">
        <v>1745</v>
      </c>
      <c r="AG3169" t="s">
        <v>1932</v>
      </c>
      <c r="AH3169" t="s">
        <v>15217</v>
      </c>
    </row>
    <row r="3170" spans="1:34" x14ac:dyDescent="0.25">
      <c r="A3170">
        <v>9</v>
      </c>
      <c r="B3170" t="s">
        <v>14677</v>
      </c>
      <c r="C3170" t="s">
        <v>14678</v>
      </c>
      <c r="D3170">
        <v>46235</v>
      </c>
      <c r="E3170">
        <v>46250</v>
      </c>
      <c r="F3170" t="s">
        <v>14682</v>
      </c>
      <c r="G3170" t="s">
        <v>14683</v>
      </c>
      <c r="H3170" t="s">
        <v>14709</v>
      </c>
      <c r="I3170" t="s">
        <v>14710</v>
      </c>
      <c r="J3170">
        <v>2</v>
      </c>
      <c r="L3170" t="s">
        <v>14692</v>
      </c>
      <c r="M3170" t="s">
        <v>14711</v>
      </c>
      <c r="N3170" t="s">
        <v>14712</v>
      </c>
      <c r="O3170" t="s">
        <v>15218</v>
      </c>
      <c r="P3170" t="s">
        <v>309</v>
      </c>
      <c r="Q3170" t="s">
        <v>148</v>
      </c>
      <c r="R3170" t="s">
        <v>8661</v>
      </c>
      <c r="S3170" t="s">
        <v>8645</v>
      </c>
      <c r="T3170" t="b">
        <v>0</v>
      </c>
      <c r="U3170" t="b">
        <v>0</v>
      </c>
      <c r="V3170">
        <v>3</v>
      </c>
      <c r="W3170">
        <v>17.5</v>
      </c>
      <c r="X3170">
        <v>10</v>
      </c>
      <c r="AB3170">
        <v>2</v>
      </c>
      <c r="AC3170">
        <v>1</v>
      </c>
      <c r="AD3170">
        <v>2</v>
      </c>
      <c r="AE3170" t="s">
        <v>1888</v>
      </c>
      <c r="AG3170" t="s">
        <v>2487</v>
      </c>
      <c r="AH3170" t="s">
        <v>15219</v>
      </c>
    </row>
    <row r="3171" spans="1:34" x14ac:dyDescent="0.25">
      <c r="A3171">
        <v>9</v>
      </c>
      <c r="B3171" t="s">
        <v>14677</v>
      </c>
      <c r="C3171" t="s">
        <v>14678</v>
      </c>
      <c r="D3171">
        <v>46235</v>
      </c>
      <c r="E3171">
        <v>46250</v>
      </c>
      <c r="F3171" t="s">
        <v>14682</v>
      </c>
      <c r="G3171" t="s">
        <v>14683</v>
      </c>
      <c r="H3171" t="s">
        <v>14709</v>
      </c>
      <c r="I3171" t="s">
        <v>14710</v>
      </c>
      <c r="J3171">
        <v>2</v>
      </c>
      <c r="L3171" t="s">
        <v>14692</v>
      </c>
      <c r="M3171" t="s">
        <v>14711</v>
      </c>
      <c r="N3171" t="s">
        <v>14712</v>
      </c>
      <c r="O3171" t="s">
        <v>15220</v>
      </c>
      <c r="P3171" t="s">
        <v>14738</v>
      </c>
      <c r="Q3171" t="s">
        <v>8646</v>
      </c>
      <c r="R3171" t="s">
        <v>8646</v>
      </c>
      <c r="S3171" t="s">
        <v>8645</v>
      </c>
      <c r="T3171" t="b">
        <v>0</v>
      </c>
      <c r="U3171" t="b">
        <v>0</v>
      </c>
      <c r="V3171">
        <v>1</v>
      </c>
      <c r="W3171">
        <v>12.5</v>
      </c>
      <c r="X3171">
        <v>15</v>
      </c>
      <c r="AB3171">
        <v>2</v>
      </c>
      <c r="AC3171">
        <v>1</v>
      </c>
      <c r="AD3171">
        <v>2</v>
      </c>
      <c r="AE3171" t="s">
        <v>618</v>
      </c>
      <c r="AG3171" t="s">
        <v>2154</v>
      </c>
      <c r="AH3171" t="s">
        <v>15221</v>
      </c>
    </row>
    <row r="3172" spans="1:34" x14ac:dyDescent="0.25">
      <c r="A3172">
        <v>9</v>
      </c>
      <c r="B3172" t="s">
        <v>14677</v>
      </c>
      <c r="C3172" t="s">
        <v>14678</v>
      </c>
      <c r="D3172">
        <v>46235</v>
      </c>
      <c r="E3172">
        <v>46250</v>
      </c>
      <c r="F3172" t="s">
        <v>14682</v>
      </c>
      <c r="G3172" t="s">
        <v>14683</v>
      </c>
      <c r="H3172" t="s">
        <v>14709</v>
      </c>
      <c r="I3172" t="s">
        <v>14710</v>
      </c>
      <c r="J3172">
        <v>2</v>
      </c>
      <c r="L3172" t="s">
        <v>14692</v>
      </c>
      <c r="M3172" t="s">
        <v>14711</v>
      </c>
      <c r="N3172" t="s">
        <v>14712</v>
      </c>
      <c r="O3172" t="s">
        <v>15222</v>
      </c>
      <c r="P3172" t="s">
        <v>14738</v>
      </c>
      <c r="Q3172" t="s">
        <v>8646</v>
      </c>
      <c r="R3172" t="s">
        <v>8646</v>
      </c>
      <c r="S3172" t="s">
        <v>8645</v>
      </c>
      <c r="T3172" t="b">
        <v>0</v>
      </c>
      <c r="U3172" t="b">
        <v>0</v>
      </c>
      <c r="V3172">
        <v>2</v>
      </c>
      <c r="W3172">
        <v>12.5</v>
      </c>
      <c r="X3172">
        <v>15</v>
      </c>
      <c r="AB3172">
        <v>2</v>
      </c>
      <c r="AC3172">
        <v>1</v>
      </c>
      <c r="AD3172">
        <v>2</v>
      </c>
      <c r="AE3172" t="s">
        <v>618</v>
      </c>
      <c r="AG3172" t="s">
        <v>15223</v>
      </c>
      <c r="AH3172" t="s">
        <v>15224</v>
      </c>
    </row>
    <row r="3173" spans="1:34" x14ac:dyDescent="0.25">
      <c r="A3173">
        <v>9</v>
      </c>
      <c r="B3173" t="s">
        <v>14677</v>
      </c>
      <c r="C3173" t="s">
        <v>14678</v>
      </c>
      <c r="D3173">
        <v>46235</v>
      </c>
      <c r="E3173">
        <v>46250</v>
      </c>
      <c r="F3173" t="s">
        <v>14682</v>
      </c>
      <c r="G3173" t="s">
        <v>14683</v>
      </c>
      <c r="H3173" t="s">
        <v>14709</v>
      </c>
      <c r="I3173" t="s">
        <v>14710</v>
      </c>
      <c r="J3173">
        <v>2</v>
      </c>
      <c r="L3173" t="s">
        <v>14692</v>
      </c>
      <c r="M3173" t="s">
        <v>14711</v>
      </c>
      <c r="N3173" t="s">
        <v>14712</v>
      </c>
      <c r="O3173" t="s">
        <v>15225</v>
      </c>
      <c r="P3173" t="s">
        <v>14738</v>
      </c>
      <c r="Q3173" t="s">
        <v>8646</v>
      </c>
      <c r="R3173" t="s">
        <v>8646</v>
      </c>
      <c r="S3173" t="s">
        <v>8645</v>
      </c>
      <c r="T3173" t="b">
        <v>0</v>
      </c>
      <c r="U3173" t="b">
        <v>0</v>
      </c>
      <c r="V3173">
        <v>3</v>
      </c>
      <c r="W3173">
        <v>12.5</v>
      </c>
      <c r="X3173">
        <v>15</v>
      </c>
      <c r="AB3173">
        <v>2</v>
      </c>
      <c r="AC3173">
        <v>1</v>
      </c>
      <c r="AD3173">
        <v>2</v>
      </c>
      <c r="AE3173" t="s">
        <v>618</v>
      </c>
      <c r="AG3173" t="s">
        <v>15223</v>
      </c>
      <c r="AH3173" t="s">
        <v>15226</v>
      </c>
    </row>
    <row r="3174" spans="1:34" x14ac:dyDescent="0.25">
      <c r="A3174">
        <v>9</v>
      </c>
      <c r="B3174" t="s">
        <v>14677</v>
      </c>
      <c r="C3174" t="s">
        <v>14678</v>
      </c>
      <c r="D3174">
        <v>46235</v>
      </c>
      <c r="E3174">
        <v>46250</v>
      </c>
      <c r="F3174" t="s">
        <v>14682</v>
      </c>
      <c r="G3174" t="s">
        <v>14683</v>
      </c>
      <c r="H3174" t="s">
        <v>14709</v>
      </c>
      <c r="I3174" t="s">
        <v>14710</v>
      </c>
      <c r="J3174">
        <v>2</v>
      </c>
      <c r="L3174" t="s">
        <v>14692</v>
      </c>
      <c r="M3174" t="s">
        <v>14711</v>
      </c>
      <c r="N3174" t="s">
        <v>14712</v>
      </c>
      <c r="O3174" t="s">
        <v>15227</v>
      </c>
      <c r="P3174" t="s">
        <v>334</v>
      </c>
      <c r="Q3174" t="s">
        <v>2</v>
      </c>
      <c r="R3174" t="s">
        <v>8652</v>
      </c>
      <c r="S3174" t="s">
        <v>8646</v>
      </c>
      <c r="T3174" t="b">
        <v>0</v>
      </c>
      <c r="U3174" t="b">
        <v>1</v>
      </c>
      <c r="V3174">
        <v>1</v>
      </c>
      <c r="W3174">
        <v>0</v>
      </c>
      <c r="Y3174">
        <v>60</v>
      </c>
      <c r="AH3174" t="s">
        <v>15228</v>
      </c>
    </row>
    <row r="3175" spans="1:34" x14ac:dyDescent="0.25">
      <c r="A3175">
        <v>9</v>
      </c>
      <c r="B3175" t="s">
        <v>14677</v>
      </c>
      <c r="C3175" t="s">
        <v>14678</v>
      </c>
      <c r="D3175">
        <v>46235</v>
      </c>
      <c r="E3175">
        <v>46250</v>
      </c>
      <c r="F3175" t="s">
        <v>14682</v>
      </c>
      <c r="G3175" t="s">
        <v>14683</v>
      </c>
      <c r="H3175" t="s">
        <v>14709</v>
      </c>
      <c r="I3175" t="s">
        <v>14710</v>
      </c>
      <c r="J3175">
        <v>2</v>
      </c>
      <c r="L3175" t="s">
        <v>14692</v>
      </c>
      <c r="M3175" t="s">
        <v>14711</v>
      </c>
      <c r="N3175" t="s">
        <v>14712</v>
      </c>
      <c r="O3175" t="s">
        <v>15229</v>
      </c>
      <c r="P3175" t="s">
        <v>334</v>
      </c>
      <c r="Q3175" t="s">
        <v>2</v>
      </c>
      <c r="R3175" t="s">
        <v>8652</v>
      </c>
      <c r="S3175" t="s">
        <v>8646</v>
      </c>
      <c r="T3175" t="b">
        <v>0</v>
      </c>
      <c r="U3175" t="b">
        <v>1</v>
      </c>
      <c r="V3175">
        <v>2</v>
      </c>
      <c r="W3175">
        <v>0</v>
      </c>
      <c r="Y3175">
        <v>45</v>
      </c>
      <c r="AH3175" t="s">
        <v>14712</v>
      </c>
    </row>
    <row r="3176" spans="1:34" x14ac:dyDescent="0.25">
      <c r="A3176">
        <v>9</v>
      </c>
      <c r="B3176" t="s">
        <v>14677</v>
      </c>
      <c r="C3176" t="s">
        <v>14678</v>
      </c>
      <c r="D3176">
        <v>46235</v>
      </c>
      <c r="E3176">
        <v>46250</v>
      </c>
      <c r="F3176" t="s">
        <v>14682</v>
      </c>
      <c r="G3176" t="s">
        <v>14683</v>
      </c>
      <c r="H3176" t="s">
        <v>14713</v>
      </c>
      <c r="I3176" t="s">
        <v>14714</v>
      </c>
      <c r="J3176">
        <v>3</v>
      </c>
      <c r="L3176" t="s">
        <v>14697</v>
      </c>
      <c r="M3176" t="s">
        <v>14715</v>
      </c>
      <c r="N3176" t="s">
        <v>14716</v>
      </c>
      <c r="O3176" t="s">
        <v>15230</v>
      </c>
      <c r="P3176" t="s">
        <v>363</v>
      </c>
      <c r="Q3176" t="s">
        <v>357</v>
      </c>
      <c r="R3176" t="s">
        <v>357</v>
      </c>
      <c r="S3176" t="s">
        <v>357</v>
      </c>
      <c r="T3176" t="b">
        <v>0</v>
      </c>
      <c r="U3176" t="b">
        <v>1</v>
      </c>
      <c r="V3176">
        <v>1</v>
      </c>
      <c r="Y3176">
        <v>302</v>
      </c>
      <c r="Z3176">
        <v>0.61</v>
      </c>
      <c r="AA3176" t="s">
        <v>3957</v>
      </c>
      <c r="AG3176" t="s">
        <v>15137</v>
      </c>
      <c r="AH3176" t="s">
        <v>14715</v>
      </c>
    </row>
    <row r="3177" spans="1:34" x14ac:dyDescent="0.25">
      <c r="A3177">
        <v>9</v>
      </c>
      <c r="B3177" t="s">
        <v>14677</v>
      </c>
      <c r="C3177" t="s">
        <v>14678</v>
      </c>
      <c r="D3177">
        <v>46235</v>
      </c>
      <c r="E3177">
        <v>46250</v>
      </c>
      <c r="F3177" t="s">
        <v>14682</v>
      </c>
      <c r="G3177" t="s">
        <v>14683</v>
      </c>
      <c r="H3177" t="s">
        <v>14713</v>
      </c>
      <c r="I3177" t="s">
        <v>14714</v>
      </c>
      <c r="J3177">
        <v>3</v>
      </c>
      <c r="L3177" t="s">
        <v>14697</v>
      </c>
      <c r="M3177" t="s">
        <v>14715</v>
      </c>
      <c r="N3177" t="s">
        <v>14716</v>
      </c>
      <c r="O3177" t="s">
        <v>15231</v>
      </c>
      <c r="P3177" t="s">
        <v>269</v>
      </c>
      <c r="Q3177" t="s">
        <v>369</v>
      </c>
      <c r="R3177" t="s">
        <v>8654</v>
      </c>
      <c r="S3177" t="s">
        <v>8645</v>
      </c>
      <c r="T3177" t="b">
        <v>0</v>
      </c>
      <c r="U3177" t="b">
        <v>0</v>
      </c>
      <c r="V3177">
        <v>1</v>
      </c>
      <c r="W3177">
        <v>0</v>
      </c>
      <c r="X3177">
        <v>10</v>
      </c>
      <c r="AF3177" t="s">
        <v>15232</v>
      </c>
      <c r="AH3177" t="s">
        <v>15233</v>
      </c>
    </row>
    <row r="3178" spans="1:34" x14ac:dyDescent="0.25">
      <c r="A3178">
        <v>9</v>
      </c>
      <c r="B3178" t="s">
        <v>14677</v>
      </c>
      <c r="C3178" t="s">
        <v>14678</v>
      </c>
      <c r="D3178">
        <v>46235</v>
      </c>
      <c r="E3178">
        <v>46250</v>
      </c>
      <c r="F3178" t="s">
        <v>14682</v>
      </c>
      <c r="G3178" t="s">
        <v>14683</v>
      </c>
      <c r="H3178" t="s">
        <v>14713</v>
      </c>
      <c r="I3178" t="s">
        <v>14714</v>
      </c>
      <c r="J3178">
        <v>3</v>
      </c>
      <c r="L3178" t="s">
        <v>14697</v>
      </c>
      <c r="M3178" t="s">
        <v>14715</v>
      </c>
      <c r="N3178" t="s">
        <v>14716</v>
      </c>
      <c r="O3178" t="s">
        <v>15234</v>
      </c>
      <c r="P3178" t="s">
        <v>423</v>
      </c>
      <c r="Q3178" t="s">
        <v>272</v>
      </c>
      <c r="R3178" t="s">
        <v>8666</v>
      </c>
      <c r="S3178" t="s">
        <v>8645</v>
      </c>
      <c r="T3178" t="b">
        <v>0</v>
      </c>
      <c r="U3178" t="b">
        <v>0</v>
      </c>
      <c r="V3178">
        <v>1</v>
      </c>
      <c r="W3178">
        <v>0</v>
      </c>
      <c r="X3178">
        <v>10</v>
      </c>
      <c r="AF3178" t="s">
        <v>15232</v>
      </c>
      <c r="AH3178" t="s">
        <v>15235</v>
      </c>
    </row>
    <row r="3179" spans="1:34" x14ac:dyDescent="0.25">
      <c r="A3179">
        <v>9</v>
      </c>
      <c r="B3179" t="s">
        <v>14677</v>
      </c>
      <c r="C3179" t="s">
        <v>14678</v>
      </c>
      <c r="D3179">
        <v>46235</v>
      </c>
      <c r="E3179">
        <v>46250</v>
      </c>
      <c r="F3179" t="s">
        <v>14682</v>
      </c>
      <c r="G3179" t="s">
        <v>14683</v>
      </c>
      <c r="H3179" t="s">
        <v>14713</v>
      </c>
      <c r="I3179" t="s">
        <v>14714</v>
      </c>
      <c r="J3179">
        <v>3</v>
      </c>
      <c r="L3179" t="s">
        <v>14697</v>
      </c>
      <c r="M3179" t="s">
        <v>14715</v>
      </c>
      <c r="N3179" t="s">
        <v>14716</v>
      </c>
      <c r="O3179" t="s">
        <v>15236</v>
      </c>
      <c r="P3179" t="s">
        <v>299</v>
      </c>
      <c r="Q3179" t="s">
        <v>369</v>
      </c>
      <c r="R3179" t="s">
        <v>8795</v>
      </c>
      <c r="S3179" t="s">
        <v>8651</v>
      </c>
      <c r="T3179" t="b">
        <v>0</v>
      </c>
      <c r="U3179" t="b">
        <v>0</v>
      </c>
      <c r="V3179">
        <v>1</v>
      </c>
      <c r="W3179">
        <v>0</v>
      </c>
      <c r="X3179">
        <v>10</v>
      </c>
      <c r="AF3179" t="s">
        <v>15232</v>
      </c>
      <c r="AH3179" t="s">
        <v>15237</v>
      </c>
    </row>
    <row r="3180" spans="1:34" x14ac:dyDescent="0.25">
      <c r="A3180">
        <v>9</v>
      </c>
      <c r="B3180" t="s">
        <v>14677</v>
      </c>
      <c r="C3180" t="s">
        <v>14678</v>
      </c>
      <c r="D3180">
        <v>46235</v>
      </c>
      <c r="E3180">
        <v>46250</v>
      </c>
      <c r="F3180" t="s">
        <v>14682</v>
      </c>
      <c r="G3180" t="s">
        <v>14683</v>
      </c>
      <c r="H3180" t="s">
        <v>14713</v>
      </c>
      <c r="I3180" t="s">
        <v>14714</v>
      </c>
      <c r="J3180">
        <v>3</v>
      </c>
      <c r="L3180" t="s">
        <v>14697</v>
      </c>
      <c r="M3180" t="s">
        <v>14715</v>
      </c>
      <c r="N3180" t="s">
        <v>14716</v>
      </c>
      <c r="O3180" t="s">
        <v>15238</v>
      </c>
      <c r="P3180" t="s">
        <v>275</v>
      </c>
      <c r="Q3180" t="s">
        <v>369</v>
      </c>
      <c r="R3180" t="s">
        <v>8654</v>
      </c>
      <c r="S3180" t="s">
        <v>8645</v>
      </c>
      <c r="T3180" t="b">
        <v>1</v>
      </c>
      <c r="U3180" t="b">
        <v>0</v>
      </c>
      <c r="V3180">
        <v>1</v>
      </c>
      <c r="W3180">
        <v>0</v>
      </c>
      <c r="Y3180">
        <v>8</v>
      </c>
      <c r="AF3180" t="s">
        <v>15232</v>
      </c>
      <c r="AH3180" t="s">
        <v>15239</v>
      </c>
    </row>
    <row r="3181" spans="1:34" x14ac:dyDescent="0.25">
      <c r="A3181">
        <v>9</v>
      </c>
      <c r="B3181" t="s">
        <v>14677</v>
      </c>
      <c r="C3181" t="s">
        <v>14678</v>
      </c>
      <c r="D3181">
        <v>46235</v>
      </c>
      <c r="E3181">
        <v>46250</v>
      </c>
      <c r="F3181" t="s">
        <v>14682</v>
      </c>
      <c r="G3181" t="s">
        <v>14683</v>
      </c>
      <c r="H3181" t="s">
        <v>14713</v>
      </c>
      <c r="I3181" t="s">
        <v>14714</v>
      </c>
      <c r="J3181">
        <v>3</v>
      </c>
      <c r="L3181" t="s">
        <v>14697</v>
      </c>
      <c r="M3181" t="s">
        <v>14715</v>
      </c>
      <c r="N3181" t="s">
        <v>14716</v>
      </c>
      <c r="O3181" t="s">
        <v>15240</v>
      </c>
      <c r="P3181" t="s">
        <v>286</v>
      </c>
      <c r="Q3181" t="s">
        <v>369</v>
      </c>
      <c r="R3181" t="s">
        <v>8489</v>
      </c>
      <c r="S3181" t="s">
        <v>8645</v>
      </c>
      <c r="T3181" t="b">
        <v>0</v>
      </c>
      <c r="U3181" t="b">
        <v>0</v>
      </c>
      <c r="V3181">
        <v>1</v>
      </c>
      <c r="W3181">
        <v>0</v>
      </c>
      <c r="X3181">
        <v>12</v>
      </c>
      <c r="AH3181" t="s">
        <v>15241</v>
      </c>
    </row>
    <row r="3182" spans="1:34" x14ac:dyDescent="0.25">
      <c r="A3182">
        <v>9</v>
      </c>
      <c r="B3182" t="s">
        <v>14677</v>
      </c>
      <c r="C3182" t="s">
        <v>14678</v>
      </c>
      <c r="D3182">
        <v>46235</v>
      </c>
      <c r="E3182">
        <v>46250</v>
      </c>
      <c r="F3182" t="s">
        <v>14682</v>
      </c>
      <c r="G3182" t="s">
        <v>14683</v>
      </c>
      <c r="H3182" t="s">
        <v>14713</v>
      </c>
      <c r="I3182" t="s">
        <v>14714</v>
      </c>
      <c r="J3182">
        <v>3</v>
      </c>
      <c r="L3182" t="s">
        <v>14697</v>
      </c>
      <c r="M3182" t="s">
        <v>14715</v>
      </c>
      <c r="N3182" t="s">
        <v>14716</v>
      </c>
      <c r="O3182" t="s">
        <v>15242</v>
      </c>
      <c r="P3182" t="s">
        <v>269</v>
      </c>
      <c r="Q3182" t="s">
        <v>369</v>
      </c>
      <c r="R3182" t="s">
        <v>8654</v>
      </c>
      <c r="S3182" t="s">
        <v>8645</v>
      </c>
      <c r="T3182" t="b">
        <v>0</v>
      </c>
      <c r="U3182" t="b">
        <v>0</v>
      </c>
      <c r="V3182">
        <v>2</v>
      </c>
      <c r="W3182">
        <v>0</v>
      </c>
      <c r="X3182">
        <v>10</v>
      </c>
      <c r="AF3182" t="s">
        <v>15243</v>
      </c>
      <c r="AH3182" t="s">
        <v>15244</v>
      </c>
    </row>
    <row r="3183" spans="1:34" x14ac:dyDescent="0.25">
      <c r="A3183">
        <v>9</v>
      </c>
      <c r="B3183" t="s">
        <v>14677</v>
      </c>
      <c r="C3183" t="s">
        <v>14678</v>
      </c>
      <c r="D3183">
        <v>46235</v>
      </c>
      <c r="E3183">
        <v>46250</v>
      </c>
      <c r="F3183" t="s">
        <v>14682</v>
      </c>
      <c r="G3183" t="s">
        <v>14683</v>
      </c>
      <c r="H3183" t="s">
        <v>14713</v>
      </c>
      <c r="I3183" t="s">
        <v>14714</v>
      </c>
      <c r="J3183">
        <v>3</v>
      </c>
      <c r="L3183" t="s">
        <v>14697</v>
      </c>
      <c r="M3183" t="s">
        <v>14715</v>
      </c>
      <c r="N3183" t="s">
        <v>14716</v>
      </c>
      <c r="O3183" t="s">
        <v>15245</v>
      </c>
      <c r="P3183" t="s">
        <v>423</v>
      </c>
      <c r="Q3183" t="s">
        <v>272</v>
      </c>
      <c r="R3183" t="s">
        <v>8666</v>
      </c>
      <c r="S3183" t="s">
        <v>8645</v>
      </c>
      <c r="T3183" t="b">
        <v>0</v>
      </c>
      <c r="U3183" t="b">
        <v>0</v>
      </c>
      <c r="V3183">
        <v>2</v>
      </c>
      <c r="W3183">
        <v>0</v>
      </c>
      <c r="X3183">
        <v>10</v>
      </c>
      <c r="AF3183" t="s">
        <v>15243</v>
      </c>
      <c r="AH3183" t="s">
        <v>15246</v>
      </c>
    </row>
    <row r="3184" spans="1:34" x14ac:dyDescent="0.25">
      <c r="A3184">
        <v>9</v>
      </c>
      <c r="B3184" t="s">
        <v>14677</v>
      </c>
      <c r="C3184" t="s">
        <v>14678</v>
      </c>
      <c r="D3184">
        <v>46235</v>
      </c>
      <c r="E3184">
        <v>46250</v>
      </c>
      <c r="F3184" t="s">
        <v>14682</v>
      </c>
      <c r="G3184" t="s">
        <v>14683</v>
      </c>
      <c r="H3184" t="s">
        <v>14713</v>
      </c>
      <c r="I3184" t="s">
        <v>14714</v>
      </c>
      <c r="J3184">
        <v>3</v>
      </c>
      <c r="L3184" t="s">
        <v>14697</v>
      </c>
      <c r="M3184" t="s">
        <v>14715</v>
      </c>
      <c r="N3184" t="s">
        <v>14716</v>
      </c>
      <c r="O3184" t="s">
        <v>15247</v>
      </c>
      <c r="P3184" t="s">
        <v>299</v>
      </c>
      <c r="Q3184" t="s">
        <v>369</v>
      </c>
      <c r="R3184" t="s">
        <v>8795</v>
      </c>
      <c r="S3184" t="s">
        <v>8651</v>
      </c>
      <c r="T3184" t="b">
        <v>0</v>
      </c>
      <c r="U3184" t="b">
        <v>0</v>
      </c>
      <c r="V3184">
        <v>2</v>
      </c>
      <c r="W3184">
        <v>0</v>
      </c>
      <c r="X3184">
        <v>10</v>
      </c>
      <c r="AF3184" t="s">
        <v>15243</v>
      </c>
      <c r="AH3184" t="s">
        <v>15248</v>
      </c>
    </row>
    <row r="3185" spans="1:34" x14ac:dyDescent="0.25">
      <c r="A3185">
        <v>9</v>
      </c>
      <c r="B3185" t="s">
        <v>14677</v>
      </c>
      <c r="C3185" t="s">
        <v>14678</v>
      </c>
      <c r="D3185">
        <v>46235</v>
      </c>
      <c r="E3185">
        <v>46250</v>
      </c>
      <c r="F3185" t="s">
        <v>14682</v>
      </c>
      <c r="G3185" t="s">
        <v>14683</v>
      </c>
      <c r="H3185" t="s">
        <v>14713</v>
      </c>
      <c r="I3185" t="s">
        <v>14714</v>
      </c>
      <c r="J3185">
        <v>3</v>
      </c>
      <c r="L3185" t="s">
        <v>14697</v>
      </c>
      <c r="M3185" t="s">
        <v>14715</v>
      </c>
      <c r="N3185" t="s">
        <v>14716</v>
      </c>
      <c r="O3185" t="s">
        <v>15249</v>
      </c>
      <c r="P3185" t="s">
        <v>275</v>
      </c>
      <c r="Q3185" t="s">
        <v>369</v>
      </c>
      <c r="R3185" t="s">
        <v>8654</v>
      </c>
      <c r="S3185" t="s">
        <v>8645</v>
      </c>
      <c r="T3185" t="b">
        <v>1</v>
      </c>
      <c r="U3185" t="b">
        <v>0</v>
      </c>
      <c r="V3185">
        <v>2</v>
      </c>
      <c r="W3185">
        <v>0</v>
      </c>
      <c r="Y3185">
        <v>8</v>
      </c>
      <c r="AF3185" t="s">
        <v>15243</v>
      </c>
      <c r="AH3185" t="s">
        <v>15250</v>
      </c>
    </row>
    <row r="3186" spans="1:34" x14ac:dyDescent="0.25">
      <c r="A3186">
        <v>9</v>
      </c>
      <c r="B3186" t="s">
        <v>14677</v>
      </c>
      <c r="C3186" t="s">
        <v>14678</v>
      </c>
      <c r="D3186">
        <v>46235</v>
      </c>
      <c r="E3186">
        <v>46250</v>
      </c>
      <c r="F3186" t="s">
        <v>14682</v>
      </c>
      <c r="G3186" t="s">
        <v>14683</v>
      </c>
      <c r="H3186" t="s">
        <v>14713</v>
      </c>
      <c r="I3186" t="s">
        <v>14714</v>
      </c>
      <c r="J3186">
        <v>3</v>
      </c>
      <c r="L3186" t="s">
        <v>14697</v>
      </c>
      <c r="M3186" t="s">
        <v>14715</v>
      </c>
      <c r="N3186" t="s">
        <v>14716</v>
      </c>
      <c r="O3186" t="s">
        <v>15251</v>
      </c>
      <c r="P3186" t="s">
        <v>286</v>
      </c>
      <c r="Q3186" t="s">
        <v>369</v>
      </c>
      <c r="R3186" t="s">
        <v>8489</v>
      </c>
      <c r="S3186" t="s">
        <v>8645</v>
      </c>
      <c r="T3186" t="b">
        <v>0</v>
      </c>
      <c r="U3186" t="b">
        <v>0</v>
      </c>
      <c r="V3186">
        <v>2</v>
      </c>
      <c r="W3186">
        <v>0</v>
      </c>
      <c r="X3186">
        <v>12</v>
      </c>
      <c r="AF3186" t="s">
        <v>15243</v>
      </c>
      <c r="AH3186" t="s">
        <v>15252</v>
      </c>
    </row>
    <row r="3187" spans="1:34" x14ac:dyDescent="0.25">
      <c r="A3187">
        <v>9</v>
      </c>
      <c r="B3187" t="s">
        <v>14677</v>
      </c>
      <c r="C3187" t="s">
        <v>14678</v>
      </c>
      <c r="D3187">
        <v>46235</v>
      </c>
      <c r="E3187">
        <v>46250</v>
      </c>
      <c r="F3187" t="s">
        <v>14682</v>
      </c>
      <c r="G3187" t="s">
        <v>14683</v>
      </c>
      <c r="H3187" t="s">
        <v>14713</v>
      </c>
      <c r="I3187" t="s">
        <v>14714</v>
      </c>
      <c r="J3187">
        <v>3</v>
      </c>
      <c r="L3187" t="s">
        <v>14697</v>
      </c>
      <c r="M3187" t="s">
        <v>14715</v>
      </c>
      <c r="N3187" t="s">
        <v>14716</v>
      </c>
      <c r="O3187" t="s">
        <v>15253</v>
      </c>
      <c r="P3187" t="s">
        <v>265</v>
      </c>
      <c r="Q3187" t="s">
        <v>369</v>
      </c>
      <c r="R3187" t="s">
        <v>8654</v>
      </c>
      <c r="S3187" t="s">
        <v>8645</v>
      </c>
      <c r="T3187" t="b">
        <v>0</v>
      </c>
      <c r="U3187" t="b">
        <v>0</v>
      </c>
      <c r="V3187">
        <v>1</v>
      </c>
      <c r="W3187">
        <v>75</v>
      </c>
      <c r="X3187">
        <v>10</v>
      </c>
      <c r="AB3187">
        <v>2</v>
      </c>
      <c r="AC3187">
        <v>1</v>
      </c>
      <c r="AD3187">
        <v>3</v>
      </c>
      <c r="AE3187" t="s">
        <v>618</v>
      </c>
      <c r="AG3187" t="s">
        <v>3189</v>
      </c>
      <c r="AH3187" t="s">
        <v>15254</v>
      </c>
    </row>
    <row r="3188" spans="1:34" x14ac:dyDescent="0.25">
      <c r="A3188">
        <v>9</v>
      </c>
      <c r="B3188" t="s">
        <v>14677</v>
      </c>
      <c r="C3188" t="s">
        <v>14678</v>
      </c>
      <c r="D3188">
        <v>46235</v>
      </c>
      <c r="E3188">
        <v>46250</v>
      </c>
      <c r="F3188" t="s">
        <v>14682</v>
      </c>
      <c r="G3188" t="s">
        <v>14683</v>
      </c>
      <c r="H3188" t="s">
        <v>14713</v>
      </c>
      <c r="I3188" t="s">
        <v>14714</v>
      </c>
      <c r="J3188">
        <v>3</v>
      </c>
      <c r="L3188" t="s">
        <v>14697</v>
      </c>
      <c r="M3188" t="s">
        <v>14715</v>
      </c>
      <c r="N3188" t="s">
        <v>14716</v>
      </c>
      <c r="O3188" t="s">
        <v>15255</v>
      </c>
      <c r="P3188" t="s">
        <v>265</v>
      </c>
      <c r="Q3188" t="s">
        <v>369</v>
      </c>
      <c r="R3188" t="s">
        <v>8654</v>
      </c>
      <c r="S3188" t="s">
        <v>8645</v>
      </c>
      <c r="T3188" t="b">
        <v>0</v>
      </c>
      <c r="U3188" t="b">
        <v>0</v>
      </c>
      <c r="V3188">
        <v>2</v>
      </c>
      <c r="W3188">
        <v>75</v>
      </c>
      <c r="X3188">
        <v>10</v>
      </c>
      <c r="AB3188">
        <v>2</v>
      </c>
      <c r="AC3188">
        <v>1</v>
      </c>
      <c r="AD3188">
        <v>3</v>
      </c>
      <c r="AE3188" t="s">
        <v>618</v>
      </c>
      <c r="AG3188" t="s">
        <v>3189</v>
      </c>
      <c r="AH3188" t="s">
        <v>15256</v>
      </c>
    </row>
    <row r="3189" spans="1:34" x14ac:dyDescent="0.25">
      <c r="A3189">
        <v>9</v>
      </c>
      <c r="B3189" t="s">
        <v>14677</v>
      </c>
      <c r="C3189" t="s">
        <v>14678</v>
      </c>
      <c r="D3189">
        <v>46235</v>
      </c>
      <c r="E3189">
        <v>46250</v>
      </c>
      <c r="F3189" t="s">
        <v>14682</v>
      </c>
      <c r="G3189" t="s">
        <v>14683</v>
      </c>
      <c r="H3189" t="s">
        <v>14713</v>
      </c>
      <c r="I3189" t="s">
        <v>14714</v>
      </c>
      <c r="J3189">
        <v>3</v>
      </c>
      <c r="L3189" t="s">
        <v>14697</v>
      </c>
      <c r="M3189" t="s">
        <v>14715</v>
      </c>
      <c r="N3189" t="s">
        <v>14716</v>
      </c>
      <c r="O3189" t="s">
        <v>15257</v>
      </c>
      <c r="P3189" t="s">
        <v>265</v>
      </c>
      <c r="Q3189" t="s">
        <v>369</v>
      </c>
      <c r="R3189" t="s">
        <v>8654</v>
      </c>
      <c r="S3189" t="s">
        <v>8645</v>
      </c>
      <c r="T3189" t="b">
        <v>0</v>
      </c>
      <c r="U3189" t="b">
        <v>0</v>
      </c>
      <c r="V3189">
        <v>3</v>
      </c>
      <c r="W3189">
        <v>75</v>
      </c>
      <c r="X3189">
        <v>10</v>
      </c>
      <c r="AB3189">
        <v>2</v>
      </c>
      <c r="AC3189">
        <v>1</v>
      </c>
      <c r="AD3189">
        <v>3</v>
      </c>
      <c r="AE3189" t="s">
        <v>618</v>
      </c>
      <c r="AG3189" t="s">
        <v>3189</v>
      </c>
      <c r="AH3189" t="s">
        <v>15258</v>
      </c>
    </row>
    <row r="3190" spans="1:34" x14ac:dyDescent="0.25">
      <c r="A3190">
        <v>9</v>
      </c>
      <c r="B3190" t="s">
        <v>14677</v>
      </c>
      <c r="C3190" t="s">
        <v>14678</v>
      </c>
      <c r="D3190">
        <v>46235</v>
      </c>
      <c r="E3190">
        <v>46250</v>
      </c>
      <c r="F3190" t="s">
        <v>14682</v>
      </c>
      <c r="G3190" t="s">
        <v>14683</v>
      </c>
      <c r="H3190" t="s">
        <v>14713</v>
      </c>
      <c r="I3190" t="s">
        <v>14714</v>
      </c>
      <c r="J3190">
        <v>3</v>
      </c>
      <c r="L3190" t="s">
        <v>14697</v>
      </c>
      <c r="M3190" t="s">
        <v>14715</v>
      </c>
      <c r="N3190" t="s">
        <v>14716</v>
      </c>
      <c r="O3190" t="s">
        <v>15259</v>
      </c>
      <c r="P3190" t="s">
        <v>265</v>
      </c>
      <c r="Q3190" t="s">
        <v>369</v>
      </c>
      <c r="R3190" t="s">
        <v>8654</v>
      </c>
      <c r="S3190" t="s">
        <v>8645</v>
      </c>
      <c r="T3190" t="b">
        <v>0</v>
      </c>
      <c r="U3190" t="b">
        <v>0</v>
      </c>
      <c r="V3190">
        <v>4</v>
      </c>
      <c r="W3190">
        <v>75</v>
      </c>
      <c r="X3190">
        <v>10</v>
      </c>
      <c r="AB3190">
        <v>2</v>
      </c>
      <c r="AC3190">
        <v>1</v>
      </c>
      <c r="AD3190">
        <v>3</v>
      </c>
      <c r="AE3190" t="s">
        <v>618</v>
      </c>
      <c r="AG3190" t="s">
        <v>3189</v>
      </c>
      <c r="AH3190" t="s">
        <v>15260</v>
      </c>
    </row>
    <row r="3191" spans="1:34" x14ac:dyDescent="0.25">
      <c r="A3191">
        <v>9</v>
      </c>
      <c r="B3191" t="s">
        <v>14677</v>
      </c>
      <c r="C3191" t="s">
        <v>14678</v>
      </c>
      <c r="D3191">
        <v>46235</v>
      </c>
      <c r="E3191">
        <v>46250</v>
      </c>
      <c r="F3191" t="s">
        <v>14682</v>
      </c>
      <c r="G3191" t="s">
        <v>14683</v>
      </c>
      <c r="H3191" t="s">
        <v>14713</v>
      </c>
      <c r="I3191" t="s">
        <v>14714</v>
      </c>
      <c r="J3191">
        <v>3</v>
      </c>
      <c r="L3191" t="s">
        <v>14697</v>
      </c>
      <c r="M3191" t="s">
        <v>14715</v>
      </c>
      <c r="N3191" t="s">
        <v>14716</v>
      </c>
      <c r="O3191" t="s">
        <v>15261</v>
      </c>
      <c r="P3191" t="s">
        <v>249</v>
      </c>
      <c r="Q3191" t="s">
        <v>369</v>
      </c>
      <c r="R3191" t="s">
        <v>423</v>
      </c>
      <c r="S3191" t="s">
        <v>8645</v>
      </c>
      <c r="T3191" t="b">
        <v>0</v>
      </c>
      <c r="U3191" t="b">
        <v>0</v>
      </c>
      <c r="V3191">
        <v>1</v>
      </c>
      <c r="W3191">
        <v>150</v>
      </c>
      <c r="X3191">
        <v>10</v>
      </c>
      <c r="AB3191">
        <v>2</v>
      </c>
      <c r="AC3191">
        <v>1</v>
      </c>
      <c r="AD3191">
        <v>3</v>
      </c>
      <c r="AE3191" t="s">
        <v>2289</v>
      </c>
      <c r="AG3191" t="s">
        <v>5413</v>
      </c>
      <c r="AH3191" t="s">
        <v>15262</v>
      </c>
    </row>
    <row r="3192" spans="1:34" x14ac:dyDescent="0.25">
      <c r="A3192">
        <v>9</v>
      </c>
      <c r="B3192" t="s">
        <v>14677</v>
      </c>
      <c r="C3192" t="s">
        <v>14678</v>
      </c>
      <c r="D3192">
        <v>46235</v>
      </c>
      <c r="E3192">
        <v>46250</v>
      </c>
      <c r="F3192" t="s">
        <v>14682</v>
      </c>
      <c r="G3192" t="s">
        <v>14683</v>
      </c>
      <c r="H3192" t="s">
        <v>14713</v>
      </c>
      <c r="I3192" t="s">
        <v>14714</v>
      </c>
      <c r="J3192">
        <v>3</v>
      </c>
      <c r="L3192" t="s">
        <v>14697</v>
      </c>
      <c r="M3192" t="s">
        <v>14715</v>
      </c>
      <c r="N3192" t="s">
        <v>14716</v>
      </c>
      <c r="O3192" t="s">
        <v>15263</v>
      </c>
      <c r="P3192" t="s">
        <v>249</v>
      </c>
      <c r="Q3192" t="s">
        <v>369</v>
      </c>
      <c r="R3192" t="s">
        <v>423</v>
      </c>
      <c r="S3192" t="s">
        <v>8645</v>
      </c>
      <c r="T3192" t="b">
        <v>0</v>
      </c>
      <c r="U3192" t="b">
        <v>0</v>
      </c>
      <c r="V3192">
        <v>2</v>
      </c>
      <c r="W3192">
        <v>150</v>
      </c>
      <c r="X3192">
        <v>10</v>
      </c>
      <c r="AB3192">
        <v>2</v>
      </c>
      <c r="AC3192">
        <v>1</v>
      </c>
      <c r="AD3192">
        <v>3</v>
      </c>
      <c r="AE3192" t="s">
        <v>618</v>
      </c>
      <c r="AG3192" t="s">
        <v>3189</v>
      </c>
      <c r="AH3192" t="s">
        <v>15264</v>
      </c>
    </row>
    <row r="3193" spans="1:34" x14ac:dyDescent="0.25">
      <c r="A3193">
        <v>9</v>
      </c>
      <c r="B3193" t="s">
        <v>14677</v>
      </c>
      <c r="C3193" t="s">
        <v>14678</v>
      </c>
      <c r="D3193">
        <v>46235</v>
      </c>
      <c r="E3193">
        <v>46250</v>
      </c>
      <c r="F3193" t="s">
        <v>14682</v>
      </c>
      <c r="G3193" t="s">
        <v>14683</v>
      </c>
      <c r="H3193" t="s">
        <v>14713</v>
      </c>
      <c r="I3193" t="s">
        <v>14714</v>
      </c>
      <c r="J3193">
        <v>3</v>
      </c>
      <c r="L3193" t="s">
        <v>14697</v>
      </c>
      <c r="M3193" t="s">
        <v>14715</v>
      </c>
      <c r="N3193" t="s">
        <v>14716</v>
      </c>
      <c r="O3193" t="s">
        <v>15265</v>
      </c>
      <c r="P3193" t="s">
        <v>249</v>
      </c>
      <c r="Q3193" t="s">
        <v>369</v>
      </c>
      <c r="R3193" t="s">
        <v>423</v>
      </c>
      <c r="S3193" t="s">
        <v>8645</v>
      </c>
      <c r="T3193" t="b">
        <v>0</v>
      </c>
      <c r="U3193" t="b">
        <v>0</v>
      </c>
      <c r="V3193">
        <v>3</v>
      </c>
      <c r="W3193">
        <v>150</v>
      </c>
      <c r="X3193">
        <v>10</v>
      </c>
      <c r="AB3193">
        <v>2</v>
      </c>
      <c r="AC3193">
        <v>1</v>
      </c>
      <c r="AD3193">
        <v>3</v>
      </c>
      <c r="AE3193" t="s">
        <v>618</v>
      </c>
      <c r="AG3193" t="s">
        <v>3189</v>
      </c>
      <c r="AH3193" t="s">
        <v>15266</v>
      </c>
    </row>
    <row r="3194" spans="1:34" x14ac:dyDescent="0.25">
      <c r="A3194">
        <v>9</v>
      </c>
      <c r="B3194" t="s">
        <v>14677</v>
      </c>
      <c r="C3194" t="s">
        <v>14678</v>
      </c>
      <c r="D3194">
        <v>46235</v>
      </c>
      <c r="E3194">
        <v>46250</v>
      </c>
      <c r="F3194" t="s">
        <v>14682</v>
      </c>
      <c r="G3194" t="s">
        <v>14683</v>
      </c>
      <c r="H3194" t="s">
        <v>14713</v>
      </c>
      <c r="I3194" t="s">
        <v>14714</v>
      </c>
      <c r="J3194">
        <v>3</v>
      </c>
      <c r="L3194" t="s">
        <v>14697</v>
      </c>
      <c r="M3194" t="s">
        <v>14715</v>
      </c>
      <c r="N3194" t="s">
        <v>14716</v>
      </c>
      <c r="O3194" t="s">
        <v>15267</v>
      </c>
      <c r="P3194" t="s">
        <v>249</v>
      </c>
      <c r="Q3194" t="s">
        <v>369</v>
      </c>
      <c r="R3194" t="s">
        <v>423</v>
      </c>
      <c r="S3194" t="s">
        <v>8645</v>
      </c>
      <c r="T3194" t="b">
        <v>0</v>
      </c>
      <c r="U3194" t="b">
        <v>0</v>
      </c>
      <c r="V3194">
        <v>4</v>
      </c>
      <c r="W3194">
        <v>150</v>
      </c>
      <c r="X3194">
        <v>10</v>
      </c>
      <c r="AB3194">
        <v>2</v>
      </c>
      <c r="AC3194">
        <v>1</v>
      </c>
      <c r="AD3194">
        <v>3</v>
      </c>
      <c r="AE3194" t="s">
        <v>1745</v>
      </c>
      <c r="AG3194" t="s">
        <v>2181</v>
      </c>
      <c r="AH3194" t="s">
        <v>15268</v>
      </c>
    </row>
    <row r="3195" spans="1:34" x14ac:dyDescent="0.25">
      <c r="A3195">
        <v>9</v>
      </c>
      <c r="B3195" t="s">
        <v>14677</v>
      </c>
      <c r="C3195" t="s">
        <v>14678</v>
      </c>
      <c r="D3195">
        <v>46235</v>
      </c>
      <c r="E3195">
        <v>46250</v>
      </c>
      <c r="F3195" t="s">
        <v>14682</v>
      </c>
      <c r="G3195" t="s">
        <v>14683</v>
      </c>
      <c r="H3195" t="s">
        <v>14713</v>
      </c>
      <c r="I3195" t="s">
        <v>14714</v>
      </c>
      <c r="J3195">
        <v>3</v>
      </c>
      <c r="L3195" t="s">
        <v>14697</v>
      </c>
      <c r="M3195" t="s">
        <v>14715</v>
      </c>
      <c r="N3195" t="s">
        <v>14716</v>
      </c>
      <c r="O3195" t="s">
        <v>15269</v>
      </c>
      <c r="P3195" t="s">
        <v>256</v>
      </c>
      <c r="Q3195" t="s">
        <v>369</v>
      </c>
      <c r="R3195" t="s">
        <v>8654</v>
      </c>
      <c r="S3195" t="s">
        <v>8645</v>
      </c>
      <c r="T3195" t="b">
        <v>1</v>
      </c>
      <c r="U3195" t="b">
        <v>0</v>
      </c>
      <c r="V3195">
        <v>1</v>
      </c>
      <c r="W3195">
        <v>50</v>
      </c>
      <c r="X3195">
        <v>8</v>
      </c>
      <c r="AB3195">
        <v>3</v>
      </c>
      <c r="AC3195">
        <v>1</v>
      </c>
      <c r="AD3195">
        <v>2</v>
      </c>
      <c r="AE3195" t="s">
        <v>618</v>
      </c>
      <c r="AG3195" t="s">
        <v>15270</v>
      </c>
      <c r="AH3195" t="s">
        <v>15271</v>
      </c>
    </row>
    <row r="3196" spans="1:34" x14ac:dyDescent="0.25">
      <c r="A3196">
        <v>9</v>
      </c>
      <c r="B3196" t="s">
        <v>14677</v>
      </c>
      <c r="C3196" t="s">
        <v>14678</v>
      </c>
      <c r="D3196">
        <v>46235</v>
      </c>
      <c r="E3196">
        <v>46250</v>
      </c>
      <c r="F3196" t="s">
        <v>14682</v>
      </c>
      <c r="G3196" t="s">
        <v>14683</v>
      </c>
      <c r="H3196" t="s">
        <v>14713</v>
      </c>
      <c r="I3196" t="s">
        <v>14714</v>
      </c>
      <c r="J3196">
        <v>3</v>
      </c>
      <c r="L3196" t="s">
        <v>14697</v>
      </c>
      <c r="M3196" t="s">
        <v>14715</v>
      </c>
      <c r="N3196" t="s">
        <v>14716</v>
      </c>
      <c r="O3196" t="s">
        <v>15272</v>
      </c>
      <c r="P3196" t="s">
        <v>256</v>
      </c>
      <c r="Q3196" t="s">
        <v>369</v>
      </c>
      <c r="R3196" t="s">
        <v>8654</v>
      </c>
      <c r="S3196" t="s">
        <v>8645</v>
      </c>
      <c r="T3196" t="b">
        <v>1</v>
      </c>
      <c r="U3196" t="b">
        <v>0</v>
      </c>
      <c r="V3196">
        <v>2</v>
      </c>
      <c r="W3196">
        <v>50</v>
      </c>
      <c r="X3196">
        <v>8</v>
      </c>
      <c r="AB3196">
        <v>3</v>
      </c>
      <c r="AC3196">
        <v>1</v>
      </c>
      <c r="AD3196">
        <v>2</v>
      </c>
      <c r="AE3196" t="s">
        <v>618</v>
      </c>
      <c r="AG3196" t="s">
        <v>15270</v>
      </c>
      <c r="AH3196" t="s">
        <v>15273</v>
      </c>
    </row>
    <row r="3197" spans="1:34" x14ac:dyDescent="0.25">
      <c r="A3197">
        <v>9</v>
      </c>
      <c r="B3197" t="s">
        <v>14677</v>
      </c>
      <c r="C3197" t="s">
        <v>14678</v>
      </c>
      <c r="D3197">
        <v>46235</v>
      </c>
      <c r="E3197">
        <v>46250</v>
      </c>
      <c r="F3197" t="s">
        <v>14682</v>
      </c>
      <c r="G3197" t="s">
        <v>14683</v>
      </c>
      <c r="H3197" t="s">
        <v>14713</v>
      </c>
      <c r="I3197" t="s">
        <v>14714</v>
      </c>
      <c r="J3197">
        <v>3</v>
      </c>
      <c r="L3197" t="s">
        <v>14697</v>
      </c>
      <c r="M3197" t="s">
        <v>14715</v>
      </c>
      <c r="N3197" t="s">
        <v>14716</v>
      </c>
      <c r="O3197" t="s">
        <v>15274</v>
      </c>
      <c r="P3197" t="s">
        <v>256</v>
      </c>
      <c r="Q3197" t="s">
        <v>369</v>
      </c>
      <c r="R3197" t="s">
        <v>8654</v>
      </c>
      <c r="S3197" t="s">
        <v>8645</v>
      </c>
      <c r="T3197" t="b">
        <v>1</v>
      </c>
      <c r="U3197" t="b">
        <v>0</v>
      </c>
      <c r="V3197">
        <v>3</v>
      </c>
      <c r="W3197">
        <v>55</v>
      </c>
      <c r="X3197">
        <v>8</v>
      </c>
      <c r="AB3197">
        <v>3</v>
      </c>
      <c r="AC3197">
        <v>1</v>
      </c>
      <c r="AD3197">
        <v>2</v>
      </c>
      <c r="AE3197" t="s">
        <v>618</v>
      </c>
      <c r="AG3197" t="s">
        <v>15275</v>
      </c>
      <c r="AH3197" t="s">
        <v>15276</v>
      </c>
    </row>
    <row r="3198" spans="1:34" x14ac:dyDescent="0.25">
      <c r="A3198">
        <v>9</v>
      </c>
      <c r="B3198" t="s">
        <v>14677</v>
      </c>
      <c r="C3198" t="s">
        <v>14678</v>
      </c>
      <c r="D3198">
        <v>46235</v>
      </c>
      <c r="E3198">
        <v>46250</v>
      </c>
      <c r="F3198" t="s">
        <v>14682</v>
      </c>
      <c r="G3198" t="s">
        <v>14683</v>
      </c>
      <c r="H3198" t="s">
        <v>14713</v>
      </c>
      <c r="I3198" t="s">
        <v>14714</v>
      </c>
      <c r="J3198">
        <v>3</v>
      </c>
      <c r="L3198" t="s">
        <v>14697</v>
      </c>
      <c r="M3198" t="s">
        <v>14715</v>
      </c>
      <c r="N3198" t="s">
        <v>14716</v>
      </c>
      <c r="O3198" t="s">
        <v>15277</v>
      </c>
      <c r="P3198" t="s">
        <v>1</v>
      </c>
      <c r="Q3198" t="s">
        <v>2</v>
      </c>
      <c r="R3198" t="s">
        <v>2</v>
      </c>
      <c r="S3198" t="s">
        <v>8646</v>
      </c>
      <c r="T3198" t="b">
        <v>0</v>
      </c>
      <c r="U3198" t="b">
        <v>1</v>
      </c>
      <c r="V3198">
        <v>1</v>
      </c>
      <c r="W3198">
        <v>150</v>
      </c>
      <c r="Y3198">
        <v>60</v>
      </c>
      <c r="AH3198" t="s">
        <v>15278</v>
      </c>
    </row>
    <row r="3199" spans="1:34" x14ac:dyDescent="0.25">
      <c r="A3199">
        <v>9</v>
      </c>
      <c r="B3199" t="s">
        <v>14677</v>
      </c>
      <c r="C3199" t="s">
        <v>14678</v>
      </c>
      <c r="D3199">
        <v>46235</v>
      </c>
      <c r="E3199">
        <v>46250</v>
      </c>
      <c r="F3199" t="s">
        <v>14682</v>
      </c>
      <c r="G3199" t="s">
        <v>14683</v>
      </c>
      <c r="H3199" t="s">
        <v>14713</v>
      </c>
      <c r="I3199" t="s">
        <v>14714</v>
      </c>
      <c r="J3199">
        <v>3</v>
      </c>
      <c r="L3199" t="s">
        <v>14697</v>
      </c>
      <c r="M3199" t="s">
        <v>14715</v>
      </c>
      <c r="N3199" t="s">
        <v>14716</v>
      </c>
      <c r="O3199" t="s">
        <v>15279</v>
      </c>
      <c r="P3199" t="s">
        <v>1</v>
      </c>
      <c r="Q3199" t="s">
        <v>2</v>
      </c>
      <c r="R3199" t="s">
        <v>2</v>
      </c>
      <c r="S3199" t="s">
        <v>8646</v>
      </c>
      <c r="T3199" t="b">
        <v>0</v>
      </c>
      <c r="U3199" t="b">
        <v>1</v>
      </c>
      <c r="V3199">
        <v>2</v>
      </c>
      <c r="W3199">
        <v>150</v>
      </c>
      <c r="Y3199">
        <v>60</v>
      </c>
      <c r="AH3199" t="s">
        <v>15280</v>
      </c>
    </row>
    <row r="3200" spans="1:34" x14ac:dyDescent="0.25">
      <c r="A3200">
        <v>9</v>
      </c>
      <c r="B3200" t="s">
        <v>14677</v>
      </c>
      <c r="C3200" t="s">
        <v>14678</v>
      </c>
      <c r="D3200">
        <v>46235</v>
      </c>
      <c r="E3200">
        <v>46250</v>
      </c>
      <c r="F3200" t="s">
        <v>14682</v>
      </c>
      <c r="G3200" t="s">
        <v>14683</v>
      </c>
      <c r="H3200" t="s">
        <v>14713</v>
      </c>
      <c r="I3200" t="s">
        <v>14714</v>
      </c>
      <c r="J3200">
        <v>3</v>
      </c>
      <c r="L3200" t="s">
        <v>14697</v>
      </c>
      <c r="M3200" t="s">
        <v>14715</v>
      </c>
      <c r="N3200" t="s">
        <v>14716</v>
      </c>
      <c r="O3200" t="s">
        <v>15281</v>
      </c>
      <c r="P3200" t="s">
        <v>1</v>
      </c>
      <c r="Q3200" t="s">
        <v>2</v>
      </c>
      <c r="R3200" t="s">
        <v>2</v>
      </c>
      <c r="S3200" t="s">
        <v>8646</v>
      </c>
      <c r="T3200" t="b">
        <v>0</v>
      </c>
      <c r="U3200" t="b">
        <v>1</v>
      </c>
      <c r="V3200">
        <v>3</v>
      </c>
      <c r="W3200">
        <v>150</v>
      </c>
      <c r="Y3200">
        <v>45</v>
      </c>
      <c r="AH3200" t="s">
        <v>15282</v>
      </c>
    </row>
    <row r="3201" spans="1:34" x14ac:dyDescent="0.25">
      <c r="A3201">
        <v>9</v>
      </c>
      <c r="B3201" t="s">
        <v>14677</v>
      </c>
      <c r="C3201" t="s">
        <v>14678</v>
      </c>
      <c r="D3201">
        <v>46235</v>
      </c>
      <c r="E3201">
        <v>46250</v>
      </c>
      <c r="F3201" t="s">
        <v>14682</v>
      </c>
      <c r="G3201" t="s">
        <v>14683</v>
      </c>
      <c r="H3201" t="s">
        <v>14713</v>
      </c>
      <c r="I3201" t="s">
        <v>14714</v>
      </c>
      <c r="J3201">
        <v>3</v>
      </c>
      <c r="L3201" t="s">
        <v>14697</v>
      </c>
      <c r="M3201" t="s">
        <v>14715</v>
      </c>
      <c r="N3201" t="s">
        <v>14716</v>
      </c>
      <c r="O3201" t="s">
        <v>15283</v>
      </c>
      <c r="P3201" t="s">
        <v>14737</v>
      </c>
      <c r="Q3201" t="s">
        <v>369</v>
      </c>
      <c r="R3201" t="s">
        <v>8489</v>
      </c>
      <c r="S3201" t="s">
        <v>8645</v>
      </c>
      <c r="T3201" t="b">
        <v>0</v>
      </c>
      <c r="U3201" t="b">
        <v>0</v>
      </c>
      <c r="V3201">
        <v>1</v>
      </c>
      <c r="W3201">
        <v>120</v>
      </c>
      <c r="X3201">
        <v>15</v>
      </c>
      <c r="AB3201">
        <v>2</v>
      </c>
      <c r="AC3201">
        <v>1</v>
      </c>
      <c r="AD3201">
        <v>3</v>
      </c>
      <c r="AE3201" t="s">
        <v>2289</v>
      </c>
      <c r="AG3201" t="s">
        <v>15284</v>
      </c>
      <c r="AH3201" t="s">
        <v>15285</v>
      </c>
    </row>
    <row r="3202" spans="1:34" x14ac:dyDescent="0.25">
      <c r="A3202">
        <v>9</v>
      </c>
      <c r="B3202" t="s">
        <v>14677</v>
      </c>
      <c r="C3202" t="s">
        <v>14678</v>
      </c>
      <c r="D3202">
        <v>46235</v>
      </c>
      <c r="E3202">
        <v>46250</v>
      </c>
      <c r="F3202" t="s">
        <v>14682</v>
      </c>
      <c r="G3202" t="s">
        <v>14683</v>
      </c>
      <c r="H3202" t="s">
        <v>14713</v>
      </c>
      <c r="I3202" t="s">
        <v>14714</v>
      </c>
      <c r="J3202">
        <v>3</v>
      </c>
      <c r="L3202" t="s">
        <v>14697</v>
      </c>
      <c r="M3202" t="s">
        <v>14715</v>
      </c>
      <c r="N3202" t="s">
        <v>14716</v>
      </c>
      <c r="O3202" t="s">
        <v>15286</v>
      </c>
      <c r="P3202" t="s">
        <v>14737</v>
      </c>
      <c r="Q3202" t="s">
        <v>369</v>
      </c>
      <c r="R3202" t="s">
        <v>8489</v>
      </c>
      <c r="S3202" t="s">
        <v>8645</v>
      </c>
      <c r="T3202" t="b">
        <v>0</v>
      </c>
      <c r="U3202" t="b">
        <v>0</v>
      </c>
      <c r="V3202">
        <v>2</v>
      </c>
      <c r="W3202">
        <v>130</v>
      </c>
      <c r="X3202">
        <v>15</v>
      </c>
      <c r="AB3202">
        <v>2</v>
      </c>
      <c r="AC3202">
        <v>1</v>
      </c>
      <c r="AD3202">
        <v>3</v>
      </c>
      <c r="AE3202" t="s">
        <v>2289</v>
      </c>
      <c r="AG3202" t="s">
        <v>15284</v>
      </c>
      <c r="AH3202" t="s">
        <v>15287</v>
      </c>
    </row>
    <row r="3203" spans="1:34" x14ac:dyDescent="0.25">
      <c r="A3203">
        <v>9</v>
      </c>
      <c r="B3203" t="s">
        <v>14677</v>
      </c>
      <c r="C3203" t="s">
        <v>14678</v>
      </c>
      <c r="D3203">
        <v>46235</v>
      </c>
      <c r="E3203">
        <v>46250</v>
      </c>
      <c r="F3203" t="s">
        <v>14682</v>
      </c>
      <c r="G3203" t="s">
        <v>14683</v>
      </c>
      <c r="H3203" t="s">
        <v>14713</v>
      </c>
      <c r="I3203" t="s">
        <v>14714</v>
      </c>
      <c r="J3203">
        <v>3</v>
      </c>
      <c r="L3203" t="s">
        <v>14697</v>
      </c>
      <c r="M3203" t="s">
        <v>14715</v>
      </c>
      <c r="N3203" t="s">
        <v>14716</v>
      </c>
      <c r="O3203" t="s">
        <v>15288</v>
      </c>
      <c r="P3203" t="s">
        <v>14737</v>
      </c>
      <c r="Q3203" t="s">
        <v>369</v>
      </c>
      <c r="R3203" t="s">
        <v>8489</v>
      </c>
      <c r="S3203" t="s">
        <v>8645</v>
      </c>
      <c r="T3203" t="b">
        <v>0</v>
      </c>
      <c r="U3203" t="b">
        <v>0</v>
      </c>
      <c r="V3203">
        <v>3</v>
      </c>
      <c r="W3203">
        <v>135</v>
      </c>
      <c r="X3203">
        <v>13</v>
      </c>
      <c r="AB3203">
        <v>2</v>
      </c>
      <c r="AC3203">
        <v>1</v>
      </c>
      <c r="AD3203">
        <v>3</v>
      </c>
      <c r="AE3203" t="s">
        <v>1745</v>
      </c>
      <c r="AG3203" t="s">
        <v>15289</v>
      </c>
      <c r="AH3203" t="s">
        <v>15290</v>
      </c>
    </row>
    <row r="3204" spans="1:34" x14ac:dyDescent="0.25">
      <c r="A3204">
        <v>9</v>
      </c>
      <c r="B3204" t="s">
        <v>14677</v>
      </c>
      <c r="C3204" t="s">
        <v>14678</v>
      </c>
      <c r="D3204">
        <v>46235</v>
      </c>
      <c r="E3204">
        <v>46250</v>
      </c>
      <c r="F3204" t="s">
        <v>14682</v>
      </c>
      <c r="G3204" t="s">
        <v>14683</v>
      </c>
      <c r="H3204" t="s">
        <v>14713</v>
      </c>
      <c r="I3204" t="s">
        <v>14714</v>
      </c>
      <c r="J3204">
        <v>3</v>
      </c>
      <c r="L3204" t="s">
        <v>14697</v>
      </c>
      <c r="M3204" t="s">
        <v>14715</v>
      </c>
      <c r="N3204" t="s">
        <v>14716</v>
      </c>
      <c r="O3204" t="s">
        <v>15291</v>
      </c>
      <c r="P3204" t="s">
        <v>14738</v>
      </c>
      <c r="Q3204" t="s">
        <v>8646</v>
      </c>
      <c r="R3204" t="s">
        <v>8646</v>
      </c>
      <c r="S3204" t="s">
        <v>8645</v>
      </c>
      <c r="T3204" t="b">
        <v>0</v>
      </c>
      <c r="U3204" t="b">
        <v>0</v>
      </c>
      <c r="V3204">
        <v>1</v>
      </c>
      <c r="W3204">
        <v>10</v>
      </c>
      <c r="X3204">
        <v>12</v>
      </c>
      <c r="AB3204">
        <v>2</v>
      </c>
      <c r="AC3204">
        <v>1</v>
      </c>
      <c r="AD3204">
        <v>2</v>
      </c>
      <c r="AE3204" t="s">
        <v>618</v>
      </c>
      <c r="AG3204" t="s">
        <v>2154</v>
      </c>
      <c r="AH3204" t="s">
        <v>15292</v>
      </c>
    </row>
    <row r="3205" spans="1:34" x14ac:dyDescent="0.25">
      <c r="A3205">
        <v>9</v>
      </c>
      <c r="B3205" t="s">
        <v>14677</v>
      </c>
      <c r="C3205" t="s">
        <v>14678</v>
      </c>
      <c r="D3205">
        <v>46235</v>
      </c>
      <c r="E3205">
        <v>46250</v>
      </c>
      <c r="F3205" t="s">
        <v>14682</v>
      </c>
      <c r="G3205" t="s">
        <v>14683</v>
      </c>
      <c r="H3205" t="s">
        <v>14713</v>
      </c>
      <c r="I3205" t="s">
        <v>14714</v>
      </c>
      <c r="J3205">
        <v>3</v>
      </c>
      <c r="L3205" t="s">
        <v>14697</v>
      </c>
      <c r="M3205" t="s">
        <v>14715</v>
      </c>
      <c r="N3205" t="s">
        <v>14716</v>
      </c>
      <c r="O3205" t="s">
        <v>15293</v>
      </c>
      <c r="P3205" t="s">
        <v>14738</v>
      </c>
      <c r="Q3205" t="s">
        <v>8646</v>
      </c>
      <c r="R3205" t="s">
        <v>8646</v>
      </c>
      <c r="S3205" t="s">
        <v>8645</v>
      </c>
      <c r="T3205" t="b">
        <v>0</v>
      </c>
      <c r="U3205" t="b">
        <v>0</v>
      </c>
      <c r="V3205">
        <v>2</v>
      </c>
      <c r="W3205">
        <v>12.5</v>
      </c>
      <c r="X3205">
        <v>12</v>
      </c>
      <c r="AB3205">
        <v>2</v>
      </c>
      <c r="AC3205">
        <v>1</v>
      </c>
      <c r="AD3205">
        <v>2</v>
      </c>
      <c r="AE3205" t="s">
        <v>618</v>
      </c>
      <c r="AG3205" t="s">
        <v>2154</v>
      </c>
      <c r="AH3205" t="s">
        <v>15294</v>
      </c>
    </row>
    <row r="3206" spans="1:34" x14ac:dyDescent="0.25">
      <c r="A3206">
        <v>9</v>
      </c>
      <c r="B3206" t="s">
        <v>14677</v>
      </c>
      <c r="C3206" t="s">
        <v>14678</v>
      </c>
      <c r="D3206">
        <v>46235</v>
      </c>
      <c r="E3206">
        <v>46250</v>
      </c>
      <c r="F3206" t="s">
        <v>14682</v>
      </c>
      <c r="G3206" t="s">
        <v>14683</v>
      </c>
      <c r="H3206" t="s">
        <v>14713</v>
      </c>
      <c r="I3206" t="s">
        <v>14714</v>
      </c>
      <c r="J3206">
        <v>3</v>
      </c>
      <c r="L3206" t="s">
        <v>14697</v>
      </c>
      <c r="M3206" t="s">
        <v>14715</v>
      </c>
      <c r="N3206" t="s">
        <v>14716</v>
      </c>
      <c r="O3206" t="s">
        <v>15295</v>
      </c>
      <c r="P3206" t="s">
        <v>334</v>
      </c>
      <c r="Q3206" t="s">
        <v>2</v>
      </c>
      <c r="R3206" t="s">
        <v>8652</v>
      </c>
      <c r="S3206" t="s">
        <v>8646</v>
      </c>
      <c r="T3206" t="b">
        <v>0</v>
      </c>
      <c r="U3206" t="b">
        <v>1</v>
      </c>
      <c r="V3206">
        <v>1</v>
      </c>
      <c r="W3206">
        <v>0</v>
      </c>
      <c r="Y3206">
        <v>60</v>
      </c>
      <c r="AH3206" t="s">
        <v>15296</v>
      </c>
    </row>
    <row r="3207" spans="1:34" x14ac:dyDescent="0.25">
      <c r="A3207">
        <v>9</v>
      </c>
      <c r="B3207" t="s">
        <v>14677</v>
      </c>
      <c r="C3207" t="s">
        <v>14678</v>
      </c>
      <c r="D3207">
        <v>46235</v>
      </c>
      <c r="E3207">
        <v>46250</v>
      </c>
      <c r="F3207" t="s">
        <v>14682</v>
      </c>
      <c r="G3207" t="s">
        <v>14683</v>
      </c>
      <c r="H3207" t="s">
        <v>14713</v>
      </c>
      <c r="I3207" t="s">
        <v>14714</v>
      </c>
      <c r="J3207">
        <v>3</v>
      </c>
      <c r="L3207" t="s">
        <v>14697</v>
      </c>
      <c r="M3207" t="s">
        <v>14715</v>
      </c>
      <c r="N3207" t="s">
        <v>14716</v>
      </c>
      <c r="O3207" t="s">
        <v>15297</v>
      </c>
      <c r="P3207" t="s">
        <v>334</v>
      </c>
      <c r="Q3207" t="s">
        <v>2</v>
      </c>
      <c r="R3207" t="s">
        <v>8652</v>
      </c>
      <c r="S3207" t="s">
        <v>8646</v>
      </c>
      <c r="T3207" t="b">
        <v>0</v>
      </c>
      <c r="U3207" t="b">
        <v>1</v>
      </c>
      <c r="V3207">
        <v>2</v>
      </c>
      <c r="W3207">
        <v>0</v>
      </c>
      <c r="Y3207">
        <v>43.199999999999996</v>
      </c>
      <c r="AG3207" t="s">
        <v>15298</v>
      </c>
      <c r="AH3207" t="s">
        <v>15299</v>
      </c>
    </row>
    <row r="3208" spans="1:34" x14ac:dyDescent="0.25">
      <c r="A3208">
        <v>9</v>
      </c>
      <c r="B3208" t="s">
        <v>14677</v>
      </c>
      <c r="C3208" t="s">
        <v>14678</v>
      </c>
      <c r="D3208">
        <v>46235</v>
      </c>
      <c r="E3208">
        <v>46250</v>
      </c>
      <c r="F3208" t="s">
        <v>14682</v>
      </c>
      <c r="G3208" t="s">
        <v>14683</v>
      </c>
      <c r="H3208" t="s">
        <v>14713</v>
      </c>
      <c r="I3208" t="s">
        <v>14714</v>
      </c>
      <c r="J3208">
        <v>3</v>
      </c>
      <c r="L3208" t="s">
        <v>14697</v>
      </c>
      <c r="M3208" t="s">
        <v>14715</v>
      </c>
      <c r="N3208" t="s">
        <v>14716</v>
      </c>
      <c r="O3208" t="s">
        <v>15300</v>
      </c>
      <c r="P3208" t="s">
        <v>356</v>
      </c>
      <c r="Q3208" t="s">
        <v>25</v>
      </c>
      <c r="R3208" t="s">
        <v>25</v>
      </c>
      <c r="S3208" t="s">
        <v>357</v>
      </c>
      <c r="T3208" t="b">
        <v>0</v>
      </c>
      <c r="U3208" t="b">
        <v>1</v>
      </c>
      <c r="V3208">
        <v>1</v>
      </c>
      <c r="Y3208">
        <v>20</v>
      </c>
      <c r="Z3208">
        <v>0.1</v>
      </c>
      <c r="AA3208" t="s">
        <v>3957</v>
      </c>
      <c r="AF3208" t="s">
        <v>15301</v>
      </c>
      <c r="AH3208" t="s">
        <v>15302</v>
      </c>
    </row>
    <row r="3209" spans="1:34" x14ac:dyDescent="0.25">
      <c r="A3209">
        <v>9</v>
      </c>
      <c r="B3209" t="s">
        <v>14677</v>
      </c>
      <c r="C3209" t="s">
        <v>14678</v>
      </c>
      <c r="D3209">
        <v>46235</v>
      </c>
      <c r="E3209">
        <v>46250</v>
      </c>
      <c r="F3209" t="s">
        <v>14682</v>
      </c>
      <c r="G3209" t="s">
        <v>14683</v>
      </c>
      <c r="H3209" t="s">
        <v>14713</v>
      </c>
      <c r="I3209" t="s">
        <v>14714</v>
      </c>
      <c r="J3209">
        <v>3</v>
      </c>
      <c r="L3209" t="s">
        <v>14697</v>
      </c>
      <c r="M3209" t="s">
        <v>14715</v>
      </c>
      <c r="N3209" t="s">
        <v>14716</v>
      </c>
      <c r="O3209" t="s">
        <v>15303</v>
      </c>
      <c r="P3209" t="s">
        <v>356</v>
      </c>
      <c r="Q3209" t="s">
        <v>25</v>
      </c>
      <c r="R3209" t="s">
        <v>25</v>
      </c>
      <c r="S3209" t="s">
        <v>357</v>
      </c>
      <c r="T3209" t="b">
        <v>0</v>
      </c>
      <c r="U3209" t="b">
        <v>1</v>
      </c>
      <c r="V3209">
        <v>2</v>
      </c>
      <c r="Y3209">
        <v>40</v>
      </c>
      <c r="Z3209">
        <v>0.15</v>
      </c>
      <c r="AA3209" t="s">
        <v>3957</v>
      </c>
      <c r="AF3209" t="s">
        <v>15301</v>
      </c>
      <c r="AG3209" t="s">
        <v>15304</v>
      </c>
      <c r="AH3209" t="s">
        <v>15305</v>
      </c>
    </row>
    <row r="3210" spans="1:34" x14ac:dyDescent="0.25">
      <c r="A3210">
        <v>9</v>
      </c>
      <c r="B3210" t="s">
        <v>14677</v>
      </c>
      <c r="C3210" t="s">
        <v>14678</v>
      </c>
      <c r="D3210">
        <v>46235</v>
      </c>
      <c r="E3210">
        <v>46250</v>
      </c>
      <c r="F3210" t="s">
        <v>14682</v>
      </c>
      <c r="G3210" t="s">
        <v>14683</v>
      </c>
      <c r="H3210" t="s">
        <v>14713</v>
      </c>
      <c r="I3210" t="s">
        <v>14714</v>
      </c>
      <c r="J3210">
        <v>3</v>
      </c>
      <c r="L3210" t="s">
        <v>14697</v>
      </c>
      <c r="M3210" t="s">
        <v>14715</v>
      </c>
      <c r="N3210" t="s">
        <v>14716</v>
      </c>
      <c r="O3210" t="s">
        <v>15306</v>
      </c>
      <c r="P3210" t="s">
        <v>356</v>
      </c>
      <c r="Q3210" t="s">
        <v>25</v>
      </c>
      <c r="R3210" t="s">
        <v>25</v>
      </c>
      <c r="S3210" t="s">
        <v>357</v>
      </c>
      <c r="T3210" t="b">
        <v>0</v>
      </c>
      <c r="U3210" t="b">
        <v>1</v>
      </c>
      <c r="V3210">
        <v>3</v>
      </c>
      <c r="Y3210">
        <v>20</v>
      </c>
      <c r="Z3210">
        <v>0.1</v>
      </c>
      <c r="AA3210" t="s">
        <v>3957</v>
      </c>
      <c r="AF3210" t="s">
        <v>15307</v>
      </c>
      <c r="AH3210" t="s">
        <v>15308</v>
      </c>
    </row>
    <row r="3211" spans="1:34" x14ac:dyDescent="0.25">
      <c r="A3211">
        <v>9</v>
      </c>
      <c r="B3211" t="s">
        <v>14677</v>
      </c>
      <c r="C3211" t="s">
        <v>14678</v>
      </c>
      <c r="D3211">
        <v>46235</v>
      </c>
      <c r="E3211">
        <v>46250</v>
      </c>
      <c r="F3211" t="s">
        <v>14682</v>
      </c>
      <c r="G3211" t="s">
        <v>14683</v>
      </c>
      <c r="H3211" t="s">
        <v>14713</v>
      </c>
      <c r="I3211" t="s">
        <v>14714</v>
      </c>
      <c r="J3211">
        <v>3</v>
      </c>
      <c r="L3211" t="s">
        <v>14697</v>
      </c>
      <c r="M3211" t="s">
        <v>14715</v>
      </c>
      <c r="N3211" t="s">
        <v>14716</v>
      </c>
      <c r="O3211" t="s">
        <v>15309</v>
      </c>
      <c r="P3211" t="s">
        <v>356</v>
      </c>
      <c r="Q3211" t="s">
        <v>25</v>
      </c>
      <c r="R3211" t="s">
        <v>25</v>
      </c>
      <c r="S3211" t="s">
        <v>357</v>
      </c>
      <c r="T3211" t="b">
        <v>0</v>
      </c>
      <c r="U3211" t="b">
        <v>1</v>
      </c>
      <c r="V3211">
        <v>4</v>
      </c>
      <c r="Y3211">
        <v>40</v>
      </c>
      <c r="Z3211">
        <v>0.15</v>
      </c>
      <c r="AA3211" t="s">
        <v>3957</v>
      </c>
      <c r="AF3211" t="s">
        <v>15307</v>
      </c>
      <c r="AH3211" t="s">
        <v>15310</v>
      </c>
    </row>
    <row r="3212" spans="1:34" x14ac:dyDescent="0.25">
      <c r="A3212">
        <v>9</v>
      </c>
      <c r="B3212" t="s">
        <v>14677</v>
      </c>
      <c r="C3212" t="s">
        <v>14678</v>
      </c>
      <c r="D3212">
        <v>46235</v>
      </c>
      <c r="E3212">
        <v>46250</v>
      </c>
      <c r="F3212" t="s">
        <v>14682</v>
      </c>
      <c r="G3212" t="s">
        <v>14683</v>
      </c>
      <c r="H3212" t="s">
        <v>14713</v>
      </c>
      <c r="I3212" t="s">
        <v>14714</v>
      </c>
      <c r="J3212">
        <v>3</v>
      </c>
      <c r="L3212" t="s">
        <v>14697</v>
      </c>
      <c r="M3212" t="s">
        <v>14715</v>
      </c>
      <c r="N3212" t="s">
        <v>14716</v>
      </c>
      <c r="O3212" t="s">
        <v>15311</v>
      </c>
      <c r="P3212" t="s">
        <v>356</v>
      </c>
      <c r="Q3212" t="s">
        <v>25</v>
      </c>
      <c r="R3212" t="s">
        <v>25</v>
      </c>
      <c r="S3212" t="s">
        <v>357</v>
      </c>
      <c r="T3212" t="b">
        <v>0</v>
      </c>
      <c r="U3212" t="b">
        <v>1</v>
      </c>
      <c r="V3212">
        <v>5</v>
      </c>
      <c r="Y3212">
        <v>20</v>
      </c>
      <c r="Z3212">
        <v>0.1</v>
      </c>
      <c r="AA3212" t="s">
        <v>3957</v>
      </c>
      <c r="AF3212" t="s">
        <v>15312</v>
      </c>
      <c r="AH3212" t="s">
        <v>15313</v>
      </c>
    </row>
    <row r="3213" spans="1:34" x14ac:dyDescent="0.25">
      <c r="A3213">
        <v>9</v>
      </c>
      <c r="B3213" t="s">
        <v>14677</v>
      </c>
      <c r="C3213" t="s">
        <v>14678</v>
      </c>
      <c r="D3213">
        <v>46235</v>
      </c>
      <c r="E3213">
        <v>46250</v>
      </c>
      <c r="F3213" t="s">
        <v>14682</v>
      </c>
      <c r="G3213" t="s">
        <v>14683</v>
      </c>
      <c r="H3213" t="s">
        <v>14713</v>
      </c>
      <c r="I3213" t="s">
        <v>14714</v>
      </c>
      <c r="J3213">
        <v>3</v>
      </c>
      <c r="L3213" t="s">
        <v>14697</v>
      </c>
      <c r="M3213" t="s">
        <v>14715</v>
      </c>
      <c r="N3213" t="s">
        <v>14716</v>
      </c>
      <c r="O3213" t="s">
        <v>15314</v>
      </c>
      <c r="P3213" t="s">
        <v>356</v>
      </c>
      <c r="Q3213" t="s">
        <v>25</v>
      </c>
      <c r="R3213" t="s">
        <v>25</v>
      </c>
      <c r="S3213" t="s">
        <v>357</v>
      </c>
      <c r="T3213" t="b">
        <v>0</v>
      </c>
      <c r="U3213" t="b">
        <v>1</v>
      </c>
      <c r="V3213">
        <v>6</v>
      </c>
      <c r="Y3213">
        <v>40</v>
      </c>
      <c r="Z3213">
        <v>0.15</v>
      </c>
      <c r="AA3213" t="s">
        <v>3957</v>
      </c>
      <c r="AF3213" t="s">
        <v>15312</v>
      </c>
      <c r="AH3213" t="s">
        <v>15315</v>
      </c>
    </row>
    <row r="3214" spans="1:34" x14ac:dyDescent="0.25">
      <c r="A3214">
        <v>9</v>
      </c>
      <c r="B3214" t="s">
        <v>14677</v>
      </c>
      <c r="C3214" t="s">
        <v>14678</v>
      </c>
      <c r="D3214">
        <v>46235</v>
      </c>
      <c r="E3214">
        <v>46250</v>
      </c>
      <c r="F3214" t="s">
        <v>14682</v>
      </c>
      <c r="G3214" t="s">
        <v>14683</v>
      </c>
      <c r="H3214" t="s">
        <v>14713</v>
      </c>
      <c r="I3214" t="s">
        <v>14714</v>
      </c>
      <c r="J3214">
        <v>3</v>
      </c>
      <c r="L3214" t="s">
        <v>14697</v>
      </c>
      <c r="M3214" t="s">
        <v>14715</v>
      </c>
      <c r="N3214" t="s">
        <v>14716</v>
      </c>
      <c r="O3214" t="s">
        <v>15316</v>
      </c>
      <c r="P3214" t="s">
        <v>356</v>
      </c>
      <c r="Q3214" t="s">
        <v>25</v>
      </c>
      <c r="R3214" t="s">
        <v>25</v>
      </c>
      <c r="S3214" t="s">
        <v>357</v>
      </c>
      <c r="T3214" t="b">
        <v>0</v>
      </c>
      <c r="U3214" t="b">
        <v>1</v>
      </c>
      <c r="V3214">
        <v>7</v>
      </c>
      <c r="Y3214">
        <v>20</v>
      </c>
      <c r="Z3214">
        <v>0.1</v>
      </c>
      <c r="AA3214" t="s">
        <v>3957</v>
      </c>
      <c r="AF3214" t="s">
        <v>15317</v>
      </c>
      <c r="AH3214" t="s">
        <v>15318</v>
      </c>
    </row>
    <row r="3215" spans="1:34" x14ac:dyDescent="0.25">
      <c r="A3215">
        <v>9</v>
      </c>
      <c r="B3215" t="s">
        <v>14677</v>
      </c>
      <c r="C3215" t="s">
        <v>14678</v>
      </c>
      <c r="D3215">
        <v>46235</v>
      </c>
      <c r="E3215">
        <v>46250</v>
      </c>
      <c r="F3215" t="s">
        <v>14682</v>
      </c>
      <c r="G3215" t="s">
        <v>14683</v>
      </c>
      <c r="H3215" t="s">
        <v>14713</v>
      </c>
      <c r="I3215" t="s">
        <v>14714</v>
      </c>
      <c r="J3215">
        <v>3</v>
      </c>
      <c r="L3215" t="s">
        <v>14697</v>
      </c>
      <c r="M3215" t="s">
        <v>14715</v>
      </c>
      <c r="N3215" t="s">
        <v>14716</v>
      </c>
      <c r="O3215" t="s">
        <v>15319</v>
      </c>
      <c r="P3215" t="s">
        <v>356</v>
      </c>
      <c r="Q3215" t="s">
        <v>25</v>
      </c>
      <c r="R3215" t="s">
        <v>25</v>
      </c>
      <c r="S3215" t="s">
        <v>357</v>
      </c>
      <c r="T3215" t="b">
        <v>0</v>
      </c>
      <c r="U3215" t="b">
        <v>1</v>
      </c>
      <c r="V3215">
        <v>8</v>
      </c>
      <c r="Y3215">
        <v>40</v>
      </c>
      <c r="Z3215">
        <v>0.15</v>
      </c>
      <c r="AA3215" t="s">
        <v>3957</v>
      </c>
      <c r="AF3215" t="s">
        <v>15317</v>
      </c>
      <c r="AH3215" t="s">
        <v>15320</v>
      </c>
    </row>
    <row r="3216" spans="1:34" x14ac:dyDescent="0.25">
      <c r="A3216">
        <v>9</v>
      </c>
      <c r="B3216" t="s">
        <v>14677</v>
      </c>
      <c r="C3216" t="s">
        <v>14678</v>
      </c>
      <c r="D3216">
        <v>46235</v>
      </c>
      <c r="E3216">
        <v>46250</v>
      </c>
      <c r="F3216" t="s">
        <v>14682</v>
      </c>
      <c r="G3216" t="s">
        <v>14683</v>
      </c>
      <c r="H3216" t="s">
        <v>14713</v>
      </c>
      <c r="I3216" t="s">
        <v>14714</v>
      </c>
      <c r="J3216">
        <v>3</v>
      </c>
      <c r="L3216" t="s">
        <v>14697</v>
      </c>
      <c r="M3216" t="s">
        <v>14715</v>
      </c>
      <c r="N3216" t="s">
        <v>14716</v>
      </c>
      <c r="O3216" t="s">
        <v>15321</v>
      </c>
      <c r="P3216" t="s">
        <v>356</v>
      </c>
      <c r="Q3216" t="s">
        <v>25</v>
      </c>
      <c r="R3216" t="s">
        <v>25</v>
      </c>
      <c r="S3216" t="s">
        <v>357</v>
      </c>
      <c r="T3216" t="b">
        <v>0</v>
      </c>
      <c r="U3216" t="b">
        <v>1</v>
      </c>
      <c r="V3216">
        <v>9</v>
      </c>
      <c r="Y3216">
        <v>20</v>
      </c>
      <c r="Z3216">
        <v>0.1</v>
      </c>
      <c r="AA3216" t="s">
        <v>3957</v>
      </c>
      <c r="AF3216" t="s">
        <v>15322</v>
      </c>
      <c r="AH3216" t="s">
        <v>15323</v>
      </c>
    </row>
    <row r="3217" spans="1:34" x14ac:dyDescent="0.25">
      <c r="A3217">
        <v>9</v>
      </c>
      <c r="B3217" t="s">
        <v>14677</v>
      </c>
      <c r="C3217" t="s">
        <v>14678</v>
      </c>
      <c r="D3217">
        <v>46235</v>
      </c>
      <c r="E3217">
        <v>46250</v>
      </c>
      <c r="F3217" t="s">
        <v>14682</v>
      </c>
      <c r="G3217" t="s">
        <v>14683</v>
      </c>
      <c r="H3217" t="s">
        <v>14713</v>
      </c>
      <c r="I3217" t="s">
        <v>14714</v>
      </c>
      <c r="J3217">
        <v>3</v>
      </c>
      <c r="L3217" t="s">
        <v>14697</v>
      </c>
      <c r="M3217" t="s">
        <v>14715</v>
      </c>
      <c r="N3217" t="s">
        <v>14716</v>
      </c>
      <c r="O3217" t="s">
        <v>15324</v>
      </c>
      <c r="P3217" t="s">
        <v>356</v>
      </c>
      <c r="Q3217" t="s">
        <v>25</v>
      </c>
      <c r="R3217" t="s">
        <v>25</v>
      </c>
      <c r="S3217" t="s">
        <v>357</v>
      </c>
      <c r="T3217" t="b">
        <v>0</v>
      </c>
      <c r="U3217" t="b">
        <v>1</v>
      </c>
      <c r="V3217">
        <v>10</v>
      </c>
      <c r="Y3217">
        <v>40</v>
      </c>
      <c r="Z3217">
        <v>0.15</v>
      </c>
      <c r="AA3217" t="s">
        <v>3957</v>
      </c>
      <c r="AF3217" t="s">
        <v>15322</v>
      </c>
      <c r="AH3217" t="s">
        <v>15325</v>
      </c>
    </row>
    <row r="3218" spans="1:34" x14ac:dyDescent="0.25">
      <c r="A3218">
        <v>9</v>
      </c>
      <c r="B3218" t="s">
        <v>14677</v>
      </c>
      <c r="C3218" t="s">
        <v>14678</v>
      </c>
      <c r="D3218">
        <v>46235</v>
      </c>
      <c r="E3218">
        <v>46250</v>
      </c>
      <c r="F3218" t="s">
        <v>14682</v>
      </c>
      <c r="G3218" t="s">
        <v>14683</v>
      </c>
      <c r="H3218" t="s">
        <v>14713</v>
      </c>
      <c r="I3218" t="s">
        <v>14714</v>
      </c>
      <c r="J3218">
        <v>3</v>
      </c>
      <c r="L3218" t="s">
        <v>14697</v>
      </c>
      <c r="M3218" t="s">
        <v>14715</v>
      </c>
      <c r="N3218" t="s">
        <v>14716</v>
      </c>
      <c r="O3218" t="s">
        <v>15326</v>
      </c>
      <c r="P3218" t="s">
        <v>356</v>
      </c>
      <c r="Q3218" t="s">
        <v>25</v>
      </c>
      <c r="R3218" t="s">
        <v>25</v>
      </c>
      <c r="S3218" t="s">
        <v>357</v>
      </c>
      <c r="T3218" t="b">
        <v>0</v>
      </c>
      <c r="U3218" t="b">
        <v>1</v>
      </c>
      <c r="V3218">
        <v>11</v>
      </c>
      <c r="Y3218">
        <v>20</v>
      </c>
      <c r="Z3218">
        <v>0.1</v>
      </c>
      <c r="AA3218" t="s">
        <v>3957</v>
      </c>
      <c r="AF3218" t="s">
        <v>15327</v>
      </c>
      <c r="AH3218" t="s">
        <v>15328</v>
      </c>
    </row>
    <row r="3219" spans="1:34" x14ac:dyDescent="0.25">
      <c r="A3219">
        <v>9</v>
      </c>
      <c r="B3219" t="s">
        <v>14677</v>
      </c>
      <c r="C3219" t="s">
        <v>14678</v>
      </c>
      <c r="D3219">
        <v>46235</v>
      </c>
      <c r="E3219">
        <v>46250</v>
      </c>
      <c r="F3219" t="s">
        <v>14682</v>
      </c>
      <c r="G3219" t="s">
        <v>14683</v>
      </c>
      <c r="H3219" t="s">
        <v>14713</v>
      </c>
      <c r="I3219" t="s">
        <v>14714</v>
      </c>
      <c r="J3219">
        <v>3</v>
      </c>
      <c r="L3219" t="s">
        <v>14697</v>
      </c>
      <c r="M3219" t="s">
        <v>14715</v>
      </c>
      <c r="N3219" t="s">
        <v>14716</v>
      </c>
      <c r="O3219" t="s">
        <v>15329</v>
      </c>
      <c r="P3219" t="s">
        <v>356</v>
      </c>
      <c r="Q3219" t="s">
        <v>25</v>
      </c>
      <c r="R3219" t="s">
        <v>25</v>
      </c>
      <c r="S3219" t="s">
        <v>357</v>
      </c>
      <c r="T3219" t="b">
        <v>0</v>
      </c>
      <c r="U3219" t="b">
        <v>1</v>
      </c>
      <c r="V3219">
        <v>12</v>
      </c>
      <c r="Y3219">
        <v>40</v>
      </c>
      <c r="Z3219">
        <v>0.15</v>
      </c>
      <c r="AA3219" t="s">
        <v>3957</v>
      </c>
      <c r="AF3219" t="s">
        <v>15327</v>
      </c>
      <c r="AH3219" t="s">
        <v>15330</v>
      </c>
    </row>
    <row r="3220" spans="1:34" x14ac:dyDescent="0.25">
      <c r="A3220">
        <v>9</v>
      </c>
      <c r="B3220" t="s">
        <v>14677</v>
      </c>
      <c r="C3220" t="s">
        <v>14678</v>
      </c>
      <c r="D3220">
        <v>46235</v>
      </c>
      <c r="E3220">
        <v>46250</v>
      </c>
      <c r="F3220" t="s">
        <v>14682</v>
      </c>
      <c r="G3220" t="s">
        <v>14683</v>
      </c>
      <c r="H3220" t="s">
        <v>14713</v>
      </c>
      <c r="I3220" t="s">
        <v>14714</v>
      </c>
      <c r="J3220">
        <v>3</v>
      </c>
      <c r="L3220" t="s">
        <v>14697</v>
      </c>
      <c r="M3220" t="s">
        <v>14715</v>
      </c>
      <c r="N3220" t="s">
        <v>14716</v>
      </c>
      <c r="O3220" t="s">
        <v>15331</v>
      </c>
      <c r="P3220" t="s">
        <v>356</v>
      </c>
      <c r="Q3220" t="s">
        <v>25</v>
      </c>
      <c r="R3220" t="s">
        <v>25</v>
      </c>
      <c r="S3220" t="s">
        <v>357</v>
      </c>
      <c r="T3220" t="b">
        <v>0</v>
      </c>
      <c r="U3220" t="b">
        <v>1</v>
      </c>
      <c r="V3220">
        <v>13</v>
      </c>
      <c r="Y3220">
        <v>20</v>
      </c>
      <c r="Z3220">
        <v>0.1</v>
      </c>
      <c r="AA3220" t="s">
        <v>3957</v>
      </c>
      <c r="AF3220" t="s">
        <v>15332</v>
      </c>
      <c r="AH3220" t="s">
        <v>15333</v>
      </c>
    </row>
    <row r="3221" spans="1:34" x14ac:dyDescent="0.25">
      <c r="A3221">
        <v>9</v>
      </c>
      <c r="B3221" t="s">
        <v>14677</v>
      </c>
      <c r="C3221" t="s">
        <v>14678</v>
      </c>
      <c r="D3221">
        <v>46235</v>
      </c>
      <c r="E3221">
        <v>46250</v>
      </c>
      <c r="F3221" t="s">
        <v>14682</v>
      </c>
      <c r="G3221" t="s">
        <v>14683</v>
      </c>
      <c r="H3221" t="s">
        <v>14713</v>
      </c>
      <c r="I3221" t="s">
        <v>14714</v>
      </c>
      <c r="J3221">
        <v>3</v>
      </c>
      <c r="L3221" t="s">
        <v>14697</v>
      </c>
      <c r="M3221" t="s">
        <v>14715</v>
      </c>
      <c r="N3221" t="s">
        <v>14716</v>
      </c>
      <c r="O3221" t="s">
        <v>15334</v>
      </c>
      <c r="P3221" t="s">
        <v>356</v>
      </c>
      <c r="Q3221" t="s">
        <v>25</v>
      </c>
      <c r="R3221" t="s">
        <v>25</v>
      </c>
      <c r="S3221" t="s">
        <v>357</v>
      </c>
      <c r="T3221" t="b">
        <v>0</v>
      </c>
      <c r="U3221" t="b">
        <v>1</v>
      </c>
      <c r="V3221">
        <v>14</v>
      </c>
      <c r="Y3221">
        <v>40</v>
      </c>
      <c r="Z3221">
        <v>0.15</v>
      </c>
      <c r="AA3221" t="s">
        <v>3957</v>
      </c>
      <c r="AF3221" t="s">
        <v>15332</v>
      </c>
      <c r="AH3221" t="s">
        <v>15335</v>
      </c>
    </row>
    <row r="3222" spans="1:34" x14ac:dyDescent="0.25">
      <c r="A3222">
        <v>9</v>
      </c>
      <c r="B3222" t="s">
        <v>14677</v>
      </c>
      <c r="C3222" t="s">
        <v>14678</v>
      </c>
      <c r="D3222">
        <v>46235</v>
      </c>
      <c r="E3222">
        <v>46250</v>
      </c>
      <c r="F3222" t="s">
        <v>14682</v>
      </c>
      <c r="G3222" t="s">
        <v>14683</v>
      </c>
      <c r="H3222" t="s">
        <v>14713</v>
      </c>
      <c r="I3222" t="s">
        <v>14714</v>
      </c>
      <c r="J3222">
        <v>3</v>
      </c>
      <c r="L3222" t="s">
        <v>14697</v>
      </c>
      <c r="M3222" t="s">
        <v>14715</v>
      </c>
      <c r="N3222" t="s">
        <v>14716</v>
      </c>
      <c r="O3222" t="s">
        <v>15336</v>
      </c>
      <c r="P3222" t="s">
        <v>356</v>
      </c>
      <c r="Q3222" t="s">
        <v>25</v>
      </c>
      <c r="R3222" t="s">
        <v>25</v>
      </c>
      <c r="S3222" t="s">
        <v>357</v>
      </c>
      <c r="T3222" t="b">
        <v>0</v>
      </c>
      <c r="U3222" t="b">
        <v>1</v>
      </c>
      <c r="V3222">
        <v>15</v>
      </c>
      <c r="Y3222">
        <v>20</v>
      </c>
      <c r="Z3222">
        <v>0.1</v>
      </c>
      <c r="AA3222" t="s">
        <v>3957</v>
      </c>
      <c r="AF3222" t="s">
        <v>15337</v>
      </c>
      <c r="AH3222" t="s">
        <v>15338</v>
      </c>
    </row>
    <row r="3223" spans="1:34" x14ac:dyDescent="0.25">
      <c r="A3223">
        <v>9</v>
      </c>
      <c r="B3223" t="s">
        <v>14677</v>
      </c>
      <c r="C3223" t="s">
        <v>14678</v>
      </c>
      <c r="D3223">
        <v>46235</v>
      </c>
      <c r="E3223">
        <v>46250</v>
      </c>
      <c r="F3223" t="s">
        <v>14682</v>
      </c>
      <c r="G3223" t="s">
        <v>14683</v>
      </c>
      <c r="H3223" t="s">
        <v>14713</v>
      </c>
      <c r="I3223" t="s">
        <v>14714</v>
      </c>
      <c r="J3223">
        <v>3</v>
      </c>
      <c r="L3223" t="s">
        <v>14697</v>
      </c>
      <c r="M3223" t="s">
        <v>14715</v>
      </c>
      <c r="N3223" t="s">
        <v>14716</v>
      </c>
      <c r="O3223" t="s">
        <v>15339</v>
      </c>
      <c r="P3223" t="s">
        <v>356</v>
      </c>
      <c r="Q3223" t="s">
        <v>25</v>
      </c>
      <c r="R3223" t="s">
        <v>25</v>
      </c>
      <c r="S3223" t="s">
        <v>357</v>
      </c>
      <c r="T3223" t="b">
        <v>0</v>
      </c>
      <c r="U3223" t="b">
        <v>1</v>
      </c>
      <c r="V3223">
        <v>16</v>
      </c>
      <c r="Y3223">
        <v>40</v>
      </c>
      <c r="Z3223">
        <v>0.15</v>
      </c>
      <c r="AA3223" t="s">
        <v>3957</v>
      </c>
      <c r="AF3223" t="s">
        <v>15337</v>
      </c>
      <c r="AH3223" t="s">
        <v>14716</v>
      </c>
    </row>
    <row r="3224" spans="1:34" x14ac:dyDescent="0.25">
      <c r="A3224">
        <v>9</v>
      </c>
      <c r="B3224" t="s">
        <v>14677</v>
      </c>
      <c r="C3224" t="s">
        <v>14678</v>
      </c>
      <c r="D3224">
        <v>46235</v>
      </c>
      <c r="E3224">
        <v>46250</v>
      </c>
      <c r="F3224" t="s">
        <v>14682</v>
      </c>
      <c r="G3224" t="s">
        <v>14683</v>
      </c>
      <c r="H3224" t="s">
        <v>14717</v>
      </c>
      <c r="I3224" t="s">
        <v>14718</v>
      </c>
      <c r="J3224">
        <v>4</v>
      </c>
      <c r="L3224" t="s">
        <v>14702</v>
      </c>
      <c r="M3224" t="s">
        <v>14719</v>
      </c>
      <c r="N3224" t="s">
        <v>14720</v>
      </c>
      <c r="O3224" t="s">
        <v>15340</v>
      </c>
      <c r="P3224" t="s">
        <v>363</v>
      </c>
      <c r="Q3224" t="s">
        <v>357</v>
      </c>
      <c r="R3224" t="s">
        <v>357</v>
      </c>
      <c r="S3224" t="s">
        <v>357</v>
      </c>
      <c r="T3224" t="b">
        <v>0</v>
      </c>
      <c r="U3224" t="b">
        <v>1</v>
      </c>
      <c r="V3224">
        <v>1</v>
      </c>
      <c r="Y3224">
        <v>300</v>
      </c>
      <c r="Z3224">
        <v>0.61</v>
      </c>
      <c r="AA3224" t="s">
        <v>3957</v>
      </c>
      <c r="AG3224" t="s">
        <v>15341</v>
      </c>
      <c r="AH3224" t="s">
        <v>14719</v>
      </c>
    </row>
    <row r="3225" spans="1:34" x14ac:dyDescent="0.25">
      <c r="A3225">
        <v>9</v>
      </c>
      <c r="B3225" t="s">
        <v>14677</v>
      </c>
      <c r="C3225" t="s">
        <v>14678</v>
      </c>
      <c r="D3225">
        <v>46235</v>
      </c>
      <c r="E3225">
        <v>46250</v>
      </c>
      <c r="F3225" t="s">
        <v>14682</v>
      </c>
      <c r="G3225" t="s">
        <v>14683</v>
      </c>
      <c r="H3225" t="s">
        <v>14717</v>
      </c>
      <c r="I3225" t="s">
        <v>14718</v>
      </c>
      <c r="J3225">
        <v>4</v>
      </c>
      <c r="L3225" t="s">
        <v>14702</v>
      </c>
      <c r="M3225" t="s">
        <v>14719</v>
      </c>
      <c r="N3225" t="s">
        <v>14720</v>
      </c>
      <c r="O3225" t="s">
        <v>15342</v>
      </c>
      <c r="P3225" t="s">
        <v>394</v>
      </c>
      <c r="Q3225" t="s">
        <v>272</v>
      </c>
      <c r="R3225" t="s">
        <v>8666</v>
      </c>
      <c r="S3225" t="s">
        <v>8645</v>
      </c>
      <c r="T3225" t="b">
        <v>0</v>
      </c>
      <c r="U3225" t="b">
        <v>0</v>
      </c>
      <c r="V3225">
        <v>1</v>
      </c>
      <c r="W3225">
        <v>0</v>
      </c>
      <c r="X3225">
        <v>15</v>
      </c>
      <c r="AF3225" t="s">
        <v>15343</v>
      </c>
      <c r="AH3225" t="s">
        <v>15344</v>
      </c>
    </row>
    <row r="3226" spans="1:34" x14ac:dyDescent="0.25">
      <c r="A3226">
        <v>9</v>
      </c>
      <c r="B3226" t="s">
        <v>14677</v>
      </c>
      <c r="C3226" t="s">
        <v>14678</v>
      </c>
      <c r="D3226">
        <v>46235</v>
      </c>
      <c r="E3226">
        <v>46250</v>
      </c>
      <c r="F3226" t="s">
        <v>14682</v>
      </c>
      <c r="G3226" t="s">
        <v>14683</v>
      </c>
      <c r="H3226" t="s">
        <v>14717</v>
      </c>
      <c r="I3226" t="s">
        <v>14718</v>
      </c>
      <c r="J3226">
        <v>4</v>
      </c>
      <c r="L3226" t="s">
        <v>14702</v>
      </c>
      <c r="M3226" t="s">
        <v>14719</v>
      </c>
      <c r="N3226" t="s">
        <v>14720</v>
      </c>
      <c r="O3226" t="s">
        <v>15345</v>
      </c>
      <c r="P3226" t="s">
        <v>403</v>
      </c>
      <c r="Q3226" t="s">
        <v>272</v>
      </c>
      <c r="R3226" t="s">
        <v>8666</v>
      </c>
      <c r="S3226" t="s">
        <v>8645</v>
      </c>
      <c r="T3226" t="b">
        <v>0</v>
      </c>
      <c r="U3226" t="b">
        <v>0</v>
      </c>
      <c r="V3226">
        <v>1</v>
      </c>
      <c r="W3226">
        <v>0</v>
      </c>
      <c r="X3226">
        <v>8</v>
      </c>
      <c r="AF3226" t="s">
        <v>15343</v>
      </c>
      <c r="AH3226" t="s">
        <v>15346</v>
      </c>
    </row>
    <row r="3227" spans="1:34" x14ac:dyDescent="0.25">
      <c r="A3227">
        <v>9</v>
      </c>
      <c r="B3227" t="s">
        <v>14677</v>
      </c>
      <c r="C3227" t="s">
        <v>14678</v>
      </c>
      <c r="D3227">
        <v>46235</v>
      </c>
      <c r="E3227">
        <v>46250</v>
      </c>
      <c r="F3227" t="s">
        <v>14682</v>
      </c>
      <c r="G3227" t="s">
        <v>14683</v>
      </c>
      <c r="H3227" t="s">
        <v>14717</v>
      </c>
      <c r="I3227" t="s">
        <v>14718</v>
      </c>
      <c r="J3227">
        <v>4</v>
      </c>
      <c r="L3227" t="s">
        <v>14702</v>
      </c>
      <c r="M3227" t="s">
        <v>14719</v>
      </c>
      <c r="N3227" t="s">
        <v>14720</v>
      </c>
      <c r="O3227" t="s">
        <v>15347</v>
      </c>
      <c r="P3227" t="s">
        <v>398</v>
      </c>
      <c r="Q3227" t="s">
        <v>272</v>
      </c>
      <c r="R3227" t="s">
        <v>8666</v>
      </c>
      <c r="S3227" t="s">
        <v>8645</v>
      </c>
      <c r="T3227" t="b">
        <v>0</v>
      </c>
      <c r="U3227" t="b">
        <v>0</v>
      </c>
      <c r="V3227">
        <v>1</v>
      </c>
      <c r="W3227">
        <v>0</v>
      </c>
      <c r="X3227">
        <v>12</v>
      </c>
      <c r="AF3227" t="s">
        <v>15343</v>
      </c>
      <c r="AH3227" t="s">
        <v>15348</v>
      </c>
    </row>
    <row r="3228" spans="1:34" x14ac:dyDescent="0.25">
      <c r="A3228">
        <v>9</v>
      </c>
      <c r="B3228" t="s">
        <v>14677</v>
      </c>
      <c r="C3228" t="s">
        <v>14678</v>
      </c>
      <c r="D3228">
        <v>46235</v>
      </c>
      <c r="E3228">
        <v>46250</v>
      </c>
      <c r="F3228" t="s">
        <v>14682</v>
      </c>
      <c r="G3228" t="s">
        <v>14683</v>
      </c>
      <c r="H3228" t="s">
        <v>14717</v>
      </c>
      <c r="I3228" t="s">
        <v>14718</v>
      </c>
      <c r="J3228">
        <v>4</v>
      </c>
      <c r="L3228" t="s">
        <v>14702</v>
      </c>
      <c r="M3228" t="s">
        <v>14719</v>
      </c>
      <c r="N3228" t="s">
        <v>14720</v>
      </c>
      <c r="O3228" t="s">
        <v>15349</v>
      </c>
      <c r="P3228" t="s">
        <v>389</v>
      </c>
      <c r="Q3228" t="s">
        <v>148</v>
      </c>
      <c r="R3228" t="s">
        <v>8659</v>
      </c>
      <c r="S3228" t="s">
        <v>8662</v>
      </c>
      <c r="T3228" t="b">
        <v>0</v>
      </c>
      <c r="U3228" t="b">
        <v>0</v>
      </c>
      <c r="V3228">
        <v>1</v>
      </c>
      <c r="W3228">
        <v>0</v>
      </c>
      <c r="X3228">
        <v>10</v>
      </c>
      <c r="AH3228" t="s">
        <v>15350</v>
      </c>
    </row>
    <row r="3229" spans="1:34" x14ac:dyDescent="0.25">
      <c r="A3229">
        <v>9</v>
      </c>
      <c r="B3229" t="s">
        <v>14677</v>
      </c>
      <c r="C3229" t="s">
        <v>14678</v>
      </c>
      <c r="D3229">
        <v>46235</v>
      </c>
      <c r="E3229">
        <v>46250</v>
      </c>
      <c r="F3229" t="s">
        <v>14682</v>
      </c>
      <c r="G3229" t="s">
        <v>14683</v>
      </c>
      <c r="H3229" t="s">
        <v>14717</v>
      </c>
      <c r="I3229" t="s">
        <v>14718</v>
      </c>
      <c r="J3229">
        <v>4</v>
      </c>
      <c r="L3229" t="s">
        <v>14702</v>
      </c>
      <c r="M3229" t="s">
        <v>14719</v>
      </c>
      <c r="N3229" t="s">
        <v>14720</v>
      </c>
      <c r="O3229" t="s">
        <v>15351</v>
      </c>
      <c r="P3229" t="s">
        <v>394</v>
      </c>
      <c r="Q3229" t="s">
        <v>272</v>
      </c>
      <c r="R3229" t="s">
        <v>8666</v>
      </c>
      <c r="S3229" t="s">
        <v>8645</v>
      </c>
      <c r="T3229" t="b">
        <v>0</v>
      </c>
      <c r="U3229" t="b">
        <v>0</v>
      </c>
      <c r="V3229">
        <v>2</v>
      </c>
      <c r="W3229">
        <v>0</v>
      </c>
      <c r="X3229">
        <v>15</v>
      </c>
      <c r="AF3229" t="s">
        <v>15352</v>
      </c>
      <c r="AH3229" t="s">
        <v>15353</v>
      </c>
    </row>
    <row r="3230" spans="1:34" x14ac:dyDescent="0.25">
      <c r="A3230">
        <v>9</v>
      </c>
      <c r="B3230" t="s">
        <v>14677</v>
      </c>
      <c r="C3230" t="s">
        <v>14678</v>
      </c>
      <c r="D3230">
        <v>46235</v>
      </c>
      <c r="E3230">
        <v>46250</v>
      </c>
      <c r="F3230" t="s">
        <v>14682</v>
      </c>
      <c r="G3230" t="s">
        <v>14683</v>
      </c>
      <c r="H3230" t="s">
        <v>14717</v>
      </c>
      <c r="I3230" t="s">
        <v>14718</v>
      </c>
      <c r="J3230">
        <v>4</v>
      </c>
      <c r="L3230" t="s">
        <v>14702</v>
      </c>
      <c r="M3230" t="s">
        <v>14719</v>
      </c>
      <c r="N3230" t="s">
        <v>14720</v>
      </c>
      <c r="O3230" t="s">
        <v>15354</v>
      </c>
      <c r="P3230" t="s">
        <v>403</v>
      </c>
      <c r="Q3230" t="s">
        <v>272</v>
      </c>
      <c r="R3230" t="s">
        <v>8666</v>
      </c>
      <c r="S3230" t="s">
        <v>8645</v>
      </c>
      <c r="T3230" t="b">
        <v>0</v>
      </c>
      <c r="U3230" t="b">
        <v>0</v>
      </c>
      <c r="V3230">
        <v>2</v>
      </c>
      <c r="W3230">
        <v>0</v>
      </c>
      <c r="X3230">
        <v>8</v>
      </c>
      <c r="AF3230" t="s">
        <v>15352</v>
      </c>
      <c r="AH3230" t="s">
        <v>15355</v>
      </c>
    </row>
    <row r="3231" spans="1:34" x14ac:dyDescent="0.25">
      <c r="A3231">
        <v>9</v>
      </c>
      <c r="B3231" t="s">
        <v>14677</v>
      </c>
      <c r="C3231" t="s">
        <v>14678</v>
      </c>
      <c r="D3231">
        <v>46235</v>
      </c>
      <c r="E3231">
        <v>46250</v>
      </c>
      <c r="F3231" t="s">
        <v>14682</v>
      </c>
      <c r="G3231" t="s">
        <v>14683</v>
      </c>
      <c r="H3231" t="s">
        <v>14717</v>
      </c>
      <c r="I3231" t="s">
        <v>14718</v>
      </c>
      <c r="J3231">
        <v>4</v>
      </c>
      <c r="L3231" t="s">
        <v>14702</v>
      </c>
      <c r="M3231" t="s">
        <v>14719</v>
      </c>
      <c r="N3231" t="s">
        <v>14720</v>
      </c>
      <c r="O3231" t="s">
        <v>15356</v>
      </c>
      <c r="P3231" t="s">
        <v>398</v>
      </c>
      <c r="Q3231" t="s">
        <v>272</v>
      </c>
      <c r="R3231" t="s">
        <v>8666</v>
      </c>
      <c r="S3231" t="s">
        <v>8645</v>
      </c>
      <c r="T3231" t="b">
        <v>0</v>
      </c>
      <c r="U3231" t="b">
        <v>0</v>
      </c>
      <c r="V3231">
        <v>2</v>
      </c>
      <c r="W3231">
        <v>0</v>
      </c>
      <c r="X3231">
        <v>12</v>
      </c>
      <c r="AF3231" t="s">
        <v>15352</v>
      </c>
      <c r="AH3231" t="s">
        <v>15357</v>
      </c>
    </row>
    <row r="3232" spans="1:34" x14ac:dyDescent="0.25">
      <c r="A3232">
        <v>9</v>
      </c>
      <c r="B3232" t="s">
        <v>14677</v>
      </c>
      <c r="C3232" t="s">
        <v>14678</v>
      </c>
      <c r="D3232">
        <v>46235</v>
      </c>
      <c r="E3232">
        <v>46250</v>
      </c>
      <c r="F3232" t="s">
        <v>14682</v>
      </c>
      <c r="G3232" t="s">
        <v>14683</v>
      </c>
      <c r="H3232" t="s">
        <v>14717</v>
      </c>
      <c r="I3232" t="s">
        <v>14718</v>
      </c>
      <c r="J3232">
        <v>4</v>
      </c>
      <c r="L3232" t="s">
        <v>14702</v>
      </c>
      <c r="M3232" t="s">
        <v>14719</v>
      </c>
      <c r="N3232" t="s">
        <v>14720</v>
      </c>
      <c r="O3232" t="s">
        <v>15358</v>
      </c>
      <c r="P3232" t="s">
        <v>389</v>
      </c>
      <c r="Q3232" t="s">
        <v>148</v>
      </c>
      <c r="R3232" t="s">
        <v>8659</v>
      </c>
      <c r="S3232" t="s">
        <v>8662</v>
      </c>
      <c r="T3232" t="b">
        <v>0</v>
      </c>
      <c r="U3232" t="b">
        <v>0</v>
      </c>
      <c r="V3232">
        <v>2</v>
      </c>
      <c r="W3232">
        <v>0</v>
      </c>
      <c r="X3232">
        <v>10</v>
      </c>
      <c r="AF3232" t="s">
        <v>15352</v>
      </c>
      <c r="AH3232" t="s">
        <v>15359</v>
      </c>
    </row>
    <row r="3233" spans="1:34" x14ac:dyDescent="0.25">
      <c r="A3233">
        <v>9</v>
      </c>
      <c r="B3233" t="s">
        <v>14677</v>
      </c>
      <c r="C3233" t="s">
        <v>14678</v>
      </c>
      <c r="D3233">
        <v>46235</v>
      </c>
      <c r="E3233">
        <v>46250</v>
      </c>
      <c r="F3233" t="s">
        <v>14682</v>
      </c>
      <c r="G3233" t="s">
        <v>14683</v>
      </c>
      <c r="H3233" t="s">
        <v>14717</v>
      </c>
      <c r="I3233" t="s">
        <v>14718</v>
      </c>
      <c r="J3233">
        <v>4</v>
      </c>
      <c r="L3233" t="s">
        <v>14702</v>
      </c>
      <c r="M3233" t="s">
        <v>14719</v>
      </c>
      <c r="N3233" t="s">
        <v>14720</v>
      </c>
      <c r="O3233" t="s">
        <v>15360</v>
      </c>
      <c r="P3233" t="s">
        <v>1404</v>
      </c>
      <c r="Q3233" t="s">
        <v>148</v>
      </c>
      <c r="R3233" t="s">
        <v>8659</v>
      </c>
      <c r="S3233" t="s">
        <v>149</v>
      </c>
      <c r="T3233" t="b">
        <v>0</v>
      </c>
      <c r="U3233" t="b">
        <v>0</v>
      </c>
      <c r="V3233">
        <v>1</v>
      </c>
      <c r="W3233">
        <v>35</v>
      </c>
      <c r="X3233">
        <v>10</v>
      </c>
      <c r="AB3233">
        <v>2</v>
      </c>
      <c r="AC3233">
        <v>1</v>
      </c>
      <c r="AD3233">
        <v>3</v>
      </c>
      <c r="AE3233" t="s">
        <v>2289</v>
      </c>
      <c r="AG3233" t="s">
        <v>15361</v>
      </c>
      <c r="AH3233" t="s">
        <v>15362</v>
      </c>
    </row>
    <row r="3234" spans="1:34" x14ac:dyDescent="0.25">
      <c r="A3234">
        <v>9</v>
      </c>
      <c r="B3234" t="s">
        <v>14677</v>
      </c>
      <c r="C3234" t="s">
        <v>14678</v>
      </c>
      <c r="D3234">
        <v>46235</v>
      </c>
      <c r="E3234">
        <v>46250</v>
      </c>
      <c r="F3234" t="s">
        <v>14682</v>
      </c>
      <c r="G3234" t="s">
        <v>14683</v>
      </c>
      <c r="H3234" t="s">
        <v>14717</v>
      </c>
      <c r="I3234" t="s">
        <v>14718</v>
      </c>
      <c r="J3234">
        <v>4</v>
      </c>
      <c r="L3234" t="s">
        <v>14702</v>
      </c>
      <c r="M3234" t="s">
        <v>14719</v>
      </c>
      <c r="N3234" t="s">
        <v>14720</v>
      </c>
      <c r="O3234" t="s">
        <v>15363</v>
      </c>
      <c r="P3234" t="s">
        <v>1404</v>
      </c>
      <c r="Q3234" t="s">
        <v>148</v>
      </c>
      <c r="R3234" t="s">
        <v>8659</v>
      </c>
      <c r="S3234" t="s">
        <v>149</v>
      </c>
      <c r="T3234" t="b">
        <v>0</v>
      </c>
      <c r="U3234" t="b">
        <v>0</v>
      </c>
      <c r="V3234">
        <v>2</v>
      </c>
      <c r="W3234">
        <v>35</v>
      </c>
      <c r="X3234">
        <v>10</v>
      </c>
      <c r="AB3234">
        <v>2</v>
      </c>
      <c r="AC3234">
        <v>1</v>
      </c>
      <c r="AD3234">
        <v>3</v>
      </c>
      <c r="AE3234" t="s">
        <v>618</v>
      </c>
      <c r="AG3234" t="s">
        <v>15364</v>
      </c>
      <c r="AH3234" t="s">
        <v>15365</v>
      </c>
    </row>
    <row r="3235" spans="1:34" x14ac:dyDescent="0.25">
      <c r="A3235">
        <v>9</v>
      </c>
      <c r="B3235" t="s">
        <v>14677</v>
      </c>
      <c r="C3235" t="s">
        <v>14678</v>
      </c>
      <c r="D3235">
        <v>46235</v>
      </c>
      <c r="E3235">
        <v>46250</v>
      </c>
      <c r="F3235" t="s">
        <v>14682</v>
      </c>
      <c r="G3235" t="s">
        <v>14683</v>
      </c>
      <c r="H3235" t="s">
        <v>14717</v>
      </c>
      <c r="I3235" t="s">
        <v>14718</v>
      </c>
      <c r="J3235">
        <v>4</v>
      </c>
      <c r="L3235" t="s">
        <v>14702</v>
      </c>
      <c r="M3235" t="s">
        <v>14719</v>
      </c>
      <c r="N3235" t="s">
        <v>14720</v>
      </c>
      <c r="O3235" t="s">
        <v>15366</v>
      </c>
      <c r="P3235" t="s">
        <v>1404</v>
      </c>
      <c r="Q3235" t="s">
        <v>148</v>
      </c>
      <c r="R3235" t="s">
        <v>8659</v>
      </c>
      <c r="S3235" t="s">
        <v>149</v>
      </c>
      <c r="T3235" t="b">
        <v>0</v>
      </c>
      <c r="U3235" t="b">
        <v>0</v>
      </c>
      <c r="V3235">
        <v>3</v>
      </c>
      <c r="W3235">
        <v>40</v>
      </c>
      <c r="X3235">
        <v>10</v>
      </c>
      <c r="AB3235">
        <v>2</v>
      </c>
      <c r="AC3235">
        <v>1</v>
      </c>
      <c r="AD3235">
        <v>3</v>
      </c>
      <c r="AE3235" t="s">
        <v>618</v>
      </c>
      <c r="AG3235" t="s">
        <v>15364</v>
      </c>
      <c r="AH3235" t="s">
        <v>15367</v>
      </c>
    </row>
    <row r="3236" spans="1:34" x14ac:dyDescent="0.25">
      <c r="A3236">
        <v>9</v>
      </c>
      <c r="B3236" t="s">
        <v>14677</v>
      </c>
      <c r="C3236" t="s">
        <v>14678</v>
      </c>
      <c r="D3236">
        <v>46235</v>
      </c>
      <c r="E3236">
        <v>46250</v>
      </c>
      <c r="F3236" t="s">
        <v>14682</v>
      </c>
      <c r="G3236" t="s">
        <v>14683</v>
      </c>
      <c r="H3236" t="s">
        <v>14717</v>
      </c>
      <c r="I3236" t="s">
        <v>14718</v>
      </c>
      <c r="J3236">
        <v>4</v>
      </c>
      <c r="L3236" t="s">
        <v>14702</v>
      </c>
      <c r="M3236" t="s">
        <v>14719</v>
      </c>
      <c r="N3236" t="s">
        <v>14720</v>
      </c>
      <c r="O3236" t="s">
        <v>15368</v>
      </c>
      <c r="P3236" t="s">
        <v>41</v>
      </c>
      <c r="Q3236" t="s">
        <v>25</v>
      </c>
      <c r="R3236" t="s">
        <v>25</v>
      </c>
      <c r="S3236" t="s">
        <v>26</v>
      </c>
      <c r="T3236" t="b">
        <v>0</v>
      </c>
      <c r="U3236" t="b">
        <v>0</v>
      </c>
      <c r="V3236">
        <v>1</v>
      </c>
      <c r="W3236">
        <v>120</v>
      </c>
      <c r="X3236">
        <v>12</v>
      </c>
      <c r="AB3236">
        <v>2</v>
      </c>
      <c r="AC3236">
        <v>1</v>
      </c>
      <c r="AD3236">
        <v>3</v>
      </c>
      <c r="AE3236" t="s">
        <v>2289</v>
      </c>
      <c r="AG3236" t="s">
        <v>15369</v>
      </c>
      <c r="AH3236" t="s">
        <v>15370</v>
      </c>
    </row>
    <row r="3237" spans="1:34" x14ac:dyDescent="0.25">
      <c r="A3237">
        <v>9</v>
      </c>
      <c r="B3237" t="s">
        <v>14677</v>
      </c>
      <c r="C3237" t="s">
        <v>14678</v>
      </c>
      <c r="D3237">
        <v>46235</v>
      </c>
      <c r="E3237">
        <v>46250</v>
      </c>
      <c r="F3237" t="s">
        <v>14682</v>
      </c>
      <c r="G3237" t="s">
        <v>14683</v>
      </c>
      <c r="H3237" t="s">
        <v>14717</v>
      </c>
      <c r="I3237" t="s">
        <v>14718</v>
      </c>
      <c r="J3237">
        <v>4</v>
      </c>
      <c r="L3237" t="s">
        <v>14702</v>
      </c>
      <c r="M3237" t="s">
        <v>14719</v>
      </c>
      <c r="N3237" t="s">
        <v>14720</v>
      </c>
      <c r="O3237" t="s">
        <v>15371</v>
      </c>
      <c r="P3237" t="s">
        <v>41</v>
      </c>
      <c r="Q3237" t="s">
        <v>25</v>
      </c>
      <c r="R3237" t="s">
        <v>25</v>
      </c>
      <c r="S3237" t="s">
        <v>26</v>
      </c>
      <c r="T3237" t="b">
        <v>0</v>
      </c>
      <c r="U3237" t="b">
        <v>0</v>
      </c>
      <c r="V3237">
        <v>2</v>
      </c>
      <c r="W3237">
        <v>130</v>
      </c>
      <c r="X3237">
        <v>11</v>
      </c>
      <c r="AB3237">
        <v>2</v>
      </c>
      <c r="AC3237">
        <v>1</v>
      </c>
      <c r="AD3237">
        <v>3</v>
      </c>
      <c r="AE3237" t="s">
        <v>618</v>
      </c>
      <c r="AG3237" t="s">
        <v>15372</v>
      </c>
      <c r="AH3237" t="s">
        <v>15373</v>
      </c>
    </row>
    <row r="3238" spans="1:34" x14ac:dyDescent="0.25">
      <c r="A3238">
        <v>9</v>
      </c>
      <c r="B3238" t="s">
        <v>14677</v>
      </c>
      <c r="C3238" t="s">
        <v>14678</v>
      </c>
      <c r="D3238">
        <v>46235</v>
      </c>
      <c r="E3238">
        <v>46250</v>
      </c>
      <c r="F3238" t="s">
        <v>14682</v>
      </c>
      <c r="G3238" t="s">
        <v>14683</v>
      </c>
      <c r="H3238" t="s">
        <v>14717</v>
      </c>
      <c r="I3238" t="s">
        <v>14718</v>
      </c>
      <c r="J3238">
        <v>4</v>
      </c>
      <c r="L3238" t="s">
        <v>14702</v>
      </c>
      <c r="M3238" t="s">
        <v>14719</v>
      </c>
      <c r="N3238" t="s">
        <v>14720</v>
      </c>
      <c r="O3238" t="s">
        <v>15374</v>
      </c>
      <c r="P3238" t="s">
        <v>41</v>
      </c>
      <c r="Q3238" t="s">
        <v>25</v>
      </c>
      <c r="R3238" t="s">
        <v>25</v>
      </c>
      <c r="S3238" t="s">
        <v>26</v>
      </c>
      <c r="T3238" t="b">
        <v>0</v>
      </c>
      <c r="U3238" t="b">
        <v>0</v>
      </c>
      <c r="V3238">
        <v>3</v>
      </c>
      <c r="W3238">
        <v>130</v>
      </c>
      <c r="X3238">
        <v>11</v>
      </c>
      <c r="AB3238">
        <v>2</v>
      </c>
      <c r="AC3238">
        <v>1</v>
      </c>
      <c r="AD3238">
        <v>3</v>
      </c>
      <c r="AE3238" t="s">
        <v>1745</v>
      </c>
      <c r="AG3238" t="s">
        <v>15375</v>
      </c>
      <c r="AH3238" t="s">
        <v>15376</v>
      </c>
    </row>
    <row r="3239" spans="1:34" x14ac:dyDescent="0.25">
      <c r="A3239">
        <v>9</v>
      </c>
      <c r="B3239" t="s">
        <v>14677</v>
      </c>
      <c r="C3239" t="s">
        <v>14678</v>
      </c>
      <c r="D3239">
        <v>46235</v>
      </c>
      <c r="E3239">
        <v>46250</v>
      </c>
      <c r="F3239" t="s">
        <v>14682</v>
      </c>
      <c r="G3239" t="s">
        <v>14683</v>
      </c>
      <c r="H3239" t="s">
        <v>14717</v>
      </c>
      <c r="I3239" t="s">
        <v>14718</v>
      </c>
      <c r="J3239">
        <v>4</v>
      </c>
      <c r="L3239" t="s">
        <v>14702</v>
      </c>
      <c r="M3239" t="s">
        <v>14719</v>
      </c>
      <c r="N3239" t="s">
        <v>14720</v>
      </c>
      <c r="O3239" t="s">
        <v>15377</v>
      </c>
      <c r="P3239" t="s">
        <v>45</v>
      </c>
      <c r="Q3239" t="s">
        <v>25</v>
      </c>
      <c r="R3239" t="s">
        <v>25</v>
      </c>
      <c r="S3239" t="s">
        <v>26</v>
      </c>
      <c r="T3239" t="b">
        <v>1</v>
      </c>
      <c r="U3239" t="b">
        <v>0</v>
      </c>
      <c r="V3239">
        <v>1</v>
      </c>
      <c r="W3239">
        <v>80</v>
      </c>
      <c r="X3239">
        <v>10</v>
      </c>
      <c r="AB3239">
        <v>2</v>
      </c>
      <c r="AC3239">
        <v>1</v>
      </c>
      <c r="AD3239">
        <v>3</v>
      </c>
      <c r="AE3239" t="s">
        <v>618</v>
      </c>
      <c r="AG3239" t="s">
        <v>15378</v>
      </c>
      <c r="AH3239" t="s">
        <v>15379</v>
      </c>
    </row>
    <row r="3240" spans="1:34" x14ac:dyDescent="0.25">
      <c r="A3240">
        <v>9</v>
      </c>
      <c r="B3240" t="s">
        <v>14677</v>
      </c>
      <c r="C3240" t="s">
        <v>14678</v>
      </c>
      <c r="D3240">
        <v>46235</v>
      </c>
      <c r="E3240">
        <v>46250</v>
      </c>
      <c r="F3240" t="s">
        <v>14682</v>
      </c>
      <c r="G3240" t="s">
        <v>14683</v>
      </c>
      <c r="H3240" t="s">
        <v>14717</v>
      </c>
      <c r="I3240" t="s">
        <v>14718</v>
      </c>
      <c r="J3240">
        <v>4</v>
      </c>
      <c r="L3240" t="s">
        <v>14702</v>
      </c>
      <c r="M3240" t="s">
        <v>14719</v>
      </c>
      <c r="N3240" t="s">
        <v>14720</v>
      </c>
      <c r="O3240" t="s">
        <v>15380</v>
      </c>
      <c r="P3240" t="s">
        <v>45</v>
      </c>
      <c r="Q3240" t="s">
        <v>25</v>
      </c>
      <c r="R3240" t="s">
        <v>25</v>
      </c>
      <c r="S3240" t="s">
        <v>26</v>
      </c>
      <c r="T3240" t="b">
        <v>1</v>
      </c>
      <c r="U3240" t="b">
        <v>0</v>
      </c>
      <c r="V3240">
        <v>2</v>
      </c>
      <c r="W3240">
        <v>80</v>
      </c>
      <c r="X3240">
        <v>10</v>
      </c>
      <c r="AB3240">
        <v>2</v>
      </c>
      <c r="AC3240">
        <v>1</v>
      </c>
      <c r="AD3240">
        <v>3</v>
      </c>
      <c r="AE3240" t="s">
        <v>618</v>
      </c>
      <c r="AG3240" t="s">
        <v>15381</v>
      </c>
      <c r="AH3240" t="s">
        <v>15382</v>
      </c>
    </row>
    <row r="3241" spans="1:34" x14ac:dyDescent="0.25">
      <c r="A3241">
        <v>9</v>
      </c>
      <c r="B3241" t="s">
        <v>14677</v>
      </c>
      <c r="C3241" t="s">
        <v>14678</v>
      </c>
      <c r="D3241">
        <v>46235</v>
      </c>
      <c r="E3241">
        <v>46250</v>
      </c>
      <c r="F3241" t="s">
        <v>14682</v>
      </c>
      <c r="G3241" t="s">
        <v>14683</v>
      </c>
      <c r="H3241" t="s">
        <v>14717</v>
      </c>
      <c r="I3241" t="s">
        <v>14718</v>
      </c>
      <c r="J3241">
        <v>4</v>
      </c>
      <c r="L3241" t="s">
        <v>14702</v>
      </c>
      <c r="M3241" t="s">
        <v>14719</v>
      </c>
      <c r="N3241" t="s">
        <v>14720</v>
      </c>
      <c r="O3241" t="s">
        <v>15383</v>
      </c>
      <c r="P3241" t="s">
        <v>45</v>
      </c>
      <c r="Q3241" t="s">
        <v>25</v>
      </c>
      <c r="R3241" t="s">
        <v>25</v>
      </c>
      <c r="S3241" t="s">
        <v>26</v>
      </c>
      <c r="T3241" t="b">
        <v>1</v>
      </c>
      <c r="U3241" t="b">
        <v>0</v>
      </c>
      <c r="V3241">
        <v>3</v>
      </c>
      <c r="W3241">
        <v>80</v>
      </c>
      <c r="X3241">
        <v>10</v>
      </c>
      <c r="AB3241">
        <v>2</v>
      </c>
      <c r="AC3241">
        <v>1</v>
      </c>
      <c r="AD3241">
        <v>3</v>
      </c>
      <c r="AE3241" t="s">
        <v>610</v>
      </c>
      <c r="AG3241" t="s">
        <v>15384</v>
      </c>
      <c r="AH3241" t="s">
        <v>15385</v>
      </c>
    </row>
    <row r="3242" spans="1:34" x14ac:dyDescent="0.25">
      <c r="A3242">
        <v>9</v>
      </c>
      <c r="B3242" t="s">
        <v>14677</v>
      </c>
      <c r="C3242" t="s">
        <v>14678</v>
      </c>
      <c r="D3242">
        <v>46235</v>
      </c>
      <c r="E3242">
        <v>46250</v>
      </c>
      <c r="F3242" t="s">
        <v>14682</v>
      </c>
      <c r="G3242" t="s">
        <v>14683</v>
      </c>
      <c r="H3242" t="s">
        <v>14717</v>
      </c>
      <c r="I3242" t="s">
        <v>14718</v>
      </c>
      <c r="J3242">
        <v>4</v>
      </c>
      <c r="L3242" t="s">
        <v>14702</v>
      </c>
      <c r="M3242" t="s">
        <v>14719</v>
      </c>
      <c r="N3242" t="s">
        <v>14720</v>
      </c>
      <c r="O3242" t="s">
        <v>15386</v>
      </c>
      <c r="P3242" t="s">
        <v>309</v>
      </c>
      <c r="Q3242" t="s">
        <v>148</v>
      </c>
      <c r="R3242" t="s">
        <v>8661</v>
      </c>
      <c r="S3242" t="s">
        <v>8645</v>
      </c>
      <c r="T3242" t="b">
        <v>0</v>
      </c>
      <c r="U3242" t="b">
        <v>0</v>
      </c>
      <c r="V3242">
        <v>1</v>
      </c>
      <c r="W3242">
        <v>10</v>
      </c>
      <c r="X3242">
        <v>12</v>
      </c>
      <c r="AB3242">
        <v>2</v>
      </c>
      <c r="AC3242">
        <v>2</v>
      </c>
      <c r="AD3242">
        <v>2</v>
      </c>
      <c r="AE3242" t="s">
        <v>2289</v>
      </c>
      <c r="AG3242" t="s">
        <v>3545</v>
      </c>
      <c r="AH3242" t="s">
        <v>15387</v>
      </c>
    </row>
    <row r="3243" spans="1:34" x14ac:dyDescent="0.25">
      <c r="A3243">
        <v>9</v>
      </c>
      <c r="B3243" t="s">
        <v>14677</v>
      </c>
      <c r="C3243" t="s">
        <v>14678</v>
      </c>
      <c r="D3243">
        <v>46235</v>
      </c>
      <c r="E3243">
        <v>46250</v>
      </c>
      <c r="F3243" t="s">
        <v>14682</v>
      </c>
      <c r="G3243" t="s">
        <v>14683</v>
      </c>
      <c r="H3243" t="s">
        <v>14717</v>
      </c>
      <c r="I3243" t="s">
        <v>14718</v>
      </c>
      <c r="J3243">
        <v>4</v>
      </c>
      <c r="L3243" t="s">
        <v>14702</v>
      </c>
      <c r="M3243" t="s">
        <v>14719</v>
      </c>
      <c r="N3243" t="s">
        <v>14720</v>
      </c>
      <c r="O3243" t="s">
        <v>15388</v>
      </c>
      <c r="P3243" t="s">
        <v>309</v>
      </c>
      <c r="Q3243" t="s">
        <v>148</v>
      </c>
      <c r="R3243" t="s">
        <v>8661</v>
      </c>
      <c r="S3243" t="s">
        <v>8645</v>
      </c>
      <c r="T3243" t="b">
        <v>0</v>
      </c>
      <c r="U3243" t="b">
        <v>0</v>
      </c>
      <c r="V3243">
        <v>2</v>
      </c>
      <c r="W3243">
        <v>12.5</v>
      </c>
      <c r="X3243">
        <v>12</v>
      </c>
      <c r="AB3243">
        <v>2</v>
      </c>
      <c r="AC3243">
        <v>2</v>
      </c>
      <c r="AD3243">
        <v>2</v>
      </c>
      <c r="AE3243" t="s">
        <v>618</v>
      </c>
      <c r="AG3243" t="s">
        <v>3218</v>
      </c>
      <c r="AH3243" t="s">
        <v>15389</v>
      </c>
    </row>
    <row r="3244" spans="1:34" x14ac:dyDescent="0.25">
      <c r="A3244">
        <v>9</v>
      </c>
      <c r="B3244" t="s">
        <v>14677</v>
      </c>
      <c r="C3244" t="s">
        <v>14678</v>
      </c>
      <c r="D3244">
        <v>46235</v>
      </c>
      <c r="E3244">
        <v>46250</v>
      </c>
      <c r="F3244" t="s">
        <v>14682</v>
      </c>
      <c r="G3244" t="s">
        <v>14683</v>
      </c>
      <c r="H3244" t="s">
        <v>14717</v>
      </c>
      <c r="I3244" t="s">
        <v>14718</v>
      </c>
      <c r="J3244">
        <v>4</v>
      </c>
      <c r="L3244" t="s">
        <v>14702</v>
      </c>
      <c r="M3244" t="s">
        <v>14719</v>
      </c>
      <c r="N3244" t="s">
        <v>14720</v>
      </c>
      <c r="O3244" t="s">
        <v>15390</v>
      </c>
      <c r="P3244" t="s">
        <v>309</v>
      </c>
      <c r="Q3244" t="s">
        <v>148</v>
      </c>
      <c r="R3244" t="s">
        <v>8661</v>
      </c>
      <c r="S3244" t="s">
        <v>8645</v>
      </c>
      <c r="T3244" t="b">
        <v>0</v>
      </c>
      <c r="U3244" t="b">
        <v>0</v>
      </c>
      <c r="V3244">
        <v>3</v>
      </c>
      <c r="W3244">
        <v>15</v>
      </c>
      <c r="X3244">
        <v>11</v>
      </c>
      <c r="AB3244">
        <v>2</v>
      </c>
      <c r="AC3244">
        <v>2</v>
      </c>
      <c r="AD3244">
        <v>2</v>
      </c>
      <c r="AE3244" t="s">
        <v>610</v>
      </c>
      <c r="AG3244" t="s">
        <v>3600</v>
      </c>
      <c r="AH3244" t="s">
        <v>15391</v>
      </c>
    </row>
    <row r="3245" spans="1:34" x14ac:dyDescent="0.25">
      <c r="A3245">
        <v>9</v>
      </c>
      <c r="B3245" t="s">
        <v>14677</v>
      </c>
      <c r="C3245" t="s">
        <v>14678</v>
      </c>
      <c r="D3245">
        <v>46235</v>
      </c>
      <c r="E3245">
        <v>46250</v>
      </c>
      <c r="F3245" t="s">
        <v>14682</v>
      </c>
      <c r="G3245" t="s">
        <v>14683</v>
      </c>
      <c r="H3245" t="s">
        <v>14717</v>
      </c>
      <c r="I3245" t="s">
        <v>14718</v>
      </c>
      <c r="J3245">
        <v>4</v>
      </c>
      <c r="L3245" t="s">
        <v>14702</v>
      </c>
      <c r="M3245" t="s">
        <v>14719</v>
      </c>
      <c r="N3245" t="s">
        <v>14720</v>
      </c>
      <c r="O3245" t="s">
        <v>15392</v>
      </c>
      <c r="P3245" t="s">
        <v>229</v>
      </c>
      <c r="Q3245" t="s">
        <v>8650</v>
      </c>
      <c r="R3245" t="s">
        <v>8637</v>
      </c>
      <c r="S3245" t="s">
        <v>8645</v>
      </c>
      <c r="T3245" t="b">
        <v>1</v>
      </c>
      <c r="U3245" t="b">
        <v>0</v>
      </c>
      <c r="V3245">
        <v>1</v>
      </c>
      <c r="W3245">
        <v>25</v>
      </c>
      <c r="X3245">
        <v>12</v>
      </c>
      <c r="AB3245">
        <v>2</v>
      </c>
      <c r="AC3245">
        <v>1</v>
      </c>
      <c r="AD3245">
        <v>3</v>
      </c>
      <c r="AE3245" t="s">
        <v>618</v>
      </c>
      <c r="AG3245" t="s">
        <v>15393</v>
      </c>
      <c r="AH3245" t="s">
        <v>15394</v>
      </c>
    </row>
    <row r="3246" spans="1:34" x14ac:dyDescent="0.25">
      <c r="A3246">
        <v>9</v>
      </c>
      <c r="B3246" t="s">
        <v>14677</v>
      </c>
      <c r="C3246" t="s">
        <v>14678</v>
      </c>
      <c r="D3246">
        <v>46235</v>
      </c>
      <c r="E3246">
        <v>46250</v>
      </c>
      <c r="F3246" t="s">
        <v>14682</v>
      </c>
      <c r="G3246" t="s">
        <v>14683</v>
      </c>
      <c r="H3246" t="s">
        <v>14717</v>
      </c>
      <c r="I3246" t="s">
        <v>14718</v>
      </c>
      <c r="J3246">
        <v>4</v>
      </c>
      <c r="L3246" t="s">
        <v>14702</v>
      </c>
      <c r="M3246" t="s">
        <v>14719</v>
      </c>
      <c r="N3246" t="s">
        <v>14720</v>
      </c>
      <c r="O3246" t="s">
        <v>15395</v>
      </c>
      <c r="P3246" t="s">
        <v>229</v>
      </c>
      <c r="Q3246" t="s">
        <v>8650</v>
      </c>
      <c r="R3246" t="s">
        <v>8637</v>
      </c>
      <c r="S3246" t="s">
        <v>8645</v>
      </c>
      <c r="T3246" t="b">
        <v>1</v>
      </c>
      <c r="U3246" t="b">
        <v>0</v>
      </c>
      <c r="V3246">
        <v>2</v>
      </c>
      <c r="W3246">
        <v>27.5</v>
      </c>
      <c r="X3246">
        <v>12</v>
      </c>
      <c r="AB3246">
        <v>2</v>
      </c>
      <c r="AC3246">
        <v>1</v>
      </c>
      <c r="AD3246">
        <v>3</v>
      </c>
      <c r="AG3246" t="s">
        <v>15396</v>
      </c>
      <c r="AH3246" t="s">
        <v>15397</v>
      </c>
    </row>
    <row r="3247" spans="1:34" x14ac:dyDescent="0.25">
      <c r="A3247">
        <v>9</v>
      </c>
      <c r="B3247" t="s">
        <v>14677</v>
      </c>
      <c r="C3247" t="s">
        <v>14678</v>
      </c>
      <c r="D3247">
        <v>46235</v>
      </c>
      <c r="E3247">
        <v>46250</v>
      </c>
      <c r="F3247" t="s">
        <v>14682</v>
      </c>
      <c r="G3247" t="s">
        <v>14683</v>
      </c>
      <c r="H3247" t="s">
        <v>14717</v>
      </c>
      <c r="I3247" t="s">
        <v>14718</v>
      </c>
      <c r="J3247">
        <v>4</v>
      </c>
      <c r="L3247" t="s">
        <v>14702</v>
      </c>
      <c r="M3247" t="s">
        <v>14719</v>
      </c>
      <c r="N3247" t="s">
        <v>14720</v>
      </c>
      <c r="O3247" t="s">
        <v>15398</v>
      </c>
      <c r="P3247" t="s">
        <v>229</v>
      </c>
      <c r="Q3247" t="s">
        <v>8650</v>
      </c>
      <c r="R3247" t="s">
        <v>8637</v>
      </c>
      <c r="S3247" t="s">
        <v>8645</v>
      </c>
      <c r="T3247" t="b">
        <v>1</v>
      </c>
      <c r="U3247" t="b">
        <v>0</v>
      </c>
      <c r="V3247">
        <v>3</v>
      </c>
      <c r="W3247">
        <v>27.5</v>
      </c>
      <c r="X3247">
        <v>10</v>
      </c>
      <c r="AB3247">
        <v>2</v>
      </c>
      <c r="AC3247">
        <v>1</v>
      </c>
      <c r="AD3247">
        <v>3</v>
      </c>
      <c r="AG3247" t="s">
        <v>15399</v>
      </c>
      <c r="AH3247" t="s">
        <v>15400</v>
      </c>
    </row>
    <row r="3248" spans="1:34" x14ac:dyDescent="0.25">
      <c r="A3248">
        <v>9</v>
      </c>
      <c r="B3248" t="s">
        <v>14677</v>
      </c>
      <c r="C3248" t="s">
        <v>14678</v>
      </c>
      <c r="D3248">
        <v>46235</v>
      </c>
      <c r="E3248">
        <v>46250</v>
      </c>
      <c r="F3248" t="s">
        <v>14682</v>
      </c>
      <c r="G3248" t="s">
        <v>14683</v>
      </c>
      <c r="H3248" t="s">
        <v>14717</v>
      </c>
      <c r="I3248" t="s">
        <v>14718</v>
      </c>
      <c r="J3248">
        <v>4</v>
      </c>
      <c r="L3248" t="s">
        <v>14702</v>
      </c>
      <c r="M3248" t="s">
        <v>14719</v>
      </c>
      <c r="N3248" t="s">
        <v>14720</v>
      </c>
      <c r="O3248" t="s">
        <v>15401</v>
      </c>
      <c r="P3248" t="s">
        <v>102</v>
      </c>
      <c r="Q3248" t="s">
        <v>8644</v>
      </c>
      <c r="R3248" t="s">
        <v>8488</v>
      </c>
      <c r="S3248" t="s">
        <v>8794</v>
      </c>
      <c r="T3248" t="b">
        <v>1</v>
      </c>
      <c r="U3248" t="b">
        <v>0</v>
      </c>
      <c r="V3248">
        <v>1</v>
      </c>
      <c r="W3248">
        <v>25</v>
      </c>
      <c r="X3248">
        <v>12</v>
      </c>
      <c r="AB3248">
        <v>2</v>
      </c>
      <c r="AC3248">
        <v>1</v>
      </c>
      <c r="AD3248">
        <v>3</v>
      </c>
      <c r="AE3248" t="s">
        <v>1745</v>
      </c>
      <c r="AG3248" t="s">
        <v>2181</v>
      </c>
      <c r="AH3248" t="s">
        <v>15402</v>
      </c>
    </row>
    <row r="3249" spans="1:34" x14ac:dyDescent="0.25">
      <c r="A3249">
        <v>9</v>
      </c>
      <c r="B3249" t="s">
        <v>14677</v>
      </c>
      <c r="C3249" t="s">
        <v>14678</v>
      </c>
      <c r="D3249">
        <v>46235</v>
      </c>
      <c r="E3249">
        <v>46250</v>
      </c>
      <c r="F3249" t="s">
        <v>14682</v>
      </c>
      <c r="G3249" t="s">
        <v>14683</v>
      </c>
      <c r="H3249" t="s">
        <v>14717</v>
      </c>
      <c r="I3249" t="s">
        <v>14718</v>
      </c>
      <c r="J3249">
        <v>4</v>
      </c>
      <c r="L3249" t="s">
        <v>14702</v>
      </c>
      <c r="M3249" t="s">
        <v>14719</v>
      </c>
      <c r="N3249" t="s">
        <v>14720</v>
      </c>
      <c r="O3249" t="s">
        <v>15403</v>
      </c>
      <c r="P3249" t="s">
        <v>102</v>
      </c>
      <c r="Q3249" t="s">
        <v>8644</v>
      </c>
      <c r="R3249" t="s">
        <v>8488</v>
      </c>
      <c r="S3249" t="s">
        <v>8794</v>
      </c>
      <c r="T3249" t="b">
        <v>1</v>
      </c>
      <c r="U3249" t="b">
        <v>0</v>
      </c>
      <c r="V3249">
        <v>2</v>
      </c>
      <c r="W3249">
        <v>25</v>
      </c>
      <c r="X3249">
        <v>10</v>
      </c>
      <c r="AB3249">
        <v>2</v>
      </c>
      <c r="AC3249">
        <v>1</v>
      </c>
      <c r="AD3249">
        <v>3</v>
      </c>
      <c r="AE3249" t="s">
        <v>610</v>
      </c>
      <c r="AG3249" t="s">
        <v>2350</v>
      </c>
      <c r="AH3249" t="s">
        <v>15404</v>
      </c>
    </row>
    <row r="3250" spans="1:34" x14ac:dyDescent="0.25">
      <c r="A3250">
        <v>9</v>
      </c>
      <c r="B3250" t="s">
        <v>14677</v>
      </c>
      <c r="C3250" t="s">
        <v>14678</v>
      </c>
      <c r="D3250">
        <v>46235</v>
      </c>
      <c r="E3250">
        <v>46250</v>
      </c>
      <c r="F3250" t="s">
        <v>14682</v>
      </c>
      <c r="G3250" t="s">
        <v>14683</v>
      </c>
      <c r="H3250" t="s">
        <v>14717</v>
      </c>
      <c r="I3250" t="s">
        <v>14718</v>
      </c>
      <c r="J3250">
        <v>4</v>
      </c>
      <c r="L3250" t="s">
        <v>14702</v>
      </c>
      <c r="M3250" t="s">
        <v>14719</v>
      </c>
      <c r="N3250" t="s">
        <v>14720</v>
      </c>
      <c r="O3250" t="s">
        <v>15405</v>
      </c>
      <c r="P3250" t="s">
        <v>102</v>
      </c>
      <c r="Q3250" t="s">
        <v>8644</v>
      </c>
      <c r="R3250" t="s">
        <v>8488</v>
      </c>
      <c r="S3250" t="s">
        <v>8794</v>
      </c>
      <c r="T3250" t="b">
        <v>1</v>
      </c>
      <c r="U3250" t="b">
        <v>0</v>
      </c>
      <c r="V3250">
        <v>3</v>
      </c>
      <c r="W3250">
        <v>25</v>
      </c>
      <c r="X3250">
        <v>9</v>
      </c>
      <c r="AB3250">
        <v>2</v>
      </c>
      <c r="AC3250">
        <v>1</v>
      </c>
      <c r="AD3250">
        <v>3</v>
      </c>
      <c r="AE3250" t="s">
        <v>610</v>
      </c>
      <c r="AG3250" t="s">
        <v>2350</v>
      </c>
      <c r="AH3250" t="s">
        <v>15406</v>
      </c>
    </row>
    <row r="3251" spans="1:34" x14ac:dyDescent="0.25">
      <c r="A3251">
        <v>9</v>
      </c>
      <c r="B3251" t="s">
        <v>14677</v>
      </c>
      <c r="C3251" t="s">
        <v>14678</v>
      </c>
      <c r="D3251">
        <v>46235</v>
      </c>
      <c r="E3251">
        <v>46250</v>
      </c>
      <c r="F3251" t="s">
        <v>14682</v>
      </c>
      <c r="G3251" t="s">
        <v>14683</v>
      </c>
      <c r="H3251" t="s">
        <v>14717</v>
      </c>
      <c r="I3251" t="s">
        <v>14718</v>
      </c>
      <c r="J3251">
        <v>4</v>
      </c>
      <c r="L3251" t="s">
        <v>14702</v>
      </c>
      <c r="M3251" t="s">
        <v>14719</v>
      </c>
      <c r="N3251" t="s">
        <v>14720</v>
      </c>
      <c r="O3251" t="s">
        <v>15407</v>
      </c>
      <c r="P3251" t="s">
        <v>1534</v>
      </c>
      <c r="Q3251" t="s">
        <v>2</v>
      </c>
      <c r="R3251" t="s">
        <v>2</v>
      </c>
      <c r="S3251" t="s">
        <v>8646</v>
      </c>
      <c r="T3251" t="b">
        <v>0</v>
      </c>
      <c r="U3251" t="b">
        <v>1</v>
      </c>
      <c r="V3251">
        <v>1</v>
      </c>
      <c r="W3251">
        <v>140</v>
      </c>
      <c r="Y3251">
        <v>45</v>
      </c>
      <c r="AH3251" t="s">
        <v>15408</v>
      </c>
    </row>
    <row r="3252" spans="1:34" x14ac:dyDescent="0.25">
      <c r="A3252">
        <v>9</v>
      </c>
      <c r="B3252" t="s">
        <v>14677</v>
      </c>
      <c r="C3252" t="s">
        <v>14678</v>
      </c>
      <c r="D3252">
        <v>46235</v>
      </c>
      <c r="E3252">
        <v>46250</v>
      </c>
      <c r="F3252" t="s">
        <v>14682</v>
      </c>
      <c r="G3252" t="s">
        <v>14683</v>
      </c>
      <c r="H3252" t="s">
        <v>14717</v>
      </c>
      <c r="I3252" t="s">
        <v>14718</v>
      </c>
      <c r="J3252">
        <v>4</v>
      </c>
      <c r="L3252" t="s">
        <v>14702</v>
      </c>
      <c r="M3252" t="s">
        <v>14719</v>
      </c>
      <c r="N3252" t="s">
        <v>14720</v>
      </c>
      <c r="O3252" t="s">
        <v>15409</v>
      </c>
      <c r="P3252" t="s">
        <v>1534</v>
      </c>
      <c r="Q3252" t="s">
        <v>2</v>
      </c>
      <c r="R3252" t="s">
        <v>2</v>
      </c>
      <c r="S3252" t="s">
        <v>8646</v>
      </c>
      <c r="T3252" t="b">
        <v>0</v>
      </c>
      <c r="U3252" t="b">
        <v>1</v>
      </c>
      <c r="V3252">
        <v>2</v>
      </c>
      <c r="W3252">
        <v>140</v>
      </c>
      <c r="Y3252">
        <v>45</v>
      </c>
      <c r="AH3252" t="s">
        <v>14720</v>
      </c>
    </row>
    <row r="3253" spans="1:34" x14ac:dyDescent="0.25">
      <c r="A3253">
        <v>9</v>
      </c>
      <c r="B3253" t="s">
        <v>14677</v>
      </c>
      <c r="C3253" t="s">
        <v>14678</v>
      </c>
      <c r="D3253">
        <v>46235</v>
      </c>
      <c r="E3253">
        <v>46250</v>
      </c>
      <c r="F3253" t="s">
        <v>14682</v>
      </c>
      <c r="G3253" t="s">
        <v>14683</v>
      </c>
      <c r="H3253" t="s">
        <v>14721</v>
      </c>
      <c r="I3253" t="s">
        <v>14722</v>
      </c>
      <c r="J3253">
        <v>1</v>
      </c>
      <c r="L3253" t="s">
        <v>14687</v>
      </c>
      <c r="M3253" t="s">
        <v>14723</v>
      </c>
      <c r="N3253" t="s">
        <v>14724</v>
      </c>
      <c r="O3253" t="s">
        <v>15410</v>
      </c>
      <c r="P3253" t="s">
        <v>363</v>
      </c>
      <c r="Q3253" t="s">
        <v>357</v>
      </c>
      <c r="R3253" t="s">
        <v>357</v>
      </c>
      <c r="S3253" t="s">
        <v>357</v>
      </c>
      <c r="T3253" t="b">
        <v>0</v>
      </c>
      <c r="U3253" t="b">
        <v>1</v>
      </c>
      <c r="V3253">
        <v>1</v>
      </c>
      <c r="Y3253">
        <v>301</v>
      </c>
      <c r="Z3253">
        <v>0.6</v>
      </c>
      <c r="AA3253" t="s">
        <v>3957</v>
      </c>
      <c r="AG3253" t="s">
        <v>15411</v>
      </c>
      <c r="AH3253" t="s">
        <v>14723</v>
      </c>
    </row>
    <row r="3254" spans="1:34" x14ac:dyDescent="0.25">
      <c r="A3254">
        <v>9</v>
      </c>
      <c r="B3254" t="s">
        <v>14677</v>
      </c>
      <c r="C3254" t="s">
        <v>14678</v>
      </c>
      <c r="D3254">
        <v>46235</v>
      </c>
      <c r="E3254">
        <v>46250</v>
      </c>
      <c r="F3254" t="s">
        <v>14682</v>
      </c>
      <c r="G3254" t="s">
        <v>14683</v>
      </c>
      <c r="H3254" t="s">
        <v>14721</v>
      </c>
      <c r="I3254" t="s">
        <v>14722</v>
      </c>
      <c r="J3254">
        <v>1</v>
      </c>
      <c r="L3254" t="s">
        <v>14687</v>
      </c>
      <c r="M3254" t="s">
        <v>14723</v>
      </c>
      <c r="N3254" t="s">
        <v>14724</v>
      </c>
      <c r="O3254" t="s">
        <v>15412</v>
      </c>
      <c r="P3254" t="s">
        <v>394</v>
      </c>
      <c r="Q3254" t="s">
        <v>272</v>
      </c>
      <c r="R3254" t="s">
        <v>8666</v>
      </c>
      <c r="S3254" t="s">
        <v>8645</v>
      </c>
      <c r="T3254" t="b">
        <v>0</v>
      </c>
      <c r="U3254" t="b">
        <v>0</v>
      </c>
      <c r="V3254">
        <v>1</v>
      </c>
      <c r="W3254">
        <v>0</v>
      </c>
      <c r="X3254">
        <v>15</v>
      </c>
      <c r="AF3254" t="s">
        <v>15413</v>
      </c>
      <c r="AH3254" t="s">
        <v>15414</v>
      </c>
    </row>
    <row r="3255" spans="1:34" x14ac:dyDescent="0.25">
      <c r="A3255">
        <v>9</v>
      </c>
      <c r="B3255" t="s">
        <v>14677</v>
      </c>
      <c r="C3255" t="s">
        <v>14678</v>
      </c>
      <c r="D3255">
        <v>46235</v>
      </c>
      <c r="E3255">
        <v>46250</v>
      </c>
      <c r="F3255" t="s">
        <v>14682</v>
      </c>
      <c r="G3255" t="s">
        <v>14683</v>
      </c>
      <c r="H3255" t="s">
        <v>14721</v>
      </c>
      <c r="I3255" t="s">
        <v>14722</v>
      </c>
      <c r="J3255">
        <v>1</v>
      </c>
      <c r="L3255" t="s">
        <v>14687</v>
      </c>
      <c r="M3255" t="s">
        <v>14723</v>
      </c>
      <c r="N3255" t="s">
        <v>14724</v>
      </c>
      <c r="O3255" t="s">
        <v>15415</v>
      </c>
      <c r="P3255" t="s">
        <v>398</v>
      </c>
      <c r="Q3255" t="s">
        <v>272</v>
      </c>
      <c r="R3255" t="s">
        <v>8666</v>
      </c>
      <c r="S3255" t="s">
        <v>8645</v>
      </c>
      <c r="T3255" t="b">
        <v>0</v>
      </c>
      <c r="U3255" t="b">
        <v>0</v>
      </c>
      <c r="V3255">
        <v>1</v>
      </c>
      <c r="W3255">
        <v>0</v>
      </c>
      <c r="X3255">
        <v>12</v>
      </c>
      <c r="AF3255" t="s">
        <v>15413</v>
      </c>
      <c r="AH3255" t="s">
        <v>15416</v>
      </c>
    </row>
    <row r="3256" spans="1:34" x14ac:dyDescent="0.25">
      <c r="A3256">
        <v>9</v>
      </c>
      <c r="B3256" t="s">
        <v>14677</v>
      </c>
      <c r="C3256" t="s">
        <v>14678</v>
      </c>
      <c r="D3256">
        <v>46235</v>
      </c>
      <c r="E3256">
        <v>46250</v>
      </c>
      <c r="F3256" t="s">
        <v>14682</v>
      </c>
      <c r="G3256" t="s">
        <v>14683</v>
      </c>
      <c r="H3256" t="s">
        <v>14721</v>
      </c>
      <c r="I3256" t="s">
        <v>14722</v>
      </c>
      <c r="J3256">
        <v>1</v>
      </c>
      <c r="L3256" t="s">
        <v>14687</v>
      </c>
      <c r="M3256" t="s">
        <v>14723</v>
      </c>
      <c r="N3256" t="s">
        <v>14724</v>
      </c>
      <c r="O3256" t="s">
        <v>15417</v>
      </c>
      <c r="P3256" t="s">
        <v>403</v>
      </c>
      <c r="Q3256" t="s">
        <v>272</v>
      </c>
      <c r="R3256" t="s">
        <v>8666</v>
      </c>
      <c r="S3256" t="s">
        <v>8645</v>
      </c>
      <c r="T3256" t="b">
        <v>0</v>
      </c>
      <c r="U3256" t="b">
        <v>0</v>
      </c>
      <c r="V3256">
        <v>1</v>
      </c>
      <c r="W3256">
        <v>0</v>
      </c>
      <c r="X3256">
        <v>8</v>
      </c>
      <c r="AF3256" t="s">
        <v>15413</v>
      </c>
      <c r="AH3256" t="s">
        <v>15418</v>
      </c>
    </row>
    <row r="3257" spans="1:34" x14ac:dyDescent="0.25">
      <c r="A3257">
        <v>9</v>
      </c>
      <c r="B3257" t="s">
        <v>14677</v>
      </c>
      <c r="C3257" t="s">
        <v>14678</v>
      </c>
      <c r="D3257">
        <v>46235</v>
      </c>
      <c r="E3257">
        <v>46250</v>
      </c>
      <c r="F3257" t="s">
        <v>14682</v>
      </c>
      <c r="G3257" t="s">
        <v>14683</v>
      </c>
      <c r="H3257" t="s">
        <v>14721</v>
      </c>
      <c r="I3257" t="s">
        <v>14722</v>
      </c>
      <c r="J3257">
        <v>1</v>
      </c>
      <c r="L3257" t="s">
        <v>14687</v>
      </c>
      <c r="M3257" t="s">
        <v>14723</v>
      </c>
      <c r="N3257" t="s">
        <v>14724</v>
      </c>
      <c r="O3257" t="s">
        <v>15419</v>
      </c>
      <c r="P3257" t="s">
        <v>407</v>
      </c>
      <c r="Q3257" t="s">
        <v>272</v>
      </c>
      <c r="R3257" t="s">
        <v>8666</v>
      </c>
      <c r="S3257" t="s">
        <v>8645</v>
      </c>
      <c r="T3257" t="b">
        <v>0</v>
      </c>
      <c r="U3257" t="b">
        <v>0</v>
      </c>
      <c r="V3257">
        <v>1</v>
      </c>
      <c r="W3257">
        <v>0</v>
      </c>
      <c r="X3257">
        <v>10</v>
      </c>
      <c r="AF3257" t="s">
        <v>15413</v>
      </c>
      <c r="AH3257" t="s">
        <v>15420</v>
      </c>
    </row>
    <row r="3258" spans="1:34" x14ac:dyDescent="0.25">
      <c r="A3258">
        <v>9</v>
      </c>
      <c r="B3258" t="s">
        <v>14677</v>
      </c>
      <c r="C3258" t="s">
        <v>14678</v>
      </c>
      <c r="D3258">
        <v>46235</v>
      </c>
      <c r="E3258">
        <v>46250</v>
      </c>
      <c r="F3258" t="s">
        <v>14682</v>
      </c>
      <c r="G3258" t="s">
        <v>14683</v>
      </c>
      <c r="H3258" t="s">
        <v>14721</v>
      </c>
      <c r="I3258" t="s">
        <v>14722</v>
      </c>
      <c r="J3258">
        <v>1</v>
      </c>
      <c r="L3258" t="s">
        <v>14687</v>
      </c>
      <c r="M3258" t="s">
        <v>14723</v>
      </c>
      <c r="N3258" t="s">
        <v>14724</v>
      </c>
      <c r="O3258" t="s">
        <v>15421</v>
      </c>
      <c r="P3258" t="s">
        <v>389</v>
      </c>
      <c r="Q3258" t="s">
        <v>148</v>
      </c>
      <c r="R3258" t="s">
        <v>8659</v>
      </c>
      <c r="S3258" t="s">
        <v>8662</v>
      </c>
      <c r="T3258" t="b">
        <v>0</v>
      </c>
      <c r="U3258" t="b">
        <v>0</v>
      </c>
      <c r="V3258">
        <v>1</v>
      </c>
      <c r="W3258">
        <v>0</v>
      </c>
      <c r="X3258">
        <v>10</v>
      </c>
      <c r="AH3258" t="s">
        <v>15422</v>
      </c>
    </row>
    <row r="3259" spans="1:34" x14ac:dyDescent="0.25">
      <c r="A3259">
        <v>9</v>
      </c>
      <c r="B3259" t="s">
        <v>14677</v>
      </c>
      <c r="C3259" t="s">
        <v>14678</v>
      </c>
      <c r="D3259">
        <v>46235</v>
      </c>
      <c r="E3259">
        <v>46250</v>
      </c>
      <c r="F3259" t="s">
        <v>14682</v>
      </c>
      <c r="G3259" t="s">
        <v>14683</v>
      </c>
      <c r="H3259" t="s">
        <v>14721</v>
      </c>
      <c r="I3259" t="s">
        <v>14722</v>
      </c>
      <c r="J3259">
        <v>1</v>
      </c>
      <c r="L3259" t="s">
        <v>14687</v>
      </c>
      <c r="M3259" t="s">
        <v>14723</v>
      </c>
      <c r="N3259" t="s">
        <v>14724</v>
      </c>
      <c r="O3259" t="s">
        <v>15423</v>
      </c>
      <c r="P3259" t="s">
        <v>394</v>
      </c>
      <c r="Q3259" t="s">
        <v>272</v>
      </c>
      <c r="R3259" t="s">
        <v>8666</v>
      </c>
      <c r="S3259" t="s">
        <v>8645</v>
      </c>
      <c r="T3259" t="b">
        <v>0</v>
      </c>
      <c r="U3259" t="b">
        <v>0</v>
      </c>
      <c r="V3259">
        <v>2</v>
      </c>
      <c r="W3259">
        <v>0</v>
      </c>
      <c r="X3259">
        <v>15</v>
      </c>
      <c r="AF3259" t="s">
        <v>15424</v>
      </c>
      <c r="AH3259" t="s">
        <v>15425</v>
      </c>
    </row>
    <row r="3260" spans="1:34" x14ac:dyDescent="0.25">
      <c r="A3260">
        <v>9</v>
      </c>
      <c r="B3260" t="s">
        <v>14677</v>
      </c>
      <c r="C3260" t="s">
        <v>14678</v>
      </c>
      <c r="D3260">
        <v>46235</v>
      </c>
      <c r="E3260">
        <v>46250</v>
      </c>
      <c r="F3260" t="s">
        <v>14682</v>
      </c>
      <c r="G3260" t="s">
        <v>14683</v>
      </c>
      <c r="H3260" t="s">
        <v>14721</v>
      </c>
      <c r="I3260" t="s">
        <v>14722</v>
      </c>
      <c r="J3260">
        <v>1</v>
      </c>
      <c r="L3260" t="s">
        <v>14687</v>
      </c>
      <c r="M3260" t="s">
        <v>14723</v>
      </c>
      <c r="N3260" t="s">
        <v>14724</v>
      </c>
      <c r="O3260" t="s">
        <v>15426</v>
      </c>
      <c r="P3260" t="s">
        <v>398</v>
      </c>
      <c r="Q3260" t="s">
        <v>272</v>
      </c>
      <c r="R3260" t="s">
        <v>8666</v>
      </c>
      <c r="S3260" t="s">
        <v>8645</v>
      </c>
      <c r="T3260" t="b">
        <v>0</v>
      </c>
      <c r="U3260" t="b">
        <v>0</v>
      </c>
      <c r="V3260">
        <v>2</v>
      </c>
      <c r="W3260">
        <v>0</v>
      </c>
      <c r="X3260">
        <v>12</v>
      </c>
      <c r="AF3260" t="s">
        <v>15424</v>
      </c>
      <c r="AH3260" t="s">
        <v>15427</v>
      </c>
    </row>
    <row r="3261" spans="1:34" x14ac:dyDescent="0.25">
      <c r="A3261">
        <v>9</v>
      </c>
      <c r="B3261" t="s">
        <v>14677</v>
      </c>
      <c r="C3261" t="s">
        <v>14678</v>
      </c>
      <c r="D3261">
        <v>46235</v>
      </c>
      <c r="E3261">
        <v>46250</v>
      </c>
      <c r="F3261" t="s">
        <v>14682</v>
      </c>
      <c r="G3261" t="s">
        <v>14683</v>
      </c>
      <c r="H3261" t="s">
        <v>14721</v>
      </c>
      <c r="I3261" t="s">
        <v>14722</v>
      </c>
      <c r="J3261">
        <v>1</v>
      </c>
      <c r="L3261" t="s">
        <v>14687</v>
      </c>
      <c r="M3261" t="s">
        <v>14723</v>
      </c>
      <c r="N3261" t="s">
        <v>14724</v>
      </c>
      <c r="O3261" t="s">
        <v>15428</v>
      </c>
      <c r="P3261" t="s">
        <v>403</v>
      </c>
      <c r="Q3261" t="s">
        <v>272</v>
      </c>
      <c r="R3261" t="s">
        <v>8666</v>
      </c>
      <c r="S3261" t="s">
        <v>8645</v>
      </c>
      <c r="T3261" t="b">
        <v>0</v>
      </c>
      <c r="U3261" t="b">
        <v>0</v>
      </c>
      <c r="V3261">
        <v>2</v>
      </c>
      <c r="W3261">
        <v>0</v>
      </c>
      <c r="X3261">
        <v>8</v>
      </c>
      <c r="AF3261" t="s">
        <v>15424</v>
      </c>
      <c r="AH3261" t="s">
        <v>15429</v>
      </c>
    </row>
    <row r="3262" spans="1:34" x14ac:dyDescent="0.25">
      <c r="A3262">
        <v>9</v>
      </c>
      <c r="B3262" t="s">
        <v>14677</v>
      </c>
      <c r="C3262" t="s">
        <v>14678</v>
      </c>
      <c r="D3262">
        <v>46235</v>
      </c>
      <c r="E3262">
        <v>46250</v>
      </c>
      <c r="F3262" t="s">
        <v>14682</v>
      </c>
      <c r="G3262" t="s">
        <v>14683</v>
      </c>
      <c r="H3262" t="s">
        <v>14721</v>
      </c>
      <c r="I3262" t="s">
        <v>14722</v>
      </c>
      <c r="J3262">
        <v>1</v>
      </c>
      <c r="L3262" t="s">
        <v>14687</v>
      </c>
      <c r="M3262" t="s">
        <v>14723</v>
      </c>
      <c r="N3262" t="s">
        <v>14724</v>
      </c>
      <c r="O3262" t="s">
        <v>15430</v>
      </c>
      <c r="P3262" t="s">
        <v>407</v>
      </c>
      <c r="Q3262" t="s">
        <v>272</v>
      </c>
      <c r="R3262" t="s">
        <v>8666</v>
      </c>
      <c r="S3262" t="s">
        <v>8645</v>
      </c>
      <c r="T3262" t="b">
        <v>0</v>
      </c>
      <c r="U3262" t="b">
        <v>0</v>
      </c>
      <c r="V3262">
        <v>2</v>
      </c>
      <c r="W3262">
        <v>0</v>
      </c>
      <c r="X3262">
        <v>10</v>
      </c>
      <c r="AF3262" t="s">
        <v>15424</v>
      </c>
      <c r="AH3262" t="s">
        <v>15431</v>
      </c>
    </row>
    <row r="3263" spans="1:34" x14ac:dyDescent="0.25">
      <c r="A3263">
        <v>9</v>
      </c>
      <c r="B3263" t="s">
        <v>14677</v>
      </c>
      <c r="C3263" t="s">
        <v>14678</v>
      </c>
      <c r="D3263">
        <v>46235</v>
      </c>
      <c r="E3263">
        <v>46250</v>
      </c>
      <c r="F3263" t="s">
        <v>14682</v>
      </c>
      <c r="G3263" t="s">
        <v>14683</v>
      </c>
      <c r="H3263" t="s">
        <v>14721</v>
      </c>
      <c r="I3263" t="s">
        <v>14722</v>
      </c>
      <c r="J3263">
        <v>1</v>
      </c>
      <c r="L3263" t="s">
        <v>14687</v>
      </c>
      <c r="M3263" t="s">
        <v>14723</v>
      </c>
      <c r="N3263" t="s">
        <v>14724</v>
      </c>
      <c r="O3263" t="s">
        <v>15432</v>
      </c>
      <c r="P3263" t="s">
        <v>389</v>
      </c>
      <c r="Q3263" t="s">
        <v>148</v>
      </c>
      <c r="R3263" t="s">
        <v>8659</v>
      </c>
      <c r="S3263" t="s">
        <v>8662</v>
      </c>
      <c r="T3263" t="b">
        <v>0</v>
      </c>
      <c r="U3263" t="b">
        <v>0</v>
      </c>
      <c r="V3263">
        <v>2</v>
      </c>
      <c r="W3263">
        <v>0</v>
      </c>
      <c r="X3263">
        <v>10</v>
      </c>
      <c r="AF3263" t="s">
        <v>15424</v>
      </c>
      <c r="AH3263" t="s">
        <v>15433</v>
      </c>
    </row>
    <row r="3264" spans="1:34" x14ac:dyDescent="0.25">
      <c r="A3264">
        <v>9</v>
      </c>
      <c r="B3264" t="s">
        <v>14677</v>
      </c>
      <c r="C3264" t="s">
        <v>14678</v>
      </c>
      <c r="D3264">
        <v>46235</v>
      </c>
      <c r="E3264">
        <v>46250</v>
      </c>
      <c r="F3264" t="s">
        <v>14682</v>
      </c>
      <c r="G3264" t="s">
        <v>14683</v>
      </c>
      <c r="H3264" t="s">
        <v>14721</v>
      </c>
      <c r="I3264" t="s">
        <v>14722</v>
      </c>
      <c r="J3264">
        <v>1</v>
      </c>
      <c r="L3264" t="s">
        <v>14687</v>
      </c>
      <c r="M3264" t="s">
        <v>14723</v>
      </c>
      <c r="N3264" t="s">
        <v>14724</v>
      </c>
      <c r="O3264" t="s">
        <v>15434</v>
      </c>
      <c r="P3264" t="s">
        <v>1</v>
      </c>
      <c r="Q3264" t="s">
        <v>2</v>
      </c>
      <c r="R3264" t="s">
        <v>2</v>
      </c>
      <c r="S3264" t="s">
        <v>8646</v>
      </c>
      <c r="T3264" t="b">
        <v>0</v>
      </c>
      <c r="U3264" t="b">
        <v>1</v>
      </c>
      <c r="V3264">
        <v>1</v>
      </c>
      <c r="W3264">
        <v>150</v>
      </c>
      <c r="Y3264">
        <v>70.199999999999989</v>
      </c>
      <c r="AG3264" t="s">
        <v>6092</v>
      </c>
      <c r="AH3264" t="s">
        <v>15435</v>
      </c>
    </row>
    <row r="3265" spans="1:34" x14ac:dyDescent="0.25">
      <c r="A3265">
        <v>9</v>
      </c>
      <c r="B3265" t="s">
        <v>14677</v>
      </c>
      <c r="C3265" t="s">
        <v>14678</v>
      </c>
      <c r="D3265">
        <v>46235</v>
      </c>
      <c r="E3265">
        <v>46250</v>
      </c>
      <c r="F3265" t="s">
        <v>14682</v>
      </c>
      <c r="G3265" t="s">
        <v>14683</v>
      </c>
      <c r="H3265" t="s">
        <v>14721</v>
      </c>
      <c r="I3265" t="s">
        <v>14722</v>
      </c>
      <c r="J3265">
        <v>1</v>
      </c>
      <c r="L3265" t="s">
        <v>14687</v>
      </c>
      <c r="M3265" t="s">
        <v>14723</v>
      </c>
      <c r="N3265" t="s">
        <v>14724</v>
      </c>
      <c r="O3265" t="s">
        <v>15436</v>
      </c>
      <c r="P3265" t="s">
        <v>1</v>
      </c>
      <c r="Q3265" t="s">
        <v>2</v>
      </c>
      <c r="R3265" t="s">
        <v>2</v>
      </c>
      <c r="S3265" t="s">
        <v>8646</v>
      </c>
      <c r="T3265" t="b">
        <v>0</v>
      </c>
      <c r="U3265" t="b">
        <v>1</v>
      </c>
      <c r="V3265">
        <v>2</v>
      </c>
      <c r="W3265">
        <v>150</v>
      </c>
      <c r="Y3265">
        <v>60</v>
      </c>
      <c r="AH3265" t="s">
        <v>15437</v>
      </c>
    </row>
    <row r="3266" spans="1:34" x14ac:dyDescent="0.25">
      <c r="A3266">
        <v>9</v>
      </c>
      <c r="B3266" t="s">
        <v>14677</v>
      </c>
      <c r="C3266" t="s">
        <v>14678</v>
      </c>
      <c r="D3266">
        <v>46235</v>
      </c>
      <c r="E3266">
        <v>46250</v>
      </c>
      <c r="F3266" t="s">
        <v>14682</v>
      </c>
      <c r="G3266" t="s">
        <v>14683</v>
      </c>
      <c r="H3266" t="s">
        <v>14721</v>
      </c>
      <c r="I3266" t="s">
        <v>14722</v>
      </c>
      <c r="J3266">
        <v>1</v>
      </c>
      <c r="L3266" t="s">
        <v>14687</v>
      </c>
      <c r="M3266" t="s">
        <v>14723</v>
      </c>
      <c r="N3266" t="s">
        <v>14724</v>
      </c>
      <c r="O3266" t="s">
        <v>15438</v>
      </c>
      <c r="P3266" t="s">
        <v>1</v>
      </c>
      <c r="Q3266" t="s">
        <v>2</v>
      </c>
      <c r="R3266" t="s">
        <v>2</v>
      </c>
      <c r="S3266" t="s">
        <v>8646</v>
      </c>
      <c r="T3266" t="b">
        <v>0</v>
      </c>
      <c r="U3266" t="b">
        <v>1</v>
      </c>
      <c r="V3266">
        <v>3</v>
      </c>
      <c r="W3266">
        <v>150</v>
      </c>
      <c r="Y3266">
        <v>60</v>
      </c>
      <c r="AH3266" t="s">
        <v>15439</v>
      </c>
    </row>
    <row r="3267" spans="1:34" x14ac:dyDescent="0.25">
      <c r="A3267">
        <v>9</v>
      </c>
      <c r="B3267" t="s">
        <v>14677</v>
      </c>
      <c r="C3267" t="s">
        <v>14678</v>
      </c>
      <c r="D3267">
        <v>46235</v>
      </c>
      <c r="E3267">
        <v>46250</v>
      </c>
      <c r="F3267" t="s">
        <v>14682</v>
      </c>
      <c r="G3267" t="s">
        <v>14683</v>
      </c>
      <c r="H3267" t="s">
        <v>14721</v>
      </c>
      <c r="I3267" t="s">
        <v>14722</v>
      </c>
      <c r="J3267">
        <v>1</v>
      </c>
      <c r="L3267" t="s">
        <v>14687</v>
      </c>
      <c r="M3267" t="s">
        <v>14723</v>
      </c>
      <c r="N3267" t="s">
        <v>14724</v>
      </c>
      <c r="O3267" t="s">
        <v>15440</v>
      </c>
      <c r="P3267" t="s">
        <v>1</v>
      </c>
      <c r="Q3267" t="s">
        <v>2</v>
      </c>
      <c r="R3267" t="s">
        <v>2</v>
      </c>
      <c r="S3267" t="s">
        <v>8646</v>
      </c>
      <c r="T3267" t="b">
        <v>0</v>
      </c>
      <c r="U3267" t="b">
        <v>1</v>
      </c>
      <c r="V3267">
        <v>4</v>
      </c>
      <c r="W3267">
        <v>150</v>
      </c>
      <c r="Y3267">
        <v>45</v>
      </c>
      <c r="AH3267" t="s">
        <v>15441</v>
      </c>
    </row>
    <row r="3268" spans="1:34" x14ac:dyDescent="0.25">
      <c r="A3268">
        <v>9</v>
      </c>
      <c r="B3268" t="s">
        <v>14677</v>
      </c>
      <c r="C3268" t="s">
        <v>14678</v>
      </c>
      <c r="D3268">
        <v>46235</v>
      </c>
      <c r="E3268">
        <v>46250</v>
      </c>
      <c r="F3268" t="s">
        <v>14682</v>
      </c>
      <c r="G3268" t="s">
        <v>14683</v>
      </c>
      <c r="H3268" t="s">
        <v>14721</v>
      </c>
      <c r="I3268" t="s">
        <v>14722</v>
      </c>
      <c r="J3268">
        <v>1</v>
      </c>
      <c r="L3268" t="s">
        <v>14687</v>
      </c>
      <c r="M3268" t="s">
        <v>14723</v>
      </c>
      <c r="N3268" t="s">
        <v>14724</v>
      </c>
      <c r="O3268" t="s">
        <v>15442</v>
      </c>
      <c r="P3268" t="s">
        <v>14741</v>
      </c>
      <c r="Q3268" t="s">
        <v>25</v>
      </c>
      <c r="R3268" t="s">
        <v>25</v>
      </c>
      <c r="S3268" t="s">
        <v>8645</v>
      </c>
      <c r="T3268" t="b">
        <v>0</v>
      </c>
      <c r="U3268" t="b">
        <v>0</v>
      </c>
      <c r="V3268">
        <v>1</v>
      </c>
      <c r="W3268">
        <v>202.5</v>
      </c>
      <c r="X3268">
        <v>10</v>
      </c>
      <c r="AB3268">
        <v>2</v>
      </c>
      <c r="AC3268">
        <v>1</v>
      </c>
      <c r="AD3268">
        <v>3</v>
      </c>
      <c r="AE3268" t="s">
        <v>618</v>
      </c>
      <c r="AG3268" t="s">
        <v>3189</v>
      </c>
      <c r="AH3268" t="s">
        <v>15443</v>
      </c>
    </row>
    <row r="3269" spans="1:34" x14ac:dyDescent="0.25">
      <c r="A3269">
        <v>9</v>
      </c>
      <c r="B3269" t="s">
        <v>14677</v>
      </c>
      <c r="C3269" t="s">
        <v>14678</v>
      </c>
      <c r="D3269">
        <v>46235</v>
      </c>
      <c r="E3269">
        <v>46250</v>
      </c>
      <c r="F3269" t="s">
        <v>14682</v>
      </c>
      <c r="G3269" t="s">
        <v>14683</v>
      </c>
      <c r="H3269" t="s">
        <v>14721</v>
      </c>
      <c r="I3269" t="s">
        <v>14722</v>
      </c>
      <c r="J3269">
        <v>1</v>
      </c>
      <c r="L3269" t="s">
        <v>14687</v>
      </c>
      <c r="M3269" t="s">
        <v>14723</v>
      </c>
      <c r="N3269" t="s">
        <v>14724</v>
      </c>
      <c r="O3269" t="s">
        <v>15444</v>
      </c>
      <c r="P3269" t="s">
        <v>14741</v>
      </c>
      <c r="Q3269" t="s">
        <v>25</v>
      </c>
      <c r="R3269" t="s">
        <v>25</v>
      </c>
      <c r="S3269" t="s">
        <v>8645</v>
      </c>
      <c r="T3269" t="b">
        <v>0</v>
      </c>
      <c r="U3269" t="b">
        <v>0</v>
      </c>
      <c r="V3269">
        <v>2</v>
      </c>
      <c r="W3269">
        <v>207.5</v>
      </c>
      <c r="X3269">
        <v>10</v>
      </c>
      <c r="AB3269">
        <v>2</v>
      </c>
      <c r="AC3269">
        <v>1</v>
      </c>
      <c r="AD3269">
        <v>3</v>
      </c>
      <c r="AE3269" t="s">
        <v>1745</v>
      </c>
      <c r="AG3269" t="s">
        <v>2181</v>
      </c>
      <c r="AH3269" t="s">
        <v>15445</v>
      </c>
    </row>
    <row r="3270" spans="1:34" x14ac:dyDescent="0.25">
      <c r="A3270">
        <v>9</v>
      </c>
      <c r="B3270" t="s">
        <v>14677</v>
      </c>
      <c r="C3270" t="s">
        <v>14678</v>
      </c>
      <c r="D3270">
        <v>46235</v>
      </c>
      <c r="E3270">
        <v>46250</v>
      </c>
      <c r="F3270" t="s">
        <v>14682</v>
      </c>
      <c r="G3270" t="s">
        <v>14683</v>
      </c>
      <c r="H3270" t="s">
        <v>14721</v>
      </c>
      <c r="I3270" t="s">
        <v>14722</v>
      </c>
      <c r="J3270">
        <v>1</v>
      </c>
      <c r="L3270" t="s">
        <v>14687</v>
      </c>
      <c r="M3270" t="s">
        <v>14723</v>
      </c>
      <c r="N3270" t="s">
        <v>14724</v>
      </c>
      <c r="O3270" t="s">
        <v>15446</v>
      </c>
      <c r="P3270" t="s">
        <v>14741</v>
      </c>
      <c r="Q3270" t="s">
        <v>25</v>
      </c>
      <c r="R3270" t="s">
        <v>25</v>
      </c>
      <c r="S3270" t="s">
        <v>8645</v>
      </c>
      <c r="T3270" t="b">
        <v>0</v>
      </c>
      <c r="U3270" t="b">
        <v>0</v>
      </c>
      <c r="V3270">
        <v>3</v>
      </c>
      <c r="W3270">
        <v>212.5</v>
      </c>
      <c r="X3270">
        <v>8</v>
      </c>
      <c r="AB3270">
        <v>2</v>
      </c>
      <c r="AC3270">
        <v>1</v>
      </c>
      <c r="AD3270">
        <v>3</v>
      </c>
      <c r="AE3270" t="s">
        <v>1745</v>
      </c>
      <c r="AG3270" t="s">
        <v>2181</v>
      </c>
      <c r="AH3270" t="s">
        <v>15447</v>
      </c>
    </row>
    <row r="3271" spans="1:34" x14ac:dyDescent="0.25">
      <c r="A3271">
        <v>9</v>
      </c>
      <c r="B3271" t="s">
        <v>14677</v>
      </c>
      <c r="C3271" t="s">
        <v>14678</v>
      </c>
      <c r="D3271">
        <v>46235</v>
      </c>
      <c r="E3271">
        <v>46250</v>
      </c>
      <c r="F3271" t="s">
        <v>14682</v>
      </c>
      <c r="G3271" t="s">
        <v>14683</v>
      </c>
      <c r="H3271" t="s">
        <v>14721</v>
      </c>
      <c r="I3271" t="s">
        <v>14722</v>
      </c>
      <c r="J3271">
        <v>1</v>
      </c>
      <c r="L3271" t="s">
        <v>14687</v>
      </c>
      <c r="M3271" t="s">
        <v>14723</v>
      </c>
      <c r="N3271" t="s">
        <v>14724</v>
      </c>
      <c r="O3271" t="s">
        <v>15448</v>
      </c>
      <c r="P3271" t="s">
        <v>14741</v>
      </c>
      <c r="Q3271" t="s">
        <v>25</v>
      </c>
      <c r="R3271" t="s">
        <v>25</v>
      </c>
      <c r="S3271" t="s">
        <v>8645</v>
      </c>
      <c r="T3271" t="b">
        <v>0</v>
      </c>
      <c r="U3271" t="b">
        <v>0</v>
      </c>
      <c r="V3271">
        <v>4</v>
      </c>
      <c r="W3271">
        <v>212.5</v>
      </c>
      <c r="X3271">
        <v>7</v>
      </c>
      <c r="AB3271">
        <v>2</v>
      </c>
      <c r="AC3271">
        <v>1</v>
      </c>
      <c r="AD3271">
        <v>3</v>
      </c>
      <c r="AE3271" t="s">
        <v>1745</v>
      </c>
      <c r="AG3271" t="s">
        <v>2181</v>
      </c>
      <c r="AH3271" t="s">
        <v>15449</v>
      </c>
    </row>
    <row r="3272" spans="1:34" x14ac:dyDescent="0.25">
      <c r="A3272">
        <v>9</v>
      </c>
      <c r="B3272" t="s">
        <v>14677</v>
      </c>
      <c r="C3272" t="s">
        <v>14678</v>
      </c>
      <c r="D3272">
        <v>46235</v>
      </c>
      <c r="E3272">
        <v>46250</v>
      </c>
      <c r="F3272" t="s">
        <v>14682</v>
      </c>
      <c r="G3272" t="s">
        <v>14683</v>
      </c>
      <c r="H3272" t="s">
        <v>14721</v>
      </c>
      <c r="I3272" t="s">
        <v>14722</v>
      </c>
      <c r="J3272">
        <v>1</v>
      </c>
      <c r="L3272" t="s">
        <v>14687</v>
      </c>
      <c r="M3272" t="s">
        <v>14723</v>
      </c>
      <c r="N3272" t="s">
        <v>14724</v>
      </c>
      <c r="O3272" t="s">
        <v>15450</v>
      </c>
      <c r="P3272" t="s">
        <v>45</v>
      </c>
      <c r="Q3272" t="s">
        <v>25</v>
      </c>
      <c r="R3272" t="s">
        <v>25</v>
      </c>
      <c r="S3272" t="s">
        <v>26</v>
      </c>
      <c r="T3272" t="b">
        <v>1</v>
      </c>
      <c r="U3272" t="b">
        <v>0</v>
      </c>
      <c r="V3272">
        <v>1</v>
      </c>
      <c r="W3272">
        <v>80</v>
      </c>
      <c r="X3272">
        <v>10</v>
      </c>
      <c r="AB3272">
        <v>2</v>
      </c>
      <c r="AC3272">
        <v>1</v>
      </c>
      <c r="AD3272">
        <v>3</v>
      </c>
      <c r="AE3272" t="s">
        <v>618</v>
      </c>
      <c r="AG3272" t="s">
        <v>3189</v>
      </c>
      <c r="AH3272" t="s">
        <v>15451</v>
      </c>
    </row>
    <row r="3273" spans="1:34" x14ac:dyDescent="0.25">
      <c r="A3273">
        <v>9</v>
      </c>
      <c r="B3273" t="s">
        <v>14677</v>
      </c>
      <c r="C3273" t="s">
        <v>14678</v>
      </c>
      <c r="D3273">
        <v>46235</v>
      </c>
      <c r="E3273">
        <v>46250</v>
      </c>
      <c r="F3273" t="s">
        <v>14682</v>
      </c>
      <c r="G3273" t="s">
        <v>14683</v>
      </c>
      <c r="H3273" t="s">
        <v>14721</v>
      </c>
      <c r="I3273" t="s">
        <v>14722</v>
      </c>
      <c r="J3273">
        <v>1</v>
      </c>
      <c r="L3273" t="s">
        <v>14687</v>
      </c>
      <c r="M3273" t="s">
        <v>14723</v>
      </c>
      <c r="N3273" t="s">
        <v>14724</v>
      </c>
      <c r="O3273" t="s">
        <v>15452</v>
      </c>
      <c r="P3273" t="s">
        <v>45</v>
      </c>
      <c r="Q3273" t="s">
        <v>25</v>
      </c>
      <c r="R3273" t="s">
        <v>25</v>
      </c>
      <c r="S3273" t="s">
        <v>26</v>
      </c>
      <c r="T3273" t="b">
        <v>1</v>
      </c>
      <c r="U3273" t="b">
        <v>0</v>
      </c>
      <c r="V3273">
        <v>2</v>
      </c>
      <c r="W3273">
        <v>82.5</v>
      </c>
      <c r="X3273">
        <v>10</v>
      </c>
      <c r="AB3273">
        <v>2</v>
      </c>
      <c r="AC3273">
        <v>1</v>
      </c>
      <c r="AD3273">
        <v>3</v>
      </c>
      <c r="AE3273" t="s">
        <v>618</v>
      </c>
      <c r="AG3273" t="s">
        <v>15453</v>
      </c>
      <c r="AH3273" t="s">
        <v>15454</v>
      </c>
    </row>
    <row r="3274" spans="1:34" x14ac:dyDescent="0.25">
      <c r="A3274">
        <v>9</v>
      </c>
      <c r="B3274" t="s">
        <v>14677</v>
      </c>
      <c r="C3274" t="s">
        <v>14678</v>
      </c>
      <c r="D3274">
        <v>46235</v>
      </c>
      <c r="E3274">
        <v>46250</v>
      </c>
      <c r="F3274" t="s">
        <v>14682</v>
      </c>
      <c r="G3274" t="s">
        <v>14683</v>
      </c>
      <c r="H3274" t="s">
        <v>14721</v>
      </c>
      <c r="I3274" t="s">
        <v>14722</v>
      </c>
      <c r="J3274">
        <v>1</v>
      </c>
      <c r="L3274" t="s">
        <v>14687</v>
      </c>
      <c r="M3274" t="s">
        <v>14723</v>
      </c>
      <c r="N3274" t="s">
        <v>14724</v>
      </c>
      <c r="O3274" t="s">
        <v>15455</v>
      </c>
      <c r="P3274" t="s">
        <v>45</v>
      </c>
      <c r="Q3274" t="s">
        <v>25</v>
      </c>
      <c r="R3274" t="s">
        <v>25</v>
      </c>
      <c r="S3274" t="s">
        <v>26</v>
      </c>
      <c r="T3274" t="b">
        <v>1</v>
      </c>
      <c r="U3274" t="b">
        <v>0</v>
      </c>
      <c r="V3274">
        <v>3</v>
      </c>
      <c r="W3274">
        <v>82.5</v>
      </c>
      <c r="X3274">
        <v>10</v>
      </c>
      <c r="AB3274">
        <v>2</v>
      </c>
      <c r="AC3274">
        <v>1</v>
      </c>
      <c r="AD3274">
        <v>3</v>
      </c>
      <c r="AE3274" t="s">
        <v>1745</v>
      </c>
      <c r="AG3274" t="s">
        <v>15456</v>
      </c>
      <c r="AH3274" t="s">
        <v>15457</v>
      </c>
    </row>
    <row r="3275" spans="1:34" x14ac:dyDescent="0.25">
      <c r="A3275">
        <v>9</v>
      </c>
      <c r="B3275" t="s">
        <v>14677</v>
      </c>
      <c r="C3275" t="s">
        <v>14678</v>
      </c>
      <c r="D3275">
        <v>46235</v>
      </c>
      <c r="E3275">
        <v>46250</v>
      </c>
      <c r="F3275" t="s">
        <v>14682</v>
      </c>
      <c r="G3275" t="s">
        <v>14683</v>
      </c>
      <c r="H3275" t="s">
        <v>14721</v>
      </c>
      <c r="I3275" t="s">
        <v>14722</v>
      </c>
      <c r="J3275">
        <v>1</v>
      </c>
      <c r="L3275" t="s">
        <v>14687</v>
      </c>
      <c r="M3275" t="s">
        <v>14723</v>
      </c>
      <c r="N3275" t="s">
        <v>14724</v>
      </c>
      <c r="O3275" t="s">
        <v>15458</v>
      </c>
      <c r="P3275" t="s">
        <v>102</v>
      </c>
      <c r="Q3275" t="s">
        <v>8644</v>
      </c>
      <c r="R3275" t="s">
        <v>8488</v>
      </c>
      <c r="S3275" t="s">
        <v>8794</v>
      </c>
      <c r="T3275" t="b">
        <v>1</v>
      </c>
      <c r="U3275" t="b">
        <v>0</v>
      </c>
      <c r="V3275">
        <v>1</v>
      </c>
      <c r="W3275">
        <v>25</v>
      </c>
      <c r="X3275">
        <v>9</v>
      </c>
      <c r="AB3275">
        <v>2</v>
      </c>
      <c r="AC3275">
        <v>1</v>
      </c>
      <c r="AD3275">
        <v>3</v>
      </c>
      <c r="AE3275" t="s">
        <v>618</v>
      </c>
      <c r="AG3275" t="s">
        <v>3189</v>
      </c>
      <c r="AH3275" t="s">
        <v>15459</v>
      </c>
    </row>
    <row r="3276" spans="1:34" x14ac:dyDescent="0.25">
      <c r="A3276">
        <v>9</v>
      </c>
      <c r="B3276" t="s">
        <v>14677</v>
      </c>
      <c r="C3276" t="s">
        <v>14678</v>
      </c>
      <c r="D3276">
        <v>46235</v>
      </c>
      <c r="E3276">
        <v>46250</v>
      </c>
      <c r="F3276" t="s">
        <v>14682</v>
      </c>
      <c r="G3276" t="s">
        <v>14683</v>
      </c>
      <c r="H3276" t="s">
        <v>14721</v>
      </c>
      <c r="I3276" t="s">
        <v>14722</v>
      </c>
      <c r="J3276">
        <v>1</v>
      </c>
      <c r="L3276" t="s">
        <v>14687</v>
      </c>
      <c r="M3276" t="s">
        <v>14723</v>
      </c>
      <c r="N3276" t="s">
        <v>14724</v>
      </c>
      <c r="O3276" t="s">
        <v>15460</v>
      </c>
      <c r="P3276" t="s">
        <v>102</v>
      </c>
      <c r="Q3276" t="s">
        <v>8644</v>
      </c>
      <c r="R3276" t="s">
        <v>8488</v>
      </c>
      <c r="S3276" t="s">
        <v>8794</v>
      </c>
      <c r="T3276" t="b">
        <v>1</v>
      </c>
      <c r="U3276" t="b">
        <v>0</v>
      </c>
      <c r="V3276">
        <v>2</v>
      </c>
      <c r="W3276">
        <v>25</v>
      </c>
      <c r="X3276">
        <v>9</v>
      </c>
      <c r="AB3276">
        <v>2</v>
      </c>
      <c r="AC3276">
        <v>1</v>
      </c>
      <c r="AD3276">
        <v>3</v>
      </c>
      <c r="AE3276" t="s">
        <v>1745</v>
      </c>
      <c r="AG3276" t="s">
        <v>2181</v>
      </c>
      <c r="AH3276" t="s">
        <v>15461</v>
      </c>
    </row>
    <row r="3277" spans="1:34" x14ac:dyDescent="0.25">
      <c r="A3277">
        <v>9</v>
      </c>
      <c r="B3277" t="s">
        <v>14677</v>
      </c>
      <c r="C3277" t="s">
        <v>14678</v>
      </c>
      <c r="D3277">
        <v>46235</v>
      </c>
      <c r="E3277">
        <v>46250</v>
      </c>
      <c r="F3277" t="s">
        <v>14682</v>
      </c>
      <c r="G3277" t="s">
        <v>14683</v>
      </c>
      <c r="H3277" t="s">
        <v>14721</v>
      </c>
      <c r="I3277" t="s">
        <v>14722</v>
      </c>
      <c r="J3277">
        <v>1</v>
      </c>
      <c r="L3277" t="s">
        <v>14687</v>
      </c>
      <c r="M3277" t="s">
        <v>14723</v>
      </c>
      <c r="N3277" t="s">
        <v>14724</v>
      </c>
      <c r="O3277" t="s">
        <v>15462</v>
      </c>
      <c r="P3277" t="s">
        <v>102</v>
      </c>
      <c r="Q3277" t="s">
        <v>8644</v>
      </c>
      <c r="R3277" t="s">
        <v>8488</v>
      </c>
      <c r="S3277" t="s">
        <v>8794</v>
      </c>
      <c r="T3277" t="b">
        <v>1</v>
      </c>
      <c r="U3277" t="b">
        <v>0</v>
      </c>
      <c r="V3277">
        <v>3</v>
      </c>
      <c r="W3277">
        <v>25</v>
      </c>
      <c r="X3277">
        <v>8</v>
      </c>
      <c r="AB3277">
        <v>2</v>
      </c>
      <c r="AC3277">
        <v>1</v>
      </c>
      <c r="AD3277">
        <v>3</v>
      </c>
      <c r="AE3277" t="s">
        <v>1745</v>
      </c>
      <c r="AG3277" t="s">
        <v>2181</v>
      </c>
      <c r="AH3277" t="s">
        <v>15463</v>
      </c>
    </row>
    <row r="3278" spans="1:34" x14ac:dyDescent="0.25">
      <c r="A3278">
        <v>9</v>
      </c>
      <c r="B3278" t="s">
        <v>14677</v>
      </c>
      <c r="C3278" t="s">
        <v>14678</v>
      </c>
      <c r="D3278">
        <v>46235</v>
      </c>
      <c r="E3278">
        <v>46250</v>
      </c>
      <c r="F3278" t="s">
        <v>14682</v>
      </c>
      <c r="G3278" t="s">
        <v>14683</v>
      </c>
      <c r="H3278" t="s">
        <v>14721</v>
      </c>
      <c r="I3278" t="s">
        <v>14722</v>
      </c>
      <c r="J3278">
        <v>1</v>
      </c>
      <c r="L3278" t="s">
        <v>14687</v>
      </c>
      <c r="M3278" t="s">
        <v>14723</v>
      </c>
      <c r="N3278" t="s">
        <v>14724</v>
      </c>
      <c r="O3278" t="s">
        <v>15464</v>
      </c>
      <c r="P3278" t="s">
        <v>79</v>
      </c>
      <c r="Q3278" t="s">
        <v>25</v>
      </c>
      <c r="R3278" t="s">
        <v>25</v>
      </c>
      <c r="S3278" t="s">
        <v>8645</v>
      </c>
      <c r="T3278" t="b">
        <v>0</v>
      </c>
      <c r="U3278" t="b">
        <v>0</v>
      </c>
      <c r="V3278">
        <v>1</v>
      </c>
      <c r="W3278">
        <v>45</v>
      </c>
      <c r="X3278">
        <v>15</v>
      </c>
      <c r="AB3278">
        <v>2</v>
      </c>
      <c r="AC3278">
        <v>1</v>
      </c>
      <c r="AD3278">
        <v>2</v>
      </c>
      <c r="AE3278" t="s">
        <v>618</v>
      </c>
      <c r="AG3278" t="s">
        <v>2154</v>
      </c>
      <c r="AH3278" t="s">
        <v>15465</v>
      </c>
    </row>
    <row r="3279" spans="1:34" x14ac:dyDescent="0.25">
      <c r="A3279">
        <v>9</v>
      </c>
      <c r="B3279" t="s">
        <v>14677</v>
      </c>
      <c r="C3279" t="s">
        <v>14678</v>
      </c>
      <c r="D3279">
        <v>46235</v>
      </c>
      <c r="E3279">
        <v>46250</v>
      </c>
      <c r="F3279" t="s">
        <v>14682</v>
      </c>
      <c r="G3279" t="s">
        <v>14683</v>
      </c>
      <c r="H3279" t="s">
        <v>14721</v>
      </c>
      <c r="I3279" t="s">
        <v>14722</v>
      </c>
      <c r="J3279">
        <v>1</v>
      </c>
      <c r="L3279" t="s">
        <v>14687</v>
      </c>
      <c r="M3279" t="s">
        <v>14723</v>
      </c>
      <c r="N3279" t="s">
        <v>14724</v>
      </c>
      <c r="O3279" t="s">
        <v>15466</v>
      </c>
      <c r="P3279" t="s">
        <v>79</v>
      </c>
      <c r="Q3279" t="s">
        <v>25</v>
      </c>
      <c r="R3279" t="s">
        <v>25</v>
      </c>
      <c r="S3279" t="s">
        <v>8645</v>
      </c>
      <c r="T3279" t="b">
        <v>0</v>
      </c>
      <c r="U3279" t="b">
        <v>0</v>
      </c>
      <c r="V3279">
        <v>2</v>
      </c>
      <c r="W3279">
        <v>50</v>
      </c>
      <c r="X3279">
        <v>15</v>
      </c>
      <c r="AB3279">
        <v>2</v>
      </c>
      <c r="AC3279">
        <v>1</v>
      </c>
      <c r="AD3279">
        <v>2</v>
      </c>
      <c r="AE3279" t="s">
        <v>1745</v>
      </c>
      <c r="AG3279" t="s">
        <v>1932</v>
      </c>
      <c r="AH3279" t="s">
        <v>15467</v>
      </c>
    </row>
    <row r="3280" spans="1:34" x14ac:dyDescent="0.25">
      <c r="A3280">
        <v>9</v>
      </c>
      <c r="B3280" t="s">
        <v>14677</v>
      </c>
      <c r="C3280" t="s">
        <v>14678</v>
      </c>
      <c r="D3280">
        <v>46235</v>
      </c>
      <c r="E3280">
        <v>46250</v>
      </c>
      <c r="F3280" t="s">
        <v>14682</v>
      </c>
      <c r="G3280" t="s">
        <v>14683</v>
      </c>
      <c r="H3280" t="s">
        <v>14721</v>
      </c>
      <c r="I3280" t="s">
        <v>14722</v>
      </c>
      <c r="J3280">
        <v>1</v>
      </c>
      <c r="L3280" t="s">
        <v>14687</v>
      </c>
      <c r="M3280" t="s">
        <v>14723</v>
      </c>
      <c r="N3280" t="s">
        <v>14724</v>
      </c>
      <c r="O3280" t="s">
        <v>15468</v>
      </c>
      <c r="P3280" t="s">
        <v>79</v>
      </c>
      <c r="Q3280" t="s">
        <v>25</v>
      </c>
      <c r="R3280" t="s">
        <v>25</v>
      </c>
      <c r="S3280" t="s">
        <v>8645</v>
      </c>
      <c r="T3280" t="b">
        <v>0</v>
      </c>
      <c r="U3280" t="b">
        <v>0</v>
      </c>
      <c r="V3280">
        <v>3</v>
      </c>
      <c r="W3280">
        <v>50</v>
      </c>
      <c r="X3280">
        <v>15</v>
      </c>
      <c r="AB3280">
        <v>2</v>
      </c>
      <c r="AC3280">
        <v>1</v>
      </c>
      <c r="AD3280">
        <v>2</v>
      </c>
      <c r="AE3280" t="s">
        <v>1745</v>
      </c>
      <c r="AG3280" t="s">
        <v>1932</v>
      </c>
      <c r="AH3280" t="s">
        <v>15469</v>
      </c>
    </row>
    <row r="3281" spans="1:34" x14ac:dyDescent="0.25">
      <c r="A3281">
        <v>9</v>
      </c>
      <c r="B3281" t="s">
        <v>14677</v>
      </c>
      <c r="C3281" t="s">
        <v>14678</v>
      </c>
      <c r="D3281">
        <v>46235</v>
      </c>
      <c r="E3281">
        <v>46250</v>
      </c>
      <c r="F3281" t="s">
        <v>14682</v>
      </c>
      <c r="G3281" t="s">
        <v>14683</v>
      </c>
      <c r="H3281" t="s">
        <v>14721</v>
      </c>
      <c r="I3281" t="s">
        <v>14722</v>
      </c>
      <c r="J3281">
        <v>1</v>
      </c>
      <c r="L3281" t="s">
        <v>14687</v>
      </c>
      <c r="M3281" t="s">
        <v>14723</v>
      </c>
      <c r="N3281" t="s">
        <v>14724</v>
      </c>
      <c r="O3281" t="s">
        <v>15470</v>
      </c>
      <c r="P3281" t="s">
        <v>334</v>
      </c>
      <c r="Q3281" t="s">
        <v>2</v>
      </c>
      <c r="R3281" t="s">
        <v>8652</v>
      </c>
      <c r="S3281" t="s">
        <v>8646</v>
      </c>
      <c r="T3281" t="b">
        <v>0</v>
      </c>
      <c r="U3281" t="b">
        <v>1</v>
      </c>
      <c r="V3281">
        <v>1</v>
      </c>
      <c r="W3281">
        <v>0</v>
      </c>
      <c r="Y3281">
        <v>37.799999999999997</v>
      </c>
      <c r="AH3281" t="s">
        <v>15471</v>
      </c>
    </row>
    <row r="3282" spans="1:34" x14ac:dyDescent="0.25">
      <c r="A3282">
        <v>9</v>
      </c>
      <c r="B3282" t="s">
        <v>14677</v>
      </c>
      <c r="C3282" t="s">
        <v>14678</v>
      </c>
      <c r="D3282">
        <v>46235</v>
      </c>
      <c r="E3282">
        <v>46250</v>
      </c>
      <c r="F3282" t="s">
        <v>14682</v>
      </c>
      <c r="G3282" t="s">
        <v>14683</v>
      </c>
      <c r="H3282" t="s">
        <v>14721</v>
      </c>
      <c r="I3282" t="s">
        <v>14722</v>
      </c>
      <c r="J3282">
        <v>1</v>
      </c>
      <c r="L3282" t="s">
        <v>14687</v>
      </c>
      <c r="M3282" t="s">
        <v>14723</v>
      </c>
      <c r="N3282" t="s">
        <v>14724</v>
      </c>
      <c r="O3282" t="s">
        <v>15472</v>
      </c>
      <c r="P3282" t="s">
        <v>334</v>
      </c>
      <c r="Q3282" t="s">
        <v>2</v>
      </c>
      <c r="R3282" t="s">
        <v>8652</v>
      </c>
      <c r="S3282" t="s">
        <v>8646</v>
      </c>
      <c r="T3282" t="b">
        <v>0</v>
      </c>
      <c r="U3282" t="b">
        <v>1</v>
      </c>
      <c r="V3282">
        <v>2</v>
      </c>
      <c r="W3282">
        <v>0</v>
      </c>
      <c r="Y3282">
        <v>37.799999999999997</v>
      </c>
      <c r="AH3282" t="s">
        <v>15473</v>
      </c>
    </row>
    <row r="3283" spans="1:34" x14ac:dyDescent="0.25">
      <c r="A3283">
        <v>9</v>
      </c>
      <c r="B3283" t="s">
        <v>14677</v>
      </c>
      <c r="C3283" t="s">
        <v>14678</v>
      </c>
      <c r="D3283">
        <v>46235</v>
      </c>
      <c r="E3283">
        <v>46250</v>
      </c>
      <c r="F3283" t="s">
        <v>14682</v>
      </c>
      <c r="G3283" t="s">
        <v>14683</v>
      </c>
      <c r="H3283" t="s">
        <v>14721</v>
      </c>
      <c r="I3283" t="s">
        <v>14722</v>
      </c>
      <c r="J3283">
        <v>1</v>
      </c>
      <c r="L3283" t="s">
        <v>14687</v>
      </c>
      <c r="M3283" t="s">
        <v>14723</v>
      </c>
      <c r="N3283" t="s">
        <v>14724</v>
      </c>
      <c r="O3283" t="s">
        <v>15474</v>
      </c>
      <c r="P3283" t="s">
        <v>356</v>
      </c>
      <c r="Q3283" t="s">
        <v>25</v>
      </c>
      <c r="R3283" t="s">
        <v>25</v>
      </c>
      <c r="S3283" t="s">
        <v>357</v>
      </c>
      <c r="T3283" t="b">
        <v>0</v>
      </c>
      <c r="U3283" t="b">
        <v>1</v>
      </c>
      <c r="V3283">
        <v>1</v>
      </c>
      <c r="Y3283">
        <v>459</v>
      </c>
      <c r="Z3283">
        <v>2</v>
      </c>
      <c r="AA3283" t="s">
        <v>3957</v>
      </c>
      <c r="AG3283" t="s">
        <v>15475</v>
      </c>
      <c r="AH3283" t="s">
        <v>14724</v>
      </c>
    </row>
    <row r="3284" spans="1:34" x14ac:dyDescent="0.25">
      <c r="A3284">
        <v>9</v>
      </c>
      <c r="B3284" t="s">
        <v>14677</v>
      </c>
      <c r="C3284" t="s">
        <v>14678</v>
      </c>
      <c r="D3284">
        <v>46235</v>
      </c>
      <c r="E3284">
        <v>46250</v>
      </c>
      <c r="F3284" t="s">
        <v>14682</v>
      </c>
      <c r="G3284" t="s">
        <v>14683</v>
      </c>
      <c r="H3284" t="s">
        <v>14725</v>
      </c>
      <c r="I3284" t="s">
        <v>14726</v>
      </c>
      <c r="J3284">
        <v>2</v>
      </c>
      <c r="L3284" t="s">
        <v>14692</v>
      </c>
      <c r="M3284" t="s">
        <v>14727</v>
      </c>
      <c r="N3284" t="s">
        <v>14728</v>
      </c>
      <c r="O3284" t="s">
        <v>15476</v>
      </c>
      <c r="P3284" t="s">
        <v>363</v>
      </c>
      <c r="Q3284" t="s">
        <v>357</v>
      </c>
      <c r="R3284" t="s">
        <v>357</v>
      </c>
      <c r="S3284" t="s">
        <v>357</v>
      </c>
      <c r="T3284" t="b">
        <v>0</v>
      </c>
      <c r="U3284" t="b">
        <v>1</v>
      </c>
      <c r="V3284">
        <v>1</v>
      </c>
      <c r="Y3284">
        <v>300</v>
      </c>
      <c r="Z3284">
        <v>0.62</v>
      </c>
      <c r="AA3284" t="s">
        <v>3957</v>
      </c>
      <c r="AG3284" t="s">
        <v>15477</v>
      </c>
      <c r="AH3284" t="s">
        <v>14727</v>
      </c>
    </row>
    <row r="3285" spans="1:34" x14ac:dyDescent="0.25">
      <c r="A3285">
        <v>9</v>
      </c>
      <c r="B3285" t="s">
        <v>14677</v>
      </c>
      <c r="C3285" t="s">
        <v>14678</v>
      </c>
      <c r="D3285">
        <v>46235</v>
      </c>
      <c r="E3285">
        <v>46250</v>
      </c>
      <c r="F3285" t="s">
        <v>14682</v>
      </c>
      <c r="G3285" t="s">
        <v>14683</v>
      </c>
      <c r="H3285" t="s">
        <v>14725</v>
      </c>
      <c r="I3285" t="s">
        <v>14726</v>
      </c>
      <c r="J3285">
        <v>2</v>
      </c>
      <c r="L3285" t="s">
        <v>14692</v>
      </c>
      <c r="M3285" t="s">
        <v>14727</v>
      </c>
      <c r="N3285" t="s">
        <v>14728</v>
      </c>
      <c r="O3285" t="s">
        <v>15478</v>
      </c>
      <c r="P3285" t="s">
        <v>394</v>
      </c>
      <c r="Q3285" t="s">
        <v>272</v>
      </c>
      <c r="R3285" t="s">
        <v>8666</v>
      </c>
      <c r="S3285" t="s">
        <v>8645</v>
      </c>
      <c r="T3285" t="b">
        <v>0</v>
      </c>
      <c r="U3285" t="b">
        <v>0</v>
      </c>
      <c r="V3285">
        <v>1</v>
      </c>
      <c r="W3285">
        <v>0</v>
      </c>
      <c r="X3285">
        <v>15</v>
      </c>
      <c r="AF3285" t="s">
        <v>15479</v>
      </c>
      <c r="AH3285" t="s">
        <v>15480</v>
      </c>
    </row>
    <row r="3286" spans="1:34" x14ac:dyDescent="0.25">
      <c r="A3286">
        <v>9</v>
      </c>
      <c r="B3286" t="s">
        <v>14677</v>
      </c>
      <c r="C3286" t="s">
        <v>14678</v>
      </c>
      <c r="D3286">
        <v>46235</v>
      </c>
      <c r="E3286">
        <v>46250</v>
      </c>
      <c r="F3286" t="s">
        <v>14682</v>
      </c>
      <c r="G3286" t="s">
        <v>14683</v>
      </c>
      <c r="H3286" t="s">
        <v>14725</v>
      </c>
      <c r="I3286" t="s">
        <v>14726</v>
      </c>
      <c r="J3286">
        <v>2</v>
      </c>
      <c r="L3286" t="s">
        <v>14692</v>
      </c>
      <c r="M3286" t="s">
        <v>14727</v>
      </c>
      <c r="N3286" t="s">
        <v>14728</v>
      </c>
      <c r="O3286" t="s">
        <v>15481</v>
      </c>
      <c r="P3286" t="s">
        <v>398</v>
      </c>
      <c r="Q3286" t="s">
        <v>272</v>
      </c>
      <c r="R3286" t="s">
        <v>8666</v>
      </c>
      <c r="S3286" t="s">
        <v>8645</v>
      </c>
      <c r="T3286" t="b">
        <v>0</v>
      </c>
      <c r="U3286" t="b">
        <v>0</v>
      </c>
      <c r="V3286">
        <v>1</v>
      </c>
      <c r="W3286">
        <v>0</v>
      </c>
      <c r="X3286">
        <v>12</v>
      </c>
      <c r="AF3286" t="s">
        <v>15479</v>
      </c>
      <c r="AH3286" t="s">
        <v>15482</v>
      </c>
    </row>
    <row r="3287" spans="1:34" x14ac:dyDescent="0.25">
      <c r="A3287">
        <v>9</v>
      </c>
      <c r="B3287" t="s">
        <v>14677</v>
      </c>
      <c r="C3287" t="s">
        <v>14678</v>
      </c>
      <c r="D3287">
        <v>46235</v>
      </c>
      <c r="E3287">
        <v>46250</v>
      </c>
      <c r="F3287" t="s">
        <v>14682</v>
      </c>
      <c r="G3287" t="s">
        <v>14683</v>
      </c>
      <c r="H3287" t="s">
        <v>14725</v>
      </c>
      <c r="I3287" t="s">
        <v>14726</v>
      </c>
      <c r="J3287">
        <v>2</v>
      </c>
      <c r="L3287" t="s">
        <v>14692</v>
      </c>
      <c r="M3287" t="s">
        <v>14727</v>
      </c>
      <c r="N3287" t="s">
        <v>14728</v>
      </c>
      <c r="O3287" t="s">
        <v>15483</v>
      </c>
      <c r="P3287" t="s">
        <v>403</v>
      </c>
      <c r="Q3287" t="s">
        <v>272</v>
      </c>
      <c r="R3287" t="s">
        <v>8666</v>
      </c>
      <c r="S3287" t="s">
        <v>8645</v>
      </c>
      <c r="T3287" t="b">
        <v>0</v>
      </c>
      <c r="U3287" t="b">
        <v>0</v>
      </c>
      <c r="V3287">
        <v>1</v>
      </c>
      <c r="W3287">
        <v>0</v>
      </c>
      <c r="X3287">
        <v>8</v>
      </c>
      <c r="AF3287" t="s">
        <v>15479</v>
      </c>
      <c r="AH3287" t="s">
        <v>15484</v>
      </c>
    </row>
    <row r="3288" spans="1:34" x14ac:dyDescent="0.25">
      <c r="A3288">
        <v>9</v>
      </c>
      <c r="B3288" t="s">
        <v>14677</v>
      </c>
      <c r="C3288" t="s">
        <v>14678</v>
      </c>
      <c r="D3288">
        <v>46235</v>
      </c>
      <c r="E3288">
        <v>46250</v>
      </c>
      <c r="F3288" t="s">
        <v>14682</v>
      </c>
      <c r="G3288" t="s">
        <v>14683</v>
      </c>
      <c r="H3288" t="s">
        <v>14725</v>
      </c>
      <c r="I3288" t="s">
        <v>14726</v>
      </c>
      <c r="J3288">
        <v>2</v>
      </c>
      <c r="L3288" t="s">
        <v>14692</v>
      </c>
      <c r="M3288" t="s">
        <v>14727</v>
      </c>
      <c r="N3288" t="s">
        <v>14728</v>
      </c>
      <c r="O3288" t="s">
        <v>15485</v>
      </c>
      <c r="P3288" t="s">
        <v>389</v>
      </c>
      <c r="Q3288" t="s">
        <v>148</v>
      </c>
      <c r="R3288" t="s">
        <v>8659</v>
      </c>
      <c r="S3288" t="s">
        <v>8662</v>
      </c>
      <c r="T3288" t="b">
        <v>0</v>
      </c>
      <c r="U3288" t="b">
        <v>0</v>
      </c>
      <c r="V3288">
        <v>1</v>
      </c>
      <c r="W3288">
        <v>0</v>
      </c>
      <c r="X3288">
        <v>8</v>
      </c>
      <c r="AF3288" t="s">
        <v>15479</v>
      </c>
      <c r="AH3288" t="s">
        <v>15486</v>
      </c>
    </row>
    <row r="3289" spans="1:34" x14ac:dyDescent="0.25">
      <c r="A3289">
        <v>9</v>
      </c>
      <c r="B3289" t="s">
        <v>14677</v>
      </c>
      <c r="C3289" t="s">
        <v>14678</v>
      </c>
      <c r="D3289">
        <v>46235</v>
      </c>
      <c r="E3289">
        <v>46250</v>
      </c>
      <c r="F3289" t="s">
        <v>14682</v>
      </c>
      <c r="G3289" t="s">
        <v>14683</v>
      </c>
      <c r="H3289" t="s">
        <v>14725</v>
      </c>
      <c r="I3289" t="s">
        <v>14726</v>
      </c>
      <c r="J3289">
        <v>2</v>
      </c>
      <c r="L3289" t="s">
        <v>14692</v>
      </c>
      <c r="M3289" t="s">
        <v>14727</v>
      </c>
      <c r="N3289" t="s">
        <v>14728</v>
      </c>
      <c r="O3289" t="s">
        <v>15487</v>
      </c>
      <c r="P3289" t="s">
        <v>394</v>
      </c>
      <c r="Q3289" t="s">
        <v>272</v>
      </c>
      <c r="R3289" t="s">
        <v>8666</v>
      </c>
      <c r="S3289" t="s">
        <v>8645</v>
      </c>
      <c r="T3289" t="b">
        <v>0</v>
      </c>
      <c r="U3289" t="b">
        <v>0</v>
      </c>
      <c r="V3289">
        <v>2</v>
      </c>
      <c r="W3289">
        <v>0</v>
      </c>
      <c r="X3289">
        <v>15</v>
      </c>
      <c r="AF3289" t="s">
        <v>15488</v>
      </c>
      <c r="AH3289" t="s">
        <v>15489</v>
      </c>
    </row>
    <row r="3290" spans="1:34" x14ac:dyDescent="0.25">
      <c r="A3290">
        <v>9</v>
      </c>
      <c r="B3290" t="s">
        <v>14677</v>
      </c>
      <c r="C3290" t="s">
        <v>14678</v>
      </c>
      <c r="D3290">
        <v>46235</v>
      </c>
      <c r="E3290">
        <v>46250</v>
      </c>
      <c r="F3290" t="s">
        <v>14682</v>
      </c>
      <c r="G3290" t="s">
        <v>14683</v>
      </c>
      <c r="H3290" t="s">
        <v>14725</v>
      </c>
      <c r="I3290" t="s">
        <v>14726</v>
      </c>
      <c r="J3290">
        <v>2</v>
      </c>
      <c r="L3290" t="s">
        <v>14692</v>
      </c>
      <c r="M3290" t="s">
        <v>14727</v>
      </c>
      <c r="N3290" t="s">
        <v>14728</v>
      </c>
      <c r="O3290" t="s">
        <v>15490</v>
      </c>
      <c r="P3290" t="s">
        <v>398</v>
      </c>
      <c r="Q3290" t="s">
        <v>272</v>
      </c>
      <c r="R3290" t="s">
        <v>8666</v>
      </c>
      <c r="S3290" t="s">
        <v>8645</v>
      </c>
      <c r="T3290" t="b">
        <v>0</v>
      </c>
      <c r="U3290" t="b">
        <v>0</v>
      </c>
      <c r="V3290">
        <v>2</v>
      </c>
      <c r="W3290">
        <v>0</v>
      </c>
      <c r="X3290">
        <v>12</v>
      </c>
      <c r="AF3290" t="s">
        <v>15488</v>
      </c>
      <c r="AH3290" t="s">
        <v>15491</v>
      </c>
    </row>
    <row r="3291" spans="1:34" x14ac:dyDescent="0.25">
      <c r="A3291">
        <v>9</v>
      </c>
      <c r="B3291" t="s">
        <v>14677</v>
      </c>
      <c r="C3291" t="s">
        <v>14678</v>
      </c>
      <c r="D3291">
        <v>46235</v>
      </c>
      <c r="E3291">
        <v>46250</v>
      </c>
      <c r="F3291" t="s">
        <v>14682</v>
      </c>
      <c r="G3291" t="s">
        <v>14683</v>
      </c>
      <c r="H3291" t="s">
        <v>14725</v>
      </c>
      <c r="I3291" t="s">
        <v>14726</v>
      </c>
      <c r="J3291">
        <v>2</v>
      </c>
      <c r="L3291" t="s">
        <v>14692</v>
      </c>
      <c r="M3291" t="s">
        <v>14727</v>
      </c>
      <c r="N3291" t="s">
        <v>14728</v>
      </c>
      <c r="O3291" t="s">
        <v>15492</v>
      </c>
      <c r="P3291" t="s">
        <v>403</v>
      </c>
      <c r="Q3291" t="s">
        <v>272</v>
      </c>
      <c r="R3291" t="s">
        <v>8666</v>
      </c>
      <c r="S3291" t="s">
        <v>8645</v>
      </c>
      <c r="T3291" t="b">
        <v>0</v>
      </c>
      <c r="U3291" t="b">
        <v>0</v>
      </c>
      <c r="V3291">
        <v>2</v>
      </c>
      <c r="W3291">
        <v>0</v>
      </c>
      <c r="X3291">
        <v>8</v>
      </c>
      <c r="AF3291" t="s">
        <v>15488</v>
      </c>
      <c r="AH3291" t="s">
        <v>15493</v>
      </c>
    </row>
    <row r="3292" spans="1:34" x14ac:dyDescent="0.25">
      <c r="A3292">
        <v>9</v>
      </c>
      <c r="B3292" t="s">
        <v>14677</v>
      </c>
      <c r="C3292" t="s">
        <v>14678</v>
      </c>
      <c r="D3292">
        <v>46235</v>
      </c>
      <c r="E3292">
        <v>46250</v>
      </c>
      <c r="F3292" t="s">
        <v>14682</v>
      </c>
      <c r="G3292" t="s">
        <v>14683</v>
      </c>
      <c r="H3292" t="s">
        <v>14725</v>
      </c>
      <c r="I3292" t="s">
        <v>14726</v>
      </c>
      <c r="J3292">
        <v>2</v>
      </c>
      <c r="L3292" t="s">
        <v>14692</v>
      </c>
      <c r="M3292" t="s">
        <v>14727</v>
      </c>
      <c r="N3292" t="s">
        <v>14728</v>
      </c>
      <c r="O3292" t="s">
        <v>15494</v>
      </c>
      <c r="P3292" t="s">
        <v>389</v>
      </c>
      <c r="Q3292" t="s">
        <v>148</v>
      </c>
      <c r="R3292" t="s">
        <v>8659</v>
      </c>
      <c r="S3292" t="s">
        <v>8662</v>
      </c>
      <c r="T3292" t="b">
        <v>0</v>
      </c>
      <c r="U3292" t="b">
        <v>0</v>
      </c>
      <c r="V3292">
        <v>2</v>
      </c>
      <c r="W3292">
        <v>0</v>
      </c>
      <c r="X3292">
        <v>8</v>
      </c>
      <c r="AF3292" t="s">
        <v>15488</v>
      </c>
      <c r="AH3292" t="s">
        <v>15495</v>
      </c>
    </row>
    <row r="3293" spans="1:34" x14ac:dyDescent="0.25">
      <c r="A3293">
        <v>9</v>
      </c>
      <c r="B3293" t="s">
        <v>14677</v>
      </c>
      <c r="C3293" t="s">
        <v>14678</v>
      </c>
      <c r="D3293">
        <v>46235</v>
      </c>
      <c r="E3293">
        <v>46250</v>
      </c>
      <c r="F3293" t="s">
        <v>14682</v>
      </c>
      <c r="G3293" t="s">
        <v>14683</v>
      </c>
      <c r="H3293" t="s">
        <v>14725</v>
      </c>
      <c r="I3293" t="s">
        <v>14726</v>
      </c>
      <c r="J3293">
        <v>2</v>
      </c>
      <c r="L3293" t="s">
        <v>14692</v>
      </c>
      <c r="M3293" t="s">
        <v>14727</v>
      </c>
      <c r="N3293" t="s">
        <v>14728</v>
      </c>
      <c r="O3293" t="s">
        <v>15496</v>
      </c>
      <c r="P3293" t="s">
        <v>172</v>
      </c>
      <c r="Q3293" t="s">
        <v>148</v>
      </c>
      <c r="R3293" t="s">
        <v>8659</v>
      </c>
      <c r="S3293" t="s">
        <v>8645</v>
      </c>
      <c r="T3293" t="b">
        <v>1</v>
      </c>
      <c r="U3293" t="b">
        <v>0</v>
      </c>
      <c r="V3293">
        <v>1</v>
      </c>
      <c r="W3293">
        <v>20</v>
      </c>
      <c r="X3293">
        <v>10</v>
      </c>
      <c r="AB3293">
        <v>2</v>
      </c>
      <c r="AC3293">
        <v>1</v>
      </c>
      <c r="AD3293">
        <v>2</v>
      </c>
      <c r="AE3293" t="s">
        <v>8420</v>
      </c>
      <c r="AG3293" t="s">
        <v>14821</v>
      </c>
      <c r="AH3293" t="s">
        <v>15497</v>
      </c>
    </row>
    <row r="3294" spans="1:34" x14ac:dyDescent="0.25">
      <c r="A3294">
        <v>9</v>
      </c>
      <c r="B3294" t="s">
        <v>14677</v>
      </c>
      <c r="C3294" t="s">
        <v>14678</v>
      </c>
      <c r="D3294">
        <v>46235</v>
      </c>
      <c r="E3294">
        <v>46250</v>
      </c>
      <c r="F3294" t="s">
        <v>14682</v>
      </c>
      <c r="G3294" t="s">
        <v>14683</v>
      </c>
      <c r="H3294" t="s">
        <v>14725</v>
      </c>
      <c r="I3294" t="s">
        <v>14726</v>
      </c>
      <c r="J3294">
        <v>2</v>
      </c>
      <c r="L3294" t="s">
        <v>14692</v>
      </c>
      <c r="M3294" t="s">
        <v>14727</v>
      </c>
      <c r="N3294" t="s">
        <v>14728</v>
      </c>
      <c r="O3294" t="s">
        <v>15498</v>
      </c>
      <c r="P3294" t="s">
        <v>172</v>
      </c>
      <c r="Q3294" t="s">
        <v>148</v>
      </c>
      <c r="R3294" t="s">
        <v>8659</v>
      </c>
      <c r="S3294" t="s">
        <v>8645</v>
      </c>
      <c r="T3294" t="b">
        <v>1</v>
      </c>
      <c r="U3294" t="b">
        <v>0</v>
      </c>
      <c r="V3294">
        <v>2</v>
      </c>
      <c r="W3294">
        <v>20</v>
      </c>
      <c r="X3294">
        <v>10</v>
      </c>
      <c r="AB3294">
        <v>2</v>
      </c>
      <c r="AC3294">
        <v>1</v>
      </c>
      <c r="AD3294">
        <v>2</v>
      </c>
      <c r="AE3294" t="s">
        <v>8420</v>
      </c>
      <c r="AG3294" t="s">
        <v>14821</v>
      </c>
      <c r="AH3294" t="s">
        <v>15499</v>
      </c>
    </row>
    <row r="3295" spans="1:34" x14ac:dyDescent="0.25">
      <c r="A3295">
        <v>9</v>
      </c>
      <c r="B3295" t="s">
        <v>14677</v>
      </c>
      <c r="C3295" t="s">
        <v>14678</v>
      </c>
      <c r="D3295">
        <v>46235</v>
      </c>
      <c r="E3295">
        <v>46250</v>
      </c>
      <c r="F3295" t="s">
        <v>14682</v>
      </c>
      <c r="G3295" t="s">
        <v>14683</v>
      </c>
      <c r="H3295" t="s">
        <v>14725</v>
      </c>
      <c r="I3295" t="s">
        <v>14726</v>
      </c>
      <c r="J3295">
        <v>2</v>
      </c>
      <c r="L3295" t="s">
        <v>14692</v>
      </c>
      <c r="M3295" t="s">
        <v>14727</v>
      </c>
      <c r="N3295" t="s">
        <v>14728</v>
      </c>
      <c r="O3295" t="s">
        <v>15500</v>
      </c>
      <c r="P3295" t="s">
        <v>147</v>
      </c>
      <c r="Q3295" t="s">
        <v>148</v>
      </c>
      <c r="R3295" t="s">
        <v>8659</v>
      </c>
      <c r="S3295" t="s">
        <v>8645</v>
      </c>
      <c r="T3295" t="b">
        <v>0</v>
      </c>
      <c r="U3295" t="b">
        <v>0</v>
      </c>
      <c r="V3295">
        <v>1</v>
      </c>
      <c r="W3295">
        <v>110</v>
      </c>
      <c r="X3295">
        <v>10</v>
      </c>
      <c r="AB3295">
        <v>2</v>
      </c>
      <c r="AC3295">
        <v>1</v>
      </c>
      <c r="AD3295">
        <v>3</v>
      </c>
      <c r="AE3295" t="s">
        <v>2164</v>
      </c>
      <c r="AG3295" t="s">
        <v>15501</v>
      </c>
      <c r="AH3295" t="s">
        <v>15502</v>
      </c>
    </row>
    <row r="3296" spans="1:34" x14ac:dyDescent="0.25">
      <c r="A3296">
        <v>9</v>
      </c>
      <c r="B3296" t="s">
        <v>14677</v>
      </c>
      <c r="C3296" t="s">
        <v>14678</v>
      </c>
      <c r="D3296">
        <v>46235</v>
      </c>
      <c r="E3296">
        <v>46250</v>
      </c>
      <c r="F3296" t="s">
        <v>14682</v>
      </c>
      <c r="G3296" t="s">
        <v>14683</v>
      </c>
      <c r="H3296" t="s">
        <v>14725</v>
      </c>
      <c r="I3296" t="s">
        <v>14726</v>
      </c>
      <c r="J3296">
        <v>2</v>
      </c>
      <c r="L3296" t="s">
        <v>14692</v>
      </c>
      <c r="M3296" t="s">
        <v>14727</v>
      </c>
      <c r="N3296" t="s">
        <v>14728</v>
      </c>
      <c r="O3296" t="s">
        <v>15503</v>
      </c>
      <c r="P3296" t="s">
        <v>147</v>
      </c>
      <c r="Q3296" t="s">
        <v>148</v>
      </c>
      <c r="R3296" t="s">
        <v>8659</v>
      </c>
      <c r="S3296" t="s">
        <v>8645</v>
      </c>
      <c r="T3296" t="b">
        <v>0</v>
      </c>
      <c r="U3296" t="b">
        <v>0</v>
      </c>
      <c r="V3296">
        <v>2</v>
      </c>
      <c r="W3296">
        <v>130</v>
      </c>
      <c r="X3296">
        <v>10</v>
      </c>
      <c r="AB3296">
        <v>2</v>
      </c>
      <c r="AC3296">
        <v>1</v>
      </c>
      <c r="AD3296">
        <v>3</v>
      </c>
      <c r="AE3296" t="s">
        <v>618</v>
      </c>
      <c r="AG3296" t="s">
        <v>15504</v>
      </c>
      <c r="AH3296" t="s">
        <v>15505</v>
      </c>
    </row>
    <row r="3297" spans="1:34" x14ac:dyDescent="0.25">
      <c r="A3297">
        <v>9</v>
      </c>
      <c r="B3297" t="s">
        <v>14677</v>
      </c>
      <c r="C3297" t="s">
        <v>14678</v>
      </c>
      <c r="D3297">
        <v>46235</v>
      </c>
      <c r="E3297">
        <v>46250</v>
      </c>
      <c r="F3297" t="s">
        <v>14682</v>
      </c>
      <c r="G3297" t="s">
        <v>14683</v>
      </c>
      <c r="H3297" t="s">
        <v>14725</v>
      </c>
      <c r="I3297" t="s">
        <v>14726</v>
      </c>
      <c r="J3297">
        <v>2</v>
      </c>
      <c r="L3297" t="s">
        <v>14692</v>
      </c>
      <c r="M3297" t="s">
        <v>14727</v>
      </c>
      <c r="N3297" t="s">
        <v>14728</v>
      </c>
      <c r="O3297" t="s">
        <v>15506</v>
      </c>
      <c r="P3297" t="s">
        <v>147</v>
      </c>
      <c r="Q3297" t="s">
        <v>148</v>
      </c>
      <c r="R3297" t="s">
        <v>8659</v>
      </c>
      <c r="S3297" t="s">
        <v>8645</v>
      </c>
      <c r="T3297" t="b">
        <v>0</v>
      </c>
      <c r="U3297" t="b">
        <v>0</v>
      </c>
      <c r="V3297">
        <v>3</v>
      </c>
      <c r="W3297">
        <v>140</v>
      </c>
      <c r="X3297">
        <v>7</v>
      </c>
      <c r="AB3297">
        <v>2</v>
      </c>
      <c r="AC3297">
        <v>1</v>
      </c>
      <c r="AD3297">
        <v>3</v>
      </c>
      <c r="AE3297" t="s">
        <v>1745</v>
      </c>
      <c r="AG3297" t="s">
        <v>15507</v>
      </c>
      <c r="AH3297" t="s">
        <v>15508</v>
      </c>
    </row>
    <row r="3298" spans="1:34" x14ac:dyDescent="0.25">
      <c r="A3298">
        <v>9</v>
      </c>
      <c r="B3298" t="s">
        <v>14677</v>
      </c>
      <c r="C3298" t="s">
        <v>14678</v>
      </c>
      <c r="D3298">
        <v>46235</v>
      </c>
      <c r="E3298">
        <v>46250</v>
      </c>
      <c r="F3298" t="s">
        <v>14682</v>
      </c>
      <c r="G3298" t="s">
        <v>14683</v>
      </c>
      <c r="H3298" t="s">
        <v>14725</v>
      </c>
      <c r="I3298" t="s">
        <v>14726</v>
      </c>
      <c r="J3298">
        <v>2</v>
      </c>
      <c r="L3298" t="s">
        <v>14692</v>
      </c>
      <c r="M3298" t="s">
        <v>14727</v>
      </c>
      <c r="N3298" t="s">
        <v>14728</v>
      </c>
      <c r="O3298" t="s">
        <v>15509</v>
      </c>
      <c r="P3298" t="s">
        <v>147</v>
      </c>
      <c r="Q3298" t="s">
        <v>148</v>
      </c>
      <c r="R3298" t="s">
        <v>8659</v>
      </c>
      <c r="S3298" t="s">
        <v>8645</v>
      </c>
      <c r="T3298" t="b">
        <v>0</v>
      </c>
      <c r="U3298" t="b">
        <v>0</v>
      </c>
      <c r="V3298">
        <v>4</v>
      </c>
      <c r="W3298">
        <v>150</v>
      </c>
      <c r="X3298">
        <v>5.5</v>
      </c>
      <c r="AB3298">
        <v>2</v>
      </c>
      <c r="AC3298">
        <v>1</v>
      </c>
      <c r="AD3298">
        <v>3</v>
      </c>
      <c r="AE3298" t="s">
        <v>610</v>
      </c>
      <c r="AG3298" t="s">
        <v>15510</v>
      </c>
      <c r="AH3298" t="s">
        <v>15511</v>
      </c>
    </row>
    <row r="3299" spans="1:34" x14ac:dyDescent="0.25">
      <c r="A3299">
        <v>9</v>
      </c>
      <c r="B3299" t="s">
        <v>14677</v>
      </c>
      <c r="C3299" t="s">
        <v>14678</v>
      </c>
      <c r="D3299">
        <v>46235</v>
      </c>
      <c r="E3299">
        <v>46250</v>
      </c>
      <c r="F3299" t="s">
        <v>14682</v>
      </c>
      <c r="G3299" t="s">
        <v>14683</v>
      </c>
      <c r="H3299" t="s">
        <v>14725</v>
      </c>
      <c r="I3299" t="s">
        <v>14726</v>
      </c>
      <c r="J3299">
        <v>2</v>
      </c>
      <c r="L3299" t="s">
        <v>14692</v>
      </c>
      <c r="M3299" t="s">
        <v>14727</v>
      </c>
      <c r="N3299" t="s">
        <v>14728</v>
      </c>
      <c r="O3299" t="s">
        <v>15512</v>
      </c>
      <c r="P3299" t="s">
        <v>172</v>
      </c>
      <c r="Q3299" t="s">
        <v>148</v>
      </c>
      <c r="R3299" t="s">
        <v>8659</v>
      </c>
      <c r="S3299" t="s">
        <v>8645</v>
      </c>
      <c r="T3299" t="b">
        <v>1</v>
      </c>
      <c r="U3299" t="b">
        <v>0</v>
      </c>
      <c r="V3299">
        <v>3</v>
      </c>
      <c r="W3299">
        <v>20</v>
      </c>
      <c r="X3299">
        <v>10</v>
      </c>
      <c r="AB3299">
        <v>2</v>
      </c>
      <c r="AC3299">
        <v>1</v>
      </c>
      <c r="AD3299">
        <v>2</v>
      </c>
      <c r="AE3299" t="s">
        <v>8420</v>
      </c>
      <c r="AG3299" t="s">
        <v>14821</v>
      </c>
      <c r="AH3299" t="s">
        <v>15513</v>
      </c>
    </row>
    <row r="3300" spans="1:34" x14ac:dyDescent="0.25">
      <c r="A3300">
        <v>9</v>
      </c>
      <c r="B3300" t="s">
        <v>14677</v>
      </c>
      <c r="C3300" t="s">
        <v>14678</v>
      </c>
      <c r="D3300">
        <v>46235</v>
      </c>
      <c r="E3300">
        <v>46250</v>
      </c>
      <c r="F3300" t="s">
        <v>14682</v>
      </c>
      <c r="G3300" t="s">
        <v>14683</v>
      </c>
      <c r="H3300" t="s">
        <v>14725</v>
      </c>
      <c r="I3300" t="s">
        <v>14726</v>
      </c>
      <c r="J3300">
        <v>2</v>
      </c>
      <c r="L3300" t="s">
        <v>14692</v>
      </c>
      <c r="M3300" t="s">
        <v>14727</v>
      </c>
      <c r="N3300" t="s">
        <v>14728</v>
      </c>
      <c r="O3300" t="s">
        <v>15514</v>
      </c>
      <c r="P3300" t="s">
        <v>147</v>
      </c>
      <c r="Q3300" t="s">
        <v>148</v>
      </c>
      <c r="R3300" t="s">
        <v>8659</v>
      </c>
      <c r="S3300" t="s">
        <v>8645</v>
      </c>
      <c r="T3300" t="b">
        <v>0</v>
      </c>
      <c r="U3300" t="b">
        <v>0</v>
      </c>
      <c r="V3300">
        <v>5</v>
      </c>
      <c r="W3300">
        <v>150</v>
      </c>
      <c r="X3300">
        <v>5</v>
      </c>
      <c r="AB3300">
        <v>2</v>
      </c>
      <c r="AC3300">
        <v>1</v>
      </c>
      <c r="AD3300">
        <v>3</v>
      </c>
      <c r="AE3300" t="s">
        <v>610</v>
      </c>
      <c r="AG3300" t="s">
        <v>15510</v>
      </c>
      <c r="AH3300" t="s">
        <v>15515</v>
      </c>
    </row>
    <row r="3301" spans="1:34" x14ac:dyDescent="0.25">
      <c r="A3301">
        <v>9</v>
      </c>
      <c r="B3301" t="s">
        <v>14677</v>
      </c>
      <c r="C3301" t="s">
        <v>14678</v>
      </c>
      <c r="D3301">
        <v>46235</v>
      </c>
      <c r="E3301">
        <v>46250</v>
      </c>
      <c r="F3301" t="s">
        <v>14682</v>
      </c>
      <c r="G3301" t="s">
        <v>14683</v>
      </c>
      <c r="H3301" t="s">
        <v>14725</v>
      </c>
      <c r="I3301" t="s">
        <v>14726</v>
      </c>
      <c r="J3301">
        <v>2</v>
      </c>
      <c r="L3301" t="s">
        <v>14692</v>
      </c>
      <c r="M3301" t="s">
        <v>14727</v>
      </c>
      <c r="N3301" t="s">
        <v>14728</v>
      </c>
      <c r="O3301" t="s">
        <v>15516</v>
      </c>
      <c r="P3301" t="s">
        <v>14742</v>
      </c>
      <c r="Q3301" t="s">
        <v>148</v>
      </c>
      <c r="R3301" t="s">
        <v>8659</v>
      </c>
      <c r="S3301" t="s">
        <v>149</v>
      </c>
      <c r="T3301" t="b">
        <v>1</v>
      </c>
      <c r="U3301" t="b">
        <v>0</v>
      </c>
      <c r="V3301">
        <v>1</v>
      </c>
      <c r="W3301">
        <v>20</v>
      </c>
      <c r="X3301">
        <v>10</v>
      </c>
      <c r="AB3301">
        <v>2</v>
      </c>
      <c r="AC3301">
        <v>1</v>
      </c>
      <c r="AD3301">
        <v>3</v>
      </c>
      <c r="AE3301" t="s">
        <v>8420</v>
      </c>
      <c r="AG3301" t="s">
        <v>15517</v>
      </c>
      <c r="AH3301" t="s">
        <v>15518</v>
      </c>
    </row>
    <row r="3302" spans="1:34" x14ac:dyDescent="0.25">
      <c r="A3302">
        <v>9</v>
      </c>
      <c r="B3302" t="s">
        <v>14677</v>
      </c>
      <c r="C3302" t="s">
        <v>14678</v>
      </c>
      <c r="D3302">
        <v>46235</v>
      </c>
      <c r="E3302">
        <v>46250</v>
      </c>
      <c r="F3302" t="s">
        <v>14682</v>
      </c>
      <c r="G3302" t="s">
        <v>14683</v>
      </c>
      <c r="H3302" t="s">
        <v>14725</v>
      </c>
      <c r="I3302" t="s">
        <v>14726</v>
      </c>
      <c r="J3302">
        <v>2</v>
      </c>
      <c r="L3302" t="s">
        <v>14692</v>
      </c>
      <c r="M3302" t="s">
        <v>14727</v>
      </c>
      <c r="N3302" t="s">
        <v>14728</v>
      </c>
      <c r="O3302" t="s">
        <v>15519</v>
      </c>
      <c r="P3302" t="s">
        <v>14742</v>
      </c>
      <c r="Q3302" t="s">
        <v>148</v>
      </c>
      <c r="R3302" t="s">
        <v>8659</v>
      </c>
      <c r="S3302" t="s">
        <v>149</v>
      </c>
      <c r="T3302" t="b">
        <v>1</v>
      </c>
      <c r="U3302" t="b">
        <v>0</v>
      </c>
      <c r="V3302">
        <v>2</v>
      </c>
      <c r="W3302">
        <v>50</v>
      </c>
      <c r="X3302">
        <v>12</v>
      </c>
      <c r="AB3302">
        <v>2</v>
      </c>
      <c r="AC3302">
        <v>1</v>
      </c>
      <c r="AD3302">
        <v>3</v>
      </c>
      <c r="AE3302" t="s">
        <v>618</v>
      </c>
      <c r="AG3302" t="s">
        <v>15520</v>
      </c>
      <c r="AH3302" t="s">
        <v>15521</v>
      </c>
    </row>
    <row r="3303" spans="1:34" x14ac:dyDescent="0.25">
      <c r="A3303">
        <v>9</v>
      </c>
      <c r="B3303" t="s">
        <v>14677</v>
      </c>
      <c r="C3303" t="s">
        <v>14678</v>
      </c>
      <c r="D3303">
        <v>46235</v>
      </c>
      <c r="E3303">
        <v>46250</v>
      </c>
      <c r="F3303" t="s">
        <v>14682</v>
      </c>
      <c r="G3303" t="s">
        <v>14683</v>
      </c>
      <c r="H3303" t="s">
        <v>14725</v>
      </c>
      <c r="I3303" t="s">
        <v>14726</v>
      </c>
      <c r="J3303">
        <v>2</v>
      </c>
      <c r="L3303" t="s">
        <v>14692</v>
      </c>
      <c r="M3303" t="s">
        <v>14727</v>
      </c>
      <c r="N3303" t="s">
        <v>14728</v>
      </c>
      <c r="O3303" t="s">
        <v>15522</v>
      </c>
      <c r="P3303" t="s">
        <v>14743</v>
      </c>
      <c r="Q3303" t="s">
        <v>148</v>
      </c>
      <c r="R3303" t="s">
        <v>8659</v>
      </c>
      <c r="S3303" t="s">
        <v>8645</v>
      </c>
      <c r="T3303" t="b">
        <v>0</v>
      </c>
      <c r="U3303" t="b">
        <v>0</v>
      </c>
      <c r="V3303">
        <v>1</v>
      </c>
      <c r="W3303">
        <v>50</v>
      </c>
      <c r="X3303">
        <v>10</v>
      </c>
      <c r="AB3303">
        <v>2</v>
      </c>
      <c r="AC3303">
        <v>1</v>
      </c>
      <c r="AD3303">
        <v>3</v>
      </c>
      <c r="AE3303" t="s">
        <v>8420</v>
      </c>
      <c r="AG3303" t="s">
        <v>15523</v>
      </c>
      <c r="AH3303" t="s">
        <v>15524</v>
      </c>
    </row>
    <row r="3304" spans="1:34" x14ac:dyDescent="0.25">
      <c r="A3304">
        <v>9</v>
      </c>
      <c r="B3304" t="s">
        <v>14677</v>
      </c>
      <c r="C3304" t="s">
        <v>14678</v>
      </c>
      <c r="D3304">
        <v>46235</v>
      </c>
      <c r="E3304">
        <v>46250</v>
      </c>
      <c r="F3304" t="s">
        <v>14682</v>
      </c>
      <c r="G3304" t="s">
        <v>14683</v>
      </c>
      <c r="H3304" t="s">
        <v>14725</v>
      </c>
      <c r="I3304" t="s">
        <v>14726</v>
      </c>
      <c r="J3304">
        <v>2</v>
      </c>
      <c r="L3304" t="s">
        <v>14692</v>
      </c>
      <c r="M3304" t="s">
        <v>14727</v>
      </c>
      <c r="N3304" t="s">
        <v>14728</v>
      </c>
      <c r="O3304" t="s">
        <v>15525</v>
      </c>
      <c r="P3304" t="s">
        <v>14743</v>
      </c>
      <c r="Q3304" t="s">
        <v>148</v>
      </c>
      <c r="R3304" t="s">
        <v>8659</v>
      </c>
      <c r="S3304" t="s">
        <v>8645</v>
      </c>
      <c r="T3304" t="b">
        <v>0</v>
      </c>
      <c r="U3304" t="b">
        <v>0</v>
      </c>
      <c r="V3304">
        <v>2</v>
      </c>
      <c r="W3304">
        <v>90</v>
      </c>
      <c r="X3304">
        <v>10</v>
      </c>
      <c r="AB3304">
        <v>2</v>
      </c>
      <c r="AC3304">
        <v>1</v>
      </c>
      <c r="AD3304">
        <v>3</v>
      </c>
      <c r="AE3304" t="s">
        <v>2289</v>
      </c>
      <c r="AG3304" t="s">
        <v>15526</v>
      </c>
      <c r="AH3304" t="s">
        <v>15527</v>
      </c>
    </row>
    <row r="3305" spans="1:34" x14ac:dyDescent="0.25">
      <c r="A3305">
        <v>9</v>
      </c>
      <c r="B3305" t="s">
        <v>14677</v>
      </c>
      <c r="C3305" t="s">
        <v>14678</v>
      </c>
      <c r="D3305">
        <v>46235</v>
      </c>
      <c r="E3305">
        <v>46250</v>
      </c>
      <c r="F3305" t="s">
        <v>14682</v>
      </c>
      <c r="G3305" t="s">
        <v>14683</v>
      </c>
      <c r="H3305" t="s">
        <v>14725</v>
      </c>
      <c r="I3305" t="s">
        <v>14726</v>
      </c>
      <c r="J3305">
        <v>2</v>
      </c>
      <c r="L3305" t="s">
        <v>14692</v>
      </c>
      <c r="M3305" t="s">
        <v>14727</v>
      </c>
      <c r="N3305" t="s">
        <v>14728</v>
      </c>
      <c r="O3305" t="s">
        <v>15528</v>
      </c>
      <c r="P3305" t="s">
        <v>14743</v>
      </c>
      <c r="Q3305" t="s">
        <v>148</v>
      </c>
      <c r="R3305" t="s">
        <v>8659</v>
      </c>
      <c r="S3305" t="s">
        <v>8645</v>
      </c>
      <c r="T3305" t="b">
        <v>0</v>
      </c>
      <c r="U3305" t="b">
        <v>0</v>
      </c>
      <c r="V3305">
        <v>3</v>
      </c>
      <c r="W3305">
        <v>100</v>
      </c>
      <c r="X3305">
        <v>10</v>
      </c>
      <c r="AB3305">
        <v>2</v>
      </c>
      <c r="AC3305">
        <v>1</v>
      </c>
      <c r="AD3305">
        <v>3</v>
      </c>
      <c r="AE3305" t="s">
        <v>2289</v>
      </c>
      <c r="AG3305" t="s">
        <v>15526</v>
      </c>
      <c r="AH3305" t="s">
        <v>15529</v>
      </c>
    </row>
    <row r="3306" spans="1:34" x14ac:dyDescent="0.25">
      <c r="A3306">
        <v>9</v>
      </c>
      <c r="B3306" t="s">
        <v>14677</v>
      </c>
      <c r="C3306" t="s">
        <v>14678</v>
      </c>
      <c r="D3306">
        <v>46235</v>
      </c>
      <c r="E3306">
        <v>46250</v>
      </c>
      <c r="F3306" t="s">
        <v>14682</v>
      </c>
      <c r="G3306" t="s">
        <v>14683</v>
      </c>
      <c r="H3306" t="s">
        <v>14725</v>
      </c>
      <c r="I3306" t="s">
        <v>14726</v>
      </c>
      <c r="J3306">
        <v>2</v>
      </c>
      <c r="L3306" t="s">
        <v>14692</v>
      </c>
      <c r="M3306" t="s">
        <v>14727</v>
      </c>
      <c r="N3306" t="s">
        <v>14728</v>
      </c>
      <c r="O3306" t="s">
        <v>15530</v>
      </c>
      <c r="P3306" t="s">
        <v>14743</v>
      </c>
      <c r="Q3306" t="s">
        <v>148</v>
      </c>
      <c r="R3306" t="s">
        <v>8659</v>
      </c>
      <c r="S3306" t="s">
        <v>8645</v>
      </c>
      <c r="T3306" t="b">
        <v>0</v>
      </c>
      <c r="U3306" t="b">
        <v>0</v>
      </c>
      <c r="V3306">
        <v>4</v>
      </c>
      <c r="W3306">
        <v>100</v>
      </c>
      <c r="X3306">
        <v>10</v>
      </c>
      <c r="AB3306">
        <v>2</v>
      </c>
      <c r="AC3306">
        <v>1</v>
      </c>
      <c r="AD3306">
        <v>3</v>
      </c>
      <c r="AE3306" t="s">
        <v>1745</v>
      </c>
      <c r="AG3306" t="s">
        <v>15531</v>
      </c>
      <c r="AH3306" t="s">
        <v>15532</v>
      </c>
    </row>
    <row r="3307" spans="1:34" x14ac:dyDescent="0.25">
      <c r="A3307">
        <v>9</v>
      </c>
      <c r="B3307" t="s">
        <v>14677</v>
      </c>
      <c r="C3307" t="s">
        <v>14678</v>
      </c>
      <c r="D3307">
        <v>46235</v>
      </c>
      <c r="E3307">
        <v>46250</v>
      </c>
      <c r="F3307" t="s">
        <v>14682</v>
      </c>
      <c r="G3307" t="s">
        <v>14683</v>
      </c>
      <c r="H3307" t="s">
        <v>14725</v>
      </c>
      <c r="I3307" t="s">
        <v>14726</v>
      </c>
      <c r="J3307">
        <v>2</v>
      </c>
      <c r="L3307" t="s">
        <v>14692</v>
      </c>
      <c r="M3307" t="s">
        <v>14727</v>
      </c>
      <c r="N3307" t="s">
        <v>14728</v>
      </c>
      <c r="O3307" t="s">
        <v>15533</v>
      </c>
      <c r="P3307" t="s">
        <v>200</v>
      </c>
      <c r="Q3307" t="s">
        <v>148</v>
      </c>
      <c r="R3307" t="s">
        <v>8490</v>
      </c>
      <c r="S3307" t="s">
        <v>8645</v>
      </c>
      <c r="T3307" t="b">
        <v>0</v>
      </c>
      <c r="U3307" t="b">
        <v>0</v>
      </c>
      <c r="V3307">
        <v>1</v>
      </c>
      <c r="W3307">
        <v>40</v>
      </c>
      <c r="X3307">
        <v>10</v>
      </c>
      <c r="AB3307">
        <v>2</v>
      </c>
      <c r="AC3307">
        <v>1</v>
      </c>
      <c r="AD3307">
        <v>3</v>
      </c>
      <c r="AE3307" t="s">
        <v>618</v>
      </c>
      <c r="AG3307" t="s">
        <v>3189</v>
      </c>
      <c r="AH3307" t="s">
        <v>15534</v>
      </c>
    </row>
    <row r="3308" spans="1:34" x14ac:dyDescent="0.25">
      <c r="A3308">
        <v>9</v>
      </c>
      <c r="B3308" t="s">
        <v>14677</v>
      </c>
      <c r="C3308" t="s">
        <v>14678</v>
      </c>
      <c r="D3308">
        <v>46235</v>
      </c>
      <c r="E3308">
        <v>46250</v>
      </c>
      <c r="F3308" t="s">
        <v>14682</v>
      </c>
      <c r="G3308" t="s">
        <v>14683</v>
      </c>
      <c r="H3308" t="s">
        <v>14725</v>
      </c>
      <c r="I3308" t="s">
        <v>14726</v>
      </c>
      <c r="J3308">
        <v>2</v>
      </c>
      <c r="L3308" t="s">
        <v>14692</v>
      </c>
      <c r="M3308" t="s">
        <v>14727</v>
      </c>
      <c r="N3308" t="s">
        <v>14728</v>
      </c>
      <c r="O3308" t="s">
        <v>15535</v>
      </c>
      <c r="P3308" t="s">
        <v>200</v>
      </c>
      <c r="Q3308" t="s">
        <v>148</v>
      </c>
      <c r="R3308" t="s">
        <v>8490</v>
      </c>
      <c r="S3308" t="s">
        <v>8645</v>
      </c>
      <c r="T3308" t="b">
        <v>0</v>
      </c>
      <c r="U3308" t="b">
        <v>0</v>
      </c>
      <c r="V3308">
        <v>2</v>
      </c>
      <c r="W3308">
        <v>40</v>
      </c>
      <c r="X3308">
        <v>12</v>
      </c>
      <c r="AB3308">
        <v>2</v>
      </c>
      <c r="AC3308">
        <v>1</v>
      </c>
      <c r="AD3308">
        <v>3</v>
      </c>
      <c r="AE3308" t="s">
        <v>618</v>
      </c>
      <c r="AG3308" t="s">
        <v>15536</v>
      </c>
      <c r="AH3308" t="s">
        <v>15537</v>
      </c>
    </row>
    <row r="3309" spans="1:34" x14ac:dyDescent="0.25">
      <c r="A3309">
        <v>9</v>
      </c>
      <c r="B3309" t="s">
        <v>14677</v>
      </c>
      <c r="C3309" t="s">
        <v>14678</v>
      </c>
      <c r="D3309">
        <v>46235</v>
      </c>
      <c r="E3309">
        <v>46250</v>
      </c>
      <c r="F3309" t="s">
        <v>14682</v>
      </c>
      <c r="G3309" t="s">
        <v>14683</v>
      </c>
      <c r="H3309" t="s">
        <v>14725</v>
      </c>
      <c r="I3309" t="s">
        <v>14726</v>
      </c>
      <c r="J3309">
        <v>2</v>
      </c>
      <c r="L3309" t="s">
        <v>14692</v>
      </c>
      <c r="M3309" t="s">
        <v>14727</v>
      </c>
      <c r="N3309" t="s">
        <v>14728</v>
      </c>
      <c r="O3309" t="s">
        <v>15538</v>
      </c>
      <c r="P3309" t="s">
        <v>200</v>
      </c>
      <c r="Q3309" t="s">
        <v>148</v>
      </c>
      <c r="R3309" t="s">
        <v>8490</v>
      </c>
      <c r="S3309" t="s">
        <v>8645</v>
      </c>
      <c r="T3309" t="b">
        <v>0</v>
      </c>
      <c r="U3309" t="b">
        <v>0</v>
      </c>
      <c r="V3309">
        <v>3</v>
      </c>
      <c r="W3309">
        <v>50</v>
      </c>
      <c r="X3309">
        <v>10</v>
      </c>
      <c r="AB3309">
        <v>2</v>
      </c>
      <c r="AC3309">
        <v>1</v>
      </c>
      <c r="AD3309">
        <v>3</v>
      </c>
      <c r="AE3309" t="s">
        <v>618</v>
      </c>
      <c r="AG3309" t="s">
        <v>15536</v>
      </c>
      <c r="AH3309" t="s">
        <v>15539</v>
      </c>
    </row>
    <row r="3310" spans="1:34" x14ac:dyDescent="0.25">
      <c r="A3310">
        <v>9</v>
      </c>
      <c r="B3310" t="s">
        <v>14677</v>
      </c>
      <c r="C3310" t="s">
        <v>14678</v>
      </c>
      <c r="D3310">
        <v>46235</v>
      </c>
      <c r="E3310">
        <v>46250</v>
      </c>
      <c r="F3310" t="s">
        <v>14682</v>
      </c>
      <c r="G3310" t="s">
        <v>14683</v>
      </c>
      <c r="H3310" t="s">
        <v>14725</v>
      </c>
      <c r="I3310" t="s">
        <v>14726</v>
      </c>
      <c r="J3310">
        <v>2</v>
      </c>
      <c r="L3310" t="s">
        <v>14692</v>
      </c>
      <c r="M3310" t="s">
        <v>14727</v>
      </c>
      <c r="N3310" t="s">
        <v>14728</v>
      </c>
      <c r="O3310" t="s">
        <v>15540</v>
      </c>
      <c r="P3310" t="s">
        <v>313</v>
      </c>
      <c r="Q3310" t="s">
        <v>148</v>
      </c>
      <c r="R3310" t="s">
        <v>8659</v>
      </c>
      <c r="S3310" t="s">
        <v>8645</v>
      </c>
      <c r="T3310" t="b">
        <v>0</v>
      </c>
      <c r="U3310" t="b">
        <v>0</v>
      </c>
      <c r="V3310">
        <v>1</v>
      </c>
      <c r="W3310">
        <v>60</v>
      </c>
      <c r="X3310">
        <v>11</v>
      </c>
      <c r="AB3310">
        <v>2</v>
      </c>
      <c r="AC3310">
        <v>1</v>
      </c>
      <c r="AD3310">
        <v>3</v>
      </c>
      <c r="AE3310" t="s">
        <v>618</v>
      </c>
      <c r="AG3310" t="s">
        <v>3189</v>
      </c>
      <c r="AH3310" t="s">
        <v>15541</v>
      </c>
    </row>
    <row r="3311" spans="1:34" x14ac:dyDescent="0.25">
      <c r="A3311">
        <v>9</v>
      </c>
      <c r="B3311" t="s">
        <v>14677</v>
      </c>
      <c r="C3311" t="s">
        <v>14678</v>
      </c>
      <c r="D3311">
        <v>46235</v>
      </c>
      <c r="E3311">
        <v>46250</v>
      </c>
      <c r="F3311" t="s">
        <v>14682</v>
      </c>
      <c r="G3311" t="s">
        <v>14683</v>
      </c>
      <c r="H3311" t="s">
        <v>14725</v>
      </c>
      <c r="I3311" t="s">
        <v>14726</v>
      </c>
      <c r="J3311">
        <v>2</v>
      </c>
      <c r="L3311" t="s">
        <v>14692</v>
      </c>
      <c r="M3311" t="s">
        <v>14727</v>
      </c>
      <c r="N3311" t="s">
        <v>14728</v>
      </c>
      <c r="O3311" t="s">
        <v>15542</v>
      </c>
      <c r="P3311" t="s">
        <v>313</v>
      </c>
      <c r="Q3311" t="s">
        <v>148</v>
      </c>
      <c r="R3311" t="s">
        <v>8659</v>
      </c>
      <c r="S3311" t="s">
        <v>8645</v>
      </c>
      <c r="T3311" t="b">
        <v>0</v>
      </c>
      <c r="U3311" t="b">
        <v>0</v>
      </c>
      <c r="V3311">
        <v>2</v>
      </c>
      <c r="W3311">
        <v>60</v>
      </c>
      <c r="X3311">
        <v>10</v>
      </c>
      <c r="AB3311">
        <v>3</v>
      </c>
      <c r="AC3311">
        <v>1</v>
      </c>
      <c r="AD3311">
        <v>2</v>
      </c>
      <c r="AE3311" t="s">
        <v>618</v>
      </c>
      <c r="AG3311" t="s">
        <v>15543</v>
      </c>
      <c r="AH3311" t="s">
        <v>15544</v>
      </c>
    </row>
    <row r="3312" spans="1:34" x14ac:dyDescent="0.25">
      <c r="A3312">
        <v>9</v>
      </c>
      <c r="B3312" t="s">
        <v>14677</v>
      </c>
      <c r="C3312" t="s">
        <v>14678</v>
      </c>
      <c r="D3312">
        <v>46235</v>
      </c>
      <c r="E3312">
        <v>46250</v>
      </c>
      <c r="F3312" t="s">
        <v>14682</v>
      </c>
      <c r="G3312" t="s">
        <v>14683</v>
      </c>
      <c r="H3312" t="s">
        <v>14725</v>
      </c>
      <c r="I3312" t="s">
        <v>14726</v>
      </c>
      <c r="J3312">
        <v>2</v>
      </c>
      <c r="L3312" t="s">
        <v>14692</v>
      </c>
      <c r="M3312" t="s">
        <v>14727</v>
      </c>
      <c r="N3312" t="s">
        <v>14728</v>
      </c>
      <c r="O3312" t="s">
        <v>15545</v>
      </c>
      <c r="P3312" t="s">
        <v>313</v>
      </c>
      <c r="Q3312" t="s">
        <v>148</v>
      </c>
      <c r="R3312" t="s">
        <v>8659</v>
      </c>
      <c r="S3312" t="s">
        <v>8645</v>
      </c>
      <c r="T3312" t="b">
        <v>0</v>
      </c>
      <c r="U3312" t="b">
        <v>0</v>
      </c>
      <c r="V3312">
        <v>3</v>
      </c>
      <c r="W3312">
        <v>60</v>
      </c>
      <c r="X3312">
        <v>9</v>
      </c>
      <c r="AB3312">
        <v>3</v>
      </c>
      <c r="AC3312">
        <v>1</v>
      </c>
      <c r="AD3312">
        <v>2</v>
      </c>
      <c r="AE3312" t="s">
        <v>618</v>
      </c>
      <c r="AG3312" t="s">
        <v>15543</v>
      </c>
      <c r="AH3312" t="s">
        <v>15546</v>
      </c>
    </row>
    <row r="3313" spans="1:34" x14ac:dyDescent="0.25">
      <c r="A3313">
        <v>9</v>
      </c>
      <c r="B3313" t="s">
        <v>14677</v>
      </c>
      <c r="C3313" t="s">
        <v>14678</v>
      </c>
      <c r="D3313">
        <v>46235</v>
      </c>
      <c r="E3313">
        <v>46250</v>
      </c>
      <c r="F3313" t="s">
        <v>14682</v>
      </c>
      <c r="G3313" t="s">
        <v>14683</v>
      </c>
      <c r="H3313" t="s">
        <v>14725</v>
      </c>
      <c r="I3313" t="s">
        <v>14726</v>
      </c>
      <c r="J3313">
        <v>2</v>
      </c>
      <c r="L3313" t="s">
        <v>14692</v>
      </c>
      <c r="M3313" t="s">
        <v>14727</v>
      </c>
      <c r="N3313" t="s">
        <v>14728</v>
      </c>
      <c r="O3313" t="s">
        <v>15547</v>
      </c>
      <c r="P3313" t="s">
        <v>217</v>
      </c>
      <c r="Q3313" t="s">
        <v>8650</v>
      </c>
      <c r="R3313" t="s">
        <v>8637</v>
      </c>
      <c r="S3313" t="s">
        <v>8645</v>
      </c>
      <c r="T3313" t="b">
        <v>1</v>
      </c>
      <c r="U3313" t="b">
        <v>0</v>
      </c>
      <c r="V3313">
        <v>1</v>
      </c>
      <c r="W3313">
        <v>25</v>
      </c>
      <c r="X3313">
        <v>9</v>
      </c>
      <c r="AB3313">
        <v>2</v>
      </c>
      <c r="AC3313">
        <v>1</v>
      </c>
      <c r="AD3313">
        <v>3</v>
      </c>
      <c r="AE3313" t="s">
        <v>618</v>
      </c>
      <c r="AG3313" t="s">
        <v>3189</v>
      </c>
      <c r="AH3313" t="s">
        <v>15548</v>
      </c>
    </row>
    <row r="3314" spans="1:34" x14ac:dyDescent="0.25">
      <c r="A3314">
        <v>9</v>
      </c>
      <c r="B3314" t="s">
        <v>14677</v>
      </c>
      <c r="C3314" t="s">
        <v>14678</v>
      </c>
      <c r="D3314">
        <v>46235</v>
      </c>
      <c r="E3314">
        <v>46250</v>
      </c>
      <c r="F3314" t="s">
        <v>14682</v>
      </c>
      <c r="G3314" t="s">
        <v>14683</v>
      </c>
      <c r="H3314" t="s">
        <v>14725</v>
      </c>
      <c r="I3314" t="s">
        <v>14726</v>
      </c>
      <c r="J3314">
        <v>2</v>
      </c>
      <c r="L3314" t="s">
        <v>14692</v>
      </c>
      <c r="M3314" t="s">
        <v>14727</v>
      </c>
      <c r="N3314" t="s">
        <v>14728</v>
      </c>
      <c r="O3314" t="s">
        <v>15549</v>
      </c>
      <c r="P3314" t="s">
        <v>217</v>
      </c>
      <c r="Q3314" t="s">
        <v>8650</v>
      </c>
      <c r="R3314" t="s">
        <v>8637</v>
      </c>
      <c r="S3314" t="s">
        <v>8645</v>
      </c>
      <c r="T3314" t="b">
        <v>1</v>
      </c>
      <c r="U3314" t="b">
        <v>0</v>
      </c>
      <c r="V3314">
        <v>2</v>
      </c>
      <c r="W3314">
        <v>25</v>
      </c>
      <c r="X3314">
        <v>10</v>
      </c>
      <c r="AB3314">
        <v>2</v>
      </c>
      <c r="AC3314">
        <v>1</v>
      </c>
      <c r="AD3314">
        <v>3</v>
      </c>
      <c r="AE3314" t="s">
        <v>1745</v>
      </c>
      <c r="AG3314" t="s">
        <v>2181</v>
      </c>
      <c r="AH3314" t="s">
        <v>15550</v>
      </c>
    </row>
    <row r="3315" spans="1:34" x14ac:dyDescent="0.25">
      <c r="A3315">
        <v>9</v>
      </c>
      <c r="B3315" t="s">
        <v>14677</v>
      </c>
      <c r="C3315" t="s">
        <v>14678</v>
      </c>
      <c r="D3315">
        <v>46235</v>
      </c>
      <c r="E3315">
        <v>46250</v>
      </c>
      <c r="F3315" t="s">
        <v>14682</v>
      </c>
      <c r="G3315" t="s">
        <v>14683</v>
      </c>
      <c r="H3315" t="s">
        <v>14725</v>
      </c>
      <c r="I3315" t="s">
        <v>14726</v>
      </c>
      <c r="J3315">
        <v>2</v>
      </c>
      <c r="L3315" t="s">
        <v>14692</v>
      </c>
      <c r="M3315" t="s">
        <v>14727</v>
      </c>
      <c r="N3315" t="s">
        <v>14728</v>
      </c>
      <c r="O3315" t="s">
        <v>15551</v>
      </c>
      <c r="P3315" t="s">
        <v>217</v>
      </c>
      <c r="Q3315" t="s">
        <v>8650</v>
      </c>
      <c r="R3315" t="s">
        <v>8637</v>
      </c>
      <c r="S3315" t="s">
        <v>8645</v>
      </c>
      <c r="T3315" t="b">
        <v>1</v>
      </c>
      <c r="U3315" t="b">
        <v>0</v>
      </c>
      <c r="V3315">
        <v>3</v>
      </c>
      <c r="W3315">
        <v>25</v>
      </c>
      <c r="X3315">
        <v>9</v>
      </c>
      <c r="AB3315">
        <v>2</v>
      </c>
      <c r="AC3315">
        <v>1</v>
      </c>
      <c r="AD3315">
        <v>3</v>
      </c>
      <c r="AE3315" t="s">
        <v>1745</v>
      </c>
      <c r="AG3315" t="s">
        <v>2181</v>
      </c>
      <c r="AH3315" t="s">
        <v>15552</v>
      </c>
    </row>
    <row r="3316" spans="1:34" x14ac:dyDescent="0.25">
      <c r="A3316">
        <v>9</v>
      </c>
      <c r="B3316" t="s">
        <v>14677</v>
      </c>
      <c r="C3316" t="s">
        <v>14678</v>
      </c>
      <c r="D3316">
        <v>46235</v>
      </c>
      <c r="E3316">
        <v>46250</v>
      </c>
      <c r="F3316" t="s">
        <v>14682</v>
      </c>
      <c r="G3316" t="s">
        <v>14683</v>
      </c>
      <c r="H3316" t="s">
        <v>14725</v>
      </c>
      <c r="I3316" t="s">
        <v>14726</v>
      </c>
      <c r="J3316">
        <v>2</v>
      </c>
      <c r="L3316" t="s">
        <v>14692</v>
      </c>
      <c r="M3316" t="s">
        <v>14727</v>
      </c>
      <c r="N3316" t="s">
        <v>14728</v>
      </c>
      <c r="O3316" t="s">
        <v>15553</v>
      </c>
      <c r="P3316" t="s">
        <v>209</v>
      </c>
      <c r="Q3316" t="s">
        <v>8650</v>
      </c>
      <c r="R3316" t="s">
        <v>8637</v>
      </c>
      <c r="S3316" t="s">
        <v>8645</v>
      </c>
      <c r="T3316" t="b">
        <v>0</v>
      </c>
      <c r="U3316" t="b">
        <v>0</v>
      </c>
      <c r="V3316">
        <v>1</v>
      </c>
      <c r="W3316">
        <v>80</v>
      </c>
      <c r="X3316">
        <v>8</v>
      </c>
      <c r="AB3316">
        <v>2</v>
      </c>
      <c r="AC3316">
        <v>1</v>
      </c>
      <c r="AD3316">
        <v>2</v>
      </c>
      <c r="AE3316" t="s">
        <v>1745</v>
      </c>
      <c r="AG3316" t="s">
        <v>15554</v>
      </c>
      <c r="AH3316" t="s">
        <v>15555</v>
      </c>
    </row>
    <row r="3317" spans="1:34" x14ac:dyDescent="0.25">
      <c r="A3317">
        <v>9</v>
      </c>
      <c r="B3317" t="s">
        <v>14677</v>
      </c>
      <c r="C3317" t="s">
        <v>14678</v>
      </c>
      <c r="D3317">
        <v>46235</v>
      </c>
      <c r="E3317">
        <v>46250</v>
      </c>
      <c r="F3317" t="s">
        <v>14682</v>
      </c>
      <c r="G3317" t="s">
        <v>14683</v>
      </c>
      <c r="H3317" t="s">
        <v>14725</v>
      </c>
      <c r="I3317" t="s">
        <v>14726</v>
      </c>
      <c r="J3317">
        <v>2</v>
      </c>
      <c r="L3317" t="s">
        <v>14692</v>
      </c>
      <c r="M3317" t="s">
        <v>14727</v>
      </c>
      <c r="N3317" t="s">
        <v>14728</v>
      </c>
      <c r="O3317" t="s">
        <v>15556</v>
      </c>
      <c r="P3317" t="s">
        <v>209</v>
      </c>
      <c r="Q3317" t="s">
        <v>8650</v>
      </c>
      <c r="R3317" t="s">
        <v>8637</v>
      </c>
      <c r="S3317" t="s">
        <v>8645</v>
      </c>
      <c r="T3317" t="b">
        <v>0</v>
      </c>
      <c r="U3317" t="b">
        <v>0</v>
      </c>
      <c r="V3317">
        <v>2</v>
      </c>
      <c r="W3317">
        <v>80</v>
      </c>
      <c r="X3317">
        <v>8</v>
      </c>
      <c r="AB3317">
        <v>2</v>
      </c>
      <c r="AC3317">
        <v>1</v>
      </c>
      <c r="AD3317">
        <v>2</v>
      </c>
      <c r="AE3317" t="s">
        <v>1745</v>
      </c>
      <c r="AG3317" t="s">
        <v>15557</v>
      </c>
      <c r="AH3317" t="s">
        <v>15558</v>
      </c>
    </row>
    <row r="3318" spans="1:34" x14ac:dyDescent="0.25">
      <c r="A3318">
        <v>9</v>
      </c>
      <c r="B3318" t="s">
        <v>14677</v>
      </c>
      <c r="C3318" t="s">
        <v>14678</v>
      </c>
      <c r="D3318">
        <v>46235</v>
      </c>
      <c r="E3318">
        <v>46250</v>
      </c>
      <c r="F3318" t="s">
        <v>14682</v>
      </c>
      <c r="G3318" t="s">
        <v>14683</v>
      </c>
      <c r="H3318" t="s">
        <v>14725</v>
      </c>
      <c r="I3318" t="s">
        <v>14726</v>
      </c>
      <c r="J3318">
        <v>2</v>
      </c>
      <c r="L3318" t="s">
        <v>14692</v>
      </c>
      <c r="M3318" t="s">
        <v>14727</v>
      </c>
      <c r="N3318" t="s">
        <v>14728</v>
      </c>
      <c r="O3318" t="s">
        <v>15559</v>
      </c>
      <c r="P3318" t="s">
        <v>209</v>
      </c>
      <c r="Q3318" t="s">
        <v>8650</v>
      </c>
      <c r="R3318" t="s">
        <v>8637</v>
      </c>
      <c r="S3318" t="s">
        <v>8645</v>
      </c>
      <c r="T3318" t="b">
        <v>0</v>
      </c>
      <c r="U3318" t="b">
        <v>0</v>
      </c>
      <c r="V3318">
        <v>3</v>
      </c>
      <c r="W3318">
        <v>80</v>
      </c>
      <c r="X3318">
        <v>6</v>
      </c>
      <c r="AB3318">
        <v>2</v>
      </c>
      <c r="AC3318">
        <v>1</v>
      </c>
      <c r="AD3318">
        <v>2</v>
      </c>
      <c r="AE3318" t="s">
        <v>618</v>
      </c>
      <c r="AG3318" t="s">
        <v>15560</v>
      </c>
      <c r="AH3318" t="s">
        <v>15561</v>
      </c>
    </row>
    <row r="3319" spans="1:34" x14ac:dyDescent="0.25">
      <c r="A3319">
        <v>9</v>
      </c>
      <c r="B3319" t="s">
        <v>14677</v>
      </c>
      <c r="C3319" t="s">
        <v>14678</v>
      </c>
      <c r="D3319">
        <v>46235</v>
      </c>
      <c r="E3319">
        <v>46250</v>
      </c>
      <c r="F3319" t="s">
        <v>14682</v>
      </c>
      <c r="G3319" t="s">
        <v>14683</v>
      </c>
      <c r="H3319" t="s">
        <v>14725</v>
      </c>
      <c r="I3319" t="s">
        <v>14726</v>
      </c>
      <c r="J3319">
        <v>2</v>
      </c>
      <c r="L3319" t="s">
        <v>14692</v>
      </c>
      <c r="M3319" t="s">
        <v>14727</v>
      </c>
      <c r="N3319" t="s">
        <v>14728</v>
      </c>
      <c r="O3319" t="s">
        <v>15562</v>
      </c>
      <c r="P3319" t="s">
        <v>309</v>
      </c>
      <c r="Q3319" t="s">
        <v>148</v>
      </c>
      <c r="R3319" t="s">
        <v>8661</v>
      </c>
      <c r="S3319" t="s">
        <v>8645</v>
      </c>
      <c r="T3319" t="b">
        <v>0</v>
      </c>
      <c r="U3319" t="b">
        <v>0</v>
      </c>
      <c r="V3319">
        <v>1</v>
      </c>
      <c r="W3319">
        <v>10</v>
      </c>
      <c r="X3319">
        <v>15</v>
      </c>
      <c r="AB3319">
        <v>2</v>
      </c>
      <c r="AC3319">
        <v>2</v>
      </c>
      <c r="AD3319">
        <v>2</v>
      </c>
      <c r="AE3319" t="s">
        <v>618</v>
      </c>
      <c r="AG3319" t="s">
        <v>15563</v>
      </c>
      <c r="AH3319" t="s">
        <v>15564</v>
      </c>
    </row>
    <row r="3320" spans="1:34" x14ac:dyDescent="0.25">
      <c r="A3320">
        <v>9</v>
      </c>
      <c r="B3320" t="s">
        <v>14677</v>
      </c>
      <c r="C3320" t="s">
        <v>14678</v>
      </c>
      <c r="D3320">
        <v>46235</v>
      </c>
      <c r="E3320">
        <v>46250</v>
      </c>
      <c r="F3320" t="s">
        <v>14682</v>
      </c>
      <c r="G3320" t="s">
        <v>14683</v>
      </c>
      <c r="H3320" t="s">
        <v>14725</v>
      </c>
      <c r="I3320" t="s">
        <v>14726</v>
      </c>
      <c r="J3320">
        <v>2</v>
      </c>
      <c r="L3320" t="s">
        <v>14692</v>
      </c>
      <c r="M3320" t="s">
        <v>14727</v>
      </c>
      <c r="N3320" t="s">
        <v>14728</v>
      </c>
      <c r="O3320" t="s">
        <v>15565</v>
      </c>
      <c r="P3320" t="s">
        <v>309</v>
      </c>
      <c r="Q3320" t="s">
        <v>148</v>
      </c>
      <c r="R3320" t="s">
        <v>8661</v>
      </c>
      <c r="S3320" t="s">
        <v>8645</v>
      </c>
      <c r="T3320" t="b">
        <v>0</v>
      </c>
      <c r="U3320" t="b">
        <v>0</v>
      </c>
      <c r="V3320">
        <v>2</v>
      </c>
      <c r="W3320">
        <v>12.5</v>
      </c>
      <c r="X3320">
        <v>15</v>
      </c>
      <c r="AB3320">
        <v>2</v>
      </c>
      <c r="AC3320">
        <v>2</v>
      </c>
      <c r="AD3320">
        <v>2</v>
      </c>
      <c r="AE3320" t="s">
        <v>618</v>
      </c>
      <c r="AG3320" t="s">
        <v>15566</v>
      </c>
      <c r="AH3320" t="s">
        <v>15567</v>
      </c>
    </row>
    <row r="3321" spans="1:34" x14ac:dyDescent="0.25">
      <c r="A3321">
        <v>9</v>
      </c>
      <c r="B3321" t="s">
        <v>14677</v>
      </c>
      <c r="C3321" t="s">
        <v>14678</v>
      </c>
      <c r="D3321">
        <v>46235</v>
      </c>
      <c r="E3321">
        <v>46250</v>
      </c>
      <c r="F3321" t="s">
        <v>14682</v>
      </c>
      <c r="G3321" t="s">
        <v>14683</v>
      </c>
      <c r="H3321" t="s">
        <v>14725</v>
      </c>
      <c r="I3321" t="s">
        <v>14726</v>
      </c>
      <c r="J3321">
        <v>2</v>
      </c>
      <c r="L3321" t="s">
        <v>14692</v>
      </c>
      <c r="M3321" t="s">
        <v>14727</v>
      </c>
      <c r="N3321" t="s">
        <v>14728</v>
      </c>
      <c r="O3321" t="s">
        <v>15568</v>
      </c>
      <c r="P3321" t="s">
        <v>309</v>
      </c>
      <c r="Q3321" t="s">
        <v>148</v>
      </c>
      <c r="R3321" t="s">
        <v>8661</v>
      </c>
      <c r="S3321" t="s">
        <v>8645</v>
      </c>
      <c r="T3321" t="b">
        <v>0</v>
      </c>
      <c r="U3321" t="b">
        <v>0</v>
      </c>
      <c r="V3321">
        <v>3</v>
      </c>
      <c r="W3321">
        <v>15</v>
      </c>
      <c r="X3321">
        <v>13</v>
      </c>
      <c r="AB3321">
        <v>2</v>
      </c>
      <c r="AC3321">
        <v>2</v>
      </c>
      <c r="AD3321">
        <v>2</v>
      </c>
      <c r="AE3321" t="s">
        <v>610</v>
      </c>
      <c r="AG3321" t="s">
        <v>15569</v>
      </c>
      <c r="AH3321" t="s">
        <v>15570</v>
      </c>
    </row>
    <row r="3322" spans="1:34" x14ac:dyDescent="0.25">
      <c r="A3322">
        <v>9</v>
      </c>
      <c r="B3322" t="s">
        <v>14677</v>
      </c>
      <c r="C3322" t="s">
        <v>14678</v>
      </c>
      <c r="D3322">
        <v>46235</v>
      </c>
      <c r="E3322">
        <v>46250</v>
      </c>
      <c r="F3322" t="s">
        <v>14682</v>
      </c>
      <c r="G3322" t="s">
        <v>14683</v>
      </c>
      <c r="H3322" t="s">
        <v>14725</v>
      </c>
      <c r="I3322" t="s">
        <v>14726</v>
      </c>
      <c r="J3322">
        <v>2</v>
      </c>
      <c r="L3322" t="s">
        <v>14692</v>
      </c>
      <c r="M3322" t="s">
        <v>14727</v>
      </c>
      <c r="N3322" t="s">
        <v>14728</v>
      </c>
      <c r="O3322" t="s">
        <v>15571</v>
      </c>
      <c r="P3322" t="s">
        <v>14738</v>
      </c>
      <c r="Q3322" t="s">
        <v>8646</v>
      </c>
      <c r="R3322" t="s">
        <v>8646</v>
      </c>
      <c r="S3322" t="s">
        <v>8645</v>
      </c>
      <c r="T3322" t="b">
        <v>0</v>
      </c>
      <c r="U3322" t="b">
        <v>0</v>
      </c>
      <c r="V3322">
        <v>1</v>
      </c>
      <c r="W3322">
        <v>12.5</v>
      </c>
      <c r="X3322">
        <v>15</v>
      </c>
      <c r="AB3322">
        <v>2</v>
      </c>
      <c r="AC3322">
        <v>1</v>
      </c>
      <c r="AD3322">
        <v>2</v>
      </c>
      <c r="AE3322" t="s">
        <v>618</v>
      </c>
      <c r="AG3322" t="s">
        <v>2154</v>
      </c>
      <c r="AH3322" t="s">
        <v>15572</v>
      </c>
    </row>
    <row r="3323" spans="1:34" x14ac:dyDescent="0.25">
      <c r="A3323">
        <v>9</v>
      </c>
      <c r="B3323" t="s">
        <v>14677</v>
      </c>
      <c r="C3323" t="s">
        <v>14678</v>
      </c>
      <c r="D3323">
        <v>46235</v>
      </c>
      <c r="E3323">
        <v>46250</v>
      </c>
      <c r="F3323" t="s">
        <v>14682</v>
      </c>
      <c r="G3323" t="s">
        <v>14683</v>
      </c>
      <c r="H3323" t="s">
        <v>14725</v>
      </c>
      <c r="I3323" t="s">
        <v>14726</v>
      </c>
      <c r="J3323">
        <v>2</v>
      </c>
      <c r="L3323" t="s">
        <v>14692</v>
      </c>
      <c r="M3323" t="s">
        <v>14727</v>
      </c>
      <c r="N3323" t="s">
        <v>14728</v>
      </c>
      <c r="O3323" t="s">
        <v>15573</v>
      </c>
      <c r="P3323" t="s">
        <v>14738</v>
      </c>
      <c r="Q3323" t="s">
        <v>8646</v>
      </c>
      <c r="R3323" t="s">
        <v>8646</v>
      </c>
      <c r="S3323" t="s">
        <v>8645</v>
      </c>
      <c r="T3323" t="b">
        <v>0</v>
      </c>
      <c r="U3323" t="b">
        <v>0</v>
      </c>
      <c r="V3323">
        <v>2</v>
      </c>
      <c r="W3323">
        <v>12.5</v>
      </c>
      <c r="X3323">
        <v>15</v>
      </c>
      <c r="AB3323">
        <v>2</v>
      </c>
      <c r="AC3323">
        <v>1</v>
      </c>
      <c r="AD3323">
        <v>2</v>
      </c>
      <c r="AE3323" t="s">
        <v>618</v>
      </c>
      <c r="AG3323" t="s">
        <v>2154</v>
      </c>
      <c r="AH3323" t="s">
        <v>15574</v>
      </c>
    </row>
    <row r="3324" spans="1:34" x14ac:dyDescent="0.25">
      <c r="A3324">
        <v>9</v>
      </c>
      <c r="B3324" t="s">
        <v>14677</v>
      </c>
      <c r="C3324" t="s">
        <v>14678</v>
      </c>
      <c r="D3324">
        <v>46235</v>
      </c>
      <c r="E3324">
        <v>46250</v>
      </c>
      <c r="F3324" t="s">
        <v>14682</v>
      </c>
      <c r="G3324" t="s">
        <v>14683</v>
      </c>
      <c r="H3324" t="s">
        <v>14725</v>
      </c>
      <c r="I3324" t="s">
        <v>14726</v>
      </c>
      <c r="J3324">
        <v>2</v>
      </c>
      <c r="L3324" t="s">
        <v>14692</v>
      </c>
      <c r="M3324" t="s">
        <v>14727</v>
      </c>
      <c r="N3324" t="s">
        <v>14728</v>
      </c>
      <c r="O3324" t="s">
        <v>15575</v>
      </c>
      <c r="P3324" t="s">
        <v>14738</v>
      </c>
      <c r="Q3324" t="s">
        <v>8646</v>
      </c>
      <c r="R3324" t="s">
        <v>8646</v>
      </c>
      <c r="S3324" t="s">
        <v>8645</v>
      </c>
      <c r="T3324" t="b">
        <v>0</v>
      </c>
      <c r="U3324" t="b">
        <v>0</v>
      </c>
      <c r="V3324">
        <v>3</v>
      </c>
      <c r="W3324">
        <v>15</v>
      </c>
      <c r="X3324">
        <v>15</v>
      </c>
      <c r="AB3324">
        <v>2</v>
      </c>
      <c r="AC3324">
        <v>1</v>
      </c>
      <c r="AD3324">
        <v>2</v>
      </c>
      <c r="AE3324" t="s">
        <v>618</v>
      </c>
      <c r="AG3324" t="s">
        <v>2154</v>
      </c>
      <c r="AH3324" t="s">
        <v>15576</v>
      </c>
    </row>
    <row r="3325" spans="1:34" x14ac:dyDescent="0.25">
      <c r="A3325">
        <v>9</v>
      </c>
      <c r="B3325" t="s">
        <v>14677</v>
      </c>
      <c r="C3325" t="s">
        <v>14678</v>
      </c>
      <c r="D3325">
        <v>46235</v>
      </c>
      <c r="E3325">
        <v>46250</v>
      </c>
      <c r="F3325" t="s">
        <v>14682</v>
      </c>
      <c r="G3325" t="s">
        <v>14683</v>
      </c>
      <c r="H3325" t="s">
        <v>14725</v>
      </c>
      <c r="I3325" t="s">
        <v>14726</v>
      </c>
      <c r="J3325">
        <v>2</v>
      </c>
      <c r="L3325" t="s">
        <v>14692</v>
      </c>
      <c r="M3325" t="s">
        <v>14727</v>
      </c>
      <c r="N3325" t="s">
        <v>14728</v>
      </c>
      <c r="O3325" t="s">
        <v>15577</v>
      </c>
      <c r="P3325" t="s">
        <v>334</v>
      </c>
      <c r="Q3325" t="s">
        <v>2</v>
      </c>
      <c r="R3325" t="s">
        <v>8652</v>
      </c>
      <c r="S3325" t="s">
        <v>8646</v>
      </c>
      <c r="T3325" t="b">
        <v>0</v>
      </c>
      <c r="U3325" t="b">
        <v>1</v>
      </c>
      <c r="V3325">
        <v>1</v>
      </c>
      <c r="W3325">
        <v>0</v>
      </c>
      <c r="Y3325">
        <v>49.8</v>
      </c>
      <c r="AG3325" t="s">
        <v>6856</v>
      </c>
      <c r="AH3325" t="s">
        <v>15578</v>
      </c>
    </row>
    <row r="3326" spans="1:34" x14ac:dyDescent="0.25">
      <c r="A3326">
        <v>9</v>
      </c>
      <c r="B3326" t="s">
        <v>14677</v>
      </c>
      <c r="C3326" t="s">
        <v>14678</v>
      </c>
      <c r="D3326">
        <v>46235</v>
      </c>
      <c r="E3326">
        <v>46250</v>
      </c>
      <c r="F3326" t="s">
        <v>14682</v>
      </c>
      <c r="G3326" t="s">
        <v>14683</v>
      </c>
      <c r="H3326" t="s">
        <v>14725</v>
      </c>
      <c r="I3326" t="s">
        <v>14726</v>
      </c>
      <c r="J3326">
        <v>2</v>
      </c>
      <c r="L3326" t="s">
        <v>14692</v>
      </c>
      <c r="M3326" t="s">
        <v>14727</v>
      </c>
      <c r="N3326" t="s">
        <v>14728</v>
      </c>
      <c r="O3326" t="s">
        <v>15579</v>
      </c>
      <c r="P3326" t="s">
        <v>334</v>
      </c>
      <c r="Q3326" t="s">
        <v>2</v>
      </c>
      <c r="R3326" t="s">
        <v>8652</v>
      </c>
      <c r="S3326" t="s">
        <v>8646</v>
      </c>
      <c r="T3326" t="b">
        <v>0</v>
      </c>
      <c r="U3326" t="b">
        <v>1</v>
      </c>
      <c r="V3326">
        <v>2</v>
      </c>
      <c r="W3326">
        <v>0</v>
      </c>
      <c r="Y3326">
        <v>42</v>
      </c>
      <c r="AG3326" t="s">
        <v>15580</v>
      </c>
      <c r="AH3326" t="s">
        <v>14728</v>
      </c>
    </row>
    <row r="3327" spans="1:34" x14ac:dyDescent="0.25">
      <c r="A3327">
        <v>9</v>
      </c>
      <c r="B3327" t="s">
        <v>14677</v>
      </c>
      <c r="C3327" t="s">
        <v>14678</v>
      </c>
      <c r="D3327">
        <v>46235</v>
      </c>
      <c r="E3327">
        <v>46250</v>
      </c>
      <c r="F3327" t="s">
        <v>14682</v>
      </c>
      <c r="G3327" t="s">
        <v>14683</v>
      </c>
      <c r="H3327" t="s">
        <v>14729</v>
      </c>
      <c r="I3327" t="s">
        <v>14730</v>
      </c>
      <c r="J3327">
        <v>3</v>
      </c>
      <c r="L3327" t="s">
        <v>14697</v>
      </c>
      <c r="M3327" t="s">
        <v>14731</v>
      </c>
      <c r="N3327" t="s">
        <v>14732</v>
      </c>
      <c r="O3327" t="s">
        <v>15581</v>
      </c>
      <c r="P3327" t="s">
        <v>363</v>
      </c>
      <c r="Q3327" t="s">
        <v>357</v>
      </c>
      <c r="R3327" t="s">
        <v>357</v>
      </c>
      <c r="S3327" t="s">
        <v>357</v>
      </c>
      <c r="T3327" t="b">
        <v>0</v>
      </c>
      <c r="U3327" t="b">
        <v>1</v>
      </c>
      <c r="V3327">
        <v>1</v>
      </c>
      <c r="Y3327">
        <v>300</v>
      </c>
      <c r="Z3327">
        <v>0.63</v>
      </c>
      <c r="AA3327" t="s">
        <v>3957</v>
      </c>
      <c r="AG3327" t="s">
        <v>15582</v>
      </c>
      <c r="AH3327" t="s">
        <v>14731</v>
      </c>
    </row>
    <row r="3328" spans="1:34" x14ac:dyDescent="0.25">
      <c r="A3328">
        <v>9</v>
      </c>
      <c r="B3328" t="s">
        <v>14677</v>
      </c>
      <c r="C3328" t="s">
        <v>14678</v>
      </c>
      <c r="D3328">
        <v>46235</v>
      </c>
      <c r="E3328">
        <v>46250</v>
      </c>
      <c r="F3328" t="s">
        <v>14682</v>
      </c>
      <c r="G3328" t="s">
        <v>14683</v>
      </c>
      <c r="H3328" t="s">
        <v>14729</v>
      </c>
      <c r="I3328" t="s">
        <v>14730</v>
      </c>
      <c r="J3328">
        <v>3</v>
      </c>
      <c r="L3328" t="s">
        <v>14697</v>
      </c>
      <c r="M3328" t="s">
        <v>14731</v>
      </c>
      <c r="N3328" t="s">
        <v>14732</v>
      </c>
      <c r="O3328" t="s">
        <v>15583</v>
      </c>
      <c r="P3328" t="s">
        <v>269</v>
      </c>
      <c r="Q3328" t="s">
        <v>369</v>
      </c>
      <c r="R3328" t="s">
        <v>8654</v>
      </c>
      <c r="S3328" t="s">
        <v>8645</v>
      </c>
      <c r="T3328" t="b">
        <v>0</v>
      </c>
      <c r="U3328" t="b">
        <v>0</v>
      </c>
      <c r="V3328">
        <v>1</v>
      </c>
      <c r="W3328">
        <v>0</v>
      </c>
      <c r="X3328">
        <v>10</v>
      </c>
      <c r="AF3328" t="s">
        <v>15584</v>
      </c>
      <c r="AH3328" t="s">
        <v>15585</v>
      </c>
    </row>
    <row r="3329" spans="1:34" x14ac:dyDescent="0.25">
      <c r="A3329">
        <v>9</v>
      </c>
      <c r="B3329" t="s">
        <v>14677</v>
      </c>
      <c r="C3329" t="s">
        <v>14678</v>
      </c>
      <c r="D3329">
        <v>46235</v>
      </c>
      <c r="E3329">
        <v>46250</v>
      </c>
      <c r="F3329" t="s">
        <v>14682</v>
      </c>
      <c r="G3329" t="s">
        <v>14683</v>
      </c>
      <c r="H3329" t="s">
        <v>14729</v>
      </c>
      <c r="I3329" t="s">
        <v>14730</v>
      </c>
      <c r="J3329">
        <v>3</v>
      </c>
      <c r="L3329" t="s">
        <v>14697</v>
      </c>
      <c r="M3329" t="s">
        <v>14731</v>
      </c>
      <c r="N3329" t="s">
        <v>14732</v>
      </c>
      <c r="O3329" t="s">
        <v>15586</v>
      </c>
      <c r="P3329" t="s">
        <v>423</v>
      </c>
      <c r="Q3329" t="s">
        <v>272</v>
      </c>
      <c r="R3329" t="s">
        <v>8666</v>
      </c>
      <c r="S3329" t="s">
        <v>8645</v>
      </c>
      <c r="T3329" t="b">
        <v>0</v>
      </c>
      <c r="U3329" t="b">
        <v>0</v>
      </c>
      <c r="V3329">
        <v>1</v>
      </c>
      <c r="W3329">
        <v>0</v>
      </c>
      <c r="X3329">
        <v>10</v>
      </c>
      <c r="AF3329" t="s">
        <v>15584</v>
      </c>
      <c r="AH3329" t="s">
        <v>15587</v>
      </c>
    </row>
    <row r="3330" spans="1:34" x14ac:dyDescent="0.25">
      <c r="A3330">
        <v>9</v>
      </c>
      <c r="B3330" t="s">
        <v>14677</v>
      </c>
      <c r="C3330" t="s">
        <v>14678</v>
      </c>
      <c r="D3330">
        <v>46235</v>
      </c>
      <c r="E3330">
        <v>46250</v>
      </c>
      <c r="F3330" t="s">
        <v>14682</v>
      </c>
      <c r="G3330" t="s">
        <v>14683</v>
      </c>
      <c r="H3330" t="s">
        <v>14729</v>
      </c>
      <c r="I3330" t="s">
        <v>14730</v>
      </c>
      <c r="J3330">
        <v>3</v>
      </c>
      <c r="L3330" t="s">
        <v>14697</v>
      </c>
      <c r="M3330" t="s">
        <v>14731</v>
      </c>
      <c r="N3330" t="s">
        <v>14732</v>
      </c>
      <c r="O3330" t="s">
        <v>15588</v>
      </c>
      <c r="P3330" t="s">
        <v>299</v>
      </c>
      <c r="Q3330" t="s">
        <v>369</v>
      </c>
      <c r="R3330" t="s">
        <v>8795</v>
      </c>
      <c r="S3330" t="s">
        <v>8651</v>
      </c>
      <c r="T3330" t="b">
        <v>0</v>
      </c>
      <c r="U3330" t="b">
        <v>0</v>
      </c>
      <c r="V3330">
        <v>1</v>
      </c>
      <c r="W3330">
        <v>0</v>
      </c>
      <c r="X3330">
        <v>10</v>
      </c>
      <c r="AF3330" t="s">
        <v>15584</v>
      </c>
      <c r="AH3330" t="s">
        <v>15589</v>
      </c>
    </row>
    <row r="3331" spans="1:34" x14ac:dyDescent="0.25">
      <c r="A3331">
        <v>9</v>
      </c>
      <c r="B3331" t="s">
        <v>14677</v>
      </c>
      <c r="C3331" t="s">
        <v>14678</v>
      </c>
      <c r="D3331">
        <v>46235</v>
      </c>
      <c r="E3331">
        <v>46250</v>
      </c>
      <c r="F3331" t="s">
        <v>14682</v>
      </c>
      <c r="G3331" t="s">
        <v>14683</v>
      </c>
      <c r="H3331" t="s">
        <v>14729</v>
      </c>
      <c r="I3331" t="s">
        <v>14730</v>
      </c>
      <c r="J3331">
        <v>3</v>
      </c>
      <c r="L3331" t="s">
        <v>14697</v>
      </c>
      <c r="M3331" t="s">
        <v>14731</v>
      </c>
      <c r="N3331" t="s">
        <v>14732</v>
      </c>
      <c r="O3331" t="s">
        <v>15590</v>
      </c>
      <c r="P3331" t="s">
        <v>275</v>
      </c>
      <c r="Q3331" t="s">
        <v>369</v>
      </c>
      <c r="R3331" t="s">
        <v>8654</v>
      </c>
      <c r="S3331" t="s">
        <v>8645</v>
      </c>
      <c r="T3331" t="b">
        <v>1</v>
      </c>
      <c r="U3331" t="b">
        <v>0</v>
      </c>
      <c r="V3331">
        <v>1</v>
      </c>
      <c r="W3331">
        <v>0</v>
      </c>
      <c r="Y3331">
        <v>8</v>
      </c>
      <c r="AF3331" t="s">
        <v>15584</v>
      </c>
      <c r="AH3331" t="s">
        <v>15591</v>
      </c>
    </row>
    <row r="3332" spans="1:34" x14ac:dyDescent="0.25">
      <c r="A3332">
        <v>9</v>
      </c>
      <c r="B3332" t="s">
        <v>14677</v>
      </c>
      <c r="C3332" t="s">
        <v>14678</v>
      </c>
      <c r="D3332">
        <v>46235</v>
      </c>
      <c r="E3332">
        <v>46250</v>
      </c>
      <c r="F3332" t="s">
        <v>14682</v>
      </c>
      <c r="G3332" t="s">
        <v>14683</v>
      </c>
      <c r="H3332" t="s">
        <v>14729</v>
      </c>
      <c r="I3332" t="s">
        <v>14730</v>
      </c>
      <c r="J3332">
        <v>3</v>
      </c>
      <c r="L3332" t="s">
        <v>14697</v>
      </c>
      <c r="M3332" t="s">
        <v>14731</v>
      </c>
      <c r="N3332" t="s">
        <v>14732</v>
      </c>
      <c r="O3332" t="s">
        <v>15592</v>
      </c>
      <c r="P3332" t="s">
        <v>286</v>
      </c>
      <c r="Q3332" t="s">
        <v>369</v>
      </c>
      <c r="R3332" t="s">
        <v>8489</v>
      </c>
      <c r="S3332" t="s">
        <v>8645</v>
      </c>
      <c r="T3332" t="b">
        <v>0</v>
      </c>
      <c r="U3332" t="b">
        <v>0</v>
      </c>
      <c r="V3332">
        <v>1</v>
      </c>
      <c r="W3332">
        <v>0</v>
      </c>
      <c r="X3332">
        <v>12</v>
      </c>
      <c r="AF3332" t="s">
        <v>15584</v>
      </c>
      <c r="AH3332" t="s">
        <v>15593</v>
      </c>
    </row>
    <row r="3333" spans="1:34" x14ac:dyDescent="0.25">
      <c r="A3333">
        <v>9</v>
      </c>
      <c r="B3333" t="s">
        <v>14677</v>
      </c>
      <c r="C3333" t="s">
        <v>14678</v>
      </c>
      <c r="D3333">
        <v>46235</v>
      </c>
      <c r="E3333">
        <v>46250</v>
      </c>
      <c r="F3333" t="s">
        <v>14682</v>
      </c>
      <c r="G3333" t="s">
        <v>14683</v>
      </c>
      <c r="H3333" t="s">
        <v>14729</v>
      </c>
      <c r="I3333" t="s">
        <v>14730</v>
      </c>
      <c r="J3333">
        <v>3</v>
      </c>
      <c r="L3333" t="s">
        <v>14697</v>
      </c>
      <c r="M3333" t="s">
        <v>14731</v>
      </c>
      <c r="N3333" t="s">
        <v>14732</v>
      </c>
      <c r="O3333" t="s">
        <v>15594</v>
      </c>
      <c r="P3333" t="s">
        <v>269</v>
      </c>
      <c r="Q3333" t="s">
        <v>369</v>
      </c>
      <c r="R3333" t="s">
        <v>8654</v>
      </c>
      <c r="S3333" t="s">
        <v>8645</v>
      </c>
      <c r="T3333" t="b">
        <v>0</v>
      </c>
      <c r="U3333" t="b">
        <v>0</v>
      </c>
      <c r="V3333">
        <v>2</v>
      </c>
      <c r="W3333">
        <v>0</v>
      </c>
      <c r="X3333">
        <v>10</v>
      </c>
      <c r="AF3333" t="s">
        <v>15595</v>
      </c>
      <c r="AH3333" t="s">
        <v>15596</v>
      </c>
    </row>
    <row r="3334" spans="1:34" x14ac:dyDescent="0.25">
      <c r="A3334">
        <v>9</v>
      </c>
      <c r="B3334" t="s">
        <v>14677</v>
      </c>
      <c r="C3334" t="s">
        <v>14678</v>
      </c>
      <c r="D3334">
        <v>46235</v>
      </c>
      <c r="E3334">
        <v>46250</v>
      </c>
      <c r="F3334" t="s">
        <v>14682</v>
      </c>
      <c r="G3334" t="s">
        <v>14683</v>
      </c>
      <c r="H3334" t="s">
        <v>14729</v>
      </c>
      <c r="I3334" t="s">
        <v>14730</v>
      </c>
      <c r="J3334">
        <v>3</v>
      </c>
      <c r="L3334" t="s">
        <v>14697</v>
      </c>
      <c r="M3334" t="s">
        <v>14731</v>
      </c>
      <c r="N3334" t="s">
        <v>14732</v>
      </c>
      <c r="O3334" t="s">
        <v>15597</v>
      </c>
      <c r="P3334" t="s">
        <v>423</v>
      </c>
      <c r="Q3334" t="s">
        <v>272</v>
      </c>
      <c r="R3334" t="s">
        <v>8666</v>
      </c>
      <c r="S3334" t="s">
        <v>8645</v>
      </c>
      <c r="T3334" t="b">
        <v>0</v>
      </c>
      <c r="U3334" t="b">
        <v>0</v>
      </c>
      <c r="V3334">
        <v>2</v>
      </c>
      <c r="W3334">
        <v>0</v>
      </c>
      <c r="X3334">
        <v>10</v>
      </c>
      <c r="AF3334" t="s">
        <v>15595</v>
      </c>
      <c r="AH3334" t="s">
        <v>15598</v>
      </c>
    </row>
    <row r="3335" spans="1:34" x14ac:dyDescent="0.25">
      <c r="A3335">
        <v>9</v>
      </c>
      <c r="B3335" t="s">
        <v>14677</v>
      </c>
      <c r="C3335" t="s">
        <v>14678</v>
      </c>
      <c r="D3335">
        <v>46235</v>
      </c>
      <c r="E3335">
        <v>46250</v>
      </c>
      <c r="F3335" t="s">
        <v>14682</v>
      </c>
      <c r="G3335" t="s">
        <v>14683</v>
      </c>
      <c r="H3335" t="s">
        <v>14729</v>
      </c>
      <c r="I3335" t="s">
        <v>14730</v>
      </c>
      <c r="J3335">
        <v>3</v>
      </c>
      <c r="L3335" t="s">
        <v>14697</v>
      </c>
      <c r="M3335" t="s">
        <v>14731</v>
      </c>
      <c r="N3335" t="s">
        <v>14732</v>
      </c>
      <c r="O3335" t="s">
        <v>15599</v>
      </c>
      <c r="P3335" t="s">
        <v>299</v>
      </c>
      <c r="Q3335" t="s">
        <v>369</v>
      </c>
      <c r="R3335" t="s">
        <v>8795</v>
      </c>
      <c r="S3335" t="s">
        <v>8651</v>
      </c>
      <c r="T3335" t="b">
        <v>0</v>
      </c>
      <c r="U3335" t="b">
        <v>0</v>
      </c>
      <c r="V3335">
        <v>2</v>
      </c>
      <c r="W3335">
        <v>0</v>
      </c>
      <c r="X3335">
        <v>10</v>
      </c>
      <c r="AF3335" t="s">
        <v>15595</v>
      </c>
      <c r="AH3335" t="s">
        <v>15600</v>
      </c>
    </row>
    <row r="3336" spans="1:34" x14ac:dyDescent="0.25">
      <c r="A3336">
        <v>9</v>
      </c>
      <c r="B3336" t="s">
        <v>14677</v>
      </c>
      <c r="C3336" t="s">
        <v>14678</v>
      </c>
      <c r="D3336">
        <v>46235</v>
      </c>
      <c r="E3336">
        <v>46250</v>
      </c>
      <c r="F3336" t="s">
        <v>14682</v>
      </c>
      <c r="G3336" t="s">
        <v>14683</v>
      </c>
      <c r="H3336" t="s">
        <v>14729</v>
      </c>
      <c r="I3336" t="s">
        <v>14730</v>
      </c>
      <c r="J3336">
        <v>3</v>
      </c>
      <c r="L3336" t="s">
        <v>14697</v>
      </c>
      <c r="M3336" t="s">
        <v>14731</v>
      </c>
      <c r="N3336" t="s">
        <v>14732</v>
      </c>
      <c r="O3336" t="s">
        <v>15601</v>
      </c>
      <c r="P3336" t="s">
        <v>275</v>
      </c>
      <c r="Q3336" t="s">
        <v>369</v>
      </c>
      <c r="R3336" t="s">
        <v>8654</v>
      </c>
      <c r="S3336" t="s">
        <v>8645</v>
      </c>
      <c r="T3336" t="b">
        <v>1</v>
      </c>
      <c r="U3336" t="b">
        <v>0</v>
      </c>
      <c r="V3336">
        <v>2</v>
      </c>
      <c r="W3336">
        <v>0</v>
      </c>
      <c r="Y3336">
        <v>8</v>
      </c>
      <c r="AF3336" t="s">
        <v>15595</v>
      </c>
      <c r="AH3336" t="s">
        <v>15602</v>
      </c>
    </row>
    <row r="3337" spans="1:34" x14ac:dyDescent="0.25">
      <c r="A3337">
        <v>9</v>
      </c>
      <c r="B3337" t="s">
        <v>14677</v>
      </c>
      <c r="C3337" t="s">
        <v>14678</v>
      </c>
      <c r="D3337">
        <v>46235</v>
      </c>
      <c r="E3337">
        <v>46250</v>
      </c>
      <c r="F3337" t="s">
        <v>14682</v>
      </c>
      <c r="G3337" t="s">
        <v>14683</v>
      </c>
      <c r="H3337" t="s">
        <v>14729</v>
      </c>
      <c r="I3337" t="s">
        <v>14730</v>
      </c>
      <c r="J3337">
        <v>3</v>
      </c>
      <c r="L3337" t="s">
        <v>14697</v>
      </c>
      <c r="M3337" t="s">
        <v>14731</v>
      </c>
      <c r="N3337" t="s">
        <v>14732</v>
      </c>
      <c r="O3337" t="s">
        <v>15603</v>
      </c>
      <c r="P3337" t="s">
        <v>286</v>
      </c>
      <c r="Q3337" t="s">
        <v>369</v>
      </c>
      <c r="R3337" t="s">
        <v>8489</v>
      </c>
      <c r="S3337" t="s">
        <v>8645</v>
      </c>
      <c r="T3337" t="b">
        <v>0</v>
      </c>
      <c r="U3337" t="b">
        <v>0</v>
      </c>
      <c r="V3337">
        <v>2</v>
      </c>
      <c r="W3337">
        <v>0</v>
      </c>
      <c r="X3337">
        <v>12</v>
      </c>
      <c r="AF3337" t="s">
        <v>15595</v>
      </c>
      <c r="AH3337" t="s">
        <v>15604</v>
      </c>
    </row>
    <row r="3338" spans="1:34" x14ac:dyDescent="0.25">
      <c r="A3338">
        <v>9</v>
      </c>
      <c r="B3338" t="s">
        <v>14677</v>
      </c>
      <c r="C3338" t="s">
        <v>14678</v>
      </c>
      <c r="D3338">
        <v>46235</v>
      </c>
      <c r="E3338">
        <v>46250</v>
      </c>
      <c r="F3338" t="s">
        <v>14682</v>
      </c>
      <c r="G3338" t="s">
        <v>14683</v>
      </c>
      <c r="H3338" t="s">
        <v>14729</v>
      </c>
      <c r="I3338" t="s">
        <v>14730</v>
      </c>
      <c r="J3338">
        <v>3</v>
      </c>
      <c r="L3338" t="s">
        <v>14697</v>
      </c>
      <c r="M3338" t="s">
        <v>14731</v>
      </c>
      <c r="N3338" t="s">
        <v>14732</v>
      </c>
      <c r="O3338" t="s">
        <v>15605</v>
      </c>
      <c r="P3338" t="s">
        <v>265</v>
      </c>
      <c r="Q3338" t="s">
        <v>369</v>
      </c>
      <c r="R3338" t="s">
        <v>8654</v>
      </c>
      <c r="S3338" t="s">
        <v>8645</v>
      </c>
      <c r="T3338" t="b">
        <v>0</v>
      </c>
      <c r="U3338" t="b">
        <v>0</v>
      </c>
      <c r="V3338">
        <v>1</v>
      </c>
      <c r="W3338">
        <v>75</v>
      </c>
      <c r="X3338">
        <v>10</v>
      </c>
      <c r="AB3338">
        <v>3</v>
      </c>
      <c r="AD3338">
        <v>2</v>
      </c>
      <c r="AE3338" t="s">
        <v>618</v>
      </c>
      <c r="AG3338" t="s">
        <v>15606</v>
      </c>
      <c r="AH3338" t="s">
        <v>15607</v>
      </c>
    </row>
    <row r="3339" spans="1:34" x14ac:dyDescent="0.25">
      <c r="A3339">
        <v>9</v>
      </c>
      <c r="B3339" t="s">
        <v>14677</v>
      </c>
      <c r="C3339" t="s">
        <v>14678</v>
      </c>
      <c r="D3339">
        <v>46235</v>
      </c>
      <c r="E3339">
        <v>46250</v>
      </c>
      <c r="F3339" t="s">
        <v>14682</v>
      </c>
      <c r="G3339" t="s">
        <v>14683</v>
      </c>
      <c r="H3339" t="s">
        <v>14729</v>
      </c>
      <c r="I3339" t="s">
        <v>14730</v>
      </c>
      <c r="J3339">
        <v>3</v>
      </c>
      <c r="L3339" t="s">
        <v>14697</v>
      </c>
      <c r="M3339" t="s">
        <v>14731</v>
      </c>
      <c r="N3339" t="s">
        <v>14732</v>
      </c>
      <c r="O3339" t="s">
        <v>15608</v>
      </c>
      <c r="P3339" t="s">
        <v>265</v>
      </c>
      <c r="Q3339" t="s">
        <v>369</v>
      </c>
      <c r="R3339" t="s">
        <v>8654</v>
      </c>
      <c r="S3339" t="s">
        <v>8645</v>
      </c>
      <c r="T3339" t="b">
        <v>0</v>
      </c>
      <c r="U3339" t="b">
        <v>0</v>
      </c>
      <c r="V3339">
        <v>2</v>
      </c>
      <c r="W3339">
        <v>75</v>
      </c>
      <c r="X3339">
        <v>10</v>
      </c>
      <c r="AB3339">
        <v>3</v>
      </c>
      <c r="AD3339">
        <v>2</v>
      </c>
      <c r="AE3339" t="s">
        <v>618</v>
      </c>
      <c r="AG3339" t="s">
        <v>15606</v>
      </c>
      <c r="AH3339" t="s">
        <v>15609</v>
      </c>
    </row>
    <row r="3340" spans="1:34" x14ac:dyDescent="0.25">
      <c r="A3340">
        <v>9</v>
      </c>
      <c r="B3340" t="s">
        <v>14677</v>
      </c>
      <c r="C3340" t="s">
        <v>14678</v>
      </c>
      <c r="D3340">
        <v>46235</v>
      </c>
      <c r="E3340">
        <v>46250</v>
      </c>
      <c r="F3340" t="s">
        <v>14682</v>
      </c>
      <c r="G3340" t="s">
        <v>14683</v>
      </c>
      <c r="H3340" t="s">
        <v>14729</v>
      </c>
      <c r="I3340" t="s">
        <v>14730</v>
      </c>
      <c r="J3340">
        <v>3</v>
      </c>
      <c r="L3340" t="s">
        <v>14697</v>
      </c>
      <c r="M3340" t="s">
        <v>14731</v>
      </c>
      <c r="N3340" t="s">
        <v>14732</v>
      </c>
      <c r="O3340" t="s">
        <v>15610</v>
      </c>
      <c r="P3340" t="s">
        <v>265</v>
      </c>
      <c r="Q3340" t="s">
        <v>369</v>
      </c>
      <c r="R3340" t="s">
        <v>8654</v>
      </c>
      <c r="S3340" t="s">
        <v>8645</v>
      </c>
      <c r="T3340" t="b">
        <v>0</v>
      </c>
      <c r="U3340" t="b">
        <v>0</v>
      </c>
      <c r="V3340">
        <v>3</v>
      </c>
      <c r="W3340">
        <v>75</v>
      </c>
      <c r="X3340">
        <v>10</v>
      </c>
      <c r="AB3340">
        <v>3</v>
      </c>
      <c r="AD3340">
        <v>2</v>
      </c>
      <c r="AE3340" t="s">
        <v>618</v>
      </c>
      <c r="AG3340" t="s">
        <v>15606</v>
      </c>
      <c r="AH3340" t="s">
        <v>15611</v>
      </c>
    </row>
    <row r="3341" spans="1:34" x14ac:dyDescent="0.25">
      <c r="A3341">
        <v>9</v>
      </c>
      <c r="B3341" t="s">
        <v>14677</v>
      </c>
      <c r="C3341" t="s">
        <v>14678</v>
      </c>
      <c r="D3341">
        <v>46235</v>
      </c>
      <c r="E3341">
        <v>46250</v>
      </c>
      <c r="F3341" t="s">
        <v>14682</v>
      </c>
      <c r="G3341" t="s">
        <v>14683</v>
      </c>
      <c r="H3341" t="s">
        <v>14729</v>
      </c>
      <c r="I3341" t="s">
        <v>14730</v>
      </c>
      <c r="J3341">
        <v>3</v>
      </c>
      <c r="L3341" t="s">
        <v>14697</v>
      </c>
      <c r="M3341" t="s">
        <v>14731</v>
      </c>
      <c r="N3341" t="s">
        <v>14732</v>
      </c>
      <c r="O3341" t="s">
        <v>15612</v>
      </c>
      <c r="P3341" t="s">
        <v>249</v>
      </c>
      <c r="Q3341" t="s">
        <v>369</v>
      </c>
      <c r="R3341" t="s">
        <v>423</v>
      </c>
      <c r="S3341" t="s">
        <v>8645</v>
      </c>
      <c r="T3341" t="b">
        <v>0</v>
      </c>
      <c r="U3341" t="b">
        <v>0</v>
      </c>
      <c r="V3341">
        <v>1</v>
      </c>
      <c r="W3341">
        <v>150</v>
      </c>
      <c r="X3341">
        <v>10</v>
      </c>
      <c r="AB3341">
        <v>3</v>
      </c>
      <c r="AC3341">
        <v>1</v>
      </c>
      <c r="AD3341">
        <v>2</v>
      </c>
      <c r="AE3341" t="s">
        <v>2289</v>
      </c>
      <c r="AG3341" t="s">
        <v>15613</v>
      </c>
      <c r="AH3341" t="s">
        <v>15614</v>
      </c>
    </row>
    <row r="3342" spans="1:34" x14ac:dyDescent="0.25">
      <c r="A3342">
        <v>9</v>
      </c>
      <c r="B3342" t="s">
        <v>14677</v>
      </c>
      <c r="C3342" t="s">
        <v>14678</v>
      </c>
      <c r="D3342">
        <v>46235</v>
      </c>
      <c r="E3342">
        <v>46250</v>
      </c>
      <c r="F3342" t="s">
        <v>14682</v>
      </c>
      <c r="G3342" t="s">
        <v>14683</v>
      </c>
      <c r="H3342" t="s">
        <v>14729</v>
      </c>
      <c r="I3342" t="s">
        <v>14730</v>
      </c>
      <c r="J3342">
        <v>3</v>
      </c>
      <c r="L3342" t="s">
        <v>14697</v>
      </c>
      <c r="M3342" t="s">
        <v>14731</v>
      </c>
      <c r="N3342" t="s">
        <v>14732</v>
      </c>
      <c r="O3342" t="s">
        <v>15615</v>
      </c>
      <c r="P3342" t="s">
        <v>249</v>
      </c>
      <c r="Q3342" t="s">
        <v>369</v>
      </c>
      <c r="R3342" t="s">
        <v>423</v>
      </c>
      <c r="S3342" t="s">
        <v>8645</v>
      </c>
      <c r="T3342" t="b">
        <v>0</v>
      </c>
      <c r="U3342" t="b">
        <v>0</v>
      </c>
      <c r="V3342">
        <v>2</v>
      </c>
      <c r="W3342">
        <v>150</v>
      </c>
      <c r="X3342">
        <v>10</v>
      </c>
      <c r="AB3342">
        <v>3</v>
      </c>
      <c r="AC3342">
        <v>1</v>
      </c>
      <c r="AD3342">
        <v>2</v>
      </c>
      <c r="AE3342" t="s">
        <v>2289</v>
      </c>
      <c r="AG3342" t="s">
        <v>15613</v>
      </c>
      <c r="AH3342" t="s">
        <v>15616</v>
      </c>
    </row>
    <row r="3343" spans="1:34" x14ac:dyDescent="0.25">
      <c r="A3343">
        <v>9</v>
      </c>
      <c r="B3343" t="s">
        <v>14677</v>
      </c>
      <c r="C3343" t="s">
        <v>14678</v>
      </c>
      <c r="D3343">
        <v>46235</v>
      </c>
      <c r="E3343">
        <v>46250</v>
      </c>
      <c r="F3343" t="s">
        <v>14682</v>
      </c>
      <c r="G3343" t="s">
        <v>14683</v>
      </c>
      <c r="H3343" t="s">
        <v>14729</v>
      </c>
      <c r="I3343" t="s">
        <v>14730</v>
      </c>
      <c r="J3343">
        <v>3</v>
      </c>
      <c r="L3343" t="s">
        <v>14697</v>
      </c>
      <c r="M3343" t="s">
        <v>14731</v>
      </c>
      <c r="N3343" t="s">
        <v>14732</v>
      </c>
      <c r="O3343" t="s">
        <v>15617</v>
      </c>
      <c r="P3343" t="s">
        <v>249</v>
      </c>
      <c r="Q3343" t="s">
        <v>369</v>
      </c>
      <c r="R3343" t="s">
        <v>423</v>
      </c>
      <c r="S3343" t="s">
        <v>8645</v>
      </c>
      <c r="T3343" t="b">
        <v>0</v>
      </c>
      <c r="U3343" t="b">
        <v>0</v>
      </c>
      <c r="V3343">
        <v>3</v>
      </c>
      <c r="W3343">
        <v>150</v>
      </c>
      <c r="X3343">
        <v>10</v>
      </c>
      <c r="AB3343">
        <v>3</v>
      </c>
      <c r="AC3343">
        <v>1</v>
      </c>
      <c r="AD3343">
        <v>2</v>
      </c>
      <c r="AE3343" t="s">
        <v>2289</v>
      </c>
      <c r="AG3343" t="s">
        <v>15613</v>
      </c>
      <c r="AH3343" t="s">
        <v>15618</v>
      </c>
    </row>
    <row r="3344" spans="1:34" x14ac:dyDescent="0.25">
      <c r="A3344">
        <v>9</v>
      </c>
      <c r="B3344" t="s">
        <v>14677</v>
      </c>
      <c r="C3344" t="s">
        <v>14678</v>
      </c>
      <c r="D3344">
        <v>46235</v>
      </c>
      <c r="E3344">
        <v>46250</v>
      </c>
      <c r="F3344" t="s">
        <v>14682</v>
      </c>
      <c r="G3344" t="s">
        <v>14683</v>
      </c>
      <c r="H3344" t="s">
        <v>14729</v>
      </c>
      <c r="I3344" t="s">
        <v>14730</v>
      </c>
      <c r="J3344">
        <v>3</v>
      </c>
      <c r="L3344" t="s">
        <v>14697</v>
      </c>
      <c r="M3344" t="s">
        <v>14731</v>
      </c>
      <c r="N3344" t="s">
        <v>14732</v>
      </c>
      <c r="O3344" t="s">
        <v>15619</v>
      </c>
      <c r="P3344" t="s">
        <v>256</v>
      </c>
      <c r="Q3344" t="s">
        <v>369</v>
      </c>
      <c r="R3344" t="s">
        <v>8654</v>
      </c>
      <c r="S3344" t="s">
        <v>8645</v>
      </c>
      <c r="T3344" t="b">
        <v>1</v>
      </c>
      <c r="U3344" t="b">
        <v>0</v>
      </c>
      <c r="V3344">
        <v>1</v>
      </c>
      <c r="W3344">
        <v>50</v>
      </c>
      <c r="X3344">
        <v>8</v>
      </c>
      <c r="AB3344">
        <v>3</v>
      </c>
      <c r="AC3344">
        <v>1</v>
      </c>
      <c r="AD3344">
        <v>2</v>
      </c>
      <c r="AE3344" t="s">
        <v>618</v>
      </c>
      <c r="AG3344" t="s">
        <v>15620</v>
      </c>
      <c r="AH3344" t="s">
        <v>15621</v>
      </c>
    </row>
    <row r="3345" spans="1:34" x14ac:dyDescent="0.25">
      <c r="A3345">
        <v>9</v>
      </c>
      <c r="B3345" t="s">
        <v>14677</v>
      </c>
      <c r="C3345" t="s">
        <v>14678</v>
      </c>
      <c r="D3345">
        <v>46235</v>
      </c>
      <c r="E3345">
        <v>46250</v>
      </c>
      <c r="F3345" t="s">
        <v>14682</v>
      </c>
      <c r="G3345" t="s">
        <v>14683</v>
      </c>
      <c r="H3345" t="s">
        <v>14729</v>
      </c>
      <c r="I3345" t="s">
        <v>14730</v>
      </c>
      <c r="J3345">
        <v>3</v>
      </c>
      <c r="L3345" t="s">
        <v>14697</v>
      </c>
      <c r="M3345" t="s">
        <v>14731</v>
      </c>
      <c r="N3345" t="s">
        <v>14732</v>
      </c>
      <c r="O3345" t="s">
        <v>15622</v>
      </c>
      <c r="P3345" t="s">
        <v>256</v>
      </c>
      <c r="Q3345" t="s">
        <v>369</v>
      </c>
      <c r="R3345" t="s">
        <v>8654</v>
      </c>
      <c r="S3345" t="s">
        <v>8645</v>
      </c>
      <c r="T3345" t="b">
        <v>1</v>
      </c>
      <c r="U3345" t="b">
        <v>0</v>
      </c>
      <c r="V3345">
        <v>2</v>
      </c>
      <c r="W3345">
        <v>55</v>
      </c>
      <c r="X3345">
        <v>8</v>
      </c>
      <c r="AB3345">
        <v>3</v>
      </c>
      <c r="AC3345">
        <v>1</v>
      </c>
      <c r="AD3345">
        <v>2</v>
      </c>
      <c r="AE3345" t="s">
        <v>618</v>
      </c>
      <c r="AG3345" t="s">
        <v>15623</v>
      </c>
      <c r="AH3345" t="s">
        <v>15624</v>
      </c>
    </row>
    <row r="3346" spans="1:34" x14ac:dyDescent="0.25">
      <c r="A3346">
        <v>9</v>
      </c>
      <c r="B3346" t="s">
        <v>14677</v>
      </c>
      <c r="C3346" t="s">
        <v>14678</v>
      </c>
      <c r="D3346">
        <v>46235</v>
      </c>
      <c r="E3346">
        <v>46250</v>
      </c>
      <c r="F3346" t="s">
        <v>14682</v>
      </c>
      <c r="G3346" t="s">
        <v>14683</v>
      </c>
      <c r="H3346" t="s">
        <v>14729</v>
      </c>
      <c r="I3346" t="s">
        <v>14730</v>
      </c>
      <c r="J3346">
        <v>3</v>
      </c>
      <c r="L3346" t="s">
        <v>14697</v>
      </c>
      <c r="M3346" t="s">
        <v>14731</v>
      </c>
      <c r="N3346" t="s">
        <v>14732</v>
      </c>
      <c r="O3346" t="s">
        <v>15625</v>
      </c>
      <c r="P3346" t="s">
        <v>256</v>
      </c>
      <c r="Q3346" t="s">
        <v>369</v>
      </c>
      <c r="R3346" t="s">
        <v>8654</v>
      </c>
      <c r="S3346" t="s">
        <v>8645</v>
      </c>
      <c r="T3346" t="b">
        <v>1</v>
      </c>
      <c r="U3346" t="b">
        <v>0</v>
      </c>
      <c r="V3346">
        <v>3</v>
      </c>
      <c r="W3346">
        <v>55</v>
      </c>
      <c r="X3346">
        <v>8</v>
      </c>
      <c r="AB3346">
        <v>3</v>
      </c>
      <c r="AC3346">
        <v>1</v>
      </c>
      <c r="AD3346">
        <v>2</v>
      </c>
      <c r="AE3346" t="s">
        <v>618</v>
      </c>
      <c r="AG3346" t="s">
        <v>15623</v>
      </c>
      <c r="AH3346" t="s">
        <v>15626</v>
      </c>
    </row>
    <row r="3347" spans="1:34" x14ac:dyDescent="0.25">
      <c r="A3347">
        <v>9</v>
      </c>
      <c r="B3347" t="s">
        <v>14677</v>
      </c>
      <c r="C3347" t="s">
        <v>14678</v>
      </c>
      <c r="D3347">
        <v>46235</v>
      </c>
      <c r="E3347">
        <v>46250</v>
      </c>
      <c r="F3347" t="s">
        <v>14682</v>
      </c>
      <c r="G3347" t="s">
        <v>14683</v>
      </c>
      <c r="H3347" t="s">
        <v>14729</v>
      </c>
      <c r="I3347" t="s">
        <v>14730</v>
      </c>
      <c r="J3347">
        <v>3</v>
      </c>
      <c r="L3347" t="s">
        <v>14697</v>
      </c>
      <c r="M3347" t="s">
        <v>14731</v>
      </c>
      <c r="N3347" t="s">
        <v>14732</v>
      </c>
      <c r="O3347" t="s">
        <v>15627</v>
      </c>
      <c r="P3347" t="s">
        <v>1</v>
      </c>
      <c r="Q3347" t="s">
        <v>2</v>
      </c>
      <c r="R3347" t="s">
        <v>2</v>
      </c>
      <c r="S3347" t="s">
        <v>8646</v>
      </c>
      <c r="T3347" t="b">
        <v>0</v>
      </c>
      <c r="U3347" t="b">
        <v>1</v>
      </c>
      <c r="V3347">
        <v>1</v>
      </c>
      <c r="W3347">
        <v>150</v>
      </c>
      <c r="Y3347">
        <v>60</v>
      </c>
      <c r="AG3347" t="s">
        <v>15628</v>
      </c>
      <c r="AH3347" t="s">
        <v>15629</v>
      </c>
    </row>
    <row r="3348" spans="1:34" x14ac:dyDescent="0.25">
      <c r="A3348">
        <v>9</v>
      </c>
      <c r="B3348" t="s">
        <v>14677</v>
      </c>
      <c r="C3348" t="s">
        <v>14678</v>
      </c>
      <c r="D3348">
        <v>46235</v>
      </c>
      <c r="E3348">
        <v>46250</v>
      </c>
      <c r="F3348" t="s">
        <v>14682</v>
      </c>
      <c r="G3348" t="s">
        <v>14683</v>
      </c>
      <c r="H3348" t="s">
        <v>14729</v>
      </c>
      <c r="I3348" t="s">
        <v>14730</v>
      </c>
      <c r="J3348">
        <v>3</v>
      </c>
      <c r="L3348" t="s">
        <v>14697</v>
      </c>
      <c r="M3348" t="s">
        <v>14731</v>
      </c>
      <c r="N3348" t="s">
        <v>14732</v>
      </c>
      <c r="O3348" t="s">
        <v>15630</v>
      </c>
      <c r="P3348" t="s">
        <v>1</v>
      </c>
      <c r="Q3348" t="s">
        <v>2</v>
      </c>
      <c r="R3348" t="s">
        <v>2</v>
      </c>
      <c r="S3348" t="s">
        <v>8646</v>
      </c>
      <c r="T3348" t="b">
        <v>0</v>
      </c>
      <c r="U3348" t="b">
        <v>1</v>
      </c>
      <c r="V3348">
        <v>2</v>
      </c>
      <c r="W3348">
        <v>150</v>
      </c>
      <c r="Y3348">
        <v>52.2</v>
      </c>
      <c r="AG3348" t="s">
        <v>15631</v>
      </c>
      <c r="AH3348" t="s">
        <v>15632</v>
      </c>
    </row>
    <row r="3349" spans="1:34" x14ac:dyDescent="0.25">
      <c r="A3349">
        <v>9</v>
      </c>
      <c r="B3349" t="s">
        <v>14677</v>
      </c>
      <c r="C3349" t="s">
        <v>14678</v>
      </c>
      <c r="D3349">
        <v>46235</v>
      </c>
      <c r="E3349">
        <v>46250</v>
      </c>
      <c r="F3349" t="s">
        <v>14682</v>
      </c>
      <c r="G3349" t="s">
        <v>14683</v>
      </c>
      <c r="H3349" t="s">
        <v>14729</v>
      </c>
      <c r="I3349" t="s">
        <v>14730</v>
      </c>
      <c r="J3349">
        <v>3</v>
      </c>
      <c r="L3349" t="s">
        <v>14697</v>
      </c>
      <c r="M3349" t="s">
        <v>14731</v>
      </c>
      <c r="N3349" t="s">
        <v>14732</v>
      </c>
      <c r="O3349" t="s">
        <v>15633</v>
      </c>
      <c r="P3349" t="s">
        <v>1</v>
      </c>
      <c r="Q3349" t="s">
        <v>2</v>
      </c>
      <c r="R3349" t="s">
        <v>2</v>
      </c>
      <c r="S3349" t="s">
        <v>8646</v>
      </c>
      <c r="T3349" t="b">
        <v>0</v>
      </c>
      <c r="U3349" t="b">
        <v>1</v>
      </c>
      <c r="V3349">
        <v>3</v>
      </c>
      <c r="W3349">
        <v>150</v>
      </c>
      <c r="Y3349">
        <v>49.8</v>
      </c>
      <c r="AH3349" t="s">
        <v>15634</v>
      </c>
    </row>
    <row r="3350" spans="1:34" x14ac:dyDescent="0.25">
      <c r="A3350">
        <v>9</v>
      </c>
      <c r="B3350" t="s">
        <v>14677</v>
      </c>
      <c r="C3350" t="s">
        <v>14678</v>
      </c>
      <c r="D3350">
        <v>46235</v>
      </c>
      <c r="E3350">
        <v>46250</v>
      </c>
      <c r="F3350" t="s">
        <v>14682</v>
      </c>
      <c r="G3350" t="s">
        <v>14683</v>
      </c>
      <c r="H3350" t="s">
        <v>14729</v>
      </c>
      <c r="I3350" t="s">
        <v>14730</v>
      </c>
      <c r="J3350">
        <v>3</v>
      </c>
      <c r="L3350" t="s">
        <v>14697</v>
      </c>
      <c r="M3350" t="s">
        <v>14731</v>
      </c>
      <c r="N3350" t="s">
        <v>14732</v>
      </c>
      <c r="O3350" t="s">
        <v>15635</v>
      </c>
      <c r="P3350" t="s">
        <v>14737</v>
      </c>
      <c r="Q3350" t="s">
        <v>369</v>
      </c>
      <c r="R3350" t="s">
        <v>8489</v>
      </c>
      <c r="S3350" t="s">
        <v>8645</v>
      </c>
      <c r="T3350" t="b">
        <v>0</v>
      </c>
      <c r="U3350" t="b">
        <v>0</v>
      </c>
      <c r="V3350">
        <v>1</v>
      </c>
      <c r="W3350">
        <v>135</v>
      </c>
      <c r="X3350">
        <v>15</v>
      </c>
      <c r="AB3350">
        <v>2</v>
      </c>
      <c r="AD3350">
        <v>3</v>
      </c>
      <c r="AE3350" t="s">
        <v>2289</v>
      </c>
      <c r="AG3350" t="s">
        <v>15636</v>
      </c>
      <c r="AH3350" t="s">
        <v>15637</v>
      </c>
    </row>
    <row r="3351" spans="1:34" x14ac:dyDescent="0.25">
      <c r="A3351">
        <v>9</v>
      </c>
      <c r="B3351" t="s">
        <v>14677</v>
      </c>
      <c r="C3351" t="s">
        <v>14678</v>
      </c>
      <c r="D3351">
        <v>46235</v>
      </c>
      <c r="E3351">
        <v>46250</v>
      </c>
      <c r="F3351" t="s">
        <v>14682</v>
      </c>
      <c r="G3351" t="s">
        <v>14683</v>
      </c>
      <c r="H3351" t="s">
        <v>14729</v>
      </c>
      <c r="I3351" t="s">
        <v>14730</v>
      </c>
      <c r="J3351">
        <v>3</v>
      </c>
      <c r="L3351" t="s">
        <v>14697</v>
      </c>
      <c r="M3351" t="s">
        <v>14731</v>
      </c>
      <c r="N3351" t="s">
        <v>14732</v>
      </c>
      <c r="O3351" t="s">
        <v>15638</v>
      </c>
      <c r="P3351" t="s">
        <v>14737</v>
      </c>
      <c r="Q3351" t="s">
        <v>369</v>
      </c>
      <c r="R3351" t="s">
        <v>8489</v>
      </c>
      <c r="S3351" t="s">
        <v>8645</v>
      </c>
      <c r="T3351" t="b">
        <v>0</v>
      </c>
      <c r="U3351" t="b">
        <v>0</v>
      </c>
      <c r="V3351">
        <v>2</v>
      </c>
      <c r="W3351">
        <v>135</v>
      </c>
      <c r="X3351">
        <v>15</v>
      </c>
      <c r="AB3351">
        <v>2</v>
      </c>
      <c r="AD3351">
        <v>3</v>
      </c>
      <c r="AE3351" t="s">
        <v>2289</v>
      </c>
      <c r="AG3351" t="s">
        <v>15636</v>
      </c>
      <c r="AH3351" t="s">
        <v>15639</v>
      </c>
    </row>
    <row r="3352" spans="1:34" x14ac:dyDescent="0.25">
      <c r="A3352">
        <v>9</v>
      </c>
      <c r="B3352" t="s">
        <v>14677</v>
      </c>
      <c r="C3352" t="s">
        <v>14678</v>
      </c>
      <c r="D3352">
        <v>46235</v>
      </c>
      <c r="E3352">
        <v>46250</v>
      </c>
      <c r="F3352" t="s">
        <v>14682</v>
      </c>
      <c r="G3352" t="s">
        <v>14683</v>
      </c>
      <c r="H3352" t="s">
        <v>14729</v>
      </c>
      <c r="I3352" t="s">
        <v>14730</v>
      </c>
      <c r="J3352">
        <v>3</v>
      </c>
      <c r="L3352" t="s">
        <v>14697</v>
      </c>
      <c r="M3352" t="s">
        <v>14731</v>
      </c>
      <c r="N3352" t="s">
        <v>14732</v>
      </c>
      <c r="O3352" t="s">
        <v>15640</v>
      </c>
      <c r="P3352" t="s">
        <v>14737</v>
      </c>
      <c r="Q3352" t="s">
        <v>369</v>
      </c>
      <c r="R3352" t="s">
        <v>8489</v>
      </c>
      <c r="S3352" t="s">
        <v>8645</v>
      </c>
      <c r="T3352" t="b">
        <v>0</v>
      </c>
      <c r="U3352" t="b">
        <v>0</v>
      </c>
      <c r="V3352">
        <v>3</v>
      </c>
      <c r="W3352">
        <v>135</v>
      </c>
      <c r="X3352">
        <v>15</v>
      </c>
      <c r="AB3352">
        <v>2</v>
      </c>
      <c r="AD3352">
        <v>3</v>
      </c>
      <c r="AE3352" t="s">
        <v>2289</v>
      </c>
      <c r="AG3352" t="s">
        <v>15636</v>
      </c>
      <c r="AH3352" t="s">
        <v>15641</v>
      </c>
    </row>
    <row r="3353" spans="1:34" x14ac:dyDescent="0.25">
      <c r="A3353">
        <v>9</v>
      </c>
      <c r="B3353" t="s">
        <v>14677</v>
      </c>
      <c r="C3353" t="s">
        <v>14678</v>
      </c>
      <c r="D3353">
        <v>46235</v>
      </c>
      <c r="E3353">
        <v>46250</v>
      </c>
      <c r="F3353" t="s">
        <v>14682</v>
      </c>
      <c r="G3353" t="s">
        <v>14683</v>
      </c>
      <c r="H3353" t="s">
        <v>14729</v>
      </c>
      <c r="I3353" t="s">
        <v>14730</v>
      </c>
      <c r="J3353">
        <v>3</v>
      </c>
      <c r="L3353" t="s">
        <v>14697</v>
      </c>
      <c r="M3353" t="s">
        <v>14731</v>
      </c>
      <c r="N3353" t="s">
        <v>14732</v>
      </c>
      <c r="O3353" t="s">
        <v>15642</v>
      </c>
      <c r="P3353" t="s">
        <v>14738</v>
      </c>
      <c r="Q3353" t="s">
        <v>8646</v>
      </c>
      <c r="R3353" t="s">
        <v>8646</v>
      </c>
      <c r="S3353" t="s">
        <v>8645</v>
      </c>
      <c r="T3353" t="b">
        <v>0</v>
      </c>
      <c r="U3353" t="b">
        <v>0</v>
      </c>
      <c r="V3353">
        <v>1</v>
      </c>
      <c r="W3353">
        <v>15</v>
      </c>
      <c r="X3353">
        <v>15</v>
      </c>
      <c r="AB3353">
        <v>2</v>
      </c>
      <c r="AC3353">
        <v>1</v>
      </c>
      <c r="AD3353">
        <v>2</v>
      </c>
      <c r="AE3353" t="s">
        <v>618</v>
      </c>
      <c r="AG3353" t="s">
        <v>2154</v>
      </c>
      <c r="AH3353" t="s">
        <v>15643</v>
      </c>
    </row>
    <row r="3354" spans="1:34" x14ac:dyDescent="0.25">
      <c r="A3354">
        <v>9</v>
      </c>
      <c r="B3354" t="s">
        <v>14677</v>
      </c>
      <c r="C3354" t="s">
        <v>14678</v>
      </c>
      <c r="D3354">
        <v>46235</v>
      </c>
      <c r="E3354">
        <v>46250</v>
      </c>
      <c r="F3354" t="s">
        <v>14682</v>
      </c>
      <c r="G3354" t="s">
        <v>14683</v>
      </c>
      <c r="H3354" t="s">
        <v>14729</v>
      </c>
      <c r="I3354" t="s">
        <v>14730</v>
      </c>
      <c r="J3354">
        <v>3</v>
      </c>
      <c r="L3354" t="s">
        <v>14697</v>
      </c>
      <c r="M3354" t="s">
        <v>14731</v>
      </c>
      <c r="N3354" t="s">
        <v>14732</v>
      </c>
      <c r="O3354" t="s">
        <v>15644</v>
      </c>
      <c r="P3354" t="s">
        <v>14738</v>
      </c>
      <c r="Q3354" t="s">
        <v>8646</v>
      </c>
      <c r="R3354" t="s">
        <v>8646</v>
      </c>
      <c r="S3354" t="s">
        <v>8645</v>
      </c>
      <c r="T3354" t="b">
        <v>0</v>
      </c>
      <c r="U3354" t="b">
        <v>0</v>
      </c>
      <c r="V3354">
        <v>2</v>
      </c>
      <c r="W3354">
        <v>15</v>
      </c>
      <c r="X3354">
        <v>15</v>
      </c>
      <c r="AB3354">
        <v>2</v>
      </c>
      <c r="AC3354">
        <v>1</v>
      </c>
      <c r="AD3354">
        <v>2</v>
      </c>
      <c r="AE3354" t="s">
        <v>618</v>
      </c>
      <c r="AG3354" t="s">
        <v>2154</v>
      </c>
      <c r="AH3354" t="s">
        <v>15645</v>
      </c>
    </row>
    <row r="3355" spans="1:34" x14ac:dyDescent="0.25">
      <c r="A3355">
        <v>9</v>
      </c>
      <c r="B3355" t="s">
        <v>14677</v>
      </c>
      <c r="C3355" t="s">
        <v>14678</v>
      </c>
      <c r="D3355">
        <v>46235</v>
      </c>
      <c r="E3355">
        <v>46250</v>
      </c>
      <c r="F3355" t="s">
        <v>14682</v>
      </c>
      <c r="G3355" t="s">
        <v>14683</v>
      </c>
      <c r="H3355" t="s">
        <v>14729</v>
      </c>
      <c r="I3355" t="s">
        <v>14730</v>
      </c>
      <c r="J3355">
        <v>3</v>
      </c>
      <c r="L3355" t="s">
        <v>14697</v>
      </c>
      <c r="M3355" t="s">
        <v>14731</v>
      </c>
      <c r="N3355" t="s">
        <v>14732</v>
      </c>
      <c r="O3355" t="s">
        <v>15646</v>
      </c>
      <c r="P3355" t="s">
        <v>14738</v>
      </c>
      <c r="Q3355" t="s">
        <v>8646</v>
      </c>
      <c r="R3355" t="s">
        <v>8646</v>
      </c>
      <c r="S3355" t="s">
        <v>8645</v>
      </c>
      <c r="T3355" t="b">
        <v>0</v>
      </c>
      <c r="U3355" t="b">
        <v>0</v>
      </c>
      <c r="V3355">
        <v>3</v>
      </c>
      <c r="W3355">
        <v>15</v>
      </c>
      <c r="X3355">
        <v>15</v>
      </c>
      <c r="AB3355">
        <v>2</v>
      </c>
      <c r="AC3355">
        <v>1</v>
      </c>
      <c r="AD3355">
        <v>2</v>
      </c>
      <c r="AE3355" t="s">
        <v>618</v>
      </c>
      <c r="AG3355" t="s">
        <v>2154</v>
      </c>
      <c r="AH3355" t="s">
        <v>15647</v>
      </c>
    </row>
    <row r="3356" spans="1:34" x14ac:dyDescent="0.25">
      <c r="A3356">
        <v>9</v>
      </c>
      <c r="B3356" t="s">
        <v>14677</v>
      </c>
      <c r="C3356" t="s">
        <v>14678</v>
      </c>
      <c r="D3356">
        <v>46235</v>
      </c>
      <c r="E3356">
        <v>46250</v>
      </c>
      <c r="F3356" t="s">
        <v>14682</v>
      </c>
      <c r="G3356" t="s">
        <v>14683</v>
      </c>
      <c r="H3356" t="s">
        <v>14729</v>
      </c>
      <c r="I3356" t="s">
        <v>14730</v>
      </c>
      <c r="J3356">
        <v>3</v>
      </c>
      <c r="L3356" t="s">
        <v>14697</v>
      </c>
      <c r="M3356" t="s">
        <v>14731</v>
      </c>
      <c r="N3356" t="s">
        <v>14732</v>
      </c>
      <c r="O3356" t="s">
        <v>15648</v>
      </c>
      <c r="P3356" t="s">
        <v>334</v>
      </c>
      <c r="Q3356" t="s">
        <v>2</v>
      </c>
      <c r="R3356" t="s">
        <v>8652</v>
      </c>
      <c r="S3356" t="s">
        <v>8646</v>
      </c>
      <c r="T3356" t="b">
        <v>0</v>
      </c>
      <c r="U3356" t="b">
        <v>1</v>
      </c>
      <c r="V3356">
        <v>1</v>
      </c>
      <c r="W3356">
        <v>0</v>
      </c>
      <c r="Y3356">
        <v>55.2</v>
      </c>
      <c r="AG3356" t="s">
        <v>15649</v>
      </c>
      <c r="AH3356" t="s">
        <v>15650</v>
      </c>
    </row>
    <row r="3357" spans="1:34" x14ac:dyDescent="0.25">
      <c r="A3357">
        <v>9</v>
      </c>
      <c r="B3357" t="s">
        <v>14677</v>
      </c>
      <c r="C3357" t="s">
        <v>14678</v>
      </c>
      <c r="D3357">
        <v>46235</v>
      </c>
      <c r="E3357">
        <v>46250</v>
      </c>
      <c r="F3357" t="s">
        <v>14682</v>
      </c>
      <c r="G3357" t="s">
        <v>14683</v>
      </c>
      <c r="H3357" t="s">
        <v>14729</v>
      </c>
      <c r="I3357" t="s">
        <v>14730</v>
      </c>
      <c r="J3357">
        <v>3</v>
      </c>
      <c r="L3357" t="s">
        <v>14697</v>
      </c>
      <c r="M3357" t="s">
        <v>14731</v>
      </c>
      <c r="N3357" t="s">
        <v>14732</v>
      </c>
      <c r="O3357" t="s">
        <v>15651</v>
      </c>
      <c r="P3357" t="s">
        <v>334</v>
      </c>
      <c r="Q3357" t="s">
        <v>2</v>
      </c>
      <c r="R3357" t="s">
        <v>8652</v>
      </c>
      <c r="S3357" t="s">
        <v>8646</v>
      </c>
      <c r="T3357" t="b">
        <v>0</v>
      </c>
      <c r="U3357" t="b">
        <v>1</v>
      </c>
      <c r="V3357">
        <v>2</v>
      </c>
      <c r="W3357">
        <v>0</v>
      </c>
      <c r="Y3357">
        <v>48</v>
      </c>
      <c r="AG3357" t="s">
        <v>15652</v>
      </c>
      <c r="AH3357" t="s">
        <v>15653</v>
      </c>
    </row>
    <row r="3358" spans="1:34" x14ac:dyDescent="0.25">
      <c r="A3358">
        <v>9</v>
      </c>
      <c r="B3358" t="s">
        <v>14677</v>
      </c>
      <c r="C3358" t="s">
        <v>14678</v>
      </c>
      <c r="D3358">
        <v>46235</v>
      </c>
      <c r="E3358">
        <v>46250</v>
      </c>
      <c r="F3358" t="s">
        <v>14682</v>
      </c>
      <c r="G3358" t="s">
        <v>14683</v>
      </c>
      <c r="H3358" t="s">
        <v>14729</v>
      </c>
      <c r="I3358" t="s">
        <v>14730</v>
      </c>
      <c r="J3358">
        <v>3</v>
      </c>
      <c r="L3358" t="s">
        <v>14697</v>
      </c>
      <c r="M3358" t="s">
        <v>14731</v>
      </c>
      <c r="N3358" t="s">
        <v>14732</v>
      </c>
      <c r="O3358" t="s">
        <v>15654</v>
      </c>
      <c r="P3358" t="s">
        <v>356</v>
      </c>
      <c r="Q3358" t="s">
        <v>25</v>
      </c>
      <c r="R3358" t="s">
        <v>25</v>
      </c>
      <c r="S3358" t="s">
        <v>357</v>
      </c>
      <c r="T3358" t="b">
        <v>0</v>
      </c>
      <c r="U3358" t="b">
        <v>1</v>
      </c>
      <c r="V3358">
        <v>1</v>
      </c>
      <c r="Y3358">
        <v>455</v>
      </c>
      <c r="Z3358">
        <v>2</v>
      </c>
      <c r="AA3358" t="s">
        <v>3957</v>
      </c>
      <c r="AH3358" t="s">
        <v>14732</v>
      </c>
    </row>
    <row r="3359" spans="1:34" x14ac:dyDescent="0.25">
      <c r="A3359">
        <v>9</v>
      </c>
      <c r="B3359" t="s">
        <v>14677</v>
      </c>
      <c r="C3359" t="s">
        <v>14678</v>
      </c>
      <c r="D3359">
        <v>46235</v>
      </c>
      <c r="E3359">
        <v>46250</v>
      </c>
      <c r="F3359" t="s">
        <v>14682</v>
      </c>
      <c r="G3359" t="s">
        <v>14683</v>
      </c>
      <c r="H3359" t="s">
        <v>14733</v>
      </c>
      <c r="I3359" t="s">
        <v>14734</v>
      </c>
      <c r="J3359">
        <v>4</v>
      </c>
      <c r="L3359" t="s">
        <v>14702</v>
      </c>
      <c r="M3359" t="s">
        <v>14735</v>
      </c>
      <c r="N3359" t="s">
        <v>14736</v>
      </c>
      <c r="O3359" t="s">
        <v>15655</v>
      </c>
      <c r="P3359" t="s">
        <v>363</v>
      </c>
      <c r="Q3359" t="s">
        <v>357</v>
      </c>
      <c r="R3359" t="s">
        <v>357</v>
      </c>
      <c r="S3359" t="s">
        <v>357</v>
      </c>
      <c r="T3359" t="b">
        <v>0</v>
      </c>
      <c r="U3359" t="b">
        <v>1</v>
      </c>
      <c r="V3359">
        <v>1</v>
      </c>
      <c r="Y3359">
        <v>300</v>
      </c>
      <c r="Z3359">
        <v>0.63</v>
      </c>
      <c r="AA3359" t="s">
        <v>3957</v>
      </c>
      <c r="AG3359" t="s">
        <v>15582</v>
      </c>
      <c r="AH3359" t="s">
        <v>14735</v>
      </c>
    </row>
    <row r="3360" spans="1:34" x14ac:dyDescent="0.25">
      <c r="A3360">
        <v>9</v>
      </c>
      <c r="B3360" t="s">
        <v>14677</v>
      </c>
      <c r="C3360" t="s">
        <v>14678</v>
      </c>
      <c r="D3360">
        <v>46235</v>
      </c>
      <c r="E3360">
        <v>46250</v>
      </c>
      <c r="F3360" t="s">
        <v>14682</v>
      </c>
      <c r="G3360" t="s">
        <v>14683</v>
      </c>
      <c r="H3360" t="s">
        <v>14733</v>
      </c>
      <c r="I3360" t="s">
        <v>14734</v>
      </c>
      <c r="J3360">
        <v>4</v>
      </c>
      <c r="L3360" t="s">
        <v>14702</v>
      </c>
      <c r="M3360" t="s">
        <v>14735</v>
      </c>
      <c r="N3360" t="s">
        <v>14736</v>
      </c>
      <c r="O3360" t="s">
        <v>15656</v>
      </c>
      <c r="P3360" t="s">
        <v>394</v>
      </c>
      <c r="Q3360" t="s">
        <v>272</v>
      </c>
      <c r="R3360" t="s">
        <v>8666</v>
      </c>
      <c r="S3360" t="s">
        <v>8645</v>
      </c>
      <c r="T3360" t="b">
        <v>0</v>
      </c>
      <c r="U3360" t="b">
        <v>0</v>
      </c>
      <c r="V3360">
        <v>1</v>
      </c>
      <c r="W3360">
        <v>0</v>
      </c>
      <c r="X3360">
        <v>15</v>
      </c>
      <c r="AF3360" t="s">
        <v>15657</v>
      </c>
      <c r="AH3360" t="s">
        <v>15658</v>
      </c>
    </row>
    <row r="3361" spans="1:34" x14ac:dyDescent="0.25">
      <c r="A3361">
        <v>9</v>
      </c>
      <c r="B3361" t="s">
        <v>14677</v>
      </c>
      <c r="C3361" t="s">
        <v>14678</v>
      </c>
      <c r="D3361">
        <v>46235</v>
      </c>
      <c r="E3361">
        <v>46250</v>
      </c>
      <c r="F3361" t="s">
        <v>14682</v>
      </c>
      <c r="G3361" t="s">
        <v>14683</v>
      </c>
      <c r="H3361" t="s">
        <v>14733</v>
      </c>
      <c r="I3361" t="s">
        <v>14734</v>
      </c>
      <c r="J3361">
        <v>4</v>
      </c>
      <c r="L3361" t="s">
        <v>14702</v>
      </c>
      <c r="M3361" t="s">
        <v>14735</v>
      </c>
      <c r="N3361" t="s">
        <v>14736</v>
      </c>
      <c r="O3361" t="s">
        <v>15659</v>
      </c>
      <c r="P3361" t="s">
        <v>403</v>
      </c>
      <c r="Q3361" t="s">
        <v>272</v>
      </c>
      <c r="R3361" t="s">
        <v>8666</v>
      </c>
      <c r="S3361" t="s">
        <v>8645</v>
      </c>
      <c r="T3361" t="b">
        <v>0</v>
      </c>
      <c r="U3361" t="b">
        <v>0</v>
      </c>
      <c r="V3361">
        <v>1</v>
      </c>
      <c r="W3361">
        <v>0</v>
      </c>
      <c r="X3361">
        <v>8</v>
      </c>
      <c r="AF3361" t="s">
        <v>15657</v>
      </c>
      <c r="AH3361" t="s">
        <v>15660</v>
      </c>
    </row>
    <row r="3362" spans="1:34" x14ac:dyDescent="0.25">
      <c r="A3362">
        <v>9</v>
      </c>
      <c r="B3362" t="s">
        <v>14677</v>
      </c>
      <c r="C3362" t="s">
        <v>14678</v>
      </c>
      <c r="D3362">
        <v>46235</v>
      </c>
      <c r="E3362">
        <v>46250</v>
      </c>
      <c r="F3362" t="s">
        <v>14682</v>
      </c>
      <c r="G3362" t="s">
        <v>14683</v>
      </c>
      <c r="H3362" t="s">
        <v>14733</v>
      </c>
      <c r="I3362" t="s">
        <v>14734</v>
      </c>
      <c r="J3362">
        <v>4</v>
      </c>
      <c r="L3362" t="s">
        <v>14702</v>
      </c>
      <c r="M3362" t="s">
        <v>14735</v>
      </c>
      <c r="N3362" t="s">
        <v>14736</v>
      </c>
      <c r="O3362" t="s">
        <v>15661</v>
      </c>
      <c r="P3362" t="s">
        <v>389</v>
      </c>
      <c r="Q3362" t="s">
        <v>148</v>
      </c>
      <c r="R3362" t="s">
        <v>8659</v>
      </c>
      <c r="S3362" t="s">
        <v>8662</v>
      </c>
      <c r="T3362" t="b">
        <v>0</v>
      </c>
      <c r="U3362" t="b">
        <v>0</v>
      </c>
      <c r="V3362">
        <v>1</v>
      </c>
      <c r="W3362">
        <v>0</v>
      </c>
      <c r="X3362">
        <v>10</v>
      </c>
      <c r="AF3362" t="s">
        <v>15657</v>
      </c>
      <c r="AH3362" t="s">
        <v>15662</v>
      </c>
    </row>
    <row r="3363" spans="1:34" x14ac:dyDescent="0.25">
      <c r="A3363">
        <v>9</v>
      </c>
      <c r="B3363" t="s">
        <v>14677</v>
      </c>
      <c r="C3363" t="s">
        <v>14678</v>
      </c>
      <c r="D3363">
        <v>46235</v>
      </c>
      <c r="E3363">
        <v>46250</v>
      </c>
      <c r="F3363" t="s">
        <v>14682</v>
      </c>
      <c r="G3363" t="s">
        <v>14683</v>
      </c>
      <c r="H3363" t="s">
        <v>14733</v>
      </c>
      <c r="I3363" t="s">
        <v>14734</v>
      </c>
      <c r="J3363">
        <v>4</v>
      </c>
      <c r="L3363" t="s">
        <v>14702</v>
      </c>
      <c r="M3363" t="s">
        <v>14735</v>
      </c>
      <c r="N3363" t="s">
        <v>14736</v>
      </c>
      <c r="O3363" t="s">
        <v>15663</v>
      </c>
      <c r="P3363" t="s">
        <v>398</v>
      </c>
      <c r="Q3363" t="s">
        <v>272</v>
      </c>
      <c r="R3363" t="s">
        <v>8666</v>
      </c>
      <c r="S3363" t="s">
        <v>8645</v>
      </c>
      <c r="T3363" t="b">
        <v>0</v>
      </c>
      <c r="U3363" t="b">
        <v>0</v>
      </c>
      <c r="V3363">
        <v>1</v>
      </c>
      <c r="W3363">
        <v>0</v>
      </c>
      <c r="X3363">
        <v>12</v>
      </c>
      <c r="AF3363" t="s">
        <v>15657</v>
      </c>
      <c r="AH3363" t="s">
        <v>15664</v>
      </c>
    </row>
    <row r="3364" spans="1:34" x14ac:dyDescent="0.25">
      <c r="A3364">
        <v>9</v>
      </c>
      <c r="B3364" t="s">
        <v>14677</v>
      </c>
      <c r="C3364" t="s">
        <v>14678</v>
      </c>
      <c r="D3364">
        <v>46235</v>
      </c>
      <c r="E3364">
        <v>46250</v>
      </c>
      <c r="F3364" t="s">
        <v>14682</v>
      </c>
      <c r="G3364" t="s">
        <v>14683</v>
      </c>
      <c r="H3364" t="s">
        <v>14733</v>
      </c>
      <c r="I3364" t="s">
        <v>14734</v>
      </c>
      <c r="J3364">
        <v>4</v>
      </c>
      <c r="L3364" t="s">
        <v>14702</v>
      </c>
      <c r="M3364" t="s">
        <v>14735</v>
      </c>
      <c r="N3364" t="s">
        <v>14736</v>
      </c>
      <c r="O3364" t="s">
        <v>15665</v>
      </c>
      <c r="P3364" t="s">
        <v>394</v>
      </c>
      <c r="Q3364" t="s">
        <v>272</v>
      </c>
      <c r="R3364" t="s">
        <v>8666</v>
      </c>
      <c r="S3364" t="s">
        <v>8645</v>
      </c>
      <c r="T3364" t="b">
        <v>0</v>
      </c>
      <c r="U3364" t="b">
        <v>0</v>
      </c>
      <c r="V3364">
        <v>2</v>
      </c>
      <c r="W3364">
        <v>0</v>
      </c>
      <c r="X3364">
        <v>15</v>
      </c>
      <c r="AF3364" t="s">
        <v>15666</v>
      </c>
      <c r="AH3364" t="s">
        <v>15667</v>
      </c>
    </row>
    <row r="3365" spans="1:34" x14ac:dyDescent="0.25">
      <c r="A3365">
        <v>9</v>
      </c>
      <c r="B3365" t="s">
        <v>14677</v>
      </c>
      <c r="C3365" t="s">
        <v>14678</v>
      </c>
      <c r="D3365">
        <v>46235</v>
      </c>
      <c r="E3365">
        <v>46250</v>
      </c>
      <c r="F3365" t="s">
        <v>14682</v>
      </c>
      <c r="G3365" t="s">
        <v>14683</v>
      </c>
      <c r="H3365" t="s">
        <v>14733</v>
      </c>
      <c r="I3365" t="s">
        <v>14734</v>
      </c>
      <c r="J3365">
        <v>4</v>
      </c>
      <c r="L3365" t="s">
        <v>14702</v>
      </c>
      <c r="M3365" t="s">
        <v>14735</v>
      </c>
      <c r="N3365" t="s">
        <v>14736</v>
      </c>
      <c r="O3365" t="s">
        <v>15668</v>
      </c>
      <c r="P3365" t="s">
        <v>403</v>
      </c>
      <c r="Q3365" t="s">
        <v>272</v>
      </c>
      <c r="R3365" t="s">
        <v>8666</v>
      </c>
      <c r="S3365" t="s">
        <v>8645</v>
      </c>
      <c r="T3365" t="b">
        <v>0</v>
      </c>
      <c r="U3365" t="b">
        <v>0</v>
      </c>
      <c r="V3365">
        <v>2</v>
      </c>
      <c r="W3365">
        <v>0</v>
      </c>
      <c r="X3365">
        <v>8</v>
      </c>
      <c r="AF3365" t="s">
        <v>15666</v>
      </c>
      <c r="AH3365" t="s">
        <v>15669</v>
      </c>
    </row>
    <row r="3366" spans="1:34" x14ac:dyDescent="0.25">
      <c r="A3366">
        <v>9</v>
      </c>
      <c r="B3366" t="s">
        <v>14677</v>
      </c>
      <c r="C3366" t="s">
        <v>14678</v>
      </c>
      <c r="D3366">
        <v>46235</v>
      </c>
      <c r="E3366">
        <v>46250</v>
      </c>
      <c r="F3366" t="s">
        <v>14682</v>
      </c>
      <c r="G3366" t="s">
        <v>14683</v>
      </c>
      <c r="H3366" t="s">
        <v>14733</v>
      </c>
      <c r="I3366" t="s">
        <v>14734</v>
      </c>
      <c r="J3366">
        <v>4</v>
      </c>
      <c r="L3366" t="s">
        <v>14702</v>
      </c>
      <c r="M3366" t="s">
        <v>14735</v>
      </c>
      <c r="N3366" t="s">
        <v>14736</v>
      </c>
      <c r="O3366" t="s">
        <v>15670</v>
      </c>
      <c r="P3366" t="s">
        <v>389</v>
      </c>
      <c r="Q3366" t="s">
        <v>148</v>
      </c>
      <c r="R3366" t="s">
        <v>8659</v>
      </c>
      <c r="S3366" t="s">
        <v>8662</v>
      </c>
      <c r="T3366" t="b">
        <v>0</v>
      </c>
      <c r="U3366" t="b">
        <v>0</v>
      </c>
      <c r="V3366">
        <v>2</v>
      </c>
      <c r="W3366">
        <v>0</v>
      </c>
      <c r="X3366">
        <v>10</v>
      </c>
      <c r="AF3366" t="s">
        <v>15666</v>
      </c>
      <c r="AH3366" t="s">
        <v>15671</v>
      </c>
    </row>
    <row r="3367" spans="1:34" x14ac:dyDescent="0.25">
      <c r="A3367">
        <v>9</v>
      </c>
      <c r="B3367" t="s">
        <v>14677</v>
      </c>
      <c r="C3367" t="s">
        <v>14678</v>
      </c>
      <c r="D3367">
        <v>46235</v>
      </c>
      <c r="E3367">
        <v>46250</v>
      </c>
      <c r="F3367" t="s">
        <v>14682</v>
      </c>
      <c r="G3367" t="s">
        <v>14683</v>
      </c>
      <c r="H3367" t="s">
        <v>14733</v>
      </c>
      <c r="I3367" t="s">
        <v>14734</v>
      </c>
      <c r="J3367">
        <v>4</v>
      </c>
      <c r="L3367" t="s">
        <v>14702</v>
      </c>
      <c r="M3367" t="s">
        <v>14735</v>
      </c>
      <c r="N3367" t="s">
        <v>14736</v>
      </c>
      <c r="O3367" t="s">
        <v>15672</v>
      </c>
      <c r="P3367" t="s">
        <v>398</v>
      </c>
      <c r="Q3367" t="s">
        <v>272</v>
      </c>
      <c r="R3367" t="s">
        <v>8666</v>
      </c>
      <c r="S3367" t="s">
        <v>8645</v>
      </c>
      <c r="T3367" t="b">
        <v>0</v>
      </c>
      <c r="U3367" t="b">
        <v>0</v>
      </c>
      <c r="V3367">
        <v>2</v>
      </c>
      <c r="W3367">
        <v>0</v>
      </c>
      <c r="X3367">
        <v>12</v>
      </c>
      <c r="AF3367" t="s">
        <v>15666</v>
      </c>
      <c r="AH3367" t="s">
        <v>15673</v>
      </c>
    </row>
    <row r="3368" spans="1:34" x14ac:dyDescent="0.25">
      <c r="A3368">
        <v>9</v>
      </c>
      <c r="B3368" t="s">
        <v>14677</v>
      </c>
      <c r="C3368" t="s">
        <v>14678</v>
      </c>
      <c r="D3368">
        <v>46235</v>
      </c>
      <c r="E3368">
        <v>46250</v>
      </c>
      <c r="F3368" t="s">
        <v>14682</v>
      </c>
      <c r="G3368" t="s">
        <v>14683</v>
      </c>
      <c r="H3368" t="s">
        <v>14733</v>
      </c>
      <c r="I3368" t="s">
        <v>14734</v>
      </c>
      <c r="J3368">
        <v>4</v>
      </c>
      <c r="L3368" t="s">
        <v>14702</v>
      </c>
      <c r="M3368" t="s">
        <v>14735</v>
      </c>
      <c r="N3368" t="s">
        <v>14736</v>
      </c>
      <c r="O3368" t="s">
        <v>15674</v>
      </c>
      <c r="P3368" t="s">
        <v>1404</v>
      </c>
      <c r="Q3368" t="s">
        <v>148</v>
      </c>
      <c r="R3368" t="s">
        <v>8659</v>
      </c>
      <c r="S3368" t="s">
        <v>149</v>
      </c>
      <c r="T3368" t="b">
        <v>0</v>
      </c>
      <c r="U3368" t="b">
        <v>0</v>
      </c>
      <c r="V3368">
        <v>1</v>
      </c>
      <c r="W3368">
        <v>40</v>
      </c>
      <c r="X3368">
        <v>10</v>
      </c>
      <c r="AB3368">
        <v>2</v>
      </c>
      <c r="AD3368">
        <v>3</v>
      </c>
      <c r="AE3368" t="s">
        <v>618</v>
      </c>
      <c r="AG3368" t="s">
        <v>15675</v>
      </c>
      <c r="AH3368" t="s">
        <v>15676</v>
      </c>
    </row>
    <row r="3369" spans="1:34" x14ac:dyDescent="0.25">
      <c r="A3369">
        <v>9</v>
      </c>
      <c r="B3369" t="s">
        <v>14677</v>
      </c>
      <c r="C3369" t="s">
        <v>14678</v>
      </c>
      <c r="D3369">
        <v>46235</v>
      </c>
      <c r="E3369">
        <v>46250</v>
      </c>
      <c r="F3369" t="s">
        <v>14682</v>
      </c>
      <c r="G3369" t="s">
        <v>14683</v>
      </c>
      <c r="H3369" t="s">
        <v>14733</v>
      </c>
      <c r="I3369" t="s">
        <v>14734</v>
      </c>
      <c r="J3369">
        <v>4</v>
      </c>
      <c r="L3369" t="s">
        <v>14702</v>
      </c>
      <c r="M3369" t="s">
        <v>14735</v>
      </c>
      <c r="N3369" t="s">
        <v>14736</v>
      </c>
      <c r="O3369" t="s">
        <v>15677</v>
      </c>
      <c r="P3369" t="s">
        <v>1404</v>
      </c>
      <c r="Q3369" t="s">
        <v>148</v>
      </c>
      <c r="R3369" t="s">
        <v>8659</v>
      </c>
      <c r="S3369" t="s">
        <v>149</v>
      </c>
      <c r="T3369" t="b">
        <v>0</v>
      </c>
      <c r="U3369" t="b">
        <v>0</v>
      </c>
      <c r="V3369">
        <v>2</v>
      </c>
      <c r="W3369">
        <v>45</v>
      </c>
      <c r="X3369">
        <v>10</v>
      </c>
      <c r="AB3369">
        <v>2</v>
      </c>
      <c r="AD3369">
        <v>3</v>
      </c>
      <c r="AE3369" t="s">
        <v>618</v>
      </c>
      <c r="AG3369" t="s">
        <v>15675</v>
      </c>
      <c r="AH3369" t="s">
        <v>15678</v>
      </c>
    </row>
    <row r="3370" spans="1:34" x14ac:dyDescent="0.25">
      <c r="A3370">
        <v>9</v>
      </c>
      <c r="B3370" t="s">
        <v>14677</v>
      </c>
      <c r="C3370" t="s">
        <v>14678</v>
      </c>
      <c r="D3370">
        <v>46235</v>
      </c>
      <c r="E3370">
        <v>46250</v>
      </c>
      <c r="F3370" t="s">
        <v>14682</v>
      </c>
      <c r="G3370" t="s">
        <v>14683</v>
      </c>
      <c r="H3370" t="s">
        <v>14733</v>
      </c>
      <c r="I3370" t="s">
        <v>14734</v>
      </c>
      <c r="J3370">
        <v>4</v>
      </c>
      <c r="L3370" t="s">
        <v>14702</v>
      </c>
      <c r="M3370" t="s">
        <v>14735</v>
      </c>
      <c r="N3370" t="s">
        <v>14736</v>
      </c>
      <c r="O3370" t="s">
        <v>15679</v>
      </c>
      <c r="P3370" t="s">
        <v>1404</v>
      </c>
      <c r="Q3370" t="s">
        <v>148</v>
      </c>
      <c r="R3370" t="s">
        <v>8659</v>
      </c>
      <c r="S3370" t="s">
        <v>149</v>
      </c>
      <c r="T3370" t="b">
        <v>0</v>
      </c>
      <c r="U3370" t="b">
        <v>0</v>
      </c>
      <c r="V3370">
        <v>3</v>
      </c>
      <c r="W3370">
        <v>50</v>
      </c>
      <c r="X3370">
        <v>8</v>
      </c>
      <c r="AB3370">
        <v>2</v>
      </c>
      <c r="AD3370">
        <v>3</v>
      </c>
      <c r="AE3370" t="s">
        <v>618</v>
      </c>
      <c r="AG3370" t="s">
        <v>15675</v>
      </c>
      <c r="AH3370" t="s">
        <v>15680</v>
      </c>
    </row>
    <row r="3371" spans="1:34" x14ac:dyDescent="0.25">
      <c r="A3371">
        <v>9</v>
      </c>
      <c r="B3371" t="s">
        <v>14677</v>
      </c>
      <c r="C3371" t="s">
        <v>14678</v>
      </c>
      <c r="D3371">
        <v>46235</v>
      </c>
      <c r="E3371">
        <v>46250</v>
      </c>
      <c r="F3371" t="s">
        <v>14682</v>
      </c>
      <c r="G3371" t="s">
        <v>14683</v>
      </c>
      <c r="H3371" t="s">
        <v>14733</v>
      </c>
      <c r="I3371" t="s">
        <v>14734</v>
      </c>
      <c r="J3371">
        <v>4</v>
      </c>
      <c r="L3371" t="s">
        <v>14702</v>
      </c>
      <c r="M3371" t="s">
        <v>14735</v>
      </c>
      <c r="N3371" t="s">
        <v>14736</v>
      </c>
      <c r="O3371" t="s">
        <v>15681</v>
      </c>
      <c r="P3371" t="s">
        <v>41</v>
      </c>
      <c r="Q3371" t="s">
        <v>25</v>
      </c>
      <c r="R3371" t="s">
        <v>25</v>
      </c>
      <c r="S3371" t="s">
        <v>26</v>
      </c>
      <c r="T3371" t="b">
        <v>0</v>
      </c>
      <c r="U3371" t="b">
        <v>0</v>
      </c>
      <c r="V3371">
        <v>1</v>
      </c>
      <c r="W3371">
        <v>130</v>
      </c>
      <c r="X3371">
        <v>12</v>
      </c>
      <c r="AE3371" t="s">
        <v>618</v>
      </c>
      <c r="AG3371" t="s">
        <v>15682</v>
      </c>
      <c r="AH3371" t="s">
        <v>15683</v>
      </c>
    </row>
    <row r="3372" spans="1:34" x14ac:dyDescent="0.25">
      <c r="A3372">
        <v>9</v>
      </c>
      <c r="B3372" t="s">
        <v>14677</v>
      </c>
      <c r="C3372" t="s">
        <v>14678</v>
      </c>
      <c r="D3372">
        <v>46235</v>
      </c>
      <c r="E3372">
        <v>46250</v>
      </c>
      <c r="F3372" t="s">
        <v>14682</v>
      </c>
      <c r="G3372" t="s">
        <v>14683</v>
      </c>
      <c r="H3372" t="s">
        <v>14733</v>
      </c>
      <c r="I3372" t="s">
        <v>14734</v>
      </c>
      <c r="J3372">
        <v>4</v>
      </c>
      <c r="L3372" t="s">
        <v>14702</v>
      </c>
      <c r="M3372" t="s">
        <v>14735</v>
      </c>
      <c r="N3372" t="s">
        <v>14736</v>
      </c>
      <c r="O3372" t="s">
        <v>15684</v>
      </c>
      <c r="P3372" t="s">
        <v>41</v>
      </c>
      <c r="Q3372" t="s">
        <v>25</v>
      </c>
      <c r="R3372" t="s">
        <v>25</v>
      </c>
      <c r="S3372" t="s">
        <v>26</v>
      </c>
      <c r="T3372" t="b">
        <v>0</v>
      </c>
      <c r="U3372" t="b">
        <v>0</v>
      </c>
      <c r="V3372">
        <v>2</v>
      </c>
      <c r="W3372">
        <v>130</v>
      </c>
      <c r="X3372">
        <v>11</v>
      </c>
      <c r="AE3372" t="s">
        <v>618</v>
      </c>
      <c r="AG3372" t="s">
        <v>15682</v>
      </c>
      <c r="AH3372" t="s">
        <v>15685</v>
      </c>
    </row>
    <row r="3373" spans="1:34" x14ac:dyDescent="0.25">
      <c r="A3373">
        <v>9</v>
      </c>
      <c r="B3373" t="s">
        <v>14677</v>
      </c>
      <c r="C3373" t="s">
        <v>14678</v>
      </c>
      <c r="D3373">
        <v>46235</v>
      </c>
      <c r="E3373">
        <v>46250</v>
      </c>
      <c r="F3373" t="s">
        <v>14682</v>
      </c>
      <c r="G3373" t="s">
        <v>14683</v>
      </c>
      <c r="H3373" t="s">
        <v>14733</v>
      </c>
      <c r="I3373" t="s">
        <v>14734</v>
      </c>
      <c r="J3373">
        <v>4</v>
      </c>
      <c r="L3373" t="s">
        <v>14702</v>
      </c>
      <c r="M3373" t="s">
        <v>14735</v>
      </c>
      <c r="N3373" t="s">
        <v>14736</v>
      </c>
      <c r="O3373" t="s">
        <v>15686</v>
      </c>
      <c r="P3373" t="s">
        <v>41</v>
      </c>
      <c r="Q3373" t="s">
        <v>25</v>
      </c>
      <c r="R3373" t="s">
        <v>25</v>
      </c>
      <c r="S3373" t="s">
        <v>26</v>
      </c>
      <c r="T3373" t="b">
        <v>0</v>
      </c>
      <c r="U3373" t="b">
        <v>0</v>
      </c>
      <c r="V3373">
        <v>3</v>
      </c>
      <c r="W3373">
        <v>130</v>
      </c>
      <c r="X3373">
        <v>11</v>
      </c>
      <c r="AE3373" t="s">
        <v>618</v>
      </c>
      <c r="AG3373" t="s">
        <v>15682</v>
      </c>
      <c r="AH3373" t="s">
        <v>15687</v>
      </c>
    </row>
    <row r="3374" spans="1:34" x14ac:dyDescent="0.25">
      <c r="A3374">
        <v>9</v>
      </c>
      <c r="B3374" t="s">
        <v>14677</v>
      </c>
      <c r="C3374" t="s">
        <v>14678</v>
      </c>
      <c r="D3374">
        <v>46235</v>
      </c>
      <c r="E3374">
        <v>46250</v>
      </c>
      <c r="F3374" t="s">
        <v>14682</v>
      </c>
      <c r="G3374" t="s">
        <v>14683</v>
      </c>
      <c r="H3374" t="s">
        <v>14733</v>
      </c>
      <c r="I3374" t="s">
        <v>14734</v>
      </c>
      <c r="J3374">
        <v>4</v>
      </c>
      <c r="L3374" t="s">
        <v>14702</v>
      </c>
      <c r="M3374" t="s">
        <v>14735</v>
      </c>
      <c r="N3374" t="s">
        <v>14736</v>
      </c>
      <c r="O3374" t="s">
        <v>15688</v>
      </c>
      <c r="P3374" t="s">
        <v>45</v>
      </c>
      <c r="Q3374" t="s">
        <v>25</v>
      </c>
      <c r="R3374" t="s">
        <v>25</v>
      </c>
      <c r="S3374" t="s">
        <v>26</v>
      </c>
      <c r="T3374" t="b">
        <v>1</v>
      </c>
      <c r="U3374" t="b">
        <v>0</v>
      </c>
      <c r="V3374">
        <v>1</v>
      </c>
      <c r="W3374">
        <v>82.5</v>
      </c>
      <c r="X3374">
        <v>10</v>
      </c>
      <c r="AE3374" t="s">
        <v>618</v>
      </c>
      <c r="AG3374" t="s">
        <v>15689</v>
      </c>
      <c r="AH3374" t="s">
        <v>15690</v>
      </c>
    </row>
    <row r="3375" spans="1:34" x14ac:dyDescent="0.25">
      <c r="A3375">
        <v>9</v>
      </c>
      <c r="B3375" t="s">
        <v>14677</v>
      </c>
      <c r="C3375" t="s">
        <v>14678</v>
      </c>
      <c r="D3375">
        <v>46235</v>
      </c>
      <c r="E3375">
        <v>46250</v>
      </c>
      <c r="F3375" t="s">
        <v>14682</v>
      </c>
      <c r="G3375" t="s">
        <v>14683</v>
      </c>
      <c r="H3375" t="s">
        <v>14733</v>
      </c>
      <c r="I3375" t="s">
        <v>14734</v>
      </c>
      <c r="J3375">
        <v>4</v>
      </c>
      <c r="L3375" t="s">
        <v>14702</v>
      </c>
      <c r="M3375" t="s">
        <v>14735</v>
      </c>
      <c r="N3375" t="s">
        <v>14736</v>
      </c>
      <c r="O3375" t="s">
        <v>15691</v>
      </c>
      <c r="P3375" t="s">
        <v>45</v>
      </c>
      <c r="Q3375" t="s">
        <v>25</v>
      </c>
      <c r="R3375" t="s">
        <v>25</v>
      </c>
      <c r="S3375" t="s">
        <v>26</v>
      </c>
      <c r="T3375" t="b">
        <v>1</v>
      </c>
      <c r="U3375" t="b">
        <v>0</v>
      </c>
      <c r="V3375">
        <v>2</v>
      </c>
      <c r="W3375">
        <v>82.5</v>
      </c>
      <c r="X3375">
        <v>10</v>
      </c>
      <c r="AE3375" t="s">
        <v>618</v>
      </c>
      <c r="AG3375" t="s">
        <v>15689</v>
      </c>
      <c r="AH3375" t="s">
        <v>15692</v>
      </c>
    </row>
    <row r="3376" spans="1:34" x14ac:dyDescent="0.25">
      <c r="A3376">
        <v>9</v>
      </c>
      <c r="B3376" t="s">
        <v>14677</v>
      </c>
      <c r="C3376" t="s">
        <v>14678</v>
      </c>
      <c r="D3376">
        <v>46235</v>
      </c>
      <c r="E3376">
        <v>46250</v>
      </c>
      <c r="F3376" t="s">
        <v>14682</v>
      </c>
      <c r="G3376" t="s">
        <v>14683</v>
      </c>
      <c r="H3376" t="s">
        <v>14733</v>
      </c>
      <c r="I3376" t="s">
        <v>14734</v>
      </c>
      <c r="J3376">
        <v>4</v>
      </c>
      <c r="L3376" t="s">
        <v>14702</v>
      </c>
      <c r="M3376" t="s">
        <v>14735</v>
      </c>
      <c r="N3376" t="s">
        <v>14736</v>
      </c>
      <c r="O3376" t="s">
        <v>15693</v>
      </c>
      <c r="P3376" t="s">
        <v>45</v>
      </c>
      <c r="Q3376" t="s">
        <v>25</v>
      </c>
      <c r="R3376" t="s">
        <v>25</v>
      </c>
      <c r="S3376" t="s">
        <v>26</v>
      </c>
      <c r="T3376" t="b">
        <v>1</v>
      </c>
      <c r="U3376" t="b">
        <v>0</v>
      </c>
      <c r="V3376">
        <v>3</v>
      </c>
      <c r="W3376">
        <v>82.5</v>
      </c>
      <c r="X3376">
        <v>10</v>
      </c>
      <c r="AE3376" t="s">
        <v>1745</v>
      </c>
      <c r="AG3376" t="s">
        <v>15694</v>
      </c>
      <c r="AH3376" t="s">
        <v>15695</v>
      </c>
    </row>
    <row r="3377" spans="1:34" x14ac:dyDescent="0.25">
      <c r="A3377">
        <v>9</v>
      </c>
      <c r="B3377" t="s">
        <v>14677</v>
      </c>
      <c r="C3377" t="s">
        <v>14678</v>
      </c>
      <c r="D3377">
        <v>46235</v>
      </c>
      <c r="E3377">
        <v>46250</v>
      </c>
      <c r="F3377" t="s">
        <v>14682</v>
      </c>
      <c r="G3377" t="s">
        <v>14683</v>
      </c>
      <c r="H3377" t="s">
        <v>14733</v>
      </c>
      <c r="I3377" t="s">
        <v>14734</v>
      </c>
      <c r="J3377">
        <v>4</v>
      </c>
      <c r="L3377" t="s">
        <v>14702</v>
      </c>
      <c r="M3377" t="s">
        <v>14735</v>
      </c>
      <c r="N3377" t="s">
        <v>14736</v>
      </c>
      <c r="O3377" t="s">
        <v>15696</v>
      </c>
      <c r="P3377" t="s">
        <v>309</v>
      </c>
      <c r="Q3377" t="s">
        <v>148</v>
      </c>
      <c r="R3377" t="s">
        <v>8661</v>
      </c>
      <c r="S3377" t="s">
        <v>8645</v>
      </c>
      <c r="T3377" t="b">
        <v>0</v>
      </c>
      <c r="U3377" t="b">
        <v>0</v>
      </c>
      <c r="V3377">
        <v>1</v>
      </c>
      <c r="W3377">
        <v>10</v>
      </c>
      <c r="X3377">
        <v>15</v>
      </c>
      <c r="AE3377" t="s">
        <v>2289</v>
      </c>
      <c r="AG3377" t="s">
        <v>15697</v>
      </c>
      <c r="AH3377" t="s">
        <v>15698</v>
      </c>
    </row>
    <row r="3378" spans="1:34" x14ac:dyDescent="0.25">
      <c r="A3378">
        <v>9</v>
      </c>
      <c r="B3378" t="s">
        <v>14677</v>
      </c>
      <c r="C3378" t="s">
        <v>14678</v>
      </c>
      <c r="D3378">
        <v>46235</v>
      </c>
      <c r="E3378">
        <v>46250</v>
      </c>
      <c r="F3378" t="s">
        <v>14682</v>
      </c>
      <c r="G3378" t="s">
        <v>14683</v>
      </c>
      <c r="H3378" t="s">
        <v>14733</v>
      </c>
      <c r="I3378" t="s">
        <v>14734</v>
      </c>
      <c r="J3378">
        <v>4</v>
      </c>
      <c r="L3378" t="s">
        <v>14702</v>
      </c>
      <c r="M3378" t="s">
        <v>14735</v>
      </c>
      <c r="N3378" t="s">
        <v>14736</v>
      </c>
      <c r="O3378" t="s">
        <v>15699</v>
      </c>
      <c r="P3378" t="s">
        <v>309</v>
      </c>
      <c r="Q3378" t="s">
        <v>148</v>
      </c>
      <c r="R3378" t="s">
        <v>8661</v>
      </c>
      <c r="S3378" t="s">
        <v>8645</v>
      </c>
      <c r="T3378" t="b">
        <v>0</v>
      </c>
      <c r="U3378" t="b">
        <v>0</v>
      </c>
      <c r="V3378">
        <v>2</v>
      </c>
      <c r="W3378">
        <v>12.5</v>
      </c>
      <c r="X3378">
        <v>15</v>
      </c>
      <c r="AE3378" t="s">
        <v>618</v>
      </c>
      <c r="AG3378" t="s">
        <v>15700</v>
      </c>
      <c r="AH3378" t="s">
        <v>15701</v>
      </c>
    </row>
    <row r="3379" spans="1:34" x14ac:dyDescent="0.25">
      <c r="A3379">
        <v>9</v>
      </c>
      <c r="B3379" t="s">
        <v>14677</v>
      </c>
      <c r="C3379" t="s">
        <v>14678</v>
      </c>
      <c r="D3379">
        <v>46235</v>
      </c>
      <c r="E3379">
        <v>46250</v>
      </c>
      <c r="F3379" t="s">
        <v>14682</v>
      </c>
      <c r="G3379" t="s">
        <v>14683</v>
      </c>
      <c r="H3379" t="s">
        <v>14733</v>
      </c>
      <c r="I3379" t="s">
        <v>14734</v>
      </c>
      <c r="J3379">
        <v>4</v>
      </c>
      <c r="L3379" t="s">
        <v>14702</v>
      </c>
      <c r="M3379" t="s">
        <v>14735</v>
      </c>
      <c r="N3379" t="s">
        <v>14736</v>
      </c>
      <c r="O3379" t="s">
        <v>15702</v>
      </c>
      <c r="P3379" t="s">
        <v>309</v>
      </c>
      <c r="Q3379" t="s">
        <v>148</v>
      </c>
      <c r="R3379" t="s">
        <v>8661</v>
      </c>
      <c r="S3379" t="s">
        <v>8645</v>
      </c>
      <c r="T3379" t="b">
        <v>0</v>
      </c>
      <c r="U3379" t="b">
        <v>0</v>
      </c>
      <c r="V3379">
        <v>3</v>
      </c>
      <c r="W3379">
        <v>15</v>
      </c>
      <c r="X3379">
        <v>12</v>
      </c>
      <c r="AE3379" t="s">
        <v>610</v>
      </c>
      <c r="AG3379" t="s">
        <v>15703</v>
      </c>
      <c r="AH3379" t="s">
        <v>15704</v>
      </c>
    </row>
    <row r="3380" spans="1:34" x14ac:dyDescent="0.25">
      <c r="A3380">
        <v>9</v>
      </c>
      <c r="B3380" t="s">
        <v>14677</v>
      </c>
      <c r="C3380" t="s">
        <v>14678</v>
      </c>
      <c r="D3380">
        <v>46235</v>
      </c>
      <c r="E3380">
        <v>46250</v>
      </c>
      <c r="F3380" t="s">
        <v>14682</v>
      </c>
      <c r="G3380" t="s">
        <v>14683</v>
      </c>
      <c r="H3380" t="s">
        <v>14733</v>
      </c>
      <c r="I3380" t="s">
        <v>14734</v>
      </c>
      <c r="J3380">
        <v>4</v>
      </c>
      <c r="L3380" t="s">
        <v>14702</v>
      </c>
      <c r="M3380" t="s">
        <v>14735</v>
      </c>
      <c r="N3380" t="s">
        <v>14736</v>
      </c>
      <c r="O3380" t="s">
        <v>15705</v>
      </c>
      <c r="P3380" t="s">
        <v>229</v>
      </c>
      <c r="Q3380" t="s">
        <v>8650</v>
      </c>
      <c r="R3380" t="s">
        <v>8637</v>
      </c>
      <c r="S3380" t="s">
        <v>8645</v>
      </c>
      <c r="T3380" t="b">
        <v>1</v>
      </c>
      <c r="U3380" t="b">
        <v>0</v>
      </c>
      <c r="V3380">
        <v>1</v>
      </c>
      <c r="W3380">
        <v>27.5</v>
      </c>
      <c r="X3380">
        <v>12</v>
      </c>
      <c r="AE3380" t="s">
        <v>618</v>
      </c>
      <c r="AG3380" t="s">
        <v>15706</v>
      </c>
      <c r="AH3380" t="s">
        <v>15707</v>
      </c>
    </row>
    <row r="3381" spans="1:34" x14ac:dyDescent="0.25">
      <c r="A3381">
        <v>9</v>
      </c>
      <c r="B3381" t="s">
        <v>14677</v>
      </c>
      <c r="C3381" t="s">
        <v>14678</v>
      </c>
      <c r="D3381">
        <v>46235</v>
      </c>
      <c r="E3381">
        <v>46250</v>
      </c>
      <c r="F3381" t="s">
        <v>14682</v>
      </c>
      <c r="G3381" t="s">
        <v>14683</v>
      </c>
      <c r="H3381" t="s">
        <v>14733</v>
      </c>
      <c r="I3381" t="s">
        <v>14734</v>
      </c>
      <c r="J3381">
        <v>4</v>
      </c>
      <c r="L3381" t="s">
        <v>14702</v>
      </c>
      <c r="M3381" t="s">
        <v>14735</v>
      </c>
      <c r="N3381" t="s">
        <v>14736</v>
      </c>
      <c r="O3381" t="s">
        <v>15708</v>
      </c>
      <c r="P3381" t="s">
        <v>229</v>
      </c>
      <c r="Q3381" t="s">
        <v>8650</v>
      </c>
      <c r="R3381" t="s">
        <v>8637</v>
      </c>
      <c r="S3381" t="s">
        <v>8645</v>
      </c>
      <c r="T3381" t="b">
        <v>1</v>
      </c>
      <c r="U3381" t="b">
        <v>0</v>
      </c>
      <c r="V3381">
        <v>2</v>
      </c>
      <c r="W3381">
        <v>27.5</v>
      </c>
      <c r="X3381">
        <v>11</v>
      </c>
      <c r="AE3381" t="s">
        <v>1745</v>
      </c>
      <c r="AG3381" t="s">
        <v>15709</v>
      </c>
      <c r="AH3381" t="s">
        <v>15710</v>
      </c>
    </row>
    <row r="3382" spans="1:34" x14ac:dyDescent="0.25">
      <c r="A3382">
        <v>9</v>
      </c>
      <c r="B3382" t="s">
        <v>14677</v>
      </c>
      <c r="C3382" t="s">
        <v>14678</v>
      </c>
      <c r="D3382">
        <v>46235</v>
      </c>
      <c r="E3382">
        <v>46250</v>
      </c>
      <c r="F3382" t="s">
        <v>14682</v>
      </c>
      <c r="G3382" t="s">
        <v>14683</v>
      </c>
      <c r="H3382" t="s">
        <v>14733</v>
      </c>
      <c r="I3382" t="s">
        <v>14734</v>
      </c>
      <c r="J3382">
        <v>4</v>
      </c>
      <c r="L3382" t="s">
        <v>14702</v>
      </c>
      <c r="M3382" t="s">
        <v>14735</v>
      </c>
      <c r="N3382" t="s">
        <v>14736</v>
      </c>
      <c r="O3382" t="s">
        <v>15711</v>
      </c>
      <c r="P3382" t="s">
        <v>229</v>
      </c>
      <c r="Q3382" t="s">
        <v>8650</v>
      </c>
      <c r="R3382" t="s">
        <v>8637</v>
      </c>
      <c r="S3382" t="s">
        <v>8645</v>
      </c>
      <c r="T3382" t="b">
        <v>1</v>
      </c>
      <c r="U3382" t="b">
        <v>0</v>
      </c>
      <c r="V3382">
        <v>3</v>
      </c>
      <c r="W3382">
        <v>27.5</v>
      </c>
      <c r="X3382">
        <v>9</v>
      </c>
      <c r="AE3382" t="s">
        <v>1745</v>
      </c>
      <c r="AG3382" t="s">
        <v>15709</v>
      </c>
      <c r="AH3382" t="s">
        <v>15712</v>
      </c>
    </row>
    <row r="3383" spans="1:34" x14ac:dyDescent="0.25">
      <c r="A3383">
        <v>9</v>
      </c>
      <c r="B3383" t="s">
        <v>14677</v>
      </c>
      <c r="C3383" t="s">
        <v>14678</v>
      </c>
      <c r="D3383">
        <v>46235</v>
      </c>
      <c r="E3383">
        <v>46250</v>
      </c>
      <c r="F3383" t="s">
        <v>14682</v>
      </c>
      <c r="G3383" t="s">
        <v>14683</v>
      </c>
      <c r="H3383" t="s">
        <v>14733</v>
      </c>
      <c r="I3383" t="s">
        <v>14734</v>
      </c>
      <c r="J3383">
        <v>4</v>
      </c>
      <c r="L3383" t="s">
        <v>14702</v>
      </c>
      <c r="M3383" t="s">
        <v>14735</v>
      </c>
      <c r="N3383" t="s">
        <v>14736</v>
      </c>
      <c r="O3383" t="s">
        <v>15713</v>
      </c>
      <c r="P3383" t="s">
        <v>102</v>
      </c>
      <c r="Q3383" t="s">
        <v>8644</v>
      </c>
      <c r="R3383" t="s">
        <v>8488</v>
      </c>
      <c r="S3383" t="s">
        <v>8794</v>
      </c>
      <c r="T3383" t="b">
        <v>1</v>
      </c>
      <c r="U3383" t="b">
        <v>0</v>
      </c>
      <c r="V3383">
        <v>1</v>
      </c>
      <c r="W3383">
        <v>25</v>
      </c>
      <c r="X3383">
        <v>12</v>
      </c>
      <c r="AE3383" t="s">
        <v>618</v>
      </c>
      <c r="AG3383" t="s">
        <v>15714</v>
      </c>
      <c r="AH3383" t="s">
        <v>15715</v>
      </c>
    </row>
    <row r="3384" spans="1:34" x14ac:dyDescent="0.25">
      <c r="A3384">
        <v>9</v>
      </c>
      <c r="B3384" t="s">
        <v>14677</v>
      </c>
      <c r="C3384" t="s">
        <v>14678</v>
      </c>
      <c r="D3384">
        <v>46235</v>
      </c>
      <c r="E3384">
        <v>46250</v>
      </c>
      <c r="F3384" t="s">
        <v>14682</v>
      </c>
      <c r="G3384" t="s">
        <v>14683</v>
      </c>
      <c r="H3384" t="s">
        <v>14733</v>
      </c>
      <c r="I3384" t="s">
        <v>14734</v>
      </c>
      <c r="J3384">
        <v>4</v>
      </c>
      <c r="L3384" t="s">
        <v>14702</v>
      </c>
      <c r="M3384" t="s">
        <v>14735</v>
      </c>
      <c r="N3384" t="s">
        <v>14736</v>
      </c>
      <c r="O3384" t="s">
        <v>15716</v>
      </c>
      <c r="P3384" t="s">
        <v>102</v>
      </c>
      <c r="Q3384" t="s">
        <v>8644</v>
      </c>
      <c r="R3384" t="s">
        <v>8488</v>
      </c>
      <c r="S3384" t="s">
        <v>8794</v>
      </c>
      <c r="T3384" t="b">
        <v>1</v>
      </c>
      <c r="U3384" t="b">
        <v>0</v>
      </c>
      <c r="V3384">
        <v>2</v>
      </c>
      <c r="W3384">
        <v>25</v>
      </c>
      <c r="X3384">
        <v>10</v>
      </c>
      <c r="AE3384" t="s">
        <v>618</v>
      </c>
      <c r="AG3384" t="s">
        <v>15714</v>
      </c>
      <c r="AH3384" t="s">
        <v>15717</v>
      </c>
    </row>
    <row r="3385" spans="1:34" x14ac:dyDescent="0.25">
      <c r="A3385">
        <v>9</v>
      </c>
      <c r="B3385" t="s">
        <v>14677</v>
      </c>
      <c r="C3385" t="s">
        <v>14678</v>
      </c>
      <c r="D3385">
        <v>46235</v>
      </c>
      <c r="E3385">
        <v>46250</v>
      </c>
      <c r="F3385" t="s">
        <v>14682</v>
      </c>
      <c r="G3385" t="s">
        <v>14683</v>
      </c>
      <c r="H3385" t="s">
        <v>14733</v>
      </c>
      <c r="I3385" t="s">
        <v>14734</v>
      </c>
      <c r="J3385">
        <v>4</v>
      </c>
      <c r="L3385" t="s">
        <v>14702</v>
      </c>
      <c r="M3385" t="s">
        <v>14735</v>
      </c>
      <c r="N3385" t="s">
        <v>14736</v>
      </c>
      <c r="O3385" t="s">
        <v>15718</v>
      </c>
      <c r="P3385" t="s">
        <v>102</v>
      </c>
      <c r="Q3385" t="s">
        <v>8644</v>
      </c>
      <c r="R3385" t="s">
        <v>8488</v>
      </c>
      <c r="S3385" t="s">
        <v>8794</v>
      </c>
      <c r="T3385" t="b">
        <v>1</v>
      </c>
      <c r="U3385" t="b">
        <v>0</v>
      </c>
      <c r="V3385">
        <v>3</v>
      </c>
      <c r="W3385">
        <v>25</v>
      </c>
      <c r="X3385">
        <v>9</v>
      </c>
      <c r="AE3385" t="s">
        <v>618</v>
      </c>
      <c r="AG3385" t="s">
        <v>15714</v>
      </c>
      <c r="AH3385" t="s">
        <v>15719</v>
      </c>
    </row>
    <row r="3386" spans="1:34" x14ac:dyDescent="0.25">
      <c r="A3386">
        <v>9</v>
      </c>
      <c r="B3386" t="s">
        <v>14677</v>
      </c>
      <c r="C3386" t="s">
        <v>14678</v>
      </c>
      <c r="D3386">
        <v>46235</v>
      </c>
      <c r="E3386">
        <v>46250</v>
      </c>
      <c r="F3386" t="s">
        <v>14682</v>
      </c>
      <c r="G3386" t="s">
        <v>14683</v>
      </c>
      <c r="H3386" t="s">
        <v>14733</v>
      </c>
      <c r="I3386" t="s">
        <v>14734</v>
      </c>
      <c r="J3386">
        <v>4</v>
      </c>
      <c r="L3386" t="s">
        <v>14702</v>
      </c>
      <c r="M3386" t="s">
        <v>14735</v>
      </c>
      <c r="N3386" t="s">
        <v>14736</v>
      </c>
      <c r="O3386" t="s">
        <v>15720</v>
      </c>
      <c r="P3386" t="s">
        <v>1534</v>
      </c>
      <c r="Q3386" t="s">
        <v>2</v>
      </c>
      <c r="R3386" t="s">
        <v>2</v>
      </c>
      <c r="S3386" t="s">
        <v>8646</v>
      </c>
      <c r="T3386" t="b">
        <v>0</v>
      </c>
      <c r="U3386" t="b">
        <v>1</v>
      </c>
      <c r="V3386">
        <v>1</v>
      </c>
      <c r="W3386">
        <v>140</v>
      </c>
      <c r="Y3386">
        <v>60</v>
      </c>
      <c r="AG3386" t="s">
        <v>15721</v>
      </c>
      <c r="AH3386" t="s">
        <v>15722</v>
      </c>
    </row>
    <row r="3387" spans="1:34" x14ac:dyDescent="0.25">
      <c r="A3387">
        <v>9</v>
      </c>
      <c r="B3387" t="s">
        <v>14677</v>
      </c>
      <c r="C3387" t="s">
        <v>14678</v>
      </c>
      <c r="D3387">
        <v>46235</v>
      </c>
      <c r="E3387">
        <v>46250</v>
      </c>
      <c r="F3387" t="s">
        <v>14682</v>
      </c>
      <c r="G3387" t="s">
        <v>14683</v>
      </c>
      <c r="H3387" t="s">
        <v>14733</v>
      </c>
      <c r="I3387" t="s">
        <v>14734</v>
      </c>
      <c r="J3387">
        <v>4</v>
      </c>
      <c r="L3387" t="s">
        <v>14702</v>
      </c>
      <c r="M3387" t="s">
        <v>14735</v>
      </c>
      <c r="N3387" t="s">
        <v>14736</v>
      </c>
      <c r="O3387" t="s">
        <v>15723</v>
      </c>
      <c r="P3387" t="s">
        <v>1534</v>
      </c>
      <c r="Q3387" t="s">
        <v>2</v>
      </c>
      <c r="R3387" t="s">
        <v>2</v>
      </c>
      <c r="S3387" t="s">
        <v>8646</v>
      </c>
      <c r="T3387" t="b">
        <v>0</v>
      </c>
      <c r="U3387" t="b">
        <v>1</v>
      </c>
      <c r="V3387">
        <v>2</v>
      </c>
      <c r="W3387">
        <v>140</v>
      </c>
      <c r="Y3387">
        <v>60</v>
      </c>
      <c r="AH3387" t="s">
        <v>15724</v>
      </c>
    </row>
    <row r="3388" spans="1:34" x14ac:dyDescent="0.25">
      <c r="A3388">
        <v>9</v>
      </c>
      <c r="B3388" t="s">
        <v>14677</v>
      </c>
      <c r="C3388" t="s">
        <v>14678</v>
      </c>
      <c r="D3388">
        <v>46235</v>
      </c>
      <c r="E3388">
        <v>46250</v>
      </c>
      <c r="F3388" t="s">
        <v>14682</v>
      </c>
      <c r="G3388" t="s">
        <v>14683</v>
      </c>
      <c r="H3388" t="s">
        <v>14733</v>
      </c>
      <c r="I3388" t="s">
        <v>14734</v>
      </c>
      <c r="J3388">
        <v>4</v>
      </c>
      <c r="L3388" t="s">
        <v>14702</v>
      </c>
      <c r="M3388" t="s">
        <v>14735</v>
      </c>
      <c r="N3388" t="s">
        <v>14736</v>
      </c>
      <c r="O3388" t="s">
        <v>15725</v>
      </c>
      <c r="P3388" t="s">
        <v>1534</v>
      </c>
      <c r="Q3388" t="s">
        <v>2</v>
      </c>
      <c r="R3388" t="s">
        <v>2</v>
      </c>
      <c r="S3388" t="s">
        <v>8646</v>
      </c>
      <c r="T3388" t="b">
        <v>0</v>
      </c>
      <c r="U3388" t="b">
        <v>1</v>
      </c>
      <c r="V3388">
        <v>3</v>
      </c>
      <c r="W3388">
        <v>140</v>
      </c>
      <c r="Y3388">
        <v>52.2</v>
      </c>
      <c r="AG3388" t="s">
        <v>15726</v>
      </c>
      <c r="AH3388" t="s">
        <v>15727</v>
      </c>
    </row>
    <row r="3389" spans="1:34" x14ac:dyDescent="0.25">
      <c r="A3389">
        <v>9</v>
      </c>
      <c r="B3389" t="s">
        <v>14677</v>
      </c>
      <c r="C3389" t="s">
        <v>14678</v>
      </c>
      <c r="D3389">
        <v>46235</v>
      </c>
      <c r="E3389">
        <v>46250</v>
      </c>
      <c r="F3389" t="s">
        <v>14682</v>
      </c>
      <c r="G3389" t="s">
        <v>14683</v>
      </c>
      <c r="H3389" t="s">
        <v>14733</v>
      </c>
      <c r="I3389" t="s">
        <v>14734</v>
      </c>
      <c r="J3389">
        <v>4</v>
      </c>
      <c r="L3389" t="s">
        <v>14702</v>
      </c>
      <c r="M3389" t="s">
        <v>14735</v>
      </c>
      <c r="N3389" t="s">
        <v>14736</v>
      </c>
      <c r="O3389" t="s">
        <v>15728</v>
      </c>
      <c r="P3389" t="s">
        <v>356</v>
      </c>
      <c r="Q3389" t="s">
        <v>25</v>
      </c>
      <c r="R3389" t="s">
        <v>25</v>
      </c>
      <c r="S3389" t="s">
        <v>357</v>
      </c>
      <c r="T3389" t="b">
        <v>0</v>
      </c>
      <c r="U3389" t="b">
        <v>1</v>
      </c>
      <c r="V3389">
        <v>1</v>
      </c>
      <c r="Y3389">
        <v>458</v>
      </c>
      <c r="Z3389">
        <v>2</v>
      </c>
      <c r="AA3389" t="s">
        <v>3957</v>
      </c>
      <c r="AG3389" t="s">
        <v>4009</v>
      </c>
      <c r="AH3389" t="s">
        <v>14736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ABD49-B75F-4EE4-A431-D7950EAF9ED7}">
  <dimension ref="A1:AN267"/>
  <sheetViews>
    <sheetView topLeftCell="AE231" workbookViewId="0">
      <selection activeCell="AL241" sqref="AL241"/>
    </sheetView>
  </sheetViews>
  <sheetFormatPr defaultRowHeight="15" x14ac:dyDescent="0.25"/>
  <cols>
    <col min="1" max="1" width="20.140625" bestFit="1" customWidth="1"/>
    <col min="2" max="2" width="15.42578125" bestFit="1" customWidth="1"/>
    <col min="3" max="3" width="10.7109375" bestFit="1" customWidth="1"/>
    <col min="4" max="4" width="49.85546875" bestFit="1" customWidth="1"/>
    <col min="5" max="5" width="16" bestFit="1" customWidth="1"/>
    <col min="6" max="6" width="10.7109375" bestFit="1" customWidth="1"/>
    <col min="7" max="7" width="9.42578125" bestFit="1" customWidth="1"/>
    <col min="8" max="8" width="10" bestFit="1" customWidth="1"/>
    <col min="9" max="9" width="15.140625" bestFit="1" customWidth="1"/>
    <col min="10" max="10" width="19.7109375" bestFit="1" customWidth="1"/>
    <col min="11" max="11" width="60.140625" bestFit="1" customWidth="1"/>
    <col min="12" max="12" width="67.7109375" bestFit="1" customWidth="1"/>
    <col min="13" max="13" width="16.85546875" bestFit="1" customWidth="1"/>
    <col min="14" max="14" width="81.140625" bestFit="1" customWidth="1"/>
    <col min="15" max="15" width="18" bestFit="1" customWidth="1"/>
    <col min="16" max="16" width="13" bestFit="1" customWidth="1"/>
    <col min="17" max="17" width="81.140625" bestFit="1" customWidth="1"/>
    <col min="18" max="18" width="16.85546875" bestFit="1" customWidth="1"/>
    <col min="19" max="19" width="15.85546875" bestFit="1" customWidth="1"/>
    <col min="20" max="20" width="14.7109375" bestFit="1" customWidth="1"/>
    <col min="21" max="21" width="15.85546875" bestFit="1" customWidth="1"/>
    <col min="22" max="22" width="14.42578125" bestFit="1" customWidth="1"/>
    <col min="23" max="23" width="16.42578125" bestFit="1" customWidth="1"/>
    <col min="24" max="24" width="17" bestFit="1" customWidth="1"/>
    <col min="25" max="25" width="15.85546875" bestFit="1" customWidth="1"/>
    <col min="26" max="26" width="16.28515625" bestFit="1" customWidth="1"/>
    <col min="27" max="27" width="17.42578125" bestFit="1" customWidth="1"/>
    <col min="28" max="28" width="20.28515625" bestFit="1" customWidth="1"/>
    <col min="29" max="29" width="22.85546875" bestFit="1" customWidth="1"/>
    <col min="30" max="30" width="18.28515625" bestFit="1" customWidth="1"/>
    <col min="31" max="31" width="42.140625" bestFit="1" customWidth="1"/>
    <col min="32" max="32" width="13.7109375" bestFit="1" customWidth="1"/>
    <col min="33" max="33" width="16.42578125" bestFit="1" customWidth="1"/>
    <col min="34" max="34" width="19.28515625" bestFit="1" customWidth="1"/>
    <col min="35" max="35" width="19.7109375" bestFit="1" customWidth="1"/>
    <col min="36" max="36" width="21" bestFit="1" customWidth="1"/>
    <col min="37" max="37" width="17" bestFit="1" customWidth="1"/>
    <col min="38" max="38" width="20.85546875" bestFit="1" customWidth="1"/>
    <col min="39" max="39" width="21.42578125" bestFit="1" customWidth="1"/>
    <col min="40" max="40" width="18.28515625" bestFit="1" customWidth="1"/>
  </cols>
  <sheetData>
    <row r="1" spans="1:40" x14ac:dyDescent="0.25">
      <c r="A1" t="s">
        <v>11045</v>
      </c>
      <c r="B1" t="s">
        <v>11046</v>
      </c>
      <c r="C1" t="s">
        <v>583</v>
      </c>
      <c r="D1" t="s">
        <v>434</v>
      </c>
      <c r="E1" t="s">
        <v>8481</v>
      </c>
      <c r="F1" t="s">
        <v>8482</v>
      </c>
      <c r="G1" t="s">
        <v>8483</v>
      </c>
      <c r="H1" t="s">
        <v>8484</v>
      </c>
      <c r="I1" t="s">
        <v>8485</v>
      </c>
      <c r="J1" t="s">
        <v>8486</v>
      </c>
      <c r="K1" t="s">
        <v>8487</v>
      </c>
      <c r="L1" t="s">
        <v>445</v>
      </c>
      <c r="M1" t="s">
        <v>11047</v>
      </c>
      <c r="N1" t="s">
        <v>11048</v>
      </c>
      <c r="O1" t="s">
        <v>11049</v>
      </c>
      <c r="P1" t="s">
        <v>11050</v>
      </c>
      <c r="Q1" t="s">
        <v>11051</v>
      </c>
      <c r="R1" t="s">
        <v>11052</v>
      </c>
      <c r="S1" t="s">
        <v>11053</v>
      </c>
      <c r="T1" t="s">
        <v>11054</v>
      </c>
      <c r="U1" t="s">
        <v>11055</v>
      </c>
      <c r="V1" t="s">
        <v>11056</v>
      </c>
      <c r="W1" t="s">
        <v>11057</v>
      </c>
      <c r="X1" t="s">
        <v>11058</v>
      </c>
      <c r="Y1" t="s">
        <v>11059</v>
      </c>
      <c r="Z1" t="s">
        <v>11060</v>
      </c>
      <c r="AA1" t="s">
        <v>11061</v>
      </c>
      <c r="AB1" t="s">
        <v>11062</v>
      </c>
      <c r="AC1" t="s">
        <v>11063</v>
      </c>
      <c r="AD1" t="s">
        <v>11064</v>
      </c>
      <c r="AE1" t="s">
        <v>11065</v>
      </c>
      <c r="AF1" t="s">
        <v>11066</v>
      </c>
      <c r="AG1" t="s">
        <v>11067</v>
      </c>
      <c r="AH1" t="s">
        <v>11068</v>
      </c>
      <c r="AI1" t="s">
        <v>11069</v>
      </c>
      <c r="AJ1" t="s">
        <v>11070</v>
      </c>
      <c r="AK1" t="s">
        <v>11071</v>
      </c>
      <c r="AL1" t="s">
        <v>11072</v>
      </c>
      <c r="AM1" t="s">
        <v>11073</v>
      </c>
      <c r="AN1" t="s">
        <v>11074</v>
      </c>
    </row>
    <row r="2" spans="1:40" x14ac:dyDescent="0.25">
      <c r="A2" t="s">
        <v>11075</v>
      </c>
      <c r="B2">
        <v>1</v>
      </c>
      <c r="C2">
        <v>2</v>
      </c>
      <c r="D2" t="s">
        <v>91</v>
      </c>
      <c r="E2" t="s">
        <v>8526</v>
      </c>
      <c r="F2">
        <v>45</v>
      </c>
      <c r="G2" t="s">
        <v>587</v>
      </c>
      <c r="H2">
        <v>46040</v>
      </c>
      <c r="I2">
        <v>40</v>
      </c>
      <c r="J2">
        <v>46040</v>
      </c>
      <c r="K2" t="s">
        <v>11076</v>
      </c>
    </row>
    <row r="3" spans="1:40" x14ac:dyDescent="0.25">
      <c r="A3" t="s">
        <v>11075</v>
      </c>
      <c r="B3">
        <v>1</v>
      </c>
      <c r="C3">
        <v>2</v>
      </c>
      <c r="D3" t="s">
        <v>159</v>
      </c>
      <c r="E3" t="s">
        <v>8526</v>
      </c>
      <c r="F3">
        <v>200</v>
      </c>
      <c r="G3" t="s">
        <v>587</v>
      </c>
      <c r="H3">
        <v>46056</v>
      </c>
      <c r="I3">
        <v>180</v>
      </c>
      <c r="J3">
        <v>46047</v>
      </c>
      <c r="K3" t="s">
        <v>11077</v>
      </c>
      <c r="L3" t="s">
        <v>11078</v>
      </c>
    </row>
    <row r="4" spans="1:40" x14ac:dyDescent="0.25">
      <c r="A4" t="s">
        <v>11075</v>
      </c>
      <c r="B4">
        <v>1</v>
      </c>
      <c r="C4">
        <v>3</v>
      </c>
      <c r="D4" t="s">
        <v>154</v>
      </c>
      <c r="E4" t="s">
        <v>8526</v>
      </c>
      <c r="F4">
        <v>185</v>
      </c>
      <c r="G4" t="s">
        <v>587</v>
      </c>
      <c r="H4">
        <v>46069</v>
      </c>
      <c r="I4">
        <v>175</v>
      </c>
      <c r="J4">
        <v>46062</v>
      </c>
      <c r="K4" t="s">
        <v>11079</v>
      </c>
      <c r="L4" t="s">
        <v>11080</v>
      </c>
    </row>
    <row r="5" spans="1:40" x14ac:dyDescent="0.25">
      <c r="A5" t="s">
        <v>11075</v>
      </c>
      <c r="B5">
        <v>1</v>
      </c>
      <c r="C5">
        <v>3</v>
      </c>
      <c r="D5" t="s">
        <v>11081</v>
      </c>
      <c r="E5" t="s">
        <v>8528</v>
      </c>
      <c r="F5">
        <v>462</v>
      </c>
      <c r="G5" t="s">
        <v>588</v>
      </c>
      <c r="H5">
        <v>46066</v>
      </c>
      <c r="I5">
        <v>464</v>
      </c>
      <c r="J5">
        <v>46060</v>
      </c>
      <c r="K5" t="s">
        <v>11082</v>
      </c>
      <c r="L5" t="s">
        <v>11083</v>
      </c>
    </row>
    <row r="6" spans="1:40" x14ac:dyDescent="0.25">
      <c r="A6" t="s">
        <v>11075</v>
      </c>
      <c r="B6">
        <v>1</v>
      </c>
      <c r="C6">
        <v>3</v>
      </c>
      <c r="D6" t="s">
        <v>51</v>
      </c>
      <c r="E6" t="s">
        <v>8526</v>
      </c>
      <c r="F6">
        <v>150</v>
      </c>
      <c r="G6" t="s">
        <v>587</v>
      </c>
      <c r="H6">
        <v>46084</v>
      </c>
      <c r="I6">
        <v>145</v>
      </c>
      <c r="J6">
        <v>46043</v>
      </c>
      <c r="K6" t="s">
        <v>11084</v>
      </c>
      <c r="L6" t="s">
        <v>11085</v>
      </c>
    </row>
    <row r="7" spans="1:40" x14ac:dyDescent="0.25">
      <c r="A7" t="s">
        <v>11075</v>
      </c>
      <c r="B7">
        <v>1</v>
      </c>
      <c r="C7">
        <v>4</v>
      </c>
      <c r="D7" t="s">
        <v>41</v>
      </c>
      <c r="E7" t="s">
        <v>8526</v>
      </c>
      <c r="F7">
        <v>75</v>
      </c>
      <c r="G7" t="s">
        <v>587</v>
      </c>
      <c r="H7">
        <v>46113</v>
      </c>
      <c r="I7">
        <v>70</v>
      </c>
      <c r="J7">
        <v>46101</v>
      </c>
      <c r="K7" t="s">
        <v>11086</v>
      </c>
      <c r="L7" t="s">
        <v>11087</v>
      </c>
    </row>
    <row r="8" spans="1:40" x14ac:dyDescent="0.25">
      <c r="A8" t="s">
        <v>11075</v>
      </c>
      <c r="B8">
        <v>1</v>
      </c>
      <c r="C8">
        <v>4</v>
      </c>
      <c r="D8" t="s">
        <v>45</v>
      </c>
      <c r="E8" t="s">
        <v>8526</v>
      </c>
      <c r="F8">
        <v>85</v>
      </c>
      <c r="G8" t="s">
        <v>587</v>
      </c>
      <c r="H8">
        <v>46113</v>
      </c>
      <c r="I8">
        <v>80</v>
      </c>
      <c r="J8">
        <v>46071</v>
      </c>
      <c r="K8" t="s">
        <v>11088</v>
      </c>
      <c r="L8" t="s">
        <v>11089</v>
      </c>
    </row>
    <row r="9" spans="1:40" x14ac:dyDescent="0.25">
      <c r="A9" t="s">
        <v>11075</v>
      </c>
      <c r="B9">
        <v>1</v>
      </c>
      <c r="C9">
        <v>5</v>
      </c>
      <c r="D9" t="s">
        <v>73</v>
      </c>
      <c r="E9" t="s">
        <v>8526</v>
      </c>
      <c r="F9">
        <v>50</v>
      </c>
      <c r="G9" t="s">
        <v>587</v>
      </c>
      <c r="H9">
        <v>46126</v>
      </c>
      <c r="I9">
        <v>47.5</v>
      </c>
      <c r="J9">
        <v>46234</v>
      </c>
      <c r="K9" t="s">
        <v>11090</v>
      </c>
      <c r="L9" t="s">
        <v>11091</v>
      </c>
    </row>
    <row r="10" spans="1:40" x14ac:dyDescent="0.25">
      <c r="A10" t="s">
        <v>11075</v>
      </c>
      <c r="B10">
        <v>1</v>
      </c>
      <c r="C10">
        <v>5</v>
      </c>
      <c r="D10" t="s">
        <v>167</v>
      </c>
      <c r="E10" t="s">
        <v>8526</v>
      </c>
      <c r="F10">
        <v>80</v>
      </c>
      <c r="G10" t="s">
        <v>587</v>
      </c>
      <c r="H10">
        <v>46147</v>
      </c>
      <c r="I10">
        <v>70</v>
      </c>
      <c r="J10">
        <v>46130</v>
      </c>
      <c r="K10" t="s">
        <v>11092</v>
      </c>
      <c r="L10" t="s">
        <v>11093</v>
      </c>
    </row>
    <row r="11" spans="1:40" x14ac:dyDescent="0.25">
      <c r="A11" t="s">
        <v>11075</v>
      </c>
      <c r="B11">
        <v>1</v>
      </c>
      <c r="C11">
        <v>5</v>
      </c>
      <c r="D11" t="s">
        <v>8522</v>
      </c>
      <c r="E11" t="s">
        <v>8526</v>
      </c>
      <c r="F11">
        <v>40</v>
      </c>
      <c r="G11" t="s">
        <v>587</v>
      </c>
      <c r="H11">
        <v>46123</v>
      </c>
      <c r="I11">
        <v>35</v>
      </c>
      <c r="J11">
        <v>46123</v>
      </c>
      <c r="K11" t="s">
        <v>11094</v>
      </c>
      <c r="L11" t="s">
        <v>11093</v>
      </c>
    </row>
    <row r="12" spans="1:40" x14ac:dyDescent="0.25">
      <c r="A12" t="s">
        <v>11075</v>
      </c>
      <c r="B12">
        <v>1</v>
      </c>
      <c r="C12">
        <v>5</v>
      </c>
      <c r="D12" t="s">
        <v>256</v>
      </c>
      <c r="E12" t="s">
        <v>8526</v>
      </c>
      <c r="F12">
        <v>50</v>
      </c>
      <c r="G12" t="s">
        <v>587</v>
      </c>
      <c r="H12">
        <v>46139</v>
      </c>
      <c r="I12">
        <v>45</v>
      </c>
      <c r="J12">
        <v>46233</v>
      </c>
      <c r="K12" t="s">
        <v>11095</v>
      </c>
      <c r="L12" t="s">
        <v>11096</v>
      </c>
    </row>
    <row r="13" spans="1:40" x14ac:dyDescent="0.25">
      <c r="A13" t="s">
        <v>11075</v>
      </c>
      <c r="B13">
        <v>1</v>
      </c>
      <c r="C13">
        <v>5</v>
      </c>
      <c r="D13" t="s">
        <v>15</v>
      </c>
      <c r="E13" t="s">
        <v>8527</v>
      </c>
      <c r="F13">
        <v>75</v>
      </c>
      <c r="G13" t="s">
        <v>588</v>
      </c>
      <c r="H13">
        <v>46136</v>
      </c>
      <c r="I13">
        <v>65</v>
      </c>
      <c r="J13">
        <v>46101</v>
      </c>
      <c r="K13" t="s">
        <v>11097</v>
      </c>
      <c r="L13" t="s">
        <v>11093</v>
      </c>
    </row>
    <row r="14" spans="1:40" x14ac:dyDescent="0.25">
      <c r="A14" t="s">
        <v>11075</v>
      </c>
      <c r="B14">
        <v>1</v>
      </c>
      <c r="C14">
        <v>5</v>
      </c>
      <c r="D14" t="s">
        <v>214</v>
      </c>
      <c r="E14" t="s">
        <v>8526</v>
      </c>
      <c r="F14">
        <v>50</v>
      </c>
      <c r="G14" t="s">
        <v>587</v>
      </c>
      <c r="H14">
        <v>46132</v>
      </c>
      <c r="I14">
        <v>45</v>
      </c>
      <c r="J14">
        <v>46092</v>
      </c>
      <c r="K14" t="s">
        <v>11098</v>
      </c>
      <c r="L14" t="s">
        <v>11089</v>
      </c>
    </row>
    <row r="15" spans="1:40" x14ac:dyDescent="0.25">
      <c r="A15" t="s">
        <v>11075</v>
      </c>
      <c r="B15">
        <v>1</v>
      </c>
      <c r="C15">
        <v>6</v>
      </c>
      <c r="D15" t="s">
        <v>55</v>
      </c>
      <c r="E15" t="s">
        <v>8526</v>
      </c>
      <c r="F15">
        <v>67.5</v>
      </c>
      <c r="G15" t="s">
        <v>587</v>
      </c>
      <c r="H15">
        <v>46179</v>
      </c>
      <c r="I15">
        <v>65</v>
      </c>
      <c r="J15">
        <v>46172</v>
      </c>
      <c r="K15" t="s">
        <v>11099</v>
      </c>
      <c r="L15" t="s">
        <v>11100</v>
      </c>
    </row>
    <row r="16" spans="1:40" x14ac:dyDescent="0.25">
      <c r="A16" t="s">
        <v>11075</v>
      </c>
      <c r="B16">
        <v>1</v>
      </c>
      <c r="C16">
        <v>6</v>
      </c>
      <c r="D16" t="s">
        <v>96</v>
      </c>
      <c r="E16" t="s">
        <v>8526</v>
      </c>
      <c r="F16">
        <v>40</v>
      </c>
      <c r="G16" t="s">
        <v>587</v>
      </c>
      <c r="H16">
        <v>46151</v>
      </c>
      <c r="I16">
        <v>35</v>
      </c>
      <c r="J16">
        <v>46160</v>
      </c>
      <c r="K16" t="s">
        <v>11101</v>
      </c>
    </row>
    <row r="17" spans="1:12" x14ac:dyDescent="0.25">
      <c r="A17" t="s">
        <v>11075</v>
      </c>
      <c r="B17">
        <v>1</v>
      </c>
      <c r="C17">
        <v>6</v>
      </c>
      <c r="D17" t="s">
        <v>112</v>
      </c>
      <c r="E17" t="s">
        <v>8526</v>
      </c>
      <c r="F17">
        <v>35</v>
      </c>
      <c r="G17" t="s">
        <v>587</v>
      </c>
      <c r="H17">
        <v>46180</v>
      </c>
      <c r="I17" t="s">
        <v>8605</v>
      </c>
      <c r="J17">
        <v>46168</v>
      </c>
      <c r="K17" t="s">
        <v>11102</v>
      </c>
      <c r="L17" t="s">
        <v>11103</v>
      </c>
    </row>
    <row r="18" spans="1:12" x14ac:dyDescent="0.25">
      <c r="A18" t="s">
        <v>11075</v>
      </c>
      <c r="B18">
        <v>1</v>
      </c>
      <c r="C18">
        <v>6</v>
      </c>
      <c r="D18" t="s">
        <v>10</v>
      </c>
      <c r="E18" t="s">
        <v>8527</v>
      </c>
      <c r="F18">
        <v>80</v>
      </c>
      <c r="G18" t="s">
        <v>588</v>
      </c>
      <c r="H18">
        <v>46180</v>
      </c>
      <c r="I18">
        <v>70</v>
      </c>
      <c r="J18">
        <v>46150</v>
      </c>
      <c r="K18" t="s">
        <v>11104</v>
      </c>
      <c r="L18" t="s">
        <v>11105</v>
      </c>
    </row>
    <row r="19" spans="1:12" x14ac:dyDescent="0.25">
      <c r="A19" t="s">
        <v>11075</v>
      </c>
      <c r="B19">
        <v>1</v>
      </c>
      <c r="C19">
        <v>7</v>
      </c>
      <c r="D19" t="s">
        <v>32</v>
      </c>
      <c r="E19" t="s">
        <v>8526</v>
      </c>
      <c r="F19">
        <v>210</v>
      </c>
      <c r="G19" t="s">
        <v>587</v>
      </c>
      <c r="H19">
        <v>46195</v>
      </c>
      <c r="I19">
        <v>207.5</v>
      </c>
      <c r="J19">
        <v>46053</v>
      </c>
      <c r="K19" t="s">
        <v>11106</v>
      </c>
      <c r="L19" t="s">
        <v>11107</v>
      </c>
    </row>
    <row r="20" spans="1:12" x14ac:dyDescent="0.25">
      <c r="A20" t="s">
        <v>11075</v>
      </c>
      <c r="B20">
        <v>1</v>
      </c>
      <c r="C20">
        <v>7</v>
      </c>
      <c r="D20" t="s">
        <v>147</v>
      </c>
      <c r="E20" t="s">
        <v>8526</v>
      </c>
      <c r="F20">
        <v>150</v>
      </c>
      <c r="G20" t="s">
        <v>587</v>
      </c>
      <c r="H20">
        <v>46203</v>
      </c>
      <c r="I20">
        <v>140</v>
      </c>
      <c r="J20">
        <v>46177</v>
      </c>
      <c r="K20" t="s">
        <v>11108</v>
      </c>
      <c r="L20" t="s">
        <v>11109</v>
      </c>
    </row>
    <row r="21" spans="1:12" x14ac:dyDescent="0.25">
      <c r="A21" t="s">
        <v>11075</v>
      </c>
      <c r="B21">
        <v>1</v>
      </c>
      <c r="C21">
        <v>7</v>
      </c>
      <c r="D21" t="s">
        <v>339</v>
      </c>
      <c r="E21" t="s">
        <v>8527</v>
      </c>
      <c r="F21">
        <v>84</v>
      </c>
      <c r="G21" t="s">
        <v>588</v>
      </c>
      <c r="H21">
        <v>46203</v>
      </c>
      <c r="I21">
        <v>74</v>
      </c>
      <c r="J21">
        <v>46202</v>
      </c>
      <c r="K21" t="s">
        <v>11110</v>
      </c>
      <c r="L21" t="s">
        <v>11111</v>
      </c>
    </row>
    <row r="22" spans="1:12" x14ac:dyDescent="0.25">
      <c r="A22" t="s">
        <v>11075</v>
      </c>
      <c r="B22">
        <v>1</v>
      </c>
      <c r="C22">
        <v>7</v>
      </c>
      <c r="D22" t="s">
        <v>334</v>
      </c>
      <c r="E22" t="s">
        <v>8527</v>
      </c>
      <c r="F22">
        <v>61</v>
      </c>
      <c r="G22" t="s">
        <v>588</v>
      </c>
      <c r="H22">
        <v>46203</v>
      </c>
      <c r="I22">
        <v>55</v>
      </c>
      <c r="J22">
        <v>46195</v>
      </c>
      <c r="K22" t="s">
        <v>11112</v>
      </c>
      <c r="L22" t="s">
        <v>11111</v>
      </c>
    </row>
    <row r="23" spans="1:12" x14ac:dyDescent="0.25">
      <c r="A23" t="s">
        <v>11075</v>
      </c>
      <c r="B23">
        <v>1</v>
      </c>
      <c r="C23">
        <v>7</v>
      </c>
      <c r="D23" t="s">
        <v>195</v>
      </c>
      <c r="E23" t="s">
        <v>8526</v>
      </c>
      <c r="F23">
        <v>32.5</v>
      </c>
      <c r="G23" t="s">
        <v>587</v>
      </c>
      <c r="H23">
        <v>46203</v>
      </c>
      <c r="I23">
        <v>30</v>
      </c>
      <c r="J23">
        <v>46196</v>
      </c>
      <c r="K23" t="s">
        <v>11113</v>
      </c>
      <c r="L23" t="s">
        <v>11111</v>
      </c>
    </row>
    <row r="24" spans="1:12" x14ac:dyDescent="0.25">
      <c r="A24" t="s">
        <v>11075</v>
      </c>
      <c r="B24">
        <v>1</v>
      </c>
      <c r="C24">
        <v>7</v>
      </c>
      <c r="D24" t="s">
        <v>181</v>
      </c>
      <c r="E24" t="s">
        <v>8526</v>
      </c>
      <c r="F24">
        <v>125</v>
      </c>
      <c r="G24" t="s">
        <v>587</v>
      </c>
      <c r="H24">
        <v>46203</v>
      </c>
      <c r="I24">
        <v>120</v>
      </c>
      <c r="J24">
        <v>46203</v>
      </c>
      <c r="K24" t="s">
        <v>11114</v>
      </c>
      <c r="L24" t="s">
        <v>11111</v>
      </c>
    </row>
    <row r="25" spans="1:12" x14ac:dyDescent="0.25">
      <c r="A25" t="s">
        <v>11075</v>
      </c>
      <c r="B25">
        <v>1</v>
      </c>
      <c r="C25">
        <v>8</v>
      </c>
      <c r="D25" t="s">
        <v>8525</v>
      </c>
      <c r="E25" t="s">
        <v>8526</v>
      </c>
      <c r="F25">
        <v>50</v>
      </c>
      <c r="G25" t="s">
        <v>587</v>
      </c>
      <c r="H25">
        <v>46231</v>
      </c>
      <c r="I25">
        <v>40</v>
      </c>
      <c r="J25">
        <v>46226</v>
      </c>
      <c r="K25" t="s">
        <v>11115</v>
      </c>
      <c r="L25" t="s">
        <v>11116</v>
      </c>
    </row>
    <row r="26" spans="1:12" x14ac:dyDescent="0.25">
      <c r="A26" t="s">
        <v>11075</v>
      </c>
      <c r="B26">
        <v>1</v>
      </c>
      <c r="C26">
        <v>8</v>
      </c>
      <c r="D26" t="s">
        <v>249</v>
      </c>
      <c r="E26" t="s">
        <v>8526</v>
      </c>
      <c r="F26">
        <v>170</v>
      </c>
      <c r="G26" t="s">
        <v>587</v>
      </c>
      <c r="H26">
        <v>46233</v>
      </c>
      <c r="I26">
        <v>160</v>
      </c>
      <c r="J26">
        <v>46145</v>
      </c>
      <c r="K26" t="s">
        <v>11117</v>
      </c>
      <c r="L26" t="s">
        <v>11118</v>
      </c>
    </row>
    <row r="27" spans="1:12" x14ac:dyDescent="0.25">
      <c r="A27" t="s">
        <v>11075</v>
      </c>
      <c r="B27">
        <v>1</v>
      </c>
      <c r="C27">
        <v>8</v>
      </c>
      <c r="D27" t="s">
        <v>1</v>
      </c>
      <c r="E27" t="s">
        <v>8527</v>
      </c>
      <c r="F27">
        <v>75</v>
      </c>
      <c r="G27" t="s">
        <v>588</v>
      </c>
      <c r="H27">
        <v>46208</v>
      </c>
      <c r="I27">
        <v>70</v>
      </c>
      <c r="J27">
        <v>46202</v>
      </c>
      <c r="K27" t="s">
        <v>11119</v>
      </c>
      <c r="L27" t="s">
        <v>11120</v>
      </c>
    </row>
    <row r="28" spans="1:12" x14ac:dyDescent="0.25">
      <c r="A28" t="s">
        <v>11075</v>
      </c>
      <c r="B28">
        <v>1</v>
      </c>
      <c r="C28">
        <v>8</v>
      </c>
      <c r="D28" t="s">
        <v>1</v>
      </c>
      <c r="E28" t="s">
        <v>8526</v>
      </c>
      <c r="F28">
        <v>170</v>
      </c>
      <c r="G28" t="s">
        <v>587</v>
      </c>
      <c r="H28">
        <v>46233</v>
      </c>
      <c r="I28">
        <v>150</v>
      </c>
      <c r="J28">
        <v>46034</v>
      </c>
      <c r="K28" t="s">
        <v>11121</v>
      </c>
      <c r="L28" t="s">
        <v>11122</v>
      </c>
    </row>
    <row r="29" spans="1:12" x14ac:dyDescent="0.25">
      <c r="A29" t="s">
        <v>11075</v>
      </c>
      <c r="B29">
        <v>1</v>
      </c>
      <c r="C29">
        <v>8</v>
      </c>
      <c r="D29" t="s">
        <v>286</v>
      </c>
      <c r="E29" t="s">
        <v>8526</v>
      </c>
      <c r="F29">
        <v>120</v>
      </c>
      <c r="G29" t="s">
        <v>587</v>
      </c>
      <c r="H29">
        <v>46233</v>
      </c>
      <c r="I29">
        <v>110</v>
      </c>
      <c r="J29">
        <v>46228</v>
      </c>
      <c r="K29" t="s">
        <v>11123</v>
      </c>
      <c r="L29" t="s">
        <v>11124</v>
      </c>
    </row>
    <row r="30" spans="1:12" x14ac:dyDescent="0.25">
      <c r="A30" t="s">
        <v>11075</v>
      </c>
      <c r="B30">
        <v>1</v>
      </c>
      <c r="C30">
        <v>8</v>
      </c>
      <c r="D30" t="s">
        <v>10</v>
      </c>
      <c r="E30" t="s">
        <v>8526</v>
      </c>
      <c r="F30">
        <v>200</v>
      </c>
      <c r="G30" t="s">
        <v>587</v>
      </c>
      <c r="H30">
        <v>46234</v>
      </c>
      <c r="I30">
        <v>150</v>
      </c>
      <c r="J30">
        <v>46038</v>
      </c>
      <c r="K30" t="s">
        <v>11125</v>
      </c>
      <c r="L30" t="s">
        <v>11126</v>
      </c>
    </row>
    <row r="31" spans="1:12" x14ac:dyDescent="0.25">
      <c r="A31" t="s">
        <v>11075</v>
      </c>
      <c r="B31">
        <v>1</v>
      </c>
      <c r="C31">
        <v>8</v>
      </c>
      <c r="D31" t="s">
        <v>265</v>
      </c>
      <c r="E31" t="s">
        <v>8526</v>
      </c>
      <c r="F31">
        <v>80</v>
      </c>
      <c r="G31" t="s">
        <v>587</v>
      </c>
      <c r="H31">
        <v>46233</v>
      </c>
      <c r="I31">
        <v>75</v>
      </c>
      <c r="J31">
        <v>46228</v>
      </c>
      <c r="K31" t="s">
        <v>11127</v>
      </c>
      <c r="L31" t="s">
        <v>11128</v>
      </c>
    </row>
    <row r="32" spans="1:12" x14ac:dyDescent="0.25">
      <c r="A32" t="s">
        <v>11075</v>
      </c>
      <c r="B32">
        <v>1</v>
      </c>
      <c r="C32">
        <v>8</v>
      </c>
      <c r="D32" t="s">
        <v>209</v>
      </c>
      <c r="E32" t="s">
        <v>8526</v>
      </c>
      <c r="F32">
        <v>75</v>
      </c>
      <c r="G32" t="s">
        <v>587</v>
      </c>
      <c r="H32">
        <v>46228</v>
      </c>
      <c r="I32">
        <v>70</v>
      </c>
      <c r="J32">
        <v>46206</v>
      </c>
      <c r="K32" t="s">
        <v>11129</v>
      </c>
    </row>
    <row r="33" spans="1:17" x14ac:dyDescent="0.25">
      <c r="A33" t="s">
        <v>11075</v>
      </c>
      <c r="B33">
        <v>1</v>
      </c>
      <c r="C33">
        <v>8</v>
      </c>
      <c r="D33" t="s">
        <v>217</v>
      </c>
      <c r="E33" t="s">
        <v>8526</v>
      </c>
      <c r="F33">
        <v>27.5</v>
      </c>
      <c r="G33" t="s">
        <v>587</v>
      </c>
      <c r="H33">
        <v>46234</v>
      </c>
      <c r="I33">
        <v>25</v>
      </c>
      <c r="J33">
        <v>46231</v>
      </c>
      <c r="K33" t="s">
        <v>11130</v>
      </c>
      <c r="L33" t="s">
        <v>11124</v>
      </c>
    </row>
    <row r="34" spans="1:17" x14ac:dyDescent="0.25">
      <c r="A34" t="s">
        <v>11131</v>
      </c>
      <c r="B34">
        <v>2</v>
      </c>
      <c r="C34">
        <v>1</v>
      </c>
      <c r="L34" t="s">
        <v>11132</v>
      </c>
      <c r="M34" t="s">
        <v>586</v>
      </c>
      <c r="N34" t="s">
        <v>702</v>
      </c>
      <c r="O34" t="s">
        <v>599</v>
      </c>
      <c r="P34" t="s">
        <v>703</v>
      </c>
      <c r="Q34" t="s">
        <v>11133</v>
      </c>
    </row>
    <row r="35" spans="1:17" x14ac:dyDescent="0.25">
      <c r="A35" t="s">
        <v>11131</v>
      </c>
      <c r="B35">
        <v>2</v>
      </c>
      <c r="C35">
        <v>1</v>
      </c>
      <c r="L35" t="s">
        <v>729</v>
      </c>
      <c r="M35" t="s">
        <v>586</v>
      </c>
      <c r="N35" t="s">
        <v>707</v>
      </c>
      <c r="O35" t="s">
        <v>599</v>
      </c>
      <c r="P35" t="s">
        <v>703</v>
      </c>
      <c r="Q35" t="s">
        <v>706</v>
      </c>
    </row>
    <row r="36" spans="1:17" x14ac:dyDescent="0.25">
      <c r="A36" t="s">
        <v>11131</v>
      </c>
      <c r="B36">
        <v>2</v>
      </c>
      <c r="C36">
        <v>1</v>
      </c>
      <c r="L36" t="s">
        <v>737</v>
      </c>
      <c r="M36" t="s">
        <v>585</v>
      </c>
      <c r="N36" t="s">
        <v>11134</v>
      </c>
      <c r="O36" t="s">
        <v>599</v>
      </c>
      <c r="P36" t="s">
        <v>703</v>
      </c>
      <c r="Q36" t="s">
        <v>11135</v>
      </c>
    </row>
    <row r="37" spans="1:17" x14ac:dyDescent="0.25">
      <c r="A37" t="s">
        <v>11131</v>
      </c>
      <c r="B37">
        <v>2</v>
      </c>
      <c r="C37">
        <v>1</v>
      </c>
      <c r="L37" t="s">
        <v>11136</v>
      </c>
      <c r="M37" t="s">
        <v>698</v>
      </c>
      <c r="N37" t="s">
        <v>715</v>
      </c>
      <c r="O37" t="s">
        <v>599</v>
      </c>
      <c r="P37" t="s">
        <v>703</v>
      </c>
      <c r="Q37" t="s">
        <v>11137</v>
      </c>
    </row>
    <row r="38" spans="1:17" x14ac:dyDescent="0.25">
      <c r="A38" t="s">
        <v>11131</v>
      </c>
      <c r="B38">
        <v>2</v>
      </c>
      <c r="C38">
        <v>1</v>
      </c>
      <c r="L38" t="s">
        <v>745</v>
      </c>
      <c r="M38" t="s">
        <v>698</v>
      </c>
      <c r="N38" t="s">
        <v>716</v>
      </c>
      <c r="O38" t="s">
        <v>711</v>
      </c>
      <c r="P38" t="s">
        <v>703</v>
      </c>
      <c r="Q38" t="s">
        <v>744</v>
      </c>
    </row>
    <row r="39" spans="1:17" x14ac:dyDescent="0.25">
      <c r="A39" t="s">
        <v>11131</v>
      </c>
      <c r="B39">
        <v>2</v>
      </c>
      <c r="C39">
        <v>1</v>
      </c>
      <c r="L39" t="s">
        <v>750</v>
      </c>
      <c r="M39" t="s">
        <v>698</v>
      </c>
      <c r="N39" t="s">
        <v>719</v>
      </c>
      <c r="O39" t="s">
        <v>711</v>
      </c>
      <c r="P39" t="s">
        <v>703</v>
      </c>
      <c r="Q39" t="s">
        <v>11138</v>
      </c>
    </row>
    <row r="40" spans="1:17" x14ac:dyDescent="0.25">
      <c r="A40" t="s">
        <v>11131</v>
      </c>
      <c r="B40">
        <v>2</v>
      </c>
      <c r="C40">
        <v>2</v>
      </c>
      <c r="L40" t="s">
        <v>738</v>
      </c>
      <c r="M40" t="s">
        <v>585</v>
      </c>
      <c r="N40" t="s">
        <v>11139</v>
      </c>
      <c r="O40" t="s">
        <v>599</v>
      </c>
      <c r="P40" t="s">
        <v>703</v>
      </c>
      <c r="Q40" t="s">
        <v>739</v>
      </c>
    </row>
    <row r="41" spans="1:17" x14ac:dyDescent="0.25">
      <c r="A41" t="s">
        <v>11131</v>
      </c>
      <c r="B41">
        <v>2</v>
      </c>
      <c r="C41">
        <v>2</v>
      </c>
      <c r="L41" t="s">
        <v>741</v>
      </c>
      <c r="M41" t="s">
        <v>585</v>
      </c>
      <c r="N41" t="s">
        <v>714</v>
      </c>
      <c r="O41" t="s">
        <v>599</v>
      </c>
      <c r="P41" t="s">
        <v>703</v>
      </c>
      <c r="Q41" t="s">
        <v>740</v>
      </c>
    </row>
    <row r="42" spans="1:17" x14ac:dyDescent="0.25">
      <c r="A42" t="s">
        <v>11131</v>
      </c>
      <c r="B42">
        <v>2</v>
      </c>
      <c r="C42">
        <v>3</v>
      </c>
      <c r="L42" t="s">
        <v>731</v>
      </c>
      <c r="M42" t="s">
        <v>586</v>
      </c>
      <c r="N42" t="s">
        <v>708</v>
      </c>
      <c r="O42" t="s">
        <v>599</v>
      </c>
      <c r="P42" t="s">
        <v>703</v>
      </c>
      <c r="Q42" t="s">
        <v>11140</v>
      </c>
    </row>
    <row r="43" spans="1:17" x14ac:dyDescent="0.25">
      <c r="A43" t="s">
        <v>11131</v>
      </c>
      <c r="B43">
        <v>2</v>
      </c>
      <c r="C43">
        <v>3</v>
      </c>
      <c r="L43" t="s">
        <v>754</v>
      </c>
      <c r="M43" t="s">
        <v>586</v>
      </c>
      <c r="N43" t="s">
        <v>721</v>
      </c>
      <c r="O43" t="s">
        <v>711</v>
      </c>
      <c r="P43" t="s">
        <v>703</v>
      </c>
      <c r="Q43" t="s">
        <v>11141</v>
      </c>
    </row>
    <row r="44" spans="1:17" x14ac:dyDescent="0.25">
      <c r="A44" t="s">
        <v>11131</v>
      </c>
      <c r="B44">
        <v>2</v>
      </c>
      <c r="C44">
        <v>5</v>
      </c>
      <c r="L44" t="s">
        <v>11142</v>
      </c>
      <c r="M44" t="s">
        <v>586</v>
      </c>
      <c r="N44" t="s">
        <v>11143</v>
      </c>
      <c r="O44" t="s">
        <v>599</v>
      </c>
      <c r="P44" t="s">
        <v>703</v>
      </c>
      <c r="Q44" t="s">
        <v>11144</v>
      </c>
    </row>
    <row r="45" spans="1:17" x14ac:dyDescent="0.25">
      <c r="A45" t="s">
        <v>11131</v>
      </c>
      <c r="B45">
        <v>2</v>
      </c>
      <c r="C45">
        <v>5</v>
      </c>
      <c r="L45" t="s">
        <v>749</v>
      </c>
      <c r="M45" t="s">
        <v>700</v>
      </c>
      <c r="N45" t="s">
        <v>11145</v>
      </c>
      <c r="O45" t="s">
        <v>599</v>
      </c>
      <c r="P45" t="s">
        <v>703</v>
      </c>
      <c r="Q45" t="s">
        <v>11146</v>
      </c>
    </row>
    <row r="46" spans="1:17" x14ac:dyDescent="0.25">
      <c r="A46" t="s">
        <v>11131</v>
      </c>
      <c r="B46">
        <v>2</v>
      </c>
      <c r="C46">
        <v>6</v>
      </c>
      <c r="L46" t="s">
        <v>761</v>
      </c>
      <c r="M46" t="s">
        <v>586</v>
      </c>
      <c r="N46" t="s">
        <v>724</v>
      </c>
      <c r="O46" t="s">
        <v>711</v>
      </c>
      <c r="P46" t="s">
        <v>703</v>
      </c>
      <c r="Q46" t="s">
        <v>11147</v>
      </c>
    </row>
    <row r="47" spans="1:17" x14ac:dyDescent="0.25">
      <c r="A47" t="s">
        <v>11131</v>
      </c>
      <c r="B47">
        <v>2</v>
      </c>
      <c r="C47">
        <v>6</v>
      </c>
      <c r="L47" t="s">
        <v>11148</v>
      </c>
      <c r="M47" t="s">
        <v>699</v>
      </c>
      <c r="N47" t="s">
        <v>717</v>
      </c>
      <c r="O47" t="s">
        <v>599</v>
      </c>
      <c r="P47" t="s">
        <v>703</v>
      </c>
      <c r="Q47" t="s">
        <v>747</v>
      </c>
    </row>
    <row r="48" spans="1:17" x14ac:dyDescent="0.25">
      <c r="A48" t="s">
        <v>11131</v>
      </c>
      <c r="B48">
        <v>2</v>
      </c>
      <c r="C48">
        <v>6</v>
      </c>
      <c r="L48" t="s">
        <v>734</v>
      </c>
      <c r="M48" t="s">
        <v>586</v>
      </c>
      <c r="N48" t="s">
        <v>710</v>
      </c>
      <c r="O48" t="s">
        <v>711</v>
      </c>
      <c r="P48" t="s">
        <v>703</v>
      </c>
      <c r="Q48" t="s">
        <v>11149</v>
      </c>
    </row>
    <row r="49" spans="1:29" x14ac:dyDescent="0.25">
      <c r="A49" t="s">
        <v>11131</v>
      </c>
      <c r="B49">
        <v>2</v>
      </c>
      <c r="C49">
        <v>6</v>
      </c>
      <c r="L49" t="s">
        <v>11150</v>
      </c>
      <c r="M49" t="s">
        <v>701</v>
      </c>
      <c r="N49" t="s">
        <v>720</v>
      </c>
      <c r="O49" t="s">
        <v>711</v>
      </c>
      <c r="P49" t="s">
        <v>703</v>
      </c>
      <c r="Q49" t="s">
        <v>11151</v>
      </c>
    </row>
    <row r="50" spans="1:29" x14ac:dyDescent="0.25">
      <c r="A50" t="s">
        <v>11131</v>
      </c>
      <c r="B50">
        <v>2</v>
      </c>
      <c r="C50">
        <v>7</v>
      </c>
      <c r="L50" t="s">
        <v>762</v>
      </c>
      <c r="M50" t="s">
        <v>585</v>
      </c>
      <c r="N50" t="s">
        <v>725</v>
      </c>
      <c r="O50" t="s">
        <v>711</v>
      </c>
      <c r="P50" t="s">
        <v>703</v>
      </c>
      <c r="Q50" t="s">
        <v>11152</v>
      </c>
    </row>
    <row r="51" spans="1:29" x14ac:dyDescent="0.25">
      <c r="A51" t="s">
        <v>11131</v>
      </c>
      <c r="B51">
        <v>2</v>
      </c>
      <c r="C51">
        <v>7</v>
      </c>
      <c r="L51" t="s">
        <v>768</v>
      </c>
      <c r="M51" t="s">
        <v>698</v>
      </c>
      <c r="N51" t="s">
        <v>726</v>
      </c>
      <c r="O51" t="s">
        <v>599</v>
      </c>
      <c r="P51" t="s">
        <v>703</v>
      </c>
      <c r="Q51" t="s">
        <v>11153</v>
      </c>
    </row>
    <row r="52" spans="1:29" x14ac:dyDescent="0.25">
      <c r="A52" t="s">
        <v>11131</v>
      </c>
      <c r="B52">
        <v>2</v>
      </c>
      <c r="C52">
        <v>7</v>
      </c>
      <c r="L52" t="s">
        <v>11154</v>
      </c>
      <c r="M52" t="s">
        <v>586</v>
      </c>
      <c r="N52" t="s">
        <v>11155</v>
      </c>
      <c r="O52" t="s">
        <v>711</v>
      </c>
      <c r="P52" t="s">
        <v>703</v>
      </c>
      <c r="Q52" t="s">
        <v>11156</v>
      </c>
    </row>
    <row r="53" spans="1:29" x14ac:dyDescent="0.25">
      <c r="A53" t="s">
        <v>11131</v>
      </c>
      <c r="B53">
        <v>2</v>
      </c>
      <c r="C53">
        <v>8</v>
      </c>
      <c r="L53" t="s">
        <v>769</v>
      </c>
      <c r="M53" t="s">
        <v>586</v>
      </c>
      <c r="N53" t="s">
        <v>727</v>
      </c>
      <c r="O53" t="s">
        <v>711</v>
      </c>
      <c r="P53" t="s">
        <v>703</v>
      </c>
      <c r="Q53" t="s">
        <v>765</v>
      </c>
    </row>
    <row r="54" spans="1:29" x14ac:dyDescent="0.25">
      <c r="A54" t="s">
        <v>11131</v>
      </c>
      <c r="B54">
        <v>2</v>
      </c>
      <c r="C54">
        <v>8</v>
      </c>
      <c r="L54" t="s">
        <v>757</v>
      </c>
      <c r="M54" t="s">
        <v>698</v>
      </c>
      <c r="N54" t="s">
        <v>722</v>
      </c>
      <c r="O54" t="s">
        <v>711</v>
      </c>
      <c r="P54" t="s">
        <v>703</v>
      </c>
      <c r="Q54" t="s">
        <v>11157</v>
      </c>
    </row>
    <row r="55" spans="1:29" x14ac:dyDescent="0.25">
      <c r="A55" t="s">
        <v>11131</v>
      </c>
      <c r="B55">
        <v>2</v>
      </c>
      <c r="C55">
        <v>8</v>
      </c>
      <c r="L55" t="s">
        <v>758</v>
      </c>
      <c r="M55" t="s">
        <v>586</v>
      </c>
      <c r="N55" t="s">
        <v>11158</v>
      </c>
      <c r="O55" t="s">
        <v>711</v>
      </c>
      <c r="P55" t="s">
        <v>703</v>
      </c>
      <c r="Q55" t="s">
        <v>11159</v>
      </c>
    </row>
    <row r="56" spans="1:29" x14ac:dyDescent="0.25">
      <c r="A56" t="s">
        <v>11160</v>
      </c>
      <c r="B56">
        <v>3</v>
      </c>
      <c r="C56">
        <v>1</v>
      </c>
      <c r="R56">
        <v>46020</v>
      </c>
      <c r="S56">
        <v>42</v>
      </c>
      <c r="T56">
        <v>7</v>
      </c>
      <c r="U56">
        <v>14</v>
      </c>
      <c r="V56">
        <v>0</v>
      </c>
      <c r="W56">
        <v>6</v>
      </c>
      <c r="X56">
        <v>10</v>
      </c>
      <c r="Y56">
        <v>0</v>
      </c>
      <c r="Z56">
        <v>5</v>
      </c>
      <c r="AA56">
        <v>0</v>
      </c>
      <c r="AB56">
        <v>2</v>
      </c>
      <c r="AC56">
        <v>21</v>
      </c>
    </row>
    <row r="57" spans="1:29" x14ac:dyDescent="0.25">
      <c r="A57" t="s">
        <v>11160</v>
      </c>
      <c r="B57">
        <v>3</v>
      </c>
      <c r="C57">
        <v>1</v>
      </c>
      <c r="R57">
        <v>46027</v>
      </c>
      <c r="S57">
        <v>32</v>
      </c>
      <c r="T57">
        <v>8</v>
      </c>
      <c r="U57">
        <v>0</v>
      </c>
      <c r="V57">
        <v>0</v>
      </c>
      <c r="W57">
        <v>10</v>
      </c>
      <c r="X57">
        <v>8</v>
      </c>
      <c r="Y57">
        <v>0</v>
      </c>
      <c r="Z57">
        <v>6</v>
      </c>
      <c r="AA57">
        <v>0</v>
      </c>
      <c r="AB57">
        <v>2</v>
      </c>
      <c r="AC57">
        <v>16</v>
      </c>
    </row>
    <row r="58" spans="1:29" x14ac:dyDescent="0.25">
      <c r="A58" t="s">
        <v>11160</v>
      </c>
      <c r="B58">
        <v>3</v>
      </c>
      <c r="C58">
        <v>2</v>
      </c>
      <c r="R58">
        <v>46034</v>
      </c>
      <c r="S58">
        <v>82</v>
      </c>
      <c r="T58">
        <v>24</v>
      </c>
      <c r="U58">
        <v>15</v>
      </c>
      <c r="V58">
        <v>0</v>
      </c>
      <c r="W58">
        <v>16</v>
      </c>
      <c r="X58">
        <v>10</v>
      </c>
      <c r="Y58">
        <v>0</v>
      </c>
      <c r="Z58">
        <v>17</v>
      </c>
      <c r="AA58">
        <v>0</v>
      </c>
      <c r="AB58">
        <v>5</v>
      </c>
      <c r="AC58">
        <v>16.399999999999999</v>
      </c>
    </row>
    <row r="59" spans="1:29" x14ac:dyDescent="0.25">
      <c r="A59" t="s">
        <v>11160</v>
      </c>
      <c r="B59">
        <v>3</v>
      </c>
      <c r="C59">
        <v>2</v>
      </c>
      <c r="R59">
        <v>46041</v>
      </c>
      <c r="S59">
        <v>85</v>
      </c>
      <c r="T59">
        <v>15</v>
      </c>
      <c r="U59">
        <v>28</v>
      </c>
      <c r="V59">
        <v>0</v>
      </c>
      <c r="W59">
        <v>12</v>
      </c>
      <c r="X59">
        <v>15</v>
      </c>
      <c r="Y59">
        <v>1</v>
      </c>
      <c r="Z59">
        <v>14</v>
      </c>
      <c r="AA59">
        <v>0</v>
      </c>
      <c r="AB59">
        <v>5</v>
      </c>
      <c r="AC59">
        <v>17</v>
      </c>
    </row>
    <row r="60" spans="1:29" x14ac:dyDescent="0.25">
      <c r="A60" t="s">
        <v>11160</v>
      </c>
      <c r="B60">
        <v>3</v>
      </c>
      <c r="C60">
        <v>2</v>
      </c>
      <c r="R60">
        <v>46048</v>
      </c>
      <c r="S60">
        <v>49</v>
      </c>
      <c r="T60">
        <v>19</v>
      </c>
      <c r="U60">
        <v>0</v>
      </c>
      <c r="V60">
        <v>0</v>
      </c>
      <c r="W60">
        <v>10</v>
      </c>
      <c r="X60">
        <v>6</v>
      </c>
      <c r="Y60">
        <v>2</v>
      </c>
      <c r="Z60">
        <v>12</v>
      </c>
      <c r="AA60">
        <v>0</v>
      </c>
      <c r="AB60">
        <v>3</v>
      </c>
      <c r="AC60">
        <v>16.3</v>
      </c>
    </row>
    <row r="61" spans="1:29" x14ac:dyDescent="0.25">
      <c r="A61" t="s">
        <v>11160</v>
      </c>
      <c r="B61">
        <v>3</v>
      </c>
      <c r="C61">
        <v>3</v>
      </c>
      <c r="R61">
        <v>46055</v>
      </c>
      <c r="S61">
        <v>67</v>
      </c>
      <c r="T61">
        <v>11</v>
      </c>
      <c r="U61">
        <v>16</v>
      </c>
      <c r="V61">
        <v>10</v>
      </c>
      <c r="W61">
        <v>12</v>
      </c>
      <c r="X61">
        <v>11</v>
      </c>
      <c r="Y61">
        <v>0</v>
      </c>
      <c r="Z61">
        <v>6</v>
      </c>
      <c r="AA61">
        <v>1</v>
      </c>
      <c r="AB61">
        <v>4</v>
      </c>
      <c r="AC61">
        <v>16.8</v>
      </c>
    </row>
    <row r="62" spans="1:29" x14ac:dyDescent="0.25">
      <c r="A62" t="s">
        <v>11160</v>
      </c>
      <c r="B62">
        <v>3</v>
      </c>
      <c r="C62">
        <v>3</v>
      </c>
      <c r="R62">
        <v>46062</v>
      </c>
      <c r="S62">
        <v>71</v>
      </c>
      <c r="T62">
        <v>11</v>
      </c>
      <c r="U62">
        <v>10</v>
      </c>
      <c r="V62">
        <v>7</v>
      </c>
      <c r="W62">
        <v>12</v>
      </c>
      <c r="X62">
        <v>16</v>
      </c>
      <c r="Y62">
        <v>0</v>
      </c>
      <c r="Z62">
        <v>14</v>
      </c>
      <c r="AA62">
        <v>1</v>
      </c>
      <c r="AB62">
        <v>4</v>
      </c>
      <c r="AC62">
        <v>17.8</v>
      </c>
    </row>
    <row r="63" spans="1:29" x14ac:dyDescent="0.25">
      <c r="A63" t="s">
        <v>11160</v>
      </c>
      <c r="B63">
        <v>3</v>
      </c>
      <c r="C63">
        <v>3</v>
      </c>
      <c r="R63">
        <v>46069</v>
      </c>
      <c r="S63">
        <v>89</v>
      </c>
      <c r="T63">
        <v>10</v>
      </c>
      <c r="U63">
        <v>24</v>
      </c>
      <c r="V63">
        <v>13</v>
      </c>
      <c r="W63">
        <v>10</v>
      </c>
      <c r="X63">
        <v>14</v>
      </c>
      <c r="Y63">
        <v>2</v>
      </c>
      <c r="Z63">
        <v>5</v>
      </c>
      <c r="AA63">
        <v>1</v>
      </c>
      <c r="AB63">
        <v>5</v>
      </c>
      <c r="AC63">
        <v>17.8</v>
      </c>
    </row>
    <row r="64" spans="1:29" x14ac:dyDescent="0.25">
      <c r="A64" t="s">
        <v>11160</v>
      </c>
      <c r="B64">
        <v>3</v>
      </c>
      <c r="C64">
        <v>3</v>
      </c>
      <c r="R64">
        <v>46076</v>
      </c>
      <c r="S64">
        <v>81</v>
      </c>
      <c r="T64">
        <v>9</v>
      </c>
      <c r="U64">
        <v>19</v>
      </c>
      <c r="V64">
        <v>13</v>
      </c>
      <c r="W64">
        <v>7</v>
      </c>
      <c r="X64">
        <v>16</v>
      </c>
      <c r="Y64">
        <v>2</v>
      </c>
      <c r="Z64">
        <v>7</v>
      </c>
      <c r="AA64">
        <v>5</v>
      </c>
      <c r="AB64">
        <v>4</v>
      </c>
      <c r="AC64">
        <v>20.2</v>
      </c>
    </row>
    <row r="65" spans="1:29" x14ac:dyDescent="0.25">
      <c r="A65" t="s">
        <v>11160</v>
      </c>
      <c r="B65">
        <v>3</v>
      </c>
      <c r="C65">
        <v>3</v>
      </c>
      <c r="R65">
        <v>46083</v>
      </c>
      <c r="S65">
        <v>70</v>
      </c>
      <c r="T65">
        <v>12</v>
      </c>
      <c r="U65">
        <v>0</v>
      </c>
      <c r="V65">
        <v>10</v>
      </c>
      <c r="W65">
        <v>10</v>
      </c>
      <c r="X65">
        <v>10</v>
      </c>
      <c r="Y65">
        <v>6</v>
      </c>
      <c r="Z65">
        <v>15</v>
      </c>
      <c r="AA65">
        <v>2</v>
      </c>
      <c r="AB65">
        <v>3</v>
      </c>
      <c r="AC65">
        <v>23.3</v>
      </c>
    </row>
    <row r="66" spans="1:29" x14ac:dyDescent="0.25">
      <c r="A66" t="s">
        <v>11160</v>
      </c>
      <c r="B66">
        <v>3</v>
      </c>
      <c r="C66">
        <v>3</v>
      </c>
      <c r="R66">
        <v>46090</v>
      </c>
      <c r="S66">
        <v>67</v>
      </c>
      <c r="T66">
        <v>14</v>
      </c>
      <c r="U66">
        <v>18</v>
      </c>
      <c r="V66">
        <v>0</v>
      </c>
      <c r="W66">
        <v>9</v>
      </c>
      <c r="X66">
        <v>13</v>
      </c>
      <c r="Y66">
        <v>0</v>
      </c>
      <c r="Z66">
        <v>11</v>
      </c>
      <c r="AA66">
        <v>2</v>
      </c>
      <c r="AB66">
        <v>3</v>
      </c>
      <c r="AC66">
        <v>22.3</v>
      </c>
    </row>
    <row r="67" spans="1:29" x14ac:dyDescent="0.25">
      <c r="A67" t="s">
        <v>11160</v>
      </c>
      <c r="B67">
        <v>3</v>
      </c>
      <c r="C67">
        <v>4</v>
      </c>
      <c r="R67">
        <v>46097</v>
      </c>
      <c r="S67">
        <v>76</v>
      </c>
      <c r="T67">
        <v>17</v>
      </c>
      <c r="U67">
        <v>10</v>
      </c>
      <c r="V67">
        <v>4</v>
      </c>
      <c r="W67">
        <v>12</v>
      </c>
      <c r="X67">
        <v>14</v>
      </c>
      <c r="Y67">
        <v>0</v>
      </c>
      <c r="Z67">
        <v>9</v>
      </c>
      <c r="AA67">
        <v>7</v>
      </c>
      <c r="AB67">
        <v>4</v>
      </c>
      <c r="AC67">
        <v>19</v>
      </c>
    </row>
    <row r="68" spans="1:29" x14ac:dyDescent="0.25">
      <c r="A68" t="s">
        <v>11160</v>
      </c>
      <c r="B68">
        <v>3</v>
      </c>
      <c r="C68">
        <v>4</v>
      </c>
      <c r="R68">
        <v>46104</v>
      </c>
      <c r="S68">
        <v>78</v>
      </c>
      <c r="T68">
        <v>17</v>
      </c>
      <c r="U68">
        <v>10</v>
      </c>
      <c r="V68">
        <v>4</v>
      </c>
      <c r="W68">
        <v>12</v>
      </c>
      <c r="X68">
        <v>15</v>
      </c>
      <c r="Y68">
        <v>0</v>
      </c>
      <c r="Z68">
        <v>9</v>
      </c>
      <c r="AA68">
        <v>5</v>
      </c>
      <c r="AB68">
        <v>4</v>
      </c>
      <c r="AC68">
        <v>19.5</v>
      </c>
    </row>
    <row r="69" spans="1:29" x14ac:dyDescent="0.25">
      <c r="A69" t="s">
        <v>11160</v>
      </c>
      <c r="B69">
        <v>3</v>
      </c>
      <c r="C69">
        <v>4</v>
      </c>
      <c r="R69">
        <v>46111</v>
      </c>
      <c r="S69">
        <v>82</v>
      </c>
      <c r="T69">
        <v>18</v>
      </c>
      <c r="U69">
        <v>12</v>
      </c>
      <c r="V69">
        <v>4</v>
      </c>
      <c r="W69">
        <v>13</v>
      </c>
      <c r="X69">
        <v>16</v>
      </c>
      <c r="Y69">
        <v>0</v>
      </c>
      <c r="Z69">
        <v>9</v>
      </c>
      <c r="AA69">
        <v>4</v>
      </c>
      <c r="AB69">
        <v>4</v>
      </c>
      <c r="AC69">
        <v>20.5</v>
      </c>
    </row>
    <row r="70" spans="1:29" x14ac:dyDescent="0.25">
      <c r="A70" t="s">
        <v>11160</v>
      </c>
      <c r="B70">
        <v>3</v>
      </c>
      <c r="C70">
        <v>5</v>
      </c>
      <c r="R70">
        <v>46139</v>
      </c>
      <c r="S70">
        <v>108</v>
      </c>
      <c r="T70">
        <v>24</v>
      </c>
      <c r="U70">
        <v>12</v>
      </c>
      <c r="V70">
        <v>14</v>
      </c>
      <c r="W70">
        <v>9</v>
      </c>
      <c r="X70">
        <v>14</v>
      </c>
      <c r="Y70">
        <v>3</v>
      </c>
      <c r="Z70">
        <v>15</v>
      </c>
      <c r="AA70">
        <v>9</v>
      </c>
      <c r="AB70">
        <v>5</v>
      </c>
      <c r="AC70">
        <v>21.6</v>
      </c>
    </row>
    <row r="71" spans="1:29" x14ac:dyDescent="0.25">
      <c r="A71" t="s">
        <v>11160</v>
      </c>
      <c r="B71">
        <v>3</v>
      </c>
      <c r="C71">
        <v>5</v>
      </c>
      <c r="R71">
        <v>46132</v>
      </c>
      <c r="S71">
        <v>109</v>
      </c>
      <c r="T71">
        <v>17</v>
      </c>
      <c r="U71">
        <v>12</v>
      </c>
      <c r="V71">
        <v>7</v>
      </c>
      <c r="W71">
        <v>15</v>
      </c>
      <c r="X71">
        <v>21</v>
      </c>
      <c r="Y71">
        <v>3</v>
      </c>
      <c r="Z71">
        <v>15</v>
      </c>
      <c r="AA71">
        <v>10</v>
      </c>
      <c r="AB71">
        <v>5</v>
      </c>
      <c r="AC71">
        <v>21.8</v>
      </c>
    </row>
    <row r="72" spans="1:29" x14ac:dyDescent="0.25">
      <c r="A72" t="s">
        <v>11160</v>
      </c>
      <c r="B72">
        <v>3</v>
      </c>
      <c r="C72">
        <v>5</v>
      </c>
      <c r="R72">
        <v>46118</v>
      </c>
      <c r="S72">
        <v>106</v>
      </c>
      <c r="T72">
        <v>24</v>
      </c>
      <c r="U72">
        <v>10</v>
      </c>
      <c r="V72">
        <v>14</v>
      </c>
      <c r="W72">
        <v>8</v>
      </c>
      <c r="X72">
        <v>15</v>
      </c>
      <c r="Y72">
        <v>6</v>
      </c>
      <c r="Z72">
        <v>15</v>
      </c>
      <c r="AA72">
        <v>6</v>
      </c>
      <c r="AB72">
        <v>5</v>
      </c>
      <c r="AC72">
        <v>21.2</v>
      </c>
    </row>
    <row r="73" spans="1:29" x14ac:dyDescent="0.25">
      <c r="A73" t="s">
        <v>11160</v>
      </c>
      <c r="B73">
        <v>3</v>
      </c>
      <c r="C73">
        <v>5</v>
      </c>
      <c r="R73">
        <v>46125</v>
      </c>
      <c r="S73">
        <v>128</v>
      </c>
      <c r="T73">
        <v>27</v>
      </c>
      <c r="U73">
        <v>22</v>
      </c>
      <c r="V73">
        <v>7</v>
      </c>
      <c r="W73">
        <v>14</v>
      </c>
      <c r="X73">
        <v>21</v>
      </c>
      <c r="Y73">
        <v>3</v>
      </c>
      <c r="Z73">
        <v>18</v>
      </c>
      <c r="AA73">
        <v>7</v>
      </c>
      <c r="AB73">
        <v>6</v>
      </c>
      <c r="AC73">
        <v>21.3</v>
      </c>
    </row>
    <row r="74" spans="1:29" x14ac:dyDescent="0.25">
      <c r="A74" t="s">
        <v>11160</v>
      </c>
      <c r="B74">
        <v>3</v>
      </c>
      <c r="C74">
        <v>6</v>
      </c>
      <c r="R74">
        <v>46146</v>
      </c>
      <c r="S74">
        <v>105</v>
      </c>
      <c r="T74">
        <v>19</v>
      </c>
      <c r="U74">
        <v>22</v>
      </c>
      <c r="V74">
        <v>0</v>
      </c>
      <c r="W74">
        <v>13</v>
      </c>
      <c r="X74">
        <v>17</v>
      </c>
      <c r="Y74">
        <v>0</v>
      </c>
      <c r="Z74">
        <v>16</v>
      </c>
      <c r="AA74">
        <v>9</v>
      </c>
      <c r="AB74">
        <v>5</v>
      </c>
      <c r="AC74">
        <v>21</v>
      </c>
    </row>
    <row r="75" spans="1:29" x14ac:dyDescent="0.25">
      <c r="A75" t="s">
        <v>11160</v>
      </c>
      <c r="B75">
        <v>3</v>
      </c>
      <c r="C75">
        <v>6</v>
      </c>
      <c r="R75">
        <v>46153</v>
      </c>
      <c r="S75">
        <v>36</v>
      </c>
      <c r="T75">
        <v>7</v>
      </c>
      <c r="U75">
        <v>0</v>
      </c>
      <c r="V75">
        <v>0</v>
      </c>
      <c r="W75">
        <v>9</v>
      </c>
      <c r="X75">
        <v>6</v>
      </c>
      <c r="Y75">
        <v>0</v>
      </c>
      <c r="Z75">
        <v>7</v>
      </c>
      <c r="AA75">
        <v>7</v>
      </c>
      <c r="AB75">
        <v>2</v>
      </c>
      <c r="AC75">
        <v>18</v>
      </c>
    </row>
    <row r="76" spans="1:29" x14ac:dyDescent="0.25">
      <c r="A76" t="s">
        <v>11160</v>
      </c>
      <c r="B76">
        <v>3</v>
      </c>
      <c r="C76">
        <v>6</v>
      </c>
      <c r="R76">
        <v>46160</v>
      </c>
      <c r="S76">
        <v>107</v>
      </c>
      <c r="T76">
        <v>22</v>
      </c>
      <c r="U76">
        <v>14</v>
      </c>
      <c r="V76">
        <v>0</v>
      </c>
      <c r="W76">
        <v>19</v>
      </c>
      <c r="X76">
        <v>12</v>
      </c>
      <c r="Y76">
        <v>0</v>
      </c>
      <c r="Z76">
        <v>21</v>
      </c>
      <c r="AA76">
        <v>13</v>
      </c>
      <c r="AB76">
        <v>6</v>
      </c>
      <c r="AC76">
        <v>17.8</v>
      </c>
    </row>
    <row r="77" spans="1:29" x14ac:dyDescent="0.25">
      <c r="A77" t="s">
        <v>11160</v>
      </c>
      <c r="B77">
        <v>3</v>
      </c>
      <c r="C77">
        <v>6</v>
      </c>
      <c r="R77">
        <v>46167</v>
      </c>
      <c r="S77">
        <v>116</v>
      </c>
      <c r="T77">
        <v>22</v>
      </c>
      <c r="U77">
        <v>7</v>
      </c>
      <c r="V77">
        <v>0</v>
      </c>
      <c r="W77">
        <v>21</v>
      </c>
      <c r="X77">
        <v>18</v>
      </c>
      <c r="Y77">
        <v>0</v>
      </c>
      <c r="Z77">
        <v>21</v>
      </c>
      <c r="AA77">
        <v>24</v>
      </c>
      <c r="AB77">
        <v>6</v>
      </c>
      <c r="AC77">
        <v>19.3</v>
      </c>
    </row>
    <row r="78" spans="1:29" x14ac:dyDescent="0.25">
      <c r="A78" t="s">
        <v>11160</v>
      </c>
      <c r="B78">
        <v>3</v>
      </c>
      <c r="C78">
        <v>6</v>
      </c>
      <c r="R78">
        <v>46174</v>
      </c>
      <c r="S78">
        <v>78</v>
      </c>
      <c r="T78">
        <v>13</v>
      </c>
      <c r="U78">
        <v>10</v>
      </c>
      <c r="V78">
        <v>0</v>
      </c>
      <c r="W78">
        <v>13</v>
      </c>
      <c r="X78">
        <v>9</v>
      </c>
      <c r="Y78">
        <v>0</v>
      </c>
      <c r="Z78">
        <v>14</v>
      </c>
      <c r="AA78">
        <v>16</v>
      </c>
      <c r="AB78">
        <v>4</v>
      </c>
      <c r="AC78">
        <v>19.5</v>
      </c>
    </row>
    <row r="79" spans="1:29" x14ac:dyDescent="0.25">
      <c r="A79" t="s">
        <v>11160</v>
      </c>
      <c r="B79">
        <v>3</v>
      </c>
      <c r="C79">
        <v>7</v>
      </c>
      <c r="R79">
        <v>46188</v>
      </c>
      <c r="S79">
        <v>104</v>
      </c>
      <c r="T79">
        <v>7</v>
      </c>
      <c r="U79">
        <v>11</v>
      </c>
      <c r="V79">
        <v>6</v>
      </c>
      <c r="W79">
        <v>15</v>
      </c>
      <c r="X79">
        <v>22</v>
      </c>
      <c r="Y79">
        <v>0</v>
      </c>
      <c r="Z79">
        <v>37</v>
      </c>
      <c r="AA79">
        <v>6</v>
      </c>
      <c r="AB79">
        <v>4</v>
      </c>
      <c r="AC79">
        <v>26</v>
      </c>
    </row>
    <row r="80" spans="1:29" x14ac:dyDescent="0.25">
      <c r="A80" t="s">
        <v>11160</v>
      </c>
      <c r="B80">
        <v>3</v>
      </c>
      <c r="C80">
        <v>7</v>
      </c>
      <c r="R80">
        <v>46181</v>
      </c>
      <c r="S80">
        <v>102</v>
      </c>
      <c r="T80">
        <v>7</v>
      </c>
      <c r="U80">
        <v>11</v>
      </c>
      <c r="V80">
        <v>6</v>
      </c>
      <c r="W80">
        <v>14</v>
      </c>
      <c r="X80">
        <v>21</v>
      </c>
      <c r="Y80">
        <v>0</v>
      </c>
      <c r="Z80">
        <v>37</v>
      </c>
      <c r="AA80">
        <v>6</v>
      </c>
      <c r="AB80">
        <v>4</v>
      </c>
      <c r="AC80">
        <v>25.5</v>
      </c>
    </row>
    <row r="81" spans="1:40" x14ac:dyDescent="0.25">
      <c r="A81" t="s">
        <v>11160</v>
      </c>
      <c r="B81">
        <v>3</v>
      </c>
      <c r="C81">
        <v>7</v>
      </c>
      <c r="R81">
        <v>46195</v>
      </c>
      <c r="S81">
        <v>106</v>
      </c>
      <c r="T81">
        <v>7</v>
      </c>
      <c r="U81">
        <v>11</v>
      </c>
      <c r="V81">
        <v>6</v>
      </c>
      <c r="W81">
        <v>15</v>
      </c>
      <c r="X81">
        <v>24</v>
      </c>
      <c r="Y81">
        <v>0</v>
      </c>
      <c r="Z81">
        <v>37</v>
      </c>
      <c r="AA81">
        <v>6</v>
      </c>
      <c r="AB81">
        <v>4</v>
      </c>
      <c r="AC81">
        <v>26.5</v>
      </c>
    </row>
    <row r="82" spans="1:40" x14ac:dyDescent="0.25">
      <c r="A82" t="s">
        <v>11160</v>
      </c>
      <c r="B82">
        <v>3</v>
      </c>
      <c r="C82">
        <v>8</v>
      </c>
      <c r="R82">
        <v>46202</v>
      </c>
      <c r="S82">
        <v>132</v>
      </c>
      <c r="T82">
        <v>17</v>
      </c>
      <c r="U82">
        <v>12</v>
      </c>
      <c r="V82">
        <v>6</v>
      </c>
      <c r="W82">
        <v>18</v>
      </c>
      <c r="X82">
        <v>24</v>
      </c>
      <c r="Y82">
        <v>2</v>
      </c>
      <c r="Z82">
        <v>43</v>
      </c>
      <c r="AA82">
        <v>10</v>
      </c>
      <c r="AB82">
        <v>5</v>
      </c>
      <c r="AC82">
        <v>26.4</v>
      </c>
    </row>
    <row r="83" spans="1:40" x14ac:dyDescent="0.25">
      <c r="A83" t="s">
        <v>11160</v>
      </c>
      <c r="B83">
        <v>3</v>
      </c>
      <c r="C83">
        <v>8</v>
      </c>
      <c r="R83">
        <v>46209</v>
      </c>
      <c r="S83">
        <v>132</v>
      </c>
      <c r="T83">
        <v>13</v>
      </c>
      <c r="U83">
        <v>29</v>
      </c>
      <c r="V83">
        <v>17</v>
      </c>
      <c r="W83">
        <v>9</v>
      </c>
      <c r="X83">
        <v>21</v>
      </c>
      <c r="Y83">
        <v>4</v>
      </c>
      <c r="Z83">
        <v>14</v>
      </c>
      <c r="AA83">
        <v>25</v>
      </c>
      <c r="AB83">
        <v>5</v>
      </c>
      <c r="AC83">
        <v>26.4</v>
      </c>
    </row>
    <row r="84" spans="1:40" x14ac:dyDescent="0.25">
      <c r="A84" t="s">
        <v>11160</v>
      </c>
      <c r="B84">
        <v>3</v>
      </c>
      <c r="C84">
        <v>8</v>
      </c>
      <c r="R84">
        <v>46216</v>
      </c>
      <c r="S84">
        <v>72</v>
      </c>
      <c r="T84">
        <v>9</v>
      </c>
      <c r="U84">
        <v>0</v>
      </c>
      <c r="V84">
        <v>24</v>
      </c>
      <c r="W84">
        <v>6</v>
      </c>
      <c r="X84">
        <v>10</v>
      </c>
      <c r="Y84">
        <v>3</v>
      </c>
      <c r="Z84">
        <v>10</v>
      </c>
      <c r="AA84">
        <v>10</v>
      </c>
      <c r="AB84">
        <v>3</v>
      </c>
      <c r="AC84">
        <v>24</v>
      </c>
    </row>
    <row r="85" spans="1:40" x14ac:dyDescent="0.25">
      <c r="A85" t="s">
        <v>11160</v>
      </c>
      <c r="B85">
        <v>3</v>
      </c>
      <c r="C85">
        <v>8</v>
      </c>
      <c r="R85">
        <v>46223</v>
      </c>
      <c r="S85">
        <v>113</v>
      </c>
      <c r="T85">
        <v>16</v>
      </c>
      <c r="U85">
        <v>15</v>
      </c>
      <c r="V85">
        <v>15</v>
      </c>
      <c r="W85">
        <v>9</v>
      </c>
      <c r="X85">
        <v>15</v>
      </c>
      <c r="Y85">
        <v>4</v>
      </c>
      <c r="Z85">
        <v>15</v>
      </c>
      <c r="AA85">
        <v>24</v>
      </c>
      <c r="AB85">
        <v>4</v>
      </c>
      <c r="AC85">
        <v>28.2</v>
      </c>
    </row>
    <row r="86" spans="1:40" x14ac:dyDescent="0.25">
      <c r="A86" t="s">
        <v>11160</v>
      </c>
      <c r="B86">
        <v>3</v>
      </c>
      <c r="C86">
        <v>9</v>
      </c>
      <c r="R86">
        <v>46237</v>
      </c>
      <c r="S86">
        <v>138</v>
      </c>
      <c r="T86">
        <v>15</v>
      </c>
      <c r="U86">
        <v>39</v>
      </c>
      <c r="V86">
        <v>14</v>
      </c>
      <c r="W86">
        <v>6</v>
      </c>
      <c r="X86">
        <v>18</v>
      </c>
      <c r="Y86">
        <v>4</v>
      </c>
      <c r="Z86">
        <v>20</v>
      </c>
      <c r="AA86">
        <v>6</v>
      </c>
      <c r="AB86">
        <v>5</v>
      </c>
      <c r="AC86">
        <v>27.6</v>
      </c>
    </row>
    <row r="87" spans="1:40" x14ac:dyDescent="0.25">
      <c r="A87" t="s">
        <v>11160</v>
      </c>
      <c r="B87">
        <v>3</v>
      </c>
      <c r="C87">
        <v>9</v>
      </c>
      <c r="R87">
        <v>46230</v>
      </c>
      <c r="S87">
        <v>141</v>
      </c>
      <c r="T87">
        <v>25</v>
      </c>
      <c r="U87">
        <v>20</v>
      </c>
      <c r="V87">
        <v>15</v>
      </c>
      <c r="W87">
        <v>13</v>
      </c>
      <c r="X87">
        <v>14</v>
      </c>
      <c r="Y87">
        <v>6</v>
      </c>
      <c r="Z87">
        <v>23</v>
      </c>
      <c r="AA87">
        <v>23</v>
      </c>
      <c r="AB87">
        <v>5</v>
      </c>
      <c r="AC87">
        <v>28.2</v>
      </c>
    </row>
    <row r="88" spans="1:40" x14ac:dyDescent="0.25">
      <c r="A88" t="s">
        <v>11160</v>
      </c>
      <c r="B88">
        <v>3</v>
      </c>
      <c r="C88">
        <v>9</v>
      </c>
      <c r="R88">
        <v>46244</v>
      </c>
      <c r="S88">
        <v>178</v>
      </c>
      <c r="T88">
        <v>18</v>
      </c>
      <c r="U88">
        <v>30</v>
      </c>
      <c r="V88">
        <v>30</v>
      </c>
      <c r="W88">
        <v>9</v>
      </c>
      <c r="X88">
        <v>16</v>
      </c>
      <c r="Y88">
        <v>6</v>
      </c>
      <c r="Z88">
        <v>27</v>
      </c>
      <c r="AA88">
        <v>25</v>
      </c>
      <c r="AB88">
        <v>6</v>
      </c>
      <c r="AC88">
        <v>29.7</v>
      </c>
    </row>
    <row r="89" spans="1:40" x14ac:dyDescent="0.25">
      <c r="A89" t="s">
        <v>11161</v>
      </c>
      <c r="B89">
        <v>4</v>
      </c>
      <c r="C89">
        <v>1</v>
      </c>
      <c r="D89" t="s">
        <v>1</v>
      </c>
      <c r="AD89">
        <v>1</v>
      </c>
      <c r="AE89" t="s">
        <v>8828</v>
      </c>
      <c r="AF89" t="s">
        <v>10811</v>
      </c>
      <c r="AG89">
        <v>5</v>
      </c>
      <c r="AJ89" t="b">
        <v>1</v>
      </c>
      <c r="AK89">
        <v>5</v>
      </c>
      <c r="AM89">
        <v>100</v>
      </c>
    </row>
    <row r="90" spans="1:40" x14ac:dyDescent="0.25">
      <c r="A90" t="s">
        <v>11161</v>
      </c>
      <c r="B90">
        <v>4</v>
      </c>
      <c r="C90">
        <v>1</v>
      </c>
      <c r="D90" t="s">
        <v>1534</v>
      </c>
      <c r="AD90">
        <v>4</v>
      </c>
      <c r="AE90" t="s">
        <v>10824</v>
      </c>
      <c r="AF90" t="s">
        <v>10811</v>
      </c>
      <c r="AG90">
        <v>2</v>
      </c>
      <c r="AJ90" t="b">
        <v>1</v>
      </c>
      <c r="AK90">
        <v>2</v>
      </c>
      <c r="AM90">
        <v>100</v>
      </c>
    </row>
    <row r="91" spans="1:40" x14ac:dyDescent="0.25">
      <c r="A91" t="s">
        <v>11161</v>
      </c>
      <c r="B91">
        <v>4</v>
      </c>
      <c r="C91">
        <v>1</v>
      </c>
      <c r="D91" t="s">
        <v>222</v>
      </c>
      <c r="AD91">
        <v>4</v>
      </c>
      <c r="AE91" t="s">
        <v>10824</v>
      </c>
      <c r="AF91" t="s">
        <v>10811</v>
      </c>
      <c r="AG91">
        <v>3</v>
      </c>
      <c r="AH91">
        <v>15</v>
      </c>
      <c r="AI91">
        <v>20</v>
      </c>
      <c r="AJ91" t="b">
        <v>1</v>
      </c>
      <c r="AK91">
        <v>3</v>
      </c>
      <c r="AL91">
        <v>19.3</v>
      </c>
      <c r="AM91">
        <v>100</v>
      </c>
      <c r="AN91" t="s">
        <v>11023</v>
      </c>
    </row>
    <row r="92" spans="1:40" x14ac:dyDescent="0.25">
      <c r="A92" t="s">
        <v>11161</v>
      </c>
      <c r="B92">
        <v>4</v>
      </c>
      <c r="C92">
        <v>1</v>
      </c>
      <c r="D92" t="s">
        <v>138</v>
      </c>
      <c r="AD92">
        <v>4</v>
      </c>
      <c r="AE92" t="s">
        <v>10824</v>
      </c>
      <c r="AF92" t="s">
        <v>10811</v>
      </c>
      <c r="AG92">
        <v>3</v>
      </c>
      <c r="AH92">
        <v>15</v>
      </c>
      <c r="AI92">
        <v>20</v>
      </c>
      <c r="AJ92" t="b">
        <v>1</v>
      </c>
      <c r="AK92">
        <v>3</v>
      </c>
      <c r="AL92">
        <v>20</v>
      </c>
      <c r="AM92">
        <v>100</v>
      </c>
      <c r="AN92" t="s">
        <v>11023</v>
      </c>
    </row>
    <row r="93" spans="1:40" x14ac:dyDescent="0.25">
      <c r="A93" t="s">
        <v>11161</v>
      </c>
      <c r="B93">
        <v>4</v>
      </c>
      <c r="C93">
        <v>1</v>
      </c>
      <c r="D93" t="s">
        <v>238</v>
      </c>
      <c r="AD93">
        <v>4</v>
      </c>
      <c r="AE93" t="s">
        <v>10824</v>
      </c>
      <c r="AF93" t="s">
        <v>10811</v>
      </c>
      <c r="AG93">
        <v>3</v>
      </c>
      <c r="AH93">
        <v>12</v>
      </c>
      <c r="AI93">
        <v>15</v>
      </c>
      <c r="AJ93" t="b">
        <v>1</v>
      </c>
      <c r="AK93">
        <v>5</v>
      </c>
      <c r="AL93">
        <v>9</v>
      </c>
      <c r="AM93">
        <v>166.7</v>
      </c>
      <c r="AN93" t="s">
        <v>11024</v>
      </c>
    </row>
    <row r="94" spans="1:40" x14ac:dyDescent="0.25">
      <c r="A94" t="s">
        <v>11161</v>
      </c>
      <c r="B94">
        <v>4</v>
      </c>
      <c r="C94">
        <v>1</v>
      </c>
      <c r="D94" t="s">
        <v>99</v>
      </c>
      <c r="AD94">
        <v>3</v>
      </c>
      <c r="AE94" t="s">
        <v>10821</v>
      </c>
      <c r="AF94" t="s">
        <v>10811</v>
      </c>
      <c r="AG94">
        <v>3</v>
      </c>
      <c r="AH94">
        <v>10</v>
      </c>
      <c r="AI94">
        <v>12</v>
      </c>
      <c r="AJ94" t="b">
        <v>1</v>
      </c>
      <c r="AK94">
        <v>4</v>
      </c>
      <c r="AL94">
        <v>14</v>
      </c>
      <c r="AM94">
        <v>133.30000000000001</v>
      </c>
      <c r="AN94" t="s">
        <v>11022</v>
      </c>
    </row>
    <row r="95" spans="1:40" x14ac:dyDescent="0.25">
      <c r="A95" t="s">
        <v>11161</v>
      </c>
      <c r="B95">
        <v>4</v>
      </c>
      <c r="C95">
        <v>1</v>
      </c>
      <c r="D95" t="s">
        <v>73</v>
      </c>
      <c r="AD95">
        <v>3</v>
      </c>
      <c r="AE95" t="s">
        <v>10821</v>
      </c>
      <c r="AF95" t="s">
        <v>10811</v>
      </c>
      <c r="AG95">
        <v>3</v>
      </c>
      <c r="AH95">
        <v>12</v>
      </c>
      <c r="AI95">
        <v>15</v>
      </c>
      <c r="AJ95" t="b">
        <v>1</v>
      </c>
      <c r="AK95">
        <v>4</v>
      </c>
      <c r="AL95">
        <v>15</v>
      </c>
      <c r="AM95">
        <v>133.30000000000001</v>
      </c>
      <c r="AN95" t="s">
        <v>11023</v>
      </c>
    </row>
    <row r="96" spans="1:40" x14ac:dyDescent="0.25">
      <c r="A96" t="s">
        <v>11161</v>
      </c>
      <c r="B96">
        <v>4</v>
      </c>
      <c r="C96">
        <v>1</v>
      </c>
      <c r="D96" t="s">
        <v>51</v>
      </c>
      <c r="AD96">
        <v>3</v>
      </c>
      <c r="AE96" t="s">
        <v>10821</v>
      </c>
      <c r="AF96" t="s">
        <v>10811</v>
      </c>
      <c r="AG96">
        <v>4</v>
      </c>
      <c r="AH96">
        <v>8</v>
      </c>
      <c r="AI96">
        <v>10</v>
      </c>
      <c r="AJ96" t="b">
        <v>1</v>
      </c>
      <c r="AK96">
        <v>4</v>
      </c>
      <c r="AL96">
        <v>10</v>
      </c>
      <c r="AM96">
        <v>100</v>
      </c>
      <c r="AN96" t="s">
        <v>11023</v>
      </c>
    </row>
    <row r="97" spans="1:40" x14ac:dyDescent="0.25">
      <c r="A97" t="s">
        <v>11161</v>
      </c>
      <c r="B97">
        <v>4</v>
      </c>
      <c r="C97">
        <v>1</v>
      </c>
      <c r="D97" t="s">
        <v>112</v>
      </c>
      <c r="AD97">
        <v>4</v>
      </c>
      <c r="AE97" t="s">
        <v>10824</v>
      </c>
      <c r="AF97" t="s">
        <v>10811</v>
      </c>
      <c r="AG97">
        <v>3</v>
      </c>
      <c r="AH97">
        <v>12</v>
      </c>
      <c r="AI97">
        <v>15</v>
      </c>
      <c r="AJ97" t="b">
        <v>1</v>
      </c>
      <c r="AK97">
        <v>3</v>
      </c>
      <c r="AL97">
        <v>15</v>
      </c>
      <c r="AM97">
        <v>100</v>
      </c>
      <c r="AN97" t="s">
        <v>11023</v>
      </c>
    </row>
    <row r="98" spans="1:40" x14ac:dyDescent="0.25">
      <c r="A98" t="s">
        <v>11161</v>
      </c>
      <c r="B98">
        <v>4</v>
      </c>
      <c r="C98">
        <v>1</v>
      </c>
      <c r="D98" t="s">
        <v>244</v>
      </c>
      <c r="AD98">
        <v>2</v>
      </c>
      <c r="AE98" t="s">
        <v>8829</v>
      </c>
      <c r="AF98" t="s">
        <v>10811</v>
      </c>
      <c r="AG98">
        <v>3</v>
      </c>
      <c r="AH98">
        <v>6</v>
      </c>
      <c r="AI98">
        <v>8</v>
      </c>
      <c r="AJ98" t="b">
        <v>1</v>
      </c>
      <c r="AK98">
        <v>3</v>
      </c>
      <c r="AL98">
        <v>8</v>
      </c>
      <c r="AM98">
        <v>100</v>
      </c>
      <c r="AN98" t="s">
        <v>11023</v>
      </c>
    </row>
    <row r="99" spans="1:40" x14ac:dyDescent="0.25">
      <c r="A99" t="s">
        <v>11161</v>
      </c>
      <c r="B99">
        <v>4</v>
      </c>
      <c r="C99">
        <v>1</v>
      </c>
      <c r="D99" t="s">
        <v>10820</v>
      </c>
      <c r="AD99">
        <v>2</v>
      </c>
      <c r="AE99" t="s">
        <v>8829</v>
      </c>
      <c r="AF99" t="s">
        <v>10811</v>
      </c>
      <c r="AG99">
        <v>4</v>
      </c>
      <c r="AH99">
        <v>10</v>
      </c>
      <c r="AI99">
        <v>12</v>
      </c>
      <c r="AJ99" t="b">
        <v>1</v>
      </c>
      <c r="AK99">
        <v>10</v>
      </c>
      <c r="AL99">
        <v>7.2</v>
      </c>
      <c r="AM99">
        <v>250</v>
      </c>
      <c r="AN99" t="s">
        <v>11024</v>
      </c>
    </row>
    <row r="100" spans="1:40" x14ac:dyDescent="0.25">
      <c r="A100" t="s">
        <v>11161</v>
      </c>
      <c r="B100">
        <v>4</v>
      </c>
      <c r="C100">
        <v>1</v>
      </c>
      <c r="D100" t="s">
        <v>186</v>
      </c>
      <c r="AD100">
        <v>2</v>
      </c>
      <c r="AE100" t="s">
        <v>8829</v>
      </c>
      <c r="AF100" t="s">
        <v>10811</v>
      </c>
      <c r="AG100">
        <v>3</v>
      </c>
      <c r="AH100">
        <v>6</v>
      </c>
      <c r="AI100">
        <v>8</v>
      </c>
      <c r="AJ100" t="b">
        <v>1</v>
      </c>
      <c r="AK100">
        <v>3</v>
      </c>
      <c r="AL100">
        <v>2</v>
      </c>
      <c r="AM100">
        <v>100</v>
      </c>
      <c r="AN100" t="s">
        <v>11024</v>
      </c>
    </row>
    <row r="101" spans="1:40" x14ac:dyDescent="0.25">
      <c r="A101" t="s">
        <v>11161</v>
      </c>
      <c r="B101">
        <v>4</v>
      </c>
      <c r="C101">
        <v>1</v>
      </c>
      <c r="D101" t="s">
        <v>154</v>
      </c>
      <c r="AD101">
        <v>2</v>
      </c>
      <c r="AE101" t="s">
        <v>8829</v>
      </c>
      <c r="AF101" t="s">
        <v>10811</v>
      </c>
      <c r="AG101">
        <v>4</v>
      </c>
      <c r="AH101">
        <v>8</v>
      </c>
      <c r="AI101">
        <v>10</v>
      </c>
      <c r="AJ101" t="b">
        <v>1</v>
      </c>
      <c r="AK101">
        <v>4</v>
      </c>
      <c r="AL101">
        <v>9.1999999999999993</v>
      </c>
      <c r="AM101">
        <v>100</v>
      </c>
      <c r="AN101" t="s">
        <v>11023</v>
      </c>
    </row>
    <row r="102" spans="1:40" x14ac:dyDescent="0.25">
      <c r="A102" t="s">
        <v>11161</v>
      </c>
      <c r="B102">
        <v>4</v>
      </c>
      <c r="C102">
        <v>1</v>
      </c>
      <c r="D102" t="s">
        <v>91</v>
      </c>
      <c r="AD102">
        <v>1</v>
      </c>
      <c r="AE102" t="s">
        <v>8828</v>
      </c>
      <c r="AF102" t="s">
        <v>10811</v>
      </c>
      <c r="AG102">
        <v>4</v>
      </c>
      <c r="AH102">
        <v>6</v>
      </c>
      <c r="AI102">
        <v>8</v>
      </c>
      <c r="AJ102" t="b">
        <v>1</v>
      </c>
      <c r="AK102">
        <v>6</v>
      </c>
      <c r="AL102">
        <v>5.2</v>
      </c>
      <c r="AM102">
        <v>150</v>
      </c>
      <c r="AN102" t="s">
        <v>11024</v>
      </c>
    </row>
    <row r="103" spans="1:40" x14ac:dyDescent="0.25">
      <c r="A103" t="s">
        <v>11161</v>
      </c>
      <c r="B103">
        <v>4</v>
      </c>
      <c r="C103">
        <v>1</v>
      </c>
      <c r="D103" t="s">
        <v>37</v>
      </c>
      <c r="AD103">
        <v>1</v>
      </c>
      <c r="AE103" t="s">
        <v>8828</v>
      </c>
      <c r="AF103" t="s">
        <v>10811</v>
      </c>
      <c r="AG103">
        <v>3</v>
      </c>
      <c r="AH103">
        <v>8</v>
      </c>
      <c r="AI103">
        <v>10</v>
      </c>
      <c r="AJ103" t="b">
        <v>1</v>
      </c>
      <c r="AK103">
        <v>3</v>
      </c>
      <c r="AL103">
        <v>10</v>
      </c>
      <c r="AM103">
        <v>100</v>
      </c>
      <c r="AN103" t="s">
        <v>11023</v>
      </c>
    </row>
    <row r="104" spans="1:40" x14ac:dyDescent="0.25">
      <c r="A104" t="s">
        <v>11161</v>
      </c>
      <c r="B104">
        <v>4</v>
      </c>
      <c r="C104">
        <v>1</v>
      </c>
      <c r="D104" t="s">
        <v>24</v>
      </c>
      <c r="AD104">
        <v>1</v>
      </c>
      <c r="AE104" t="s">
        <v>8828</v>
      </c>
      <c r="AF104" t="s">
        <v>10811</v>
      </c>
      <c r="AG104">
        <v>4</v>
      </c>
      <c r="AH104">
        <v>6</v>
      </c>
      <c r="AI104">
        <v>8</v>
      </c>
      <c r="AJ104" t="b">
        <v>1</v>
      </c>
      <c r="AK104">
        <v>4</v>
      </c>
      <c r="AL104">
        <v>8.1999999999999993</v>
      </c>
      <c r="AM104">
        <v>100</v>
      </c>
      <c r="AN104" t="s">
        <v>11022</v>
      </c>
    </row>
    <row r="105" spans="1:40" x14ac:dyDescent="0.25">
      <c r="A105" t="s">
        <v>11161</v>
      </c>
      <c r="B105">
        <v>4</v>
      </c>
      <c r="C105">
        <v>1</v>
      </c>
      <c r="D105" t="s">
        <v>15</v>
      </c>
      <c r="AD105">
        <v>3</v>
      </c>
      <c r="AE105" t="s">
        <v>10821</v>
      </c>
      <c r="AF105" t="s">
        <v>10811</v>
      </c>
      <c r="AG105">
        <v>4</v>
      </c>
      <c r="AJ105" t="b">
        <v>1</v>
      </c>
      <c r="AK105">
        <v>4</v>
      </c>
      <c r="AM105">
        <v>100</v>
      </c>
    </row>
    <row r="106" spans="1:40" x14ac:dyDescent="0.25">
      <c r="A106" t="s">
        <v>11161</v>
      </c>
      <c r="B106">
        <v>4</v>
      </c>
      <c r="C106">
        <v>2</v>
      </c>
      <c r="D106" t="s">
        <v>51</v>
      </c>
      <c r="AD106">
        <v>3</v>
      </c>
      <c r="AE106" t="s">
        <v>10821</v>
      </c>
      <c r="AF106" t="s">
        <v>10811</v>
      </c>
      <c r="AG106">
        <v>4</v>
      </c>
      <c r="AH106">
        <v>10</v>
      </c>
      <c r="AI106">
        <v>12</v>
      </c>
      <c r="AJ106" t="b">
        <v>1</v>
      </c>
      <c r="AK106">
        <v>12</v>
      </c>
      <c r="AL106">
        <v>11.2</v>
      </c>
      <c r="AM106">
        <v>100</v>
      </c>
      <c r="AN106" t="s">
        <v>11023</v>
      </c>
    </row>
    <row r="107" spans="1:40" x14ac:dyDescent="0.25">
      <c r="A107" t="s">
        <v>11161</v>
      </c>
      <c r="B107">
        <v>4</v>
      </c>
      <c r="C107">
        <v>2</v>
      </c>
      <c r="D107" t="s">
        <v>1534</v>
      </c>
      <c r="AD107">
        <v>4</v>
      </c>
      <c r="AE107" t="s">
        <v>10824</v>
      </c>
      <c r="AF107" t="s">
        <v>10811</v>
      </c>
      <c r="AG107">
        <v>3</v>
      </c>
      <c r="AJ107" t="b">
        <v>1</v>
      </c>
      <c r="AK107">
        <v>12</v>
      </c>
      <c r="AM107">
        <v>100</v>
      </c>
    </row>
    <row r="108" spans="1:40" x14ac:dyDescent="0.25">
      <c r="A108" t="s">
        <v>11161</v>
      </c>
      <c r="B108">
        <v>4</v>
      </c>
      <c r="C108">
        <v>2</v>
      </c>
      <c r="D108" t="s">
        <v>222</v>
      </c>
      <c r="AD108">
        <v>4</v>
      </c>
      <c r="AE108" t="s">
        <v>10824</v>
      </c>
      <c r="AF108" t="s">
        <v>10811</v>
      </c>
      <c r="AG108">
        <v>3</v>
      </c>
      <c r="AH108">
        <v>15</v>
      </c>
      <c r="AI108">
        <v>20</v>
      </c>
      <c r="AJ108" t="b">
        <v>1</v>
      </c>
      <c r="AK108">
        <v>9</v>
      </c>
      <c r="AL108">
        <v>11.8</v>
      </c>
      <c r="AM108">
        <v>100</v>
      </c>
      <c r="AN108" t="s">
        <v>11024</v>
      </c>
    </row>
    <row r="109" spans="1:40" x14ac:dyDescent="0.25">
      <c r="A109" t="s">
        <v>11161</v>
      </c>
      <c r="B109">
        <v>4</v>
      </c>
      <c r="C109">
        <v>2</v>
      </c>
      <c r="D109" t="s">
        <v>214</v>
      </c>
      <c r="AD109">
        <v>4</v>
      </c>
      <c r="AE109" t="s">
        <v>10824</v>
      </c>
      <c r="AF109" t="s">
        <v>10811</v>
      </c>
      <c r="AG109">
        <v>3</v>
      </c>
      <c r="AH109">
        <v>12</v>
      </c>
      <c r="AI109">
        <v>15</v>
      </c>
      <c r="AJ109" t="b">
        <v>1</v>
      </c>
      <c r="AK109">
        <v>12</v>
      </c>
      <c r="AL109">
        <v>12.3</v>
      </c>
      <c r="AM109">
        <v>100</v>
      </c>
      <c r="AN109" t="s">
        <v>11023</v>
      </c>
    </row>
    <row r="110" spans="1:40" x14ac:dyDescent="0.25">
      <c r="A110" t="s">
        <v>11161</v>
      </c>
      <c r="B110">
        <v>4</v>
      </c>
      <c r="C110">
        <v>2</v>
      </c>
      <c r="D110" t="s">
        <v>112</v>
      </c>
      <c r="AD110">
        <v>4</v>
      </c>
      <c r="AE110" t="s">
        <v>10824</v>
      </c>
      <c r="AF110" t="s">
        <v>10811</v>
      </c>
      <c r="AG110">
        <v>3</v>
      </c>
      <c r="AH110">
        <v>12</v>
      </c>
      <c r="AI110">
        <v>15</v>
      </c>
      <c r="AJ110" t="b">
        <v>1</v>
      </c>
      <c r="AK110">
        <v>14</v>
      </c>
      <c r="AL110">
        <v>13.7</v>
      </c>
      <c r="AM110">
        <v>116.7</v>
      </c>
      <c r="AN110" t="s">
        <v>11023</v>
      </c>
    </row>
    <row r="111" spans="1:40" x14ac:dyDescent="0.25">
      <c r="A111" t="s">
        <v>11161</v>
      </c>
      <c r="B111">
        <v>4</v>
      </c>
      <c r="C111">
        <v>2</v>
      </c>
      <c r="D111" t="s">
        <v>99</v>
      </c>
      <c r="AD111">
        <v>3</v>
      </c>
      <c r="AE111" t="s">
        <v>10821</v>
      </c>
      <c r="AF111" t="s">
        <v>10811</v>
      </c>
      <c r="AG111">
        <v>3</v>
      </c>
      <c r="AH111">
        <v>12</v>
      </c>
      <c r="AI111">
        <v>15</v>
      </c>
      <c r="AJ111" t="b">
        <v>1</v>
      </c>
      <c r="AK111">
        <v>7</v>
      </c>
      <c r="AL111">
        <v>10.1</v>
      </c>
      <c r="AM111">
        <v>116.7</v>
      </c>
      <c r="AN111" t="s">
        <v>11024</v>
      </c>
    </row>
    <row r="112" spans="1:40" x14ac:dyDescent="0.25">
      <c r="A112" t="s">
        <v>11161</v>
      </c>
      <c r="B112">
        <v>4</v>
      </c>
      <c r="C112">
        <v>2</v>
      </c>
      <c r="D112" t="s">
        <v>73</v>
      </c>
      <c r="AD112">
        <v>3</v>
      </c>
      <c r="AE112" t="s">
        <v>10821</v>
      </c>
      <c r="AF112" t="s">
        <v>10811</v>
      </c>
      <c r="AG112">
        <v>3</v>
      </c>
      <c r="AH112">
        <v>15</v>
      </c>
      <c r="AI112">
        <v>20</v>
      </c>
      <c r="AJ112" t="b">
        <v>1</v>
      </c>
      <c r="AK112">
        <v>9</v>
      </c>
      <c r="AL112">
        <v>19.399999999999999</v>
      </c>
      <c r="AM112">
        <v>100</v>
      </c>
      <c r="AN112" t="s">
        <v>11023</v>
      </c>
    </row>
    <row r="113" spans="1:40" x14ac:dyDescent="0.25">
      <c r="A113" t="s">
        <v>11161</v>
      </c>
      <c r="B113">
        <v>4</v>
      </c>
      <c r="C113">
        <v>2</v>
      </c>
      <c r="D113" t="s">
        <v>15</v>
      </c>
      <c r="AD113">
        <v>3</v>
      </c>
      <c r="AE113" t="s">
        <v>10821</v>
      </c>
      <c r="AF113" t="s">
        <v>10811</v>
      </c>
      <c r="AG113">
        <v>4</v>
      </c>
      <c r="AJ113" t="b">
        <v>1</v>
      </c>
      <c r="AK113">
        <v>13</v>
      </c>
      <c r="AM113">
        <v>108.3</v>
      </c>
    </row>
    <row r="114" spans="1:40" x14ac:dyDescent="0.25">
      <c r="A114" t="s">
        <v>11161</v>
      </c>
      <c r="B114">
        <v>4</v>
      </c>
      <c r="C114">
        <v>2</v>
      </c>
      <c r="D114" t="s">
        <v>91</v>
      </c>
      <c r="AD114">
        <v>1</v>
      </c>
      <c r="AE114" t="s">
        <v>8828</v>
      </c>
      <c r="AF114" t="s">
        <v>10811</v>
      </c>
      <c r="AG114">
        <v>3</v>
      </c>
      <c r="AH114">
        <v>8</v>
      </c>
      <c r="AI114">
        <v>12</v>
      </c>
      <c r="AJ114" t="b">
        <v>1</v>
      </c>
      <c r="AK114">
        <v>18</v>
      </c>
      <c r="AL114">
        <v>6</v>
      </c>
      <c r="AM114">
        <v>150</v>
      </c>
      <c r="AN114" t="s">
        <v>11024</v>
      </c>
    </row>
    <row r="115" spans="1:40" x14ac:dyDescent="0.25">
      <c r="A115" t="s">
        <v>11161</v>
      </c>
      <c r="B115">
        <v>4</v>
      </c>
      <c r="C115">
        <v>2</v>
      </c>
      <c r="D115" t="s">
        <v>186</v>
      </c>
      <c r="AD115">
        <v>2</v>
      </c>
      <c r="AE115" t="s">
        <v>8829</v>
      </c>
      <c r="AF115" t="s">
        <v>10811</v>
      </c>
      <c r="AG115">
        <v>3</v>
      </c>
      <c r="AH115">
        <v>5</v>
      </c>
      <c r="AI115">
        <v>8</v>
      </c>
      <c r="AJ115" t="b">
        <v>1</v>
      </c>
      <c r="AK115">
        <v>15</v>
      </c>
      <c r="AL115">
        <v>4.2</v>
      </c>
      <c r="AM115">
        <v>125</v>
      </c>
      <c r="AN115" t="s">
        <v>11024</v>
      </c>
    </row>
    <row r="116" spans="1:40" x14ac:dyDescent="0.25">
      <c r="A116" t="s">
        <v>11161</v>
      </c>
      <c r="B116">
        <v>4</v>
      </c>
      <c r="C116">
        <v>2</v>
      </c>
      <c r="D116" t="s">
        <v>1404</v>
      </c>
      <c r="AD116">
        <v>2</v>
      </c>
      <c r="AE116" t="s">
        <v>8829</v>
      </c>
      <c r="AF116" t="s">
        <v>10811</v>
      </c>
      <c r="AG116">
        <v>3</v>
      </c>
      <c r="AH116">
        <v>8</v>
      </c>
      <c r="AI116">
        <v>12</v>
      </c>
      <c r="AJ116" t="b">
        <v>1</v>
      </c>
      <c r="AK116">
        <v>16</v>
      </c>
      <c r="AL116">
        <v>8</v>
      </c>
      <c r="AM116">
        <v>133.30000000000001</v>
      </c>
      <c r="AN116" t="s">
        <v>11023</v>
      </c>
    </row>
    <row r="117" spans="1:40" x14ac:dyDescent="0.25">
      <c r="A117" t="s">
        <v>11161</v>
      </c>
      <c r="B117">
        <v>4</v>
      </c>
      <c r="C117">
        <v>2</v>
      </c>
      <c r="D117" t="s">
        <v>159</v>
      </c>
      <c r="AD117">
        <v>2</v>
      </c>
      <c r="AE117" t="s">
        <v>8829</v>
      </c>
      <c r="AF117" t="s">
        <v>10811</v>
      </c>
      <c r="AG117">
        <v>4</v>
      </c>
      <c r="AH117">
        <v>8</v>
      </c>
      <c r="AI117">
        <v>10</v>
      </c>
      <c r="AJ117" t="b">
        <v>1</v>
      </c>
      <c r="AK117">
        <v>19</v>
      </c>
      <c r="AL117">
        <v>7.2</v>
      </c>
      <c r="AM117">
        <v>118.8</v>
      </c>
      <c r="AN117" t="s">
        <v>11024</v>
      </c>
    </row>
    <row r="118" spans="1:40" x14ac:dyDescent="0.25">
      <c r="A118" t="s">
        <v>11161</v>
      </c>
      <c r="B118">
        <v>4</v>
      </c>
      <c r="C118">
        <v>2</v>
      </c>
      <c r="D118" t="s">
        <v>32</v>
      </c>
      <c r="AD118">
        <v>1</v>
      </c>
      <c r="AE118" t="s">
        <v>8828</v>
      </c>
      <c r="AF118" t="s">
        <v>10811</v>
      </c>
      <c r="AG118">
        <v>4</v>
      </c>
      <c r="AH118">
        <v>6</v>
      </c>
      <c r="AI118">
        <v>8</v>
      </c>
      <c r="AJ118" t="b">
        <v>1</v>
      </c>
      <c r="AK118">
        <v>9</v>
      </c>
      <c r="AL118">
        <v>8.6999999999999993</v>
      </c>
      <c r="AM118">
        <v>112.5</v>
      </c>
      <c r="AN118" t="s">
        <v>11022</v>
      </c>
    </row>
    <row r="119" spans="1:40" x14ac:dyDescent="0.25">
      <c r="A119" t="s">
        <v>11161</v>
      </c>
      <c r="B119">
        <v>4</v>
      </c>
      <c r="C119">
        <v>2</v>
      </c>
      <c r="D119" t="s">
        <v>24</v>
      </c>
      <c r="AD119">
        <v>1</v>
      </c>
      <c r="AE119" t="s">
        <v>8828</v>
      </c>
      <c r="AF119" t="s">
        <v>10811</v>
      </c>
      <c r="AG119">
        <v>4</v>
      </c>
      <c r="AH119">
        <v>6</v>
      </c>
      <c r="AI119">
        <v>10</v>
      </c>
      <c r="AJ119" t="b">
        <v>1</v>
      </c>
      <c r="AK119">
        <v>16</v>
      </c>
      <c r="AL119">
        <v>7</v>
      </c>
      <c r="AM119">
        <v>100</v>
      </c>
      <c r="AN119" t="s">
        <v>11023</v>
      </c>
    </row>
    <row r="120" spans="1:40" x14ac:dyDescent="0.25">
      <c r="A120" t="s">
        <v>11161</v>
      </c>
      <c r="B120">
        <v>4</v>
      </c>
      <c r="C120">
        <v>2</v>
      </c>
      <c r="D120" t="s">
        <v>1</v>
      </c>
      <c r="AD120">
        <v>1</v>
      </c>
      <c r="AE120" t="s">
        <v>8828</v>
      </c>
      <c r="AF120" t="s">
        <v>10811</v>
      </c>
      <c r="AG120">
        <v>5</v>
      </c>
      <c r="AJ120" t="b">
        <v>1</v>
      </c>
      <c r="AK120">
        <v>20</v>
      </c>
      <c r="AM120">
        <v>100</v>
      </c>
    </row>
    <row r="121" spans="1:40" x14ac:dyDescent="0.25">
      <c r="A121" t="s">
        <v>11161</v>
      </c>
      <c r="B121">
        <v>4</v>
      </c>
      <c r="C121">
        <v>2</v>
      </c>
      <c r="D121" t="s">
        <v>10820</v>
      </c>
      <c r="AD121">
        <v>2</v>
      </c>
      <c r="AE121" t="s">
        <v>8829</v>
      </c>
      <c r="AF121" t="s">
        <v>10811</v>
      </c>
      <c r="AG121">
        <v>4</v>
      </c>
      <c r="AH121">
        <v>10</v>
      </c>
      <c r="AI121">
        <v>15</v>
      </c>
      <c r="AJ121" t="b">
        <v>1</v>
      </c>
      <c r="AK121">
        <v>18</v>
      </c>
      <c r="AL121">
        <v>14.1</v>
      </c>
      <c r="AM121">
        <v>112.5</v>
      </c>
      <c r="AN121" t="s">
        <v>11023</v>
      </c>
    </row>
    <row r="122" spans="1:40" x14ac:dyDescent="0.25">
      <c r="A122" t="s">
        <v>11161</v>
      </c>
      <c r="B122">
        <v>4</v>
      </c>
      <c r="C122">
        <v>3</v>
      </c>
      <c r="D122" t="s">
        <v>63</v>
      </c>
      <c r="AD122">
        <v>3</v>
      </c>
      <c r="AE122" t="s">
        <v>10850</v>
      </c>
      <c r="AF122" t="s">
        <v>10811</v>
      </c>
      <c r="AG122">
        <v>2</v>
      </c>
      <c r="AH122">
        <v>10</v>
      </c>
      <c r="AI122">
        <v>10</v>
      </c>
      <c r="AJ122" t="b">
        <v>1</v>
      </c>
      <c r="AK122">
        <v>6</v>
      </c>
      <c r="AL122">
        <v>9.5</v>
      </c>
      <c r="AM122">
        <v>150</v>
      </c>
      <c r="AN122" t="s">
        <v>11024</v>
      </c>
    </row>
    <row r="123" spans="1:40" x14ac:dyDescent="0.25">
      <c r="A123" t="s">
        <v>11161</v>
      </c>
      <c r="B123">
        <v>4</v>
      </c>
      <c r="C123">
        <v>3</v>
      </c>
      <c r="D123" t="s">
        <v>356</v>
      </c>
      <c r="AD123">
        <v>4</v>
      </c>
      <c r="AE123" t="s">
        <v>10854</v>
      </c>
      <c r="AF123" t="s">
        <v>10814</v>
      </c>
      <c r="AG123">
        <v>1</v>
      </c>
      <c r="AJ123" t="b">
        <v>1</v>
      </c>
      <c r="AK123">
        <v>1</v>
      </c>
      <c r="AM123">
        <v>100</v>
      </c>
    </row>
    <row r="124" spans="1:40" x14ac:dyDescent="0.25">
      <c r="A124" t="s">
        <v>11161</v>
      </c>
      <c r="B124">
        <v>4</v>
      </c>
      <c r="C124">
        <v>3</v>
      </c>
      <c r="D124" t="s">
        <v>1534</v>
      </c>
      <c r="AD124">
        <v>4</v>
      </c>
      <c r="AE124" t="s">
        <v>10854</v>
      </c>
      <c r="AF124" t="s">
        <v>10811</v>
      </c>
      <c r="AG124">
        <v>3</v>
      </c>
      <c r="AJ124" t="b">
        <v>1</v>
      </c>
      <c r="AK124">
        <v>5</v>
      </c>
      <c r="AM124">
        <v>83.3</v>
      </c>
    </row>
    <row r="125" spans="1:40" x14ac:dyDescent="0.25">
      <c r="A125" t="s">
        <v>11161</v>
      </c>
      <c r="B125">
        <v>4</v>
      </c>
      <c r="C125">
        <v>3</v>
      </c>
      <c r="D125" t="s">
        <v>8734</v>
      </c>
      <c r="AD125">
        <v>4</v>
      </c>
      <c r="AE125" t="s">
        <v>10854</v>
      </c>
      <c r="AF125" t="s">
        <v>10811</v>
      </c>
      <c r="AG125">
        <v>2</v>
      </c>
      <c r="AH125">
        <v>12</v>
      </c>
      <c r="AI125">
        <v>12</v>
      </c>
      <c r="AJ125" t="b">
        <v>1</v>
      </c>
      <c r="AK125">
        <v>6</v>
      </c>
      <c r="AL125">
        <v>11.3</v>
      </c>
      <c r="AM125">
        <v>150</v>
      </c>
      <c r="AN125" t="s">
        <v>11024</v>
      </c>
    </row>
    <row r="126" spans="1:40" x14ac:dyDescent="0.25">
      <c r="A126" t="s">
        <v>11161</v>
      </c>
      <c r="B126">
        <v>4</v>
      </c>
      <c r="C126">
        <v>3</v>
      </c>
      <c r="D126" t="s">
        <v>214</v>
      </c>
      <c r="AD126">
        <v>4</v>
      </c>
      <c r="AE126" t="s">
        <v>10854</v>
      </c>
      <c r="AF126" t="s">
        <v>10811</v>
      </c>
      <c r="AG126">
        <v>3</v>
      </c>
      <c r="AH126">
        <v>10</v>
      </c>
      <c r="AI126">
        <v>12</v>
      </c>
      <c r="AJ126" t="b">
        <v>1</v>
      </c>
      <c r="AK126">
        <v>20</v>
      </c>
      <c r="AL126">
        <v>10.4</v>
      </c>
      <c r="AM126">
        <v>133.30000000000001</v>
      </c>
      <c r="AN126" t="s">
        <v>11023</v>
      </c>
    </row>
    <row r="127" spans="1:40" x14ac:dyDescent="0.25">
      <c r="A127" t="s">
        <v>11161</v>
      </c>
      <c r="B127">
        <v>4</v>
      </c>
      <c r="C127">
        <v>3</v>
      </c>
      <c r="D127" t="s">
        <v>112</v>
      </c>
      <c r="AD127">
        <v>4</v>
      </c>
      <c r="AE127" t="s">
        <v>10854</v>
      </c>
      <c r="AF127" t="s">
        <v>10811</v>
      </c>
      <c r="AG127">
        <v>3</v>
      </c>
      <c r="AH127">
        <v>10</v>
      </c>
      <c r="AI127">
        <v>12</v>
      </c>
      <c r="AJ127" t="b">
        <v>1</v>
      </c>
      <c r="AK127">
        <v>16</v>
      </c>
      <c r="AL127">
        <v>9.8000000000000007</v>
      </c>
      <c r="AM127">
        <v>133.30000000000001</v>
      </c>
      <c r="AN127" t="s">
        <v>11024</v>
      </c>
    </row>
    <row r="128" spans="1:40" x14ac:dyDescent="0.25">
      <c r="A128" t="s">
        <v>11161</v>
      </c>
      <c r="B128">
        <v>4</v>
      </c>
      <c r="C128">
        <v>3</v>
      </c>
      <c r="D128" t="s">
        <v>91</v>
      </c>
      <c r="AD128">
        <v>3</v>
      </c>
      <c r="AE128" t="s">
        <v>10850</v>
      </c>
      <c r="AF128" t="s">
        <v>10811</v>
      </c>
      <c r="AG128">
        <v>2</v>
      </c>
      <c r="AH128">
        <v>8</v>
      </c>
      <c r="AI128">
        <v>10</v>
      </c>
      <c r="AJ128" t="b">
        <v>1</v>
      </c>
      <c r="AK128">
        <v>3</v>
      </c>
      <c r="AL128">
        <v>10</v>
      </c>
      <c r="AM128">
        <v>150</v>
      </c>
      <c r="AN128" t="s">
        <v>11023</v>
      </c>
    </row>
    <row r="129" spans="1:40" x14ac:dyDescent="0.25">
      <c r="A129" t="s">
        <v>11161</v>
      </c>
      <c r="B129">
        <v>4</v>
      </c>
      <c r="C129">
        <v>3</v>
      </c>
      <c r="D129" t="s">
        <v>41</v>
      </c>
      <c r="AD129">
        <v>3</v>
      </c>
      <c r="AE129" t="s">
        <v>10850</v>
      </c>
      <c r="AF129" t="s">
        <v>10811</v>
      </c>
      <c r="AG129">
        <v>4</v>
      </c>
      <c r="AH129">
        <v>6</v>
      </c>
      <c r="AI129">
        <v>6</v>
      </c>
      <c r="AJ129" t="b">
        <v>1</v>
      </c>
      <c r="AK129">
        <v>18</v>
      </c>
      <c r="AL129">
        <v>9.6999999999999993</v>
      </c>
      <c r="AM129">
        <v>90</v>
      </c>
      <c r="AN129" t="s">
        <v>11022</v>
      </c>
    </row>
    <row r="130" spans="1:40" x14ac:dyDescent="0.25">
      <c r="A130" t="s">
        <v>11161</v>
      </c>
      <c r="B130">
        <v>4</v>
      </c>
      <c r="C130">
        <v>3</v>
      </c>
      <c r="D130" t="s">
        <v>45</v>
      </c>
      <c r="AD130">
        <v>3</v>
      </c>
      <c r="AE130" t="s">
        <v>10850</v>
      </c>
      <c r="AF130" t="s">
        <v>10811</v>
      </c>
      <c r="AG130">
        <v>3</v>
      </c>
      <c r="AH130">
        <v>8</v>
      </c>
      <c r="AI130">
        <v>8</v>
      </c>
      <c r="AJ130" t="b">
        <v>1</v>
      </c>
      <c r="AK130">
        <v>14</v>
      </c>
      <c r="AL130">
        <v>9.1</v>
      </c>
      <c r="AM130">
        <v>116.7</v>
      </c>
      <c r="AN130" t="s">
        <v>11022</v>
      </c>
    </row>
    <row r="131" spans="1:40" x14ac:dyDescent="0.25">
      <c r="A131" t="s">
        <v>11161</v>
      </c>
      <c r="B131">
        <v>4</v>
      </c>
      <c r="C131">
        <v>3</v>
      </c>
      <c r="D131" t="s">
        <v>303</v>
      </c>
      <c r="AD131">
        <v>2</v>
      </c>
      <c r="AE131" t="s">
        <v>10845</v>
      </c>
      <c r="AF131" t="s">
        <v>10811</v>
      </c>
      <c r="AG131">
        <v>3</v>
      </c>
      <c r="AH131">
        <v>10</v>
      </c>
      <c r="AI131">
        <v>10</v>
      </c>
      <c r="AJ131" t="b">
        <v>1</v>
      </c>
      <c r="AK131">
        <v>5</v>
      </c>
      <c r="AL131">
        <v>15</v>
      </c>
      <c r="AM131">
        <v>83.3</v>
      </c>
      <c r="AN131" t="s">
        <v>11022</v>
      </c>
    </row>
    <row r="132" spans="1:40" x14ac:dyDescent="0.25">
      <c r="A132" t="s">
        <v>11161</v>
      </c>
      <c r="B132">
        <v>4</v>
      </c>
      <c r="C132">
        <v>3</v>
      </c>
      <c r="D132" t="s">
        <v>154</v>
      </c>
      <c r="AD132">
        <v>2</v>
      </c>
      <c r="AE132" t="s">
        <v>10845</v>
      </c>
      <c r="AF132" t="s">
        <v>10811</v>
      </c>
      <c r="AG132">
        <v>3</v>
      </c>
      <c r="AH132">
        <v>6</v>
      </c>
      <c r="AI132">
        <v>6</v>
      </c>
      <c r="AJ132" t="b">
        <v>1</v>
      </c>
      <c r="AK132">
        <v>19</v>
      </c>
      <c r="AL132">
        <v>6.6</v>
      </c>
      <c r="AM132">
        <v>126.7</v>
      </c>
      <c r="AN132" t="s">
        <v>11022</v>
      </c>
    </row>
    <row r="133" spans="1:40" x14ac:dyDescent="0.25">
      <c r="A133" t="s">
        <v>11161</v>
      </c>
      <c r="B133">
        <v>4</v>
      </c>
      <c r="C133">
        <v>3</v>
      </c>
      <c r="D133" t="s">
        <v>1404</v>
      </c>
      <c r="AD133">
        <v>2</v>
      </c>
      <c r="AE133" t="s">
        <v>10845</v>
      </c>
      <c r="AF133" t="s">
        <v>10811</v>
      </c>
      <c r="AG133">
        <v>3</v>
      </c>
      <c r="AH133">
        <v>5</v>
      </c>
      <c r="AI133">
        <v>7</v>
      </c>
      <c r="AJ133" t="b">
        <v>1</v>
      </c>
      <c r="AK133">
        <v>3</v>
      </c>
      <c r="AL133">
        <v>6</v>
      </c>
      <c r="AM133">
        <v>100</v>
      </c>
      <c r="AN133" t="s">
        <v>11023</v>
      </c>
    </row>
    <row r="134" spans="1:40" x14ac:dyDescent="0.25">
      <c r="A134" t="s">
        <v>11161</v>
      </c>
      <c r="B134">
        <v>4</v>
      </c>
      <c r="C134">
        <v>3</v>
      </c>
      <c r="D134" t="s">
        <v>286</v>
      </c>
      <c r="AD134">
        <v>1</v>
      </c>
      <c r="AE134" t="s">
        <v>10840</v>
      </c>
      <c r="AF134" t="s">
        <v>10811</v>
      </c>
      <c r="AG134">
        <v>2</v>
      </c>
      <c r="AH134">
        <v>10</v>
      </c>
      <c r="AI134">
        <v>12</v>
      </c>
      <c r="AJ134" t="b">
        <v>1</v>
      </c>
      <c r="AK134">
        <v>9</v>
      </c>
      <c r="AL134">
        <v>12</v>
      </c>
      <c r="AM134">
        <v>150</v>
      </c>
      <c r="AN134" t="s">
        <v>11023</v>
      </c>
    </row>
    <row r="135" spans="1:40" x14ac:dyDescent="0.25">
      <c r="A135" t="s">
        <v>11161</v>
      </c>
      <c r="B135">
        <v>4</v>
      </c>
      <c r="C135">
        <v>3</v>
      </c>
      <c r="D135" t="s">
        <v>1</v>
      </c>
      <c r="AD135">
        <v>1</v>
      </c>
      <c r="AE135" t="s">
        <v>10840</v>
      </c>
      <c r="AF135" t="s">
        <v>10811</v>
      </c>
      <c r="AG135">
        <v>3</v>
      </c>
      <c r="AJ135" t="b">
        <v>1</v>
      </c>
      <c r="AK135">
        <v>3</v>
      </c>
      <c r="AM135">
        <v>100</v>
      </c>
    </row>
    <row r="136" spans="1:40" x14ac:dyDescent="0.25">
      <c r="A136" t="s">
        <v>11161</v>
      </c>
      <c r="B136">
        <v>4</v>
      </c>
      <c r="C136">
        <v>3</v>
      </c>
      <c r="D136" t="s">
        <v>249</v>
      </c>
      <c r="AD136">
        <v>1</v>
      </c>
      <c r="AE136" t="s">
        <v>10840</v>
      </c>
      <c r="AF136" t="s">
        <v>10811</v>
      </c>
      <c r="AG136">
        <v>3</v>
      </c>
      <c r="AH136">
        <v>6</v>
      </c>
      <c r="AI136">
        <v>6</v>
      </c>
      <c r="AJ136" t="b">
        <v>1</v>
      </c>
      <c r="AK136">
        <v>17</v>
      </c>
      <c r="AL136">
        <v>7.5</v>
      </c>
      <c r="AM136">
        <v>113.3</v>
      </c>
      <c r="AN136" t="s">
        <v>11022</v>
      </c>
    </row>
    <row r="137" spans="1:40" x14ac:dyDescent="0.25">
      <c r="A137" t="s">
        <v>11161</v>
      </c>
      <c r="B137">
        <v>4</v>
      </c>
      <c r="C137">
        <v>3</v>
      </c>
      <c r="D137" t="s">
        <v>262</v>
      </c>
      <c r="AD137">
        <v>1</v>
      </c>
      <c r="AE137" t="s">
        <v>10840</v>
      </c>
      <c r="AF137" t="s">
        <v>10811</v>
      </c>
      <c r="AG137">
        <v>4</v>
      </c>
      <c r="AH137">
        <v>5</v>
      </c>
      <c r="AI137">
        <v>6</v>
      </c>
      <c r="AJ137" t="b">
        <v>1</v>
      </c>
      <c r="AK137">
        <v>12</v>
      </c>
      <c r="AL137">
        <v>7.7</v>
      </c>
      <c r="AM137">
        <v>75</v>
      </c>
      <c r="AN137" t="s">
        <v>11022</v>
      </c>
    </row>
    <row r="138" spans="1:40" x14ac:dyDescent="0.25">
      <c r="A138" t="s">
        <v>11161</v>
      </c>
      <c r="B138">
        <v>4</v>
      </c>
      <c r="C138">
        <v>3</v>
      </c>
      <c r="D138" t="s">
        <v>217</v>
      </c>
      <c r="AD138">
        <v>2</v>
      </c>
      <c r="AE138" t="s">
        <v>10845</v>
      </c>
      <c r="AF138" t="s">
        <v>10811</v>
      </c>
      <c r="AG138">
        <v>2</v>
      </c>
      <c r="AH138">
        <v>12</v>
      </c>
      <c r="AI138">
        <v>15</v>
      </c>
      <c r="AJ138" t="b">
        <v>1</v>
      </c>
      <c r="AK138">
        <v>14</v>
      </c>
      <c r="AL138">
        <v>8.6</v>
      </c>
      <c r="AM138">
        <v>175</v>
      </c>
      <c r="AN138" t="s">
        <v>11024</v>
      </c>
    </row>
    <row r="139" spans="1:40" x14ac:dyDescent="0.25">
      <c r="A139" t="s">
        <v>11161</v>
      </c>
      <c r="B139">
        <v>4</v>
      </c>
      <c r="C139">
        <v>4</v>
      </c>
      <c r="D139" t="s">
        <v>66</v>
      </c>
      <c r="AD139">
        <v>3</v>
      </c>
      <c r="AE139" t="s">
        <v>10874</v>
      </c>
      <c r="AF139" t="s">
        <v>10811</v>
      </c>
      <c r="AG139">
        <v>3</v>
      </c>
      <c r="AH139">
        <v>10</v>
      </c>
      <c r="AI139">
        <v>12</v>
      </c>
      <c r="AJ139" t="b">
        <v>1</v>
      </c>
      <c r="AK139">
        <v>9</v>
      </c>
      <c r="AL139">
        <v>10.3</v>
      </c>
      <c r="AM139">
        <v>100</v>
      </c>
      <c r="AN139" t="s">
        <v>11023</v>
      </c>
    </row>
    <row r="140" spans="1:40" x14ac:dyDescent="0.25">
      <c r="A140" t="s">
        <v>11161</v>
      </c>
      <c r="B140">
        <v>4</v>
      </c>
      <c r="C140">
        <v>4</v>
      </c>
      <c r="D140" t="s">
        <v>84</v>
      </c>
      <c r="AD140">
        <v>3</v>
      </c>
      <c r="AE140" t="s">
        <v>10874</v>
      </c>
      <c r="AF140" t="s">
        <v>10811</v>
      </c>
      <c r="AG140">
        <v>3</v>
      </c>
      <c r="AH140">
        <v>12</v>
      </c>
      <c r="AI140">
        <v>15</v>
      </c>
      <c r="AJ140" t="b">
        <v>1</v>
      </c>
      <c r="AK140">
        <v>9</v>
      </c>
      <c r="AL140">
        <v>14.9</v>
      </c>
      <c r="AM140">
        <v>100</v>
      </c>
      <c r="AN140" t="s">
        <v>11023</v>
      </c>
    </row>
    <row r="141" spans="1:40" x14ac:dyDescent="0.25">
      <c r="A141" t="s">
        <v>11161</v>
      </c>
      <c r="B141">
        <v>4</v>
      </c>
      <c r="C141">
        <v>4</v>
      </c>
      <c r="D141" t="s">
        <v>15</v>
      </c>
      <c r="AD141">
        <v>3</v>
      </c>
      <c r="AE141" t="s">
        <v>10874</v>
      </c>
      <c r="AF141" t="s">
        <v>10811</v>
      </c>
      <c r="AG141">
        <v>2</v>
      </c>
      <c r="AJ141" t="b">
        <v>1</v>
      </c>
      <c r="AK141">
        <v>8</v>
      </c>
      <c r="AM141">
        <v>133.30000000000001</v>
      </c>
    </row>
    <row r="142" spans="1:40" x14ac:dyDescent="0.25">
      <c r="A142" t="s">
        <v>11161</v>
      </c>
      <c r="B142">
        <v>4</v>
      </c>
      <c r="C142">
        <v>4</v>
      </c>
      <c r="D142" t="s">
        <v>8734</v>
      </c>
      <c r="AD142">
        <v>3</v>
      </c>
      <c r="AE142" t="s">
        <v>10874</v>
      </c>
      <c r="AF142" t="s">
        <v>10811</v>
      </c>
      <c r="AG142">
        <v>2</v>
      </c>
      <c r="AH142">
        <v>10</v>
      </c>
      <c r="AI142">
        <v>12</v>
      </c>
      <c r="AJ142" t="b">
        <v>1</v>
      </c>
      <c r="AK142">
        <v>6</v>
      </c>
      <c r="AL142">
        <v>8.6999999999999993</v>
      </c>
      <c r="AM142">
        <v>100</v>
      </c>
      <c r="AN142" t="s">
        <v>11024</v>
      </c>
    </row>
    <row r="143" spans="1:40" x14ac:dyDescent="0.25">
      <c r="A143" t="s">
        <v>11161</v>
      </c>
      <c r="B143">
        <v>4</v>
      </c>
      <c r="C143">
        <v>4</v>
      </c>
      <c r="D143" t="s">
        <v>8734</v>
      </c>
      <c r="AD143">
        <v>4</v>
      </c>
      <c r="AE143" t="s">
        <v>9744</v>
      </c>
      <c r="AF143" t="s">
        <v>10811</v>
      </c>
      <c r="AG143">
        <v>4</v>
      </c>
      <c r="AH143">
        <v>8</v>
      </c>
      <c r="AI143">
        <v>12</v>
      </c>
      <c r="AJ143" t="b">
        <v>1</v>
      </c>
      <c r="AK143">
        <v>12</v>
      </c>
      <c r="AL143">
        <v>8.6</v>
      </c>
      <c r="AM143">
        <v>100</v>
      </c>
      <c r="AN143" t="s">
        <v>11023</v>
      </c>
    </row>
    <row r="144" spans="1:40" x14ac:dyDescent="0.25">
      <c r="A144" t="s">
        <v>11161</v>
      </c>
      <c r="B144">
        <v>4</v>
      </c>
      <c r="C144">
        <v>4</v>
      </c>
      <c r="D144" t="s">
        <v>1</v>
      </c>
      <c r="AD144">
        <v>4</v>
      </c>
      <c r="AE144" t="s">
        <v>9744</v>
      </c>
      <c r="AF144" t="s">
        <v>10811</v>
      </c>
      <c r="AG144">
        <v>3</v>
      </c>
      <c r="AJ144" t="b">
        <v>1</v>
      </c>
      <c r="AK144">
        <v>10</v>
      </c>
      <c r="AM144">
        <v>111.1</v>
      </c>
    </row>
    <row r="145" spans="1:40" x14ac:dyDescent="0.25">
      <c r="A145" t="s">
        <v>11161</v>
      </c>
      <c r="B145">
        <v>4</v>
      </c>
      <c r="C145">
        <v>4</v>
      </c>
      <c r="D145" t="s">
        <v>214</v>
      </c>
      <c r="AD145">
        <v>4</v>
      </c>
      <c r="AE145" t="s">
        <v>9744</v>
      </c>
      <c r="AF145" t="s">
        <v>10811</v>
      </c>
      <c r="AG145">
        <v>4</v>
      </c>
      <c r="AH145">
        <v>10</v>
      </c>
      <c r="AI145">
        <v>12</v>
      </c>
      <c r="AJ145" t="b">
        <v>1</v>
      </c>
      <c r="AK145">
        <v>12</v>
      </c>
      <c r="AL145">
        <v>10.5</v>
      </c>
      <c r="AM145">
        <v>100</v>
      </c>
      <c r="AN145" t="s">
        <v>11023</v>
      </c>
    </row>
    <row r="146" spans="1:40" x14ac:dyDescent="0.25">
      <c r="A146" t="s">
        <v>11161</v>
      </c>
      <c r="B146">
        <v>4</v>
      </c>
      <c r="C146">
        <v>4</v>
      </c>
      <c r="D146" t="s">
        <v>222</v>
      </c>
      <c r="AD146">
        <v>4</v>
      </c>
      <c r="AE146" t="s">
        <v>9744</v>
      </c>
      <c r="AF146" t="s">
        <v>10811</v>
      </c>
      <c r="AG146">
        <v>3</v>
      </c>
      <c r="AH146">
        <v>10</v>
      </c>
      <c r="AI146">
        <v>12</v>
      </c>
      <c r="AJ146" t="b">
        <v>1</v>
      </c>
      <c r="AK146">
        <v>9</v>
      </c>
      <c r="AL146">
        <v>11.1</v>
      </c>
      <c r="AM146">
        <v>100</v>
      </c>
      <c r="AN146" t="s">
        <v>11023</v>
      </c>
    </row>
    <row r="147" spans="1:40" x14ac:dyDescent="0.25">
      <c r="A147" t="s">
        <v>11161</v>
      </c>
      <c r="B147">
        <v>4</v>
      </c>
      <c r="C147">
        <v>4</v>
      </c>
      <c r="D147" t="s">
        <v>356</v>
      </c>
      <c r="AD147">
        <v>4</v>
      </c>
      <c r="AE147" t="s">
        <v>9744</v>
      </c>
      <c r="AF147" t="s">
        <v>10814</v>
      </c>
      <c r="AG147">
        <v>1</v>
      </c>
      <c r="AJ147" t="b">
        <v>1</v>
      </c>
      <c r="AK147">
        <v>5</v>
      </c>
      <c r="AM147">
        <v>166.7</v>
      </c>
    </row>
    <row r="148" spans="1:40" x14ac:dyDescent="0.25">
      <c r="A148" t="s">
        <v>11161</v>
      </c>
      <c r="B148">
        <v>4</v>
      </c>
      <c r="C148">
        <v>4</v>
      </c>
      <c r="D148" t="s">
        <v>112</v>
      </c>
      <c r="AD148">
        <v>4</v>
      </c>
      <c r="AE148" t="s">
        <v>9744</v>
      </c>
      <c r="AF148" t="s">
        <v>10811</v>
      </c>
      <c r="AG148">
        <v>3</v>
      </c>
      <c r="AH148">
        <v>12</v>
      </c>
      <c r="AI148">
        <v>15</v>
      </c>
      <c r="AJ148" t="b">
        <v>1</v>
      </c>
      <c r="AK148">
        <v>9</v>
      </c>
      <c r="AL148">
        <v>14.7</v>
      </c>
      <c r="AM148">
        <v>100</v>
      </c>
      <c r="AN148" t="s">
        <v>11023</v>
      </c>
    </row>
    <row r="149" spans="1:40" x14ac:dyDescent="0.25">
      <c r="A149" t="s">
        <v>11161</v>
      </c>
      <c r="B149">
        <v>4</v>
      </c>
      <c r="C149">
        <v>4</v>
      </c>
      <c r="D149" t="s">
        <v>45</v>
      </c>
      <c r="AD149">
        <v>3</v>
      </c>
      <c r="AE149" t="s">
        <v>10874</v>
      </c>
      <c r="AF149" t="s">
        <v>10811</v>
      </c>
      <c r="AG149">
        <v>3</v>
      </c>
      <c r="AH149">
        <v>10</v>
      </c>
      <c r="AI149">
        <v>10</v>
      </c>
      <c r="AJ149" t="b">
        <v>1</v>
      </c>
      <c r="AK149">
        <v>10</v>
      </c>
      <c r="AL149">
        <v>9.9</v>
      </c>
      <c r="AM149">
        <v>111.1</v>
      </c>
      <c r="AN149" t="s">
        <v>11024</v>
      </c>
    </row>
    <row r="150" spans="1:40" x14ac:dyDescent="0.25">
      <c r="A150" t="s">
        <v>11161</v>
      </c>
      <c r="B150">
        <v>4</v>
      </c>
      <c r="C150">
        <v>4</v>
      </c>
      <c r="D150" t="s">
        <v>303</v>
      </c>
      <c r="AD150">
        <v>2</v>
      </c>
      <c r="AE150" t="s">
        <v>10866</v>
      </c>
      <c r="AF150" t="s">
        <v>10811</v>
      </c>
      <c r="AG150">
        <v>3</v>
      </c>
      <c r="AH150">
        <v>12</v>
      </c>
      <c r="AI150">
        <v>15</v>
      </c>
      <c r="AJ150" t="b">
        <v>1</v>
      </c>
      <c r="AK150">
        <v>9</v>
      </c>
      <c r="AL150">
        <v>12.3</v>
      </c>
      <c r="AM150">
        <v>100</v>
      </c>
      <c r="AN150" t="s">
        <v>11023</v>
      </c>
    </row>
    <row r="151" spans="1:40" x14ac:dyDescent="0.25">
      <c r="A151" t="s">
        <v>11161</v>
      </c>
      <c r="B151">
        <v>4</v>
      </c>
      <c r="C151">
        <v>4</v>
      </c>
      <c r="D151" t="s">
        <v>356</v>
      </c>
      <c r="AD151">
        <v>2</v>
      </c>
      <c r="AE151" t="s">
        <v>10866</v>
      </c>
      <c r="AF151" t="s">
        <v>10814</v>
      </c>
      <c r="AG151">
        <v>1</v>
      </c>
      <c r="AJ151" t="b">
        <v>1</v>
      </c>
      <c r="AK151">
        <v>4</v>
      </c>
      <c r="AM151">
        <v>133.30000000000001</v>
      </c>
    </row>
    <row r="152" spans="1:40" x14ac:dyDescent="0.25">
      <c r="A152" t="s">
        <v>11161</v>
      </c>
      <c r="B152">
        <v>4</v>
      </c>
      <c r="C152">
        <v>4</v>
      </c>
      <c r="D152" t="s">
        <v>217</v>
      </c>
      <c r="AD152">
        <v>2</v>
      </c>
      <c r="AE152" t="s">
        <v>10866</v>
      </c>
      <c r="AF152" t="s">
        <v>10811</v>
      </c>
      <c r="AG152">
        <v>3</v>
      </c>
      <c r="AH152">
        <v>10</v>
      </c>
      <c r="AI152">
        <v>12</v>
      </c>
      <c r="AJ152" t="b">
        <v>1</v>
      </c>
      <c r="AK152">
        <v>9</v>
      </c>
      <c r="AL152">
        <v>10.8</v>
      </c>
      <c r="AM152">
        <v>100</v>
      </c>
      <c r="AN152" t="s">
        <v>11023</v>
      </c>
    </row>
    <row r="153" spans="1:40" x14ac:dyDescent="0.25">
      <c r="A153" t="s">
        <v>11161</v>
      </c>
      <c r="B153">
        <v>4</v>
      </c>
      <c r="C153">
        <v>4</v>
      </c>
      <c r="D153" t="s">
        <v>214</v>
      </c>
      <c r="AD153">
        <v>2</v>
      </c>
      <c r="AE153" t="s">
        <v>10866</v>
      </c>
      <c r="AF153" t="s">
        <v>10811</v>
      </c>
      <c r="AG153">
        <v>4</v>
      </c>
      <c r="AH153">
        <v>10</v>
      </c>
      <c r="AI153">
        <v>12</v>
      </c>
      <c r="AJ153" t="b">
        <v>1</v>
      </c>
      <c r="AK153">
        <v>15</v>
      </c>
      <c r="AL153">
        <v>8.1</v>
      </c>
      <c r="AM153">
        <v>125</v>
      </c>
      <c r="AN153" t="s">
        <v>11024</v>
      </c>
    </row>
    <row r="154" spans="1:40" x14ac:dyDescent="0.25">
      <c r="A154" t="s">
        <v>11161</v>
      </c>
      <c r="B154">
        <v>4</v>
      </c>
      <c r="C154">
        <v>4</v>
      </c>
      <c r="D154" t="s">
        <v>172</v>
      </c>
      <c r="AD154">
        <v>2</v>
      </c>
      <c r="AE154" t="s">
        <v>10866</v>
      </c>
      <c r="AF154" t="s">
        <v>10811</v>
      </c>
      <c r="AG154">
        <v>3</v>
      </c>
      <c r="AH154">
        <v>10</v>
      </c>
      <c r="AI154">
        <v>12</v>
      </c>
      <c r="AJ154" t="b">
        <v>1</v>
      </c>
      <c r="AK154">
        <v>10</v>
      </c>
      <c r="AL154">
        <v>12.3</v>
      </c>
      <c r="AM154">
        <v>111.1</v>
      </c>
      <c r="AN154" t="s">
        <v>11022</v>
      </c>
    </row>
    <row r="155" spans="1:40" x14ac:dyDescent="0.25">
      <c r="A155" t="s">
        <v>11161</v>
      </c>
      <c r="B155">
        <v>4</v>
      </c>
      <c r="C155">
        <v>4</v>
      </c>
      <c r="D155" t="s">
        <v>154</v>
      </c>
      <c r="AD155">
        <v>2</v>
      </c>
      <c r="AE155" t="s">
        <v>10866</v>
      </c>
      <c r="AF155" t="s">
        <v>10811</v>
      </c>
      <c r="AG155">
        <v>4</v>
      </c>
      <c r="AH155">
        <v>8</v>
      </c>
      <c r="AI155">
        <v>10</v>
      </c>
      <c r="AJ155" t="b">
        <v>1</v>
      </c>
      <c r="AK155">
        <v>12</v>
      </c>
      <c r="AL155">
        <v>7</v>
      </c>
      <c r="AM155">
        <v>100</v>
      </c>
      <c r="AN155" t="s">
        <v>11024</v>
      </c>
    </row>
    <row r="156" spans="1:40" x14ac:dyDescent="0.25">
      <c r="A156" t="s">
        <v>11161</v>
      </c>
      <c r="B156">
        <v>4</v>
      </c>
      <c r="C156">
        <v>4</v>
      </c>
      <c r="D156" t="s">
        <v>356</v>
      </c>
      <c r="AD156">
        <v>1</v>
      </c>
      <c r="AE156" t="s">
        <v>10859</v>
      </c>
      <c r="AF156" t="s">
        <v>10814</v>
      </c>
      <c r="AG156">
        <v>1</v>
      </c>
      <c r="AJ156" t="b">
        <v>1</v>
      </c>
      <c r="AK156">
        <v>3</v>
      </c>
      <c r="AM156">
        <v>100</v>
      </c>
    </row>
    <row r="157" spans="1:40" x14ac:dyDescent="0.25">
      <c r="A157" t="s">
        <v>11161</v>
      </c>
      <c r="B157">
        <v>4</v>
      </c>
      <c r="C157">
        <v>4</v>
      </c>
      <c r="D157" t="s">
        <v>15</v>
      </c>
      <c r="AD157">
        <v>1</v>
      </c>
      <c r="AE157" t="s">
        <v>10859</v>
      </c>
      <c r="AF157" t="s">
        <v>10811</v>
      </c>
      <c r="AG157">
        <v>3</v>
      </c>
      <c r="AJ157" t="b">
        <v>1</v>
      </c>
      <c r="AK157">
        <v>9</v>
      </c>
      <c r="AM157">
        <v>100</v>
      </c>
    </row>
    <row r="158" spans="1:40" x14ac:dyDescent="0.25">
      <c r="A158" t="s">
        <v>11161</v>
      </c>
      <c r="B158">
        <v>4</v>
      </c>
      <c r="C158">
        <v>4</v>
      </c>
      <c r="D158" t="s">
        <v>8734</v>
      </c>
      <c r="AD158">
        <v>1</v>
      </c>
      <c r="AE158" t="s">
        <v>10859</v>
      </c>
      <c r="AF158" t="s">
        <v>10811</v>
      </c>
      <c r="AG158">
        <v>3</v>
      </c>
      <c r="AH158">
        <v>8</v>
      </c>
      <c r="AI158">
        <v>10</v>
      </c>
      <c r="AJ158" t="b">
        <v>1</v>
      </c>
      <c r="AK158">
        <v>9</v>
      </c>
      <c r="AL158">
        <v>8.6</v>
      </c>
      <c r="AM158">
        <v>100</v>
      </c>
      <c r="AN158" t="s">
        <v>11023</v>
      </c>
    </row>
    <row r="159" spans="1:40" x14ac:dyDescent="0.25">
      <c r="A159" t="s">
        <v>11161</v>
      </c>
      <c r="B159">
        <v>4</v>
      </c>
      <c r="C159">
        <v>4</v>
      </c>
      <c r="D159" t="s">
        <v>73</v>
      </c>
      <c r="AD159">
        <v>1</v>
      </c>
      <c r="AE159" t="s">
        <v>10859</v>
      </c>
      <c r="AF159" t="s">
        <v>10811</v>
      </c>
      <c r="AG159">
        <v>3</v>
      </c>
      <c r="AH159">
        <v>12</v>
      </c>
      <c r="AI159">
        <v>15</v>
      </c>
      <c r="AJ159" t="b">
        <v>1</v>
      </c>
      <c r="AK159">
        <v>9</v>
      </c>
      <c r="AL159">
        <v>20</v>
      </c>
      <c r="AM159">
        <v>100</v>
      </c>
      <c r="AN159" t="s">
        <v>11022</v>
      </c>
    </row>
    <row r="160" spans="1:40" x14ac:dyDescent="0.25">
      <c r="A160" t="s">
        <v>11161</v>
      </c>
      <c r="B160">
        <v>4</v>
      </c>
      <c r="C160">
        <v>4</v>
      </c>
      <c r="D160" t="s">
        <v>249</v>
      </c>
      <c r="AD160">
        <v>1</v>
      </c>
      <c r="AE160" t="s">
        <v>10859</v>
      </c>
      <c r="AF160" t="s">
        <v>10811</v>
      </c>
      <c r="AG160">
        <v>4</v>
      </c>
      <c r="AH160">
        <v>6</v>
      </c>
      <c r="AI160">
        <v>8</v>
      </c>
      <c r="AJ160" t="b">
        <v>1</v>
      </c>
      <c r="AK160">
        <v>12</v>
      </c>
      <c r="AL160">
        <v>7.6</v>
      </c>
      <c r="AM160">
        <v>100</v>
      </c>
      <c r="AN160" t="s">
        <v>11023</v>
      </c>
    </row>
    <row r="161" spans="1:40" x14ac:dyDescent="0.25">
      <c r="A161" t="s">
        <v>11161</v>
      </c>
      <c r="B161">
        <v>4</v>
      </c>
      <c r="C161">
        <v>4</v>
      </c>
      <c r="D161" t="s">
        <v>41</v>
      </c>
      <c r="AD161">
        <v>3</v>
      </c>
      <c r="AE161" t="s">
        <v>10874</v>
      </c>
      <c r="AF161" t="s">
        <v>10811</v>
      </c>
      <c r="AG161">
        <v>4</v>
      </c>
      <c r="AH161">
        <v>8</v>
      </c>
      <c r="AI161">
        <v>10</v>
      </c>
      <c r="AJ161" t="b">
        <v>1</v>
      </c>
      <c r="AK161">
        <v>12</v>
      </c>
      <c r="AL161">
        <v>8.5</v>
      </c>
      <c r="AM161">
        <v>100</v>
      </c>
      <c r="AN161" t="s">
        <v>11023</v>
      </c>
    </row>
    <row r="162" spans="1:40" x14ac:dyDescent="0.25">
      <c r="A162" t="s">
        <v>11161</v>
      </c>
      <c r="B162">
        <v>4</v>
      </c>
      <c r="C162">
        <v>5</v>
      </c>
      <c r="D162" t="s">
        <v>356</v>
      </c>
      <c r="AD162">
        <v>3</v>
      </c>
      <c r="AE162" t="s">
        <v>9676</v>
      </c>
      <c r="AF162" t="s">
        <v>10814</v>
      </c>
      <c r="AG162">
        <v>1</v>
      </c>
      <c r="AJ162" t="b">
        <v>1</v>
      </c>
      <c r="AK162">
        <v>7</v>
      </c>
      <c r="AM162">
        <v>175</v>
      </c>
    </row>
    <row r="163" spans="1:40" x14ac:dyDescent="0.25">
      <c r="A163" t="s">
        <v>11161</v>
      </c>
      <c r="B163">
        <v>4</v>
      </c>
      <c r="C163">
        <v>5</v>
      </c>
      <c r="D163" t="s">
        <v>73</v>
      </c>
      <c r="AD163">
        <v>3</v>
      </c>
      <c r="AE163" t="s">
        <v>9676</v>
      </c>
      <c r="AF163" t="s">
        <v>10811</v>
      </c>
      <c r="AG163">
        <v>3</v>
      </c>
      <c r="AH163">
        <v>15</v>
      </c>
      <c r="AI163">
        <v>20</v>
      </c>
      <c r="AJ163" t="b">
        <v>1</v>
      </c>
      <c r="AK163">
        <v>18</v>
      </c>
      <c r="AL163">
        <v>19.399999999999999</v>
      </c>
      <c r="AM163">
        <v>100</v>
      </c>
      <c r="AN163" t="s">
        <v>11023</v>
      </c>
    </row>
    <row r="164" spans="1:40" x14ac:dyDescent="0.25">
      <c r="A164" t="s">
        <v>11161</v>
      </c>
      <c r="B164">
        <v>4</v>
      </c>
      <c r="C164">
        <v>5</v>
      </c>
      <c r="D164" t="s">
        <v>8734</v>
      </c>
      <c r="AD164">
        <v>3</v>
      </c>
      <c r="AE164" t="s">
        <v>9676</v>
      </c>
      <c r="AF164" t="s">
        <v>10811</v>
      </c>
      <c r="AG164">
        <v>3</v>
      </c>
      <c r="AH164">
        <v>8</v>
      </c>
      <c r="AI164">
        <v>10</v>
      </c>
      <c r="AJ164" t="b">
        <v>1</v>
      </c>
      <c r="AK164">
        <v>17</v>
      </c>
      <c r="AL164">
        <v>8.4</v>
      </c>
      <c r="AM164">
        <v>94.4</v>
      </c>
      <c r="AN164" t="s">
        <v>11023</v>
      </c>
    </row>
    <row r="165" spans="1:40" x14ac:dyDescent="0.25">
      <c r="A165" t="s">
        <v>11161</v>
      </c>
      <c r="B165">
        <v>4</v>
      </c>
      <c r="C165">
        <v>5</v>
      </c>
      <c r="D165" t="s">
        <v>20</v>
      </c>
      <c r="AD165">
        <v>3</v>
      </c>
      <c r="AE165" t="s">
        <v>9676</v>
      </c>
      <c r="AF165" t="s">
        <v>10811</v>
      </c>
      <c r="AG165">
        <v>3</v>
      </c>
      <c r="AJ165" t="b">
        <v>1</v>
      </c>
      <c r="AK165">
        <v>18</v>
      </c>
      <c r="AM165">
        <v>100</v>
      </c>
    </row>
    <row r="166" spans="1:40" x14ac:dyDescent="0.25">
      <c r="A166" t="s">
        <v>11161</v>
      </c>
      <c r="B166">
        <v>4</v>
      </c>
      <c r="C166">
        <v>5</v>
      </c>
      <c r="D166" t="s">
        <v>112</v>
      </c>
      <c r="AD166">
        <v>4</v>
      </c>
      <c r="AE166" t="s">
        <v>9744</v>
      </c>
      <c r="AF166" t="s">
        <v>10811</v>
      </c>
      <c r="AG166">
        <v>3</v>
      </c>
      <c r="AH166">
        <v>12</v>
      </c>
      <c r="AI166">
        <v>15</v>
      </c>
      <c r="AJ166" t="b">
        <v>1</v>
      </c>
      <c r="AK166">
        <v>18</v>
      </c>
      <c r="AL166">
        <v>14.1</v>
      </c>
      <c r="AM166">
        <v>100</v>
      </c>
      <c r="AN166" t="s">
        <v>11023</v>
      </c>
    </row>
    <row r="167" spans="1:40" x14ac:dyDescent="0.25">
      <c r="A167" t="s">
        <v>11161</v>
      </c>
      <c r="B167">
        <v>4</v>
      </c>
      <c r="C167">
        <v>5</v>
      </c>
      <c r="D167" t="s">
        <v>41</v>
      </c>
      <c r="AD167">
        <v>3</v>
      </c>
      <c r="AE167" t="s">
        <v>9676</v>
      </c>
      <c r="AF167" t="s">
        <v>10811</v>
      </c>
      <c r="AG167">
        <v>4</v>
      </c>
      <c r="AH167">
        <v>10</v>
      </c>
      <c r="AI167">
        <v>12</v>
      </c>
      <c r="AJ167" t="b">
        <v>1</v>
      </c>
      <c r="AK167">
        <v>24</v>
      </c>
      <c r="AL167">
        <v>7.8</v>
      </c>
      <c r="AM167">
        <v>100</v>
      </c>
      <c r="AN167" t="s">
        <v>11024</v>
      </c>
    </row>
    <row r="168" spans="1:40" x14ac:dyDescent="0.25">
      <c r="A168" t="s">
        <v>11161</v>
      </c>
      <c r="B168">
        <v>4</v>
      </c>
      <c r="C168">
        <v>5</v>
      </c>
      <c r="D168" t="s">
        <v>222</v>
      </c>
      <c r="AD168">
        <v>4</v>
      </c>
      <c r="AE168" t="s">
        <v>9744</v>
      </c>
      <c r="AF168" t="s">
        <v>10811</v>
      </c>
      <c r="AG168">
        <v>3</v>
      </c>
      <c r="AH168">
        <v>10</v>
      </c>
      <c r="AI168">
        <v>12</v>
      </c>
      <c r="AJ168" t="b">
        <v>1</v>
      </c>
      <c r="AK168">
        <v>15</v>
      </c>
      <c r="AL168">
        <v>11.1</v>
      </c>
      <c r="AM168">
        <v>100</v>
      </c>
      <c r="AN168" t="s">
        <v>11023</v>
      </c>
    </row>
    <row r="169" spans="1:40" x14ac:dyDescent="0.25">
      <c r="A169" t="s">
        <v>11161</v>
      </c>
      <c r="B169">
        <v>4</v>
      </c>
      <c r="C169">
        <v>5</v>
      </c>
      <c r="D169" t="s">
        <v>8734</v>
      </c>
      <c r="AD169">
        <v>4</v>
      </c>
      <c r="AE169" t="s">
        <v>9744</v>
      </c>
      <c r="AF169" t="s">
        <v>10811</v>
      </c>
      <c r="AG169">
        <v>3</v>
      </c>
      <c r="AH169">
        <v>8</v>
      </c>
      <c r="AI169">
        <v>10</v>
      </c>
      <c r="AJ169" t="b">
        <v>1</v>
      </c>
      <c r="AK169">
        <v>20</v>
      </c>
      <c r="AL169">
        <v>8.9</v>
      </c>
      <c r="AM169">
        <v>111.1</v>
      </c>
      <c r="AN169" t="s">
        <v>11023</v>
      </c>
    </row>
    <row r="170" spans="1:40" x14ac:dyDescent="0.25">
      <c r="A170" t="s">
        <v>11161</v>
      </c>
      <c r="B170">
        <v>4</v>
      </c>
      <c r="C170">
        <v>5</v>
      </c>
      <c r="D170" t="s">
        <v>303</v>
      </c>
      <c r="AD170">
        <v>4</v>
      </c>
      <c r="AE170" t="s">
        <v>9744</v>
      </c>
      <c r="AF170" t="s">
        <v>10811</v>
      </c>
      <c r="AG170">
        <v>3</v>
      </c>
      <c r="AH170">
        <v>12</v>
      </c>
      <c r="AI170">
        <v>15</v>
      </c>
      <c r="AJ170" t="b">
        <v>1</v>
      </c>
      <c r="AK170">
        <v>18</v>
      </c>
      <c r="AL170">
        <v>14.4</v>
      </c>
      <c r="AM170">
        <v>100</v>
      </c>
      <c r="AN170" t="s">
        <v>11023</v>
      </c>
    </row>
    <row r="171" spans="1:40" x14ac:dyDescent="0.25">
      <c r="A171" t="s">
        <v>11161</v>
      </c>
      <c r="B171">
        <v>4</v>
      </c>
      <c r="C171">
        <v>5</v>
      </c>
      <c r="D171" t="s">
        <v>1534</v>
      </c>
      <c r="AD171">
        <v>4</v>
      </c>
      <c r="AE171" t="s">
        <v>9744</v>
      </c>
      <c r="AF171" t="s">
        <v>10811</v>
      </c>
      <c r="AG171">
        <v>3</v>
      </c>
      <c r="AJ171" t="b">
        <v>1</v>
      </c>
      <c r="AK171">
        <v>18</v>
      </c>
      <c r="AM171">
        <v>100</v>
      </c>
    </row>
    <row r="172" spans="1:40" x14ac:dyDescent="0.25">
      <c r="A172" t="s">
        <v>11161</v>
      </c>
      <c r="B172">
        <v>4</v>
      </c>
      <c r="C172">
        <v>5</v>
      </c>
      <c r="D172" t="s">
        <v>356</v>
      </c>
      <c r="AD172">
        <v>4</v>
      </c>
      <c r="AE172" t="s">
        <v>9744</v>
      </c>
      <c r="AF172" t="s">
        <v>10814</v>
      </c>
      <c r="AG172">
        <v>1</v>
      </c>
      <c r="AJ172" t="b">
        <v>1</v>
      </c>
      <c r="AK172">
        <v>10</v>
      </c>
      <c r="AM172">
        <v>200</v>
      </c>
    </row>
    <row r="173" spans="1:40" x14ac:dyDescent="0.25">
      <c r="A173" t="s">
        <v>11161</v>
      </c>
      <c r="B173">
        <v>4</v>
      </c>
      <c r="C173">
        <v>5</v>
      </c>
      <c r="D173" t="s">
        <v>214</v>
      </c>
      <c r="AD173">
        <v>4</v>
      </c>
      <c r="AE173" t="s">
        <v>9744</v>
      </c>
      <c r="AF173" t="s">
        <v>10811</v>
      </c>
      <c r="AG173">
        <v>4</v>
      </c>
      <c r="AH173">
        <v>10</v>
      </c>
      <c r="AI173">
        <v>12</v>
      </c>
      <c r="AJ173" t="b">
        <v>1</v>
      </c>
      <c r="AK173">
        <v>24</v>
      </c>
      <c r="AL173">
        <v>10.199999999999999</v>
      </c>
      <c r="AM173">
        <v>100</v>
      </c>
      <c r="AN173" t="s">
        <v>11023</v>
      </c>
    </row>
    <row r="174" spans="1:40" x14ac:dyDescent="0.25">
      <c r="A174" t="s">
        <v>11161</v>
      </c>
      <c r="B174">
        <v>4</v>
      </c>
      <c r="C174">
        <v>5</v>
      </c>
      <c r="D174" t="s">
        <v>15</v>
      </c>
      <c r="AD174">
        <v>3</v>
      </c>
      <c r="AE174" t="s">
        <v>9676</v>
      </c>
      <c r="AF174" t="s">
        <v>10811</v>
      </c>
      <c r="AG174">
        <v>3</v>
      </c>
      <c r="AJ174" t="b">
        <v>1</v>
      </c>
      <c r="AK174">
        <v>18</v>
      </c>
      <c r="AM174">
        <v>100</v>
      </c>
    </row>
    <row r="175" spans="1:40" x14ac:dyDescent="0.25">
      <c r="A175" t="s">
        <v>11161</v>
      </c>
      <c r="B175">
        <v>4</v>
      </c>
      <c r="C175">
        <v>5</v>
      </c>
      <c r="D175" t="s">
        <v>45</v>
      </c>
      <c r="AD175">
        <v>3</v>
      </c>
      <c r="AE175" t="s">
        <v>9676</v>
      </c>
      <c r="AF175" t="s">
        <v>10811</v>
      </c>
      <c r="AG175">
        <v>3</v>
      </c>
      <c r="AH175">
        <v>10</v>
      </c>
      <c r="AI175">
        <v>12</v>
      </c>
      <c r="AJ175" t="b">
        <v>1</v>
      </c>
      <c r="AK175">
        <v>18</v>
      </c>
      <c r="AL175">
        <v>11.3</v>
      </c>
      <c r="AM175">
        <v>100</v>
      </c>
      <c r="AN175" t="s">
        <v>11023</v>
      </c>
    </row>
    <row r="176" spans="1:40" x14ac:dyDescent="0.25">
      <c r="A176" t="s">
        <v>11161</v>
      </c>
      <c r="B176">
        <v>4</v>
      </c>
      <c r="C176">
        <v>5</v>
      </c>
      <c r="D176" t="s">
        <v>303</v>
      </c>
      <c r="AD176">
        <v>2</v>
      </c>
      <c r="AE176" t="s">
        <v>9591</v>
      </c>
      <c r="AF176" t="s">
        <v>10811</v>
      </c>
      <c r="AG176">
        <v>3</v>
      </c>
      <c r="AH176">
        <v>12</v>
      </c>
      <c r="AI176">
        <v>15</v>
      </c>
      <c r="AJ176" t="b">
        <v>1</v>
      </c>
      <c r="AK176">
        <v>19</v>
      </c>
      <c r="AL176">
        <v>13</v>
      </c>
      <c r="AM176">
        <v>105.6</v>
      </c>
      <c r="AN176" t="s">
        <v>11023</v>
      </c>
    </row>
    <row r="177" spans="1:40" x14ac:dyDescent="0.25">
      <c r="A177" t="s">
        <v>11161</v>
      </c>
      <c r="B177">
        <v>4</v>
      </c>
      <c r="C177">
        <v>5</v>
      </c>
      <c r="D177" t="s">
        <v>249</v>
      </c>
      <c r="AD177">
        <v>1</v>
      </c>
      <c r="AE177" t="s">
        <v>9528</v>
      </c>
      <c r="AF177" t="s">
        <v>10811</v>
      </c>
      <c r="AG177">
        <v>4</v>
      </c>
      <c r="AH177">
        <v>6</v>
      </c>
      <c r="AI177">
        <v>8</v>
      </c>
      <c r="AJ177" t="b">
        <v>1</v>
      </c>
      <c r="AK177">
        <v>24</v>
      </c>
      <c r="AL177">
        <v>8</v>
      </c>
      <c r="AM177">
        <v>100</v>
      </c>
      <c r="AN177" t="s">
        <v>11023</v>
      </c>
    </row>
    <row r="178" spans="1:40" x14ac:dyDescent="0.25">
      <c r="A178" t="s">
        <v>11161</v>
      </c>
      <c r="B178">
        <v>4</v>
      </c>
      <c r="C178">
        <v>5</v>
      </c>
      <c r="D178" t="s">
        <v>256</v>
      </c>
      <c r="AD178">
        <v>1</v>
      </c>
      <c r="AE178" t="s">
        <v>9528</v>
      </c>
      <c r="AF178" t="s">
        <v>10811</v>
      </c>
      <c r="AG178">
        <v>3</v>
      </c>
      <c r="AH178">
        <v>8</v>
      </c>
      <c r="AI178">
        <v>8</v>
      </c>
      <c r="AJ178" t="b">
        <v>1</v>
      </c>
      <c r="AK178">
        <v>18</v>
      </c>
      <c r="AL178">
        <v>8</v>
      </c>
      <c r="AM178">
        <v>100</v>
      </c>
      <c r="AN178" t="s">
        <v>11023</v>
      </c>
    </row>
    <row r="179" spans="1:40" x14ac:dyDescent="0.25">
      <c r="A179" t="s">
        <v>11161</v>
      </c>
      <c r="B179">
        <v>4</v>
      </c>
      <c r="C179">
        <v>5</v>
      </c>
      <c r="D179" t="s">
        <v>45</v>
      </c>
      <c r="AD179">
        <v>1</v>
      </c>
      <c r="AE179" t="s">
        <v>9528</v>
      </c>
      <c r="AF179" t="s">
        <v>10811</v>
      </c>
      <c r="AG179">
        <v>3</v>
      </c>
      <c r="AH179">
        <v>10</v>
      </c>
      <c r="AI179">
        <v>10</v>
      </c>
      <c r="AJ179" t="b">
        <v>1</v>
      </c>
      <c r="AK179">
        <v>18</v>
      </c>
      <c r="AL179">
        <v>10.199999999999999</v>
      </c>
      <c r="AM179">
        <v>100</v>
      </c>
      <c r="AN179" t="s">
        <v>11022</v>
      </c>
    </row>
    <row r="180" spans="1:40" x14ac:dyDescent="0.25">
      <c r="A180" t="s">
        <v>11161</v>
      </c>
      <c r="B180">
        <v>4</v>
      </c>
      <c r="C180">
        <v>5</v>
      </c>
      <c r="D180" t="s">
        <v>15</v>
      </c>
      <c r="AD180">
        <v>1</v>
      </c>
      <c r="AE180" t="s">
        <v>9528</v>
      </c>
      <c r="AF180" t="s">
        <v>10811</v>
      </c>
      <c r="AG180">
        <v>3</v>
      </c>
      <c r="AJ180" t="b">
        <v>1</v>
      </c>
      <c r="AK180">
        <v>18</v>
      </c>
      <c r="AM180">
        <v>100</v>
      </c>
    </row>
    <row r="181" spans="1:40" x14ac:dyDescent="0.25">
      <c r="A181" t="s">
        <v>11161</v>
      </c>
      <c r="B181">
        <v>4</v>
      </c>
      <c r="C181">
        <v>5</v>
      </c>
      <c r="D181" t="s">
        <v>329</v>
      </c>
      <c r="AD181">
        <v>1</v>
      </c>
      <c r="AE181" t="s">
        <v>9528</v>
      </c>
      <c r="AF181" t="s">
        <v>10811</v>
      </c>
      <c r="AG181">
        <v>3</v>
      </c>
      <c r="AJ181" t="b">
        <v>1</v>
      </c>
      <c r="AK181">
        <v>15</v>
      </c>
      <c r="AM181">
        <v>100</v>
      </c>
    </row>
    <row r="182" spans="1:40" x14ac:dyDescent="0.25">
      <c r="A182" t="s">
        <v>11161</v>
      </c>
      <c r="B182">
        <v>4</v>
      </c>
      <c r="C182">
        <v>5</v>
      </c>
      <c r="D182" t="s">
        <v>356</v>
      </c>
      <c r="AD182">
        <v>1</v>
      </c>
      <c r="AE182" t="s">
        <v>9528</v>
      </c>
      <c r="AF182" t="s">
        <v>10814</v>
      </c>
      <c r="AG182">
        <v>1</v>
      </c>
      <c r="AJ182" t="b">
        <v>1</v>
      </c>
      <c r="AK182">
        <v>10</v>
      </c>
      <c r="AM182">
        <v>200</v>
      </c>
    </row>
    <row r="183" spans="1:40" x14ac:dyDescent="0.25">
      <c r="A183" t="s">
        <v>11161</v>
      </c>
      <c r="B183">
        <v>4</v>
      </c>
      <c r="C183">
        <v>5</v>
      </c>
      <c r="D183" t="s">
        <v>41</v>
      </c>
      <c r="AD183">
        <v>1</v>
      </c>
      <c r="AE183" t="s">
        <v>9528</v>
      </c>
      <c r="AF183" t="s">
        <v>10811</v>
      </c>
      <c r="AG183">
        <v>4</v>
      </c>
      <c r="AH183">
        <v>8</v>
      </c>
      <c r="AI183">
        <v>10</v>
      </c>
      <c r="AJ183" t="b">
        <v>1</v>
      </c>
      <c r="AK183">
        <v>24</v>
      </c>
      <c r="AL183">
        <v>7.8</v>
      </c>
      <c r="AM183">
        <v>100</v>
      </c>
      <c r="AN183" t="s">
        <v>11024</v>
      </c>
    </row>
    <row r="184" spans="1:40" x14ac:dyDescent="0.25">
      <c r="A184" t="s">
        <v>11161</v>
      </c>
      <c r="B184">
        <v>4</v>
      </c>
      <c r="C184">
        <v>5</v>
      </c>
      <c r="D184" t="s">
        <v>2295</v>
      </c>
      <c r="AD184">
        <v>2</v>
      </c>
      <c r="AE184" t="s">
        <v>9591</v>
      </c>
      <c r="AF184" t="s">
        <v>10811</v>
      </c>
      <c r="AG184">
        <v>3</v>
      </c>
      <c r="AH184">
        <v>8</v>
      </c>
      <c r="AI184">
        <v>10</v>
      </c>
      <c r="AJ184" t="b">
        <v>1</v>
      </c>
      <c r="AK184">
        <v>18</v>
      </c>
      <c r="AL184">
        <v>10.199999999999999</v>
      </c>
      <c r="AM184">
        <v>100</v>
      </c>
      <c r="AN184" t="s">
        <v>11022</v>
      </c>
    </row>
    <row r="185" spans="1:40" x14ac:dyDescent="0.25">
      <c r="A185" t="s">
        <v>11161</v>
      </c>
      <c r="B185">
        <v>4</v>
      </c>
      <c r="C185">
        <v>5</v>
      </c>
      <c r="D185" t="s">
        <v>192</v>
      </c>
      <c r="AD185">
        <v>2</v>
      </c>
      <c r="AE185" t="s">
        <v>9591</v>
      </c>
      <c r="AF185" t="s">
        <v>10811</v>
      </c>
      <c r="AG185">
        <v>3</v>
      </c>
      <c r="AH185">
        <v>6</v>
      </c>
      <c r="AI185">
        <v>8</v>
      </c>
      <c r="AJ185" t="b">
        <v>1</v>
      </c>
      <c r="AK185">
        <v>18</v>
      </c>
      <c r="AL185">
        <v>7.7</v>
      </c>
      <c r="AM185">
        <v>100</v>
      </c>
      <c r="AN185" t="s">
        <v>11023</v>
      </c>
    </row>
    <row r="186" spans="1:40" x14ac:dyDescent="0.25">
      <c r="A186" t="s">
        <v>11161</v>
      </c>
      <c r="B186">
        <v>4</v>
      </c>
      <c r="C186">
        <v>5</v>
      </c>
      <c r="D186" t="s">
        <v>214</v>
      </c>
      <c r="AD186">
        <v>2</v>
      </c>
      <c r="AE186" t="s">
        <v>9591</v>
      </c>
      <c r="AF186" t="s">
        <v>10811</v>
      </c>
      <c r="AG186">
        <v>4</v>
      </c>
      <c r="AH186">
        <v>10</v>
      </c>
      <c r="AI186">
        <v>12</v>
      </c>
      <c r="AJ186" t="b">
        <v>1</v>
      </c>
      <c r="AK186">
        <v>24</v>
      </c>
      <c r="AL186">
        <v>8.5</v>
      </c>
      <c r="AM186">
        <v>100</v>
      </c>
      <c r="AN186" t="s">
        <v>11024</v>
      </c>
    </row>
    <row r="187" spans="1:40" x14ac:dyDescent="0.25">
      <c r="A187" t="s">
        <v>11161</v>
      </c>
      <c r="B187">
        <v>4</v>
      </c>
      <c r="C187">
        <v>5</v>
      </c>
      <c r="D187" t="s">
        <v>356</v>
      </c>
      <c r="AD187">
        <v>2</v>
      </c>
      <c r="AE187" t="s">
        <v>9591</v>
      </c>
      <c r="AF187" t="s">
        <v>10814</v>
      </c>
      <c r="AG187">
        <v>1</v>
      </c>
      <c r="AJ187" t="b">
        <v>1</v>
      </c>
      <c r="AK187">
        <v>7</v>
      </c>
      <c r="AM187">
        <v>175</v>
      </c>
    </row>
    <row r="188" spans="1:40" x14ac:dyDescent="0.25">
      <c r="A188" t="s">
        <v>11161</v>
      </c>
      <c r="B188">
        <v>4</v>
      </c>
      <c r="C188">
        <v>5</v>
      </c>
      <c r="D188" t="s">
        <v>235</v>
      </c>
      <c r="AD188">
        <v>2</v>
      </c>
      <c r="AE188" t="s">
        <v>9591</v>
      </c>
      <c r="AF188" t="s">
        <v>10811</v>
      </c>
      <c r="AG188">
        <v>3</v>
      </c>
      <c r="AH188">
        <v>10</v>
      </c>
      <c r="AI188">
        <v>12</v>
      </c>
      <c r="AJ188" t="b">
        <v>1</v>
      </c>
      <c r="AK188">
        <v>4</v>
      </c>
      <c r="AL188">
        <v>12</v>
      </c>
      <c r="AM188">
        <v>133.30000000000001</v>
      </c>
      <c r="AN188" t="s">
        <v>11023</v>
      </c>
    </row>
    <row r="189" spans="1:40" x14ac:dyDescent="0.25">
      <c r="A189" t="s">
        <v>11161</v>
      </c>
      <c r="B189">
        <v>4</v>
      </c>
      <c r="C189">
        <v>5</v>
      </c>
      <c r="D189" t="s">
        <v>1404</v>
      </c>
      <c r="AD189">
        <v>2</v>
      </c>
      <c r="AE189" t="s">
        <v>9591</v>
      </c>
      <c r="AF189" t="s">
        <v>10811</v>
      </c>
      <c r="AG189">
        <v>4</v>
      </c>
      <c r="AH189">
        <v>6</v>
      </c>
      <c r="AI189">
        <v>8</v>
      </c>
      <c r="AJ189" t="b">
        <v>1</v>
      </c>
      <c r="AK189">
        <v>24</v>
      </c>
      <c r="AL189">
        <v>7.4</v>
      </c>
      <c r="AM189">
        <v>100</v>
      </c>
      <c r="AN189" t="s">
        <v>11023</v>
      </c>
    </row>
    <row r="190" spans="1:40" x14ac:dyDescent="0.25">
      <c r="A190" t="s">
        <v>11161</v>
      </c>
      <c r="B190">
        <v>4</v>
      </c>
      <c r="C190">
        <v>6</v>
      </c>
      <c r="D190" t="s">
        <v>79</v>
      </c>
      <c r="AD190">
        <v>3</v>
      </c>
      <c r="AE190" t="s">
        <v>10930</v>
      </c>
      <c r="AF190" t="s">
        <v>10811</v>
      </c>
      <c r="AG190">
        <v>3</v>
      </c>
      <c r="AH190">
        <v>12</v>
      </c>
      <c r="AI190">
        <v>15</v>
      </c>
      <c r="AJ190" t="b">
        <v>1</v>
      </c>
      <c r="AK190">
        <v>17</v>
      </c>
      <c r="AL190">
        <v>15.7</v>
      </c>
      <c r="AM190">
        <v>113.3</v>
      </c>
      <c r="AN190" t="s">
        <v>11022</v>
      </c>
    </row>
    <row r="191" spans="1:40" x14ac:dyDescent="0.25">
      <c r="A191" t="s">
        <v>11161</v>
      </c>
      <c r="B191">
        <v>4</v>
      </c>
      <c r="C191">
        <v>6</v>
      </c>
      <c r="D191" t="s">
        <v>363</v>
      </c>
      <c r="AD191">
        <v>4</v>
      </c>
      <c r="AE191" t="s">
        <v>10936</v>
      </c>
      <c r="AF191" t="s">
        <v>10814</v>
      </c>
      <c r="AG191">
        <v>6</v>
      </c>
      <c r="AJ191" t="b">
        <v>1</v>
      </c>
      <c r="AK191">
        <v>31</v>
      </c>
      <c r="AM191">
        <v>103.3</v>
      </c>
    </row>
    <row r="192" spans="1:40" x14ac:dyDescent="0.25">
      <c r="A192" t="s">
        <v>11161</v>
      </c>
      <c r="B192">
        <v>4</v>
      </c>
      <c r="C192">
        <v>6</v>
      </c>
      <c r="D192" t="s">
        <v>1534</v>
      </c>
      <c r="AD192">
        <v>4</v>
      </c>
      <c r="AE192" t="s">
        <v>10936</v>
      </c>
      <c r="AF192" t="s">
        <v>10811</v>
      </c>
      <c r="AG192">
        <v>3</v>
      </c>
      <c r="AJ192" t="b">
        <v>1</v>
      </c>
      <c r="AK192">
        <v>15</v>
      </c>
      <c r="AM192">
        <v>100</v>
      </c>
    </row>
    <row r="193" spans="1:40" x14ac:dyDescent="0.25">
      <c r="A193" t="s">
        <v>11161</v>
      </c>
      <c r="B193">
        <v>4</v>
      </c>
      <c r="C193">
        <v>6</v>
      </c>
      <c r="D193" t="s">
        <v>222</v>
      </c>
      <c r="AD193">
        <v>4</v>
      </c>
      <c r="AE193" t="s">
        <v>10936</v>
      </c>
      <c r="AF193" t="s">
        <v>10811</v>
      </c>
      <c r="AG193">
        <v>3</v>
      </c>
      <c r="AH193">
        <v>10</v>
      </c>
      <c r="AI193">
        <v>10</v>
      </c>
      <c r="AJ193" t="b">
        <v>1</v>
      </c>
      <c r="AK193">
        <v>16</v>
      </c>
      <c r="AL193">
        <v>8.6</v>
      </c>
      <c r="AM193">
        <v>106.7</v>
      </c>
      <c r="AN193" t="s">
        <v>11024</v>
      </c>
    </row>
    <row r="194" spans="1:40" x14ac:dyDescent="0.25">
      <c r="A194" t="s">
        <v>11161</v>
      </c>
      <c r="B194">
        <v>4</v>
      </c>
      <c r="C194">
        <v>6</v>
      </c>
      <c r="D194" t="s">
        <v>129</v>
      </c>
      <c r="AD194">
        <v>4</v>
      </c>
      <c r="AE194" t="s">
        <v>10936</v>
      </c>
      <c r="AF194" t="s">
        <v>10811</v>
      </c>
      <c r="AG194">
        <v>3</v>
      </c>
      <c r="AH194">
        <v>10</v>
      </c>
      <c r="AI194">
        <v>10</v>
      </c>
      <c r="AJ194" t="b">
        <v>1</v>
      </c>
      <c r="AK194">
        <v>14</v>
      </c>
      <c r="AL194">
        <v>9.5</v>
      </c>
      <c r="AM194">
        <v>93.3</v>
      </c>
      <c r="AN194" t="s">
        <v>11024</v>
      </c>
    </row>
    <row r="195" spans="1:40" x14ac:dyDescent="0.25">
      <c r="A195" t="s">
        <v>11161</v>
      </c>
      <c r="B195">
        <v>4</v>
      </c>
      <c r="C195">
        <v>6</v>
      </c>
      <c r="D195" t="s">
        <v>229</v>
      </c>
      <c r="AD195">
        <v>4</v>
      </c>
      <c r="AE195" t="s">
        <v>10936</v>
      </c>
      <c r="AF195" t="s">
        <v>10811</v>
      </c>
      <c r="AG195">
        <v>3</v>
      </c>
      <c r="AH195">
        <v>12</v>
      </c>
      <c r="AI195">
        <v>15</v>
      </c>
      <c r="AJ195" t="b">
        <v>1</v>
      </c>
      <c r="AK195">
        <v>17</v>
      </c>
      <c r="AL195">
        <v>10.1</v>
      </c>
      <c r="AM195">
        <v>113.3</v>
      </c>
      <c r="AN195" t="s">
        <v>11024</v>
      </c>
    </row>
    <row r="196" spans="1:40" x14ac:dyDescent="0.25">
      <c r="A196" t="s">
        <v>11161</v>
      </c>
      <c r="B196">
        <v>4</v>
      </c>
      <c r="C196">
        <v>6</v>
      </c>
      <c r="D196" t="s">
        <v>112</v>
      </c>
      <c r="AD196">
        <v>4</v>
      </c>
      <c r="AE196" t="s">
        <v>10936</v>
      </c>
      <c r="AF196" t="s">
        <v>10811</v>
      </c>
      <c r="AG196">
        <v>3</v>
      </c>
      <c r="AH196">
        <v>12</v>
      </c>
      <c r="AI196">
        <v>15</v>
      </c>
      <c r="AJ196" t="b">
        <v>1</v>
      </c>
      <c r="AK196">
        <v>15</v>
      </c>
      <c r="AL196">
        <v>14.5</v>
      </c>
      <c r="AM196">
        <v>100</v>
      </c>
      <c r="AN196" t="s">
        <v>11023</v>
      </c>
    </row>
    <row r="197" spans="1:40" x14ac:dyDescent="0.25">
      <c r="A197" t="s">
        <v>11161</v>
      </c>
      <c r="B197">
        <v>4</v>
      </c>
      <c r="C197">
        <v>6</v>
      </c>
      <c r="D197" t="s">
        <v>356</v>
      </c>
      <c r="AD197">
        <v>3</v>
      </c>
      <c r="AE197" t="s">
        <v>10930</v>
      </c>
      <c r="AF197" t="s">
        <v>10814</v>
      </c>
      <c r="AG197">
        <v>1</v>
      </c>
      <c r="AJ197" t="b">
        <v>1</v>
      </c>
      <c r="AK197">
        <v>4</v>
      </c>
      <c r="AM197">
        <v>100</v>
      </c>
    </row>
    <row r="198" spans="1:40" x14ac:dyDescent="0.25">
      <c r="A198" t="s">
        <v>11161</v>
      </c>
      <c r="B198">
        <v>4</v>
      </c>
      <c r="C198">
        <v>6</v>
      </c>
      <c r="D198" t="s">
        <v>99</v>
      </c>
      <c r="AD198">
        <v>3</v>
      </c>
      <c r="AE198" t="s">
        <v>10930</v>
      </c>
      <c r="AF198" t="s">
        <v>10811</v>
      </c>
      <c r="AG198">
        <v>3</v>
      </c>
      <c r="AH198">
        <v>10</v>
      </c>
      <c r="AI198">
        <v>12</v>
      </c>
      <c r="AJ198" t="b">
        <v>1</v>
      </c>
      <c r="AK198">
        <v>15</v>
      </c>
      <c r="AL198">
        <v>11.5</v>
      </c>
      <c r="AM198">
        <v>100</v>
      </c>
      <c r="AN198" t="s">
        <v>11023</v>
      </c>
    </row>
    <row r="199" spans="1:40" x14ac:dyDescent="0.25">
      <c r="A199" t="s">
        <v>11161</v>
      </c>
      <c r="B199">
        <v>4</v>
      </c>
      <c r="C199">
        <v>6</v>
      </c>
      <c r="D199" t="s">
        <v>55</v>
      </c>
      <c r="AD199">
        <v>3</v>
      </c>
      <c r="AE199" t="s">
        <v>10930</v>
      </c>
      <c r="AF199" t="s">
        <v>10811</v>
      </c>
      <c r="AG199">
        <v>4</v>
      </c>
      <c r="AH199">
        <v>10</v>
      </c>
      <c r="AI199">
        <v>12</v>
      </c>
      <c r="AJ199" t="b">
        <v>1</v>
      </c>
      <c r="AK199">
        <v>19</v>
      </c>
      <c r="AL199">
        <v>11</v>
      </c>
      <c r="AM199">
        <v>95</v>
      </c>
      <c r="AN199" t="s">
        <v>11023</v>
      </c>
    </row>
    <row r="200" spans="1:40" x14ac:dyDescent="0.25">
      <c r="A200" t="s">
        <v>11161</v>
      </c>
      <c r="B200">
        <v>4</v>
      </c>
      <c r="C200">
        <v>6</v>
      </c>
      <c r="D200" t="s">
        <v>15</v>
      </c>
      <c r="AD200">
        <v>3</v>
      </c>
      <c r="AE200" t="s">
        <v>10930</v>
      </c>
      <c r="AF200" t="s">
        <v>10811</v>
      </c>
      <c r="AG200">
        <v>4</v>
      </c>
      <c r="AJ200" t="b">
        <v>1</v>
      </c>
      <c r="AK200">
        <v>20</v>
      </c>
      <c r="AM200">
        <v>100</v>
      </c>
    </row>
    <row r="201" spans="1:40" x14ac:dyDescent="0.25">
      <c r="A201" t="s">
        <v>11161</v>
      </c>
      <c r="B201">
        <v>4</v>
      </c>
      <c r="C201">
        <v>6</v>
      </c>
      <c r="D201" t="s">
        <v>24</v>
      </c>
      <c r="AD201">
        <v>1</v>
      </c>
      <c r="AE201" t="s">
        <v>10915</v>
      </c>
      <c r="AF201" t="s">
        <v>10811</v>
      </c>
      <c r="AG201">
        <v>3</v>
      </c>
      <c r="AH201">
        <v>6</v>
      </c>
      <c r="AI201">
        <v>10</v>
      </c>
      <c r="AJ201" t="b">
        <v>1</v>
      </c>
      <c r="AK201">
        <v>15</v>
      </c>
      <c r="AL201">
        <v>8</v>
      </c>
      <c r="AM201">
        <v>100</v>
      </c>
      <c r="AN201" t="s">
        <v>11023</v>
      </c>
    </row>
    <row r="202" spans="1:40" x14ac:dyDescent="0.25">
      <c r="A202" t="s">
        <v>11161</v>
      </c>
      <c r="B202">
        <v>4</v>
      </c>
      <c r="C202">
        <v>6</v>
      </c>
      <c r="D202" t="s">
        <v>415</v>
      </c>
      <c r="AD202">
        <v>2</v>
      </c>
      <c r="AE202" t="s">
        <v>10923</v>
      </c>
      <c r="AF202" t="s">
        <v>10811</v>
      </c>
      <c r="AG202">
        <v>2</v>
      </c>
      <c r="AJ202" t="b">
        <v>1</v>
      </c>
      <c r="AK202">
        <v>8</v>
      </c>
      <c r="AM202">
        <v>80</v>
      </c>
    </row>
    <row r="203" spans="1:40" x14ac:dyDescent="0.25">
      <c r="A203" t="s">
        <v>11161</v>
      </c>
      <c r="B203">
        <v>4</v>
      </c>
      <c r="C203">
        <v>6</v>
      </c>
      <c r="D203" t="s">
        <v>222</v>
      </c>
      <c r="AD203">
        <v>2</v>
      </c>
      <c r="AE203" t="s">
        <v>10923</v>
      </c>
      <c r="AF203" t="s">
        <v>10811</v>
      </c>
      <c r="AG203">
        <v>3</v>
      </c>
      <c r="AH203">
        <v>10</v>
      </c>
      <c r="AI203">
        <v>15</v>
      </c>
      <c r="AJ203" t="b">
        <v>1</v>
      </c>
      <c r="AK203">
        <v>15</v>
      </c>
      <c r="AL203">
        <v>11</v>
      </c>
      <c r="AM203">
        <v>100</v>
      </c>
      <c r="AN203" t="s">
        <v>11023</v>
      </c>
    </row>
    <row r="204" spans="1:40" x14ac:dyDescent="0.25">
      <c r="A204" t="s">
        <v>11161</v>
      </c>
      <c r="B204">
        <v>4</v>
      </c>
      <c r="C204">
        <v>6</v>
      </c>
      <c r="D204" t="s">
        <v>309</v>
      </c>
      <c r="AD204">
        <v>2</v>
      </c>
      <c r="AE204" t="s">
        <v>10923</v>
      </c>
      <c r="AF204" t="s">
        <v>10811</v>
      </c>
      <c r="AG204">
        <v>3</v>
      </c>
      <c r="AH204">
        <v>12</v>
      </c>
      <c r="AI204">
        <v>15</v>
      </c>
      <c r="AJ204" t="b">
        <v>1</v>
      </c>
      <c r="AK204">
        <v>15</v>
      </c>
      <c r="AL204">
        <v>13.8</v>
      </c>
      <c r="AM204">
        <v>100</v>
      </c>
      <c r="AN204" t="s">
        <v>11023</v>
      </c>
    </row>
    <row r="205" spans="1:40" x14ac:dyDescent="0.25">
      <c r="A205" t="s">
        <v>11161</v>
      </c>
      <c r="B205">
        <v>4</v>
      </c>
      <c r="C205">
        <v>6</v>
      </c>
      <c r="D205" t="s">
        <v>177</v>
      </c>
      <c r="AD205">
        <v>2</v>
      </c>
      <c r="AE205" t="s">
        <v>10923</v>
      </c>
      <c r="AF205" t="s">
        <v>10811</v>
      </c>
      <c r="AG205">
        <v>3</v>
      </c>
      <c r="AH205">
        <v>8</v>
      </c>
      <c r="AI205">
        <v>8</v>
      </c>
      <c r="AJ205" t="b">
        <v>1</v>
      </c>
      <c r="AK205">
        <v>16</v>
      </c>
      <c r="AL205">
        <v>10.8</v>
      </c>
      <c r="AM205">
        <v>106.7</v>
      </c>
      <c r="AN205" t="s">
        <v>11022</v>
      </c>
    </row>
    <row r="206" spans="1:40" x14ac:dyDescent="0.25">
      <c r="A206" t="s">
        <v>11161</v>
      </c>
      <c r="B206">
        <v>4</v>
      </c>
      <c r="C206">
        <v>6</v>
      </c>
      <c r="D206" t="s">
        <v>147</v>
      </c>
      <c r="AD206">
        <v>2</v>
      </c>
      <c r="AE206" t="s">
        <v>10923</v>
      </c>
      <c r="AF206" t="s">
        <v>10811</v>
      </c>
      <c r="AG206">
        <v>4</v>
      </c>
      <c r="AH206">
        <v>6</v>
      </c>
      <c r="AI206">
        <v>8</v>
      </c>
      <c r="AJ206" t="b">
        <v>1</v>
      </c>
      <c r="AK206">
        <v>22</v>
      </c>
      <c r="AL206">
        <v>7.2</v>
      </c>
      <c r="AM206">
        <v>110</v>
      </c>
      <c r="AN206" t="s">
        <v>11023</v>
      </c>
    </row>
    <row r="207" spans="1:40" x14ac:dyDescent="0.25">
      <c r="A207" t="s">
        <v>11161</v>
      </c>
      <c r="B207">
        <v>4</v>
      </c>
      <c r="C207">
        <v>6</v>
      </c>
      <c r="D207" t="s">
        <v>356</v>
      </c>
      <c r="AD207">
        <v>1</v>
      </c>
      <c r="AE207" t="s">
        <v>10915</v>
      </c>
      <c r="AF207" t="s">
        <v>10814</v>
      </c>
      <c r="AG207">
        <v>1</v>
      </c>
      <c r="AJ207" t="b">
        <v>1</v>
      </c>
      <c r="AK207">
        <v>5</v>
      </c>
      <c r="AM207">
        <v>100</v>
      </c>
    </row>
    <row r="208" spans="1:40" x14ac:dyDescent="0.25">
      <c r="A208" t="s">
        <v>11161</v>
      </c>
      <c r="B208">
        <v>4</v>
      </c>
      <c r="C208">
        <v>6</v>
      </c>
      <c r="D208" t="s">
        <v>96</v>
      </c>
      <c r="AD208">
        <v>1</v>
      </c>
      <c r="AE208" t="s">
        <v>10915</v>
      </c>
      <c r="AF208" t="s">
        <v>10811</v>
      </c>
      <c r="AG208">
        <v>3</v>
      </c>
      <c r="AH208">
        <v>8</v>
      </c>
      <c r="AI208">
        <v>12</v>
      </c>
      <c r="AJ208" t="b">
        <v>1</v>
      </c>
      <c r="AK208">
        <v>19</v>
      </c>
      <c r="AL208">
        <v>6.8</v>
      </c>
      <c r="AM208">
        <v>126.7</v>
      </c>
      <c r="AN208" t="s">
        <v>11024</v>
      </c>
    </row>
    <row r="209" spans="1:40" x14ac:dyDescent="0.25">
      <c r="A209" t="s">
        <v>11161</v>
      </c>
      <c r="B209">
        <v>4</v>
      </c>
      <c r="C209">
        <v>6</v>
      </c>
      <c r="D209" t="s">
        <v>32</v>
      </c>
      <c r="AD209">
        <v>1</v>
      </c>
      <c r="AE209" t="s">
        <v>10915</v>
      </c>
      <c r="AF209" t="s">
        <v>10811</v>
      </c>
      <c r="AG209">
        <v>4</v>
      </c>
      <c r="AH209">
        <v>6</v>
      </c>
      <c r="AI209">
        <v>8</v>
      </c>
      <c r="AJ209" t="b">
        <v>1</v>
      </c>
      <c r="AK209">
        <v>22</v>
      </c>
      <c r="AL209">
        <v>7.3</v>
      </c>
      <c r="AM209">
        <v>110</v>
      </c>
      <c r="AN209" t="s">
        <v>11023</v>
      </c>
    </row>
    <row r="210" spans="1:40" x14ac:dyDescent="0.25">
      <c r="A210" t="s">
        <v>11161</v>
      </c>
      <c r="B210">
        <v>4</v>
      </c>
      <c r="C210">
        <v>6</v>
      </c>
      <c r="D210" t="s">
        <v>1</v>
      </c>
      <c r="AD210">
        <v>1</v>
      </c>
      <c r="AE210" t="s">
        <v>10915</v>
      </c>
      <c r="AF210" t="s">
        <v>10811</v>
      </c>
      <c r="AG210">
        <v>5</v>
      </c>
      <c r="AJ210" t="b">
        <v>1</v>
      </c>
      <c r="AK210">
        <v>25</v>
      </c>
      <c r="AM210">
        <v>100</v>
      </c>
    </row>
    <row r="211" spans="1:40" x14ac:dyDescent="0.25">
      <c r="A211" t="s">
        <v>11161</v>
      </c>
      <c r="B211">
        <v>4</v>
      </c>
      <c r="C211">
        <v>6</v>
      </c>
      <c r="D211" t="s">
        <v>420</v>
      </c>
      <c r="AD211">
        <v>2</v>
      </c>
      <c r="AE211" t="s">
        <v>10923</v>
      </c>
      <c r="AF211" t="s">
        <v>10811</v>
      </c>
      <c r="AG211">
        <v>1</v>
      </c>
      <c r="AH211">
        <v>20</v>
      </c>
      <c r="AI211">
        <v>20</v>
      </c>
      <c r="AJ211" t="b">
        <v>1</v>
      </c>
      <c r="AK211">
        <v>8</v>
      </c>
      <c r="AL211">
        <v>14.1</v>
      </c>
      <c r="AM211">
        <v>200</v>
      </c>
      <c r="AN211" t="s">
        <v>11024</v>
      </c>
    </row>
    <row r="212" spans="1:40" x14ac:dyDescent="0.25">
      <c r="A212" t="s">
        <v>11161</v>
      </c>
      <c r="B212">
        <v>4</v>
      </c>
      <c r="C212">
        <v>7</v>
      </c>
      <c r="D212" t="s">
        <v>373</v>
      </c>
      <c r="AD212">
        <v>4</v>
      </c>
      <c r="AE212" t="s">
        <v>10045</v>
      </c>
      <c r="AF212" t="s">
        <v>10814</v>
      </c>
      <c r="AG212">
        <v>3</v>
      </c>
      <c r="AJ212" t="b">
        <v>1</v>
      </c>
      <c r="AK212">
        <v>4</v>
      </c>
      <c r="AM212">
        <v>66.7</v>
      </c>
    </row>
    <row r="213" spans="1:40" x14ac:dyDescent="0.25">
      <c r="A213" t="s">
        <v>11161</v>
      </c>
      <c r="B213">
        <v>4</v>
      </c>
      <c r="C213">
        <v>7</v>
      </c>
      <c r="D213" t="s">
        <v>209</v>
      </c>
      <c r="AD213">
        <v>3</v>
      </c>
      <c r="AE213" t="s">
        <v>9987</v>
      </c>
      <c r="AF213" t="s">
        <v>10811</v>
      </c>
      <c r="AG213">
        <v>3</v>
      </c>
      <c r="AH213">
        <v>10</v>
      </c>
      <c r="AI213">
        <v>12</v>
      </c>
      <c r="AJ213" t="b">
        <v>1</v>
      </c>
      <c r="AK213">
        <v>14</v>
      </c>
      <c r="AL213">
        <v>9.6</v>
      </c>
      <c r="AM213">
        <v>116.7</v>
      </c>
      <c r="AN213" t="s">
        <v>11024</v>
      </c>
    </row>
    <row r="214" spans="1:40" x14ac:dyDescent="0.25">
      <c r="A214" t="s">
        <v>11161</v>
      </c>
      <c r="B214">
        <v>4</v>
      </c>
      <c r="C214">
        <v>7</v>
      </c>
      <c r="D214" t="s">
        <v>275</v>
      </c>
      <c r="AD214">
        <v>3</v>
      </c>
      <c r="AE214" t="s">
        <v>9987</v>
      </c>
      <c r="AF214" t="s">
        <v>10811</v>
      </c>
      <c r="AG214">
        <v>2</v>
      </c>
      <c r="AH214">
        <v>10</v>
      </c>
      <c r="AI214">
        <v>10</v>
      </c>
      <c r="AJ214" t="b">
        <v>1</v>
      </c>
      <c r="AK214">
        <v>8</v>
      </c>
      <c r="AM214">
        <v>100</v>
      </c>
    </row>
    <row r="215" spans="1:40" x14ac:dyDescent="0.25">
      <c r="A215" t="s">
        <v>11161</v>
      </c>
      <c r="B215">
        <v>4</v>
      </c>
      <c r="C215">
        <v>7</v>
      </c>
      <c r="D215" t="s">
        <v>1</v>
      </c>
      <c r="AD215">
        <v>3</v>
      </c>
      <c r="AE215" t="s">
        <v>9987</v>
      </c>
      <c r="AF215" t="s">
        <v>10811</v>
      </c>
      <c r="AG215">
        <v>5</v>
      </c>
      <c r="AJ215" t="b">
        <v>1</v>
      </c>
      <c r="AK215">
        <v>20</v>
      </c>
      <c r="AM215">
        <v>100</v>
      </c>
    </row>
    <row r="216" spans="1:40" x14ac:dyDescent="0.25">
      <c r="A216" t="s">
        <v>11161</v>
      </c>
      <c r="B216">
        <v>4</v>
      </c>
      <c r="C216">
        <v>7</v>
      </c>
      <c r="D216" t="s">
        <v>339</v>
      </c>
      <c r="AD216">
        <v>3</v>
      </c>
      <c r="AE216" t="s">
        <v>9987</v>
      </c>
      <c r="AF216" t="s">
        <v>10811</v>
      </c>
      <c r="AG216">
        <v>3</v>
      </c>
      <c r="AJ216" t="b">
        <v>1</v>
      </c>
      <c r="AK216">
        <v>12</v>
      </c>
      <c r="AM216">
        <v>100</v>
      </c>
    </row>
    <row r="217" spans="1:40" x14ac:dyDescent="0.25">
      <c r="A217" t="s">
        <v>11161</v>
      </c>
      <c r="B217">
        <v>4</v>
      </c>
      <c r="C217">
        <v>7</v>
      </c>
      <c r="D217" t="s">
        <v>96</v>
      </c>
      <c r="AD217">
        <v>3</v>
      </c>
      <c r="AE217" t="s">
        <v>9987</v>
      </c>
      <c r="AF217" t="s">
        <v>10811</v>
      </c>
      <c r="AG217">
        <v>3</v>
      </c>
      <c r="AH217">
        <v>8</v>
      </c>
      <c r="AI217">
        <v>8</v>
      </c>
      <c r="AJ217" t="b">
        <v>1</v>
      </c>
      <c r="AK217">
        <v>15</v>
      </c>
      <c r="AL217">
        <v>7.1</v>
      </c>
      <c r="AM217">
        <v>125</v>
      </c>
      <c r="AN217" t="s">
        <v>11024</v>
      </c>
    </row>
    <row r="218" spans="1:40" x14ac:dyDescent="0.25">
      <c r="A218" t="s">
        <v>11161</v>
      </c>
      <c r="B218">
        <v>4</v>
      </c>
      <c r="C218">
        <v>7</v>
      </c>
      <c r="D218" t="s">
        <v>334</v>
      </c>
      <c r="AD218">
        <v>3</v>
      </c>
      <c r="AE218" t="s">
        <v>9987</v>
      </c>
      <c r="AF218" t="s">
        <v>10811</v>
      </c>
      <c r="AG218">
        <v>2</v>
      </c>
      <c r="AJ218" t="b">
        <v>1</v>
      </c>
      <c r="AK218">
        <v>8</v>
      </c>
      <c r="AM218">
        <v>100</v>
      </c>
    </row>
    <row r="219" spans="1:40" x14ac:dyDescent="0.25">
      <c r="A219" t="s">
        <v>11161</v>
      </c>
      <c r="B219">
        <v>4</v>
      </c>
      <c r="C219">
        <v>7</v>
      </c>
      <c r="D219" t="s">
        <v>339</v>
      </c>
      <c r="AD219">
        <v>4</v>
      </c>
      <c r="AE219" t="s">
        <v>10045</v>
      </c>
      <c r="AF219" t="s">
        <v>10811</v>
      </c>
      <c r="AG219">
        <v>3</v>
      </c>
      <c r="AJ219" t="b">
        <v>1</v>
      </c>
      <c r="AK219">
        <v>12</v>
      </c>
      <c r="AM219">
        <v>100</v>
      </c>
    </row>
    <row r="220" spans="1:40" x14ac:dyDescent="0.25">
      <c r="A220" t="s">
        <v>11161</v>
      </c>
      <c r="B220">
        <v>4</v>
      </c>
      <c r="C220">
        <v>7</v>
      </c>
      <c r="D220" t="s">
        <v>96</v>
      </c>
      <c r="AD220">
        <v>4</v>
      </c>
      <c r="AE220" t="s">
        <v>10045</v>
      </c>
      <c r="AF220" t="s">
        <v>10811</v>
      </c>
      <c r="AG220">
        <v>4</v>
      </c>
      <c r="AH220">
        <v>8</v>
      </c>
      <c r="AI220">
        <v>8</v>
      </c>
      <c r="AJ220" t="b">
        <v>1</v>
      </c>
      <c r="AK220">
        <v>16</v>
      </c>
      <c r="AL220">
        <v>7</v>
      </c>
      <c r="AM220">
        <v>100</v>
      </c>
      <c r="AN220" t="s">
        <v>11024</v>
      </c>
    </row>
    <row r="221" spans="1:40" x14ac:dyDescent="0.25">
      <c r="A221" t="s">
        <v>11161</v>
      </c>
      <c r="B221">
        <v>4</v>
      </c>
      <c r="C221">
        <v>7</v>
      </c>
      <c r="D221" t="s">
        <v>217</v>
      </c>
      <c r="AD221">
        <v>4</v>
      </c>
      <c r="AE221" t="s">
        <v>10045</v>
      </c>
      <c r="AF221" t="s">
        <v>10811</v>
      </c>
      <c r="AG221">
        <v>4</v>
      </c>
      <c r="AH221">
        <v>10</v>
      </c>
      <c r="AI221">
        <v>12</v>
      </c>
      <c r="AJ221" t="b">
        <v>1</v>
      </c>
      <c r="AK221">
        <v>16</v>
      </c>
      <c r="AL221">
        <v>10.9</v>
      </c>
      <c r="AM221">
        <v>100</v>
      </c>
      <c r="AN221" t="s">
        <v>11023</v>
      </c>
    </row>
    <row r="222" spans="1:40" x14ac:dyDescent="0.25">
      <c r="A222" t="s">
        <v>11161</v>
      </c>
      <c r="B222">
        <v>4</v>
      </c>
      <c r="C222">
        <v>7</v>
      </c>
      <c r="D222" t="s">
        <v>209</v>
      </c>
      <c r="AD222">
        <v>4</v>
      </c>
      <c r="AE222" t="s">
        <v>10045</v>
      </c>
      <c r="AF222" t="s">
        <v>10811</v>
      </c>
      <c r="AG222">
        <v>3</v>
      </c>
      <c r="AH222">
        <v>10</v>
      </c>
      <c r="AI222">
        <v>12</v>
      </c>
      <c r="AJ222" t="b">
        <v>1</v>
      </c>
      <c r="AK222">
        <v>15</v>
      </c>
      <c r="AL222">
        <v>9</v>
      </c>
      <c r="AM222">
        <v>125</v>
      </c>
      <c r="AN222" t="s">
        <v>11024</v>
      </c>
    </row>
    <row r="223" spans="1:40" x14ac:dyDescent="0.25">
      <c r="A223" t="s">
        <v>11161</v>
      </c>
      <c r="B223">
        <v>4</v>
      </c>
      <c r="C223">
        <v>7</v>
      </c>
      <c r="D223" t="s">
        <v>123</v>
      </c>
      <c r="AD223">
        <v>4</v>
      </c>
      <c r="AE223" t="s">
        <v>10045</v>
      </c>
      <c r="AF223" t="s">
        <v>10811</v>
      </c>
      <c r="AG223">
        <v>3</v>
      </c>
      <c r="AH223">
        <v>10</v>
      </c>
      <c r="AI223">
        <v>12</v>
      </c>
      <c r="AJ223" t="b">
        <v>1</v>
      </c>
      <c r="AK223">
        <v>12</v>
      </c>
      <c r="AL223">
        <v>10.5</v>
      </c>
      <c r="AM223">
        <v>100</v>
      </c>
      <c r="AN223" t="s">
        <v>11023</v>
      </c>
    </row>
    <row r="224" spans="1:40" x14ac:dyDescent="0.25">
      <c r="A224" t="s">
        <v>11161</v>
      </c>
      <c r="B224">
        <v>4</v>
      </c>
      <c r="C224">
        <v>7</v>
      </c>
      <c r="D224" t="s">
        <v>334</v>
      </c>
      <c r="AD224">
        <v>4</v>
      </c>
      <c r="AE224" t="s">
        <v>10045</v>
      </c>
      <c r="AF224" t="s">
        <v>10811</v>
      </c>
      <c r="AG224">
        <v>2</v>
      </c>
      <c r="AJ224" t="b">
        <v>1</v>
      </c>
      <c r="AK224">
        <v>8</v>
      </c>
      <c r="AM224">
        <v>100</v>
      </c>
    </row>
    <row r="225" spans="1:40" x14ac:dyDescent="0.25">
      <c r="A225" t="s">
        <v>11161</v>
      </c>
      <c r="B225">
        <v>4</v>
      </c>
      <c r="C225">
        <v>7</v>
      </c>
      <c r="D225" t="s">
        <v>1</v>
      </c>
      <c r="AD225">
        <v>4</v>
      </c>
      <c r="AE225" t="s">
        <v>10045</v>
      </c>
      <c r="AF225" t="s">
        <v>10811</v>
      </c>
      <c r="AG225">
        <v>5</v>
      </c>
      <c r="AJ225" t="b">
        <v>1</v>
      </c>
      <c r="AK225">
        <v>20</v>
      </c>
      <c r="AM225">
        <v>100</v>
      </c>
    </row>
    <row r="226" spans="1:40" x14ac:dyDescent="0.25">
      <c r="A226" t="s">
        <v>11161</v>
      </c>
      <c r="B226">
        <v>4</v>
      </c>
      <c r="C226">
        <v>7</v>
      </c>
      <c r="D226" t="s">
        <v>249</v>
      </c>
      <c r="AD226">
        <v>3</v>
      </c>
      <c r="AE226" t="s">
        <v>9987</v>
      </c>
      <c r="AF226" t="s">
        <v>10811</v>
      </c>
      <c r="AG226">
        <v>3</v>
      </c>
      <c r="AH226">
        <v>8</v>
      </c>
      <c r="AI226">
        <v>8</v>
      </c>
      <c r="AJ226" t="b">
        <v>1</v>
      </c>
      <c r="AK226">
        <v>12</v>
      </c>
      <c r="AL226">
        <v>8.6</v>
      </c>
      <c r="AM226">
        <v>100</v>
      </c>
      <c r="AN226" t="s">
        <v>11022</v>
      </c>
    </row>
    <row r="227" spans="1:40" x14ac:dyDescent="0.25">
      <c r="A227" t="s">
        <v>11161</v>
      </c>
      <c r="B227">
        <v>4</v>
      </c>
      <c r="C227">
        <v>7</v>
      </c>
      <c r="D227" t="s">
        <v>195</v>
      </c>
      <c r="AD227">
        <v>2</v>
      </c>
      <c r="AE227" t="s">
        <v>9923</v>
      </c>
      <c r="AF227" t="s">
        <v>10811</v>
      </c>
      <c r="AG227">
        <v>2</v>
      </c>
      <c r="AH227">
        <v>12</v>
      </c>
      <c r="AI227">
        <v>15</v>
      </c>
      <c r="AJ227" t="b">
        <v>1</v>
      </c>
      <c r="AK227">
        <v>13</v>
      </c>
      <c r="AL227">
        <v>13.3</v>
      </c>
      <c r="AM227">
        <v>162.5</v>
      </c>
      <c r="AN227" t="s">
        <v>11023</v>
      </c>
    </row>
    <row r="228" spans="1:40" x14ac:dyDescent="0.25">
      <c r="A228" t="s">
        <v>11161</v>
      </c>
      <c r="B228">
        <v>4</v>
      </c>
      <c r="C228">
        <v>7</v>
      </c>
      <c r="D228" t="s">
        <v>334</v>
      </c>
      <c r="AD228">
        <v>2</v>
      </c>
      <c r="AE228" t="s">
        <v>9923</v>
      </c>
      <c r="AF228" t="s">
        <v>10811</v>
      </c>
      <c r="AG228">
        <v>2</v>
      </c>
      <c r="AJ228" t="b">
        <v>1</v>
      </c>
      <c r="AK228">
        <v>8</v>
      </c>
      <c r="AM228">
        <v>100</v>
      </c>
    </row>
    <row r="229" spans="1:40" x14ac:dyDescent="0.25">
      <c r="A229" t="s">
        <v>11161</v>
      </c>
      <c r="B229">
        <v>4</v>
      </c>
      <c r="C229">
        <v>7</v>
      </c>
      <c r="D229" t="s">
        <v>265</v>
      </c>
      <c r="AD229">
        <v>3</v>
      </c>
      <c r="AE229" t="s">
        <v>9987</v>
      </c>
      <c r="AF229" t="s">
        <v>10811</v>
      </c>
      <c r="AG229">
        <v>3</v>
      </c>
      <c r="AH229">
        <v>10</v>
      </c>
      <c r="AI229">
        <v>10</v>
      </c>
      <c r="AJ229" t="b">
        <v>1</v>
      </c>
      <c r="AK229">
        <v>12</v>
      </c>
      <c r="AL229">
        <v>9.9</v>
      </c>
      <c r="AM229">
        <v>100</v>
      </c>
      <c r="AN229" t="s">
        <v>11024</v>
      </c>
    </row>
    <row r="230" spans="1:40" x14ac:dyDescent="0.25">
      <c r="A230" t="s">
        <v>11161</v>
      </c>
      <c r="B230">
        <v>4</v>
      </c>
      <c r="C230">
        <v>7</v>
      </c>
      <c r="D230" t="s">
        <v>32</v>
      </c>
      <c r="AD230">
        <v>1</v>
      </c>
      <c r="AE230" t="s">
        <v>9862</v>
      </c>
      <c r="AF230" t="s">
        <v>10811</v>
      </c>
      <c r="AG230">
        <v>4</v>
      </c>
      <c r="AH230">
        <v>6</v>
      </c>
      <c r="AI230">
        <v>8</v>
      </c>
      <c r="AJ230" t="b">
        <v>1</v>
      </c>
      <c r="AK230">
        <v>12</v>
      </c>
      <c r="AL230">
        <v>6</v>
      </c>
      <c r="AM230">
        <v>100</v>
      </c>
      <c r="AN230" t="s">
        <v>11023</v>
      </c>
    </row>
    <row r="231" spans="1:40" x14ac:dyDescent="0.25">
      <c r="A231" t="s">
        <v>11161</v>
      </c>
      <c r="B231">
        <v>4</v>
      </c>
      <c r="C231">
        <v>7</v>
      </c>
      <c r="D231" t="s">
        <v>24</v>
      </c>
      <c r="AD231">
        <v>1</v>
      </c>
      <c r="AE231" t="s">
        <v>9862</v>
      </c>
      <c r="AF231" t="s">
        <v>10811</v>
      </c>
      <c r="AG231">
        <v>3</v>
      </c>
      <c r="AH231">
        <v>8</v>
      </c>
      <c r="AI231">
        <v>8</v>
      </c>
      <c r="AJ231" t="b">
        <v>1</v>
      </c>
      <c r="AK231">
        <v>12</v>
      </c>
      <c r="AL231">
        <v>7.8</v>
      </c>
      <c r="AM231">
        <v>100</v>
      </c>
      <c r="AN231" t="s">
        <v>11024</v>
      </c>
    </row>
    <row r="232" spans="1:40" x14ac:dyDescent="0.25">
      <c r="A232" t="s">
        <v>11161</v>
      </c>
      <c r="B232">
        <v>4</v>
      </c>
      <c r="C232">
        <v>7</v>
      </c>
      <c r="D232" t="s">
        <v>96</v>
      </c>
      <c r="AD232">
        <v>1</v>
      </c>
      <c r="AE232" t="s">
        <v>9862</v>
      </c>
      <c r="AF232" t="s">
        <v>10811</v>
      </c>
      <c r="AG232">
        <v>3</v>
      </c>
      <c r="AH232">
        <v>8</v>
      </c>
      <c r="AI232">
        <v>8</v>
      </c>
      <c r="AJ232" t="b">
        <v>1</v>
      </c>
      <c r="AK232">
        <v>16</v>
      </c>
      <c r="AL232">
        <v>6.2</v>
      </c>
      <c r="AM232">
        <v>133.30000000000001</v>
      </c>
      <c r="AN232" t="s">
        <v>11024</v>
      </c>
    </row>
    <row r="233" spans="1:40" x14ac:dyDescent="0.25">
      <c r="A233" t="s">
        <v>11161</v>
      </c>
      <c r="B233">
        <v>4</v>
      </c>
      <c r="C233">
        <v>7</v>
      </c>
      <c r="D233" t="s">
        <v>217</v>
      </c>
      <c r="AD233">
        <v>1</v>
      </c>
      <c r="AE233" t="s">
        <v>9862</v>
      </c>
      <c r="AF233" t="s">
        <v>10811</v>
      </c>
      <c r="AG233">
        <v>4</v>
      </c>
      <c r="AH233">
        <v>10</v>
      </c>
      <c r="AI233">
        <v>12</v>
      </c>
      <c r="AJ233" t="b">
        <v>1</v>
      </c>
      <c r="AK233">
        <v>16</v>
      </c>
      <c r="AL233">
        <v>10.6</v>
      </c>
      <c r="AM233">
        <v>100</v>
      </c>
      <c r="AN233" t="s">
        <v>11023</v>
      </c>
    </row>
    <row r="234" spans="1:40" x14ac:dyDescent="0.25">
      <c r="A234" t="s">
        <v>11161</v>
      </c>
      <c r="B234">
        <v>4</v>
      </c>
      <c r="C234">
        <v>7</v>
      </c>
      <c r="D234" t="s">
        <v>339</v>
      </c>
      <c r="AD234">
        <v>1</v>
      </c>
      <c r="AE234" t="s">
        <v>9862</v>
      </c>
      <c r="AF234" t="s">
        <v>10811</v>
      </c>
      <c r="AG234">
        <v>3</v>
      </c>
      <c r="AJ234" t="b">
        <v>1</v>
      </c>
      <c r="AK234">
        <v>12</v>
      </c>
      <c r="AM234">
        <v>100</v>
      </c>
    </row>
    <row r="235" spans="1:40" x14ac:dyDescent="0.25">
      <c r="A235" t="s">
        <v>11161</v>
      </c>
      <c r="B235">
        <v>4</v>
      </c>
      <c r="C235">
        <v>7</v>
      </c>
      <c r="D235" t="s">
        <v>1</v>
      </c>
      <c r="AD235">
        <v>1</v>
      </c>
      <c r="AE235" t="s">
        <v>9862</v>
      </c>
      <c r="AF235" t="s">
        <v>10811</v>
      </c>
      <c r="AG235">
        <v>5</v>
      </c>
      <c r="AJ235" t="b">
        <v>1</v>
      </c>
      <c r="AK235">
        <v>20</v>
      </c>
      <c r="AM235">
        <v>100</v>
      </c>
    </row>
    <row r="236" spans="1:40" x14ac:dyDescent="0.25">
      <c r="A236" t="s">
        <v>11161</v>
      </c>
      <c r="B236">
        <v>4</v>
      </c>
      <c r="C236">
        <v>7</v>
      </c>
      <c r="D236" t="s">
        <v>147</v>
      </c>
      <c r="AD236">
        <v>2</v>
      </c>
      <c r="AE236" t="s">
        <v>9923</v>
      </c>
      <c r="AF236" t="s">
        <v>10811</v>
      </c>
      <c r="AG236">
        <v>4</v>
      </c>
      <c r="AH236">
        <v>6</v>
      </c>
      <c r="AI236">
        <v>8</v>
      </c>
      <c r="AJ236" t="b">
        <v>1</v>
      </c>
      <c r="AK236">
        <v>16</v>
      </c>
      <c r="AL236">
        <v>6.9</v>
      </c>
      <c r="AM236">
        <v>100</v>
      </c>
      <c r="AN236" t="s">
        <v>11023</v>
      </c>
    </row>
    <row r="237" spans="1:40" x14ac:dyDescent="0.25">
      <c r="A237" t="s">
        <v>11161</v>
      </c>
      <c r="B237">
        <v>4</v>
      </c>
      <c r="C237">
        <v>7</v>
      </c>
      <c r="D237" t="s">
        <v>181</v>
      </c>
      <c r="AD237">
        <v>2</v>
      </c>
      <c r="AE237" t="s">
        <v>9923</v>
      </c>
      <c r="AF237" t="s">
        <v>10811</v>
      </c>
      <c r="AG237">
        <v>3</v>
      </c>
      <c r="AH237">
        <v>8</v>
      </c>
      <c r="AI237">
        <v>10</v>
      </c>
      <c r="AJ237" t="b">
        <v>1</v>
      </c>
      <c r="AK237">
        <v>16</v>
      </c>
      <c r="AL237">
        <v>9.6</v>
      </c>
      <c r="AM237">
        <v>133.30000000000001</v>
      </c>
      <c r="AN237" t="s">
        <v>11023</v>
      </c>
    </row>
    <row r="238" spans="1:40" x14ac:dyDescent="0.25">
      <c r="A238" t="s">
        <v>11161</v>
      </c>
      <c r="B238">
        <v>4</v>
      </c>
      <c r="C238">
        <v>7</v>
      </c>
      <c r="D238" t="s">
        <v>217</v>
      </c>
      <c r="AD238">
        <v>2</v>
      </c>
      <c r="AE238" t="s">
        <v>9923</v>
      </c>
      <c r="AF238" t="s">
        <v>10811</v>
      </c>
      <c r="AG238">
        <v>4</v>
      </c>
      <c r="AH238">
        <v>10</v>
      </c>
      <c r="AI238">
        <v>12</v>
      </c>
      <c r="AJ238" t="b">
        <v>1</v>
      </c>
      <c r="AK238">
        <v>16</v>
      </c>
      <c r="AL238">
        <v>9.8000000000000007</v>
      </c>
      <c r="AM238">
        <v>100</v>
      </c>
      <c r="AN238" t="s">
        <v>11024</v>
      </c>
    </row>
    <row r="239" spans="1:40" x14ac:dyDescent="0.25">
      <c r="A239" t="s">
        <v>11161</v>
      </c>
      <c r="B239">
        <v>4</v>
      </c>
      <c r="C239">
        <v>7</v>
      </c>
      <c r="D239" t="s">
        <v>209</v>
      </c>
      <c r="AD239">
        <v>2</v>
      </c>
      <c r="AE239" t="s">
        <v>9923</v>
      </c>
      <c r="AF239" t="s">
        <v>10811</v>
      </c>
      <c r="AG239">
        <v>3</v>
      </c>
      <c r="AH239">
        <v>10</v>
      </c>
      <c r="AI239">
        <v>12</v>
      </c>
      <c r="AJ239" t="b">
        <v>1</v>
      </c>
      <c r="AK239">
        <v>14</v>
      </c>
      <c r="AL239">
        <v>8.6</v>
      </c>
      <c r="AM239">
        <v>116.7</v>
      </c>
      <c r="AN239" t="s">
        <v>11024</v>
      </c>
    </row>
    <row r="240" spans="1:40" x14ac:dyDescent="0.25">
      <c r="A240" t="s">
        <v>11161</v>
      </c>
      <c r="B240">
        <v>4</v>
      </c>
      <c r="C240">
        <v>7</v>
      </c>
      <c r="D240" t="s">
        <v>334</v>
      </c>
      <c r="AD240">
        <v>1</v>
      </c>
      <c r="AE240" t="s">
        <v>9862</v>
      </c>
      <c r="AF240" t="s">
        <v>10811</v>
      </c>
      <c r="AG240">
        <v>2</v>
      </c>
      <c r="AJ240" t="b">
        <v>1</v>
      </c>
      <c r="AK240">
        <v>8</v>
      </c>
      <c r="AM240">
        <v>100</v>
      </c>
    </row>
    <row r="241" spans="1:40" x14ac:dyDescent="0.25">
      <c r="A241" t="s">
        <v>11161</v>
      </c>
      <c r="B241">
        <v>4</v>
      </c>
      <c r="C241">
        <v>7</v>
      </c>
      <c r="D241" t="s">
        <v>339</v>
      </c>
      <c r="AD241">
        <v>2</v>
      </c>
      <c r="AE241" t="s">
        <v>9923</v>
      </c>
      <c r="AF241" t="s">
        <v>10811</v>
      </c>
      <c r="AG241">
        <v>3</v>
      </c>
      <c r="AJ241" t="b">
        <v>1</v>
      </c>
      <c r="AK241">
        <v>12</v>
      </c>
      <c r="AM241">
        <v>100</v>
      </c>
    </row>
    <row r="242" spans="1:40" x14ac:dyDescent="0.25">
      <c r="A242" t="s">
        <v>11161</v>
      </c>
      <c r="B242">
        <v>4</v>
      </c>
      <c r="C242">
        <v>8</v>
      </c>
      <c r="D242" t="s">
        <v>249</v>
      </c>
      <c r="AD242">
        <v>3</v>
      </c>
      <c r="AE242" t="s">
        <v>10997</v>
      </c>
      <c r="AF242" t="s">
        <v>10811</v>
      </c>
      <c r="AG242">
        <v>3</v>
      </c>
      <c r="AH242">
        <v>8</v>
      </c>
      <c r="AI242">
        <v>10</v>
      </c>
      <c r="AJ242" t="b">
        <v>1</v>
      </c>
      <c r="AK242">
        <v>12</v>
      </c>
      <c r="AL242">
        <v>9.3000000000000007</v>
      </c>
      <c r="AM242">
        <v>100</v>
      </c>
      <c r="AN242" t="s">
        <v>11023</v>
      </c>
    </row>
    <row r="243" spans="1:40" x14ac:dyDescent="0.25">
      <c r="A243" t="s">
        <v>11161</v>
      </c>
      <c r="B243">
        <v>4</v>
      </c>
      <c r="C243">
        <v>8</v>
      </c>
      <c r="D243" t="s">
        <v>256</v>
      </c>
      <c r="AD243">
        <v>3</v>
      </c>
      <c r="AE243" t="s">
        <v>10997</v>
      </c>
      <c r="AF243" t="s">
        <v>10811</v>
      </c>
      <c r="AG243">
        <v>3</v>
      </c>
      <c r="AH243">
        <v>8</v>
      </c>
      <c r="AI243">
        <v>8</v>
      </c>
      <c r="AJ243" t="b">
        <v>1</v>
      </c>
      <c r="AK243">
        <v>13</v>
      </c>
      <c r="AL243">
        <v>8</v>
      </c>
      <c r="AM243">
        <v>108.3</v>
      </c>
      <c r="AN243" t="s">
        <v>11023</v>
      </c>
    </row>
    <row r="244" spans="1:40" x14ac:dyDescent="0.25">
      <c r="A244" t="s">
        <v>11161</v>
      </c>
      <c r="B244">
        <v>4</v>
      </c>
      <c r="C244">
        <v>8</v>
      </c>
      <c r="D244" t="s">
        <v>290</v>
      </c>
      <c r="AD244">
        <v>3</v>
      </c>
      <c r="AE244" t="s">
        <v>10997</v>
      </c>
      <c r="AF244" t="s">
        <v>10811</v>
      </c>
      <c r="AG244">
        <v>3</v>
      </c>
      <c r="AH244">
        <v>12</v>
      </c>
      <c r="AI244">
        <v>15</v>
      </c>
      <c r="AJ244" t="b">
        <v>1</v>
      </c>
      <c r="AK244">
        <v>13</v>
      </c>
      <c r="AL244">
        <v>14.5</v>
      </c>
      <c r="AM244">
        <v>108.3</v>
      </c>
      <c r="AN244" t="s">
        <v>11023</v>
      </c>
    </row>
    <row r="245" spans="1:40" x14ac:dyDescent="0.25">
      <c r="A245" t="s">
        <v>11161</v>
      </c>
      <c r="B245">
        <v>4</v>
      </c>
      <c r="C245">
        <v>8</v>
      </c>
      <c r="D245" t="s">
        <v>1</v>
      </c>
      <c r="AD245">
        <v>3</v>
      </c>
      <c r="AE245" t="s">
        <v>10997</v>
      </c>
      <c r="AF245" t="s">
        <v>10811</v>
      </c>
      <c r="AG245">
        <v>4</v>
      </c>
      <c r="AJ245" t="b">
        <v>1</v>
      </c>
      <c r="AK245">
        <v>16</v>
      </c>
      <c r="AM245">
        <v>100</v>
      </c>
    </row>
    <row r="246" spans="1:40" x14ac:dyDescent="0.25">
      <c r="A246" t="s">
        <v>11161</v>
      </c>
      <c r="B246">
        <v>4</v>
      </c>
      <c r="C246">
        <v>8</v>
      </c>
      <c r="D246" t="s">
        <v>217</v>
      </c>
      <c r="AD246">
        <v>4</v>
      </c>
      <c r="AE246" t="s">
        <v>11005</v>
      </c>
      <c r="AF246" t="s">
        <v>10811</v>
      </c>
      <c r="AG246">
        <v>3</v>
      </c>
      <c r="AH246">
        <v>8</v>
      </c>
      <c r="AI246">
        <v>10</v>
      </c>
      <c r="AJ246" t="b">
        <v>1</v>
      </c>
      <c r="AK246">
        <v>12</v>
      </c>
      <c r="AL246">
        <v>9.9</v>
      </c>
      <c r="AM246">
        <v>100</v>
      </c>
      <c r="AN246" t="s">
        <v>11023</v>
      </c>
    </row>
    <row r="247" spans="1:40" x14ac:dyDescent="0.25">
      <c r="A247" t="s">
        <v>11161</v>
      </c>
      <c r="B247">
        <v>4</v>
      </c>
      <c r="C247">
        <v>8</v>
      </c>
      <c r="D247" t="s">
        <v>115</v>
      </c>
      <c r="AD247">
        <v>4</v>
      </c>
      <c r="AE247" t="s">
        <v>11005</v>
      </c>
      <c r="AF247" t="s">
        <v>10811</v>
      </c>
      <c r="AG247">
        <v>3</v>
      </c>
      <c r="AH247">
        <v>8</v>
      </c>
      <c r="AI247">
        <v>10</v>
      </c>
      <c r="AJ247" t="b">
        <v>1</v>
      </c>
      <c r="AK247">
        <v>13</v>
      </c>
      <c r="AL247">
        <v>9.8000000000000007</v>
      </c>
      <c r="AM247">
        <v>108.3</v>
      </c>
      <c r="AN247" t="s">
        <v>11023</v>
      </c>
    </row>
    <row r="248" spans="1:40" x14ac:dyDescent="0.25">
      <c r="A248" t="s">
        <v>11161</v>
      </c>
      <c r="B248">
        <v>4</v>
      </c>
      <c r="C248">
        <v>8</v>
      </c>
      <c r="D248" t="s">
        <v>7459</v>
      </c>
      <c r="AD248">
        <v>4</v>
      </c>
      <c r="AE248" t="s">
        <v>11005</v>
      </c>
      <c r="AF248" t="s">
        <v>10811</v>
      </c>
      <c r="AG248">
        <v>3</v>
      </c>
      <c r="AH248">
        <v>10</v>
      </c>
      <c r="AI248">
        <v>12</v>
      </c>
      <c r="AJ248" t="b">
        <v>1</v>
      </c>
      <c r="AK248">
        <v>12</v>
      </c>
      <c r="AL248">
        <v>10.5</v>
      </c>
      <c r="AM248">
        <v>100</v>
      </c>
      <c r="AN248" t="s">
        <v>11023</v>
      </c>
    </row>
    <row r="249" spans="1:40" x14ac:dyDescent="0.25">
      <c r="A249" t="s">
        <v>11161</v>
      </c>
      <c r="B249">
        <v>4</v>
      </c>
      <c r="C249">
        <v>8</v>
      </c>
      <c r="D249" t="s">
        <v>209</v>
      </c>
      <c r="AD249">
        <v>4</v>
      </c>
      <c r="AE249" t="s">
        <v>11005</v>
      </c>
      <c r="AF249" t="s">
        <v>10811</v>
      </c>
      <c r="AG249">
        <v>3</v>
      </c>
      <c r="AH249">
        <v>8</v>
      </c>
      <c r="AI249">
        <v>10</v>
      </c>
      <c r="AJ249" t="b">
        <v>1</v>
      </c>
      <c r="AK249">
        <v>12</v>
      </c>
      <c r="AL249">
        <v>9.5</v>
      </c>
      <c r="AM249">
        <v>100</v>
      </c>
      <c r="AN249" t="s">
        <v>11023</v>
      </c>
    </row>
    <row r="250" spans="1:40" x14ac:dyDescent="0.25">
      <c r="A250" t="s">
        <v>11161</v>
      </c>
      <c r="B250">
        <v>4</v>
      </c>
      <c r="C250">
        <v>8</v>
      </c>
      <c r="D250" t="s">
        <v>79</v>
      </c>
      <c r="AD250">
        <v>4</v>
      </c>
      <c r="AE250" t="s">
        <v>11005</v>
      </c>
      <c r="AF250" t="s">
        <v>10811</v>
      </c>
      <c r="AG250">
        <v>3</v>
      </c>
      <c r="AH250">
        <v>15</v>
      </c>
      <c r="AI250">
        <v>15</v>
      </c>
      <c r="AJ250" t="b">
        <v>1</v>
      </c>
      <c r="AK250">
        <v>12</v>
      </c>
      <c r="AL250">
        <v>14.6</v>
      </c>
      <c r="AM250">
        <v>100</v>
      </c>
      <c r="AN250" t="s">
        <v>11024</v>
      </c>
    </row>
    <row r="251" spans="1:40" x14ac:dyDescent="0.25">
      <c r="A251" t="s">
        <v>11161</v>
      </c>
      <c r="B251">
        <v>4</v>
      </c>
      <c r="C251">
        <v>8</v>
      </c>
      <c r="D251" t="s">
        <v>265</v>
      </c>
      <c r="AD251">
        <v>3</v>
      </c>
      <c r="AE251" t="s">
        <v>10997</v>
      </c>
      <c r="AF251" t="s">
        <v>10811</v>
      </c>
      <c r="AG251">
        <v>4</v>
      </c>
      <c r="AH251">
        <v>8</v>
      </c>
      <c r="AI251">
        <v>10</v>
      </c>
      <c r="AJ251" t="b">
        <v>1</v>
      </c>
      <c r="AK251">
        <v>16</v>
      </c>
      <c r="AL251">
        <v>9.5</v>
      </c>
      <c r="AM251">
        <v>100</v>
      </c>
      <c r="AN251" t="s">
        <v>11023</v>
      </c>
    </row>
    <row r="252" spans="1:40" x14ac:dyDescent="0.25">
      <c r="A252" t="s">
        <v>11161</v>
      </c>
      <c r="B252">
        <v>4</v>
      </c>
      <c r="C252">
        <v>8</v>
      </c>
      <c r="D252" t="s">
        <v>356</v>
      </c>
      <c r="AD252">
        <v>3</v>
      </c>
      <c r="AE252" t="s">
        <v>10997</v>
      </c>
      <c r="AF252" t="s">
        <v>10814</v>
      </c>
      <c r="AG252">
        <v>1</v>
      </c>
      <c r="AJ252" t="b">
        <v>1</v>
      </c>
      <c r="AK252">
        <v>16</v>
      </c>
      <c r="AM252">
        <v>400</v>
      </c>
    </row>
    <row r="253" spans="1:40" x14ac:dyDescent="0.25">
      <c r="A253" t="s">
        <v>11161</v>
      </c>
      <c r="B253">
        <v>4</v>
      </c>
      <c r="C253">
        <v>8</v>
      </c>
      <c r="D253" t="s">
        <v>373</v>
      </c>
      <c r="AD253">
        <v>2</v>
      </c>
      <c r="AE253" t="s">
        <v>10987</v>
      </c>
      <c r="AF253" t="s">
        <v>10814</v>
      </c>
      <c r="AG253">
        <v>6</v>
      </c>
      <c r="AJ253" t="b">
        <v>1</v>
      </c>
      <c r="AK253">
        <v>24</v>
      </c>
      <c r="AM253">
        <v>100</v>
      </c>
    </row>
    <row r="254" spans="1:40" x14ac:dyDescent="0.25">
      <c r="A254" t="s">
        <v>11161</v>
      </c>
      <c r="B254">
        <v>4</v>
      </c>
      <c r="C254">
        <v>8</v>
      </c>
      <c r="D254" t="s">
        <v>356</v>
      </c>
      <c r="AD254">
        <v>1</v>
      </c>
      <c r="AE254" t="s">
        <v>10810</v>
      </c>
      <c r="AF254" t="s">
        <v>10814</v>
      </c>
      <c r="AG254">
        <v>1</v>
      </c>
      <c r="AJ254" t="b">
        <v>1</v>
      </c>
      <c r="AK254">
        <v>2</v>
      </c>
      <c r="AM254">
        <v>100</v>
      </c>
    </row>
    <row r="255" spans="1:40" x14ac:dyDescent="0.25">
      <c r="A255" t="s">
        <v>11161</v>
      </c>
      <c r="B255">
        <v>4</v>
      </c>
      <c r="C255">
        <v>8</v>
      </c>
      <c r="D255" t="s">
        <v>217</v>
      </c>
      <c r="AD255">
        <v>2</v>
      </c>
      <c r="AE255" t="s">
        <v>10987</v>
      </c>
      <c r="AF255" t="s">
        <v>10811</v>
      </c>
      <c r="AG255">
        <v>3</v>
      </c>
      <c r="AH255">
        <v>10</v>
      </c>
      <c r="AI255">
        <v>12</v>
      </c>
      <c r="AJ255" t="b">
        <v>1</v>
      </c>
      <c r="AK255">
        <v>12</v>
      </c>
      <c r="AL255">
        <v>8.1999999999999993</v>
      </c>
      <c r="AM255">
        <v>100</v>
      </c>
      <c r="AN255" t="s">
        <v>11024</v>
      </c>
    </row>
    <row r="256" spans="1:40" x14ac:dyDescent="0.25">
      <c r="A256" t="s">
        <v>11161</v>
      </c>
      <c r="B256">
        <v>4</v>
      </c>
      <c r="C256">
        <v>8</v>
      </c>
      <c r="D256" t="s">
        <v>313</v>
      </c>
      <c r="AD256">
        <v>2</v>
      </c>
      <c r="AE256" t="s">
        <v>10987</v>
      </c>
      <c r="AF256" t="s">
        <v>10811</v>
      </c>
      <c r="AG256">
        <v>3</v>
      </c>
      <c r="AH256">
        <v>10</v>
      </c>
      <c r="AI256">
        <v>10</v>
      </c>
      <c r="AJ256" t="b">
        <v>1</v>
      </c>
      <c r="AK256">
        <v>12</v>
      </c>
      <c r="AL256">
        <v>10.4</v>
      </c>
      <c r="AM256">
        <v>100</v>
      </c>
      <c r="AN256" t="s">
        <v>11022</v>
      </c>
    </row>
    <row r="257" spans="1:40" x14ac:dyDescent="0.25">
      <c r="A257" t="s">
        <v>11161</v>
      </c>
      <c r="B257">
        <v>4</v>
      </c>
      <c r="C257">
        <v>8</v>
      </c>
      <c r="D257" t="s">
        <v>200</v>
      </c>
      <c r="AD257">
        <v>2</v>
      </c>
      <c r="AE257" t="s">
        <v>10987</v>
      </c>
      <c r="AF257" t="s">
        <v>10811</v>
      </c>
      <c r="AG257">
        <v>3</v>
      </c>
      <c r="AH257">
        <v>12</v>
      </c>
      <c r="AI257">
        <v>15</v>
      </c>
      <c r="AJ257" t="b">
        <v>1</v>
      </c>
      <c r="AK257">
        <v>14</v>
      </c>
      <c r="AL257">
        <v>10</v>
      </c>
      <c r="AM257">
        <v>116.7</v>
      </c>
      <c r="AN257" t="s">
        <v>11024</v>
      </c>
    </row>
    <row r="258" spans="1:40" x14ac:dyDescent="0.25">
      <c r="A258" t="s">
        <v>11161</v>
      </c>
      <c r="B258">
        <v>4</v>
      </c>
      <c r="C258">
        <v>8</v>
      </c>
      <c r="D258" t="s">
        <v>181</v>
      </c>
      <c r="AD258">
        <v>2</v>
      </c>
      <c r="AE258" t="s">
        <v>10987</v>
      </c>
      <c r="AF258" t="s">
        <v>10811</v>
      </c>
      <c r="AG258">
        <v>3</v>
      </c>
      <c r="AH258">
        <v>8</v>
      </c>
      <c r="AI258">
        <v>12</v>
      </c>
      <c r="AJ258" t="b">
        <v>1</v>
      </c>
      <c r="AK258">
        <v>13</v>
      </c>
      <c r="AL258">
        <v>9.1999999999999993</v>
      </c>
      <c r="AM258">
        <v>108.3</v>
      </c>
      <c r="AN258" t="s">
        <v>11023</v>
      </c>
    </row>
    <row r="259" spans="1:40" x14ac:dyDescent="0.25">
      <c r="A259" t="s">
        <v>11161</v>
      </c>
      <c r="B259">
        <v>4</v>
      </c>
      <c r="C259">
        <v>8</v>
      </c>
      <c r="D259" t="s">
        <v>147</v>
      </c>
      <c r="AD259">
        <v>2</v>
      </c>
      <c r="AE259" t="s">
        <v>10987</v>
      </c>
      <c r="AF259" t="s">
        <v>10811</v>
      </c>
      <c r="AG259">
        <v>4</v>
      </c>
      <c r="AH259">
        <v>6</v>
      </c>
      <c r="AI259">
        <v>10</v>
      </c>
      <c r="AJ259" t="b">
        <v>1</v>
      </c>
      <c r="AK259">
        <v>16</v>
      </c>
      <c r="AL259">
        <v>8.1</v>
      </c>
      <c r="AM259">
        <v>100</v>
      </c>
      <c r="AN259" t="s">
        <v>11023</v>
      </c>
    </row>
    <row r="260" spans="1:40" x14ac:dyDescent="0.25">
      <c r="A260" t="s">
        <v>11161</v>
      </c>
      <c r="B260">
        <v>4</v>
      </c>
      <c r="C260">
        <v>8</v>
      </c>
      <c r="D260" t="s">
        <v>73</v>
      </c>
      <c r="AD260">
        <v>1</v>
      </c>
      <c r="AE260" t="s">
        <v>10810</v>
      </c>
      <c r="AF260" t="s">
        <v>10811</v>
      </c>
      <c r="AG260">
        <v>3</v>
      </c>
      <c r="AH260">
        <v>15</v>
      </c>
      <c r="AI260">
        <v>15</v>
      </c>
      <c r="AJ260" t="b">
        <v>1</v>
      </c>
      <c r="AK260">
        <v>12</v>
      </c>
      <c r="AL260">
        <v>14.8</v>
      </c>
      <c r="AM260">
        <v>100</v>
      </c>
      <c r="AN260" t="s">
        <v>11024</v>
      </c>
    </row>
    <row r="261" spans="1:40" x14ac:dyDescent="0.25">
      <c r="A261" t="s">
        <v>11161</v>
      </c>
      <c r="B261">
        <v>4</v>
      </c>
      <c r="C261">
        <v>8</v>
      </c>
      <c r="D261" t="s">
        <v>8734</v>
      </c>
      <c r="AD261">
        <v>1</v>
      </c>
      <c r="AE261" t="s">
        <v>10810</v>
      </c>
      <c r="AF261" t="s">
        <v>10811</v>
      </c>
      <c r="AG261">
        <v>3</v>
      </c>
      <c r="AH261">
        <v>10</v>
      </c>
      <c r="AI261">
        <v>12</v>
      </c>
      <c r="AJ261" t="b">
        <v>1</v>
      </c>
      <c r="AK261">
        <v>12</v>
      </c>
      <c r="AL261">
        <v>9.6999999999999993</v>
      </c>
      <c r="AM261">
        <v>100</v>
      </c>
      <c r="AN261" t="s">
        <v>11024</v>
      </c>
    </row>
    <row r="262" spans="1:40" x14ac:dyDescent="0.25">
      <c r="A262" t="s">
        <v>11161</v>
      </c>
      <c r="B262">
        <v>4</v>
      </c>
      <c r="C262">
        <v>8</v>
      </c>
      <c r="D262" t="s">
        <v>45</v>
      </c>
      <c r="AD262">
        <v>1</v>
      </c>
      <c r="AE262" t="s">
        <v>10810</v>
      </c>
      <c r="AF262" t="s">
        <v>10811</v>
      </c>
      <c r="AG262">
        <v>3</v>
      </c>
      <c r="AH262">
        <v>10</v>
      </c>
      <c r="AI262">
        <v>12</v>
      </c>
      <c r="AJ262" t="b">
        <v>1</v>
      </c>
      <c r="AK262">
        <v>12</v>
      </c>
      <c r="AL262">
        <v>11.3</v>
      </c>
      <c r="AM262">
        <v>100</v>
      </c>
      <c r="AN262" t="s">
        <v>11023</v>
      </c>
    </row>
    <row r="263" spans="1:40" x14ac:dyDescent="0.25">
      <c r="A263" t="s">
        <v>11161</v>
      </c>
      <c r="B263">
        <v>4</v>
      </c>
      <c r="C263">
        <v>8</v>
      </c>
      <c r="D263" t="s">
        <v>32</v>
      </c>
      <c r="AD263">
        <v>1</v>
      </c>
      <c r="AE263" t="s">
        <v>10810</v>
      </c>
      <c r="AF263" t="s">
        <v>10811</v>
      </c>
      <c r="AG263">
        <v>4</v>
      </c>
      <c r="AH263">
        <v>8</v>
      </c>
      <c r="AI263">
        <v>10</v>
      </c>
      <c r="AJ263" t="b">
        <v>1</v>
      </c>
      <c r="AK263">
        <v>16</v>
      </c>
      <c r="AL263">
        <v>8.4</v>
      </c>
      <c r="AM263">
        <v>100</v>
      </c>
      <c r="AN263" t="s">
        <v>11023</v>
      </c>
    </row>
    <row r="264" spans="1:40" x14ac:dyDescent="0.25">
      <c r="A264" t="s">
        <v>11161</v>
      </c>
      <c r="B264">
        <v>4</v>
      </c>
      <c r="C264">
        <v>8</v>
      </c>
      <c r="D264" t="s">
        <v>1</v>
      </c>
      <c r="AD264">
        <v>1</v>
      </c>
      <c r="AE264" t="s">
        <v>10810</v>
      </c>
      <c r="AF264" t="s">
        <v>10811</v>
      </c>
      <c r="AG264">
        <v>5</v>
      </c>
      <c r="AJ264" t="b">
        <v>1</v>
      </c>
      <c r="AK264">
        <v>17</v>
      </c>
      <c r="AM264">
        <v>85</v>
      </c>
    </row>
    <row r="265" spans="1:40" x14ac:dyDescent="0.25">
      <c r="A265" t="s">
        <v>11161</v>
      </c>
      <c r="B265">
        <v>4</v>
      </c>
      <c r="C265">
        <v>8</v>
      </c>
      <c r="D265" t="s">
        <v>1534</v>
      </c>
      <c r="AD265">
        <v>4</v>
      </c>
      <c r="AE265" t="s">
        <v>11005</v>
      </c>
      <c r="AF265" t="s">
        <v>10811</v>
      </c>
      <c r="AG265">
        <v>4</v>
      </c>
      <c r="AJ265" t="b">
        <v>1</v>
      </c>
      <c r="AK265">
        <v>16</v>
      </c>
      <c r="AM265">
        <v>100</v>
      </c>
    </row>
    <row r="266" spans="1:40" x14ac:dyDescent="0.25">
      <c r="A266" t="s">
        <v>11161</v>
      </c>
      <c r="B266">
        <v>4</v>
      </c>
      <c r="C266">
        <v>8</v>
      </c>
      <c r="D266" t="s">
        <v>209</v>
      </c>
      <c r="AD266">
        <v>2</v>
      </c>
      <c r="AE266" t="s">
        <v>10987</v>
      </c>
      <c r="AF266" t="s">
        <v>10811</v>
      </c>
      <c r="AG266">
        <v>2</v>
      </c>
      <c r="AH266">
        <v>12</v>
      </c>
      <c r="AI266">
        <v>15</v>
      </c>
      <c r="AJ266" t="b">
        <v>1</v>
      </c>
      <c r="AK266">
        <v>14</v>
      </c>
      <c r="AL266">
        <v>8.3000000000000007</v>
      </c>
      <c r="AM266">
        <v>175</v>
      </c>
      <c r="AN266" t="s">
        <v>11024</v>
      </c>
    </row>
    <row r="267" spans="1:40" x14ac:dyDescent="0.25">
      <c r="A267" t="s">
        <v>11161</v>
      </c>
      <c r="B267">
        <v>4</v>
      </c>
      <c r="C267">
        <v>8</v>
      </c>
      <c r="D267" t="s">
        <v>373</v>
      </c>
      <c r="AD267">
        <v>4</v>
      </c>
      <c r="AE267" t="s">
        <v>11005</v>
      </c>
      <c r="AF267" t="s">
        <v>10814</v>
      </c>
      <c r="AG267">
        <v>6</v>
      </c>
      <c r="AJ267" t="b">
        <v>1</v>
      </c>
      <c r="AK267">
        <v>18</v>
      </c>
      <c r="AM267">
        <v>100</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7E659-5F8D-4B2D-BFCE-9FC13F08FD34}">
  <sheetPr>
    <tabColor rgb="FF0070C0"/>
  </sheetPr>
  <dimension ref="A1:M103"/>
  <sheetViews>
    <sheetView workbookViewId="0">
      <selection activeCell="B20" sqref="B20"/>
    </sheetView>
  </sheetViews>
  <sheetFormatPr defaultRowHeight="15" x14ac:dyDescent="0.25"/>
  <cols>
    <col min="1" max="1" width="12.85546875" customWidth="1"/>
    <col min="2" max="2" width="51.28515625" bestFit="1" customWidth="1"/>
    <col min="3" max="3" width="19.28515625" customWidth="1"/>
    <col min="4" max="4" width="16.42578125" customWidth="1"/>
    <col min="5" max="5" width="33.85546875" bestFit="1" customWidth="1"/>
    <col min="6" max="6" width="21.7109375" customWidth="1"/>
    <col min="7" max="7" width="11.5703125" customWidth="1"/>
    <col min="8" max="8" width="19" customWidth="1"/>
    <col min="9" max="9" width="14.5703125" customWidth="1"/>
    <col min="10" max="10" width="18.140625" customWidth="1"/>
    <col min="11" max="11" width="24.7109375" customWidth="1"/>
    <col min="12" max="12" width="71.42578125" bestFit="1" customWidth="1"/>
    <col min="13" max="13" width="68.5703125" bestFit="1" customWidth="1"/>
  </cols>
  <sheetData>
    <row r="1" spans="1:13" x14ac:dyDescent="0.25">
      <c r="A1" t="s">
        <v>433</v>
      </c>
      <c r="B1" t="s">
        <v>434</v>
      </c>
      <c r="C1" t="s">
        <v>435</v>
      </c>
      <c r="D1" t="s">
        <v>436</v>
      </c>
      <c r="E1" t="s">
        <v>437</v>
      </c>
      <c r="F1" t="s">
        <v>438</v>
      </c>
      <c r="G1" t="s">
        <v>439</v>
      </c>
      <c r="H1" t="s">
        <v>440</v>
      </c>
      <c r="I1" t="s">
        <v>441</v>
      </c>
      <c r="J1" t="s">
        <v>442</v>
      </c>
      <c r="K1" t="s">
        <v>443</v>
      </c>
      <c r="L1" t="s">
        <v>444</v>
      </c>
      <c r="M1" t="s">
        <v>445</v>
      </c>
    </row>
    <row r="2" spans="1:13" x14ac:dyDescent="0.25">
      <c r="A2" t="s">
        <v>0</v>
      </c>
      <c r="B2" t="s">
        <v>1</v>
      </c>
      <c r="C2" t="s">
        <v>2</v>
      </c>
      <c r="D2" t="s">
        <v>3</v>
      </c>
      <c r="E2" t="s">
        <v>4</v>
      </c>
      <c r="F2" t="s">
        <v>5</v>
      </c>
      <c r="G2" t="s">
        <v>6</v>
      </c>
      <c r="H2" t="s">
        <v>2</v>
      </c>
      <c r="I2" t="b">
        <v>1</v>
      </c>
      <c r="J2" t="b">
        <v>0</v>
      </c>
      <c r="L2" t="s">
        <v>7</v>
      </c>
      <c r="M2" t="s">
        <v>8</v>
      </c>
    </row>
    <row r="3" spans="1:13" x14ac:dyDescent="0.25">
      <c r="A3" t="s">
        <v>9</v>
      </c>
      <c r="B3" t="s">
        <v>10</v>
      </c>
      <c r="C3" t="s">
        <v>11</v>
      </c>
      <c r="D3" t="s">
        <v>3</v>
      </c>
      <c r="E3" t="s">
        <v>12</v>
      </c>
      <c r="F3" t="s">
        <v>5</v>
      </c>
      <c r="G3" t="s">
        <v>6</v>
      </c>
      <c r="H3" t="s">
        <v>11</v>
      </c>
      <c r="I3" t="b">
        <v>1</v>
      </c>
      <c r="J3" t="b">
        <v>0</v>
      </c>
      <c r="K3" t="s">
        <v>0</v>
      </c>
      <c r="M3" t="s">
        <v>13</v>
      </c>
    </row>
    <row r="4" spans="1:13" x14ac:dyDescent="0.25">
      <c r="A4" t="s">
        <v>14</v>
      </c>
      <c r="B4" t="s">
        <v>15</v>
      </c>
      <c r="C4" t="s">
        <v>2</v>
      </c>
      <c r="D4" t="s">
        <v>3</v>
      </c>
      <c r="E4" t="s">
        <v>16</v>
      </c>
      <c r="F4" t="s">
        <v>5</v>
      </c>
      <c r="G4" t="s">
        <v>17</v>
      </c>
      <c r="H4" t="s">
        <v>2</v>
      </c>
      <c r="I4" t="b">
        <v>1</v>
      </c>
      <c r="J4" t="b">
        <v>0</v>
      </c>
      <c r="L4" t="s">
        <v>7</v>
      </c>
      <c r="M4" t="s">
        <v>18</v>
      </c>
    </row>
    <row r="5" spans="1:13" x14ac:dyDescent="0.25">
      <c r="A5" t="s">
        <v>19</v>
      </c>
      <c r="B5" t="s">
        <v>20</v>
      </c>
      <c r="C5" t="s">
        <v>11</v>
      </c>
      <c r="D5" t="s">
        <v>3</v>
      </c>
      <c r="E5" t="s">
        <v>21</v>
      </c>
      <c r="F5" t="s">
        <v>5</v>
      </c>
      <c r="G5" t="s">
        <v>17</v>
      </c>
      <c r="H5" t="s">
        <v>11</v>
      </c>
      <c r="I5" t="b">
        <v>1</v>
      </c>
      <c r="J5" t="b">
        <v>0</v>
      </c>
      <c r="K5" t="s">
        <v>14</v>
      </c>
      <c r="M5" t="s">
        <v>22</v>
      </c>
    </row>
    <row r="6" spans="1:13" x14ac:dyDescent="0.25">
      <c r="A6" t="s">
        <v>23</v>
      </c>
      <c r="B6" t="s">
        <v>24</v>
      </c>
      <c r="C6" t="s">
        <v>25</v>
      </c>
      <c r="D6" t="s">
        <v>26</v>
      </c>
      <c r="E6" t="s">
        <v>27</v>
      </c>
      <c r="F6" t="s">
        <v>28</v>
      </c>
      <c r="G6" t="s">
        <v>6</v>
      </c>
      <c r="H6" t="s">
        <v>29</v>
      </c>
      <c r="I6" t="b">
        <v>0</v>
      </c>
      <c r="J6" t="b">
        <v>0</v>
      </c>
      <c r="L6" t="s">
        <v>7</v>
      </c>
      <c r="M6" t="s">
        <v>30</v>
      </c>
    </row>
    <row r="7" spans="1:13" x14ac:dyDescent="0.25">
      <c r="A7" t="s">
        <v>31</v>
      </c>
      <c r="B7" t="s">
        <v>32</v>
      </c>
      <c r="C7" t="s">
        <v>25</v>
      </c>
      <c r="D7" t="s">
        <v>26</v>
      </c>
      <c r="E7" t="s">
        <v>33</v>
      </c>
      <c r="F7" t="s">
        <v>34</v>
      </c>
      <c r="G7" t="s">
        <v>6</v>
      </c>
      <c r="H7" t="s">
        <v>29</v>
      </c>
      <c r="I7" t="b">
        <v>0</v>
      </c>
      <c r="J7" t="b">
        <v>0</v>
      </c>
      <c r="K7" t="s">
        <v>35</v>
      </c>
      <c r="L7" t="s">
        <v>7</v>
      </c>
      <c r="M7" t="s">
        <v>36</v>
      </c>
    </row>
    <row r="8" spans="1:13" x14ac:dyDescent="0.25">
      <c r="A8" t="s">
        <v>35</v>
      </c>
      <c r="B8" t="s">
        <v>37</v>
      </c>
      <c r="C8" t="s">
        <v>25</v>
      </c>
      <c r="D8" t="s">
        <v>26</v>
      </c>
      <c r="E8" t="s">
        <v>33</v>
      </c>
      <c r="F8" t="s">
        <v>38</v>
      </c>
      <c r="G8" t="s">
        <v>6</v>
      </c>
      <c r="H8" t="s">
        <v>29</v>
      </c>
      <c r="I8" t="b">
        <v>0</v>
      </c>
      <c r="J8" t="b">
        <v>0</v>
      </c>
      <c r="K8" t="s">
        <v>31</v>
      </c>
      <c r="L8" t="s">
        <v>7</v>
      </c>
      <c r="M8" t="s">
        <v>39</v>
      </c>
    </row>
    <row r="9" spans="1:13" x14ac:dyDescent="0.25">
      <c r="A9" t="s">
        <v>40</v>
      </c>
      <c r="B9" t="s">
        <v>41</v>
      </c>
      <c r="C9" t="s">
        <v>25</v>
      </c>
      <c r="D9" t="s">
        <v>26</v>
      </c>
      <c r="E9" t="s">
        <v>42</v>
      </c>
      <c r="F9" t="s">
        <v>5</v>
      </c>
      <c r="G9" t="s">
        <v>6</v>
      </c>
      <c r="H9" t="s">
        <v>29</v>
      </c>
      <c r="I9" t="b">
        <v>0</v>
      </c>
      <c r="J9" t="b">
        <v>0</v>
      </c>
      <c r="L9" t="s">
        <v>7</v>
      </c>
      <c r="M9" t="s">
        <v>43</v>
      </c>
    </row>
    <row r="10" spans="1:13" x14ac:dyDescent="0.25">
      <c r="A10" t="s">
        <v>44</v>
      </c>
      <c r="B10" t="s">
        <v>45</v>
      </c>
      <c r="C10" t="s">
        <v>25</v>
      </c>
      <c r="D10" t="s">
        <v>46</v>
      </c>
      <c r="E10" t="s">
        <v>47</v>
      </c>
      <c r="F10" t="s">
        <v>38</v>
      </c>
      <c r="G10" t="s">
        <v>17</v>
      </c>
      <c r="H10" t="s">
        <v>29</v>
      </c>
      <c r="I10" t="b">
        <v>0</v>
      </c>
      <c r="J10" t="b">
        <v>0</v>
      </c>
      <c r="L10" t="s">
        <v>48</v>
      </c>
      <c r="M10" t="s">
        <v>49</v>
      </c>
    </row>
    <row r="11" spans="1:13" x14ac:dyDescent="0.25">
      <c r="A11" t="s">
        <v>50</v>
      </c>
      <c r="B11" t="s">
        <v>51</v>
      </c>
      <c r="C11" t="s">
        <v>25</v>
      </c>
      <c r="D11" t="s">
        <v>26</v>
      </c>
      <c r="E11" t="s">
        <v>52</v>
      </c>
      <c r="F11" t="s">
        <v>38</v>
      </c>
      <c r="G11" t="s">
        <v>6</v>
      </c>
      <c r="H11" t="s">
        <v>29</v>
      </c>
      <c r="I11" t="b">
        <v>0</v>
      </c>
      <c r="J11" t="b">
        <v>0</v>
      </c>
      <c r="K11" t="s">
        <v>35</v>
      </c>
      <c r="L11" t="s">
        <v>7</v>
      </c>
      <c r="M11" t="s">
        <v>53</v>
      </c>
    </row>
    <row r="12" spans="1:13" x14ac:dyDescent="0.25">
      <c r="A12" t="s">
        <v>54</v>
      </c>
      <c r="B12" t="s">
        <v>55</v>
      </c>
      <c r="C12" t="s">
        <v>25</v>
      </c>
      <c r="D12" t="s">
        <v>26</v>
      </c>
      <c r="E12" t="s">
        <v>56</v>
      </c>
      <c r="F12" t="s">
        <v>38</v>
      </c>
      <c r="G12" t="s">
        <v>17</v>
      </c>
      <c r="H12" t="s">
        <v>29</v>
      </c>
      <c r="I12" t="b">
        <v>0</v>
      </c>
      <c r="J12" t="b">
        <v>0</v>
      </c>
      <c r="L12" t="s">
        <v>7</v>
      </c>
      <c r="M12" t="s">
        <v>57</v>
      </c>
    </row>
    <row r="13" spans="1:13" x14ac:dyDescent="0.25">
      <c r="A13" t="s">
        <v>58</v>
      </c>
      <c r="B13" t="s">
        <v>59</v>
      </c>
      <c r="C13" t="s">
        <v>25</v>
      </c>
      <c r="D13" t="s">
        <v>26</v>
      </c>
      <c r="E13" t="s">
        <v>60</v>
      </c>
      <c r="F13" t="s">
        <v>38</v>
      </c>
      <c r="G13" t="s">
        <v>17</v>
      </c>
      <c r="H13" t="s">
        <v>29</v>
      </c>
      <c r="I13" t="b">
        <v>0</v>
      </c>
      <c r="J13" t="b">
        <v>0</v>
      </c>
      <c r="K13" t="s">
        <v>54</v>
      </c>
      <c r="L13" t="s">
        <v>7</v>
      </c>
      <c r="M13" t="s">
        <v>61</v>
      </c>
    </row>
    <row r="14" spans="1:13" x14ac:dyDescent="0.25">
      <c r="A14" t="s">
        <v>62</v>
      </c>
      <c r="B14" t="s">
        <v>63</v>
      </c>
      <c r="C14" t="s">
        <v>25</v>
      </c>
      <c r="D14" t="s">
        <v>26</v>
      </c>
      <c r="E14" t="s">
        <v>56</v>
      </c>
      <c r="F14" t="s">
        <v>38</v>
      </c>
      <c r="G14" t="s">
        <v>17</v>
      </c>
      <c r="H14" t="s">
        <v>29</v>
      </c>
      <c r="I14" t="b">
        <v>0</v>
      </c>
      <c r="J14" t="b">
        <v>0</v>
      </c>
      <c r="K14" t="s">
        <v>54</v>
      </c>
      <c r="L14" t="s">
        <v>7</v>
      </c>
      <c r="M14" t="s">
        <v>64</v>
      </c>
    </row>
    <row r="15" spans="1:13" x14ac:dyDescent="0.25">
      <c r="A15" t="s">
        <v>65</v>
      </c>
      <c r="B15" t="s">
        <v>66</v>
      </c>
      <c r="C15" t="s">
        <v>25</v>
      </c>
      <c r="D15" t="s">
        <v>26</v>
      </c>
      <c r="E15" t="s">
        <v>33</v>
      </c>
      <c r="F15" t="s">
        <v>38</v>
      </c>
      <c r="G15" t="s">
        <v>6</v>
      </c>
      <c r="H15" t="s">
        <v>29</v>
      </c>
      <c r="I15" t="b">
        <v>0</v>
      </c>
      <c r="J15" t="b">
        <v>0</v>
      </c>
      <c r="K15" t="s">
        <v>35</v>
      </c>
      <c r="L15" t="s">
        <v>7</v>
      </c>
      <c r="M15" t="s">
        <v>67</v>
      </c>
    </row>
    <row r="16" spans="1:13" x14ac:dyDescent="0.25">
      <c r="A16" t="s">
        <v>68</v>
      </c>
      <c r="B16" t="s">
        <v>69</v>
      </c>
      <c r="C16" t="s">
        <v>25</v>
      </c>
      <c r="D16" t="s">
        <v>26</v>
      </c>
      <c r="E16" t="s">
        <v>33</v>
      </c>
      <c r="F16" t="s">
        <v>70</v>
      </c>
      <c r="G16" t="s">
        <v>6</v>
      </c>
      <c r="H16" t="s">
        <v>29</v>
      </c>
      <c r="I16" t="b">
        <v>0</v>
      </c>
      <c r="J16" t="b">
        <v>0</v>
      </c>
      <c r="K16" t="s">
        <v>31</v>
      </c>
      <c r="L16" t="s">
        <v>7</v>
      </c>
      <c r="M16" t="s">
        <v>71</v>
      </c>
    </row>
    <row r="17" spans="1:13" x14ac:dyDescent="0.25">
      <c r="A17" t="s">
        <v>72</v>
      </c>
      <c r="B17" t="s">
        <v>73</v>
      </c>
      <c r="C17" t="s">
        <v>25</v>
      </c>
      <c r="D17" t="s">
        <v>74</v>
      </c>
      <c r="E17" t="s">
        <v>75</v>
      </c>
      <c r="F17" t="s">
        <v>38</v>
      </c>
      <c r="G17" t="s">
        <v>6</v>
      </c>
      <c r="H17" t="s">
        <v>76</v>
      </c>
      <c r="I17" t="b">
        <v>0</v>
      </c>
      <c r="J17" t="b">
        <v>0</v>
      </c>
      <c r="L17" t="s">
        <v>7</v>
      </c>
      <c r="M17" t="s">
        <v>77</v>
      </c>
    </row>
    <row r="18" spans="1:13" x14ac:dyDescent="0.25">
      <c r="A18" t="s">
        <v>78</v>
      </c>
      <c r="B18" t="s">
        <v>79</v>
      </c>
      <c r="C18" t="s">
        <v>25</v>
      </c>
      <c r="D18" t="s">
        <v>74</v>
      </c>
      <c r="E18" t="s">
        <v>80</v>
      </c>
      <c r="F18" t="s">
        <v>38</v>
      </c>
      <c r="G18" t="s">
        <v>6</v>
      </c>
      <c r="H18" t="s">
        <v>76</v>
      </c>
      <c r="I18" t="b">
        <v>0</v>
      </c>
      <c r="J18" t="b">
        <v>0</v>
      </c>
      <c r="K18" t="s">
        <v>72</v>
      </c>
      <c r="L18" t="s">
        <v>81</v>
      </c>
      <c r="M18" t="s">
        <v>82</v>
      </c>
    </row>
    <row r="19" spans="1:13" x14ac:dyDescent="0.25">
      <c r="A19" t="s">
        <v>83</v>
      </c>
      <c r="B19" t="s">
        <v>84</v>
      </c>
      <c r="C19" t="s">
        <v>25</v>
      </c>
      <c r="D19" t="s">
        <v>74</v>
      </c>
      <c r="E19" t="s">
        <v>85</v>
      </c>
      <c r="F19" t="s">
        <v>38</v>
      </c>
      <c r="G19" t="s">
        <v>6</v>
      </c>
      <c r="H19" t="s">
        <v>76</v>
      </c>
      <c r="I19" t="b">
        <v>0</v>
      </c>
      <c r="J19" t="b">
        <v>0</v>
      </c>
      <c r="K19" t="s">
        <v>72</v>
      </c>
      <c r="L19" t="s">
        <v>7</v>
      </c>
      <c r="M19" t="s">
        <v>86</v>
      </c>
    </row>
    <row r="20" spans="1:13" x14ac:dyDescent="0.25">
      <c r="A20" t="s">
        <v>87</v>
      </c>
      <c r="B20" t="s">
        <v>88</v>
      </c>
      <c r="C20" t="s">
        <v>25</v>
      </c>
      <c r="D20" t="s">
        <v>74</v>
      </c>
      <c r="E20" t="s">
        <v>85</v>
      </c>
      <c r="F20" t="s">
        <v>5</v>
      </c>
      <c r="G20" t="s">
        <v>6</v>
      </c>
      <c r="H20" t="s">
        <v>76</v>
      </c>
      <c r="I20" t="b">
        <v>0</v>
      </c>
      <c r="J20" t="b">
        <v>0</v>
      </c>
      <c r="K20" t="s">
        <v>83</v>
      </c>
      <c r="L20" t="s">
        <v>7</v>
      </c>
      <c r="M20" t="s">
        <v>89</v>
      </c>
    </row>
    <row r="21" spans="1:13" x14ac:dyDescent="0.25">
      <c r="A21" t="s">
        <v>90</v>
      </c>
      <c r="B21" t="s">
        <v>91</v>
      </c>
      <c r="C21" t="s">
        <v>76</v>
      </c>
      <c r="D21" t="s">
        <v>92</v>
      </c>
      <c r="E21" t="s">
        <v>93</v>
      </c>
      <c r="F21" t="s">
        <v>5</v>
      </c>
      <c r="G21" t="s">
        <v>17</v>
      </c>
      <c r="H21" t="s">
        <v>76</v>
      </c>
      <c r="I21" t="b">
        <v>0</v>
      </c>
      <c r="J21" t="b">
        <v>0</v>
      </c>
      <c r="L21" t="s">
        <v>7</v>
      </c>
      <c r="M21" t="s">
        <v>94</v>
      </c>
    </row>
    <row r="22" spans="1:13" x14ac:dyDescent="0.25">
      <c r="A22" t="s">
        <v>95</v>
      </c>
      <c r="B22" t="s">
        <v>96</v>
      </c>
      <c r="C22" t="s">
        <v>76</v>
      </c>
      <c r="D22" t="s">
        <v>92</v>
      </c>
      <c r="E22" t="s">
        <v>93</v>
      </c>
      <c r="F22" t="s">
        <v>5</v>
      </c>
      <c r="G22" t="s">
        <v>17</v>
      </c>
      <c r="H22" t="s">
        <v>76</v>
      </c>
      <c r="I22" t="b">
        <v>0</v>
      </c>
      <c r="J22" t="b">
        <v>0</v>
      </c>
      <c r="K22" t="s">
        <v>90</v>
      </c>
      <c r="L22" t="s">
        <v>7</v>
      </c>
      <c r="M22" t="s">
        <v>97</v>
      </c>
    </row>
    <row r="23" spans="1:13" x14ac:dyDescent="0.25">
      <c r="A23" t="s">
        <v>98</v>
      </c>
      <c r="B23" t="s">
        <v>99</v>
      </c>
      <c r="C23" t="s">
        <v>76</v>
      </c>
      <c r="D23" t="s">
        <v>92</v>
      </c>
      <c r="E23" t="s">
        <v>93</v>
      </c>
      <c r="F23" t="s">
        <v>38</v>
      </c>
      <c r="G23" t="s">
        <v>17</v>
      </c>
      <c r="H23" t="s">
        <v>76</v>
      </c>
      <c r="I23" t="b">
        <v>0</v>
      </c>
      <c r="J23" t="b">
        <v>0</v>
      </c>
      <c r="L23" t="s">
        <v>7</v>
      </c>
      <c r="M23" t="s">
        <v>100</v>
      </c>
    </row>
    <row r="24" spans="1:13" x14ac:dyDescent="0.25">
      <c r="A24" t="s">
        <v>101</v>
      </c>
      <c r="B24" t="s">
        <v>102</v>
      </c>
      <c r="C24" t="s">
        <v>76</v>
      </c>
      <c r="D24" t="s">
        <v>92</v>
      </c>
      <c r="E24" t="s">
        <v>93</v>
      </c>
      <c r="F24" t="s">
        <v>38</v>
      </c>
      <c r="G24" t="s">
        <v>17</v>
      </c>
      <c r="H24" t="s">
        <v>76</v>
      </c>
      <c r="I24" t="b">
        <v>0</v>
      </c>
      <c r="J24" t="b">
        <v>0</v>
      </c>
      <c r="K24" t="s">
        <v>98</v>
      </c>
      <c r="L24" t="s">
        <v>7</v>
      </c>
      <c r="M24" t="s">
        <v>103</v>
      </c>
    </row>
    <row r="25" spans="1:13" x14ac:dyDescent="0.25">
      <c r="A25" t="s">
        <v>104</v>
      </c>
      <c r="B25" t="s">
        <v>105</v>
      </c>
      <c r="C25" t="s">
        <v>76</v>
      </c>
      <c r="D25" t="s">
        <v>92</v>
      </c>
      <c r="E25" t="s">
        <v>3</v>
      </c>
      <c r="F25" t="s">
        <v>5</v>
      </c>
      <c r="G25" t="s">
        <v>6</v>
      </c>
      <c r="H25" t="s">
        <v>76</v>
      </c>
      <c r="I25" t="b">
        <v>0</v>
      </c>
      <c r="J25" t="b">
        <v>0</v>
      </c>
      <c r="L25" t="s">
        <v>7</v>
      </c>
      <c r="M25" t="s">
        <v>106</v>
      </c>
    </row>
    <row r="26" spans="1:13" x14ac:dyDescent="0.25">
      <c r="A26" t="s">
        <v>107</v>
      </c>
      <c r="B26" t="s">
        <v>108</v>
      </c>
      <c r="C26" t="s">
        <v>76</v>
      </c>
      <c r="D26" t="s">
        <v>109</v>
      </c>
      <c r="E26" t="s">
        <v>33</v>
      </c>
      <c r="F26" t="s">
        <v>5</v>
      </c>
      <c r="G26" t="s">
        <v>6</v>
      </c>
      <c r="H26" t="s">
        <v>76</v>
      </c>
      <c r="I26" t="b">
        <v>0</v>
      </c>
      <c r="J26" t="b">
        <v>0</v>
      </c>
      <c r="K26" t="s">
        <v>104</v>
      </c>
      <c r="L26" t="s">
        <v>7</v>
      </c>
      <c r="M26" t="s">
        <v>110</v>
      </c>
    </row>
    <row r="27" spans="1:13" x14ac:dyDescent="0.25">
      <c r="A27" t="s">
        <v>111</v>
      </c>
      <c r="B27" t="s">
        <v>112</v>
      </c>
      <c r="C27" t="s">
        <v>76</v>
      </c>
      <c r="D27" t="s">
        <v>109</v>
      </c>
      <c r="E27" t="s">
        <v>33</v>
      </c>
      <c r="F27" t="s">
        <v>5</v>
      </c>
      <c r="G27" t="s">
        <v>6</v>
      </c>
      <c r="H27" t="s">
        <v>76</v>
      </c>
      <c r="I27" t="b">
        <v>0</v>
      </c>
      <c r="J27" t="b">
        <v>0</v>
      </c>
      <c r="L27" t="s">
        <v>7</v>
      </c>
      <c r="M27" t="s">
        <v>113</v>
      </c>
    </row>
    <row r="28" spans="1:13" x14ac:dyDescent="0.25">
      <c r="A28" t="s">
        <v>114</v>
      </c>
      <c r="B28" t="s">
        <v>115</v>
      </c>
      <c r="C28" t="s">
        <v>76</v>
      </c>
      <c r="D28" t="s">
        <v>92</v>
      </c>
      <c r="E28" t="s">
        <v>93</v>
      </c>
      <c r="F28" t="s">
        <v>5</v>
      </c>
      <c r="G28" t="s">
        <v>116</v>
      </c>
      <c r="H28" t="s">
        <v>76</v>
      </c>
      <c r="I28" t="b">
        <v>0</v>
      </c>
      <c r="J28" t="b">
        <v>0</v>
      </c>
      <c r="L28" t="s">
        <v>7</v>
      </c>
      <c r="M28" t="s">
        <v>117</v>
      </c>
    </row>
    <row r="29" spans="1:13" x14ac:dyDescent="0.25">
      <c r="A29" t="s">
        <v>118</v>
      </c>
      <c r="B29" t="s">
        <v>119</v>
      </c>
      <c r="C29" t="s">
        <v>76</v>
      </c>
      <c r="D29" t="s">
        <v>92</v>
      </c>
      <c r="E29" t="s">
        <v>120</v>
      </c>
      <c r="F29" t="s">
        <v>38</v>
      </c>
      <c r="G29" t="s">
        <v>17</v>
      </c>
      <c r="H29" t="s">
        <v>76</v>
      </c>
      <c r="I29" t="b">
        <v>0</v>
      </c>
      <c r="J29" t="b">
        <v>0</v>
      </c>
      <c r="K29" t="s">
        <v>98</v>
      </c>
      <c r="L29" t="s">
        <v>7</v>
      </c>
      <c r="M29" t="s">
        <v>121</v>
      </c>
    </row>
    <row r="30" spans="1:13" x14ac:dyDescent="0.25">
      <c r="A30" t="s">
        <v>122</v>
      </c>
      <c r="B30" t="s">
        <v>123</v>
      </c>
      <c r="C30" t="s">
        <v>76</v>
      </c>
      <c r="D30" t="s">
        <v>109</v>
      </c>
      <c r="E30" t="s">
        <v>33</v>
      </c>
      <c r="F30" t="s">
        <v>38</v>
      </c>
      <c r="G30" t="s">
        <v>6</v>
      </c>
      <c r="H30" t="s">
        <v>76</v>
      </c>
      <c r="I30" t="b">
        <v>0</v>
      </c>
      <c r="J30" t="b">
        <v>0</v>
      </c>
      <c r="L30" t="s">
        <v>7</v>
      </c>
      <c r="M30" t="s">
        <v>124</v>
      </c>
    </row>
    <row r="31" spans="1:13" x14ac:dyDescent="0.25">
      <c r="A31" t="s">
        <v>125</v>
      </c>
      <c r="B31" t="s">
        <v>126</v>
      </c>
      <c r="C31" t="s">
        <v>76</v>
      </c>
      <c r="D31" t="s">
        <v>92</v>
      </c>
      <c r="E31" t="s">
        <v>120</v>
      </c>
      <c r="F31" t="s">
        <v>38</v>
      </c>
      <c r="G31" t="s">
        <v>17</v>
      </c>
      <c r="H31" t="s">
        <v>76</v>
      </c>
      <c r="I31" t="b">
        <v>0</v>
      </c>
      <c r="J31" t="b">
        <v>0</v>
      </c>
      <c r="L31" t="s">
        <v>7</v>
      </c>
      <c r="M31" t="s">
        <v>127</v>
      </c>
    </row>
    <row r="32" spans="1:13" x14ac:dyDescent="0.25">
      <c r="A32" t="s">
        <v>128</v>
      </c>
      <c r="B32" t="s">
        <v>129</v>
      </c>
      <c r="C32" t="s">
        <v>76</v>
      </c>
      <c r="D32" t="s">
        <v>92</v>
      </c>
      <c r="E32" t="s">
        <v>93</v>
      </c>
      <c r="F32" t="s">
        <v>38</v>
      </c>
      <c r="G32" t="s">
        <v>17</v>
      </c>
      <c r="H32" t="s">
        <v>76</v>
      </c>
      <c r="I32" t="b">
        <v>0</v>
      </c>
      <c r="J32" t="b">
        <v>0</v>
      </c>
      <c r="K32" t="s">
        <v>98</v>
      </c>
      <c r="L32" t="s">
        <v>7</v>
      </c>
      <c r="M32" t="s">
        <v>130</v>
      </c>
    </row>
    <row r="33" spans="1:13" x14ac:dyDescent="0.25">
      <c r="A33" t="s">
        <v>131</v>
      </c>
      <c r="B33" t="s">
        <v>132</v>
      </c>
      <c r="C33" t="s">
        <v>76</v>
      </c>
      <c r="D33" t="s">
        <v>92</v>
      </c>
      <c r="E33" t="s">
        <v>3</v>
      </c>
      <c r="F33" t="s">
        <v>5</v>
      </c>
      <c r="G33" t="s">
        <v>6</v>
      </c>
      <c r="H33" t="s">
        <v>76</v>
      </c>
      <c r="I33" t="b">
        <v>0</v>
      </c>
      <c r="J33" t="b">
        <v>0</v>
      </c>
      <c r="K33" t="s">
        <v>104</v>
      </c>
      <c r="L33" t="s">
        <v>7</v>
      </c>
      <c r="M33" t="s">
        <v>133</v>
      </c>
    </row>
    <row r="34" spans="1:13" x14ac:dyDescent="0.25">
      <c r="A34" t="s">
        <v>134</v>
      </c>
      <c r="B34" t="s">
        <v>135</v>
      </c>
      <c r="C34" t="s">
        <v>76</v>
      </c>
      <c r="D34" t="s">
        <v>92</v>
      </c>
      <c r="E34" t="s">
        <v>3</v>
      </c>
      <c r="F34" t="s">
        <v>38</v>
      </c>
      <c r="G34" t="s">
        <v>17</v>
      </c>
      <c r="H34" t="s">
        <v>76</v>
      </c>
      <c r="I34" t="b">
        <v>0</v>
      </c>
      <c r="J34" t="b">
        <v>0</v>
      </c>
      <c r="L34" t="s">
        <v>7</v>
      </c>
      <c r="M34" t="s">
        <v>136</v>
      </c>
    </row>
    <row r="35" spans="1:13" x14ac:dyDescent="0.25">
      <c r="A35" t="s">
        <v>137</v>
      </c>
      <c r="B35" t="s">
        <v>138</v>
      </c>
      <c r="C35" t="s">
        <v>76</v>
      </c>
      <c r="D35" t="s">
        <v>92</v>
      </c>
      <c r="E35" t="s">
        <v>120</v>
      </c>
      <c r="F35" t="s">
        <v>5</v>
      </c>
      <c r="G35" t="s">
        <v>6</v>
      </c>
      <c r="H35" t="s">
        <v>76</v>
      </c>
      <c r="I35" t="b">
        <v>0</v>
      </c>
      <c r="J35" t="b">
        <v>0</v>
      </c>
      <c r="L35" t="s">
        <v>7</v>
      </c>
      <c r="M35" t="s">
        <v>139</v>
      </c>
    </row>
    <row r="36" spans="1:13" x14ac:dyDescent="0.25">
      <c r="A36" t="s">
        <v>140</v>
      </c>
      <c r="B36" t="s">
        <v>141</v>
      </c>
      <c r="C36" t="s">
        <v>76</v>
      </c>
      <c r="D36" t="s">
        <v>109</v>
      </c>
      <c r="E36" t="s">
        <v>33</v>
      </c>
      <c r="F36" t="s">
        <v>5</v>
      </c>
      <c r="G36" t="s">
        <v>6</v>
      </c>
      <c r="H36" t="s">
        <v>76</v>
      </c>
      <c r="I36" t="b">
        <v>0</v>
      </c>
      <c r="J36" t="b">
        <v>0</v>
      </c>
      <c r="L36" t="s">
        <v>7</v>
      </c>
      <c r="M36" t="s">
        <v>142</v>
      </c>
    </row>
    <row r="37" spans="1:13" x14ac:dyDescent="0.25">
      <c r="A37" t="s">
        <v>143</v>
      </c>
      <c r="B37" t="s">
        <v>144</v>
      </c>
      <c r="C37" t="s">
        <v>76</v>
      </c>
      <c r="D37" t="s">
        <v>109</v>
      </c>
      <c r="E37" t="s">
        <v>33</v>
      </c>
      <c r="F37" t="s">
        <v>5</v>
      </c>
      <c r="G37" t="s">
        <v>17</v>
      </c>
      <c r="H37" t="s">
        <v>76</v>
      </c>
      <c r="I37" t="b">
        <v>0</v>
      </c>
      <c r="J37" t="b">
        <v>0</v>
      </c>
      <c r="L37" t="s">
        <v>7</v>
      </c>
      <c r="M37" t="s">
        <v>145</v>
      </c>
    </row>
    <row r="38" spans="1:13" x14ac:dyDescent="0.25">
      <c r="A38" t="s">
        <v>146</v>
      </c>
      <c r="B38" t="s">
        <v>147</v>
      </c>
      <c r="C38" t="s">
        <v>148</v>
      </c>
      <c r="D38" t="s">
        <v>149</v>
      </c>
      <c r="E38" t="s">
        <v>150</v>
      </c>
      <c r="F38" t="s">
        <v>5</v>
      </c>
      <c r="G38" t="s">
        <v>6</v>
      </c>
      <c r="H38" t="s">
        <v>29</v>
      </c>
      <c r="I38" t="b">
        <v>0</v>
      </c>
      <c r="J38" t="b">
        <v>0</v>
      </c>
      <c r="L38" t="s">
        <v>151</v>
      </c>
      <c r="M38" t="s">
        <v>152</v>
      </c>
    </row>
    <row r="39" spans="1:13" x14ac:dyDescent="0.25">
      <c r="A39" t="s">
        <v>153</v>
      </c>
      <c r="B39" t="s">
        <v>154</v>
      </c>
      <c r="C39" t="s">
        <v>148</v>
      </c>
      <c r="D39" t="s">
        <v>149</v>
      </c>
      <c r="E39" t="s">
        <v>150</v>
      </c>
      <c r="F39" t="s">
        <v>155</v>
      </c>
      <c r="G39" t="s">
        <v>6</v>
      </c>
      <c r="H39" t="s">
        <v>29</v>
      </c>
      <c r="I39" t="b">
        <v>0</v>
      </c>
      <c r="J39" t="b">
        <v>0</v>
      </c>
      <c r="K39" t="s">
        <v>146</v>
      </c>
      <c r="L39" t="s">
        <v>156</v>
      </c>
      <c r="M39" t="s">
        <v>157</v>
      </c>
    </row>
    <row r="40" spans="1:13" x14ac:dyDescent="0.25">
      <c r="A40" t="s">
        <v>158</v>
      </c>
      <c r="B40" t="s">
        <v>159</v>
      </c>
      <c r="C40" t="s">
        <v>148</v>
      </c>
      <c r="D40" t="s">
        <v>149</v>
      </c>
      <c r="E40" t="s">
        <v>150</v>
      </c>
      <c r="F40" t="s">
        <v>70</v>
      </c>
      <c r="G40" t="s">
        <v>6</v>
      </c>
      <c r="H40" t="s">
        <v>29</v>
      </c>
      <c r="I40" t="b">
        <v>0</v>
      </c>
      <c r="J40" t="b">
        <v>0</v>
      </c>
      <c r="K40" t="s">
        <v>146</v>
      </c>
      <c r="L40" t="s">
        <v>160</v>
      </c>
      <c r="M40" t="s">
        <v>161</v>
      </c>
    </row>
    <row r="41" spans="1:13" x14ac:dyDescent="0.25">
      <c r="A41" t="s">
        <v>162</v>
      </c>
      <c r="B41" t="s">
        <v>163</v>
      </c>
      <c r="C41" t="s">
        <v>148</v>
      </c>
      <c r="D41" t="s">
        <v>149</v>
      </c>
      <c r="E41" t="s">
        <v>150</v>
      </c>
      <c r="F41" t="s">
        <v>5</v>
      </c>
      <c r="G41" t="s">
        <v>6</v>
      </c>
      <c r="H41" t="s">
        <v>29</v>
      </c>
      <c r="I41" t="b">
        <v>0</v>
      </c>
      <c r="J41" t="b">
        <v>0</v>
      </c>
      <c r="K41" t="s">
        <v>146</v>
      </c>
      <c r="L41" t="s">
        <v>164</v>
      </c>
      <c r="M41" t="s">
        <v>165</v>
      </c>
    </row>
    <row r="42" spans="1:13" x14ac:dyDescent="0.25">
      <c r="A42" t="s">
        <v>166</v>
      </c>
      <c r="B42" t="s">
        <v>167</v>
      </c>
      <c r="C42" t="s">
        <v>148</v>
      </c>
      <c r="D42" t="s">
        <v>168</v>
      </c>
      <c r="E42" t="s">
        <v>150</v>
      </c>
      <c r="F42" t="s">
        <v>5</v>
      </c>
      <c r="G42" t="s">
        <v>6</v>
      </c>
      <c r="H42" t="s">
        <v>29</v>
      </c>
      <c r="I42" t="b">
        <v>0</v>
      </c>
      <c r="J42" t="b">
        <v>0</v>
      </c>
      <c r="L42" t="s">
        <v>169</v>
      </c>
      <c r="M42" t="s">
        <v>170</v>
      </c>
    </row>
    <row r="43" spans="1:13" x14ac:dyDescent="0.25">
      <c r="A43" t="s">
        <v>171</v>
      </c>
      <c r="B43" t="s">
        <v>172</v>
      </c>
      <c r="C43" t="s">
        <v>148</v>
      </c>
      <c r="D43" t="s">
        <v>149</v>
      </c>
      <c r="E43" t="s">
        <v>173</v>
      </c>
      <c r="F43" t="s">
        <v>38</v>
      </c>
      <c r="G43" t="s">
        <v>17</v>
      </c>
      <c r="H43" t="s">
        <v>29</v>
      </c>
      <c r="I43" t="b">
        <v>0</v>
      </c>
      <c r="J43" t="b">
        <v>0</v>
      </c>
      <c r="L43" t="s">
        <v>174</v>
      </c>
      <c r="M43" t="s">
        <v>175</v>
      </c>
    </row>
    <row r="44" spans="1:13" x14ac:dyDescent="0.25">
      <c r="A44" t="s">
        <v>176</v>
      </c>
      <c r="B44" t="s">
        <v>177</v>
      </c>
      <c r="C44" t="s">
        <v>148</v>
      </c>
      <c r="D44" t="s">
        <v>149</v>
      </c>
      <c r="E44" t="s">
        <v>173</v>
      </c>
      <c r="F44" t="s">
        <v>38</v>
      </c>
      <c r="G44" t="s">
        <v>17</v>
      </c>
      <c r="H44" t="s">
        <v>29</v>
      </c>
      <c r="I44" t="b">
        <v>0</v>
      </c>
      <c r="J44" t="b">
        <v>0</v>
      </c>
      <c r="K44" t="s">
        <v>171</v>
      </c>
      <c r="L44" t="s">
        <v>178</v>
      </c>
      <c r="M44" t="s">
        <v>179</v>
      </c>
    </row>
    <row r="45" spans="1:13" x14ac:dyDescent="0.25">
      <c r="A45" t="s">
        <v>180</v>
      </c>
      <c r="B45" t="s">
        <v>181</v>
      </c>
      <c r="C45" t="s">
        <v>148</v>
      </c>
      <c r="D45" t="s">
        <v>149</v>
      </c>
      <c r="E45" t="s">
        <v>150</v>
      </c>
      <c r="F45" t="s">
        <v>182</v>
      </c>
      <c r="G45" t="s">
        <v>6</v>
      </c>
      <c r="H45" t="s">
        <v>29</v>
      </c>
      <c r="I45" t="b">
        <v>0</v>
      </c>
      <c r="J45" t="b">
        <v>0</v>
      </c>
      <c r="K45" t="s">
        <v>146</v>
      </c>
      <c r="L45" t="s">
        <v>183</v>
      </c>
      <c r="M45" t="s">
        <v>184</v>
      </c>
    </row>
    <row r="46" spans="1:13" x14ac:dyDescent="0.25">
      <c r="A46" t="s">
        <v>185</v>
      </c>
      <c r="B46" t="s">
        <v>186</v>
      </c>
      <c r="C46" t="s">
        <v>148</v>
      </c>
      <c r="D46" t="s">
        <v>149</v>
      </c>
      <c r="E46" t="s">
        <v>187</v>
      </c>
      <c r="F46" t="s">
        <v>188</v>
      </c>
      <c r="G46" t="s">
        <v>17</v>
      </c>
      <c r="H46" t="s">
        <v>29</v>
      </c>
      <c r="I46" t="b">
        <v>0</v>
      </c>
      <c r="J46" t="b">
        <v>0</v>
      </c>
      <c r="L46" t="s">
        <v>189</v>
      </c>
      <c r="M46" t="s">
        <v>190</v>
      </c>
    </row>
    <row r="47" spans="1:13" x14ac:dyDescent="0.25">
      <c r="A47" t="s">
        <v>191</v>
      </c>
      <c r="B47" t="s">
        <v>192</v>
      </c>
      <c r="C47" t="s">
        <v>148</v>
      </c>
      <c r="D47" t="s">
        <v>149</v>
      </c>
      <c r="E47" t="s">
        <v>187</v>
      </c>
      <c r="F47" t="s">
        <v>5</v>
      </c>
      <c r="G47" t="s">
        <v>17</v>
      </c>
      <c r="H47" t="s">
        <v>29</v>
      </c>
      <c r="I47" t="b">
        <v>0</v>
      </c>
      <c r="J47" t="b">
        <v>0</v>
      </c>
      <c r="K47" t="s">
        <v>185</v>
      </c>
      <c r="L47" t="s">
        <v>7</v>
      </c>
      <c r="M47" t="s">
        <v>193</v>
      </c>
    </row>
    <row r="48" spans="1:13" x14ac:dyDescent="0.25">
      <c r="A48" t="s">
        <v>194</v>
      </c>
      <c r="B48" t="s">
        <v>195</v>
      </c>
      <c r="C48" t="s">
        <v>148</v>
      </c>
      <c r="D48" t="s">
        <v>149</v>
      </c>
      <c r="E48" t="s">
        <v>196</v>
      </c>
      <c r="F48" t="s">
        <v>38</v>
      </c>
      <c r="G48" t="s">
        <v>6</v>
      </c>
      <c r="H48" t="s">
        <v>76</v>
      </c>
      <c r="I48" t="b">
        <v>0</v>
      </c>
      <c r="J48" t="b">
        <v>0</v>
      </c>
      <c r="L48" t="s">
        <v>197</v>
      </c>
      <c r="M48" t="s">
        <v>198</v>
      </c>
    </row>
    <row r="49" spans="1:13" x14ac:dyDescent="0.25">
      <c r="A49" t="s">
        <v>199</v>
      </c>
      <c r="B49" t="s">
        <v>200</v>
      </c>
      <c r="C49" t="s">
        <v>148</v>
      </c>
      <c r="D49" t="s">
        <v>149</v>
      </c>
      <c r="E49" t="s">
        <v>196</v>
      </c>
      <c r="F49" t="s">
        <v>38</v>
      </c>
      <c r="G49" t="s">
        <v>6</v>
      </c>
      <c r="H49" t="s">
        <v>76</v>
      </c>
      <c r="I49" t="b">
        <v>0</v>
      </c>
      <c r="J49" t="b">
        <v>0</v>
      </c>
      <c r="K49" t="s">
        <v>194</v>
      </c>
      <c r="L49" t="s">
        <v>201</v>
      </c>
      <c r="M49" t="s">
        <v>202</v>
      </c>
    </row>
    <row r="50" spans="1:13" x14ac:dyDescent="0.25">
      <c r="A50" t="s">
        <v>203</v>
      </c>
      <c r="B50" t="s">
        <v>204</v>
      </c>
      <c r="C50" t="s">
        <v>148</v>
      </c>
      <c r="D50" t="s">
        <v>149</v>
      </c>
      <c r="E50" t="s">
        <v>196</v>
      </c>
      <c r="F50" t="s">
        <v>205</v>
      </c>
      <c r="G50" t="s">
        <v>6</v>
      </c>
      <c r="H50" t="s">
        <v>76</v>
      </c>
      <c r="I50" t="b">
        <v>0</v>
      </c>
      <c r="J50" t="b">
        <v>0</v>
      </c>
      <c r="K50" t="s">
        <v>194</v>
      </c>
      <c r="L50" t="s">
        <v>206</v>
      </c>
      <c r="M50" t="s">
        <v>207</v>
      </c>
    </row>
    <row r="51" spans="1:13" x14ac:dyDescent="0.25">
      <c r="A51" t="s">
        <v>208</v>
      </c>
      <c r="B51" t="s">
        <v>209</v>
      </c>
      <c r="C51" t="s">
        <v>76</v>
      </c>
      <c r="D51" t="s">
        <v>210</v>
      </c>
      <c r="E51" t="s">
        <v>3</v>
      </c>
      <c r="F51" t="s">
        <v>38</v>
      </c>
      <c r="G51" t="s">
        <v>6</v>
      </c>
      <c r="H51" t="s">
        <v>76</v>
      </c>
      <c r="I51" t="b">
        <v>0</v>
      </c>
      <c r="J51" t="b">
        <v>0</v>
      </c>
      <c r="L51" t="s">
        <v>211</v>
      </c>
      <c r="M51" t="s">
        <v>212</v>
      </c>
    </row>
    <row r="52" spans="1:13" x14ac:dyDescent="0.25">
      <c r="A52" t="s">
        <v>213</v>
      </c>
      <c r="B52" t="s">
        <v>214</v>
      </c>
      <c r="C52" t="s">
        <v>76</v>
      </c>
      <c r="D52" t="s">
        <v>210</v>
      </c>
      <c r="E52" t="s">
        <v>3</v>
      </c>
      <c r="F52" t="s">
        <v>38</v>
      </c>
      <c r="G52" t="s">
        <v>6</v>
      </c>
      <c r="H52" t="s">
        <v>76</v>
      </c>
      <c r="I52" t="b">
        <v>0</v>
      </c>
      <c r="J52" t="b">
        <v>0</v>
      </c>
      <c r="K52" t="s">
        <v>208</v>
      </c>
      <c r="L52" t="s">
        <v>7</v>
      </c>
      <c r="M52" t="s">
        <v>215</v>
      </c>
    </row>
    <row r="53" spans="1:13" x14ac:dyDescent="0.25">
      <c r="A53" t="s">
        <v>216</v>
      </c>
      <c r="B53" t="s">
        <v>217</v>
      </c>
      <c r="C53" t="s">
        <v>76</v>
      </c>
      <c r="D53" t="s">
        <v>210</v>
      </c>
      <c r="E53" t="s">
        <v>218</v>
      </c>
      <c r="F53" t="s">
        <v>38</v>
      </c>
      <c r="G53" t="s">
        <v>17</v>
      </c>
      <c r="H53" t="s">
        <v>76</v>
      </c>
      <c r="I53" t="b">
        <v>0</v>
      </c>
      <c r="J53" t="b">
        <v>0</v>
      </c>
      <c r="L53" t="s">
        <v>219</v>
      </c>
      <c r="M53" t="s">
        <v>220</v>
      </c>
    </row>
    <row r="54" spans="1:13" x14ac:dyDescent="0.25">
      <c r="A54" t="s">
        <v>221</v>
      </c>
      <c r="B54" t="s">
        <v>222</v>
      </c>
      <c r="C54" t="s">
        <v>76</v>
      </c>
      <c r="D54" t="s">
        <v>210</v>
      </c>
      <c r="E54" t="s">
        <v>218</v>
      </c>
      <c r="F54" t="s">
        <v>38</v>
      </c>
      <c r="G54" t="s">
        <v>17</v>
      </c>
      <c r="H54" t="s">
        <v>76</v>
      </c>
      <c r="I54" t="b">
        <v>0</v>
      </c>
      <c r="J54" t="b">
        <v>0</v>
      </c>
      <c r="K54" t="s">
        <v>216</v>
      </c>
      <c r="L54" t="s">
        <v>7</v>
      </c>
      <c r="M54" t="s">
        <v>223</v>
      </c>
    </row>
    <row r="55" spans="1:13" x14ac:dyDescent="0.25">
      <c r="A55" t="s">
        <v>224</v>
      </c>
      <c r="B55" t="s">
        <v>225</v>
      </c>
      <c r="C55" t="s">
        <v>76</v>
      </c>
      <c r="D55" t="s">
        <v>210</v>
      </c>
      <c r="E55" t="s">
        <v>218</v>
      </c>
      <c r="F55" t="s">
        <v>38</v>
      </c>
      <c r="G55" t="s">
        <v>17</v>
      </c>
      <c r="H55" t="s">
        <v>76</v>
      </c>
      <c r="I55" t="b">
        <v>0</v>
      </c>
      <c r="J55" t="b">
        <v>0</v>
      </c>
      <c r="L55" t="s">
        <v>226</v>
      </c>
      <c r="M55" t="s">
        <v>227</v>
      </c>
    </row>
    <row r="56" spans="1:13" x14ac:dyDescent="0.25">
      <c r="A56" t="s">
        <v>228</v>
      </c>
      <c r="B56" t="s">
        <v>229</v>
      </c>
      <c r="C56" t="s">
        <v>76</v>
      </c>
      <c r="D56" t="s">
        <v>210</v>
      </c>
      <c r="E56" t="s">
        <v>218</v>
      </c>
      <c r="F56" t="s">
        <v>38</v>
      </c>
      <c r="G56" t="s">
        <v>17</v>
      </c>
      <c r="H56" t="s">
        <v>76</v>
      </c>
      <c r="I56" t="b">
        <v>0</v>
      </c>
      <c r="J56" t="b">
        <v>0</v>
      </c>
      <c r="K56" t="s">
        <v>216</v>
      </c>
      <c r="L56" t="s">
        <v>7</v>
      </c>
      <c r="M56" t="s">
        <v>230</v>
      </c>
    </row>
    <row r="57" spans="1:13" x14ac:dyDescent="0.25">
      <c r="A57" t="s">
        <v>231</v>
      </c>
      <c r="B57" t="s">
        <v>232</v>
      </c>
      <c r="C57" t="s">
        <v>76</v>
      </c>
      <c r="D57" t="s">
        <v>210</v>
      </c>
      <c r="E57" t="s">
        <v>218</v>
      </c>
      <c r="F57" t="s">
        <v>38</v>
      </c>
      <c r="G57" t="s">
        <v>17</v>
      </c>
      <c r="H57" t="s">
        <v>76</v>
      </c>
      <c r="I57" t="b">
        <v>0</v>
      </c>
      <c r="J57" t="b">
        <v>0</v>
      </c>
      <c r="K57" t="s">
        <v>221</v>
      </c>
      <c r="L57" t="s">
        <v>7</v>
      </c>
      <c r="M57" t="s">
        <v>233</v>
      </c>
    </row>
    <row r="58" spans="1:13" x14ac:dyDescent="0.25">
      <c r="A58" t="s">
        <v>234</v>
      </c>
      <c r="B58" t="s">
        <v>235</v>
      </c>
      <c r="C58" t="s">
        <v>76</v>
      </c>
      <c r="D58" t="s">
        <v>210</v>
      </c>
      <c r="E58" t="s">
        <v>218</v>
      </c>
      <c r="F58" t="s">
        <v>38</v>
      </c>
      <c r="G58" t="s">
        <v>17</v>
      </c>
      <c r="H58" t="s">
        <v>76</v>
      </c>
      <c r="I58" t="b">
        <v>0</v>
      </c>
      <c r="J58" t="b">
        <v>0</v>
      </c>
      <c r="K58" t="s">
        <v>221</v>
      </c>
      <c r="L58" t="s">
        <v>7</v>
      </c>
      <c r="M58" t="s">
        <v>236</v>
      </c>
    </row>
    <row r="59" spans="1:13" x14ac:dyDescent="0.25">
      <c r="A59" t="s">
        <v>237</v>
      </c>
      <c r="B59" t="s">
        <v>238</v>
      </c>
      <c r="C59" t="s">
        <v>76</v>
      </c>
      <c r="D59" t="s">
        <v>210</v>
      </c>
      <c r="E59" t="s">
        <v>218</v>
      </c>
      <c r="F59" t="s">
        <v>38</v>
      </c>
      <c r="G59" t="s">
        <v>6</v>
      </c>
      <c r="H59" t="s">
        <v>76</v>
      </c>
      <c r="I59" t="b">
        <v>0</v>
      </c>
      <c r="J59" t="b">
        <v>0</v>
      </c>
      <c r="K59" t="s">
        <v>213</v>
      </c>
      <c r="L59" t="s">
        <v>7</v>
      </c>
      <c r="M59" t="s">
        <v>239</v>
      </c>
    </row>
    <row r="60" spans="1:13" x14ac:dyDescent="0.25">
      <c r="A60" t="s">
        <v>240</v>
      </c>
      <c r="B60" t="s">
        <v>241</v>
      </c>
      <c r="C60" t="s">
        <v>76</v>
      </c>
      <c r="D60" t="s">
        <v>210</v>
      </c>
      <c r="E60" t="s">
        <v>218</v>
      </c>
      <c r="F60" t="s">
        <v>38</v>
      </c>
      <c r="G60" t="s">
        <v>17</v>
      </c>
      <c r="H60" t="s">
        <v>76</v>
      </c>
      <c r="I60" t="b">
        <v>0</v>
      </c>
      <c r="J60" t="b">
        <v>0</v>
      </c>
      <c r="K60" t="s">
        <v>216</v>
      </c>
      <c r="L60" t="s">
        <v>7</v>
      </c>
      <c r="M60" t="s">
        <v>242</v>
      </c>
    </row>
    <row r="61" spans="1:13" x14ac:dyDescent="0.25">
      <c r="A61" t="s">
        <v>243</v>
      </c>
      <c r="B61" t="s">
        <v>244</v>
      </c>
      <c r="C61" t="s">
        <v>148</v>
      </c>
      <c r="D61" t="s">
        <v>149</v>
      </c>
      <c r="E61" t="s">
        <v>245</v>
      </c>
      <c r="F61" t="s">
        <v>246</v>
      </c>
      <c r="G61" t="s">
        <v>6</v>
      </c>
      <c r="H61" t="s">
        <v>29</v>
      </c>
      <c r="I61" t="b">
        <v>0</v>
      </c>
      <c r="J61" t="b">
        <v>0</v>
      </c>
      <c r="L61" t="s">
        <v>7</v>
      </c>
      <c r="M61" t="s">
        <v>247</v>
      </c>
    </row>
    <row r="62" spans="1:13" x14ac:dyDescent="0.25">
      <c r="A62" t="s">
        <v>248</v>
      </c>
      <c r="B62" t="s">
        <v>249</v>
      </c>
      <c r="C62" t="s">
        <v>250</v>
      </c>
      <c r="D62" t="s">
        <v>251</v>
      </c>
      <c r="E62" t="s">
        <v>252</v>
      </c>
      <c r="F62" t="s">
        <v>5</v>
      </c>
      <c r="G62" t="s">
        <v>6</v>
      </c>
      <c r="H62" t="s">
        <v>29</v>
      </c>
      <c r="I62" t="b">
        <v>0</v>
      </c>
      <c r="J62" t="b">
        <v>0</v>
      </c>
      <c r="L62" t="s">
        <v>253</v>
      </c>
      <c r="M62" t="s">
        <v>254</v>
      </c>
    </row>
    <row r="63" spans="1:13" x14ac:dyDescent="0.25">
      <c r="A63" t="s">
        <v>255</v>
      </c>
      <c r="B63" t="s">
        <v>256</v>
      </c>
      <c r="C63" t="s">
        <v>257</v>
      </c>
      <c r="D63" t="s">
        <v>258</v>
      </c>
      <c r="E63" t="s">
        <v>259</v>
      </c>
      <c r="F63" t="s">
        <v>5</v>
      </c>
      <c r="G63" t="s">
        <v>17</v>
      </c>
      <c r="H63" t="s">
        <v>29</v>
      </c>
      <c r="I63" t="b">
        <v>0</v>
      </c>
      <c r="J63" t="b">
        <v>0</v>
      </c>
      <c r="L63" t="s">
        <v>7</v>
      </c>
      <c r="M63" t="s">
        <v>260</v>
      </c>
    </row>
    <row r="64" spans="1:13" x14ac:dyDescent="0.25">
      <c r="A64" t="s">
        <v>261</v>
      </c>
      <c r="B64" t="s">
        <v>262</v>
      </c>
      <c r="C64" t="s">
        <v>257</v>
      </c>
      <c r="D64" t="s">
        <v>258</v>
      </c>
      <c r="E64" t="s">
        <v>259</v>
      </c>
      <c r="F64" t="s">
        <v>155</v>
      </c>
      <c r="G64" t="s">
        <v>17</v>
      </c>
      <c r="H64" t="s">
        <v>29</v>
      </c>
      <c r="I64" t="b">
        <v>0</v>
      </c>
      <c r="J64" t="b">
        <v>0</v>
      </c>
      <c r="K64" t="s">
        <v>255</v>
      </c>
      <c r="L64" t="s">
        <v>7</v>
      </c>
      <c r="M64" t="s">
        <v>263</v>
      </c>
    </row>
    <row r="65" spans="1:13" x14ac:dyDescent="0.25">
      <c r="A65" t="s">
        <v>264</v>
      </c>
      <c r="B65" t="s">
        <v>265</v>
      </c>
      <c r="C65" t="s">
        <v>257</v>
      </c>
      <c r="D65" t="s">
        <v>258</v>
      </c>
      <c r="E65" t="s">
        <v>266</v>
      </c>
      <c r="F65" t="s">
        <v>5</v>
      </c>
      <c r="G65" t="s">
        <v>6</v>
      </c>
      <c r="H65" t="s">
        <v>29</v>
      </c>
      <c r="I65" t="b">
        <v>0</v>
      </c>
      <c r="J65" t="b">
        <v>0</v>
      </c>
      <c r="L65" t="s">
        <v>7</v>
      </c>
      <c r="M65" t="s">
        <v>267</v>
      </c>
    </row>
    <row r="66" spans="1:13" x14ac:dyDescent="0.25">
      <c r="A66" t="s">
        <v>268</v>
      </c>
      <c r="B66" t="s">
        <v>269</v>
      </c>
      <c r="C66" t="s">
        <v>257</v>
      </c>
      <c r="D66" t="s">
        <v>258</v>
      </c>
      <c r="E66" t="s">
        <v>270</v>
      </c>
      <c r="F66" t="s">
        <v>271</v>
      </c>
      <c r="G66" t="s">
        <v>6</v>
      </c>
      <c r="H66" t="s">
        <v>272</v>
      </c>
      <c r="I66" t="b">
        <v>0</v>
      </c>
      <c r="J66" t="b">
        <v>0</v>
      </c>
      <c r="L66" t="s">
        <v>7</v>
      </c>
      <c r="M66" t="s">
        <v>273</v>
      </c>
    </row>
    <row r="67" spans="1:13" x14ac:dyDescent="0.25">
      <c r="A67" t="s">
        <v>274</v>
      </c>
      <c r="B67" t="s">
        <v>275</v>
      </c>
      <c r="C67" t="s">
        <v>257</v>
      </c>
      <c r="D67" t="s">
        <v>258</v>
      </c>
      <c r="E67" t="s">
        <v>276</v>
      </c>
      <c r="F67" t="s">
        <v>5</v>
      </c>
      <c r="G67" t="s">
        <v>116</v>
      </c>
      <c r="H67" t="s">
        <v>29</v>
      </c>
      <c r="I67" t="b">
        <v>0</v>
      </c>
      <c r="J67" t="b">
        <v>0</v>
      </c>
      <c r="L67" t="s">
        <v>7</v>
      </c>
      <c r="M67" t="s">
        <v>277</v>
      </c>
    </row>
    <row r="68" spans="1:13" x14ac:dyDescent="0.25">
      <c r="A68" t="s">
        <v>278</v>
      </c>
      <c r="B68" t="s">
        <v>279</v>
      </c>
      <c r="C68" t="s">
        <v>257</v>
      </c>
      <c r="D68" t="s">
        <v>258</v>
      </c>
      <c r="E68" t="s">
        <v>280</v>
      </c>
      <c r="F68" t="s">
        <v>271</v>
      </c>
      <c r="G68" t="s">
        <v>116</v>
      </c>
      <c r="H68" t="s">
        <v>29</v>
      </c>
      <c r="I68" t="b">
        <v>0</v>
      </c>
      <c r="J68" t="b">
        <v>0</v>
      </c>
      <c r="K68" t="s">
        <v>274</v>
      </c>
      <c r="L68" t="s">
        <v>7</v>
      </c>
      <c r="M68" t="s">
        <v>281</v>
      </c>
    </row>
    <row r="69" spans="1:13" x14ac:dyDescent="0.25">
      <c r="A69" t="s">
        <v>282</v>
      </c>
      <c r="B69" t="s">
        <v>283</v>
      </c>
      <c r="C69" t="s">
        <v>257</v>
      </c>
      <c r="D69" t="s">
        <v>258</v>
      </c>
      <c r="E69" t="s">
        <v>259</v>
      </c>
      <c r="F69" t="s">
        <v>5</v>
      </c>
      <c r="G69" t="s">
        <v>17</v>
      </c>
      <c r="H69" t="s">
        <v>29</v>
      </c>
      <c r="I69" t="b">
        <v>0</v>
      </c>
      <c r="J69" t="b">
        <v>0</v>
      </c>
      <c r="K69" t="s">
        <v>255</v>
      </c>
      <c r="L69" t="s">
        <v>7</v>
      </c>
      <c r="M69" t="s">
        <v>284</v>
      </c>
    </row>
    <row r="70" spans="1:13" x14ac:dyDescent="0.25">
      <c r="A70" t="s">
        <v>285</v>
      </c>
      <c r="B70" t="s">
        <v>286</v>
      </c>
      <c r="C70" t="s">
        <v>76</v>
      </c>
      <c r="D70" t="s">
        <v>287</v>
      </c>
      <c r="E70" t="s">
        <v>218</v>
      </c>
      <c r="F70" t="s">
        <v>155</v>
      </c>
      <c r="G70" t="s">
        <v>6</v>
      </c>
      <c r="H70" t="s">
        <v>76</v>
      </c>
      <c r="I70" t="b">
        <v>0</v>
      </c>
      <c r="J70" t="b">
        <v>0</v>
      </c>
      <c r="L70" t="s">
        <v>7</v>
      </c>
      <c r="M70" t="s">
        <v>288</v>
      </c>
    </row>
    <row r="71" spans="1:13" x14ac:dyDescent="0.25">
      <c r="A71" t="s">
        <v>289</v>
      </c>
      <c r="B71" t="s">
        <v>290</v>
      </c>
      <c r="C71" t="s">
        <v>76</v>
      </c>
      <c r="D71" t="s">
        <v>287</v>
      </c>
      <c r="E71" t="s">
        <v>218</v>
      </c>
      <c r="F71" t="s">
        <v>28</v>
      </c>
      <c r="G71" t="s">
        <v>6</v>
      </c>
      <c r="H71" t="s">
        <v>76</v>
      </c>
      <c r="I71" t="b">
        <v>0</v>
      </c>
      <c r="J71" t="b">
        <v>0</v>
      </c>
      <c r="K71" t="s">
        <v>285</v>
      </c>
      <c r="L71" t="s">
        <v>7</v>
      </c>
      <c r="M71" t="s">
        <v>291</v>
      </c>
    </row>
    <row r="72" spans="1:13" x14ac:dyDescent="0.25">
      <c r="A72" t="s">
        <v>292</v>
      </c>
      <c r="B72" t="s">
        <v>293</v>
      </c>
      <c r="C72" t="s">
        <v>76</v>
      </c>
      <c r="D72" t="s">
        <v>287</v>
      </c>
      <c r="E72" t="s">
        <v>218</v>
      </c>
      <c r="F72" t="s">
        <v>205</v>
      </c>
      <c r="G72" t="s">
        <v>6</v>
      </c>
      <c r="H72" t="s">
        <v>76</v>
      </c>
      <c r="I72" t="b">
        <v>0</v>
      </c>
      <c r="J72" t="b">
        <v>0</v>
      </c>
      <c r="K72" t="s">
        <v>285</v>
      </c>
      <c r="L72" t="s">
        <v>7</v>
      </c>
      <c r="M72" t="s">
        <v>294</v>
      </c>
    </row>
    <row r="73" spans="1:13" x14ac:dyDescent="0.25">
      <c r="A73" t="s">
        <v>295</v>
      </c>
      <c r="B73" t="s">
        <v>296</v>
      </c>
      <c r="C73" t="s">
        <v>76</v>
      </c>
      <c r="D73" t="s">
        <v>287</v>
      </c>
      <c r="E73" t="s">
        <v>218</v>
      </c>
      <c r="F73" t="s">
        <v>205</v>
      </c>
      <c r="G73" t="s">
        <v>6</v>
      </c>
      <c r="H73" t="s">
        <v>76</v>
      </c>
      <c r="I73" t="b">
        <v>0</v>
      </c>
      <c r="J73" t="b">
        <v>0</v>
      </c>
      <c r="K73" t="s">
        <v>285</v>
      </c>
      <c r="L73" t="s">
        <v>7</v>
      </c>
      <c r="M73" t="s">
        <v>297</v>
      </c>
    </row>
    <row r="74" spans="1:13" x14ac:dyDescent="0.25">
      <c r="A74" t="s">
        <v>298</v>
      </c>
      <c r="B74" t="s">
        <v>299</v>
      </c>
      <c r="C74" t="s">
        <v>76</v>
      </c>
      <c r="D74" t="s">
        <v>300</v>
      </c>
      <c r="E74" t="s">
        <v>251</v>
      </c>
      <c r="F74" t="s">
        <v>205</v>
      </c>
      <c r="G74" t="s">
        <v>17</v>
      </c>
      <c r="H74" t="s">
        <v>76</v>
      </c>
      <c r="I74" t="b">
        <v>0</v>
      </c>
      <c r="J74" t="b">
        <v>0</v>
      </c>
      <c r="L74" t="s">
        <v>7</v>
      </c>
      <c r="M74" t="s">
        <v>301</v>
      </c>
    </row>
    <row r="75" spans="1:13" x14ac:dyDescent="0.25">
      <c r="A75" t="s">
        <v>302</v>
      </c>
      <c r="B75" t="s">
        <v>303</v>
      </c>
      <c r="C75" t="s">
        <v>76</v>
      </c>
      <c r="D75" t="s">
        <v>304</v>
      </c>
      <c r="E75" t="s">
        <v>305</v>
      </c>
      <c r="F75" t="s">
        <v>5</v>
      </c>
      <c r="G75" t="s">
        <v>6</v>
      </c>
      <c r="H75" t="s">
        <v>76</v>
      </c>
      <c r="I75" t="b">
        <v>0</v>
      </c>
      <c r="J75" t="b">
        <v>0</v>
      </c>
      <c r="L75" t="s">
        <v>306</v>
      </c>
      <c r="M75" t="s">
        <v>307</v>
      </c>
    </row>
    <row r="76" spans="1:13" x14ac:dyDescent="0.25">
      <c r="A76" t="s">
        <v>308</v>
      </c>
      <c r="B76" t="s">
        <v>309</v>
      </c>
      <c r="C76" t="s">
        <v>76</v>
      </c>
      <c r="D76" t="s">
        <v>304</v>
      </c>
      <c r="E76" t="s">
        <v>305</v>
      </c>
      <c r="F76" t="s">
        <v>38</v>
      </c>
      <c r="G76" t="s">
        <v>17</v>
      </c>
      <c r="H76" t="s">
        <v>76</v>
      </c>
      <c r="I76" t="b">
        <v>0</v>
      </c>
      <c r="J76" t="b">
        <v>0</v>
      </c>
      <c r="K76" t="s">
        <v>302</v>
      </c>
      <c r="L76" t="s">
        <v>310</v>
      </c>
      <c r="M76" t="s">
        <v>311</v>
      </c>
    </row>
    <row r="77" spans="1:13" x14ac:dyDescent="0.25">
      <c r="A77" t="s">
        <v>312</v>
      </c>
      <c r="B77" t="s">
        <v>313</v>
      </c>
      <c r="C77" t="s">
        <v>148</v>
      </c>
      <c r="D77" t="s">
        <v>314</v>
      </c>
      <c r="E77" t="s">
        <v>315</v>
      </c>
      <c r="F77" t="s">
        <v>5</v>
      </c>
      <c r="G77" t="s">
        <v>6</v>
      </c>
      <c r="H77" t="s">
        <v>29</v>
      </c>
      <c r="I77" t="b">
        <v>0</v>
      </c>
      <c r="J77" t="b">
        <v>0</v>
      </c>
      <c r="L77" t="s">
        <v>316</v>
      </c>
      <c r="M77" t="s">
        <v>317</v>
      </c>
    </row>
    <row r="78" spans="1:13" x14ac:dyDescent="0.25">
      <c r="A78" t="s">
        <v>318</v>
      </c>
      <c r="B78" t="s">
        <v>319</v>
      </c>
      <c r="C78" t="s">
        <v>148</v>
      </c>
      <c r="D78" t="s">
        <v>314</v>
      </c>
      <c r="E78" t="s">
        <v>320</v>
      </c>
      <c r="F78" t="s">
        <v>5</v>
      </c>
      <c r="G78" t="s">
        <v>17</v>
      </c>
      <c r="H78" t="s">
        <v>29</v>
      </c>
      <c r="I78" t="b">
        <v>0</v>
      </c>
      <c r="J78" t="b">
        <v>0</v>
      </c>
      <c r="L78" t="s">
        <v>7</v>
      </c>
      <c r="M78" t="s">
        <v>321</v>
      </c>
    </row>
    <row r="79" spans="1:13" x14ac:dyDescent="0.25">
      <c r="A79" t="s">
        <v>322</v>
      </c>
      <c r="B79" t="s">
        <v>323</v>
      </c>
      <c r="C79" t="s">
        <v>324</v>
      </c>
      <c r="D79" t="s">
        <v>324</v>
      </c>
      <c r="E79" t="s">
        <v>325</v>
      </c>
      <c r="F79" t="s">
        <v>38</v>
      </c>
      <c r="G79" t="s">
        <v>6</v>
      </c>
      <c r="H79" t="s">
        <v>324</v>
      </c>
      <c r="I79" t="b">
        <v>0</v>
      </c>
      <c r="J79" t="b">
        <v>0</v>
      </c>
      <c r="L79" t="s">
        <v>326</v>
      </c>
      <c r="M79" t="s">
        <v>327</v>
      </c>
    </row>
    <row r="80" spans="1:13" x14ac:dyDescent="0.25">
      <c r="A80" t="s">
        <v>328</v>
      </c>
      <c r="B80" t="s">
        <v>329</v>
      </c>
      <c r="C80" t="s">
        <v>324</v>
      </c>
      <c r="D80" t="s">
        <v>325</v>
      </c>
      <c r="E80" t="s">
        <v>330</v>
      </c>
      <c r="F80" t="s">
        <v>271</v>
      </c>
      <c r="G80" t="s">
        <v>17</v>
      </c>
      <c r="H80" t="s">
        <v>324</v>
      </c>
      <c r="I80" t="b">
        <v>1</v>
      </c>
      <c r="J80" t="b">
        <v>0</v>
      </c>
      <c r="L80" t="s">
        <v>331</v>
      </c>
      <c r="M80" t="s">
        <v>332</v>
      </c>
    </row>
    <row r="81" spans="1:13" x14ac:dyDescent="0.25">
      <c r="A81" t="s">
        <v>333</v>
      </c>
      <c r="B81" t="s">
        <v>334</v>
      </c>
      <c r="C81" t="s">
        <v>11</v>
      </c>
      <c r="D81" t="s">
        <v>3</v>
      </c>
      <c r="E81" t="s">
        <v>335</v>
      </c>
      <c r="F81" t="s">
        <v>271</v>
      </c>
      <c r="G81" t="s">
        <v>6</v>
      </c>
      <c r="H81" t="s">
        <v>11</v>
      </c>
      <c r="I81" t="b">
        <v>1</v>
      </c>
      <c r="J81" t="b">
        <v>0</v>
      </c>
      <c r="L81" t="s">
        <v>336</v>
      </c>
      <c r="M81" t="s">
        <v>337</v>
      </c>
    </row>
    <row r="82" spans="1:13" x14ac:dyDescent="0.25">
      <c r="A82" t="s">
        <v>338</v>
      </c>
      <c r="B82" t="s">
        <v>339</v>
      </c>
      <c r="C82" t="s">
        <v>11</v>
      </c>
      <c r="D82" t="s">
        <v>3</v>
      </c>
      <c r="E82" t="s">
        <v>340</v>
      </c>
      <c r="F82" t="s">
        <v>188</v>
      </c>
      <c r="G82" t="s">
        <v>6</v>
      </c>
      <c r="H82" t="s">
        <v>11</v>
      </c>
      <c r="I82" t="b">
        <v>1</v>
      </c>
      <c r="J82" t="b">
        <v>0</v>
      </c>
      <c r="L82" t="s">
        <v>7</v>
      </c>
      <c r="M82" t="s">
        <v>341</v>
      </c>
    </row>
    <row r="83" spans="1:13" x14ac:dyDescent="0.25">
      <c r="A83" t="s">
        <v>342</v>
      </c>
      <c r="B83" t="s">
        <v>343</v>
      </c>
      <c r="C83" t="s">
        <v>324</v>
      </c>
      <c r="D83" t="s">
        <v>324</v>
      </c>
      <c r="E83" t="s">
        <v>344</v>
      </c>
      <c r="F83" t="s">
        <v>205</v>
      </c>
      <c r="G83" t="s">
        <v>6</v>
      </c>
      <c r="H83" t="s">
        <v>324</v>
      </c>
      <c r="I83" t="b">
        <v>0</v>
      </c>
      <c r="J83" t="b">
        <v>0</v>
      </c>
      <c r="L83" t="s">
        <v>345</v>
      </c>
      <c r="M83" t="s">
        <v>346</v>
      </c>
    </row>
    <row r="84" spans="1:13" x14ac:dyDescent="0.25">
      <c r="A84" t="s">
        <v>347</v>
      </c>
      <c r="B84" t="s">
        <v>348</v>
      </c>
      <c r="C84" t="s">
        <v>324</v>
      </c>
      <c r="D84" t="s">
        <v>324</v>
      </c>
      <c r="E84" t="s">
        <v>349</v>
      </c>
      <c r="F84" t="s">
        <v>271</v>
      </c>
      <c r="G84" t="s">
        <v>6</v>
      </c>
      <c r="H84" t="s">
        <v>324</v>
      </c>
      <c r="I84" t="b">
        <v>0</v>
      </c>
      <c r="J84" t="b">
        <v>0</v>
      </c>
      <c r="K84" t="s">
        <v>342</v>
      </c>
      <c r="L84" t="s">
        <v>7</v>
      </c>
      <c r="M84" t="s">
        <v>350</v>
      </c>
    </row>
    <row r="85" spans="1:13" x14ac:dyDescent="0.25">
      <c r="A85" t="s">
        <v>351</v>
      </c>
      <c r="B85" t="s">
        <v>352</v>
      </c>
      <c r="C85" t="s">
        <v>76</v>
      </c>
      <c r="D85" t="s">
        <v>353</v>
      </c>
      <c r="E85" t="s">
        <v>218</v>
      </c>
      <c r="F85" t="s">
        <v>188</v>
      </c>
      <c r="G85" t="s">
        <v>6</v>
      </c>
      <c r="H85" t="s">
        <v>76</v>
      </c>
      <c r="I85" t="b">
        <v>0</v>
      </c>
      <c r="J85" t="b">
        <v>0</v>
      </c>
      <c r="L85" t="s">
        <v>7</v>
      </c>
      <c r="M85" t="s">
        <v>354</v>
      </c>
    </row>
    <row r="86" spans="1:13" x14ac:dyDescent="0.25">
      <c r="A86" t="s">
        <v>355</v>
      </c>
      <c r="B86" t="s">
        <v>356</v>
      </c>
      <c r="C86" t="s">
        <v>357</v>
      </c>
      <c r="D86" t="s">
        <v>358</v>
      </c>
      <c r="E86" t="s">
        <v>359</v>
      </c>
      <c r="F86" t="s">
        <v>360</v>
      </c>
      <c r="G86" t="s">
        <v>6</v>
      </c>
      <c r="H86" t="s">
        <v>357</v>
      </c>
      <c r="I86" t="b">
        <v>1</v>
      </c>
      <c r="J86" t="b">
        <v>1</v>
      </c>
      <c r="L86" t="s">
        <v>7</v>
      </c>
      <c r="M86" t="s">
        <v>361</v>
      </c>
    </row>
    <row r="87" spans="1:13" x14ac:dyDescent="0.25">
      <c r="A87" t="s">
        <v>362</v>
      </c>
      <c r="B87" t="s">
        <v>363</v>
      </c>
      <c r="C87" t="s">
        <v>357</v>
      </c>
      <c r="D87" t="s">
        <v>358</v>
      </c>
      <c r="E87" t="s">
        <v>364</v>
      </c>
      <c r="F87" t="s">
        <v>365</v>
      </c>
      <c r="G87" t="s">
        <v>6</v>
      </c>
      <c r="H87" t="s">
        <v>357</v>
      </c>
      <c r="I87" t="b">
        <v>1</v>
      </c>
      <c r="J87" t="b">
        <v>1</v>
      </c>
      <c r="L87" t="s">
        <v>7</v>
      </c>
      <c r="M87" t="s">
        <v>366</v>
      </c>
    </row>
    <row r="88" spans="1:13" x14ac:dyDescent="0.25">
      <c r="A88" t="s">
        <v>367</v>
      </c>
      <c r="B88" t="s">
        <v>368</v>
      </c>
      <c r="C88" t="s">
        <v>357</v>
      </c>
      <c r="D88" t="s">
        <v>369</v>
      </c>
      <c r="E88" t="s">
        <v>324</v>
      </c>
      <c r="F88" t="s">
        <v>370</v>
      </c>
      <c r="G88" t="s">
        <v>6</v>
      </c>
      <c r="H88" t="s">
        <v>357</v>
      </c>
      <c r="I88" t="b">
        <v>1</v>
      </c>
      <c r="J88" t="b">
        <v>1</v>
      </c>
      <c r="L88" t="s">
        <v>7</v>
      </c>
      <c r="M88" t="s">
        <v>371</v>
      </c>
    </row>
    <row r="89" spans="1:13" x14ac:dyDescent="0.25">
      <c r="A89" t="s">
        <v>372</v>
      </c>
      <c r="B89" t="s">
        <v>373</v>
      </c>
      <c r="C89" t="s">
        <v>357</v>
      </c>
      <c r="D89" t="s">
        <v>3</v>
      </c>
      <c r="E89" t="s">
        <v>374</v>
      </c>
      <c r="F89" t="s">
        <v>375</v>
      </c>
      <c r="G89" t="s">
        <v>6</v>
      </c>
      <c r="H89" t="s">
        <v>357</v>
      </c>
      <c r="I89" t="b">
        <v>1</v>
      </c>
      <c r="J89" t="b">
        <v>0</v>
      </c>
      <c r="L89" t="s">
        <v>376</v>
      </c>
      <c r="M89" t="s">
        <v>377</v>
      </c>
    </row>
    <row r="90" spans="1:13" x14ac:dyDescent="0.25">
      <c r="A90" t="s">
        <v>378</v>
      </c>
      <c r="B90" t="s">
        <v>379</v>
      </c>
      <c r="C90" t="s">
        <v>148</v>
      </c>
      <c r="D90" t="s">
        <v>149</v>
      </c>
      <c r="E90" t="s">
        <v>173</v>
      </c>
      <c r="F90" t="s">
        <v>271</v>
      </c>
      <c r="G90" t="s">
        <v>6</v>
      </c>
      <c r="H90" t="s">
        <v>29</v>
      </c>
      <c r="I90" t="b">
        <v>0</v>
      </c>
      <c r="J90" t="b">
        <v>0</v>
      </c>
      <c r="L90" t="s">
        <v>380</v>
      </c>
      <c r="M90" t="s">
        <v>381</v>
      </c>
    </row>
    <row r="91" spans="1:13" x14ac:dyDescent="0.25">
      <c r="A91" t="s">
        <v>382</v>
      </c>
      <c r="B91" t="s">
        <v>383</v>
      </c>
      <c r="C91" t="s">
        <v>148</v>
      </c>
      <c r="D91" t="s">
        <v>149</v>
      </c>
      <c r="E91" t="s">
        <v>173</v>
      </c>
      <c r="F91" t="s">
        <v>271</v>
      </c>
      <c r="G91" t="s">
        <v>6</v>
      </c>
      <c r="H91" t="s">
        <v>29</v>
      </c>
      <c r="I91" t="b">
        <v>0</v>
      </c>
      <c r="J91" t="b">
        <v>0</v>
      </c>
      <c r="K91" t="s">
        <v>378</v>
      </c>
      <c r="L91" t="s">
        <v>7</v>
      </c>
      <c r="M91" t="s">
        <v>384</v>
      </c>
    </row>
    <row r="92" spans="1:13" x14ac:dyDescent="0.25">
      <c r="A92" t="s">
        <v>385</v>
      </c>
      <c r="B92" t="s">
        <v>386</v>
      </c>
      <c r="C92" t="s">
        <v>148</v>
      </c>
      <c r="D92" t="s">
        <v>149</v>
      </c>
      <c r="E92" t="s">
        <v>173</v>
      </c>
      <c r="F92" t="s">
        <v>271</v>
      </c>
      <c r="G92" t="s">
        <v>6</v>
      </c>
      <c r="H92" t="s">
        <v>29</v>
      </c>
      <c r="I92" t="b">
        <v>0</v>
      </c>
      <c r="J92" t="b">
        <v>0</v>
      </c>
      <c r="K92" t="s">
        <v>378</v>
      </c>
      <c r="L92" t="s">
        <v>7</v>
      </c>
      <c r="M92" t="s">
        <v>387</v>
      </c>
    </row>
    <row r="93" spans="1:13" x14ac:dyDescent="0.25">
      <c r="A93" t="s">
        <v>388</v>
      </c>
      <c r="B93" t="s">
        <v>389</v>
      </c>
      <c r="C93" t="s">
        <v>390</v>
      </c>
      <c r="D93" t="s">
        <v>391</v>
      </c>
      <c r="E93" t="s">
        <v>314</v>
      </c>
      <c r="F93" t="s">
        <v>271</v>
      </c>
      <c r="G93" t="s">
        <v>6</v>
      </c>
      <c r="H93" t="s">
        <v>272</v>
      </c>
      <c r="I93" t="b">
        <v>0</v>
      </c>
      <c r="J93" t="b">
        <v>0</v>
      </c>
      <c r="L93" t="s">
        <v>7</v>
      </c>
      <c r="M93" t="s">
        <v>392</v>
      </c>
    </row>
    <row r="94" spans="1:13" x14ac:dyDescent="0.25">
      <c r="A94" t="s">
        <v>393</v>
      </c>
      <c r="B94" t="s">
        <v>394</v>
      </c>
      <c r="C94" t="s">
        <v>390</v>
      </c>
      <c r="D94" t="s">
        <v>74</v>
      </c>
      <c r="E94" t="s">
        <v>85</v>
      </c>
      <c r="F94" t="s">
        <v>395</v>
      </c>
      <c r="G94" t="s">
        <v>6</v>
      </c>
      <c r="H94" t="s">
        <v>272</v>
      </c>
      <c r="I94" t="b">
        <v>0</v>
      </c>
      <c r="J94" t="b">
        <v>0</v>
      </c>
      <c r="L94" t="s">
        <v>7</v>
      </c>
      <c r="M94" t="s">
        <v>396</v>
      </c>
    </row>
    <row r="95" spans="1:13" x14ac:dyDescent="0.25">
      <c r="A95" t="s">
        <v>397</v>
      </c>
      <c r="B95" t="s">
        <v>398</v>
      </c>
      <c r="C95" t="s">
        <v>390</v>
      </c>
      <c r="D95" t="s">
        <v>399</v>
      </c>
      <c r="E95" t="s">
        <v>400</v>
      </c>
      <c r="F95" t="s">
        <v>395</v>
      </c>
      <c r="G95" t="s">
        <v>6</v>
      </c>
      <c r="H95" t="s">
        <v>272</v>
      </c>
      <c r="I95" t="b">
        <v>0</v>
      </c>
      <c r="J95" t="b">
        <v>0</v>
      </c>
      <c r="L95" t="s">
        <v>7</v>
      </c>
      <c r="M95" t="s">
        <v>401</v>
      </c>
    </row>
    <row r="96" spans="1:13" x14ac:dyDescent="0.25">
      <c r="A96" t="s">
        <v>402</v>
      </c>
      <c r="B96" t="s">
        <v>403</v>
      </c>
      <c r="C96" t="s">
        <v>390</v>
      </c>
      <c r="D96" t="s">
        <v>391</v>
      </c>
      <c r="E96" t="s">
        <v>404</v>
      </c>
      <c r="F96" t="s">
        <v>395</v>
      </c>
      <c r="G96" t="s">
        <v>6</v>
      </c>
      <c r="H96" t="s">
        <v>272</v>
      </c>
      <c r="I96" t="b">
        <v>0</v>
      </c>
      <c r="J96" t="b">
        <v>0</v>
      </c>
      <c r="L96" t="s">
        <v>7</v>
      </c>
      <c r="M96" t="s">
        <v>405</v>
      </c>
    </row>
    <row r="97" spans="1:13" x14ac:dyDescent="0.25">
      <c r="A97" t="s">
        <v>406</v>
      </c>
      <c r="B97" t="s">
        <v>407</v>
      </c>
      <c r="C97" t="s">
        <v>390</v>
      </c>
      <c r="D97" t="s">
        <v>408</v>
      </c>
      <c r="E97" t="s">
        <v>324</v>
      </c>
      <c r="F97" t="s">
        <v>271</v>
      </c>
      <c r="G97" t="s">
        <v>6</v>
      </c>
      <c r="H97" t="s">
        <v>272</v>
      </c>
      <c r="I97" t="b">
        <v>0</v>
      </c>
      <c r="J97" t="b">
        <v>0</v>
      </c>
      <c r="L97" t="s">
        <v>7</v>
      </c>
      <c r="M97" t="s">
        <v>409</v>
      </c>
    </row>
    <row r="98" spans="1:13" x14ac:dyDescent="0.25">
      <c r="A98" t="s">
        <v>410</v>
      </c>
      <c r="B98" t="s">
        <v>411</v>
      </c>
      <c r="C98" t="s">
        <v>390</v>
      </c>
      <c r="D98" t="s">
        <v>399</v>
      </c>
      <c r="E98" t="s">
        <v>400</v>
      </c>
      <c r="F98" t="s">
        <v>38</v>
      </c>
      <c r="G98" t="s">
        <v>17</v>
      </c>
      <c r="H98" t="s">
        <v>272</v>
      </c>
      <c r="I98" t="b">
        <v>0</v>
      </c>
      <c r="J98" t="b">
        <v>0</v>
      </c>
      <c r="K98" t="s">
        <v>397</v>
      </c>
      <c r="L98" t="s">
        <v>412</v>
      </c>
      <c r="M98" t="s">
        <v>413</v>
      </c>
    </row>
    <row r="99" spans="1:13" x14ac:dyDescent="0.25">
      <c r="A99" t="s">
        <v>414</v>
      </c>
      <c r="B99" t="s">
        <v>415</v>
      </c>
      <c r="C99" t="s">
        <v>390</v>
      </c>
      <c r="D99" t="s">
        <v>314</v>
      </c>
      <c r="E99" t="s">
        <v>416</v>
      </c>
      <c r="F99" t="s">
        <v>246</v>
      </c>
      <c r="G99" t="s">
        <v>6</v>
      </c>
      <c r="H99" t="s">
        <v>417</v>
      </c>
      <c r="I99" t="b">
        <v>1</v>
      </c>
      <c r="J99" t="b">
        <v>0</v>
      </c>
      <c r="L99" t="s">
        <v>7</v>
      </c>
      <c r="M99" t="s">
        <v>418</v>
      </c>
    </row>
    <row r="100" spans="1:13" x14ac:dyDescent="0.25">
      <c r="A100" t="s">
        <v>419</v>
      </c>
      <c r="B100" t="s">
        <v>420</v>
      </c>
      <c r="C100" t="s">
        <v>390</v>
      </c>
      <c r="D100" t="s">
        <v>391</v>
      </c>
      <c r="E100" t="s">
        <v>314</v>
      </c>
      <c r="F100" t="s">
        <v>5</v>
      </c>
      <c r="G100" t="s">
        <v>6</v>
      </c>
      <c r="H100" t="s">
        <v>417</v>
      </c>
      <c r="I100" t="b">
        <v>0</v>
      </c>
      <c r="J100" t="b">
        <v>0</v>
      </c>
      <c r="L100" t="s">
        <v>7</v>
      </c>
      <c r="M100" t="s">
        <v>421</v>
      </c>
    </row>
    <row r="101" spans="1:13" x14ac:dyDescent="0.25">
      <c r="A101" t="s">
        <v>422</v>
      </c>
      <c r="B101" t="s">
        <v>423</v>
      </c>
      <c r="C101" t="s">
        <v>390</v>
      </c>
      <c r="D101" t="s">
        <v>251</v>
      </c>
      <c r="E101" t="s">
        <v>424</v>
      </c>
      <c r="F101" t="s">
        <v>271</v>
      </c>
      <c r="G101" t="s">
        <v>6</v>
      </c>
      <c r="H101" t="s">
        <v>272</v>
      </c>
      <c r="I101" t="b">
        <v>0</v>
      </c>
      <c r="J101" t="b">
        <v>0</v>
      </c>
      <c r="L101" t="s">
        <v>7</v>
      </c>
      <c r="M101" t="s">
        <v>425</v>
      </c>
    </row>
    <row r="102" spans="1:13" x14ac:dyDescent="0.25">
      <c r="A102" t="s">
        <v>426</v>
      </c>
      <c r="B102" t="s">
        <v>427</v>
      </c>
      <c r="C102" t="s">
        <v>250</v>
      </c>
      <c r="D102" t="s">
        <v>300</v>
      </c>
      <c r="E102" t="s">
        <v>428</v>
      </c>
      <c r="F102" t="s">
        <v>38</v>
      </c>
      <c r="G102" t="s">
        <v>6</v>
      </c>
      <c r="H102" t="s">
        <v>29</v>
      </c>
      <c r="I102" t="b">
        <v>0</v>
      </c>
      <c r="J102" t="b">
        <v>0</v>
      </c>
      <c r="L102" t="s">
        <v>7</v>
      </c>
      <c r="M102" t="s">
        <v>429</v>
      </c>
    </row>
    <row r="103" spans="1:13" x14ac:dyDescent="0.25">
      <c r="A103" t="s">
        <v>430</v>
      </c>
      <c r="B103" t="s">
        <v>431</v>
      </c>
      <c r="C103" t="s">
        <v>25</v>
      </c>
      <c r="D103" t="s">
        <v>46</v>
      </c>
      <c r="E103" t="s">
        <v>33</v>
      </c>
      <c r="F103" t="s">
        <v>38</v>
      </c>
      <c r="G103" t="s">
        <v>17</v>
      </c>
      <c r="H103" t="s">
        <v>29</v>
      </c>
      <c r="I103" t="b">
        <v>0</v>
      </c>
      <c r="J103" t="b">
        <v>0</v>
      </c>
      <c r="K103" t="s">
        <v>44</v>
      </c>
      <c r="L103" t="s">
        <v>7</v>
      </c>
      <c r="M103" t="s">
        <v>432</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A2488-CC34-4D6B-A2D2-B9CF980735A5}">
  <sheetPr>
    <tabColor rgb="FF0070C0"/>
  </sheetPr>
  <dimension ref="A1:M26"/>
  <sheetViews>
    <sheetView workbookViewId="0">
      <selection sqref="A1:M26"/>
    </sheetView>
  </sheetViews>
  <sheetFormatPr defaultRowHeight="15" x14ac:dyDescent="0.25"/>
  <cols>
    <col min="1" max="1" width="48.5703125" bestFit="1" customWidth="1"/>
    <col min="2" max="2" width="43.28515625" bestFit="1" customWidth="1"/>
    <col min="3" max="3" width="34.85546875" bestFit="1" customWidth="1"/>
    <col min="4" max="4" width="35.5703125" bestFit="1" customWidth="1"/>
    <col min="5" max="5" width="23.140625" bestFit="1" customWidth="1"/>
    <col min="6" max="6" width="11.5703125" bestFit="1" customWidth="1"/>
    <col min="7" max="13" width="11.28515625" customWidth="1"/>
  </cols>
  <sheetData>
    <row r="1" spans="1:13" x14ac:dyDescent="0.25">
      <c r="A1" t="s">
        <v>446</v>
      </c>
      <c r="B1" t="s">
        <v>447</v>
      </c>
      <c r="C1" t="s">
        <v>448</v>
      </c>
      <c r="D1" t="s">
        <v>449</v>
      </c>
      <c r="E1" t="s">
        <v>450</v>
      </c>
      <c r="F1" t="s">
        <v>445</v>
      </c>
      <c r="G1" t="s">
        <v>576</v>
      </c>
      <c r="H1" t="s">
        <v>577</v>
      </c>
      <c r="I1" t="s">
        <v>578</v>
      </c>
      <c r="J1" t="s">
        <v>579</v>
      </c>
      <c r="K1" t="s">
        <v>580</v>
      </c>
      <c r="L1" t="s">
        <v>581</v>
      </c>
      <c r="M1" t="s">
        <v>582</v>
      </c>
    </row>
    <row r="2" spans="1:13" x14ac:dyDescent="0.25">
      <c r="A2" t="s">
        <v>451</v>
      </c>
      <c r="B2" t="s">
        <v>452</v>
      </c>
      <c r="C2" t="s">
        <v>453</v>
      </c>
      <c r="D2" t="s">
        <v>454</v>
      </c>
      <c r="E2" t="s">
        <v>455</v>
      </c>
      <c r="F2" t="s">
        <v>456</v>
      </c>
      <c r="G2" t="s">
        <v>457</v>
      </c>
    </row>
    <row r="3" spans="1:13" x14ac:dyDescent="0.25">
      <c r="A3" t="s">
        <v>458</v>
      </c>
      <c r="B3" t="s">
        <v>452</v>
      </c>
      <c r="C3" t="s">
        <v>459</v>
      </c>
      <c r="D3" t="s">
        <v>460</v>
      </c>
    </row>
    <row r="4" spans="1:13" x14ac:dyDescent="0.25">
      <c r="A4" t="s">
        <v>461</v>
      </c>
      <c r="B4" t="s">
        <v>452</v>
      </c>
      <c r="C4" t="s">
        <v>462</v>
      </c>
    </row>
    <row r="5" spans="1:13" x14ac:dyDescent="0.25">
      <c r="A5" t="s">
        <v>463</v>
      </c>
      <c r="B5" t="s">
        <v>464</v>
      </c>
      <c r="C5" t="s">
        <v>465</v>
      </c>
      <c r="D5" t="s">
        <v>466</v>
      </c>
      <c r="E5" t="s">
        <v>467</v>
      </c>
      <c r="F5" t="s">
        <v>468</v>
      </c>
      <c r="G5" t="s">
        <v>469</v>
      </c>
      <c r="H5" t="s">
        <v>470</v>
      </c>
      <c r="I5" t="s">
        <v>471</v>
      </c>
      <c r="J5" t="s">
        <v>472</v>
      </c>
    </row>
    <row r="6" spans="1:13" x14ac:dyDescent="0.25">
      <c r="A6" t="s">
        <v>473</v>
      </c>
      <c r="B6" t="s">
        <v>474</v>
      </c>
      <c r="C6" t="s">
        <v>475</v>
      </c>
      <c r="D6" t="s">
        <v>454</v>
      </c>
      <c r="E6" t="s">
        <v>476</v>
      </c>
      <c r="F6" t="s">
        <v>477</v>
      </c>
      <c r="G6" t="s">
        <v>478</v>
      </c>
    </row>
    <row r="7" spans="1:13" x14ac:dyDescent="0.25">
      <c r="A7" t="s">
        <v>479</v>
      </c>
      <c r="B7" t="s">
        <v>480</v>
      </c>
      <c r="C7" t="s">
        <v>481</v>
      </c>
      <c r="D7" t="s">
        <v>454</v>
      </c>
      <c r="E7" t="s">
        <v>482</v>
      </c>
      <c r="F7" t="s">
        <v>483</v>
      </c>
      <c r="G7" t="s">
        <v>484</v>
      </c>
      <c r="H7" t="s">
        <v>485</v>
      </c>
    </row>
    <row r="8" spans="1:13" x14ac:dyDescent="0.25">
      <c r="A8" t="s">
        <v>486</v>
      </c>
      <c r="B8" t="s">
        <v>487</v>
      </c>
      <c r="C8" t="s">
        <v>488</v>
      </c>
      <c r="D8" t="s">
        <v>489</v>
      </c>
      <c r="E8" t="s">
        <v>490</v>
      </c>
      <c r="F8" t="s">
        <v>491</v>
      </c>
      <c r="G8" t="s">
        <v>492</v>
      </c>
    </row>
    <row r="9" spans="1:13" x14ac:dyDescent="0.25">
      <c r="A9" t="s">
        <v>493</v>
      </c>
      <c r="B9" t="s">
        <v>149</v>
      </c>
      <c r="C9" t="s">
        <v>494</v>
      </c>
      <c r="D9" t="s">
        <v>489</v>
      </c>
      <c r="E9" t="s">
        <v>495</v>
      </c>
      <c r="F9" t="s">
        <v>496</v>
      </c>
      <c r="G9" t="s">
        <v>472</v>
      </c>
      <c r="H9" t="s">
        <v>497</v>
      </c>
      <c r="I9" t="s">
        <v>498</v>
      </c>
      <c r="J9" t="s">
        <v>499</v>
      </c>
      <c r="K9" t="s">
        <v>500</v>
      </c>
    </row>
    <row r="10" spans="1:13" x14ac:dyDescent="0.25">
      <c r="A10" t="s">
        <v>501</v>
      </c>
      <c r="B10" t="s">
        <v>502</v>
      </c>
      <c r="C10" t="s">
        <v>488</v>
      </c>
      <c r="D10" t="s">
        <v>489</v>
      </c>
      <c r="E10" t="s">
        <v>503</v>
      </c>
      <c r="F10" t="s">
        <v>504</v>
      </c>
      <c r="G10" t="s">
        <v>492</v>
      </c>
      <c r="H10" t="s">
        <v>478</v>
      </c>
    </row>
    <row r="11" spans="1:13" x14ac:dyDescent="0.25">
      <c r="A11" t="s">
        <v>505</v>
      </c>
      <c r="B11" t="s">
        <v>506</v>
      </c>
      <c r="C11" t="s">
        <v>507</v>
      </c>
      <c r="D11" t="s">
        <v>508</v>
      </c>
      <c r="E11" t="s">
        <v>509</v>
      </c>
      <c r="F11" t="s">
        <v>510</v>
      </c>
      <c r="G11" t="s">
        <v>511</v>
      </c>
    </row>
    <row r="12" spans="1:13" x14ac:dyDescent="0.25">
      <c r="A12" t="s">
        <v>512</v>
      </c>
      <c r="B12" t="s">
        <v>149</v>
      </c>
      <c r="C12" t="s">
        <v>494</v>
      </c>
      <c r="D12" t="s">
        <v>513</v>
      </c>
      <c r="E12" t="s">
        <v>514</v>
      </c>
      <c r="F12" t="s">
        <v>491</v>
      </c>
      <c r="G12" t="s">
        <v>496</v>
      </c>
      <c r="H12" t="s">
        <v>472</v>
      </c>
    </row>
    <row r="13" spans="1:13" x14ac:dyDescent="0.25">
      <c r="A13" t="s">
        <v>515</v>
      </c>
      <c r="B13" t="s">
        <v>516</v>
      </c>
      <c r="C13" t="s">
        <v>517</v>
      </c>
    </row>
    <row r="14" spans="1:13" x14ac:dyDescent="0.25">
      <c r="A14" t="s">
        <v>518</v>
      </c>
      <c r="B14" t="s">
        <v>519</v>
      </c>
    </row>
    <row r="15" spans="1:13" x14ac:dyDescent="0.25">
      <c r="A15" t="s">
        <v>520</v>
      </c>
      <c r="B15" t="s">
        <v>521</v>
      </c>
      <c r="C15" t="s">
        <v>454</v>
      </c>
      <c r="D15" t="s">
        <v>522</v>
      </c>
      <c r="E15" t="s">
        <v>523</v>
      </c>
      <c r="F15" t="s">
        <v>524</v>
      </c>
    </row>
    <row r="16" spans="1:13" x14ac:dyDescent="0.25">
      <c r="A16" t="s">
        <v>525</v>
      </c>
      <c r="B16" t="s">
        <v>526</v>
      </c>
      <c r="C16" t="s">
        <v>527</v>
      </c>
      <c r="D16" t="s">
        <v>528</v>
      </c>
      <c r="E16" t="s">
        <v>529</v>
      </c>
      <c r="F16" t="s">
        <v>454</v>
      </c>
      <c r="G16" t="s">
        <v>530</v>
      </c>
      <c r="H16" t="s">
        <v>531</v>
      </c>
      <c r="I16" t="s">
        <v>532</v>
      </c>
      <c r="J16" t="s">
        <v>478</v>
      </c>
    </row>
    <row r="17" spans="1:13" x14ac:dyDescent="0.25">
      <c r="A17" t="s">
        <v>533</v>
      </c>
      <c r="B17" t="s">
        <v>474</v>
      </c>
      <c r="C17" t="s">
        <v>534</v>
      </c>
      <c r="D17" t="s">
        <v>535</v>
      </c>
      <c r="E17" t="s">
        <v>536</v>
      </c>
    </row>
    <row r="18" spans="1:13" x14ac:dyDescent="0.25">
      <c r="A18" t="s">
        <v>537</v>
      </c>
      <c r="B18" t="s">
        <v>487</v>
      </c>
      <c r="C18" t="s">
        <v>538</v>
      </c>
      <c r="D18" t="s">
        <v>534</v>
      </c>
      <c r="E18" t="s">
        <v>491</v>
      </c>
      <c r="F18" t="s">
        <v>536</v>
      </c>
      <c r="G18" t="s">
        <v>539</v>
      </c>
      <c r="H18" t="s">
        <v>540</v>
      </c>
      <c r="I18" t="s">
        <v>541</v>
      </c>
      <c r="J18" t="s">
        <v>542</v>
      </c>
      <c r="K18" t="s">
        <v>543</v>
      </c>
      <c r="L18" t="s">
        <v>544</v>
      </c>
      <c r="M18" t="s">
        <v>545</v>
      </c>
    </row>
    <row r="19" spans="1:13" x14ac:dyDescent="0.25">
      <c r="A19" t="s">
        <v>546</v>
      </c>
      <c r="B19" t="s">
        <v>547</v>
      </c>
      <c r="C19" t="s">
        <v>548</v>
      </c>
    </row>
    <row r="20" spans="1:13" x14ac:dyDescent="0.25">
      <c r="A20" t="s">
        <v>549</v>
      </c>
      <c r="B20" t="s">
        <v>550</v>
      </c>
      <c r="C20" t="s">
        <v>551</v>
      </c>
      <c r="D20" t="s">
        <v>552</v>
      </c>
      <c r="E20" t="s">
        <v>553</v>
      </c>
    </row>
    <row r="21" spans="1:13" x14ac:dyDescent="0.25">
      <c r="A21" t="s">
        <v>554</v>
      </c>
      <c r="B21" t="s">
        <v>555</v>
      </c>
      <c r="C21" t="s">
        <v>556</v>
      </c>
      <c r="D21" t="s">
        <v>557</v>
      </c>
      <c r="E21" t="s">
        <v>558</v>
      </c>
    </row>
    <row r="22" spans="1:13" x14ac:dyDescent="0.25">
      <c r="A22" t="s">
        <v>559</v>
      </c>
      <c r="B22" t="s">
        <v>555</v>
      </c>
      <c r="C22" t="s">
        <v>556</v>
      </c>
      <c r="D22" t="s">
        <v>560</v>
      </c>
      <c r="E22" t="s">
        <v>558</v>
      </c>
    </row>
    <row r="23" spans="1:13" x14ac:dyDescent="0.25">
      <c r="A23" t="s">
        <v>561</v>
      </c>
      <c r="B23" t="s">
        <v>555</v>
      </c>
      <c r="C23" t="s">
        <v>556</v>
      </c>
      <c r="D23" t="s">
        <v>562</v>
      </c>
      <c r="E23" t="s">
        <v>558</v>
      </c>
    </row>
    <row r="24" spans="1:13" x14ac:dyDescent="0.25">
      <c r="A24" t="s">
        <v>563</v>
      </c>
      <c r="B24" t="s">
        <v>564</v>
      </c>
      <c r="C24" t="s">
        <v>565</v>
      </c>
      <c r="D24" t="s">
        <v>566</v>
      </c>
    </row>
    <row r="25" spans="1:13" x14ac:dyDescent="0.25">
      <c r="A25" t="s">
        <v>567</v>
      </c>
      <c r="B25" t="s">
        <v>480</v>
      </c>
      <c r="C25" t="s">
        <v>568</v>
      </c>
      <c r="D25" t="s">
        <v>569</v>
      </c>
      <c r="E25" t="s">
        <v>570</v>
      </c>
      <c r="F25" t="s">
        <v>484</v>
      </c>
      <c r="G25" t="s">
        <v>478</v>
      </c>
    </row>
    <row r="26" spans="1:13" x14ac:dyDescent="0.25">
      <c r="A26" t="s">
        <v>571</v>
      </c>
      <c r="B26" t="s">
        <v>572</v>
      </c>
      <c r="C26" t="s">
        <v>573</v>
      </c>
      <c r="D26" t="s">
        <v>574</v>
      </c>
      <c r="E26" t="s">
        <v>575</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832A0-098E-4919-BF2A-522D0F8A784C}">
  <sheetPr>
    <tabColor rgb="FF0070C0"/>
  </sheetPr>
  <dimension ref="A1:AB1"/>
  <sheetViews>
    <sheetView workbookViewId="0">
      <selection activeCell="D2" sqref="D2"/>
    </sheetView>
  </sheetViews>
  <sheetFormatPr defaultRowHeight="15" x14ac:dyDescent="0.25"/>
  <cols>
    <col min="1" max="1" width="10.85546875" customWidth="1"/>
    <col min="2" max="2" width="19.85546875" customWidth="1"/>
    <col min="3" max="3" width="12.7109375" customWidth="1"/>
    <col min="4" max="4" width="13.140625" customWidth="1"/>
    <col min="5" max="5" width="14.28515625" customWidth="1"/>
    <col min="6" max="6" width="14.5703125" customWidth="1"/>
    <col min="7" max="7" width="16.28515625" customWidth="1"/>
    <col min="8" max="8" width="17.42578125" customWidth="1"/>
    <col min="9" max="9" width="13.7109375" customWidth="1"/>
    <col min="10" max="10" width="17.5703125" customWidth="1"/>
    <col min="11" max="11" width="18.7109375" customWidth="1"/>
    <col min="12" max="12" width="16.42578125" customWidth="1"/>
    <col min="13" max="13" width="17.5703125" customWidth="1"/>
    <col min="14" max="14" width="20.140625" customWidth="1"/>
    <col min="15" max="15" width="21.28515625" customWidth="1"/>
    <col min="16" max="16" width="18.28515625" customWidth="1"/>
    <col min="17" max="17" width="22.42578125" customWidth="1"/>
    <col min="18" max="18" width="23.42578125" customWidth="1"/>
    <col min="19" max="19" width="24.28515625" customWidth="1"/>
    <col min="20" max="20" width="19.140625" customWidth="1"/>
    <col min="22" max="22" width="10.28515625" customWidth="1"/>
    <col min="23" max="23" width="20" customWidth="1"/>
    <col min="24" max="24" width="18.42578125" customWidth="1"/>
    <col min="25" max="25" width="19.5703125" customWidth="1"/>
    <col min="26" max="26" width="21.42578125" customWidth="1"/>
    <col min="27" max="27" width="22.5703125" customWidth="1"/>
  </cols>
  <sheetData>
    <row r="1" spans="1:28" x14ac:dyDescent="0.25">
      <c r="A1" t="s">
        <v>770</v>
      </c>
      <c r="B1" t="s">
        <v>771</v>
      </c>
      <c r="C1" t="s">
        <v>772</v>
      </c>
      <c r="D1" t="s">
        <v>773</v>
      </c>
      <c r="E1" t="s">
        <v>774</v>
      </c>
      <c r="F1" t="s">
        <v>775</v>
      </c>
      <c r="G1" t="s">
        <v>776</v>
      </c>
      <c r="H1" t="s">
        <v>777</v>
      </c>
      <c r="I1" t="s">
        <v>778</v>
      </c>
      <c r="J1" t="s">
        <v>779</v>
      </c>
      <c r="K1" t="s">
        <v>780</v>
      </c>
      <c r="L1" t="s">
        <v>781</v>
      </c>
      <c r="M1" t="s">
        <v>782</v>
      </c>
      <c r="N1" t="s">
        <v>783</v>
      </c>
      <c r="O1" t="s">
        <v>784</v>
      </c>
      <c r="P1" t="s">
        <v>785</v>
      </c>
      <c r="Q1" t="s">
        <v>786</v>
      </c>
      <c r="R1" t="s">
        <v>787</v>
      </c>
      <c r="S1" t="s">
        <v>788</v>
      </c>
      <c r="T1" t="s">
        <v>789</v>
      </c>
      <c r="U1" t="s">
        <v>790</v>
      </c>
      <c r="V1" t="s">
        <v>791</v>
      </c>
      <c r="W1" t="s">
        <v>792</v>
      </c>
      <c r="X1" t="s">
        <v>793</v>
      </c>
      <c r="Y1" t="s">
        <v>794</v>
      </c>
      <c r="Z1" t="s">
        <v>795</v>
      </c>
      <c r="AA1" t="s">
        <v>796</v>
      </c>
      <c r="AB1" t="s">
        <v>445</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BD0E-D9D9-4F62-B6CF-8150811AC3D9}">
  <sheetPr>
    <tabColor rgb="FF0070C0"/>
  </sheetPr>
  <dimension ref="A1:J23"/>
  <sheetViews>
    <sheetView workbookViewId="0">
      <selection activeCell="F13" sqref="F13"/>
    </sheetView>
  </sheetViews>
  <sheetFormatPr defaultRowHeight="15" x14ac:dyDescent="0.25"/>
  <cols>
    <col min="1" max="1" width="16.140625" bestFit="1" customWidth="1"/>
    <col min="2" max="2" width="15.140625" bestFit="1" customWidth="1"/>
    <col min="3" max="3" width="34.140625" customWidth="1"/>
    <col min="4" max="4" width="13.7109375" customWidth="1"/>
    <col min="5" max="5" width="15.85546875" customWidth="1"/>
    <col min="6" max="6" width="15.28515625" customWidth="1"/>
    <col min="8" max="8" width="21.28515625" customWidth="1"/>
    <col min="9" max="9" width="23.28515625" customWidth="1"/>
    <col min="10" max="10" width="49.85546875" bestFit="1" customWidth="1"/>
  </cols>
  <sheetData>
    <row r="1" spans="1:10" x14ac:dyDescent="0.25">
      <c r="A1" t="s">
        <v>667</v>
      </c>
      <c r="B1" t="s">
        <v>668</v>
      </c>
      <c r="C1" t="s">
        <v>669</v>
      </c>
      <c r="D1" t="s">
        <v>670</v>
      </c>
      <c r="E1" t="s">
        <v>671</v>
      </c>
      <c r="F1" t="s">
        <v>672</v>
      </c>
      <c r="G1" t="s">
        <v>673</v>
      </c>
      <c r="H1" t="s">
        <v>674</v>
      </c>
      <c r="I1" t="s">
        <v>675</v>
      </c>
      <c r="J1" t="s">
        <v>445</v>
      </c>
    </row>
    <row r="2" spans="1:10" x14ac:dyDescent="0.25">
      <c r="A2" t="s">
        <v>676</v>
      </c>
      <c r="B2" t="s">
        <v>586</v>
      </c>
      <c r="C2" t="s">
        <v>702</v>
      </c>
      <c r="D2" t="s">
        <v>599</v>
      </c>
      <c r="E2" s="2">
        <v>46026</v>
      </c>
      <c r="F2" s="2">
        <v>46234</v>
      </c>
      <c r="G2" t="s">
        <v>703</v>
      </c>
      <c r="H2" t="s">
        <v>704</v>
      </c>
      <c r="I2">
        <v>1</v>
      </c>
      <c r="J2" t="s">
        <v>705</v>
      </c>
    </row>
    <row r="3" spans="1:10" x14ac:dyDescent="0.25">
      <c r="A3" t="s">
        <v>677</v>
      </c>
      <c r="B3" t="s">
        <v>586</v>
      </c>
      <c r="C3" t="s">
        <v>707</v>
      </c>
      <c r="D3" t="s">
        <v>599</v>
      </c>
      <c r="E3" s="2">
        <v>46026</v>
      </c>
      <c r="F3" s="2">
        <v>46234</v>
      </c>
      <c r="G3" t="s">
        <v>703</v>
      </c>
      <c r="H3" t="s">
        <v>706</v>
      </c>
      <c r="I3">
        <v>1</v>
      </c>
      <c r="J3" t="s">
        <v>729</v>
      </c>
    </row>
    <row r="4" spans="1:10" x14ac:dyDescent="0.25">
      <c r="A4" t="s">
        <v>678</v>
      </c>
      <c r="B4" t="s">
        <v>586</v>
      </c>
      <c r="C4" t="s">
        <v>708</v>
      </c>
      <c r="D4" t="s">
        <v>599</v>
      </c>
      <c r="E4" s="4">
        <v>46082</v>
      </c>
      <c r="F4" s="4">
        <v>46231</v>
      </c>
      <c r="G4" t="s">
        <v>703</v>
      </c>
      <c r="H4" t="s">
        <v>730</v>
      </c>
      <c r="I4">
        <v>3</v>
      </c>
      <c r="J4" t="s">
        <v>731</v>
      </c>
    </row>
    <row r="5" spans="1:10" x14ac:dyDescent="0.25">
      <c r="A5" t="s">
        <v>679</v>
      </c>
      <c r="B5" t="s">
        <v>586</v>
      </c>
      <c r="C5" t="s">
        <v>709</v>
      </c>
      <c r="D5" t="s">
        <v>599</v>
      </c>
      <c r="E5" s="4">
        <v>46134</v>
      </c>
      <c r="F5" s="4">
        <v>46234</v>
      </c>
      <c r="G5" t="s">
        <v>703</v>
      </c>
      <c r="H5" t="s">
        <v>732</v>
      </c>
      <c r="I5">
        <v>5</v>
      </c>
      <c r="J5" s="5" t="s">
        <v>733</v>
      </c>
    </row>
    <row r="6" spans="1:10" x14ac:dyDescent="0.25">
      <c r="A6" t="s">
        <v>680</v>
      </c>
      <c r="B6" t="s">
        <v>586</v>
      </c>
      <c r="C6" t="s">
        <v>710</v>
      </c>
      <c r="D6" t="s">
        <v>711</v>
      </c>
      <c r="E6" s="4">
        <v>46190</v>
      </c>
      <c r="F6" s="4">
        <v>46231</v>
      </c>
      <c r="G6" t="s">
        <v>703</v>
      </c>
      <c r="H6" t="s">
        <v>735</v>
      </c>
      <c r="I6">
        <v>6</v>
      </c>
      <c r="J6" t="s">
        <v>734</v>
      </c>
    </row>
    <row r="7" spans="1:10" x14ac:dyDescent="0.25">
      <c r="A7" t="s">
        <v>681</v>
      </c>
      <c r="B7" t="s">
        <v>585</v>
      </c>
      <c r="C7" t="s">
        <v>712</v>
      </c>
      <c r="D7" t="s">
        <v>599</v>
      </c>
      <c r="E7" s="4">
        <v>46025</v>
      </c>
      <c r="F7" s="4">
        <v>46234</v>
      </c>
      <c r="G7" t="s">
        <v>703</v>
      </c>
      <c r="H7" t="s">
        <v>736</v>
      </c>
      <c r="I7">
        <v>1</v>
      </c>
      <c r="J7" t="s">
        <v>737</v>
      </c>
    </row>
    <row r="8" spans="1:10" x14ac:dyDescent="0.25">
      <c r="A8" t="s">
        <v>682</v>
      </c>
      <c r="B8" t="s">
        <v>585</v>
      </c>
      <c r="C8" t="s">
        <v>713</v>
      </c>
      <c r="D8" t="s">
        <v>599</v>
      </c>
      <c r="E8" s="4">
        <v>46034</v>
      </c>
      <c r="F8" s="4">
        <v>46234</v>
      </c>
      <c r="G8" t="s">
        <v>703</v>
      </c>
      <c r="H8" t="s">
        <v>739</v>
      </c>
      <c r="I8">
        <v>2</v>
      </c>
      <c r="J8" t="s">
        <v>738</v>
      </c>
    </row>
    <row r="9" spans="1:10" x14ac:dyDescent="0.25">
      <c r="A9" t="s">
        <v>683</v>
      </c>
      <c r="B9" t="s">
        <v>585</v>
      </c>
      <c r="C9" t="s">
        <v>714</v>
      </c>
      <c r="D9" t="s">
        <v>599</v>
      </c>
      <c r="E9" s="4">
        <v>46038</v>
      </c>
      <c r="F9" s="4">
        <v>46234</v>
      </c>
      <c r="G9" t="s">
        <v>703</v>
      </c>
      <c r="H9" t="s">
        <v>740</v>
      </c>
      <c r="I9">
        <v>2</v>
      </c>
      <c r="J9" t="s">
        <v>741</v>
      </c>
    </row>
    <row r="10" spans="1:10" x14ac:dyDescent="0.25">
      <c r="A10" t="s">
        <v>684</v>
      </c>
      <c r="B10" t="s">
        <v>698</v>
      </c>
      <c r="C10" t="s">
        <v>715</v>
      </c>
      <c r="D10" t="s">
        <v>599</v>
      </c>
      <c r="E10" s="4">
        <v>46025</v>
      </c>
      <c r="F10" s="4">
        <v>46234</v>
      </c>
      <c r="G10" t="s">
        <v>703</v>
      </c>
      <c r="H10" t="s">
        <v>743</v>
      </c>
      <c r="I10">
        <v>1</v>
      </c>
      <c r="J10" t="s">
        <v>742</v>
      </c>
    </row>
    <row r="11" spans="1:10" x14ac:dyDescent="0.25">
      <c r="A11" t="s">
        <v>685</v>
      </c>
      <c r="B11" t="s">
        <v>698</v>
      </c>
      <c r="C11" t="s">
        <v>716</v>
      </c>
      <c r="D11" t="s">
        <v>711</v>
      </c>
      <c r="E11" s="2">
        <v>46026</v>
      </c>
      <c r="F11" s="4">
        <v>46234</v>
      </c>
      <c r="G11" t="s">
        <v>703</v>
      </c>
      <c r="H11" t="s">
        <v>744</v>
      </c>
      <c r="I11">
        <v>1</v>
      </c>
      <c r="J11" t="s">
        <v>745</v>
      </c>
    </row>
    <row r="12" spans="1:10" x14ac:dyDescent="0.25">
      <c r="A12" t="s">
        <v>686</v>
      </c>
      <c r="B12" t="s">
        <v>699</v>
      </c>
      <c r="C12" t="s">
        <v>717</v>
      </c>
      <c r="D12" t="s">
        <v>599</v>
      </c>
      <c r="E12" s="4">
        <v>46234</v>
      </c>
      <c r="F12" s="4">
        <v>46234</v>
      </c>
      <c r="G12" t="s">
        <v>703</v>
      </c>
      <c r="H12" t="s">
        <v>747</v>
      </c>
      <c r="I12">
        <v>6</v>
      </c>
      <c r="J12" t="s">
        <v>746</v>
      </c>
    </row>
    <row r="13" spans="1:10" x14ac:dyDescent="0.25">
      <c r="A13" t="s">
        <v>687</v>
      </c>
      <c r="B13" t="s">
        <v>700</v>
      </c>
      <c r="C13" t="s">
        <v>718</v>
      </c>
      <c r="D13" t="s">
        <v>599</v>
      </c>
      <c r="E13" s="4">
        <v>46119</v>
      </c>
      <c r="F13" s="4">
        <v>46119</v>
      </c>
      <c r="G13" t="s">
        <v>703</v>
      </c>
      <c r="H13" t="s">
        <v>748</v>
      </c>
      <c r="I13">
        <v>5</v>
      </c>
      <c r="J13" t="s">
        <v>749</v>
      </c>
    </row>
    <row r="14" spans="1:10" x14ac:dyDescent="0.25">
      <c r="A14" t="s">
        <v>688</v>
      </c>
      <c r="B14" t="s">
        <v>698</v>
      </c>
      <c r="C14" t="s">
        <v>719</v>
      </c>
      <c r="D14" t="s">
        <v>711</v>
      </c>
      <c r="E14" s="4">
        <v>46025</v>
      </c>
      <c r="F14" s="4">
        <v>46195</v>
      </c>
      <c r="G14" t="s">
        <v>703</v>
      </c>
      <c r="H14" t="s">
        <v>751</v>
      </c>
      <c r="I14">
        <v>1</v>
      </c>
      <c r="J14" t="s">
        <v>750</v>
      </c>
    </row>
    <row r="15" spans="1:10" x14ac:dyDescent="0.25">
      <c r="A15" t="s">
        <v>689</v>
      </c>
      <c r="B15" t="s">
        <v>701</v>
      </c>
      <c r="C15" t="s">
        <v>720</v>
      </c>
      <c r="D15" t="s">
        <v>711</v>
      </c>
      <c r="E15" s="4">
        <v>46155</v>
      </c>
      <c r="F15" s="4">
        <v>46180</v>
      </c>
      <c r="G15" t="s">
        <v>703</v>
      </c>
      <c r="H15" t="s">
        <v>752</v>
      </c>
      <c r="I15">
        <v>6</v>
      </c>
      <c r="J15" t="s">
        <v>753</v>
      </c>
    </row>
    <row r="16" spans="1:10" x14ac:dyDescent="0.25">
      <c r="A16" t="s">
        <v>690</v>
      </c>
      <c r="B16" t="s">
        <v>586</v>
      </c>
      <c r="C16" t="s">
        <v>721</v>
      </c>
      <c r="D16" t="s">
        <v>711</v>
      </c>
      <c r="E16" s="2">
        <v>46075</v>
      </c>
      <c r="F16" s="4">
        <v>46075</v>
      </c>
      <c r="G16" t="s">
        <v>703</v>
      </c>
      <c r="H16" t="s">
        <v>755</v>
      </c>
      <c r="I16">
        <v>3</v>
      </c>
      <c r="J16" t="s">
        <v>754</v>
      </c>
    </row>
    <row r="17" spans="1:10" x14ac:dyDescent="0.25">
      <c r="A17" t="s">
        <v>691</v>
      </c>
      <c r="B17" t="s">
        <v>698</v>
      </c>
      <c r="C17" t="s">
        <v>722</v>
      </c>
      <c r="D17" t="s">
        <v>711</v>
      </c>
      <c r="E17" s="4">
        <v>46216</v>
      </c>
      <c r="F17" s="4">
        <v>46216</v>
      </c>
      <c r="G17" t="s">
        <v>703</v>
      </c>
      <c r="H17" t="s">
        <v>756</v>
      </c>
      <c r="I17">
        <v>8</v>
      </c>
      <c r="J17" t="s">
        <v>757</v>
      </c>
    </row>
    <row r="18" spans="1:10" x14ac:dyDescent="0.25">
      <c r="A18" t="s">
        <v>692</v>
      </c>
      <c r="B18" t="s">
        <v>586</v>
      </c>
      <c r="C18" t="s">
        <v>723</v>
      </c>
      <c r="D18" t="s">
        <v>711</v>
      </c>
      <c r="E18" s="4">
        <v>46214</v>
      </c>
      <c r="F18" s="4">
        <v>46231</v>
      </c>
      <c r="G18" t="s">
        <v>703</v>
      </c>
      <c r="H18" t="s">
        <v>759</v>
      </c>
      <c r="I18">
        <v>8</v>
      </c>
      <c r="J18" t="s">
        <v>758</v>
      </c>
    </row>
    <row r="19" spans="1:10" x14ac:dyDescent="0.25">
      <c r="A19" t="s">
        <v>693</v>
      </c>
      <c r="B19" t="s">
        <v>586</v>
      </c>
      <c r="C19" t="s">
        <v>724</v>
      </c>
      <c r="D19" t="s">
        <v>711</v>
      </c>
      <c r="E19" s="4">
        <v>46170</v>
      </c>
      <c r="F19" s="4">
        <v>46170</v>
      </c>
      <c r="G19" t="s">
        <v>703</v>
      </c>
      <c r="H19" t="s">
        <v>760</v>
      </c>
      <c r="I19">
        <v>6</v>
      </c>
      <c r="J19" t="s">
        <v>761</v>
      </c>
    </row>
    <row r="20" spans="1:10" x14ac:dyDescent="0.25">
      <c r="A20" t="s">
        <v>694</v>
      </c>
      <c r="B20" t="s">
        <v>585</v>
      </c>
      <c r="C20" t="s">
        <v>725</v>
      </c>
      <c r="D20" t="s">
        <v>711</v>
      </c>
      <c r="E20" s="4">
        <v>46195</v>
      </c>
      <c r="F20" s="4">
        <v>46206</v>
      </c>
      <c r="G20" t="s">
        <v>703</v>
      </c>
      <c r="H20" t="s">
        <v>763</v>
      </c>
      <c r="I20">
        <v>7</v>
      </c>
      <c r="J20" t="s">
        <v>762</v>
      </c>
    </row>
    <row r="21" spans="1:10" x14ac:dyDescent="0.25">
      <c r="A21" t="s">
        <v>695</v>
      </c>
      <c r="B21" t="s">
        <v>698</v>
      </c>
      <c r="C21" t="s">
        <v>726</v>
      </c>
      <c r="D21" t="s">
        <v>599</v>
      </c>
      <c r="E21" s="4">
        <v>46195</v>
      </c>
      <c r="F21" s="4">
        <v>46234</v>
      </c>
      <c r="G21" t="s">
        <v>703</v>
      </c>
      <c r="H21" t="s">
        <v>764</v>
      </c>
      <c r="I21">
        <v>7</v>
      </c>
      <c r="J21" t="s">
        <v>768</v>
      </c>
    </row>
    <row r="22" spans="1:10" x14ac:dyDescent="0.25">
      <c r="A22" t="s">
        <v>696</v>
      </c>
      <c r="B22" t="s">
        <v>586</v>
      </c>
      <c r="C22" t="s">
        <v>727</v>
      </c>
      <c r="D22" t="s">
        <v>711</v>
      </c>
      <c r="E22" s="4">
        <v>46209</v>
      </c>
      <c r="F22" s="4">
        <v>46231</v>
      </c>
      <c r="G22" t="s">
        <v>703</v>
      </c>
      <c r="H22" t="s">
        <v>765</v>
      </c>
      <c r="I22">
        <v>8</v>
      </c>
      <c r="J22" t="s">
        <v>769</v>
      </c>
    </row>
    <row r="23" spans="1:10" x14ac:dyDescent="0.25">
      <c r="A23" t="s">
        <v>697</v>
      </c>
      <c r="B23" t="s">
        <v>586</v>
      </c>
      <c r="C23" t="s">
        <v>728</v>
      </c>
      <c r="D23" t="s">
        <v>711</v>
      </c>
      <c r="E23" s="4">
        <v>46193</v>
      </c>
      <c r="F23" s="4">
        <v>46206</v>
      </c>
      <c r="G23" t="s">
        <v>703</v>
      </c>
      <c r="H23" t="s">
        <v>766</v>
      </c>
      <c r="I23">
        <v>7</v>
      </c>
      <c r="J23" t="s">
        <v>767</v>
      </c>
    </row>
  </sheetData>
  <phoneticPr fontId="4"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91FBD-F4B6-43FA-8BFE-E2A88EB0A309}">
  <sheetPr>
    <tabColor rgb="FF00B0F0"/>
  </sheetPr>
  <dimension ref="A1:O33"/>
  <sheetViews>
    <sheetView workbookViewId="0">
      <selection activeCell="F13" sqref="F13"/>
    </sheetView>
  </sheetViews>
  <sheetFormatPr defaultRowHeight="15" x14ac:dyDescent="0.25"/>
  <cols>
    <col min="1" max="1" width="7.5703125" customWidth="1"/>
    <col min="2" max="2" width="48.5703125" bestFit="1" customWidth="1"/>
    <col min="3" max="3" width="16" bestFit="1" customWidth="1"/>
    <col min="4" max="4" width="10.5703125" customWidth="1"/>
    <col min="5" max="5" width="11.85546875" bestFit="1" customWidth="1"/>
    <col min="6" max="6" width="9.85546875" customWidth="1"/>
    <col min="7" max="7" width="10.5703125" customWidth="1"/>
    <col min="8" max="8" width="13.5703125" bestFit="1" customWidth="1"/>
    <col min="9" max="9" width="15.140625" bestFit="1" customWidth="1"/>
    <col min="10" max="10" width="19.28515625" customWidth="1"/>
    <col min="11" max="11" width="32.28515625" bestFit="1" customWidth="1"/>
    <col min="12" max="12" width="50.7109375" bestFit="1" customWidth="1"/>
  </cols>
  <sheetData>
    <row r="1" spans="1:15" x14ac:dyDescent="0.25">
      <c r="A1" t="s">
        <v>8480</v>
      </c>
      <c r="B1" t="s">
        <v>434</v>
      </c>
      <c r="C1" t="s">
        <v>8481</v>
      </c>
      <c r="D1" t="s">
        <v>8482</v>
      </c>
      <c r="E1" t="s">
        <v>8483</v>
      </c>
      <c r="F1" t="s">
        <v>8484</v>
      </c>
      <c r="G1" t="s">
        <v>583</v>
      </c>
      <c r="H1" t="s">
        <v>797</v>
      </c>
      <c r="I1" t="s">
        <v>8485</v>
      </c>
      <c r="J1" t="s">
        <v>8486</v>
      </c>
      <c r="K1" t="s">
        <v>8487</v>
      </c>
      <c r="L1" t="s">
        <v>445</v>
      </c>
    </row>
    <row r="2" spans="1:15" x14ac:dyDescent="0.25">
      <c r="A2" t="s">
        <v>8491</v>
      </c>
      <c r="B2" t="s">
        <v>32</v>
      </c>
      <c r="C2" t="s">
        <v>8526</v>
      </c>
      <c r="D2">
        <v>210</v>
      </c>
      <c r="E2" t="s">
        <v>587</v>
      </c>
      <c r="F2" s="4">
        <v>46195</v>
      </c>
      <c r="G2">
        <v>7</v>
      </c>
      <c r="H2" t="s">
        <v>8529</v>
      </c>
      <c r="I2">
        <v>207.5</v>
      </c>
      <c r="J2" s="4">
        <v>46053</v>
      </c>
      <c r="K2" s="5" t="s">
        <v>8557</v>
      </c>
      <c r="L2" t="s">
        <v>8558</v>
      </c>
    </row>
    <row r="3" spans="1:15" x14ac:dyDescent="0.25">
      <c r="A3" t="s">
        <v>8492</v>
      </c>
      <c r="B3" t="s">
        <v>147</v>
      </c>
      <c r="C3" t="s">
        <v>8526</v>
      </c>
      <c r="D3">
        <v>150</v>
      </c>
      <c r="E3" t="s">
        <v>587</v>
      </c>
      <c r="F3" s="4">
        <v>46203</v>
      </c>
      <c r="G3">
        <v>7</v>
      </c>
      <c r="H3" t="s">
        <v>8530</v>
      </c>
      <c r="I3">
        <v>140</v>
      </c>
      <c r="J3" s="4">
        <v>46177</v>
      </c>
      <c r="K3" s="5" t="s">
        <v>8560</v>
      </c>
      <c r="L3" t="s">
        <v>8559</v>
      </c>
    </row>
    <row r="4" spans="1:15" x14ac:dyDescent="0.25">
      <c r="A4" t="s">
        <v>8493</v>
      </c>
      <c r="B4" t="s">
        <v>249</v>
      </c>
      <c r="C4" t="s">
        <v>8526</v>
      </c>
      <c r="D4">
        <v>170</v>
      </c>
      <c r="E4" t="s">
        <v>587</v>
      </c>
      <c r="F4" s="4">
        <v>46233</v>
      </c>
      <c r="G4">
        <v>8</v>
      </c>
      <c r="H4" t="s">
        <v>8531</v>
      </c>
      <c r="I4">
        <v>160</v>
      </c>
      <c r="J4" s="4">
        <v>46145</v>
      </c>
      <c r="K4" s="5" t="s">
        <v>8561</v>
      </c>
      <c r="L4" t="s">
        <v>8562</v>
      </c>
    </row>
    <row r="5" spans="1:15" x14ac:dyDescent="0.25">
      <c r="A5" t="s">
        <v>8494</v>
      </c>
      <c r="B5" t="s">
        <v>41</v>
      </c>
      <c r="C5" t="s">
        <v>8526</v>
      </c>
      <c r="D5">
        <v>75</v>
      </c>
      <c r="E5" t="s">
        <v>587</v>
      </c>
      <c r="F5" s="4">
        <v>46113</v>
      </c>
      <c r="G5">
        <v>4</v>
      </c>
      <c r="H5" t="s">
        <v>1018</v>
      </c>
      <c r="I5">
        <v>70</v>
      </c>
      <c r="J5" s="4">
        <v>46101</v>
      </c>
      <c r="K5" s="5" t="s">
        <v>8563</v>
      </c>
      <c r="L5" t="s">
        <v>8603</v>
      </c>
      <c r="O5" s="3"/>
    </row>
    <row r="6" spans="1:15" x14ac:dyDescent="0.25">
      <c r="A6" t="s">
        <v>8495</v>
      </c>
      <c r="B6" t="s">
        <v>1</v>
      </c>
      <c r="C6" t="s">
        <v>8527</v>
      </c>
      <c r="D6">
        <v>75</v>
      </c>
      <c r="E6" t="s">
        <v>588</v>
      </c>
      <c r="F6" s="4">
        <v>46208</v>
      </c>
      <c r="G6">
        <v>8</v>
      </c>
      <c r="H6" t="s">
        <v>8532</v>
      </c>
      <c r="I6">
        <v>70</v>
      </c>
      <c r="J6" s="4">
        <v>46202</v>
      </c>
      <c r="K6" s="5" t="s">
        <v>8564</v>
      </c>
      <c r="L6" t="s">
        <v>8602</v>
      </c>
    </row>
    <row r="7" spans="1:15" x14ac:dyDescent="0.25">
      <c r="A7" t="s">
        <v>8496</v>
      </c>
      <c r="B7" t="s">
        <v>10</v>
      </c>
      <c r="C7" t="s">
        <v>8527</v>
      </c>
      <c r="D7">
        <v>80</v>
      </c>
      <c r="E7" t="s">
        <v>588</v>
      </c>
      <c r="F7" s="4">
        <v>46180</v>
      </c>
      <c r="G7">
        <v>6</v>
      </c>
      <c r="H7" t="s">
        <v>8533</v>
      </c>
      <c r="I7">
        <v>70</v>
      </c>
      <c r="J7" s="4">
        <v>46150</v>
      </c>
      <c r="K7" s="5" t="s">
        <v>8566</v>
      </c>
      <c r="L7" t="s">
        <v>8604</v>
      </c>
    </row>
    <row r="8" spans="1:15" x14ac:dyDescent="0.25">
      <c r="A8" t="s">
        <v>8497</v>
      </c>
      <c r="B8" t="s">
        <v>1</v>
      </c>
      <c r="C8" t="s">
        <v>8526</v>
      </c>
      <c r="D8">
        <v>170</v>
      </c>
      <c r="E8" t="s">
        <v>587</v>
      </c>
      <c r="F8" s="4">
        <v>46233</v>
      </c>
      <c r="G8">
        <v>8</v>
      </c>
      <c r="H8" t="s">
        <v>8531</v>
      </c>
      <c r="I8">
        <v>150</v>
      </c>
      <c r="J8" s="4">
        <v>46034</v>
      </c>
      <c r="K8" s="5" t="s">
        <v>8600</v>
      </c>
      <c r="L8" t="s">
        <v>8601</v>
      </c>
    </row>
    <row r="9" spans="1:15" x14ac:dyDescent="0.25">
      <c r="A9" t="s">
        <v>8498</v>
      </c>
      <c r="B9" t="s">
        <v>10</v>
      </c>
      <c r="C9" t="s">
        <v>8526</v>
      </c>
      <c r="D9">
        <v>200</v>
      </c>
      <c r="E9" t="s">
        <v>587</v>
      </c>
      <c r="F9" s="4">
        <v>46234</v>
      </c>
      <c r="G9">
        <v>8</v>
      </c>
      <c r="H9" t="s">
        <v>8534</v>
      </c>
      <c r="I9">
        <v>150</v>
      </c>
      <c r="J9" s="4">
        <v>46038</v>
      </c>
      <c r="K9" s="5" t="s">
        <v>8599</v>
      </c>
      <c r="L9" t="s">
        <v>8598</v>
      </c>
    </row>
    <row r="10" spans="1:15" x14ac:dyDescent="0.25">
      <c r="A10" t="s">
        <v>8499</v>
      </c>
      <c r="B10" t="s">
        <v>45</v>
      </c>
      <c r="C10" t="s">
        <v>8526</v>
      </c>
      <c r="D10">
        <v>85</v>
      </c>
      <c r="E10" t="s">
        <v>587</v>
      </c>
      <c r="F10" s="4">
        <v>46113</v>
      </c>
      <c r="G10">
        <v>4</v>
      </c>
      <c r="H10" t="s">
        <v>8535</v>
      </c>
      <c r="I10">
        <v>80</v>
      </c>
      <c r="J10" s="4">
        <v>46071</v>
      </c>
      <c r="K10" s="5" t="s">
        <v>8597</v>
      </c>
      <c r="L10" t="s">
        <v>8591</v>
      </c>
      <c r="M10" s="3"/>
    </row>
    <row r="11" spans="1:15" x14ac:dyDescent="0.25">
      <c r="A11" t="s">
        <v>8500</v>
      </c>
      <c r="B11" t="s">
        <v>15</v>
      </c>
      <c r="C11" t="s">
        <v>8527</v>
      </c>
      <c r="D11">
        <v>75</v>
      </c>
      <c r="E11" t="s">
        <v>588</v>
      </c>
      <c r="F11" s="4">
        <v>46136</v>
      </c>
      <c r="G11">
        <v>5</v>
      </c>
      <c r="H11" t="s">
        <v>8536</v>
      </c>
      <c r="I11">
        <v>65</v>
      </c>
      <c r="J11" s="4">
        <v>46101</v>
      </c>
      <c r="K11" s="5" t="s">
        <v>8596</v>
      </c>
      <c r="L11" t="s">
        <v>8577</v>
      </c>
    </row>
    <row r="12" spans="1:15" x14ac:dyDescent="0.25">
      <c r="A12" t="s">
        <v>8501</v>
      </c>
      <c r="B12" t="s">
        <v>91</v>
      </c>
      <c r="C12" t="s">
        <v>8526</v>
      </c>
      <c r="D12">
        <v>45</v>
      </c>
      <c r="E12" t="s">
        <v>587</v>
      </c>
      <c r="F12" s="4">
        <v>46040</v>
      </c>
      <c r="G12">
        <v>2</v>
      </c>
      <c r="H12" t="s">
        <v>8537</v>
      </c>
      <c r="I12">
        <v>40</v>
      </c>
      <c r="J12" s="4">
        <v>46040</v>
      </c>
      <c r="K12" s="5" t="s">
        <v>8595</v>
      </c>
    </row>
    <row r="13" spans="1:15" x14ac:dyDescent="0.25">
      <c r="A13" t="s">
        <v>8788</v>
      </c>
      <c r="B13" t="s">
        <v>112</v>
      </c>
      <c r="C13" t="s">
        <v>8526</v>
      </c>
      <c r="D13">
        <v>35</v>
      </c>
      <c r="E13" t="s">
        <v>587</v>
      </c>
      <c r="F13" s="4">
        <v>46180</v>
      </c>
      <c r="G13">
        <v>6</v>
      </c>
      <c r="H13" t="s">
        <v>8533</v>
      </c>
      <c r="I13" t="s">
        <v>8605</v>
      </c>
      <c r="J13" s="4">
        <v>46168</v>
      </c>
      <c r="K13" s="5" t="s">
        <v>8593</v>
      </c>
      <c r="L13" t="s">
        <v>8594</v>
      </c>
    </row>
    <row r="14" spans="1:15" x14ac:dyDescent="0.25">
      <c r="A14" t="s">
        <v>8502</v>
      </c>
      <c r="B14" t="s">
        <v>214</v>
      </c>
      <c r="C14" t="s">
        <v>8526</v>
      </c>
      <c r="D14">
        <v>50</v>
      </c>
      <c r="E14" t="s">
        <v>587</v>
      </c>
      <c r="F14" s="4">
        <v>46132</v>
      </c>
      <c r="G14">
        <v>5</v>
      </c>
      <c r="H14" t="s">
        <v>8538</v>
      </c>
      <c r="I14">
        <v>45</v>
      </c>
      <c r="J14" s="4">
        <v>46092</v>
      </c>
      <c r="K14" s="5" t="s">
        <v>8592</v>
      </c>
      <c r="L14" t="s">
        <v>8591</v>
      </c>
    </row>
    <row r="15" spans="1:15" x14ac:dyDescent="0.25">
      <c r="A15" t="s">
        <v>8503</v>
      </c>
      <c r="B15" t="s">
        <v>217</v>
      </c>
      <c r="C15" t="s">
        <v>8526</v>
      </c>
      <c r="D15">
        <v>27.5</v>
      </c>
      <c r="E15" t="s">
        <v>587</v>
      </c>
      <c r="F15" s="4">
        <v>46234</v>
      </c>
      <c r="G15">
        <v>8</v>
      </c>
      <c r="H15" t="s">
        <v>8534</v>
      </c>
      <c r="I15">
        <v>25</v>
      </c>
      <c r="J15" s="4">
        <v>46231</v>
      </c>
      <c r="K15" s="5" t="s">
        <v>8590</v>
      </c>
      <c r="L15" t="s">
        <v>8579</v>
      </c>
    </row>
    <row r="16" spans="1:15" x14ac:dyDescent="0.25">
      <c r="A16" t="s">
        <v>8504</v>
      </c>
      <c r="B16" t="s">
        <v>209</v>
      </c>
      <c r="C16" t="s">
        <v>8526</v>
      </c>
      <c r="D16">
        <v>75</v>
      </c>
      <c r="E16" t="s">
        <v>587</v>
      </c>
      <c r="F16" s="4">
        <v>46228</v>
      </c>
      <c r="G16">
        <v>8</v>
      </c>
      <c r="H16" t="s">
        <v>8539</v>
      </c>
      <c r="I16">
        <v>70</v>
      </c>
      <c r="J16" s="4">
        <v>46206</v>
      </c>
      <c r="K16" s="5" t="s">
        <v>8589</v>
      </c>
    </row>
    <row r="17" spans="1:12" x14ac:dyDescent="0.25">
      <c r="A17" t="s">
        <v>8505</v>
      </c>
      <c r="B17" t="s">
        <v>154</v>
      </c>
      <c r="C17" t="s">
        <v>8526</v>
      </c>
      <c r="D17">
        <v>185</v>
      </c>
      <c r="E17" t="s">
        <v>587</v>
      </c>
      <c r="F17" s="4">
        <v>46069</v>
      </c>
      <c r="G17">
        <v>3</v>
      </c>
      <c r="H17" t="s">
        <v>8540</v>
      </c>
      <c r="I17">
        <v>175</v>
      </c>
      <c r="J17" s="4">
        <v>46062</v>
      </c>
      <c r="K17" s="5" t="s">
        <v>8588</v>
      </c>
      <c r="L17" t="s">
        <v>8587</v>
      </c>
    </row>
    <row r="18" spans="1:12" x14ac:dyDescent="0.25">
      <c r="A18" t="s">
        <v>8506</v>
      </c>
      <c r="B18" t="s">
        <v>159</v>
      </c>
      <c r="C18" t="s">
        <v>8526</v>
      </c>
      <c r="D18">
        <v>200</v>
      </c>
      <c r="E18" t="s">
        <v>587</v>
      </c>
      <c r="F18" s="4">
        <v>46056</v>
      </c>
      <c r="G18">
        <v>2</v>
      </c>
      <c r="H18" t="s">
        <v>8541</v>
      </c>
      <c r="I18">
        <v>180</v>
      </c>
      <c r="J18" s="4">
        <v>46047</v>
      </c>
      <c r="K18" s="5" t="s">
        <v>8585</v>
      </c>
      <c r="L18" t="s">
        <v>8586</v>
      </c>
    </row>
    <row r="19" spans="1:12" x14ac:dyDescent="0.25">
      <c r="A19" t="s">
        <v>8507</v>
      </c>
      <c r="B19" t="s">
        <v>265</v>
      </c>
      <c r="C19" t="s">
        <v>8526</v>
      </c>
      <c r="D19">
        <v>80</v>
      </c>
      <c r="E19" t="s">
        <v>587</v>
      </c>
      <c r="F19" s="4">
        <v>46233</v>
      </c>
      <c r="G19">
        <v>8</v>
      </c>
      <c r="H19" t="s">
        <v>8531</v>
      </c>
      <c r="I19">
        <v>75</v>
      </c>
      <c r="J19" s="4">
        <v>46228</v>
      </c>
      <c r="K19" s="5" t="s">
        <v>8584</v>
      </c>
      <c r="L19" t="s">
        <v>8583</v>
      </c>
    </row>
    <row r="20" spans="1:12" x14ac:dyDescent="0.25">
      <c r="A20" t="s">
        <v>8508</v>
      </c>
      <c r="B20" t="s">
        <v>256</v>
      </c>
      <c r="C20" t="s">
        <v>8526</v>
      </c>
      <c r="D20">
        <v>50</v>
      </c>
      <c r="E20" t="s">
        <v>587</v>
      </c>
      <c r="F20" s="4">
        <v>46139</v>
      </c>
      <c r="G20">
        <v>5</v>
      </c>
      <c r="H20" t="s">
        <v>8542</v>
      </c>
      <c r="I20">
        <v>45</v>
      </c>
      <c r="J20" s="4">
        <v>46233</v>
      </c>
      <c r="K20" s="5" t="s">
        <v>8581</v>
      </c>
      <c r="L20" t="s">
        <v>8582</v>
      </c>
    </row>
    <row r="21" spans="1:12" x14ac:dyDescent="0.25">
      <c r="A21" t="s">
        <v>8509</v>
      </c>
      <c r="B21" t="s">
        <v>286</v>
      </c>
      <c r="C21" t="s">
        <v>8526</v>
      </c>
      <c r="D21">
        <v>120</v>
      </c>
      <c r="E21" t="s">
        <v>587</v>
      </c>
      <c r="F21" s="4">
        <v>46233</v>
      </c>
      <c r="G21">
        <v>8</v>
      </c>
      <c r="H21" t="s">
        <v>1335</v>
      </c>
      <c r="I21">
        <v>110</v>
      </c>
      <c r="J21" s="4">
        <v>46228</v>
      </c>
      <c r="K21" s="5" t="s">
        <v>8580</v>
      </c>
      <c r="L21" t="s">
        <v>8579</v>
      </c>
    </row>
    <row r="22" spans="1:12" x14ac:dyDescent="0.25">
      <c r="A22" t="s">
        <v>8510</v>
      </c>
      <c r="B22" t="s">
        <v>8522</v>
      </c>
      <c r="C22" t="s">
        <v>8526</v>
      </c>
      <c r="D22">
        <v>40</v>
      </c>
      <c r="E22" t="s">
        <v>587</v>
      </c>
      <c r="F22" s="4">
        <v>46123</v>
      </c>
      <c r="G22">
        <v>5</v>
      </c>
      <c r="H22" t="s">
        <v>8543</v>
      </c>
      <c r="I22">
        <v>35</v>
      </c>
      <c r="J22" s="4">
        <v>46123</v>
      </c>
      <c r="K22" s="5" t="s">
        <v>8578</v>
      </c>
      <c r="L22" t="s">
        <v>8577</v>
      </c>
    </row>
    <row r="23" spans="1:12" x14ac:dyDescent="0.25">
      <c r="A23" t="s">
        <v>8511</v>
      </c>
      <c r="B23" t="s">
        <v>8523</v>
      </c>
      <c r="C23" t="s">
        <v>8526</v>
      </c>
      <c r="D23">
        <v>80</v>
      </c>
      <c r="E23" t="s">
        <v>587</v>
      </c>
      <c r="F23" s="4">
        <v>46147</v>
      </c>
      <c r="G23">
        <v>5</v>
      </c>
      <c r="H23" t="s">
        <v>8544</v>
      </c>
      <c r="I23">
        <v>70</v>
      </c>
      <c r="J23" s="4">
        <v>46130</v>
      </c>
      <c r="K23" s="5" t="s">
        <v>8576</v>
      </c>
      <c r="L23" t="s">
        <v>8577</v>
      </c>
    </row>
    <row r="24" spans="1:12" x14ac:dyDescent="0.25">
      <c r="A24" t="s">
        <v>8512</v>
      </c>
      <c r="B24" t="s">
        <v>51</v>
      </c>
      <c r="C24" t="s">
        <v>8526</v>
      </c>
      <c r="D24">
        <v>150</v>
      </c>
      <c r="E24" t="s">
        <v>587</v>
      </c>
      <c r="F24" s="4">
        <v>46084</v>
      </c>
      <c r="G24">
        <v>3</v>
      </c>
      <c r="H24" t="s">
        <v>8545</v>
      </c>
      <c r="I24">
        <v>145</v>
      </c>
      <c r="J24" s="4">
        <v>46043</v>
      </c>
      <c r="K24" s="5" t="s">
        <v>8575</v>
      </c>
      <c r="L24" t="s">
        <v>8574</v>
      </c>
    </row>
    <row r="25" spans="1:12" x14ac:dyDescent="0.25">
      <c r="A25" t="s">
        <v>8513</v>
      </c>
      <c r="B25" t="s">
        <v>8524</v>
      </c>
      <c r="C25" t="s">
        <v>8528</v>
      </c>
      <c r="D25">
        <v>462</v>
      </c>
      <c r="E25" t="s">
        <v>588</v>
      </c>
      <c r="F25" s="4">
        <v>46066</v>
      </c>
      <c r="G25">
        <v>3</v>
      </c>
      <c r="H25" t="s">
        <v>8546</v>
      </c>
      <c r="I25">
        <v>464</v>
      </c>
      <c r="J25" s="4">
        <v>46060</v>
      </c>
      <c r="K25" s="5" t="s">
        <v>8556</v>
      </c>
      <c r="L25" t="s">
        <v>8573</v>
      </c>
    </row>
    <row r="26" spans="1:12" x14ac:dyDescent="0.25">
      <c r="A26" t="s">
        <v>8514</v>
      </c>
      <c r="B26" t="s">
        <v>181</v>
      </c>
      <c r="C26" t="s">
        <v>8526</v>
      </c>
      <c r="D26">
        <v>125</v>
      </c>
      <c r="E26" t="s">
        <v>587</v>
      </c>
      <c r="F26" s="4">
        <v>46203</v>
      </c>
      <c r="G26">
        <v>7</v>
      </c>
      <c r="H26" t="s">
        <v>8530</v>
      </c>
      <c r="I26">
        <v>120</v>
      </c>
      <c r="J26" s="4">
        <v>46203</v>
      </c>
      <c r="K26" s="5" t="s">
        <v>8555</v>
      </c>
      <c r="L26" t="s">
        <v>8571</v>
      </c>
    </row>
    <row r="27" spans="1:12" x14ac:dyDescent="0.25">
      <c r="A27" t="s">
        <v>8515</v>
      </c>
      <c r="B27" t="s">
        <v>8525</v>
      </c>
      <c r="C27" t="s">
        <v>8526</v>
      </c>
      <c r="D27">
        <v>50</v>
      </c>
      <c r="E27" t="s">
        <v>587</v>
      </c>
      <c r="F27" s="4">
        <v>46231</v>
      </c>
      <c r="G27">
        <v>8</v>
      </c>
      <c r="H27" t="s">
        <v>8547</v>
      </c>
      <c r="I27">
        <v>40</v>
      </c>
      <c r="J27" s="4">
        <v>46226</v>
      </c>
      <c r="K27" s="5" t="s">
        <v>8554</v>
      </c>
      <c r="L27" t="s">
        <v>8572</v>
      </c>
    </row>
    <row r="28" spans="1:12" x14ac:dyDescent="0.25">
      <c r="A28" t="s">
        <v>8516</v>
      </c>
      <c r="B28" t="s">
        <v>195</v>
      </c>
      <c r="C28" t="s">
        <v>8526</v>
      </c>
      <c r="D28">
        <v>32.5</v>
      </c>
      <c r="E28" t="s">
        <v>587</v>
      </c>
      <c r="F28" s="4">
        <v>46203</v>
      </c>
      <c r="G28">
        <v>7</v>
      </c>
      <c r="H28" t="s">
        <v>8530</v>
      </c>
      <c r="I28">
        <v>30</v>
      </c>
      <c r="J28" s="4">
        <v>46196</v>
      </c>
      <c r="K28" s="5" t="s">
        <v>8553</v>
      </c>
      <c r="L28" t="s">
        <v>8571</v>
      </c>
    </row>
    <row r="29" spans="1:12" x14ac:dyDescent="0.25">
      <c r="A29" t="s">
        <v>8517</v>
      </c>
      <c r="B29" t="s">
        <v>334</v>
      </c>
      <c r="C29" t="s">
        <v>8527</v>
      </c>
      <c r="D29">
        <v>61</v>
      </c>
      <c r="E29" t="s">
        <v>588</v>
      </c>
      <c r="F29" s="4">
        <v>46203</v>
      </c>
      <c r="G29">
        <v>7</v>
      </c>
      <c r="H29" t="s">
        <v>8530</v>
      </c>
      <c r="I29">
        <v>55</v>
      </c>
      <c r="J29" s="4">
        <v>46195</v>
      </c>
      <c r="K29" s="5" t="s">
        <v>8552</v>
      </c>
      <c r="L29" t="s">
        <v>8571</v>
      </c>
    </row>
    <row r="30" spans="1:12" x14ac:dyDescent="0.25">
      <c r="A30" t="s">
        <v>8518</v>
      </c>
      <c r="B30" t="s">
        <v>339</v>
      </c>
      <c r="C30" t="s">
        <v>8527</v>
      </c>
      <c r="D30">
        <v>84</v>
      </c>
      <c r="E30" t="s">
        <v>588</v>
      </c>
      <c r="F30" s="4">
        <v>46203</v>
      </c>
      <c r="G30">
        <v>7</v>
      </c>
      <c r="H30" t="s">
        <v>8530</v>
      </c>
      <c r="I30">
        <v>74</v>
      </c>
      <c r="J30" s="4">
        <v>46202</v>
      </c>
      <c r="K30" s="5" t="s">
        <v>8551</v>
      </c>
      <c r="L30" t="s">
        <v>8571</v>
      </c>
    </row>
    <row r="31" spans="1:12" x14ac:dyDescent="0.25">
      <c r="A31" t="s">
        <v>8519</v>
      </c>
      <c r="B31" t="s">
        <v>73</v>
      </c>
      <c r="C31" t="s">
        <v>8526</v>
      </c>
      <c r="D31">
        <v>50</v>
      </c>
      <c r="E31" t="s">
        <v>587</v>
      </c>
      <c r="F31" s="4">
        <v>46126</v>
      </c>
      <c r="G31">
        <v>5</v>
      </c>
      <c r="H31" t="s">
        <v>8548</v>
      </c>
      <c r="I31">
        <v>47.5</v>
      </c>
      <c r="J31" s="4">
        <v>46234</v>
      </c>
      <c r="K31" s="5" t="s">
        <v>8570</v>
      </c>
      <c r="L31" t="s">
        <v>8569</v>
      </c>
    </row>
    <row r="32" spans="1:12" x14ac:dyDescent="0.25">
      <c r="A32" t="s">
        <v>8520</v>
      </c>
      <c r="B32" t="s">
        <v>55</v>
      </c>
      <c r="C32" t="s">
        <v>8526</v>
      </c>
      <c r="D32">
        <v>67.5</v>
      </c>
      <c r="E32" t="s">
        <v>587</v>
      </c>
      <c r="F32" s="4">
        <v>46179</v>
      </c>
      <c r="G32">
        <v>6</v>
      </c>
      <c r="H32" t="s">
        <v>8549</v>
      </c>
      <c r="I32">
        <v>65</v>
      </c>
      <c r="J32" s="4">
        <v>46172</v>
      </c>
      <c r="K32" s="5" t="s">
        <v>8568</v>
      </c>
      <c r="L32" t="s">
        <v>8565</v>
      </c>
    </row>
    <row r="33" spans="1:11" x14ac:dyDescent="0.25">
      <c r="A33" t="s">
        <v>8521</v>
      </c>
      <c r="B33" t="s">
        <v>96</v>
      </c>
      <c r="C33" t="s">
        <v>8526</v>
      </c>
      <c r="D33">
        <v>40</v>
      </c>
      <c r="E33" t="s">
        <v>587</v>
      </c>
      <c r="F33" s="4">
        <v>46151</v>
      </c>
      <c r="G33">
        <v>6</v>
      </c>
      <c r="H33" t="s">
        <v>8550</v>
      </c>
      <c r="I33">
        <v>35</v>
      </c>
      <c r="J33" s="4">
        <v>46160</v>
      </c>
      <c r="K33" s="5" t="s">
        <v>8567</v>
      </c>
    </row>
  </sheetData>
  <phoneticPr fontId="4"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2995B-E193-4852-A69C-AFEE6C8F4164}">
  <sheetPr>
    <tabColor rgb="FF00B0F0"/>
  </sheetPr>
  <dimension ref="A1:Q34"/>
  <sheetViews>
    <sheetView workbookViewId="0">
      <selection activeCell="A32" sqref="A2:A32"/>
    </sheetView>
  </sheetViews>
  <sheetFormatPr defaultRowHeight="15" x14ac:dyDescent="0.25"/>
  <cols>
    <col min="1" max="1" width="17.140625" bestFit="1" customWidth="1"/>
    <col min="2" max="2" width="16.28515625" bestFit="1" customWidth="1"/>
    <col min="3" max="3" width="10.7109375" bestFit="1" customWidth="1"/>
    <col min="4" max="4" width="11.7109375" bestFit="1" customWidth="1"/>
    <col min="5" max="5" width="10.7109375" bestFit="1" customWidth="1"/>
    <col min="6" max="6" width="11.7109375" bestFit="1" customWidth="1"/>
    <col min="7" max="7" width="10.42578125" bestFit="1" customWidth="1"/>
    <col min="8" max="8" width="17.85546875" bestFit="1" customWidth="1"/>
    <col min="9" max="9" width="18.42578125" bestFit="1" customWidth="1"/>
    <col min="10" max="10" width="11.7109375" bestFit="1" customWidth="1"/>
    <col min="11" max="11" width="12.140625" bestFit="1" customWidth="1"/>
    <col min="12" max="12" width="13.28515625" bestFit="1" customWidth="1"/>
    <col min="13" max="13" width="21.28515625" bestFit="1" customWidth="1"/>
    <col min="14" max="14" width="12.28515625" bestFit="1" customWidth="1"/>
    <col min="15" max="15" width="16.140625" bestFit="1" customWidth="1"/>
    <col min="16" max="16" width="20.85546875" bestFit="1" customWidth="1"/>
    <col min="17" max="17" width="8.7109375" bestFit="1" customWidth="1"/>
  </cols>
  <sheetData>
    <row r="1" spans="1:17" x14ac:dyDescent="0.25">
      <c r="A1" t="s">
        <v>8606</v>
      </c>
      <c r="B1" t="s">
        <v>8607</v>
      </c>
      <c r="C1" t="s">
        <v>583</v>
      </c>
      <c r="D1" t="s">
        <v>8608</v>
      </c>
      <c r="E1" t="s">
        <v>8609</v>
      </c>
      <c r="F1" t="s">
        <v>8610</v>
      </c>
      <c r="G1" t="s">
        <v>8611</v>
      </c>
      <c r="H1" t="s">
        <v>8612</v>
      </c>
      <c r="I1" t="s">
        <v>8613</v>
      </c>
      <c r="J1" t="s">
        <v>8614</v>
      </c>
      <c r="K1" t="s">
        <v>8615</v>
      </c>
      <c r="L1" t="s">
        <v>8616</v>
      </c>
      <c r="M1" t="s">
        <v>8617</v>
      </c>
      <c r="N1" t="s">
        <v>8618</v>
      </c>
      <c r="O1" t="s">
        <v>8619</v>
      </c>
      <c r="P1" t="s">
        <v>8620</v>
      </c>
      <c r="Q1" t="s">
        <v>445</v>
      </c>
    </row>
    <row r="2" spans="1:17" x14ac:dyDescent="0.25">
      <c r="A2" s="2">
        <v>46020</v>
      </c>
      <c r="B2" s="2">
        <v>46026</v>
      </c>
      <c r="C2">
        <v>1</v>
      </c>
      <c r="D2">
        <v>42</v>
      </c>
      <c r="E2">
        <v>7</v>
      </c>
      <c r="F2">
        <v>14</v>
      </c>
      <c r="G2">
        <v>0</v>
      </c>
      <c r="H2">
        <v>6</v>
      </c>
      <c r="I2">
        <v>10</v>
      </c>
      <c r="J2">
        <v>0</v>
      </c>
      <c r="K2">
        <v>5</v>
      </c>
      <c r="L2">
        <v>0</v>
      </c>
      <c r="M2">
        <v>13247.5</v>
      </c>
      <c r="N2">
        <v>257</v>
      </c>
      <c r="O2">
        <v>2</v>
      </c>
      <c r="P2">
        <v>21</v>
      </c>
    </row>
    <row r="3" spans="1:17" x14ac:dyDescent="0.25">
      <c r="A3" s="2">
        <v>46027</v>
      </c>
      <c r="B3" s="2">
        <v>46033</v>
      </c>
      <c r="C3">
        <v>1</v>
      </c>
      <c r="D3">
        <v>32</v>
      </c>
      <c r="E3">
        <v>8</v>
      </c>
      <c r="F3">
        <v>0</v>
      </c>
      <c r="G3">
        <v>0</v>
      </c>
      <c r="H3">
        <v>10</v>
      </c>
      <c r="I3">
        <v>8</v>
      </c>
      <c r="J3">
        <v>0</v>
      </c>
      <c r="K3">
        <v>6</v>
      </c>
      <c r="L3">
        <v>0</v>
      </c>
      <c r="M3">
        <v>19320</v>
      </c>
      <c r="N3">
        <v>364</v>
      </c>
      <c r="O3">
        <v>2</v>
      </c>
      <c r="P3">
        <v>16</v>
      </c>
    </row>
    <row r="4" spans="1:17" x14ac:dyDescent="0.25">
      <c r="A4" s="2">
        <v>46034</v>
      </c>
      <c r="B4" s="2">
        <v>46040</v>
      </c>
      <c r="C4">
        <v>2</v>
      </c>
      <c r="D4">
        <v>82</v>
      </c>
      <c r="E4">
        <v>24</v>
      </c>
      <c r="F4">
        <v>15</v>
      </c>
      <c r="G4">
        <v>0</v>
      </c>
      <c r="H4">
        <v>16</v>
      </c>
      <c r="I4">
        <v>10</v>
      </c>
      <c r="J4">
        <v>0</v>
      </c>
      <c r="K4">
        <v>17</v>
      </c>
      <c r="L4">
        <v>0</v>
      </c>
      <c r="M4">
        <v>36233.75</v>
      </c>
      <c r="N4">
        <v>596</v>
      </c>
      <c r="O4">
        <v>5</v>
      </c>
      <c r="P4">
        <v>16.399999999999999</v>
      </c>
    </row>
    <row r="5" spans="1:17" x14ac:dyDescent="0.25">
      <c r="A5" s="2">
        <v>46041</v>
      </c>
      <c r="B5" s="2">
        <v>46047</v>
      </c>
      <c r="C5">
        <v>2</v>
      </c>
      <c r="D5">
        <v>85</v>
      </c>
      <c r="E5">
        <v>15</v>
      </c>
      <c r="F5">
        <v>28</v>
      </c>
      <c r="G5">
        <v>0</v>
      </c>
      <c r="H5">
        <v>12</v>
      </c>
      <c r="I5">
        <v>15</v>
      </c>
      <c r="J5">
        <v>1</v>
      </c>
      <c r="K5">
        <v>14</v>
      </c>
      <c r="L5">
        <v>0</v>
      </c>
      <c r="M5">
        <v>37362.5</v>
      </c>
      <c r="N5">
        <v>674.5</v>
      </c>
      <c r="O5">
        <v>5</v>
      </c>
      <c r="P5">
        <v>17</v>
      </c>
    </row>
    <row r="6" spans="1:17" x14ac:dyDescent="0.25">
      <c r="A6" s="2">
        <v>46048</v>
      </c>
      <c r="B6" s="2">
        <v>46054</v>
      </c>
      <c r="C6">
        <v>2</v>
      </c>
      <c r="D6">
        <v>49</v>
      </c>
      <c r="E6">
        <v>19</v>
      </c>
      <c r="F6">
        <v>0</v>
      </c>
      <c r="G6">
        <v>0</v>
      </c>
      <c r="H6">
        <v>10</v>
      </c>
      <c r="I6">
        <v>6</v>
      </c>
      <c r="J6">
        <v>2</v>
      </c>
      <c r="K6">
        <v>12</v>
      </c>
      <c r="L6">
        <v>0</v>
      </c>
      <c r="M6">
        <v>23185</v>
      </c>
      <c r="N6">
        <v>409.5</v>
      </c>
      <c r="O6">
        <v>3</v>
      </c>
      <c r="P6">
        <v>16.3</v>
      </c>
    </row>
    <row r="7" spans="1:17" x14ac:dyDescent="0.25">
      <c r="A7" s="2">
        <v>46055</v>
      </c>
      <c r="B7" s="2">
        <v>46061</v>
      </c>
      <c r="C7">
        <v>3</v>
      </c>
      <c r="D7">
        <v>67</v>
      </c>
      <c r="E7">
        <v>11</v>
      </c>
      <c r="F7">
        <v>16</v>
      </c>
      <c r="G7">
        <v>10</v>
      </c>
      <c r="H7">
        <v>12</v>
      </c>
      <c r="I7">
        <v>11</v>
      </c>
      <c r="J7">
        <v>0</v>
      </c>
      <c r="K7">
        <v>6</v>
      </c>
      <c r="L7">
        <v>1</v>
      </c>
      <c r="M7">
        <v>29035</v>
      </c>
      <c r="N7">
        <v>563.5</v>
      </c>
      <c r="O7">
        <v>4</v>
      </c>
      <c r="P7">
        <v>16.8</v>
      </c>
    </row>
    <row r="8" spans="1:17" x14ac:dyDescent="0.25">
      <c r="A8" s="2">
        <v>46062</v>
      </c>
      <c r="B8" s="2">
        <v>46068</v>
      </c>
      <c r="C8">
        <v>3</v>
      </c>
      <c r="D8">
        <v>71</v>
      </c>
      <c r="E8">
        <v>11</v>
      </c>
      <c r="F8">
        <v>10</v>
      </c>
      <c r="G8">
        <v>7</v>
      </c>
      <c r="H8">
        <v>12</v>
      </c>
      <c r="I8">
        <v>16</v>
      </c>
      <c r="J8">
        <v>0</v>
      </c>
      <c r="K8">
        <v>14</v>
      </c>
      <c r="L8">
        <v>1</v>
      </c>
      <c r="M8">
        <v>33832.5</v>
      </c>
      <c r="N8">
        <v>544</v>
      </c>
      <c r="O8">
        <v>4</v>
      </c>
      <c r="P8">
        <v>17.8</v>
      </c>
    </row>
    <row r="9" spans="1:17" x14ac:dyDescent="0.25">
      <c r="A9" s="2">
        <v>46069</v>
      </c>
      <c r="B9" s="2">
        <v>46075</v>
      </c>
      <c r="C9">
        <v>3</v>
      </c>
      <c r="D9">
        <v>89</v>
      </c>
      <c r="E9">
        <v>10</v>
      </c>
      <c r="F9">
        <v>24</v>
      </c>
      <c r="G9">
        <v>13</v>
      </c>
      <c r="H9">
        <v>10</v>
      </c>
      <c r="I9">
        <v>14</v>
      </c>
      <c r="J9">
        <v>2</v>
      </c>
      <c r="K9">
        <v>5</v>
      </c>
      <c r="L9">
        <v>1</v>
      </c>
      <c r="M9">
        <v>39827.5</v>
      </c>
      <c r="N9">
        <v>835.5</v>
      </c>
      <c r="O9">
        <v>5</v>
      </c>
      <c r="P9">
        <v>17.8</v>
      </c>
    </row>
    <row r="10" spans="1:17" x14ac:dyDescent="0.25">
      <c r="A10" s="2">
        <v>46076</v>
      </c>
      <c r="B10" s="2">
        <v>46082</v>
      </c>
      <c r="C10">
        <v>3</v>
      </c>
      <c r="D10">
        <v>81</v>
      </c>
      <c r="E10">
        <v>9</v>
      </c>
      <c r="F10">
        <v>19</v>
      </c>
      <c r="G10">
        <v>13</v>
      </c>
      <c r="H10">
        <v>7</v>
      </c>
      <c r="I10">
        <v>16</v>
      </c>
      <c r="J10">
        <v>2</v>
      </c>
      <c r="K10">
        <v>7</v>
      </c>
      <c r="L10">
        <v>5</v>
      </c>
      <c r="M10">
        <v>30667.5</v>
      </c>
      <c r="N10">
        <v>657.5</v>
      </c>
      <c r="O10">
        <v>4</v>
      </c>
      <c r="P10">
        <v>20.2</v>
      </c>
    </row>
    <row r="11" spans="1:17" x14ac:dyDescent="0.25">
      <c r="A11" s="2">
        <v>46083</v>
      </c>
      <c r="B11" s="2">
        <v>46089</v>
      </c>
      <c r="C11">
        <v>3</v>
      </c>
      <c r="D11">
        <v>70</v>
      </c>
      <c r="E11">
        <v>12</v>
      </c>
      <c r="F11">
        <v>0</v>
      </c>
      <c r="G11">
        <v>10</v>
      </c>
      <c r="H11">
        <v>10</v>
      </c>
      <c r="I11">
        <v>10</v>
      </c>
      <c r="J11">
        <v>6</v>
      </c>
      <c r="K11">
        <v>15</v>
      </c>
      <c r="L11">
        <v>2</v>
      </c>
      <c r="M11">
        <v>27614.5</v>
      </c>
      <c r="N11">
        <v>594.5</v>
      </c>
      <c r="O11">
        <v>3</v>
      </c>
      <c r="P11">
        <v>23.3</v>
      </c>
    </row>
    <row r="12" spans="1:17" x14ac:dyDescent="0.25">
      <c r="A12" s="2">
        <v>46090</v>
      </c>
      <c r="B12" s="2">
        <v>46096</v>
      </c>
      <c r="C12">
        <v>3</v>
      </c>
      <c r="D12">
        <v>67</v>
      </c>
      <c r="E12">
        <v>14</v>
      </c>
      <c r="F12">
        <v>18</v>
      </c>
      <c r="G12">
        <v>0</v>
      </c>
      <c r="H12">
        <v>9</v>
      </c>
      <c r="I12">
        <v>13</v>
      </c>
      <c r="J12">
        <v>0</v>
      </c>
      <c r="K12">
        <v>11</v>
      </c>
      <c r="L12">
        <v>2</v>
      </c>
      <c r="M12">
        <v>26787.5</v>
      </c>
      <c r="N12">
        <v>525</v>
      </c>
      <c r="O12">
        <v>3</v>
      </c>
      <c r="P12">
        <v>22.3</v>
      </c>
    </row>
    <row r="13" spans="1:17" x14ac:dyDescent="0.25">
      <c r="A13" s="2">
        <v>46097</v>
      </c>
      <c r="B13" s="2">
        <v>46103</v>
      </c>
      <c r="C13">
        <v>4</v>
      </c>
      <c r="D13">
        <v>76</v>
      </c>
      <c r="E13">
        <v>17</v>
      </c>
      <c r="F13">
        <v>10</v>
      </c>
      <c r="G13">
        <v>4</v>
      </c>
      <c r="H13">
        <v>12</v>
      </c>
      <c r="I13">
        <v>14</v>
      </c>
      <c r="J13">
        <v>0</v>
      </c>
      <c r="K13">
        <v>9</v>
      </c>
      <c r="L13">
        <v>7</v>
      </c>
      <c r="M13">
        <v>31157.5</v>
      </c>
      <c r="N13">
        <v>627</v>
      </c>
      <c r="O13">
        <v>4</v>
      </c>
      <c r="P13">
        <v>19</v>
      </c>
    </row>
    <row r="14" spans="1:17" x14ac:dyDescent="0.25">
      <c r="A14" s="2">
        <v>46104</v>
      </c>
      <c r="B14" s="2">
        <v>46110</v>
      </c>
      <c r="C14">
        <v>4</v>
      </c>
      <c r="D14">
        <v>78</v>
      </c>
      <c r="E14">
        <v>17</v>
      </c>
      <c r="F14">
        <v>10</v>
      </c>
      <c r="G14">
        <v>4</v>
      </c>
      <c r="H14">
        <v>12</v>
      </c>
      <c r="I14">
        <v>15</v>
      </c>
      <c r="J14">
        <v>0</v>
      </c>
      <c r="K14">
        <v>9</v>
      </c>
      <c r="L14">
        <v>5</v>
      </c>
      <c r="M14">
        <v>32955</v>
      </c>
      <c r="N14">
        <v>679.5</v>
      </c>
      <c r="O14">
        <v>4</v>
      </c>
      <c r="P14">
        <v>19.5</v>
      </c>
    </row>
    <row r="15" spans="1:17" x14ac:dyDescent="0.25">
      <c r="A15" s="2">
        <v>46111</v>
      </c>
      <c r="B15" s="2">
        <v>46117</v>
      </c>
      <c r="C15">
        <v>4</v>
      </c>
      <c r="D15">
        <v>82</v>
      </c>
      <c r="E15">
        <v>18</v>
      </c>
      <c r="F15">
        <v>12</v>
      </c>
      <c r="G15">
        <v>4</v>
      </c>
      <c r="H15">
        <v>13</v>
      </c>
      <c r="I15">
        <v>16</v>
      </c>
      <c r="J15">
        <v>0</v>
      </c>
      <c r="K15">
        <v>9</v>
      </c>
      <c r="L15">
        <v>4</v>
      </c>
      <c r="M15">
        <v>39920</v>
      </c>
      <c r="N15">
        <v>752.5</v>
      </c>
      <c r="O15">
        <v>4</v>
      </c>
      <c r="P15">
        <v>20.5</v>
      </c>
    </row>
    <row r="16" spans="1:17" x14ac:dyDescent="0.25">
      <c r="A16" s="2">
        <v>46118</v>
      </c>
      <c r="B16" s="2">
        <v>46124</v>
      </c>
      <c r="C16">
        <v>5</v>
      </c>
      <c r="D16">
        <v>106</v>
      </c>
      <c r="E16">
        <v>24</v>
      </c>
      <c r="F16">
        <v>10</v>
      </c>
      <c r="G16">
        <v>14</v>
      </c>
      <c r="H16">
        <v>8</v>
      </c>
      <c r="I16">
        <v>15</v>
      </c>
      <c r="J16">
        <v>6</v>
      </c>
      <c r="K16">
        <v>15</v>
      </c>
      <c r="L16">
        <v>6</v>
      </c>
      <c r="M16">
        <v>44832.5</v>
      </c>
      <c r="N16">
        <v>767</v>
      </c>
      <c r="O16">
        <v>5</v>
      </c>
      <c r="P16">
        <v>21.2</v>
      </c>
    </row>
    <row r="17" spans="1:16" x14ac:dyDescent="0.25">
      <c r="A17" s="2">
        <v>46125</v>
      </c>
      <c r="B17" s="2">
        <v>46131</v>
      </c>
      <c r="C17">
        <v>5</v>
      </c>
      <c r="D17">
        <v>128</v>
      </c>
      <c r="E17">
        <v>27</v>
      </c>
      <c r="F17">
        <v>22</v>
      </c>
      <c r="G17">
        <v>7</v>
      </c>
      <c r="H17">
        <v>14</v>
      </c>
      <c r="I17">
        <v>21</v>
      </c>
      <c r="J17">
        <v>3</v>
      </c>
      <c r="K17">
        <v>18</v>
      </c>
      <c r="L17">
        <v>7</v>
      </c>
      <c r="M17">
        <v>51587.5</v>
      </c>
      <c r="N17">
        <v>983.5</v>
      </c>
      <c r="O17">
        <v>6</v>
      </c>
      <c r="P17">
        <v>21.3</v>
      </c>
    </row>
    <row r="18" spans="1:16" x14ac:dyDescent="0.25">
      <c r="A18" s="2">
        <v>46132</v>
      </c>
      <c r="B18" s="2">
        <v>46138</v>
      </c>
      <c r="C18">
        <v>5</v>
      </c>
      <c r="D18">
        <v>109</v>
      </c>
      <c r="E18">
        <v>17</v>
      </c>
      <c r="F18">
        <v>12</v>
      </c>
      <c r="G18">
        <v>7</v>
      </c>
      <c r="H18">
        <v>15</v>
      </c>
      <c r="I18">
        <v>21</v>
      </c>
      <c r="J18">
        <v>3</v>
      </c>
      <c r="K18">
        <v>15</v>
      </c>
      <c r="L18">
        <v>10</v>
      </c>
      <c r="M18">
        <v>41530</v>
      </c>
      <c r="N18">
        <v>843.5</v>
      </c>
      <c r="O18">
        <v>5</v>
      </c>
      <c r="P18">
        <v>21.8</v>
      </c>
    </row>
    <row r="19" spans="1:16" x14ac:dyDescent="0.25">
      <c r="A19" s="2">
        <v>46139</v>
      </c>
      <c r="B19" s="2">
        <v>46145</v>
      </c>
      <c r="C19">
        <v>5</v>
      </c>
      <c r="D19">
        <v>108</v>
      </c>
      <c r="E19">
        <v>24</v>
      </c>
      <c r="F19">
        <v>12</v>
      </c>
      <c r="G19">
        <v>14</v>
      </c>
      <c r="H19">
        <v>9</v>
      </c>
      <c r="I19">
        <v>14</v>
      </c>
      <c r="J19">
        <v>3</v>
      </c>
      <c r="K19">
        <v>15</v>
      </c>
      <c r="L19">
        <v>9</v>
      </c>
      <c r="M19">
        <v>51635</v>
      </c>
      <c r="N19">
        <v>806.5</v>
      </c>
      <c r="O19">
        <v>5</v>
      </c>
      <c r="P19">
        <v>21.6</v>
      </c>
    </row>
    <row r="20" spans="1:16" x14ac:dyDescent="0.25">
      <c r="A20" s="2">
        <v>46146</v>
      </c>
      <c r="B20" s="2">
        <v>46152</v>
      </c>
      <c r="C20">
        <v>6</v>
      </c>
      <c r="D20">
        <v>105</v>
      </c>
      <c r="E20">
        <v>19</v>
      </c>
      <c r="F20">
        <v>22</v>
      </c>
      <c r="G20">
        <v>0</v>
      </c>
      <c r="H20">
        <v>13</v>
      </c>
      <c r="I20">
        <v>17</v>
      </c>
      <c r="J20">
        <v>0</v>
      </c>
      <c r="K20">
        <v>16</v>
      </c>
      <c r="L20">
        <v>9</v>
      </c>
      <c r="M20">
        <v>43285</v>
      </c>
      <c r="N20">
        <v>814</v>
      </c>
      <c r="O20">
        <v>5</v>
      </c>
      <c r="P20">
        <v>21</v>
      </c>
    </row>
    <row r="21" spans="1:16" x14ac:dyDescent="0.25">
      <c r="A21" s="2">
        <v>46153</v>
      </c>
      <c r="B21" s="2">
        <v>46159</v>
      </c>
      <c r="C21">
        <v>6</v>
      </c>
      <c r="D21">
        <v>36</v>
      </c>
      <c r="E21">
        <v>7</v>
      </c>
      <c r="F21">
        <v>0</v>
      </c>
      <c r="G21">
        <v>0</v>
      </c>
      <c r="H21">
        <v>9</v>
      </c>
      <c r="I21">
        <v>6</v>
      </c>
      <c r="J21">
        <v>0</v>
      </c>
      <c r="K21">
        <v>7</v>
      </c>
      <c r="L21">
        <v>7</v>
      </c>
      <c r="M21">
        <v>8522.5</v>
      </c>
      <c r="N21">
        <v>267</v>
      </c>
      <c r="O21">
        <v>2</v>
      </c>
      <c r="P21">
        <v>18</v>
      </c>
    </row>
    <row r="22" spans="1:16" x14ac:dyDescent="0.25">
      <c r="A22" s="2">
        <v>46160</v>
      </c>
      <c r="B22" s="2">
        <v>46166</v>
      </c>
      <c r="C22">
        <v>6</v>
      </c>
      <c r="D22">
        <v>107</v>
      </c>
      <c r="E22">
        <v>22</v>
      </c>
      <c r="F22">
        <v>14</v>
      </c>
      <c r="G22">
        <v>0</v>
      </c>
      <c r="H22">
        <v>19</v>
      </c>
      <c r="I22">
        <v>12</v>
      </c>
      <c r="J22">
        <v>0</v>
      </c>
      <c r="K22">
        <v>21</v>
      </c>
      <c r="L22">
        <v>13</v>
      </c>
      <c r="M22">
        <v>35740</v>
      </c>
      <c r="N22">
        <v>736.5</v>
      </c>
      <c r="O22">
        <v>6</v>
      </c>
      <c r="P22">
        <v>17.8</v>
      </c>
    </row>
    <row r="23" spans="1:16" x14ac:dyDescent="0.25">
      <c r="A23" s="2">
        <v>46167</v>
      </c>
      <c r="B23" s="2">
        <v>46173</v>
      </c>
      <c r="C23">
        <v>6</v>
      </c>
      <c r="D23">
        <v>116</v>
      </c>
      <c r="E23">
        <v>22</v>
      </c>
      <c r="F23">
        <v>7</v>
      </c>
      <c r="G23">
        <v>0</v>
      </c>
      <c r="H23">
        <v>21</v>
      </c>
      <c r="I23">
        <v>18</v>
      </c>
      <c r="J23">
        <v>0</v>
      </c>
      <c r="K23">
        <v>21</v>
      </c>
      <c r="L23">
        <v>24</v>
      </c>
      <c r="M23">
        <v>34372.5</v>
      </c>
      <c r="N23">
        <v>731</v>
      </c>
      <c r="O23">
        <v>6</v>
      </c>
      <c r="P23">
        <v>19.3</v>
      </c>
    </row>
    <row r="24" spans="1:16" x14ac:dyDescent="0.25">
      <c r="A24" s="2">
        <v>46174</v>
      </c>
      <c r="B24" s="2">
        <v>46180</v>
      </c>
      <c r="C24">
        <v>6</v>
      </c>
      <c r="D24">
        <v>78</v>
      </c>
      <c r="E24">
        <v>13</v>
      </c>
      <c r="F24">
        <v>10</v>
      </c>
      <c r="G24">
        <v>0</v>
      </c>
      <c r="H24">
        <v>13</v>
      </c>
      <c r="I24">
        <v>9</v>
      </c>
      <c r="J24">
        <v>0</v>
      </c>
      <c r="K24">
        <v>14</v>
      </c>
      <c r="L24">
        <v>16</v>
      </c>
      <c r="M24">
        <v>24305</v>
      </c>
      <c r="N24">
        <v>496.5</v>
      </c>
      <c r="O24">
        <v>4</v>
      </c>
      <c r="P24">
        <v>19.5</v>
      </c>
    </row>
    <row r="25" spans="1:16" x14ac:dyDescent="0.25">
      <c r="A25" s="2">
        <v>46181</v>
      </c>
      <c r="B25" s="2">
        <v>46187</v>
      </c>
      <c r="C25">
        <v>7</v>
      </c>
      <c r="D25">
        <v>102</v>
      </c>
      <c r="E25">
        <v>7</v>
      </c>
      <c r="F25">
        <v>11</v>
      </c>
      <c r="G25">
        <v>6</v>
      </c>
      <c r="H25">
        <v>14</v>
      </c>
      <c r="I25">
        <v>21</v>
      </c>
      <c r="J25">
        <v>0</v>
      </c>
      <c r="K25">
        <v>37</v>
      </c>
      <c r="L25">
        <v>6</v>
      </c>
      <c r="M25">
        <v>28107.5</v>
      </c>
      <c r="N25">
        <v>536</v>
      </c>
      <c r="O25">
        <v>4</v>
      </c>
      <c r="P25">
        <v>25.5</v>
      </c>
    </row>
    <row r="26" spans="1:16" x14ac:dyDescent="0.25">
      <c r="A26" s="2">
        <v>46188</v>
      </c>
      <c r="B26" s="2">
        <v>46194</v>
      </c>
      <c r="C26">
        <v>7</v>
      </c>
      <c r="D26">
        <v>104</v>
      </c>
      <c r="E26">
        <v>7</v>
      </c>
      <c r="F26">
        <v>11</v>
      </c>
      <c r="G26">
        <v>6</v>
      </c>
      <c r="H26">
        <v>15</v>
      </c>
      <c r="I26">
        <v>22</v>
      </c>
      <c r="J26">
        <v>0</v>
      </c>
      <c r="K26">
        <v>37</v>
      </c>
      <c r="L26">
        <v>6</v>
      </c>
      <c r="M26">
        <v>30075</v>
      </c>
      <c r="N26">
        <v>533.5</v>
      </c>
      <c r="O26">
        <v>4</v>
      </c>
      <c r="P26">
        <v>26</v>
      </c>
    </row>
    <row r="27" spans="1:16" x14ac:dyDescent="0.25">
      <c r="A27" s="2">
        <v>46195</v>
      </c>
      <c r="B27" s="2">
        <v>46201</v>
      </c>
      <c r="C27">
        <v>7</v>
      </c>
      <c r="D27">
        <v>106</v>
      </c>
      <c r="E27">
        <v>7</v>
      </c>
      <c r="F27">
        <v>11</v>
      </c>
      <c r="G27">
        <v>6</v>
      </c>
      <c r="H27">
        <v>15</v>
      </c>
      <c r="I27">
        <v>24</v>
      </c>
      <c r="J27">
        <v>0</v>
      </c>
      <c r="K27">
        <v>37</v>
      </c>
      <c r="L27">
        <v>6</v>
      </c>
      <c r="M27">
        <v>31477.5</v>
      </c>
      <c r="N27">
        <v>535</v>
      </c>
      <c r="O27">
        <v>4</v>
      </c>
      <c r="P27">
        <v>26.5</v>
      </c>
    </row>
    <row r="28" spans="1:16" x14ac:dyDescent="0.25">
      <c r="A28" s="2">
        <v>46202</v>
      </c>
      <c r="B28" s="2">
        <v>46208</v>
      </c>
      <c r="C28">
        <v>8</v>
      </c>
      <c r="D28">
        <v>132</v>
      </c>
      <c r="E28">
        <v>17</v>
      </c>
      <c r="F28">
        <v>12</v>
      </c>
      <c r="G28">
        <v>6</v>
      </c>
      <c r="H28">
        <v>18</v>
      </c>
      <c r="I28">
        <v>24</v>
      </c>
      <c r="J28">
        <v>2</v>
      </c>
      <c r="K28">
        <v>43</v>
      </c>
      <c r="L28">
        <v>10</v>
      </c>
      <c r="M28">
        <v>44847.5</v>
      </c>
      <c r="N28">
        <v>741</v>
      </c>
      <c r="O28">
        <v>5</v>
      </c>
      <c r="P28">
        <v>26.4</v>
      </c>
    </row>
    <row r="29" spans="1:16" x14ac:dyDescent="0.25">
      <c r="A29" s="2">
        <v>46209</v>
      </c>
      <c r="B29" s="2">
        <v>46215</v>
      </c>
      <c r="C29">
        <v>8</v>
      </c>
      <c r="D29">
        <v>132</v>
      </c>
      <c r="E29">
        <v>13</v>
      </c>
      <c r="F29">
        <v>29</v>
      </c>
      <c r="G29">
        <v>17</v>
      </c>
      <c r="H29">
        <v>9</v>
      </c>
      <c r="I29">
        <v>21</v>
      </c>
      <c r="J29">
        <v>4</v>
      </c>
      <c r="K29">
        <v>14</v>
      </c>
      <c r="L29">
        <v>25</v>
      </c>
      <c r="M29">
        <v>50530</v>
      </c>
      <c r="N29">
        <v>941</v>
      </c>
      <c r="O29">
        <v>5</v>
      </c>
      <c r="P29">
        <v>26.4</v>
      </c>
    </row>
    <row r="30" spans="1:16" x14ac:dyDescent="0.25">
      <c r="A30" s="2">
        <v>46216</v>
      </c>
      <c r="B30" s="2">
        <v>46222</v>
      </c>
      <c r="C30">
        <v>8</v>
      </c>
      <c r="D30">
        <v>72</v>
      </c>
      <c r="E30">
        <v>9</v>
      </c>
      <c r="F30">
        <v>0</v>
      </c>
      <c r="G30">
        <v>24</v>
      </c>
      <c r="H30">
        <v>6</v>
      </c>
      <c r="I30">
        <v>10</v>
      </c>
      <c r="J30">
        <v>3</v>
      </c>
      <c r="K30">
        <v>10</v>
      </c>
      <c r="L30">
        <v>10</v>
      </c>
      <c r="M30">
        <v>23970</v>
      </c>
      <c r="N30">
        <v>543</v>
      </c>
      <c r="O30">
        <v>3</v>
      </c>
      <c r="P30">
        <v>24</v>
      </c>
    </row>
    <row r="31" spans="1:16" x14ac:dyDescent="0.25">
      <c r="A31" s="2">
        <v>46223</v>
      </c>
      <c r="B31" s="2">
        <v>46229</v>
      </c>
      <c r="C31">
        <v>8</v>
      </c>
      <c r="D31">
        <v>113</v>
      </c>
      <c r="E31">
        <v>16</v>
      </c>
      <c r="F31">
        <v>15</v>
      </c>
      <c r="G31">
        <v>15</v>
      </c>
      <c r="H31">
        <v>9</v>
      </c>
      <c r="I31">
        <v>15</v>
      </c>
      <c r="J31">
        <v>4</v>
      </c>
      <c r="K31">
        <v>15</v>
      </c>
      <c r="L31">
        <v>24</v>
      </c>
      <c r="M31">
        <v>44580</v>
      </c>
      <c r="N31">
        <v>762.5</v>
      </c>
      <c r="O31">
        <v>4</v>
      </c>
      <c r="P31">
        <v>28.2</v>
      </c>
    </row>
    <row r="32" spans="1:16" x14ac:dyDescent="0.25">
      <c r="A32" s="2">
        <v>46230</v>
      </c>
      <c r="B32" s="2">
        <v>46236</v>
      </c>
      <c r="C32">
        <v>9</v>
      </c>
      <c r="D32">
        <v>141</v>
      </c>
      <c r="E32">
        <v>25</v>
      </c>
      <c r="F32">
        <v>20</v>
      </c>
      <c r="G32">
        <v>15</v>
      </c>
      <c r="H32">
        <v>13</v>
      </c>
      <c r="I32">
        <v>14</v>
      </c>
      <c r="J32">
        <v>6</v>
      </c>
      <c r="K32">
        <v>23</v>
      </c>
      <c r="L32">
        <v>23</v>
      </c>
      <c r="M32">
        <v>62510</v>
      </c>
      <c r="N32">
        <v>960</v>
      </c>
      <c r="O32">
        <v>5</v>
      </c>
      <c r="P32">
        <v>28.2</v>
      </c>
    </row>
    <row r="33" spans="1:16" x14ac:dyDescent="0.25">
      <c r="A33" s="2">
        <v>46237</v>
      </c>
      <c r="B33" s="2">
        <v>46243</v>
      </c>
      <c r="C33">
        <v>9</v>
      </c>
      <c r="D33">
        <v>138</v>
      </c>
      <c r="E33">
        <v>15</v>
      </c>
      <c r="F33">
        <v>39</v>
      </c>
      <c r="G33">
        <v>14</v>
      </c>
      <c r="H33">
        <v>6</v>
      </c>
      <c r="I33">
        <v>18</v>
      </c>
      <c r="J33">
        <v>4</v>
      </c>
      <c r="K33">
        <v>20</v>
      </c>
      <c r="L33">
        <v>6</v>
      </c>
      <c r="M33">
        <v>66320</v>
      </c>
      <c r="N33">
        <v>1097</v>
      </c>
      <c r="O33">
        <v>5</v>
      </c>
      <c r="P33">
        <v>27.6</v>
      </c>
    </row>
    <row r="34" spans="1:16" x14ac:dyDescent="0.25">
      <c r="A34" s="2">
        <v>46244</v>
      </c>
      <c r="B34" s="2">
        <v>46250</v>
      </c>
      <c r="C34">
        <v>9</v>
      </c>
      <c r="D34">
        <v>178</v>
      </c>
      <c r="E34">
        <v>18</v>
      </c>
      <c r="F34">
        <v>30</v>
      </c>
      <c r="G34">
        <v>30</v>
      </c>
      <c r="H34">
        <v>9</v>
      </c>
      <c r="I34">
        <v>16</v>
      </c>
      <c r="J34">
        <v>6</v>
      </c>
      <c r="K34">
        <v>27</v>
      </c>
      <c r="L34">
        <v>25</v>
      </c>
      <c r="M34">
        <v>80117.5</v>
      </c>
      <c r="N34">
        <v>1349.5</v>
      </c>
      <c r="O34">
        <v>6</v>
      </c>
      <c r="P34">
        <v>29.7</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320DE-E497-4BA1-90A9-E3A971989ADC}">
  <sheetPr>
    <tabColor rgb="FF00B0F0"/>
  </sheetPr>
  <dimension ref="A1:T10"/>
  <sheetViews>
    <sheetView workbookViewId="0">
      <selection activeCell="A2" sqref="A2:A9"/>
    </sheetView>
  </sheetViews>
  <sheetFormatPr defaultRowHeight="15" x14ac:dyDescent="0.25"/>
  <cols>
    <col min="1" max="1" width="13.85546875" bestFit="1" customWidth="1"/>
    <col min="2" max="2" width="17.7109375" bestFit="1" customWidth="1"/>
    <col min="3" max="3" width="16.85546875" bestFit="1" customWidth="1"/>
    <col min="4" max="4" width="10.7109375" bestFit="1" customWidth="1"/>
    <col min="5" max="5" width="11.7109375" bestFit="1" customWidth="1"/>
    <col min="6" max="6" width="10.7109375" bestFit="1" customWidth="1"/>
    <col min="7" max="7" width="11.7109375" bestFit="1" customWidth="1"/>
    <col min="8" max="8" width="10.42578125" bestFit="1" customWidth="1"/>
    <col min="9" max="9" width="17.85546875" bestFit="1" customWidth="1"/>
    <col min="10" max="10" width="18.42578125" bestFit="1" customWidth="1"/>
    <col min="11" max="11" width="11.7109375" bestFit="1" customWidth="1"/>
    <col min="12" max="12" width="12.140625" bestFit="1" customWidth="1"/>
    <col min="13" max="13" width="13.28515625" bestFit="1" customWidth="1"/>
    <col min="14" max="14" width="21.28515625" bestFit="1" customWidth="1"/>
    <col min="15" max="15" width="12.28515625" bestFit="1" customWidth="1"/>
    <col min="16" max="16" width="16.140625" bestFit="1" customWidth="1"/>
    <col min="17" max="17" width="17" bestFit="1" customWidth="1"/>
    <col min="18" max="18" width="20.85546875" bestFit="1" customWidth="1"/>
    <col min="19" max="19" width="18.7109375" bestFit="1" customWidth="1"/>
    <col min="20" max="20" width="8.7109375" bestFit="1" customWidth="1"/>
  </cols>
  <sheetData>
    <row r="1" spans="1:20" x14ac:dyDescent="0.25">
      <c r="A1" t="s">
        <v>8621</v>
      </c>
      <c r="B1" t="s">
        <v>8622</v>
      </c>
      <c r="C1" t="s">
        <v>8623</v>
      </c>
      <c r="D1" t="s">
        <v>583</v>
      </c>
      <c r="E1" t="s">
        <v>8608</v>
      </c>
      <c r="F1" t="s">
        <v>8609</v>
      </c>
      <c r="G1" t="s">
        <v>8610</v>
      </c>
      <c r="H1" t="s">
        <v>8611</v>
      </c>
      <c r="I1" t="s">
        <v>8612</v>
      </c>
      <c r="J1" t="s">
        <v>8613</v>
      </c>
      <c r="K1" t="s">
        <v>8614</v>
      </c>
      <c r="L1" t="s">
        <v>8615</v>
      </c>
      <c r="M1" t="s">
        <v>8616</v>
      </c>
      <c r="N1" t="s">
        <v>8617</v>
      </c>
      <c r="O1" t="s">
        <v>8618</v>
      </c>
      <c r="P1" t="s">
        <v>8619</v>
      </c>
      <c r="Q1" t="s">
        <v>8624</v>
      </c>
      <c r="R1" t="s">
        <v>8620</v>
      </c>
      <c r="S1" t="s">
        <v>8625</v>
      </c>
      <c r="T1" t="s">
        <v>445</v>
      </c>
    </row>
    <row r="2" spans="1:20" x14ac:dyDescent="0.25">
      <c r="A2" t="s">
        <v>8626</v>
      </c>
      <c r="B2" s="2">
        <v>45992</v>
      </c>
      <c r="C2" s="2">
        <v>46022</v>
      </c>
      <c r="D2" t="s">
        <v>610</v>
      </c>
      <c r="E2">
        <v>42</v>
      </c>
      <c r="F2">
        <v>7</v>
      </c>
      <c r="G2">
        <v>14</v>
      </c>
      <c r="H2">
        <v>0</v>
      </c>
      <c r="I2">
        <v>6</v>
      </c>
      <c r="J2">
        <v>10</v>
      </c>
      <c r="K2">
        <v>0</v>
      </c>
      <c r="L2">
        <v>5</v>
      </c>
      <c r="M2">
        <v>0</v>
      </c>
      <c r="N2">
        <v>13247.5</v>
      </c>
      <c r="O2">
        <v>257</v>
      </c>
      <c r="P2">
        <v>2</v>
      </c>
      <c r="Q2">
        <v>1</v>
      </c>
      <c r="R2">
        <v>21</v>
      </c>
      <c r="S2">
        <v>42</v>
      </c>
    </row>
    <row r="3" spans="1:20" x14ac:dyDescent="0.25">
      <c r="A3" t="s">
        <v>8627</v>
      </c>
      <c r="B3" s="2">
        <v>46023</v>
      </c>
      <c r="C3" s="2">
        <v>46053</v>
      </c>
      <c r="D3" t="s">
        <v>8628</v>
      </c>
      <c r="E3">
        <v>248</v>
      </c>
      <c r="F3">
        <v>66</v>
      </c>
      <c r="G3">
        <v>43</v>
      </c>
      <c r="H3">
        <v>0</v>
      </c>
      <c r="I3">
        <v>48</v>
      </c>
      <c r="J3">
        <v>39</v>
      </c>
      <c r="K3">
        <v>3</v>
      </c>
      <c r="L3">
        <v>49</v>
      </c>
      <c r="M3">
        <v>0</v>
      </c>
      <c r="N3">
        <v>116101.25</v>
      </c>
      <c r="O3">
        <v>2044</v>
      </c>
      <c r="P3">
        <v>15</v>
      </c>
      <c r="Q3">
        <v>4</v>
      </c>
      <c r="R3">
        <v>16.5</v>
      </c>
      <c r="S3">
        <v>62</v>
      </c>
    </row>
    <row r="4" spans="1:20" x14ac:dyDescent="0.25">
      <c r="A4" t="s">
        <v>8629</v>
      </c>
      <c r="B4" s="2">
        <v>46054</v>
      </c>
      <c r="C4" s="2">
        <v>46081</v>
      </c>
      <c r="D4" t="s">
        <v>622</v>
      </c>
      <c r="E4">
        <v>308</v>
      </c>
      <c r="F4">
        <v>41</v>
      </c>
      <c r="G4">
        <v>69</v>
      </c>
      <c r="H4">
        <v>43</v>
      </c>
      <c r="I4">
        <v>41</v>
      </c>
      <c r="J4">
        <v>57</v>
      </c>
      <c r="K4">
        <v>4</v>
      </c>
      <c r="L4">
        <v>32</v>
      </c>
      <c r="M4">
        <v>8</v>
      </c>
      <c r="N4">
        <v>133362.5</v>
      </c>
      <c r="O4">
        <v>2600.5</v>
      </c>
      <c r="P4">
        <v>17</v>
      </c>
      <c r="Q4">
        <v>4</v>
      </c>
      <c r="R4">
        <v>18.100000000000001</v>
      </c>
      <c r="S4">
        <v>77</v>
      </c>
    </row>
    <row r="5" spans="1:20" x14ac:dyDescent="0.25">
      <c r="A5" t="s">
        <v>8630</v>
      </c>
      <c r="B5" s="2">
        <v>46082</v>
      </c>
      <c r="C5" s="2">
        <v>46112</v>
      </c>
      <c r="D5" t="s">
        <v>8631</v>
      </c>
      <c r="E5">
        <v>373</v>
      </c>
      <c r="F5">
        <v>78</v>
      </c>
      <c r="G5">
        <v>50</v>
      </c>
      <c r="H5">
        <v>22</v>
      </c>
      <c r="I5">
        <v>56</v>
      </c>
      <c r="J5">
        <v>68</v>
      </c>
      <c r="K5">
        <v>6</v>
      </c>
      <c r="L5">
        <v>53</v>
      </c>
      <c r="M5">
        <v>20</v>
      </c>
      <c r="N5">
        <v>158434.5</v>
      </c>
      <c r="O5">
        <v>3178.5</v>
      </c>
      <c r="P5">
        <v>18</v>
      </c>
      <c r="Q5">
        <v>5</v>
      </c>
      <c r="R5">
        <v>20.7</v>
      </c>
      <c r="S5">
        <v>74.599999999999994</v>
      </c>
    </row>
    <row r="6" spans="1:20" x14ac:dyDescent="0.25">
      <c r="A6" t="s">
        <v>8632</v>
      </c>
      <c r="B6" s="2">
        <v>46113</v>
      </c>
      <c r="C6" s="2">
        <v>46142</v>
      </c>
      <c r="D6" t="s">
        <v>626</v>
      </c>
      <c r="E6">
        <v>451</v>
      </c>
      <c r="F6">
        <v>92</v>
      </c>
      <c r="G6">
        <v>56</v>
      </c>
      <c r="H6">
        <v>42</v>
      </c>
      <c r="I6">
        <v>46</v>
      </c>
      <c r="J6">
        <v>71</v>
      </c>
      <c r="K6">
        <v>15</v>
      </c>
      <c r="L6">
        <v>63</v>
      </c>
      <c r="M6">
        <v>32</v>
      </c>
      <c r="N6">
        <v>189585</v>
      </c>
      <c r="O6">
        <v>3400.5</v>
      </c>
      <c r="P6">
        <v>21</v>
      </c>
      <c r="Q6">
        <v>4</v>
      </c>
      <c r="R6">
        <v>21.5</v>
      </c>
      <c r="S6">
        <v>112.8</v>
      </c>
    </row>
    <row r="7" spans="1:20" x14ac:dyDescent="0.25">
      <c r="A7" t="s">
        <v>8633</v>
      </c>
      <c r="B7" s="2">
        <v>46143</v>
      </c>
      <c r="C7" s="2">
        <v>46173</v>
      </c>
      <c r="D7" t="s">
        <v>642</v>
      </c>
      <c r="E7">
        <v>364</v>
      </c>
      <c r="F7">
        <v>70</v>
      </c>
      <c r="G7">
        <v>43</v>
      </c>
      <c r="H7">
        <v>0</v>
      </c>
      <c r="I7">
        <v>62</v>
      </c>
      <c r="J7">
        <v>53</v>
      </c>
      <c r="K7">
        <v>0</v>
      </c>
      <c r="L7">
        <v>65</v>
      </c>
      <c r="M7">
        <v>53</v>
      </c>
      <c r="N7">
        <v>121920</v>
      </c>
      <c r="O7">
        <v>2548.5</v>
      </c>
      <c r="P7">
        <v>19</v>
      </c>
      <c r="Q7">
        <v>4</v>
      </c>
      <c r="R7">
        <v>19.2</v>
      </c>
      <c r="S7">
        <v>91</v>
      </c>
    </row>
    <row r="8" spans="1:20" x14ac:dyDescent="0.25">
      <c r="A8" t="s">
        <v>8634</v>
      </c>
      <c r="B8" s="2">
        <v>46174</v>
      </c>
      <c r="C8" s="2">
        <v>46203</v>
      </c>
      <c r="D8" t="s">
        <v>8635</v>
      </c>
      <c r="E8">
        <v>522</v>
      </c>
      <c r="F8">
        <v>51</v>
      </c>
      <c r="G8">
        <v>55</v>
      </c>
      <c r="H8">
        <v>24</v>
      </c>
      <c r="I8">
        <v>75</v>
      </c>
      <c r="J8">
        <v>100</v>
      </c>
      <c r="K8">
        <v>2</v>
      </c>
      <c r="L8">
        <v>168</v>
      </c>
      <c r="M8">
        <v>44</v>
      </c>
      <c r="N8">
        <v>158812.5</v>
      </c>
      <c r="O8">
        <v>2842</v>
      </c>
      <c r="P8">
        <v>21</v>
      </c>
      <c r="Q8">
        <v>5</v>
      </c>
      <c r="R8">
        <v>24.9</v>
      </c>
      <c r="S8">
        <v>104.4</v>
      </c>
    </row>
    <row r="9" spans="1:20" x14ac:dyDescent="0.25">
      <c r="A9" t="s">
        <v>8636</v>
      </c>
      <c r="B9" s="2">
        <v>46204</v>
      </c>
      <c r="C9" s="2">
        <v>46234</v>
      </c>
      <c r="D9" t="s">
        <v>15729</v>
      </c>
      <c r="E9">
        <v>458</v>
      </c>
      <c r="F9">
        <v>63</v>
      </c>
      <c r="G9">
        <v>64</v>
      </c>
      <c r="H9">
        <v>71</v>
      </c>
      <c r="I9">
        <v>37</v>
      </c>
      <c r="J9">
        <v>60</v>
      </c>
      <c r="K9">
        <v>17</v>
      </c>
      <c r="L9">
        <v>62</v>
      </c>
      <c r="M9">
        <v>82</v>
      </c>
      <c r="N9">
        <v>181590</v>
      </c>
      <c r="O9">
        <v>3206.5</v>
      </c>
      <c r="P9">
        <v>17</v>
      </c>
      <c r="Q9">
        <v>4</v>
      </c>
      <c r="R9">
        <v>26.9</v>
      </c>
      <c r="S9">
        <v>114.5</v>
      </c>
    </row>
    <row r="10" spans="1:20" x14ac:dyDescent="0.25">
      <c r="A10" t="s">
        <v>15730</v>
      </c>
      <c r="B10" s="2">
        <v>46235</v>
      </c>
      <c r="C10" s="2">
        <v>46265</v>
      </c>
      <c r="D10" t="s">
        <v>15731</v>
      </c>
      <c r="E10">
        <v>316</v>
      </c>
      <c r="F10">
        <v>33</v>
      </c>
      <c r="G10">
        <v>69</v>
      </c>
      <c r="H10">
        <v>44</v>
      </c>
      <c r="I10">
        <v>15</v>
      </c>
      <c r="J10">
        <v>34</v>
      </c>
      <c r="K10">
        <v>10</v>
      </c>
      <c r="L10">
        <v>47</v>
      </c>
      <c r="M10">
        <v>31</v>
      </c>
      <c r="N10">
        <v>146437.5</v>
      </c>
      <c r="O10">
        <v>2446.5</v>
      </c>
      <c r="P10">
        <v>11</v>
      </c>
      <c r="Q10">
        <v>2</v>
      </c>
      <c r="R10">
        <v>28.7</v>
      </c>
      <c r="S10">
        <v>158</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7FAC4-633D-48A7-9C58-F66BE99BC3D5}">
  <dimension ref="A1:A177"/>
  <sheetViews>
    <sheetView workbookViewId="0">
      <selection sqref="A1:A1048576"/>
    </sheetView>
  </sheetViews>
  <sheetFormatPr defaultRowHeight="15" x14ac:dyDescent="0.25"/>
  <cols>
    <col min="2" max="2" width="26.42578125" bestFit="1" customWidth="1"/>
    <col min="3" max="3" width="14.140625" bestFit="1" customWidth="1"/>
    <col min="4" max="4" width="9.42578125" bestFit="1" customWidth="1"/>
    <col min="5" max="5" width="28.42578125" bestFit="1" customWidth="1"/>
    <col min="6" max="6" width="32.85546875" bestFit="1" customWidth="1"/>
  </cols>
  <sheetData>
    <row r="1" spans="1:1" ht="31.5" x14ac:dyDescent="0.25">
      <c r="A1" s="31" t="s">
        <v>8833</v>
      </c>
    </row>
    <row r="3" spans="1:1" ht="18" x14ac:dyDescent="0.25">
      <c r="A3" s="32" t="s">
        <v>8834</v>
      </c>
    </row>
    <row r="5" spans="1:1" x14ac:dyDescent="0.25">
      <c r="A5" s="7" t="s">
        <v>8835</v>
      </c>
    </row>
    <row r="6" spans="1:1" x14ac:dyDescent="0.25">
      <c r="A6" s="29"/>
    </row>
    <row r="7" spans="1:1" x14ac:dyDescent="0.25">
      <c r="A7" s="29" t="s">
        <v>8836</v>
      </c>
    </row>
    <row r="8" spans="1:1" x14ac:dyDescent="0.25">
      <c r="A8" s="29" t="s">
        <v>8837</v>
      </c>
    </row>
    <row r="9" spans="1:1" x14ac:dyDescent="0.25">
      <c r="A9" s="29" t="s">
        <v>8838</v>
      </c>
    </row>
    <row r="10" spans="1:1" x14ac:dyDescent="0.25">
      <c r="A10" s="29" t="s">
        <v>8839</v>
      </c>
    </row>
    <row r="12" spans="1:1" x14ac:dyDescent="0.25">
      <c r="A12" s="7" t="s">
        <v>8840</v>
      </c>
    </row>
    <row r="13" spans="1:1" x14ac:dyDescent="0.25">
      <c r="A13" s="29"/>
    </row>
    <row r="14" spans="1:1" x14ac:dyDescent="0.25">
      <c r="A14" s="29" t="s">
        <v>8841</v>
      </c>
    </row>
    <row r="15" spans="1:1" x14ac:dyDescent="0.25">
      <c r="A15" s="29" t="s">
        <v>8842</v>
      </c>
    </row>
    <row r="19" spans="1:1" ht="18" x14ac:dyDescent="0.25">
      <c r="A19" s="32" t="s">
        <v>8843</v>
      </c>
    </row>
    <row r="21" spans="1:1" x14ac:dyDescent="0.25">
      <c r="A21" s="7" t="s">
        <v>8844</v>
      </c>
    </row>
    <row r="22" spans="1:1" x14ac:dyDescent="0.25">
      <c r="A22" s="29"/>
    </row>
    <row r="23" spans="1:1" x14ac:dyDescent="0.25">
      <c r="A23" s="29" t="s">
        <v>8845</v>
      </c>
    </row>
    <row r="24" spans="1:1" x14ac:dyDescent="0.25">
      <c r="A24" s="29" t="s">
        <v>8846</v>
      </c>
    </row>
    <row r="25" spans="1:1" x14ac:dyDescent="0.25">
      <c r="A25" s="29" t="s">
        <v>8816</v>
      </c>
    </row>
    <row r="27" spans="1:1" x14ac:dyDescent="0.25">
      <c r="A27" t="s">
        <v>8847</v>
      </c>
    </row>
    <row r="28" spans="1:1" x14ac:dyDescent="0.25">
      <c r="A28" t="s">
        <v>8848</v>
      </c>
    </row>
    <row r="32" spans="1:1" ht="18" x14ac:dyDescent="0.25">
      <c r="A32" s="32" t="s">
        <v>8849</v>
      </c>
    </row>
    <row r="34" spans="1:1" x14ac:dyDescent="0.25">
      <c r="A34" s="7" t="s">
        <v>8850</v>
      </c>
    </row>
    <row r="35" spans="1:1" x14ac:dyDescent="0.25">
      <c r="A35" s="29"/>
    </row>
    <row r="36" spans="1:1" x14ac:dyDescent="0.25">
      <c r="A36" s="29" t="s">
        <v>8851</v>
      </c>
    </row>
    <row r="37" spans="1:1" x14ac:dyDescent="0.25">
      <c r="A37" s="29" t="s">
        <v>8852</v>
      </c>
    </row>
    <row r="41" spans="1:1" ht="18" x14ac:dyDescent="0.25">
      <c r="A41" s="32" t="s">
        <v>8853</v>
      </c>
    </row>
    <row r="43" spans="1:1" x14ac:dyDescent="0.25">
      <c r="A43" s="7" t="s">
        <v>8830</v>
      </c>
    </row>
    <row r="44" spans="1:1" x14ac:dyDescent="0.25">
      <c r="A44" s="29"/>
    </row>
    <row r="45" spans="1:1" x14ac:dyDescent="0.25">
      <c r="A45" s="29" t="s">
        <v>8854</v>
      </c>
    </row>
    <row r="46" spans="1:1" x14ac:dyDescent="0.25">
      <c r="A46" s="29" t="s">
        <v>8855</v>
      </c>
    </row>
    <row r="50" spans="1:1" ht="18" x14ac:dyDescent="0.25">
      <c r="A50" s="32" t="s">
        <v>8856</v>
      </c>
    </row>
    <row r="51" spans="1:1" x14ac:dyDescent="0.25">
      <c r="A51" s="29"/>
    </row>
    <row r="52" spans="1:1" x14ac:dyDescent="0.25">
      <c r="A52" s="29" t="s">
        <v>8857</v>
      </c>
    </row>
    <row r="56" spans="1:1" ht="31.5" x14ac:dyDescent="0.25">
      <c r="A56" s="31" t="s">
        <v>8858</v>
      </c>
    </row>
    <row r="58" spans="1:1" ht="18" x14ac:dyDescent="0.25">
      <c r="A58" s="32" t="s">
        <v>8859</v>
      </c>
    </row>
    <row r="60" spans="1:1" x14ac:dyDescent="0.25">
      <c r="A60" s="7" t="s">
        <v>8860</v>
      </c>
    </row>
    <row r="61" spans="1:1" x14ac:dyDescent="0.25">
      <c r="A61" s="29"/>
    </row>
    <row r="62" spans="1:1" x14ac:dyDescent="0.25">
      <c r="A62" s="29" t="s">
        <v>8861</v>
      </c>
    </row>
    <row r="63" spans="1:1" x14ac:dyDescent="0.25">
      <c r="A63" s="29" t="s">
        <v>8862</v>
      </c>
    </row>
    <row r="67" spans="1:1" ht="18" x14ac:dyDescent="0.25">
      <c r="A67" s="32" t="s">
        <v>8863</v>
      </c>
    </row>
    <row r="69" spans="1:1" x14ac:dyDescent="0.25">
      <c r="A69" s="7" t="s">
        <v>8831</v>
      </c>
    </row>
    <row r="70" spans="1:1" x14ac:dyDescent="0.25">
      <c r="A70" s="29"/>
    </row>
    <row r="71" spans="1:1" x14ac:dyDescent="0.25">
      <c r="A71" s="29" t="s">
        <v>8864</v>
      </c>
    </row>
    <row r="72" spans="1:1" x14ac:dyDescent="0.25">
      <c r="A72" s="29" t="s">
        <v>8865</v>
      </c>
    </row>
    <row r="74" spans="1:1" x14ac:dyDescent="0.25">
      <c r="A74" t="s">
        <v>8866</v>
      </c>
    </row>
    <row r="78" spans="1:1" ht="18" x14ac:dyDescent="0.25">
      <c r="A78" s="32" t="s">
        <v>8867</v>
      </c>
    </row>
    <row r="80" spans="1:1" x14ac:dyDescent="0.25">
      <c r="A80" s="7" t="s">
        <v>8868</v>
      </c>
    </row>
    <row r="81" spans="1:1" x14ac:dyDescent="0.25">
      <c r="A81" s="29"/>
    </row>
    <row r="82" spans="1:1" x14ac:dyDescent="0.25">
      <c r="A82" s="29" t="s">
        <v>8869</v>
      </c>
    </row>
    <row r="83" spans="1:1" x14ac:dyDescent="0.25">
      <c r="A83" s="29" t="s">
        <v>8870</v>
      </c>
    </row>
    <row r="87" spans="1:1" ht="18" x14ac:dyDescent="0.25">
      <c r="A87" s="32" t="s">
        <v>8871</v>
      </c>
    </row>
    <row r="89" spans="1:1" x14ac:dyDescent="0.25">
      <c r="A89" s="7" t="s">
        <v>244</v>
      </c>
    </row>
    <row r="90" spans="1:1" x14ac:dyDescent="0.25">
      <c r="A90" s="29"/>
    </row>
    <row r="91" spans="1:1" x14ac:dyDescent="0.25">
      <c r="A91" s="29" t="s">
        <v>8872</v>
      </c>
    </row>
    <row r="92" spans="1:1" x14ac:dyDescent="0.25">
      <c r="A92" s="29" t="s">
        <v>8873</v>
      </c>
    </row>
    <row r="96" spans="1:1" ht="18" x14ac:dyDescent="0.25">
      <c r="A96" s="32" t="s">
        <v>8874</v>
      </c>
    </row>
    <row r="97" spans="1:1" x14ac:dyDescent="0.25">
      <c r="A97" s="29"/>
    </row>
    <row r="98" spans="1:1" x14ac:dyDescent="0.25">
      <c r="A98" s="29" t="s">
        <v>8875</v>
      </c>
    </row>
    <row r="99" spans="1:1" x14ac:dyDescent="0.25">
      <c r="A99" s="29" t="s">
        <v>8876</v>
      </c>
    </row>
    <row r="103" spans="1:1" ht="31.5" x14ac:dyDescent="0.25">
      <c r="A103" s="31" t="s">
        <v>8877</v>
      </c>
    </row>
    <row r="105" spans="1:1" ht="18" x14ac:dyDescent="0.25">
      <c r="A105" s="32" t="s">
        <v>8878</v>
      </c>
    </row>
    <row r="107" spans="1:1" x14ac:dyDescent="0.25">
      <c r="A107" s="7" t="s">
        <v>8879</v>
      </c>
    </row>
    <row r="108" spans="1:1" x14ac:dyDescent="0.25">
      <c r="A108" s="29"/>
    </row>
    <row r="109" spans="1:1" x14ac:dyDescent="0.25">
      <c r="A109" s="29" t="s">
        <v>8880</v>
      </c>
    </row>
    <row r="110" spans="1:1" x14ac:dyDescent="0.25">
      <c r="A110" s="29" t="s">
        <v>8881</v>
      </c>
    </row>
    <row r="111" spans="1:1" x14ac:dyDescent="0.25">
      <c r="A111" s="29" t="s">
        <v>8882</v>
      </c>
    </row>
    <row r="115" spans="1:1" ht="18" x14ac:dyDescent="0.25">
      <c r="A115" s="32" t="s">
        <v>8883</v>
      </c>
    </row>
    <row r="117" spans="1:1" x14ac:dyDescent="0.25">
      <c r="A117" s="7" t="s">
        <v>51</v>
      </c>
    </row>
    <row r="118" spans="1:1" x14ac:dyDescent="0.25">
      <c r="A118" s="29"/>
    </row>
    <row r="119" spans="1:1" x14ac:dyDescent="0.25">
      <c r="A119" s="29" t="s">
        <v>8861</v>
      </c>
    </row>
    <row r="120" spans="1:1" x14ac:dyDescent="0.25">
      <c r="A120" s="29" t="s">
        <v>8884</v>
      </c>
    </row>
    <row r="124" spans="1:1" ht="18" x14ac:dyDescent="0.25">
      <c r="A124" s="32" t="s">
        <v>8885</v>
      </c>
    </row>
    <row r="126" spans="1:1" x14ac:dyDescent="0.25">
      <c r="A126" s="7" t="s">
        <v>8886</v>
      </c>
    </row>
    <row r="127" spans="1:1" x14ac:dyDescent="0.25">
      <c r="A127" s="29"/>
    </row>
    <row r="128" spans="1:1" x14ac:dyDescent="0.25">
      <c r="A128" s="29" t="s">
        <v>8887</v>
      </c>
    </row>
    <row r="132" spans="1:1" ht="18" x14ac:dyDescent="0.25">
      <c r="A132" s="32" t="s">
        <v>8888</v>
      </c>
    </row>
    <row r="134" spans="1:1" x14ac:dyDescent="0.25">
      <c r="A134" s="7" t="s">
        <v>8889</v>
      </c>
    </row>
    <row r="135" spans="1:1" x14ac:dyDescent="0.25">
      <c r="A135" s="29"/>
    </row>
    <row r="136" spans="1:1" x14ac:dyDescent="0.25">
      <c r="A136" s="29" t="s">
        <v>8890</v>
      </c>
    </row>
    <row r="137" spans="1:1" x14ac:dyDescent="0.25">
      <c r="A137" s="29" t="s">
        <v>8891</v>
      </c>
    </row>
    <row r="141" spans="1:1" ht="18" x14ac:dyDescent="0.25">
      <c r="A141" s="32" t="s">
        <v>8856</v>
      </c>
    </row>
    <row r="142" spans="1:1" x14ac:dyDescent="0.25">
      <c r="A142" s="29"/>
    </row>
    <row r="143" spans="1:1" x14ac:dyDescent="0.25">
      <c r="A143" s="29" t="s">
        <v>8892</v>
      </c>
    </row>
    <row r="147" spans="1:1" ht="31.5" x14ac:dyDescent="0.25">
      <c r="A147" s="31" t="s">
        <v>8893</v>
      </c>
    </row>
    <row r="149" spans="1:1" ht="18" x14ac:dyDescent="0.25">
      <c r="A149" s="32" t="s">
        <v>8894</v>
      </c>
    </row>
    <row r="151" spans="1:1" x14ac:dyDescent="0.25">
      <c r="A151" s="7" t="s">
        <v>112</v>
      </c>
    </row>
    <row r="152" spans="1:1" x14ac:dyDescent="0.25">
      <c r="A152" s="7" t="s">
        <v>8895</v>
      </c>
    </row>
    <row r="153" spans="1:1" x14ac:dyDescent="0.25">
      <c r="A153" s="29"/>
    </row>
    <row r="154" spans="1:1" x14ac:dyDescent="0.25">
      <c r="A154" s="29" t="s">
        <v>8896</v>
      </c>
    </row>
    <row r="158" spans="1:1" ht="18" x14ac:dyDescent="0.25">
      <c r="A158" s="32" t="s">
        <v>8897</v>
      </c>
    </row>
    <row r="160" spans="1:1" x14ac:dyDescent="0.25">
      <c r="A160" s="7" t="s">
        <v>8898</v>
      </c>
    </row>
    <row r="161" spans="1:1" x14ac:dyDescent="0.25">
      <c r="A161" s="7" t="s">
        <v>8899</v>
      </c>
    </row>
    <row r="162" spans="1:1" x14ac:dyDescent="0.25">
      <c r="A162" s="29"/>
    </row>
    <row r="163" spans="1:1" x14ac:dyDescent="0.25">
      <c r="A163" s="29" t="s">
        <v>8900</v>
      </c>
    </row>
    <row r="167" spans="1:1" ht="18" x14ac:dyDescent="0.25">
      <c r="A167" s="32" t="s">
        <v>8901</v>
      </c>
    </row>
    <row r="169" spans="1:1" x14ac:dyDescent="0.25">
      <c r="A169" s="7" t="s">
        <v>8902</v>
      </c>
    </row>
    <row r="170" spans="1:1" x14ac:dyDescent="0.25">
      <c r="A170" s="29"/>
    </row>
    <row r="171" spans="1:1" x14ac:dyDescent="0.25">
      <c r="A171" s="29" t="s">
        <v>8903</v>
      </c>
    </row>
    <row r="175" spans="1:1" ht="18" x14ac:dyDescent="0.25">
      <c r="A175" s="32" t="s">
        <v>8874</v>
      </c>
    </row>
    <row r="176" spans="1:1" x14ac:dyDescent="0.25">
      <c r="A176" s="29"/>
    </row>
    <row r="177" spans="1:1" x14ac:dyDescent="0.25">
      <c r="A177" s="29" t="s">
        <v>8904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EDB94-6314-4BB9-9DFA-7D6C24682499}">
  <dimension ref="A1:E204"/>
  <sheetViews>
    <sheetView workbookViewId="0">
      <selection activeCell="E1" sqref="E1:E1048576"/>
    </sheetView>
  </sheetViews>
  <sheetFormatPr defaultRowHeight="15" x14ac:dyDescent="0.25"/>
  <cols>
    <col min="1" max="1" width="82" bestFit="1" customWidth="1"/>
    <col min="3" max="3" width="66.5703125" bestFit="1" customWidth="1"/>
    <col min="5" max="5" width="76" bestFit="1" customWidth="1"/>
  </cols>
  <sheetData>
    <row r="1" spans="1:5" ht="31.5" x14ac:dyDescent="0.25">
      <c r="A1" s="31" t="s">
        <v>8905</v>
      </c>
      <c r="C1" s="31" t="s">
        <v>8976</v>
      </c>
      <c r="E1" s="31" t="s">
        <v>9077</v>
      </c>
    </row>
    <row r="3" spans="1:5" x14ac:dyDescent="0.25">
      <c r="A3" t="s">
        <v>8906</v>
      </c>
      <c r="C3" s="7" t="s">
        <v>8977</v>
      </c>
      <c r="E3" s="7" t="s">
        <v>9078</v>
      </c>
    </row>
    <row r="4" spans="1:5" x14ac:dyDescent="0.25">
      <c r="C4" s="7" t="s">
        <v>8978</v>
      </c>
    </row>
    <row r="7" spans="1:5" ht="24" x14ac:dyDescent="0.25">
      <c r="A7" s="33" t="s">
        <v>8907</v>
      </c>
      <c r="E7" s="33" t="s">
        <v>9079</v>
      </c>
    </row>
    <row r="8" spans="1:5" ht="24" x14ac:dyDescent="0.25">
      <c r="C8" s="33" t="s">
        <v>8979</v>
      </c>
    </row>
    <row r="9" spans="1:5" x14ac:dyDescent="0.25">
      <c r="A9" s="7" t="s">
        <v>8908</v>
      </c>
      <c r="E9" t="s">
        <v>9080</v>
      </c>
    </row>
    <row r="10" spans="1:5" x14ac:dyDescent="0.25">
      <c r="A10" s="7" t="s">
        <v>8909</v>
      </c>
      <c r="C10" s="7" t="s">
        <v>8980</v>
      </c>
      <c r="E10" t="s">
        <v>9081</v>
      </c>
    </row>
    <row r="11" spans="1:5" x14ac:dyDescent="0.25">
      <c r="C11" s="7" t="s">
        <v>8981</v>
      </c>
    </row>
    <row r="12" spans="1:5" ht="18" x14ac:dyDescent="0.25">
      <c r="A12" s="32" t="s">
        <v>8910</v>
      </c>
      <c r="E12" t="s">
        <v>9082</v>
      </c>
    </row>
    <row r="13" spans="1:5" ht="18" x14ac:dyDescent="0.25">
      <c r="A13" s="29"/>
      <c r="C13" s="32" t="s">
        <v>8982</v>
      </c>
    </row>
    <row r="14" spans="1:5" x14ac:dyDescent="0.25">
      <c r="A14" s="29" t="s">
        <v>8911</v>
      </c>
    </row>
    <row r="15" spans="1:5" x14ac:dyDescent="0.25">
      <c r="A15" s="29" t="s">
        <v>8912</v>
      </c>
      <c r="C15" s="7" t="s">
        <v>8983</v>
      </c>
    </row>
    <row r="16" spans="1:5" ht="24" x14ac:dyDescent="0.25">
      <c r="A16" s="29" t="s">
        <v>8913</v>
      </c>
      <c r="C16" s="29"/>
      <c r="E16" s="33" t="s">
        <v>9083</v>
      </c>
    </row>
    <row r="17" spans="1:5" x14ac:dyDescent="0.25">
      <c r="A17" s="29" t="s">
        <v>8839</v>
      </c>
      <c r="C17" s="29" t="s">
        <v>8984</v>
      </c>
      <c r="E17" s="29"/>
    </row>
    <row r="18" spans="1:5" x14ac:dyDescent="0.25">
      <c r="A18" s="29"/>
      <c r="C18" s="29" t="s">
        <v>8985</v>
      </c>
      <c r="E18" s="34" t="s">
        <v>9084</v>
      </c>
    </row>
    <row r="19" spans="1:5" x14ac:dyDescent="0.25">
      <c r="A19" s="29" t="s">
        <v>8914</v>
      </c>
      <c r="C19" s="29" t="s">
        <v>8986</v>
      </c>
      <c r="E19" s="34" t="s">
        <v>9085</v>
      </c>
    </row>
    <row r="20" spans="1:5" x14ac:dyDescent="0.25">
      <c r="C20" s="29" t="s">
        <v>8987</v>
      </c>
      <c r="E20" s="34" t="s">
        <v>9086</v>
      </c>
    </row>
    <row r="21" spans="1:5" x14ac:dyDescent="0.25">
      <c r="E21" s="34" t="s">
        <v>9087</v>
      </c>
    </row>
    <row r="22" spans="1:5" x14ac:dyDescent="0.25">
      <c r="C22" s="7" t="s">
        <v>8988</v>
      </c>
    </row>
    <row r="23" spans="1:5" ht="18" x14ac:dyDescent="0.25">
      <c r="A23" s="32" t="s">
        <v>8915</v>
      </c>
      <c r="C23" s="29"/>
      <c r="E23" t="s">
        <v>9088</v>
      </c>
    </row>
    <row r="24" spans="1:5" x14ac:dyDescent="0.25">
      <c r="A24" s="29"/>
      <c r="C24" s="29" t="s">
        <v>8989</v>
      </c>
    </row>
    <row r="25" spans="1:5" x14ac:dyDescent="0.25">
      <c r="A25" s="29" t="s">
        <v>8916</v>
      </c>
      <c r="C25" s="29" t="s">
        <v>8990</v>
      </c>
    </row>
    <row r="26" spans="1:5" x14ac:dyDescent="0.25">
      <c r="A26" s="29" t="s">
        <v>8917</v>
      </c>
      <c r="C26" s="29" t="s">
        <v>8991</v>
      </c>
    </row>
    <row r="27" spans="1:5" ht="24" x14ac:dyDescent="0.25">
      <c r="A27" s="29" t="s">
        <v>8918</v>
      </c>
      <c r="C27" s="29" t="s">
        <v>8992</v>
      </c>
      <c r="E27" s="33" t="s">
        <v>9089</v>
      </c>
    </row>
    <row r="31" spans="1:5" ht="24" x14ac:dyDescent="0.25">
      <c r="A31" s="32" t="s">
        <v>8919</v>
      </c>
      <c r="C31" s="32" t="s">
        <v>8993</v>
      </c>
      <c r="E31" s="33" t="s">
        <v>9090</v>
      </c>
    </row>
    <row r="32" spans="1:5" x14ac:dyDescent="0.25">
      <c r="A32" s="29"/>
    </row>
    <row r="33" spans="1:5" ht="18" x14ac:dyDescent="0.25">
      <c r="A33" s="29" t="s">
        <v>8920</v>
      </c>
      <c r="C33" s="7" t="s">
        <v>8994</v>
      </c>
      <c r="E33" s="32" t="s">
        <v>9091</v>
      </c>
    </row>
    <row r="34" spans="1:5" x14ac:dyDescent="0.25">
      <c r="A34" s="29" t="s">
        <v>8921</v>
      </c>
      <c r="C34" s="29"/>
      <c r="E34" s="29"/>
    </row>
    <row r="35" spans="1:5" x14ac:dyDescent="0.25">
      <c r="C35" s="29" t="s">
        <v>8995</v>
      </c>
      <c r="E35" s="34" t="s">
        <v>9092</v>
      </c>
    </row>
    <row r="36" spans="1:5" x14ac:dyDescent="0.25">
      <c r="C36" s="29" t="s">
        <v>8996</v>
      </c>
      <c r="E36" s="34" t="s">
        <v>9093</v>
      </c>
    </row>
    <row r="37" spans="1:5" x14ac:dyDescent="0.25">
      <c r="C37" s="29" t="s">
        <v>8997</v>
      </c>
      <c r="E37" s="29" t="s">
        <v>9094</v>
      </c>
    </row>
    <row r="38" spans="1:5" ht="18" x14ac:dyDescent="0.25">
      <c r="A38" s="32" t="s">
        <v>8922</v>
      </c>
      <c r="E38" s="29" t="s">
        <v>9095</v>
      </c>
    </row>
    <row r="40" spans="1:5" x14ac:dyDescent="0.25">
      <c r="A40" t="s">
        <v>8923</v>
      </c>
      <c r="E40" s="7" t="s">
        <v>9096</v>
      </c>
    </row>
    <row r="41" spans="1:5" ht="18" x14ac:dyDescent="0.25">
      <c r="A41" s="29"/>
      <c r="C41" s="32" t="s">
        <v>8998</v>
      </c>
    </row>
    <row r="42" spans="1:5" x14ac:dyDescent="0.25">
      <c r="A42" s="29" t="s">
        <v>8924</v>
      </c>
    </row>
    <row r="43" spans="1:5" x14ac:dyDescent="0.25">
      <c r="A43" s="29" t="s">
        <v>8925</v>
      </c>
      <c r="C43" s="7" t="s">
        <v>8999</v>
      </c>
    </row>
    <row r="44" spans="1:5" ht="18" x14ac:dyDescent="0.25">
      <c r="C44" s="29"/>
      <c r="E44" s="32" t="s">
        <v>9097</v>
      </c>
    </row>
    <row r="45" spans="1:5" x14ac:dyDescent="0.25">
      <c r="A45" s="7" t="s">
        <v>8926</v>
      </c>
      <c r="C45" s="29" t="s">
        <v>9000</v>
      </c>
      <c r="E45" s="29"/>
    </row>
    <row r="46" spans="1:5" x14ac:dyDescent="0.25">
      <c r="C46" s="29" t="s">
        <v>8917</v>
      </c>
      <c r="E46" s="29" t="s">
        <v>9098</v>
      </c>
    </row>
    <row r="47" spans="1:5" x14ac:dyDescent="0.25">
      <c r="C47" s="29" t="s">
        <v>9001</v>
      </c>
      <c r="E47" s="34" t="s">
        <v>9099</v>
      </c>
    </row>
    <row r="48" spans="1:5" x14ac:dyDescent="0.25">
      <c r="E48" s="34" t="s">
        <v>9100</v>
      </c>
    </row>
    <row r="49" spans="1:5" ht="18" x14ac:dyDescent="0.25">
      <c r="A49" s="32" t="s">
        <v>8927</v>
      </c>
    </row>
    <row r="50" spans="1:5" x14ac:dyDescent="0.25">
      <c r="A50" s="29"/>
    </row>
    <row r="51" spans="1:5" ht="18" x14ac:dyDescent="0.25">
      <c r="A51" s="29" t="s">
        <v>8928</v>
      </c>
      <c r="C51" s="32" t="s">
        <v>9002</v>
      </c>
    </row>
    <row r="52" spans="1:5" ht="18" x14ac:dyDescent="0.25">
      <c r="E52" s="32" t="s">
        <v>9101</v>
      </c>
    </row>
    <row r="53" spans="1:5" x14ac:dyDescent="0.25">
      <c r="C53" s="7" t="s">
        <v>8830</v>
      </c>
      <c r="E53" s="29"/>
    </row>
    <row r="54" spans="1:5" x14ac:dyDescent="0.25">
      <c r="C54" s="29"/>
      <c r="E54" s="29" t="s">
        <v>9102</v>
      </c>
    </row>
    <row r="55" spans="1:5" ht="24" x14ac:dyDescent="0.25">
      <c r="A55" s="33" t="s">
        <v>8929</v>
      </c>
      <c r="C55" s="29" t="s">
        <v>9003</v>
      </c>
      <c r="E55" s="34" t="s">
        <v>9103</v>
      </c>
    </row>
    <row r="56" spans="1:5" x14ac:dyDescent="0.25">
      <c r="C56" s="29" t="s">
        <v>9004</v>
      </c>
    </row>
    <row r="57" spans="1:5" x14ac:dyDescent="0.25">
      <c r="A57" s="7" t="s">
        <v>8930</v>
      </c>
    </row>
    <row r="58" spans="1:5" x14ac:dyDescent="0.25">
      <c r="A58" s="7" t="s">
        <v>8931</v>
      </c>
    </row>
    <row r="59" spans="1:5" ht="18" x14ac:dyDescent="0.25">
      <c r="E59" s="32" t="s">
        <v>9104</v>
      </c>
    </row>
    <row r="60" spans="1:5" ht="24" x14ac:dyDescent="0.25">
      <c r="A60" s="32" t="s">
        <v>8932</v>
      </c>
      <c r="C60" s="33" t="s">
        <v>9005</v>
      </c>
      <c r="E60" s="29"/>
    </row>
    <row r="61" spans="1:5" x14ac:dyDescent="0.25">
      <c r="A61" s="29"/>
      <c r="E61" s="34" t="s">
        <v>9105</v>
      </c>
    </row>
    <row r="62" spans="1:5" x14ac:dyDescent="0.25">
      <c r="A62" s="29" t="s">
        <v>8861</v>
      </c>
      <c r="C62" s="7" t="s">
        <v>9006</v>
      </c>
      <c r="E62" s="34" t="s">
        <v>9106</v>
      </c>
    </row>
    <row r="63" spans="1:5" x14ac:dyDescent="0.25">
      <c r="A63" s="29" t="s">
        <v>8933</v>
      </c>
      <c r="C63" s="7" t="s">
        <v>9007</v>
      </c>
      <c r="E63" s="34" t="s">
        <v>9107</v>
      </c>
    </row>
    <row r="65" spans="1:5" ht="18" x14ac:dyDescent="0.25">
      <c r="C65" s="32" t="s">
        <v>9008</v>
      </c>
    </row>
    <row r="67" spans="1:5" ht="24" x14ac:dyDescent="0.25">
      <c r="A67" s="32" t="s">
        <v>8934</v>
      </c>
      <c r="C67" s="7" t="s">
        <v>9009</v>
      </c>
      <c r="E67" s="33" t="s">
        <v>9108</v>
      </c>
    </row>
    <row r="68" spans="1:5" x14ac:dyDescent="0.25">
      <c r="A68" s="29"/>
      <c r="C68" s="29"/>
    </row>
    <row r="69" spans="1:5" ht="18" x14ac:dyDescent="0.25">
      <c r="A69" s="29" t="s">
        <v>8935</v>
      </c>
      <c r="C69" s="29" t="s">
        <v>9010</v>
      </c>
      <c r="E69" s="32" t="s">
        <v>9109</v>
      </c>
    </row>
    <row r="70" spans="1:5" x14ac:dyDescent="0.25">
      <c r="A70" s="29" t="s">
        <v>8936</v>
      </c>
      <c r="C70" s="29" t="s">
        <v>9011</v>
      </c>
      <c r="E70" s="29"/>
    </row>
    <row r="71" spans="1:5" x14ac:dyDescent="0.25">
      <c r="C71" s="29" t="s">
        <v>8846</v>
      </c>
      <c r="E71" s="34" t="s">
        <v>9092</v>
      </c>
    </row>
    <row r="72" spans="1:5" x14ac:dyDescent="0.25">
      <c r="C72" s="34" t="s">
        <v>9012</v>
      </c>
      <c r="E72" s="34" t="s">
        <v>9110</v>
      </c>
    </row>
    <row r="73" spans="1:5" x14ac:dyDescent="0.25">
      <c r="E73" s="29" t="s">
        <v>9111</v>
      </c>
    </row>
    <row r="74" spans="1:5" ht="18" x14ac:dyDescent="0.25">
      <c r="A74" s="32" t="s">
        <v>8937</v>
      </c>
    </row>
    <row r="75" spans="1:5" x14ac:dyDescent="0.25">
      <c r="E75" t="s">
        <v>9112</v>
      </c>
    </row>
    <row r="76" spans="1:5" ht="18" x14ac:dyDescent="0.25">
      <c r="A76" t="s">
        <v>8923</v>
      </c>
      <c r="C76" s="32" t="s">
        <v>9013</v>
      </c>
    </row>
    <row r="77" spans="1:5" x14ac:dyDescent="0.25">
      <c r="A77" s="29"/>
    </row>
    <row r="78" spans="1:5" x14ac:dyDescent="0.25">
      <c r="A78" s="29" t="s">
        <v>8938</v>
      </c>
      <c r="C78" s="7" t="s">
        <v>9014</v>
      </c>
    </row>
    <row r="79" spans="1:5" ht="18" x14ac:dyDescent="0.25">
      <c r="A79" s="29" t="s">
        <v>8939</v>
      </c>
      <c r="C79" s="29"/>
      <c r="E79" s="32" t="s">
        <v>9113</v>
      </c>
    </row>
    <row r="80" spans="1:5" x14ac:dyDescent="0.25">
      <c r="C80" s="29" t="s">
        <v>9015</v>
      </c>
      <c r="E80" s="29"/>
    </row>
    <row r="81" spans="1:5" x14ac:dyDescent="0.25">
      <c r="A81" s="7" t="s">
        <v>8940</v>
      </c>
      <c r="C81" s="29" t="s">
        <v>8873</v>
      </c>
      <c r="E81" s="29" t="s">
        <v>9114</v>
      </c>
    </row>
    <row r="82" spans="1:5" x14ac:dyDescent="0.25">
      <c r="C82" s="29" t="s">
        <v>9016</v>
      </c>
      <c r="E82" s="29" t="s">
        <v>9115</v>
      </c>
    </row>
    <row r="85" spans="1:5" ht="18" x14ac:dyDescent="0.25">
      <c r="A85" s="32" t="s">
        <v>8941</v>
      </c>
    </row>
    <row r="86" spans="1:5" ht="18" x14ac:dyDescent="0.25">
      <c r="C86" s="32" t="s">
        <v>9017</v>
      </c>
      <c r="E86" s="32" t="s">
        <v>9116</v>
      </c>
    </row>
    <row r="87" spans="1:5" x14ac:dyDescent="0.25">
      <c r="A87" t="s">
        <v>8942</v>
      </c>
      <c r="E87" s="29"/>
    </row>
    <row r="88" spans="1:5" x14ac:dyDescent="0.25">
      <c r="A88" s="29"/>
      <c r="C88" s="7" t="s">
        <v>9018</v>
      </c>
      <c r="E88" s="29" t="s">
        <v>9117</v>
      </c>
    </row>
    <row r="89" spans="1:5" x14ac:dyDescent="0.25">
      <c r="A89" s="29" t="s">
        <v>8943</v>
      </c>
      <c r="C89" s="29"/>
      <c r="E89" s="29" t="s">
        <v>9118</v>
      </c>
    </row>
    <row r="90" spans="1:5" x14ac:dyDescent="0.25">
      <c r="A90" s="29" t="s">
        <v>8944</v>
      </c>
      <c r="C90" s="29" t="s">
        <v>9019</v>
      </c>
    </row>
    <row r="91" spans="1:5" x14ac:dyDescent="0.25">
      <c r="C91" s="29" t="s">
        <v>9020</v>
      </c>
    </row>
    <row r="93" spans="1:5" ht="18" x14ac:dyDescent="0.25">
      <c r="E93" s="32" t="s">
        <v>9119</v>
      </c>
    </row>
    <row r="94" spans="1:5" ht="18" x14ac:dyDescent="0.25">
      <c r="A94" s="32" t="s">
        <v>8927</v>
      </c>
      <c r="E94" s="29"/>
    </row>
    <row r="95" spans="1:5" ht="18" x14ac:dyDescent="0.25">
      <c r="A95" s="29"/>
      <c r="C95" s="32" t="s">
        <v>9021</v>
      </c>
      <c r="E95" s="29" t="s">
        <v>9120</v>
      </c>
    </row>
    <row r="96" spans="1:5" x14ac:dyDescent="0.25">
      <c r="A96" s="29" t="s">
        <v>8945</v>
      </c>
      <c r="E96" s="34" t="s">
        <v>9121</v>
      </c>
    </row>
    <row r="97" spans="1:5" x14ac:dyDescent="0.25">
      <c r="C97" s="7" t="s">
        <v>8942</v>
      </c>
    </row>
    <row r="98" spans="1:5" x14ac:dyDescent="0.25">
      <c r="C98" s="29"/>
    </row>
    <row r="99" spans="1:5" x14ac:dyDescent="0.25">
      <c r="C99" s="29" t="s">
        <v>9022</v>
      </c>
    </row>
    <row r="100" spans="1:5" ht="24" x14ac:dyDescent="0.25">
      <c r="A100" s="33" t="s">
        <v>8946</v>
      </c>
      <c r="C100" s="29" t="s">
        <v>9023</v>
      </c>
      <c r="E100" s="33" t="s">
        <v>9122</v>
      </c>
    </row>
    <row r="101" spans="1:5" x14ac:dyDescent="0.25">
      <c r="C101" s="29" t="s">
        <v>9024</v>
      </c>
    </row>
    <row r="102" spans="1:5" ht="18" x14ac:dyDescent="0.25">
      <c r="A102" s="7" t="s">
        <v>8947</v>
      </c>
      <c r="E102" s="32" t="s">
        <v>9123</v>
      </c>
    </row>
    <row r="103" spans="1:5" x14ac:dyDescent="0.25">
      <c r="A103" s="7" t="s">
        <v>8948</v>
      </c>
      <c r="E103" s="29"/>
    </row>
    <row r="104" spans="1:5" x14ac:dyDescent="0.25">
      <c r="A104" s="7" t="s">
        <v>8949</v>
      </c>
      <c r="E104" s="34" t="s">
        <v>9124</v>
      </c>
    </row>
    <row r="105" spans="1:5" ht="24" x14ac:dyDescent="0.25">
      <c r="C105" s="33" t="s">
        <v>9025</v>
      </c>
      <c r="E105" s="34" t="s">
        <v>9125</v>
      </c>
    </row>
    <row r="106" spans="1:5" ht="18" x14ac:dyDescent="0.25">
      <c r="A106" s="32" t="s">
        <v>8950</v>
      </c>
      <c r="E106" s="29" t="s">
        <v>9126</v>
      </c>
    </row>
    <row r="107" spans="1:5" x14ac:dyDescent="0.25">
      <c r="A107" s="29"/>
      <c r="C107" s="7" t="s">
        <v>9026</v>
      </c>
      <c r="E107" s="29" t="s">
        <v>9127</v>
      </c>
    </row>
    <row r="108" spans="1:5" x14ac:dyDescent="0.25">
      <c r="A108" s="29" t="s">
        <v>8951</v>
      </c>
      <c r="C108" s="7" t="s">
        <v>9027</v>
      </c>
    </row>
    <row r="109" spans="1:5" x14ac:dyDescent="0.25">
      <c r="A109" s="29" t="s">
        <v>8952</v>
      </c>
    </row>
    <row r="110" spans="1:5" ht="18" x14ac:dyDescent="0.25">
      <c r="A110" s="29" t="s">
        <v>8953</v>
      </c>
      <c r="C110" s="32" t="s">
        <v>9028</v>
      </c>
    </row>
    <row r="111" spans="1:5" ht="18" x14ac:dyDescent="0.25">
      <c r="E111" s="32" t="s">
        <v>9128</v>
      </c>
    </row>
    <row r="112" spans="1:5" x14ac:dyDescent="0.25">
      <c r="C112" s="7" t="s">
        <v>15</v>
      </c>
      <c r="E112" s="29"/>
    </row>
    <row r="113" spans="1:5" x14ac:dyDescent="0.25">
      <c r="C113" s="29"/>
      <c r="E113" s="34" t="s">
        <v>9129</v>
      </c>
    </row>
    <row r="114" spans="1:5" ht="18" x14ac:dyDescent="0.25">
      <c r="A114" s="32" t="s">
        <v>8954</v>
      </c>
      <c r="C114" s="29" t="s">
        <v>9029</v>
      </c>
      <c r="E114" s="29" t="s">
        <v>9130</v>
      </c>
    </row>
    <row r="115" spans="1:5" x14ac:dyDescent="0.25">
      <c r="A115" s="29"/>
      <c r="C115" s="29" t="s">
        <v>9030</v>
      </c>
    </row>
    <row r="116" spans="1:5" x14ac:dyDescent="0.25">
      <c r="A116" s="29" t="s">
        <v>8869</v>
      </c>
      <c r="C116" s="29" t="s">
        <v>9031</v>
      </c>
    </row>
    <row r="117" spans="1:5" x14ac:dyDescent="0.25">
      <c r="A117" s="29" t="s">
        <v>8955</v>
      </c>
      <c r="C117" s="29" t="s">
        <v>9032</v>
      </c>
    </row>
    <row r="118" spans="1:5" ht="18" x14ac:dyDescent="0.25">
      <c r="E118" s="32" t="s">
        <v>9131</v>
      </c>
    </row>
    <row r="119" spans="1:5" x14ac:dyDescent="0.25">
      <c r="E119" s="29"/>
    </row>
    <row r="120" spans="1:5" x14ac:dyDescent="0.25">
      <c r="E120" s="29" t="s">
        <v>9132</v>
      </c>
    </row>
    <row r="121" spans="1:5" ht="18" x14ac:dyDescent="0.25">
      <c r="A121" s="32" t="s">
        <v>8956</v>
      </c>
      <c r="C121" s="32" t="s">
        <v>9033</v>
      </c>
      <c r="E121" s="29" t="s">
        <v>9133</v>
      </c>
    </row>
    <row r="122" spans="1:5" x14ac:dyDescent="0.25">
      <c r="A122" s="29"/>
    </row>
    <row r="123" spans="1:5" x14ac:dyDescent="0.25">
      <c r="A123" s="29" t="s">
        <v>8957</v>
      </c>
      <c r="C123" s="7" t="s">
        <v>51</v>
      </c>
    </row>
    <row r="124" spans="1:5" x14ac:dyDescent="0.25">
      <c r="A124" s="29" t="s">
        <v>8958</v>
      </c>
      <c r="C124" s="29"/>
    </row>
    <row r="125" spans="1:5" ht="18" x14ac:dyDescent="0.25">
      <c r="C125" s="29" t="s">
        <v>9034</v>
      </c>
      <c r="E125" s="32" t="s">
        <v>9134</v>
      </c>
    </row>
    <row r="126" spans="1:5" x14ac:dyDescent="0.25">
      <c r="C126" s="29" t="s">
        <v>9035</v>
      </c>
      <c r="E126" s="29"/>
    </row>
    <row r="127" spans="1:5" x14ac:dyDescent="0.25">
      <c r="C127" s="29" t="s">
        <v>9036</v>
      </c>
      <c r="E127" s="29" t="s">
        <v>9135</v>
      </c>
    </row>
    <row r="128" spans="1:5" ht="18" x14ac:dyDescent="0.25">
      <c r="A128" s="32" t="s">
        <v>8959</v>
      </c>
      <c r="E128" s="34" t="s">
        <v>9136</v>
      </c>
    </row>
    <row r="129" spans="1:5" x14ac:dyDescent="0.25">
      <c r="E129" s="29" t="s">
        <v>9137</v>
      </c>
    </row>
    <row r="130" spans="1:5" x14ac:dyDescent="0.25">
      <c r="A130" t="s">
        <v>8960</v>
      </c>
    </row>
    <row r="131" spans="1:5" ht="18" x14ac:dyDescent="0.25">
      <c r="A131" s="29"/>
      <c r="C131" s="32" t="s">
        <v>9037</v>
      </c>
    </row>
    <row r="132" spans="1:5" x14ac:dyDescent="0.25">
      <c r="A132" s="29" t="s">
        <v>8887</v>
      </c>
    </row>
    <row r="133" spans="1:5" ht="24" x14ac:dyDescent="0.25">
      <c r="A133" s="29" t="s">
        <v>8961</v>
      </c>
      <c r="C133" s="7" t="s">
        <v>9038</v>
      </c>
      <c r="E133" s="33" t="s">
        <v>9138</v>
      </c>
    </row>
    <row r="134" spans="1:5" x14ac:dyDescent="0.25">
      <c r="C134" s="29"/>
    </row>
    <row r="135" spans="1:5" ht="18" x14ac:dyDescent="0.25">
      <c r="C135" s="29" t="s">
        <v>9039</v>
      </c>
      <c r="E135" s="32" t="s">
        <v>9139</v>
      </c>
    </row>
    <row r="136" spans="1:5" x14ac:dyDescent="0.25">
      <c r="C136" s="29" t="s">
        <v>9040</v>
      </c>
      <c r="E136" s="29"/>
    </row>
    <row r="137" spans="1:5" ht="24" x14ac:dyDescent="0.25">
      <c r="A137" s="33" t="s">
        <v>8962</v>
      </c>
      <c r="C137" s="29" t="s">
        <v>9041</v>
      </c>
      <c r="E137" s="29" t="s">
        <v>9117</v>
      </c>
    </row>
    <row r="138" spans="1:5" x14ac:dyDescent="0.25">
      <c r="E138" s="29" t="s">
        <v>9140</v>
      </c>
    </row>
    <row r="139" spans="1:5" x14ac:dyDescent="0.25">
      <c r="A139" s="7" t="s">
        <v>8963</v>
      </c>
    </row>
    <row r="140" spans="1:5" x14ac:dyDescent="0.25">
      <c r="A140" s="7" t="s">
        <v>8964</v>
      </c>
    </row>
    <row r="141" spans="1:5" ht="18" x14ac:dyDescent="0.25">
      <c r="C141" s="32" t="s">
        <v>9042</v>
      </c>
    </row>
    <row r="142" spans="1:5" ht="18" x14ac:dyDescent="0.25">
      <c r="A142" s="32" t="s">
        <v>8965</v>
      </c>
      <c r="E142" s="32" t="s">
        <v>9141</v>
      </c>
    </row>
    <row r="143" spans="1:5" x14ac:dyDescent="0.25">
      <c r="A143" s="29"/>
      <c r="C143" s="7" t="s">
        <v>9043</v>
      </c>
      <c r="E143" s="29"/>
    </row>
    <row r="144" spans="1:5" x14ac:dyDescent="0.25">
      <c r="A144" s="29" t="s">
        <v>8966</v>
      </c>
      <c r="C144" s="29"/>
      <c r="E144" s="29" t="s">
        <v>9142</v>
      </c>
    </row>
    <row r="145" spans="1:5" x14ac:dyDescent="0.25">
      <c r="A145" s="29" t="s">
        <v>8967</v>
      </c>
      <c r="C145" s="29" t="s">
        <v>9044</v>
      </c>
      <c r="E145" s="29" t="s">
        <v>9143</v>
      </c>
    </row>
    <row r="146" spans="1:5" x14ac:dyDescent="0.25">
      <c r="A146" s="34" t="s">
        <v>8968</v>
      </c>
      <c r="C146" s="29" t="s">
        <v>9045</v>
      </c>
    </row>
    <row r="149" spans="1:5" ht="18" x14ac:dyDescent="0.25">
      <c r="E149" s="32" t="s">
        <v>9144</v>
      </c>
    </row>
    <row r="150" spans="1:5" ht="24" x14ac:dyDescent="0.25">
      <c r="A150" s="32" t="s">
        <v>8969</v>
      </c>
      <c r="C150" s="33" t="s">
        <v>9046</v>
      </c>
      <c r="E150" s="29"/>
    </row>
    <row r="151" spans="1:5" x14ac:dyDescent="0.25">
      <c r="E151" s="29" t="s">
        <v>9145</v>
      </c>
    </row>
    <row r="152" spans="1:5" x14ac:dyDescent="0.25">
      <c r="A152" t="s">
        <v>8923</v>
      </c>
      <c r="C152" s="7" t="s">
        <v>9047</v>
      </c>
      <c r="E152" s="29" t="s">
        <v>9146</v>
      </c>
    </row>
    <row r="153" spans="1:5" x14ac:dyDescent="0.25">
      <c r="A153" s="29"/>
      <c r="C153" s="7" t="s">
        <v>9048</v>
      </c>
    </row>
    <row r="154" spans="1:5" x14ac:dyDescent="0.25">
      <c r="A154" s="29" t="s">
        <v>8970</v>
      </c>
    </row>
    <row r="155" spans="1:5" ht="18" x14ac:dyDescent="0.25">
      <c r="A155" s="29" t="s">
        <v>8971</v>
      </c>
      <c r="C155" s="32" t="s">
        <v>9049</v>
      </c>
    </row>
    <row r="156" spans="1:5" ht="18" x14ac:dyDescent="0.25">
      <c r="E156" s="32" t="s">
        <v>9147</v>
      </c>
    </row>
    <row r="157" spans="1:5" x14ac:dyDescent="0.25">
      <c r="A157" s="7" t="s">
        <v>8972</v>
      </c>
      <c r="C157" s="7" t="s">
        <v>112</v>
      </c>
      <c r="E157" s="29"/>
    </row>
    <row r="158" spans="1:5" x14ac:dyDescent="0.25">
      <c r="C158" s="7" t="s">
        <v>9050</v>
      </c>
      <c r="E158" s="29" t="s">
        <v>9148</v>
      </c>
    </row>
    <row r="159" spans="1:5" x14ac:dyDescent="0.25">
      <c r="C159" s="29"/>
      <c r="E159" s="29" t="s">
        <v>9149</v>
      </c>
    </row>
    <row r="160" spans="1:5" x14ac:dyDescent="0.25">
      <c r="C160" s="29" t="s">
        <v>9051</v>
      </c>
      <c r="E160" s="29" t="s">
        <v>9150</v>
      </c>
    </row>
    <row r="161" spans="1:5" ht="18" x14ac:dyDescent="0.25">
      <c r="A161" s="32" t="s">
        <v>8973</v>
      </c>
      <c r="C161" s="29" t="s">
        <v>9052</v>
      </c>
    </row>
    <row r="162" spans="1:5" x14ac:dyDescent="0.25">
      <c r="A162" s="29"/>
    </row>
    <row r="163" spans="1:5" x14ac:dyDescent="0.25">
      <c r="A163" s="29" t="s">
        <v>8974</v>
      </c>
    </row>
    <row r="164" spans="1:5" ht="24" x14ac:dyDescent="0.25">
      <c r="A164" s="29" t="s">
        <v>8975</v>
      </c>
      <c r="E164" s="33" t="s">
        <v>9151</v>
      </c>
    </row>
    <row r="165" spans="1:5" ht="18" x14ac:dyDescent="0.25">
      <c r="C165" s="32" t="s">
        <v>9053</v>
      </c>
      <c r="E165" s="29"/>
    </row>
    <row r="166" spans="1:5" x14ac:dyDescent="0.25">
      <c r="E166" s="29" t="s">
        <v>9152</v>
      </c>
    </row>
    <row r="167" spans="1:5" x14ac:dyDescent="0.25">
      <c r="C167" s="7" t="s">
        <v>9054</v>
      </c>
      <c r="E167" s="29" t="s">
        <v>9153</v>
      </c>
    </row>
    <row r="168" spans="1:5" x14ac:dyDescent="0.25">
      <c r="C168" s="29"/>
      <c r="E168" s="29" t="s">
        <v>9154</v>
      </c>
    </row>
    <row r="169" spans="1:5" x14ac:dyDescent="0.25">
      <c r="C169" s="29" t="s">
        <v>9055</v>
      </c>
      <c r="E169" s="29" t="s">
        <v>9155</v>
      </c>
    </row>
    <row r="170" spans="1:5" x14ac:dyDescent="0.25">
      <c r="C170" s="29" t="s">
        <v>9056</v>
      </c>
      <c r="E170" s="29" t="s">
        <v>9156</v>
      </c>
    </row>
    <row r="174" spans="1:5" ht="18" x14ac:dyDescent="0.25">
      <c r="C174" s="32" t="s">
        <v>9057</v>
      </c>
    </row>
    <row r="176" spans="1:5" x14ac:dyDescent="0.25">
      <c r="C176" s="7" t="s">
        <v>9058</v>
      </c>
    </row>
    <row r="177" spans="3:3" x14ac:dyDescent="0.25">
      <c r="C177" s="29"/>
    </row>
    <row r="178" spans="3:3" x14ac:dyDescent="0.25">
      <c r="C178" s="29" t="s">
        <v>9059</v>
      </c>
    </row>
    <row r="179" spans="3:3" x14ac:dyDescent="0.25">
      <c r="C179" s="29" t="s">
        <v>9060</v>
      </c>
    </row>
    <row r="180" spans="3:3" x14ac:dyDescent="0.25">
      <c r="C180" s="29" t="s">
        <v>9061</v>
      </c>
    </row>
    <row r="181" spans="3:3" x14ac:dyDescent="0.25">
      <c r="C181" s="29" t="s">
        <v>9062</v>
      </c>
    </row>
    <row r="185" spans="3:3" ht="18" x14ac:dyDescent="0.25">
      <c r="C185" s="32" t="s">
        <v>9063</v>
      </c>
    </row>
    <row r="186" spans="3:3" x14ac:dyDescent="0.25">
      <c r="C186" s="29"/>
    </row>
    <row r="187" spans="3:3" x14ac:dyDescent="0.25">
      <c r="C187" s="29" t="s">
        <v>8970</v>
      </c>
    </row>
    <row r="188" spans="3:3" x14ac:dyDescent="0.25">
      <c r="C188" s="29" t="s">
        <v>9064</v>
      </c>
    </row>
    <row r="189" spans="3:3" x14ac:dyDescent="0.25">
      <c r="C189" s="29" t="s">
        <v>9065</v>
      </c>
    </row>
    <row r="193" spans="3:3" ht="24" x14ac:dyDescent="0.25">
      <c r="C193" s="33" t="s">
        <v>9066</v>
      </c>
    </row>
    <row r="194" spans="3:3" x14ac:dyDescent="0.25">
      <c r="C194" s="29"/>
    </row>
    <row r="195" spans="3:3" x14ac:dyDescent="0.25">
      <c r="C195" s="34" t="s">
        <v>9067</v>
      </c>
    </row>
    <row r="196" spans="3:3" x14ac:dyDescent="0.25">
      <c r="C196" s="34" t="s">
        <v>9068</v>
      </c>
    </row>
    <row r="197" spans="3:3" x14ac:dyDescent="0.25">
      <c r="C197" s="29" t="s">
        <v>9069</v>
      </c>
    </row>
    <row r="198" spans="3:3" x14ac:dyDescent="0.25">
      <c r="C198" s="35" t="s">
        <v>9070</v>
      </c>
    </row>
    <row r="199" spans="3:3" x14ac:dyDescent="0.25">
      <c r="C199" s="35" t="s">
        <v>9071</v>
      </c>
    </row>
    <row r="200" spans="3:3" x14ac:dyDescent="0.25">
      <c r="C200" s="35" t="s">
        <v>9072</v>
      </c>
    </row>
    <row r="201" spans="3:3" x14ac:dyDescent="0.25">
      <c r="C201" s="29" t="s">
        <v>9073</v>
      </c>
    </row>
    <row r="202" spans="3:3" x14ac:dyDescent="0.25">
      <c r="C202" s="35" t="s">
        <v>9074</v>
      </c>
    </row>
    <row r="203" spans="3:3" x14ac:dyDescent="0.25">
      <c r="C203" s="35" t="s">
        <v>9075</v>
      </c>
    </row>
    <row r="204" spans="3:3" x14ac:dyDescent="0.25">
      <c r="C204" s="35" t="s">
        <v>9076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D8A6A-FF80-44EA-A8BF-4FBC921F761A}">
  <dimension ref="A1:A255"/>
  <sheetViews>
    <sheetView workbookViewId="0">
      <selection sqref="A1:A1048576"/>
    </sheetView>
  </sheetViews>
  <sheetFormatPr defaultRowHeight="15" x14ac:dyDescent="0.25"/>
  <cols>
    <col min="1" max="1" width="67" bestFit="1" customWidth="1"/>
  </cols>
  <sheetData>
    <row r="1" spans="1:1" ht="31.5" x14ac:dyDescent="0.25">
      <c r="A1" s="31" t="s">
        <v>9157</v>
      </c>
    </row>
    <row r="3" spans="1:1" x14ac:dyDescent="0.25">
      <c r="A3" s="7" t="s">
        <v>9158</v>
      </c>
    </row>
    <row r="5" spans="1:1" x14ac:dyDescent="0.25">
      <c r="A5" s="7" t="s">
        <v>9159</v>
      </c>
    </row>
    <row r="6" spans="1:1" x14ac:dyDescent="0.25">
      <c r="A6" s="29"/>
    </row>
    <row r="7" spans="1:1" x14ac:dyDescent="0.25">
      <c r="A7" s="29" t="s">
        <v>9160</v>
      </c>
    </row>
    <row r="8" spans="1:1" x14ac:dyDescent="0.25">
      <c r="A8" s="29" t="s">
        <v>9161</v>
      </c>
    </row>
    <row r="9" spans="1:1" x14ac:dyDescent="0.25">
      <c r="A9" s="29" t="s">
        <v>9162</v>
      </c>
    </row>
    <row r="10" spans="1:1" x14ac:dyDescent="0.25">
      <c r="A10" s="29" t="s">
        <v>9163</v>
      </c>
    </row>
    <row r="14" spans="1:1" ht="24" x14ac:dyDescent="0.25">
      <c r="A14" s="33" t="s">
        <v>9164</v>
      </c>
    </row>
    <row r="16" spans="1:1" ht="18" x14ac:dyDescent="0.25">
      <c r="A16" s="32" t="s">
        <v>9165</v>
      </c>
    </row>
    <row r="18" spans="1:1" x14ac:dyDescent="0.25">
      <c r="A18" s="7" t="s">
        <v>9166</v>
      </c>
    </row>
    <row r="19" spans="1:1" x14ac:dyDescent="0.25">
      <c r="A19" s="29"/>
    </row>
    <row r="20" spans="1:1" x14ac:dyDescent="0.25">
      <c r="A20" s="29" t="s">
        <v>9167</v>
      </c>
    </row>
    <row r="21" spans="1:1" x14ac:dyDescent="0.25">
      <c r="A21" s="29" t="s">
        <v>9168</v>
      </c>
    </row>
    <row r="22" spans="1:1" x14ac:dyDescent="0.25">
      <c r="A22" s="29" t="s">
        <v>9169</v>
      </c>
    </row>
    <row r="24" spans="1:1" x14ac:dyDescent="0.25">
      <c r="A24" s="7" t="s">
        <v>9170</v>
      </c>
    </row>
    <row r="25" spans="1:1" x14ac:dyDescent="0.25">
      <c r="A25" s="29"/>
    </row>
    <row r="26" spans="1:1" x14ac:dyDescent="0.25">
      <c r="A26" s="29" t="s">
        <v>9171</v>
      </c>
    </row>
    <row r="27" spans="1:1" x14ac:dyDescent="0.25">
      <c r="A27" s="29" t="s">
        <v>258</v>
      </c>
    </row>
    <row r="28" spans="1:1" x14ac:dyDescent="0.25">
      <c r="A28" s="29" t="s">
        <v>9172</v>
      </c>
    </row>
    <row r="30" spans="1:1" x14ac:dyDescent="0.25">
      <c r="A30" s="7" t="s">
        <v>9173</v>
      </c>
    </row>
    <row r="31" spans="1:1" x14ac:dyDescent="0.25">
      <c r="A31" t="s">
        <v>9174</v>
      </c>
    </row>
    <row r="35" spans="1:1" ht="18" x14ac:dyDescent="0.25">
      <c r="A35" s="32" t="s">
        <v>9175</v>
      </c>
    </row>
    <row r="37" spans="1:1" x14ac:dyDescent="0.25">
      <c r="A37" s="7" t="s">
        <v>9176</v>
      </c>
    </row>
    <row r="38" spans="1:1" x14ac:dyDescent="0.25">
      <c r="A38" s="29"/>
    </row>
    <row r="39" spans="1:1" x14ac:dyDescent="0.25">
      <c r="A39" s="29" t="s">
        <v>9177</v>
      </c>
    </row>
    <row r="40" spans="1:1" x14ac:dyDescent="0.25">
      <c r="A40" s="29" t="s">
        <v>9178</v>
      </c>
    </row>
    <row r="41" spans="1:1" x14ac:dyDescent="0.25">
      <c r="A41" s="29" t="s">
        <v>9179</v>
      </c>
    </row>
    <row r="43" spans="1:1" x14ac:dyDescent="0.25">
      <c r="A43" s="7" t="s">
        <v>9170</v>
      </c>
    </row>
    <row r="44" spans="1:1" x14ac:dyDescent="0.25">
      <c r="A44" s="29"/>
    </row>
    <row r="45" spans="1:1" x14ac:dyDescent="0.25">
      <c r="A45" s="29" t="s">
        <v>251</v>
      </c>
    </row>
    <row r="46" spans="1:1" x14ac:dyDescent="0.25">
      <c r="A46" s="29" t="s">
        <v>300</v>
      </c>
    </row>
    <row r="47" spans="1:1" x14ac:dyDescent="0.25">
      <c r="A47" s="29" t="s">
        <v>9180</v>
      </c>
    </row>
    <row r="49" spans="1:1" x14ac:dyDescent="0.25">
      <c r="A49" s="7" t="s">
        <v>9173</v>
      </c>
    </row>
    <row r="50" spans="1:1" x14ac:dyDescent="0.25">
      <c r="A50" t="s">
        <v>9181</v>
      </c>
    </row>
    <row r="54" spans="1:1" ht="18" x14ac:dyDescent="0.25">
      <c r="A54" s="32" t="s">
        <v>9182</v>
      </c>
    </row>
    <row r="56" spans="1:1" x14ac:dyDescent="0.25">
      <c r="A56" s="7" t="s">
        <v>8968</v>
      </c>
    </row>
    <row r="57" spans="1:1" x14ac:dyDescent="0.25">
      <c r="A57" s="29"/>
    </row>
    <row r="58" spans="1:1" x14ac:dyDescent="0.25">
      <c r="A58" s="29" t="s">
        <v>9183</v>
      </c>
    </row>
    <row r="59" spans="1:1" x14ac:dyDescent="0.25">
      <c r="A59" s="29" t="s">
        <v>9184</v>
      </c>
    </row>
    <row r="60" spans="1:1" x14ac:dyDescent="0.25">
      <c r="A60" s="29" t="s">
        <v>9185</v>
      </c>
    </row>
    <row r="62" spans="1:1" x14ac:dyDescent="0.25">
      <c r="A62" s="7" t="s">
        <v>9170</v>
      </c>
    </row>
    <row r="63" spans="1:1" x14ac:dyDescent="0.25">
      <c r="A63" s="29"/>
    </row>
    <row r="64" spans="1:1" x14ac:dyDescent="0.25">
      <c r="A64" s="29" t="s">
        <v>585</v>
      </c>
    </row>
    <row r="65" spans="1:1" x14ac:dyDescent="0.25">
      <c r="A65" s="29" t="s">
        <v>305</v>
      </c>
    </row>
    <row r="66" spans="1:1" x14ac:dyDescent="0.25">
      <c r="A66" s="29" t="s">
        <v>325</v>
      </c>
    </row>
    <row r="67" spans="1:1" x14ac:dyDescent="0.25">
      <c r="A67" s="29" t="s">
        <v>9186</v>
      </c>
    </row>
    <row r="69" spans="1:1" x14ac:dyDescent="0.25">
      <c r="A69" s="7" t="s">
        <v>9173</v>
      </c>
    </row>
    <row r="70" spans="1:1" x14ac:dyDescent="0.25">
      <c r="A70" t="s">
        <v>9187</v>
      </c>
    </row>
    <row r="74" spans="1:1" ht="18" x14ac:dyDescent="0.25">
      <c r="A74" s="32" t="s">
        <v>9188</v>
      </c>
    </row>
    <row r="76" spans="1:1" x14ac:dyDescent="0.25">
      <c r="A76" s="7" t="s">
        <v>9189</v>
      </c>
    </row>
    <row r="80" spans="1:1" ht="24" x14ac:dyDescent="0.25">
      <c r="A80" s="33" t="s">
        <v>9190</v>
      </c>
    </row>
    <row r="82" spans="1:1" ht="18" x14ac:dyDescent="0.25">
      <c r="A82" s="32" t="s">
        <v>9191</v>
      </c>
    </row>
    <row r="84" spans="1:1" x14ac:dyDescent="0.25">
      <c r="A84" s="7" t="s">
        <v>9192</v>
      </c>
    </row>
    <row r="85" spans="1:1" x14ac:dyDescent="0.25">
      <c r="A85" s="29"/>
    </row>
    <row r="86" spans="1:1" x14ac:dyDescent="0.25">
      <c r="A86" s="29" t="s">
        <v>9193</v>
      </c>
    </row>
    <row r="87" spans="1:1" x14ac:dyDescent="0.25">
      <c r="A87" s="29" t="s">
        <v>9194</v>
      </c>
    </row>
    <row r="89" spans="1:1" x14ac:dyDescent="0.25">
      <c r="A89" s="7" t="s">
        <v>9170</v>
      </c>
    </row>
    <row r="90" spans="1:1" x14ac:dyDescent="0.25">
      <c r="A90" s="29"/>
    </row>
    <row r="91" spans="1:1" x14ac:dyDescent="0.25">
      <c r="A91" s="29" t="s">
        <v>9195</v>
      </c>
    </row>
    <row r="92" spans="1:1" x14ac:dyDescent="0.25">
      <c r="A92" s="29" t="s">
        <v>210</v>
      </c>
    </row>
    <row r="93" spans="1:1" x14ac:dyDescent="0.25">
      <c r="A93" s="29" t="s">
        <v>9196</v>
      </c>
    </row>
    <row r="95" spans="1:1" x14ac:dyDescent="0.25">
      <c r="A95" s="7" t="s">
        <v>9173</v>
      </c>
    </row>
    <row r="96" spans="1:1" x14ac:dyDescent="0.25">
      <c r="A96" t="s">
        <v>9197</v>
      </c>
    </row>
    <row r="100" spans="1:1" ht="18" x14ac:dyDescent="0.25">
      <c r="A100" s="32" t="s">
        <v>9198</v>
      </c>
    </row>
    <row r="102" spans="1:1" x14ac:dyDescent="0.25">
      <c r="A102" s="7" t="s">
        <v>9176</v>
      </c>
    </row>
    <row r="103" spans="1:1" x14ac:dyDescent="0.25">
      <c r="A103" s="29"/>
    </row>
    <row r="104" spans="1:1" x14ac:dyDescent="0.25">
      <c r="A104" s="29" t="s">
        <v>9011</v>
      </c>
    </row>
    <row r="105" spans="1:1" x14ac:dyDescent="0.25">
      <c r="A105" s="29" t="s">
        <v>9199</v>
      </c>
    </row>
    <row r="107" spans="1:1" x14ac:dyDescent="0.25">
      <c r="A107" s="7" t="s">
        <v>9170</v>
      </c>
    </row>
    <row r="108" spans="1:1" x14ac:dyDescent="0.25">
      <c r="A108" s="29"/>
    </row>
    <row r="109" spans="1:1" x14ac:dyDescent="0.25">
      <c r="A109" s="29" t="s">
        <v>9200</v>
      </c>
    </row>
    <row r="110" spans="1:1" x14ac:dyDescent="0.25">
      <c r="A110" s="29" t="s">
        <v>9201</v>
      </c>
    </row>
    <row r="112" spans="1:1" x14ac:dyDescent="0.25">
      <c r="A112" s="7" t="s">
        <v>9173</v>
      </c>
    </row>
    <row r="113" spans="1:1" x14ac:dyDescent="0.25">
      <c r="A113" t="s">
        <v>9202</v>
      </c>
    </row>
    <row r="117" spans="1:1" ht="18" x14ac:dyDescent="0.25">
      <c r="A117" s="32" t="s">
        <v>9203</v>
      </c>
    </row>
    <row r="119" spans="1:1" x14ac:dyDescent="0.25">
      <c r="A119" s="7" t="s">
        <v>9204</v>
      </c>
    </row>
    <row r="120" spans="1:1" x14ac:dyDescent="0.25">
      <c r="A120" s="29"/>
    </row>
    <row r="121" spans="1:1" x14ac:dyDescent="0.25">
      <c r="A121" s="29" t="s">
        <v>9205</v>
      </c>
    </row>
    <row r="122" spans="1:1" x14ac:dyDescent="0.25">
      <c r="A122" s="29" t="s">
        <v>9206</v>
      </c>
    </row>
    <row r="124" spans="1:1" x14ac:dyDescent="0.25">
      <c r="A124" s="7" t="s">
        <v>9173</v>
      </c>
    </row>
    <row r="125" spans="1:1" x14ac:dyDescent="0.25">
      <c r="A125" t="s">
        <v>9207</v>
      </c>
    </row>
    <row r="129" spans="1:1" ht="18" x14ac:dyDescent="0.25">
      <c r="A129" s="32" t="s">
        <v>9208</v>
      </c>
    </row>
    <row r="131" spans="1:1" x14ac:dyDescent="0.25">
      <c r="A131" s="7" t="s">
        <v>9209</v>
      </c>
    </row>
    <row r="132" spans="1:1" x14ac:dyDescent="0.25">
      <c r="A132" s="29"/>
    </row>
    <row r="133" spans="1:1" x14ac:dyDescent="0.25">
      <c r="A133" s="29" t="s">
        <v>9210</v>
      </c>
    </row>
    <row r="134" spans="1:1" x14ac:dyDescent="0.25">
      <c r="A134" s="29" t="s">
        <v>9211</v>
      </c>
    </row>
    <row r="138" spans="1:1" ht="24" x14ac:dyDescent="0.25">
      <c r="A138" s="33" t="s">
        <v>9212</v>
      </c>
    </row>
    <row r="140" spans="1:1" ht="18" x14ac:dyDescent="0.25">
      <c r="A140" s="32" t="s">
        <v>9213</v>
      </c>
    </row>
    <row r="142" spans="1:1" x14ac:dyDescent="0.25">
      <c r="A142" s="7" t="s">
        <v>9214</v>
      </c>
    </row>
    <row r="143" spans="1:1" x14ac:dyDescent="0.25">
      <c r="A143" s="29"/>
    </row>
    <row r="144" spans="1:1" x14ac:dyDescent="0.25">
      <c r="A144" s="29" t="s">
        <v>9215</v>
      </c>
    </row>
    <row r="145" spans="1:1" x14ac:dyDescent="0.25">
      <c r="A145" s="29" t="s">
        <v>9216</v>
      </c>
    </row>
    <row r="147" spans="1:1" x14ac:dyDescent="0.25">
      <c r="A147" s="7" t="s">
        <v>9170</v>
      </c>
    </row>
    <row r="148" spans="1:1" x14ac:dyDescent="0.25">
      <c r="A148" s="29"/>
    </row>
    <row r="149" spans="1:1" x14ac:dyDescent="0.25">
      <c r="A149" s="29" t="s">
        <v>9217</v>
      </c>
    </row>
    <row r="150" spans="1:1" x14ac:dyDescent="0.25">
      <c r="A150" s="29" t="s">
        <v>46</v>
      </c>
    </row>
    <row r="151" spans="1:1" x14ac:dyDescent="0.25">
      <c r="A151" s="29" t="s">
        <v>9218</v>
      </c>
    </row>
    <row r="153" spans="1:1" x14ac:dyDescent="0.25">
      <c r="A153" s="7" t="s">
        <v>9173</v>
      </c>
    </row>
    <row r="154" spans="1:1" x14ac:dyDescent="0.25">
      <c r="A154" t="s">
        <v>9219</v>
      </c>
    </row>
    <row r="158" spans="1:1" ht="18" x14ac:dyDescent="0.25">
      <c r="A158" s="32" t="s">
        <v>9220</v>
      </c>
    </row>
    <row r="160" spans="1:1" x14ac:dyDescent="0.25">
      <c r="A160" s="7" t="s">
        <v>9221</v>
      </c>
    </row>
    <row r="161" spans="1:1" x14ac:dyDescent="0.25">
      <c r="A161" s="29"/>
    </row>
    <row r="162" spans="1:1" x14ac:dyDescent="0.25">
      <c r="A162" s="29" t="s">
        <v>9222</v>
      </c>
    </row>
    <row r="163" spans="1:1" x14ac:dyDescent="0.25">
      <c r="A163" s="29" t="s">
        <v>9223</v>
      </c>
    </row>
    <row r="165" spans="1:1" x14ac:dyDescent="0.25">
      <c r="A165" s="7" t="s">
        <v>9170</v>
      </c>
    </row>
    <row r="166" spans="1:1" x14ac:dyDescent="0.25">
      <c r="A166" s="29"/>
    </row>
    <row r="167" spans="1:1" x14ac:dyDescent="0.25">
      <c r="A167" s="29" t="s">
        <v>9224</v>
      </c>
    </row>
    <row r="168" spans="1:1" x14ac:dyDescent="0.25">
      <c r="A168" s="29" t="s">
        <v>9225</v>
      </c>
    </row>
    <row r="169" spans="1:1" x14ac:dyDescent="0.25">
      <c r="A169" s="29" t="s">
        <v>9226</v>
      </c>
    </row>
    <row r="173" spans="1:1" ht="18" x14ac:dyDescent="0.25">
      <c r="A173" s="32" t="s">
        <v>9227</v>
      </c>
    </row>
    <row r="175" spans="1:1" x14ac:dyDescent="0.25">
      <c r="A175" s="7" t="s">
        <v>9228</v>
      </c>
    </row>
    <row r="176" spans="1:1" x14ac:dyDescent="0.25">
      <c r="A176" s="29"/>
    </row>
    <row r="177" spans="1:1" x14ac:dyDescent="0.25">
      <c r="A177" s="29" t="s">
        <v>8865</v>
      </c>
    </row>
    <row r="179" spans="1:1" x14ac:dyDescent="0.25">
      <c r="A179" s="7" t="s">
        <v>9173</v>
      </c>
    </row>
    <row r="180" spans="1:1" x14ac:dyDescent="0.25">
      <c r="A180" t="s">
        <v>9229</v>
      </c>
    </row>
    <row r="184" spans="1:1" ht="18" x14ac:dyDescent="0.25">
      <c r="A184" s="32" t="s">
        <v>9230</v>
      </c>
    </row>
    <row r="186" spans="1:1" x14ac:dyDescent="0.25">
      <c r="A186" s="7" t="s">
        <v>9231</v>
      </c>
    </row>
    <row r="187" spans="1:1" x14ac:dyDescent="0.25">
      <c r="A187" s="29"/>
    </row>
    <row r="188" spans="1:1" x14ac:dyDescent="0.25">
      <c r="A188" s="29" t="s">
        <v>9232</v>
      </c>
    </row>
    <row r="192" spans="1:1" ht="24" x14ac:dyDescent="0.25">
      <c r="A192" s="33" t="s">
        <v>9233</v>
      </c>
    </row>
    <row r="194" spans="1:1" ht="18" x14ac:dyDescent="0.25">
      <c r="A194" s="32" t="s">
        <v>9139</v>
      </c>
    </row>
    <row r="196" spans="1:1" x14ac:dyDescent="0.25">
      <c r="A196" s="7" t="s">
        <v>9234</v>
      </c>
    </row>
    <row r="197" spans="1:1" x14ac:dyDescent="0.25">
      <c r="A197" s="29"/>
    </row>
    <row r="198" spans="1:1" x14ac:dyDescent="0.25">
      <c r="A198" s="29" t="s">
        <v>9235</v>
      </c>
    </row>
    <row r="199" spans="1:1" x14ac:dyDescent="0.25">
      <c r="A199" s="29" t="s">
        <v>8865</v>
      </c>
    </row>
    <row r="203" spans="1:1" ht="18" x14ac:dyDescent="0.25">
      <c r="A203" s="32" t="s">
        <v>9141</v>
      </c>
    </row>
    <row r="205" spans="1:1" x14ac:dyDescent="0.25">
      <c r="A205" s="7" t="s">
        <v>9234</v>
      </c>
    </row>
    <row r="206" spans="1:1" x14ac:dyDescent="0.25">
      <c r="A206" s="29"/>
    </row>
    <row r="207" spans="1:1" x14ac:dyDescent="0.25">
      <c r="A207" s="29" t="s">
        <v>8952</v>
      </c>
    </row>
    <row r="208" spans="1:1" x14ac:dyDescent="0.25">
      <c r="A208" s="29" t="s">
        <v>9236</v>
      </c>
    </row>
    <row r="212" spans="1:1" ht="18" x14ac:dyDescent="0.25">
      <c r="A212" s="32" t="s">
        <v>9237</v>
      </c>
    </row>
    <row r="214" spans="1:1" x14ac:dyDescent="0.25">
      <c r="A214" s="7" t="s">
        <v>9238</v>
      </c>
    </row>
    <row r="215" spans="1:1" x14ac:dyDescent="0.25">
      <c r="A215" s="29"/>
    </row>
    <row r="216" spans="1:1" x14ac:dyDescent="0.25">
      <c r="A216" s="29" t="s">
        <v>9239</v>
      </c>
    </row>
    <row r="220" spans="1:1" ht="18" x14ac:dyDescent="0.25">
      <c r="A220" s="32" t="s">
        <v>9240</v>
      </c>
    </row>
    <row r="222" spans="1:1" x14ac:dyDescent="0.25">
      <c r="A222" s="7" t="s">
        <v>9241</v>
      </c>
    </row>
    <row r="223" spans="1:1" x14ac:dyDescent="0.25">
      <c r="A223" s="29"/>
    </row>
    <row r="224" spans="1:1" x14ac:dyDescent="0.25">
      <c r="A224" s="29" t="s">
        <v>9242</v>
      </c>
    </row>
    <row r="225" spans="1:1" x14ac:dyDescent="0.25">
      <c r="A225" s="29" t="s">
        <v>9243</v>
      </c>
    </row>
    <row r="229" spans="1:1" ht="18" x14ac:dyDescent="0.25">
      <c r="A229" s="32" t="s">
        <v>9244</v>
      </c>
    </row>
    <row r="230" spans="1:1" x14ac:dyDescent="0.25">
      <c r="A230" s="29"/>
    </row>
    <row r="231" spans="1:1" x14ac:dyDescent="0.25">
      <c r="A231" s="29" t="s">
        <v>9245</v>
      </c>
    </row>
    <row r="232" spans="1:1" x14ac:dyDescent="0.25">
      <c r="A232" s="29" t="s">
        <v>9246</v>
      </c>
    </row>
    <row r="234" spans="1:1" x14ac:dyDescent="0.25">
      <c r="A234" t="s">
        <v>9247</v>
      </c>
    </row>
    <row r="238" spans="1:1" ht="24" x14ac:dyDescent="0.25">
      <c r="A238" s="33" t="s">
        <v>9248</v>
      </c>
    </row>
    <row r="240" spans="1:1" x14ac:dyDescent="0.25">
      <c r="A240" s="7">
        <v>0.97</v>
      </c>
    </row>
    <row r="242" spans="1:1" x14ac:dyDescent="0.25">
      <c r="A242" t="s">
        <v>9249</v>
      </c>
    </row>
    <row r="243" spans="1:1" x14ac:dyDescent="0.25">
      <c r="A243" s="29"/>
    </row>
    <row r="244" spans="1:1" x14ac:dyDescent="0.25">
      <c r="A244" s="29" t="s">
        <v>9250</v>
      </c>
    </row>
    <row r="245" spans="1:1" x14ac:dyDescent="0.25">
      <c r="A245" s="29" t="s">
        <v>9251</v>
      </c>
    </row>
    <row r="246" spans="1:1" x14ac:dyDescent="0.25">
      <c r="A246" s="29" t="s">
        <v>9252</v>
      </c>
    </row>
    <row r="247" spans="1:1" x14ac:dyDescent="0.25">
      <c r="A247" s="29" t="s">
        <v>9253</v>
      </c>
    </row>
    <row r="251" spans="1:1" ht="24" x14ac:dyDescent="0.25">
      <c r="A251" s="33" t="s">
        <v>9254</v>
      </c>
    </row>
    <row r="252" spans="1:1" x14ac:dyDescent="0.25">
      <c r="A252" s="29"/>
    </row>
    <row r="253" spans="1:1" x14ac:dyDescent="0.25">
      <c r="A253" s="29" t="s">
        <v>9255</v>
      </c>
    </row>
    <row r="254" spans="1:1" x14ac:dyDescent="0.25">
      <c r="A254" s="29" t="s">
        <v>9256</v>
      </c>
    </row>
    <row r="255" spans="1:1" x14ac:dyDescent="0.25">
      <c r="A255" s="29" t="s">
        <v>9257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8CBDF-E519-452F-A82A-19AFBAA48504}">
  <dimension ref="A1:G187"/>
  <sheetViews>
    <sheetView workbookViewId="0">
      <selection activeCell="G1" sqref="G1:G1048576"/>
    </sheetView>
  </sheetViews>
  <sheetFormatPr defaultRowHeight="15" x14ac:dyDescent="0.25"/>
  <cols>
    <col min="1" max="1" width="91.28515625" bestFit="1" customWidth="1"/>
    <col min="3" max="3" width="60.85546875" bestFit="1" customWidth="1"/>
    <col min="5" max="5" width="60.28515625" bestFit="1" customWidth="1"/>
    <col min="7" max="7" width="65" bestFit="1" customWidth="1"/>
  </cols>
  <sheetData>
    <row r="1" spans="1:7" x14ac:dyDescent="0.25">
      <c r="A1" t="s">
        <v>9258</v>
      </c>
      <c r="C1" t="s">
        <v>9332</v>
      </c>
      <c r="E1" t="s">
        <v>9408</v>
      </c>
      <c r="G1" t="s">
        <v>9469</v>
      </c>
    </row>
    <row r="3" spans="1:7" ht="24" x14ac:dyDescent="0.25">
      <c r="A3" s="33" t="s">
        <v>9259</v>
      </c>
      <c r="C3" t="s">
        <v>9303</v>
      </c>
      <c r="E3" t="s">
        <v>9303</v>
      </c>
      <c r="G3" t="s">
        <v>9303</v>
      </c>
    </row>
    <row r="4" spans="1:7" x14ac:dyDescent="0.25">
      <c r="A4" s="29"/>
      <c r="C4" t="s">
        <v>9333</v>
      </c>
      <c r="E4" t="s">
        <v>9409</v>
      </c>
      <c r="G4" t="s">
        <v>9470</v>
      </c>
    </row>
    <row r="5" spans="1:7" x14ac:dyDescent="0.25">
      <c r="A5" s="29" t="s">
        <v>9260</v>
      </c>
    </row>
    <row r="6" spans="1:7" x14ac:dyDescent="0.25">
      <c r="A6" s="29" t="s">
        <v>9261</v>
      </c>
    </row>
    <row r="7" spans="1:7" x14ac:dyDescent="0.25">
      <c r="A7" s="29" t="s">
        <v>9262</v>
      </c>
    </row>
    <row r="8" spans="1:7" x14ac:dyDescent="0.25">
      <c r="A8" s="29" t="s">
        <v>9263</v>
      </c>
      <c r="C8" t="s">
        <v>9334</v>
      </c>
      <c r="E8" t="s">
        <v>9334</v>
      </c>
      <c r="G8" t="s">
        <v>9334</v>
      </c>
    </row>
    <row r="9" spans="1:7" x14ac:dyDescent="0.25">
      <c r="C9" s="29"/>
      <c r="E9" s="29"/>
      <c r="G9" s="29"/>
    </row>
    <row r="10" spans="1:7" x14ac:dyDescent="0.25">
      <c r="C10" s="29" t="s">
        <v>9335</v>
      </c>
      <c r="E10" s="29" t="s">
        <v>9335</v>
      </c>
      <c r="G10" s="29" t="s">
        <v>9471</v>
      </c>
    </row>
    <row r="11" spans="1:7" x14ac:dyDescent="0.25">
      <c r="C11" s="29" t="s">
        <v>9336</v>
      </c>
      <c r="E11" s="29" t="s">
        <v>9270</v>
      </c>
      <c r="G11" s="29" t="s">
        <v>9472</v>
      </c>
    </row>
    <row r="12" spans="1:7" ht="24" x14ac:dyDescent="0.25">
      <c r="A12" s="33" t="s">
        <v>9264</v>
      </c>
      <c r="C12" s="29" t="s">
        <v>9337</v>
      </c>
      <c r="E12" s="29" t="s">
        <v>9271</v>
      </c>
      <c r="G12" s="29" t="s">
        <v>9473</v>
      </c>
    </row>
    <row r="13" spans="1:7" x14ac:dyDescent="0.25">
      <c r="C13" s="29" t="s">
        <v>9338</v>
      </c>
      <c r="E13" s="29" t="s">
        <v>9272</v>
      </c>
      <c r="G13" s="29" t="s">
        <v>9474</v>
      </c>
    </row>
    <row r="14" spans="1:7" x14ac:dyDescent="0.25">
      <c r="A14" t="s">
        <v>9265</v>
      </c>
    </row>
    <row r="15" spans="1:7" x14ac:dyDescent="0.25">
      <c r="A15" s="29"/>
      <c r="C15" t="s">
        <v>9339</v>
      </c>
      <c r="E15" t="s">
        <v>9339</v>
      </c>
      <c r="G15" t="s">
        <v>9339</v>
      </c>
    </row>
    <row r="16" spans="1:7" x14ac:dyDescent="0.25">
      <c r="A16" s="29" t="s">
        <v>9266</v>
      </c>
      <c r="C16" t="s">
        <v>9340</v>
      </c>
      <c r="E16" t="s">
        <v>9410</v>
      </c>
      <c r="G16" t="s">
        <v>9475</v>
      </c>
    </row>
    <row r="17" spans="1:7" x14ac:dyDescent="0.25">
      <c r="A17" s="35" t="s">
        <v>9267</v>
      </c>
    </row>
    <row r="18" spans="1:7" x14ac:dyDescent="0.25">
      <c r="A18" s="35" t="s">
        <v>9268</v>
      </c>
      <c r="C18" t="s">
        <v>9341</v>
      </c>
      <c r="E18" t="s">
        <v>9341</v>
      </c>
      <c r="G18" t="s">
        <v>9341</v>
      </c>
    </row>
    <row r="19" spans="1:7" x14ac:dyDescent="0.25">
      <c r="A19" s="29" t="s">
        <v>9269</v>
      </c>
    </row>
    <row r="20" spans="1:7" x14ac:dyDescent="0.25">
      <c r="A20" s="29" t="s">
        <v>9270</v>
      </c>
    </row>
    <row r="21" spans="1:7" x14ac:dyDescent="0.25">
      <c r="A21" s="29" t="s">
        <v>9271</v>
      </c>
    </row>
    <row r="22" spans="1:7" x14ac:dyDescent="0.25">
      <c r="A22" s="29" t="s">
        <v>9272</v>
      </c>
      <c r="C22" t="s">
        <v>9008</v>
      </c>
      <c r="E22" t="s">
        <v>9411</v>
      </c>
      <c r="G22" t="s">
        <v>9476</v>
      </c>
    </row>
    <row r="23" spans="1:7" x14ac:dyDescent="0.25">
      <c r="C23" t="s">
        <v>9291</v>
      </c>
      <c r="E23" s="29"/>
      <c r="G23" t="s">
        <v>9477</v>
      </c>
    </row>
    <row r="24" spans="1:7" x14ac:dyDescent="0.25">
      <c r="A24" t="s">
        <v>9273</v>
      </c>
      <c r="C24" s="29"/>
      <c r="E24" s="29" t="s">
        <v>9342</v>
      </c>
      <c r="G24" s="29"/>
    </row>
    <row r="25" spans="1:7" x14ac:dyDescent="0.25">
      <c r="C25" s="29" t="s">
        <v>9342</v>
      </c>
      <c r="G25" s="29" t="s">
        <v>9478</v>
      </c>
    </row>
    <row r="26" spans="1:7" x14ac:dyDescent="0.25">
      <c r="E26" t="s">
        <v>9279</v>
      </c>
    </row>
    <row r="27" spans="1:7" x14ac:dyDescent="0.25">
      <c r="C27" t="s">
        <v>9279</v>
      </c>
      <c r="E27" s="29"/>
      <c r="G27" t="s">
        <v>9279</v>
      </c>
    </row>
    <row r="28" spans="1:7" ht="24" x14ac:dyDescent="0.25">
      <c r="A28" s="33" t="s">
        <v>9274</v>
      </c>
      <c r="C28" s="29"/>
      <c r="E28" s="29" t="s">
        <v>9412</v>
      </c>
      <c r="G28" s="29"/>
    </row>
    <row r="29" spans="1:7" x14ac:dyDescent="0.25">
      <c r="C29" s="29" t="s">
        <v>9343</v>
      </c>
      <c r="E29" s="29" t="s">
        <v>9413</v>
      </c>
      <c r="G29" s="29" t="s">
        <v>9479</v>
      </c>
    </row>
    <row r="30" spans="1:7" x14ac:dyDescent="0.25">
      <c r="A30" s="7" t="s">
        <v>9275</v>
      </c>
      <c r="C30" s="29" t="s">
        <v>9344</v>
      </c>
      <c r="G30" s="29" t="s">
        <v>9480</v>
      </c>
    </row>
    <row r="31" spans="1:7" x14ac:dyDescent="0.25">
      <c r="A31" s="29"/>
      <c r="E31" t="s">
        <v>9296</v>
      </c>
    </row>
    <row r="32" spans="1:7" x14ac:dyDescent="0.25">
      <c r="A32" s="29" t="s">
        <v>9276</v>
      </c>
      <c r="C32" t="s">
        <v>9296</v>
      </c>
      <c r="E32" s="29"/>
      <c r="G32" t="s">
        <v>9296</v>
      </c>
    </row>
    <row r="33" spans="1:7" x14ac:dyDescent="0.25">
      <c r="A33" s="29" t="s">
        <v>9277</v>
      </c>
      <c r="C33" s="29"/>
      <c r="E33" s="29" t="s">
        <v>9414</v>
      </c>
      <c r="G33" s="29"/>
    </row>
    <row r="34" spans="1:7" x14ac:dyDescent="0.25">
      <c r="A34" s="29" t="s">
        <v>9278</v>
      </c>
      <c r="C34" s="29" t="s">
        <v>9345</v>
      </c>
      <c r="E34" s="29" t="s">
        <v>9415</v>
      </c>
      <c r="G34" s="29" t="s">
        <v>9481</v>
      </c>
    </row>
    <row r="35" spans="1:7" x14ac:dyDescent="0.25">
      <c r="C35" s="29" t="s">
        <v>9346</v>
      </c>
      <c r="E35" s="29" t="s">
        <v>9416</v>
      </c>
      <c r="G35" s="29" t="s">
        <v>9482</v>
      </c>
    </row>
    <row r="36" spans="1:7" x14ac:dyDescent="0.25">
      <c r="A36" t="s">
        <v>9279</v>
      </c>
      <c r="C36" s="29" t="s">
        <v>9347</v>
      </c>
      <c r="E36" s="29" t="s">
        <v>9417</v>
      </c>
      <c r="G36" s="29" t="s">
        <v>9483</v>
      </c>
    </row>
    <row r="37" spans="1:7" x14ac:dyDescent="0.25">
      <c r="A37" s="29"/>
      <c r="C37" s="29" t="s">
        <v>9348</v>
      </c>
      <c r="G37" s="29" t="s">
        <v>9345</v>
      </c>
    </row>
    <row r="38" spans="1:7" x14ac:dyDescent="0.25">
      <c r="A38" s="29" t="s">
        <v>9280</v>
      </c>
      <c r="E38" t="s">
        <v>9287</v>
      </c>
    </row>
    <row r="39" spans="1:7" x14ac:dyDescent="0.25">
      <c r="A39" s="29" t="s">
        <v>9281</v>
      </c>
      <c r="C39" t="s">
        <v>9287</v>
      </c>
      <c r="E39" s="29"/>
      <c r="G39" t="s">
        <v>9287</v>
      </c>
    </row>
    <row r="40" spans="1:7" x14ac:dyDescent="0.25">
      <c r="C40" s="29"/>
      <c r="E40" s="29" t="s">
        <v>9418</v>
      </c>
      <c r="G40" s="29"/>
    </row>
    <row r="41" spans="1:7" x14ac:dyDescent="0.25">
      <c r="A41" t="s">
        <v>9282</v>
      </c>
      <c r="C41" s="29" t="s">
        <v>9349</v>
      </c>
      <c r="G41" s="29" t="s">
        <v>9484</v>
      </c>
    </row>
    <row r="42" spans="1:7" x14ac:dyDescent="0.25">
      <c r="A42" s="29"/>
      <c r="C42" s="29" t="s">
        <v>9350</v>
      </c>
      <c r="E42" t="s">
        <v>9368</v>
      </c>
    </row>
    <row r="43" spans="1:7" x14ac:dyDescent="0.25">
      <c r="A43" s="29" t="s">
        <v>9283</v>
      </c>
      <c r="G43" t="s">
        <v>9368</v>
      </c>
    </row>
    <row r="44" spans="1:7" x14ac:dyDescent="0.25">
      <c r="A44" s="29" t="s">
        <v>9284</v>
      </c>
      <c r="C44" t="s">
        <v>9351</v>
      </c>
    </row>
    <row r="45" spans="1:7" x14ac:dyDescent="0.25">
      <c r="A45" s="29" t="s">
        <v>9285</v>
      </c>
    </row>
    <row r="46" spans="1:7" x14ac:dyDescent="0.25">
      <c r="A46" s="29" t="s">
        <v>9286</v>
      </c>
      <c r="E46" t="s">
        <v>9419</v>
      </c>
    </row>
    <row r="47" spans="1:7" x14ac:dyDescent="0.25">
      <c r="E47" s="29"/>
      <c r="G47" t="s">
        <v>9485</v>
      </c>
    </row>
    <row r="48" spans="1:7" x14ac:dyDescent="0.25">
      <c r="A48" t="s">
        <v>9287</v>
      </c>
      <c r="C48" t="s">
        <v>9352</v>
      </c>
      <c r="E48" s="29" t="s">
        <v>9420</v>
      </c>
      <c r="G48" t="s">
        <v>9486</v>
      </c>
    </row>
    <row r="49" spans="1:7" x14ac:dyDescent="0.25">
      <c r="A49" s="29"/>
      <c r="C49" t="s">
        <v>172</v>
      </c>
      <c r="G49" s="29"/>
    </row>
    <row r="50" spans="1:7" x14ac:dyDescent="0.25">
      <c r="A50" s="29" t="s">
        <v>9288</v>
      </c>
      <c r="C50" s="29"/>
      <c r="E50" t="s">
        <v>9279</v>
      </c>
      <c r="G50" s="29" t="s">
        <v>9301</v>
      </c>
    </row>
    <row r="51" spans="1:7" x14ac:dyDescent="0.25">
      <c r="C51" s="29" t="s">
        <v>9353</v>
      </c>
      <c r="E51" s="29"/>
    </row>
    <row r="52" spans="1:7" x14ac:dyDescent="0.25">
      <c r="A52" t="s">
        <v>9289</v>
      </c>
      <c r="E52" s="29" t="s">
        <v>9421</v>
      </c>
      <c r="G52" t="s">
        <v>9279</v>
      </c>
    </row>
    <row r="53" spans="1:7" x14ac:dyDescent="0.25">
      <c r="C53" t="s">
        <v>9279</v>
      </c>
      <c r="E53" s="29" t="s">
        <v>9422</v>
      </c>
      <c r="G53" s="29"/>
    </row>
    <row r="54" spans="1:7" x14ac:dyDescent="0.25">
      <c r="C54" s="29"/>
      <c r="G54" s="29" t="s">
        <v>9487</v>
      </c>
    </row>
    <row r="55" spans="1:7" x14ac:dyDescent="0.25">
      <c r="C55" s="29" t="s">
        <v>9354</v>
      </c>
      <c r="E55" t="s">
        <v>9296</v>
      </c>
    </row>
    <row r="56" spans="1:7" ht="24" x14ac:dyDescent="0.25">
      <c r="A56" s="33" t="s">
        <v>9290</v>
      </c>
      <c r="E56" s="29"/>
      <c r="G56" t="s">
        <v>9296</v>
      </c>
    </row>
    <row r="57" spans="1:7" x14ac:dyDescent="0.25">
      <c r="C57" t="s">
        <v>9296</v>
      </c>
      <c r="E57" s="29" t="s">
        <v>9423</v>
      </c>
      <c r="G57" s="29"/>
    </row>
    <row r="58" spans="1:7" x14ac:dyDescent="0.25">
      <c r="A58" s="7" t="s">
        <v>9291</v>
      </c>
      <c r="C58" s="29"/>
      <c r="E58" s="29" t="s">
        <v>9424</v>
      </c>
      <c r="G58" s="29" t="s">
        <v>9488</v>
      </c>
    </row>
    <row r="59" spans="1:7" x14ac:dyDescent="0.25">
      <c r="A59" s="29"/>
      <c r="C59" s="29" t="s">
        <v>9355</v>
      </c>
      <c r="E59" s="29" t="s">
        <v>9425</v>
      </c>
      <c r="G59" s="29" t="s">
        <v>9489</v>
      </c>
    </row>
    <row r="60" spans="1:7" x14ac:dyDescent="0.25">
      <c r="A60" s="29" t="s">
        <v>9292</v>
      </c>
      <c r="C60" s="29" t="s">
        <v>9356</v>
      </c>
      <c r="G60" s="29" t="s">
        <v>9490</v>
      </c>
    </row>
    <row r="61" spans="1:7" x14ac:dyDescent="0.25">
      <c r="A61" s="29" t="s">
        <v>9293</v>
      </c>
      <c r="C61" s="29" t="s">
        <v>9357</v>
      </c>
      <c r="E61" t="s">
        <v>9426</v>
      </c>
    </row>
    <row r="62" spans="1:7" x14ac:dyDescent="0.25">
      <c r="E62" s="29"/>
      <c r="G62" t="s">
        <v>9358</v>
      </c>
    </row>
    <row r="63" spans="1:7" x14ac:dyDescent="0.25">
      <c r="A63" t="s">
        <v>9279</v>
      </c>
      <c r="C63" t="s">
        <v>9358</v>
      </c>
      <c r="E63" s="29" t="s">
        <v>9427</v>
      </c>
      <c r="G63" s="29"/>
    </row>
    <row r="64" spans="1:7" x14ac:dyDescent="0.25">
      <c r="A64" s="29"/>
      <c r="C64" t="s">
        <v>9359</v>
      </c>
      <c r="G64" s="29" t="s">
        <v>9491</v>
      </c>
    </row>
    <row r="65" spans="1:7" x14ac:dyDescent="0.25">
      <c r="A65" s="29" t="s">
        <v>9294</v>
      </c>
      <c r="E65" t="s">
        <v>9351</v>
      </c>
    </row>
    <row r="66" spans="1:7" x14ac:dyDescent="0.25">
      <c r="A66" s="29" t="s">
        <v>9295</v>
      </c>
      <c r="C66" t="s">
        <v>9360</v>
      </c>
      <c r="G66" t="s">
        <v>9360</v>
      </c>
    </row>
    <row r="68" spans="1:7" x14ac:dyDescent="0.25">
      <c r="A68" t="s">
        <v>9296</v>
      </c>
    </row>
    <row r="69" spans="1:7" x14ac:dyDescent="0.25">
      <c r="A69" s="29"/>
      <c r="E69" t="s">
        <v>9428</v>
      </c>
    </row>
    <row r="70" spans="1:7" x14ac:dyDescent="0.25">
      <c r="A70" s="29" t="s">
        <v>9297</v>
      </c>
      <c r="C70" t="s">
        <v>9361</v>
      </c>
      <c r="E70" s="29"/>
      <c r="G70" t="s">
        <v>9492</v>
      </c>
    </row>
    <row r="71" spans="1:7" x14ac:dyDescent="0.25">
      <c r="A71" s="29" t="s">
        <v>9298</v>
      </c>
      <c r="C71" t="s">
        <v>9362</v>
      </c>
      <c r="E71" s="29" t="s">
        <v>9429</v>
      </c>
      <c r="G71" t="s">
        <v>9362</v>
      </c>
    </row>
    <row r="72" spans="1:7" x14ac:dyDescent="0.25">
      <c r="C72" s="29"/>
      <c r="G72" s="29"/>
    </row>
    <row r="73" spans="1:7" x14ac:dyDescent="0.25">
      <c r="A73" t="s">
        <v>9299</v>
      </c>
      <c r="C73" s="29" t="s">
        <v>9363</v>
      </c>
      <c r="E73" t="s">
        <v>9279</v>
      </c>
      <c r="G73" s="29" t="s">
        <v>9363</v>
      </c>
    </row>
    <row r="74" spans="1:7" x14ac:dyDescent="0.25">
      <c r="E74" s="29"/>
    </row>
    <row r="75" spans="1:7" x14ac:dyDescent="0.25">
      <c r="C75" t="s">
        <v>9279</v>
      </c>
      <c r="E75" s="29" t="s">
        <v>9430</v>
      </c>
      <c r="G75" t="s">
        <v>9279</v>
      </c>
    </row>
    <row r="76" spans="1:7" x14ac:dyDescent="0.25">
      <c r="C76" s="29"/>
      <c r="G76" s="29"/>
    </row>
    <row r="77" spans="1:7" ht="24" x14ac:dyDescent="0.25">
      <c r="A77" s="33" t="s">
        <v>9300</v>
      </c>
      <c r="C77" s="29" t="s">
        <v>9364</v>
      </c>
      <c r="E77" t="s">
        <v>9296</v>
      </c>
      <c r="G77" s="29" t="s">
        <v>9493</v>
      </c>
    </row>
    <row r="78" spans="1:7" x14ac:dyDescent="0.25">
      <c r="E78" s="29"/>
    </row>
    <row r="79" spans="1:7" x14ac:dyDescent="0.25">
      <c r="A79" s="7" t="s">
        <v>9038</v>
      </c>
      <c r="C79" t="s">
        <v>9296</v>
      </c>
      <c r="E79" s="29" t="s">
        <v>9431</v>
      </c>
      <c r="G79" t="s">
        <v>9296</v>
      </c>
    </row>
    <row r="80" spans="1:7" x14ac:dyDescent="0.25">
      <c r="A80" s="29"/>
      <c r="C80" s="29"/>
      <c r="E80" s="29" t="s">
        <v>9432</v>
      </c>
      <c r="G80" s="29"/>
    </row>
    <row r="81" spans="1:7" x14ac:dyDescent="0.25">
      <c r="A81" s="29" t="s">
        <v>9301</v>
      </c>
      <c r="C81" s="29" t="s">
        <v>9365</v>
      </c>
      <c r="E81" s="29" t="s">
        <v>9433</v>
      </c>
      <c r="G81" s="29" t="s">
        <v>9365</v>
      </c>
    </row>
    <row r="82" spans="1:7" x14ac:dyDescent="0.25">
      <c r="A82" s="29" t="s">
        <v>9302</v>
      </c>
      <c r="C82" s="29" t="s">
        <v>9366</v>
      </c>
      <c r="G82" s="29" t="s">
        <v>9494</v>
      </c>
    </row>
    <row r="83" spans="1:7" x14ac:dyDescent="0.25">
      <c r="C83" s="29" t="s">
        <v>9367</v>
      </c>
      <c r="E83" t="s">
        <v>9360</v>
      </c>
      <c r="G83" s="29" t="s">
        <v>9495</v>
      </c>
    </row>
    <row r="84" spans="1:7" x14ac:dyDescent="0.25">
      <c r="A84" t="s">
        <v>9303</v>
      </c>
    </row>
    <row r="85" spans="1:7" x14ac:dyDescent="0.25">
      <c r="A85" s="29"/>
      <c r="C85" t="s">
        <v>9368</v>
      </c>
      <c r="G85" t="s">
        <v>9287</v>
      </c>
    </row>
    <row r="86" spans="1:7" x14ac:dyDescent="0.25">
      <c r="A86" s="29" t="s">
        <v>9304</v>
      </c>
      <c r="G86" s="29"/>
    </row>
    <row r="87" spans="1:7" x14ac:dyDescent="0.25">
      <c r="A87" s="29" t="s">
        <v>9305</v>
      </c>
      <c r="E87" t="s">
        <v>9434</v>
      </c>
      <c r="G87" s="29" t="s">
        <v>9496</v>
      </c>
    </row>
    <row r="88" spans="1:7" x14ac:dyDescent="0.25">
      <c r="E88" s="29"/>
    </row>
    <row r="89" spans="1:7" x14ac:dyDescent="0.25">
      <c r="A89" t="s">
        <v>9306</v>
      </c>
      <c r="C89" t="s">
        <v>9369</v>
      </c>
      <c r="E89" s="29" t="s">
        <v>9301</v>
      </c>
      <c r="G89" t="s">
        <v>9449</v>
      </c>
    </row>
    <row r="90" spans="1:7" x14ac:dyDescent="0.25">
      <c r="C90" t="s">
        <v>9370</v>
      </c>
    </row>
    <row r="91" spans="1:7" x14ac:dyDescent="0.25">
      <c r="C91" s="29"/>
      <c r="E91" t="s">
        <v>9279</v>
      </c>
    </row>
    <row r="92" spans="1:7" x14ac:dyDescent="0.25">
      <c r="C92" s="29" t="s">
        <v>9353</v>
      </c>
      <c r="E92" s="29"/>
    </row>
    <row r="93" spans="1:7" ht="24" x14ac:dyDescent="0.25">
      <c r="A93" s="33" t="s">
        <v>9307</v>
      </c>
      <c r="E93" s="29" t="s">
        <v>9435</v>
      </c>
      <c r="G93" t="s">
        <v>9497</v>
      </c>
    </row>
    <row r="94" spans="1:7" x14ac:dyDescent="0.25">
      <c r="C94" t="s">
        <v>9279</v>
      </c>
      <c r="E94" s="29" t="s">
        <v>9436</v>
      </c>
      <c r="G94" t="s">
        <v>9498</v>
      </c>
    </row>
    <row r="95" spans="1:7" x14ac:dyDescent="0.25">
      <c r="A95" t="s">
        <v>9308</v>
      </c>
      <c r="C95" s="29"/>
      <c r="G95" s="29"/>
    </row>
    <row r="96" spans="1:7" x14ac:dyDescent="0.25">
      <c r="A96" s="29"/>
      <c r="C96" s="29" t="s">
        <v>9371</v>
      </c>
      <c r="E96" t="s">
        <v>9296</v>
      </c>
      <c r="G96" s="29" t="s">
        <v>9429</v>
      </c>
    </row>
    <row r="97" spans="1:7" x14ac:dyDescent="0.25">
      <c r="A97" s="29" t="s">
        <v>9309</v>
      </c>
      <c r="C97" s="29" t="s">
        <v>9372</v>
      </c>
      <c r="E97" s="29"/>
    </row>
    <row r="98" spans="1:7" x14ac:dyDescent="0.25">
      <c r="A98" s="29" t="s">
        <v>9310</v>
      </c>
      <c r="E98" s="29" t="s">
        <v>9437</v>
      </c>
      <c r="G98" t="s">
        <v>9279</v>
      </c>
    </row>
    <row r="99" spans="1:7" x14ac:dyDescent="0.25">
      <c r="C99" t="s">
        <v>9296</v>
      </c>
      <c r="E99" s="29" t="s">
        <v>9438</v>
      </c>
      <c r="G99" s="29"/>
    </row>
    <row r="100" spans="1:7" x14ac:dyDescent="0.25">
      <c r="A100" t="s">
        <v>9311</v>
      </c>
      <c r="C100" s="29"/>
      <c r="E100" s="29" t="s">
        <v>9439</v>
      </c>
      <c r="G100" s="29" t="s">
        <v>9499</v>
      </c>
    </row>
    <row r="101" spans="1:7" x14ac:dyDescent="0.25">
      <c r="A101" s="29"/>
      <c r="C101" s="29" t="s">
        <v>9373</v>
      </c>
    </row>
    <row r="102" spans="1:7" x14ac:dyDescent="0.25">
      <c r="A102" s="29" t="s">
        <v>9312</v>
      </c>
      <c r="C102" s="29" t="s">
        <v>9374</v>
      </c>
      <c r="E102" t="s">
        <v>9440</v>
      </c>
      <c r="G102" t="s">
        <v>9296</v>
      </c>
    </row>
    <row r="103" spans="1:7" x14ac:dyDescent="0.25">
      <c r="A103" s="29" t="s">
        <v>9313</v>
      </c>
      <c r="C103" s="29" t="s">
        <v>9375</v>
      </c>
      <c r="G103" s="29"/>
    </row>
    <row r="104" spans="1:7" x14ac:dyDescent="0.25">
      <c r="G104" s="29" t="s">
        <v>9500</v>
      </c>
    </row>
    <row r="105" spans="1:7" x14ac:dyDescent="0.25">
      <c r="A105" t="s">
        <v>8832</v>
      </c>
      <c r="C105" t="s">
        <v>9376</v>
      </c>
      <c r="G105" s="29" t="s">
        <v>9375</v>
      </c>
    </row>
    <row r="106" spans="1:7" x14ac:dyDescent="0.25">
      <c r="A106" s="29"/>
      <c r="C106" t="s">
        <v>9377</v>
      </c>
      <c r="E106" t="s">
        <v>9441</v>
      </c>
      <c r="G106" s="29" t="s">
        <v>9501</v>
      </c>
    </row>
    <row r="107" spans="1:7" x14ac:dyDescent="0.25">
      <c r="A107" s="29" t="s">
        <v>9314</v>
      </c>
    </row>
    <row r="108" spans="1:7" x14ac:dyDescent="0.25">
      <c r="C108" t="s">
        <v>9378</v>
      </c>
      <c r="E108" t="s">
        <v>9317</v>
      </c>
      <c r="G108" t="s">
        <v>9502</v>
      </c>
    </row>
    <row r="109" spans="1:7" x14ac:dyDescent="0.25">
      <c r="A109" t="s">
        <v>9315</v>
      </c>
      <c r="E109" s="29"/>
      <c r="G109" s="29"/>
    </row>
    <row r="110" spans="1:7" x14ac:dyDescent="0.25">
      <c r="E110" s="29" t="s">
        <v>9442</v>
      </c>
      <c r="G110" s="29" t="s">
        <v>9503</v>
      </c>
    </row>
    <row r="111" spans="1:7" x14ac:dyDescent="0.25">
      <c r="E111" s="29" t="s">
        <v>9443</v>
      </c>
    </row>
    <row r="112" spans="1:7" x14ac:dyDescent="0.25">
      <c r="C112" t="s">
        <v>9379</v>
      </c>
      <c r="E112" s="29" t="s">
        <v>9444</v>
      </c>
      <c r="G112" t="s">
        <v>9384</v>
      </c>
    </row>
    <row r="113" spans="1:7" ht="24" x14ac:dyDescent="0.25">
      <c r="A113" s="33" t="s">
        <v>9316</v>
      </c>
      <c r="C113" s="29"/>
    </row>
    <row r="114" spans="1:7" x14ac:dyDescent="0.25">
      <c r="C114" s="29" t="s">
        <v>9301</v>
      </c>
      <c r="E114" t="s">
        <v>9358</v>
      </c>
    </row>
    <row r="115" spans="1:7" x14ac:dyDescent="0.25">
      <c r="A115" s="7" t="s">
        <v>9317</v>
      </c>
      <c r="E115" s="29"/>
    </row>
    <row r="116" spans="1:7" x14ac:dyDescent="0.25">
      <c r="A116" s="29"/>
      <c r="C116" t="s">
        <v>9279</v>
      </c>
      <c r="E116" s="29" t="s">
        <v>9445</v>
      </c>
      <c r="G116" t="s">
        <v>9504</v>
      </c>
    </row>
    <row r="117" spans="1:7" x14ac:dyDescent="0.25">
      <c r="A117" s="29" t="s">
        <v>9318</v>
      </c>
      <c r="C117" s="29"/>
      <c r="E117" s="29" t="s">
        <v>9446</v>
      </c>
    </row>
    <row r="118" spans="1:7" x14ac:dyDescent="0.25">
      <c r="A118" s="29" t="s">
        <v>9319</v>
      </c>
      <c r="C118" s="29" t="s">
        <v>9380</v>
      </c>
      <c r="G118" t="s">
        <v>9505</v>
      </c>
    </row>
    <row r="119" spans="1:7" x14ac:dyDescent="0.25">
      <c r="A119" s="29" t="s">
        <v>9320</v>
      </c>
      <c r="E119" t="s">
        <v>9296</v>
      </c>
      <c r="G119" s="29"/>
    </row>
    <row r="120" spans="1:7" x14ac:dyDescent="0.25">
      <c r="C120" t="s">
        <v>9296</v>
      </c>
      <c r="E120" s="29"/>
      <c r="G120" s="29" t="s">
        <v>8968</v>
      </c>
    </row>
    <row r="121" spans="1:7" x14ac:dyDescent="0.25">
      <c r="A121" t="s">
        <v>9321</v>
      </c>
      <c r="C121" s="29"/>
      <c r="E121" s="29" t="s">
        <v>9447</v>
      </c>
    </row>
    <row r="122" spans="1:7" x14ac:dyDescent="0.25">
      <c r="C122" s="29" t="s">
        <v>9381</v>
      </c>
      <c r="E122" s="29" t="s">
        <v>9448</v>
      </c>
      <c r="G122" t="s">
        <v>9279</v>
      </c>
    </row>
    <row r="123" spans="1:7" x14ac:dyDescent="0.25">
      <c r="A123" t="s">
        <v>9322</v>
      </c>
      <c r="C123" s="29" t="s">
        <v>9382</v>
      </c>
      <c r="G123" s="29"/>
    </row>
    <row r="124" spans="1:7" x14ac:dyDescent="0.25">
      <c r="A124" s="29"/>
      <c r="C124" s="29" t="s">
        <v>9383</v>
      </c>
      <c r="E124" t="s">
        <v>9449</v>
      </c>
      <c r="G124" s="29" t="s">
        <v>8823</v>
      </c>
    </row>
    <row r="125" spans="1:7" x14ac:dyDescent="0.25">
      <c r="A125" s="29" t="s">
        <v>9323</v>
      </c>
    </row>
    <row r="126" spans="1:7" x14ac:dyDescent="0.25">
      <c r="A126" s="29" t="s">
        <v>9324</v>
      </c>
      <c r="C126" t="s">
        <v>9384</v>
      </c>
      <c r="G126" t="s">
        <v>9287</v>
      </c>
    </row>
    <row r="127" spans="1:7" x14ac:dyDescent="0.25">
      <c r="A127" s="29" t="s">
        <v>9325</v>
      </c>
      <c r="G127" s="29"/>
    </row>
    <row r="128" spans="1:7" x14ac:dyDescent="0.25">
      <c r="E128" t="s">
        <v>9450</v>
      </c>
      <c r="G128" s="29" t="s">
        <v>9506</v>
      </c>
    </row>
    <row r="129" spans="1:7" x14ac:dyDescent="0.25">
      <c r="A129" t="s">
        <v>9326</v>
      </c>
    </row>
    <row r="130" spans="1:7" x14ac:dyDescent="0.25">
      <c r="C130" t="s">
        <v>9385</v>
      </c>
      <c r="E130" t="s">
        <v>9451</v>
      </c>
      <c r="G130" t="s">
        <v>9296</v>
      </c>
    </row>
    <row r="131" spans="1:7" x14ac:dyDescent="0.25">
      <c r="A131" t="s">
        <v>9327</v>
      </c>
      <c r="G131" s="29"/>
    </row>
    <row r="132" spans="1:7" x14ac:dyDescent="0.25">
      <c r="C132" t="s">
        <v>9386</v>
      </c>
      <c r="E132" t="s">
        <v>9452</v>
      </c>
      <c r="G132" s="29" t="s">
        <v>9507</v>
      </c>
    </row>
    <row r="133" spans="1:7" x14ac:dyDescent="0.25">
      <c r="E133" t="s">
        <v>9453</v>
      </c>
      <c r="G133" s="29" t="s">
        <v>9508</v>
      </c>
    </row>
    <row r="134" spans="1:7" x14ac:dyDescent="0.25">
      <c r="C134" t="s">
        <v>9387</v>
      </c>
      <c r="E134" s="29"/>
      <c r="G134" s="29" t="s">
        <v>9509</v>
      </c>
    </row>
    <row r="135" spans="1:7" ht="24" x14ac:dyDescent="0.25">
      <c r="A135" s="33" t="s">
        <v>9328</v>
      </c>
      <c r="C135" s="29"/>
      <c r="E135" s="29" t="s">
        <v>9454</v>
      </c>
    </row>
    <row r="136" spans="1:7" x14ac:dyDescent="0.25">
      <c r="C136" s="29" t="s">
        <v>9388</v>
      </c>
      <c r="E136" s="29" t="s">
        <v>9455</v>
      </c>
      <c r="G136" t="s">
        <v>9358</v>
      </c>
    </row>
    <row r="137" spans="1:7" x14ac:dyDescent="0.25">
      <c r="A137" t="s">
        <v>9329</v>
      </c>
      <c r="G137" s="29"/>
    </row>
    <row r="138" spans="1:7" x14ac:dyDescent="0.25">
      <c r="A138" s="29"/>
      <c r="C138" t="s">
        <v>9389</v>
      </c>
      <c r="E138" t="s">
        <v>9358</v>
      </c>
      <c r="G138" s="29" t="s">
        <v>9510</v>
      </c>
    </row>
    <row r="139" spans="1:7" x14ac:dyDescent="0.25">
      <c r="A139" s="29" t="s">
        <v>9330</v>
      </c>
      <c r="C139" s="29"/>
      <c r="E139" s="29"/>
    </row>
    <row r="140" spans="1:7" x14ac:dyDescent="0.25">
      <c r="A140" s="29" t="s">
        <v>9331</v>
      </c>
      <c r="C140" s="29" t="s">
        <v>9390</v>
      </c>
      <c r="E140" s="29" t="s">
        <v>9456</v>
      </c>
      <c r="G140" t="s">
        <v>9351</v>
      </c>
    </row>
    <row r="142" spans="1:7" x14ac:dyDescent="0.25">
      <c r="C142" t="s">
        <v>9391</v>
      </c>
    </row>
    <row r="144" spans="1:7" x14ac:dyDescent="0.25">
      <c r="E144" t="s">
        <v>9392</v>
      </c>
      <c r="G144" t="s">
        <v>9511</v>
      </c>
    </row>
    <row r="145" spans="3:7" x14ac:dyDescent="0.25">
      <c r="E145" s="29"/>
    </row>
    <row r="146" spans="3:7" x14ac:dyDescent="0.25">
      <c r="C146" t="s">
        <v>9392</v>
      </c>
      <c r="E146" s="29" t="s">
        <v>9393</v>
      </c>
      <c r="G146" t="s">
        <v>9451</v>
      </c>
    </row>
    <row r="147" spans="3:7" x14ac:dyDescent="0.25">
      <c r="C147" s="29"/>
      <c r="E147" s="29" t="s">
        <v>9457</v>
      </c>
    </row>
    <row r="148" spans="3:7" x14ac:dyDescent="0.25">
      <c r="C148" s="29" t="s">
        <v>9393</v>
      </c>
      <c r="E148" s="29" t="s">
        <v>9458</v>
      </c>
      <c r="G148" t="s">
        <v>9387</v>
      </c>
    </row>
    <row r="149" spans="3:7" x14ac:dyDescent="0.25">
      <c r="C149" s="29" t="s">
        <v>9394</v>
      </c>
      <c r="G149" t="s">
        <v>9388</v>
      </c>
    </row>
    <row r="150" spans="3:7" x14ac:dyDescent="0.25">
      <c r="C150" s="29" t="s">
        <v>9395</v>
      </c>
      <c r="E150" t="s">
        <v>9368</v>
      </c>
    </row>
    <row r="151" spans="3:7" x14ac:dyDescent="0.25">
      <c r="G151" t="s">
        <v>9389</v>
      </c>
    </row>
    <row r="152" spans="3:7" x14ac:dyDescent="0.25">
      <c r="C152" t="s">
        <v>9351</v>
      </c>
      <c r="G152" t="s">
        <v>9390</v>
      </c>
    </row>
    <row r="154" spans="3:7" x14ac:dyDescent="0.25">
      <c r="E154" t="s">
        <v>9396</v>
      </c>
      <c r="G154" t="s">
        <v>9512</v>
      </c>
    </row>
    <row r="155" spans="3:7" x14ac:dyDescent="0.25">
      <c r="E155" s="29"/>
    </row>
    <row r="156" spans="3:7" x14ac:dyDescent="0.25">
      <c r="C156" t="s">
        <v>9396</v>
      </c>
      <c r="E156" s="29" t="s">
        <v>9459</v>
      </c>
    </row>
    <row r="157" spans="3:7" x14ac:dyDescent="0.25">
      <c r="C157" s="29"/>
      <c r="E157" s="29" t="s">
        <v>9460</v>
      </c>
    </row>
    <row r="158" spans="3:7" x14ac:dyDescent="0.25">
      <c r="C158" s="29" t="s">
        <v>9397</v>
      </c>
      <c r="E158" s="29" t="s">
        <v>9461</v>
      </c>
      <c r="G158" t="s">
        <v>9392</v>
      </c>
    </row>
    <row r="159" spans="3:7" x14ac:dyDescent="0.25">
      <c r="C159" s="29" t="s">
        <v>9398</v>
      </c>
      <c r="E159" s="29" t="s">
        <v>9462</v>
      </c>
      <c r="G159" s="29"/>
    </row>
    <row r="160" spans="3:7" x14ac:dyDescent="0.25">
      <c r="C160" s="29" t="s">
        <v>9399</v>
      </c>
      <c r="G160" s="29" t="s">
        <v>9513</v>
      </c>
    </row>
    <row r="161" spans="3:7" x14ac:dyDescent="0.25">
      <c r="C161" s="29" t="s">
        <v>9400</v>
      </c>
      <c r="G161" s="29" t="s">
        <v>9514</v>
      </c>
    </row>
    <row r="162" spans="3:7" x14ac:dyDescent="0.25">
      <c r="G162" s="29" t="s">
        <v>9515</v>
      </c>
    </row>
    <row r="163" spans="3:7" x14ac:dyDescent="0.25">
      <c r="E163" t="s">
        <v>9401</v>
      </c>
      <c r="G163" s="29" t="s">
        <v>9516</v>
      </c>
    </row>
    <row r="164" spans="3:7" x14ac:dyDescent="0.25">
      <c r="E164" s="29"/>
    </row>
    <row r="165" spans="3:7" x14ac:dyDescent="0.25">
      <c r="C165" t="s">
        <v>9401</v>
      </c>
      <c r="E165" s="29" t="s">
        <v>9463</v>
      </c>
      <c r="G165" t="s">
        <v>9368</v>
      </c>
    </row>
    <row r="166" spans="3:7" x14ac:dyDescent="0.25">
      <c r="C166" s="29"/>
      <c r="E166" s="29" t="s">
        <v>9464</v>
      </c>
    </row>
    <row r="167" spans="3:7" x14ac:dyDescent="0.25">
      <c r="C167" s="29" t="s">
        <v>9402</v>
      </c>
      <c r="E167" s="29"/>
    </row>
    <row r="168" spans="3:7" x14ac:dyDescent="0.25">
      <c r="C168" s="29" t="s">
        <v>9403</v>
      </c>
      <c r="E168" s="29" t="s">
        <v>9465</v>
      </c>
    </row>
    <row r="169" spans="3:7" x14ac:dyDescent="0.25">
      <c r="C169" s="29"/>
      <c r="E169" s="29" t="s">
        <v>9466</v>
      </c>
      <c r="G169" t="s">
        <v>9396</v>
      </c>
    </row>
    <row r="170" spans="3:7" x14ac:dyDescent="0.25">
      <c r="C170" s="29" t="s">
        <v>9404</v>
      </c>
      <c r="E170" s="29"/>
      <c r="G170" s="29"/>
    </row>
    <row r="171" spans="3:7" x14ac:dyDescent="0.25">
      <c r="C171" s="29" t="s">
        <v>9405</v>
      </c>
      <c r="E171" s="29" t="s">
        <v>9467</v>
      </c>
      <c r="G171" s="29" t="s">
        <v>9517</v>
      </c>
    </row>
    <row r="172" spans="3:7" x14ac:dyDescent="0.25">
      <c r="C172" s="29"/>
      <c r="E172" s="29" t="s">
        <v>9468</v>
      </c>
      <c r="G172" s="29" t="s">
        <v>9518</v>
      </c>
    </row>
    <row r="173" spans="3:7" x14ac:dyDescent="0.25">
      <c r="C173" s="29" t="s">
        <v>9406</v>
      </c>
      <c r="G173" s="29" t="s">
        <v>9519</v>
      </c>
    </row>
    <row r="174" spans="3:7" x14ac:dyDescent="0.25">
      <c r="C174" s="29" t="s">
        <v>9407</v>
      </c>
      <c r="G174" s="29" t="s">
        <v>9520</v>
      </c>
    </row>
    <row r="178" spans="7:7" x14ac:dyDescent="0.25">
      <c r="G178" t="s">
        <v>9401</v>
      </c>
    </row>
    <row r="179" spans="7:7" x14ac:dyDescent="0.25">
      <c r="G179" s="29"/>
    </row>
    <row r="180" spans="7:7" x14ac:dyDescent="0.25">
      <c r="G180" s="29" t="s">
        <v>9521</v>
      </c>
    </row>
    <row r="181" spans="7:7" x14ac:dyDescent="0.25">
      <c r="G181" s="29" t="s">
        <v>9522</v>
      </c>
    </row>
    <row r="182" spans="7:7" x14ac:dyDescent="0.25">
      <c r="G182" s="29"/>
    </row>
    <row r="183" spans="7:7" x14ac:dyDescent="0.25">
      <c r="G183" s="29" t="s">
        <v>9523</v>
      </c>
    </row>
    <row r="184" spans="7:7" x14ac:dyDescent="0.25">
      <c r="G184" s="29" t="s">
        <v>9524</v>
      </c>
    </row>
    <row r="185" spans="7:7" x14ac:dyDescent="0.25">
      <c r="G185" s="29"/>
    </row>
    <row r="186" spans="7:7" x14ac:dyDescent="0.25">
      <c r="G186" s="29" t="s">
        <v>9525</v>
      </c>
    </row>
    <row r="187" spans="7:7" x14ac:dyDescent="0.25">
      <c r="G187" s="29" t="s">
        <v>9526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90AC-24A7-483B-B5CD-770C8EEA85C6}">
  <dimension ref="A1:G179"/>
  <sheetViews>
    <sheetView workbookViewId="0">
      <selection activeCell="G1" sqref="G1:G1048576"/>
    </sheetView>
  </sheetViews>
  <sheetFormatPr defaultRowHeight="15" x14ac:dyDescent="0.25"/>
  <cols>
    <col min="1" max="1" width="57.5703125" bestFit="1" customWidth="1"/>
    <col min="2" max="2" width="3.42578125" customWidth="1"/>
    <col min="3" max="3" width="88" bestFit="1" customWidth="1"/>
    <col min="4" max="4" width="4.140625" customWidth="1"/>
    <col min="5" max="5" width="50.5703125" bestFit="1" customWidth="1"/>
    <col min="6" max="6" width="4.28515625" customWidth="1"/>
    <col min="7" max="7" width="71.140625" bestFit="1" customWidth="1"/>
  </cols>
  <sheetData>
    <row r="1" spans="1:7" x14ac:dyDescent="0.25">
      <c r="A1" t="s">
        <v>9527</v>
      </c>
      <c r="C1" t="s">
        <v>9590</v>
      </c>
      <c r="E1" t="s">
        <v>9675</v>
      </c>
      <c r="G1" t="s">
        <v>9743</v>
      </c>
    </row>
    <row r="2" spans="1:7" x14ac:dyDescent="0.25">
      <c r="A2" t="s">
        <v>9528</v>
      </c>
      <c r="C2" t="s">
        <v>9591</v>
      </c>
      <c r="E2" t="s">
        <v>9676</v>
      </c>
      <c r="G2" t="s">
        <v>9744</v>
      </c>
    </row>
    <row r="4" spans="1:7" x14ac:dyDescent="0.25">
      <c r="A4" t="s">
        <v>9334</v>
      </c>
      <c r="C4" t="s">
        <v>9587</v>
      </c>
      <c r="E4" t="s">
        <v>9596</v>
      </c>
      <c r="G4" t="s">
        <v>9745</v>
      </c>
    </row>
    <row r="5" spans="1:7" x14ac:dyDescent="0.25">
      <c r="A5" s="29"/>
      <c r="C5" s="29"/>
      <c r="E5" s="29"/>
      <c r="G5" s="7" t="s">
        <v>9746</v>
      </c>
    </row>
    <row r="6" spans="1:7" x14ac:dyDescent="0.25">
      <c r="A6" s="29" t="s">
        <v>9529</v>
      </c>
      <c r="C6" s="29" t="s">
        <v>9592</v>
      </c>
      <c r="E6" s="29" t="s">
        <v>9677</v>
      </c>
      <c r="G6" s="7" t="s">
        <v>9747</v>
      </c>
    </row>
    <row r="7" spans="1:7" x14ac:dyDescent="0.25">
      <c r="A7" s="29" t="s">
        <v>9530</v>
      </c>
      <c r="C7" s="29" t="s">
        <v>9262</v>
      </c>
      <c r="E7" s="29" t="s">
        <v>9530</v>
      </c>
      <c r="G7" s="7" t="s">
        <v>9748</v>
      </c>
    </row>
    <row r="8" spans="1:7" x14ac:dyDescent="0.25">
      <c r="A8" s="29" t="s">
        <v>9531</v>
      </c>
      <c r="C8" s="29" t="s">
        <v>9593</v>
      </c>
      <c r="E8" s="29" t="s">
        <v>9678</v>
      </c>
    </row>
    <row r="9" spans="1:7" x14ac:dyDescent="0.25">
      <c r="A9" s="29"/>
      <c r="C9" s="29" t="s">
        <v>9594</v>
      </c>
      <c r="E9" s="29"/>
      <c r="G9" s="7" t="s">
        <v>9749</v>
      </c>
    </row>
    <row r="10" spans="1:7" x14ac:dyDescent="0.25">
      <c r="A10" s="29" t="s">
        <v>9532</v>
      </c>
      <c r="E10" s="29" t="s">
        <v>9679</v>
      </c>
      <c r="G10" s="29"/>
    </row>
    <row r="11" spans="1:7" x14ac:dyDescent="0.25">
      <c r="A11" s="29" t="s">
        <v>9533</v>
      </c>
      <c r="C11" t="s">
        <v>9595</v>
      </c>
      <c r="E11" s="29" t="s">
        <v>9533</v>
      </c>
      <c r="G11" s="29" t="s">
        <v>9750</v>
      </c>
    </row>
    <row r="12" spans="1:7" x14ac:dyDescent="0.25">
      <c r="A12" s="29" t="s">
        <v>9534</v>
      </c>
      <c r="E12" s="29" t="s">
        <v>9680</v>
      </c>
      <c r="G12" s="29" t="s">
        <v>9701</v>
      </c>
    </row>
    <row r="13" spans="1:7" x14ac:dyDescent="0.25">
      <c r="A13" s="29"/>
      <c r="C13" t="s">
        <v>9596</v>
      </c>
      <c r="E13" s="29"/>
      <c r="G13" s="29" t="s">
        <v>9751</v>
      </c>
    </row>
    <row r="14" spans="1:7" x14ac:dyDescent="0.25">
      <c r="A14" s="29" t="s">
        <v>9535</v>
      </c>
      <c r="C14" s="29"/>
      <c r="E14" s="29" t="s">
        <v>9681</v>
      </c>
      <c r="G14" s="29" t="s">
        <v>9752</v>
      </c>
    </row>
    <row r="15" spans="1:7" x14ac:dyDescent="0.25">
      <c r="A15" s="29" t="s">
        <v>9536</v>
      </c>
      <c r="C15" s="29" t="s">
        <v>9597</v>
      </c>
      <c r="E15" s="29" t="s">
        <v>9682</v>
      </c>
    </row>
    <row r="16" spans="1:7" x14ac:dyDescent="0.25">
      <c r="A16" s="29" t="s">
        <v>9537</v>
      </c>
      <c r="C16" s="29" t="s">
        <v>9536</v>
      </c>
      <c r="E16" s="29" t="s">
        <v>9683</v>
      </c>
      <c r="G16" t="s">
        <v>9753</v>
      </c>
    </row>
    <row r="17" spans="1:7" x14ac:dyDescent="0.25">
      <c r="C17" s="29" t="s">
        <v>9598</v>
      </c>
      <c r="G17" s="7" t="s">
        <v>9754</v>
      </c>
    </row>
    <row r="18" spans="1:7" x14ac:dyDescent="0.25">
      <c r="A18" t="s">
        <v>9538</v>
      </c>
      <c r="C18" s="29"/>
      <c r="E18" t="s">
        <v>9684</v>
      </c>
      <c r="G18" s="7" t="s">
        <v>9755</v>
      </c>
    </row>
    <row r="19" spans="1:7" x14ac:dyDescent="0.25">
      <c r="C19" s="29" t="s">
        <v>9599</v>
      </c>
      <c r="G19" s="7" t="s">
        <v>9756</v>
      </c>
    </row>
    <row r="20" spans="1:7" x14ac:dyDescent="0.25">
      <c r="A20" t="s">
        <v>249</v>
      </c>
      <c r="C20" s="29" t="s">
        <v>9600</v>
      </c>
      <c r="E20" t="s">
        <v>9317</v>
      </c>
    </row>
    <row r="21" spans="1:7" x14ac:dyDescent="0.25">
      <c r="A21" t="s">
        <v>9539</v>
      </c>
      <c r="C21" s="29" t="s">
        <v>9601</v>
      </c>
      <c r="E21" t="s">
        <v>9570</v>
      </c>
      <c r="G21" s="7" t="s">
        <v>9749</v>
      </c>
    </row>
    <row r="22" spans="1:7" x14ac:dyDescent="0.25">
      <c r="C22" s="29"/>
      <c r="G22" s="29"/>
    </row>
    <row r="23" spans="1:7" x14ac:dyDescent="0.25">
      <c r="A23" t="s">
        <v>8819</v>
      </c>
      <c r="C23" s="29" t="s">
        <v>9602</v>
      </c>
      <c r="E23" t="s">
        <v>8819</v>
      </c>
      <c r="G23" s="29" t="s">
        <v>1920</v>
      </c>
    </row>
    <row r="24" spans="1:7" x14ac:dyDescent="0.25">
      <c r="A24" t="s">
        <v>9540</v>
      </c>
      <c r="C24" s="29" t="s">
        <v>9603</v>
      </c>
      <c r="E24" t="s">
        <v>9318</v>
      </c>
      <c r="G24" s="29" t="s">
        <v>9757</v>
      </c>
    </row>
    <row r="25" spans="1:7" x14ac:dyDescent="0.25">
      <c r="A25" t="s">
        <v>9541</v>
      </c>
      <c r="C25" s="29" t="s">
        <v>9604</v>
      </c>
      <c r="E25" t="s">
        <v>9685</v>
      </c>
      <c r="G25" s="29" t="s">
        <v>9758</v>
      </c>
    </row>
    <row r="27" spans="1:7" x14ac:dyDescent="0.25">
      <c r="A27" t="s">
        <v>9296</v>
      </c>
      <c r="C27" t="s">
        <v>9605</v>
      </c>
      <c r="E27" t="s">
        <v>9287</v>
      </c>
      <c r="G27" t="s">
        <v>9759</v>
      </c>
    </row>
    <row r="28" spans="1:7" x14ac:dyDescent="0.25">
      <c r="A28" t="s">
        <v>9542</v>
      </c>
      <c r="E28" t="s">
        <v>9571</v>
      </c>
      <c r="G28" s="7" t="s">
        <v>9746</v>
      </c>
    </row>
    <row r="29" spans="1:7" x14ac:dyDescent="0.25">
      <c r="A29" t="s">
        <v>9543</v>
      </c>
      <c r="C29" t="s">
        <v>154</v>
      </c>
      <c r="G29" s="7" t="s">
        <v>9755</v>
      </c>
    </row>
    <row r="30" spans="1:7" x14ac:dyDescent="0.25">
      <c r="A30" t="s">
        <v>9544</v>
      </c>
      <c r="C30" t="s">
        <v>9539</v>
      </c>
      <c r="E30" t="s">
        <v>9296</v>
      </c>
      <c r="G30" s="7" t="s">
        <v>9760</v>
      </c>
    </row>
    <row r="31" spans="1:7" x14ac:dyDescent="0.25">
      <c r="E31" s="29"/>
    </row>
    <row r="32" spans="1:7" x14ac:dyDescent="0.25">
      <c r="A32" t="s">
        <v>9545</v>
      </c>
      <c r="C32" t="s">
        <v>8819</v>
      </c>
      <c r="E32" s="29" t="s">
        <v>9686</v>
      </c>
      <c r="G32" s="7" t="s">
        <v>9749</v>
      </c>
    </row>
    <row r="33" spans="1:7" x14ac:dyDescent="0.25">
      <c r="A33" t="s">
        <v>9546</v>
      </c>
      <c r="C33" t="s">
        <v>9606</v>
      </c>
      <c r="E33" s="29" t="s">
        <v>9687</v>
      </c>
      <c r="G33" s="29"/>
    </row>
    <row r="34" spans="1:7" x14ac:dyDescent="0.25">
      <c r="E34" s="29" t="s">
        <v>9688</v>
      </c>
      <c r="G34" s="29" t="s">
        <v>9640</v>
      </c>
    </row>
    <row r="35" spans="1:7" x14ac:dyDescent="0.25">
      <c r="A35" t="s">
        <v>9440</v>
      </c>
      <c r="C35" t="s">
        <v>9296</v>
      </c>
      <c r="G35" s="29" t="s">
        <v>9761</v>
      </c>
    </row>
    <row r="36" spans="1:7" x14ac:dyDescent="0.25">
      <c r="C36" t="s">
        <v>1920</v>
      </c>
      <c r="E36" t="s">
        <v>9689</v>
      </c>
      <c r="G36" s="29" t="s">
        <v>9762</v>
      </c>
    </row>
    <row r="37" spans="1:7" x14ac:dyDescent="0.25">
      <c r="A37" t="s">
        <v>9547</v>
      </c>
      <c r="C37" t="s">
        <v>9607</v>
      </c>
      <c r="E37" t="s">
        <v>9690</v>
      </c>
    </row>
    <row r="38" spans="1:7" x14ac:dyDescent="0.25">
      <c r="C38" t="s">
        <v>9608</v>
      </c>
      <c r="E38" s="29"/>
      <c r="G38" t="s">
        <v>9763</v>
      </c>
    </row>
    <row r="39" spans="1:7" x14ac:dyDescent="0.25">
      <c r="A39" t="s">
        <v>9548</v>
      </c>
      <c r="C39" t="s">
        <v>9609</v>
      </c>
      <c r="E39" s="29" t="s">
        <v>9691</v>
      </c>
      <c r="G39" s="7" t="s">
        <v>9746</v>
      </c>
    </row>
    <row r="40" spans="1:7" x14ac:dyDescent="0.25">
      <c r="A40" t="s">
        <v>9549</v>
      </c>
      <c r="G40" s="7" t="s">
        <v>9764</v>
      </c>
    </row>
    <row r="41" spans="1:7" x14ac:dyDescent="0.25">
      <c r="C41" t="s">
        <v>9545</v>
      </c>
      <c r="E41" t="s">
        <v>9692</v>
      </c>
      <c r="G41" s="7" t="s">
        <v>9765</v>
      </c>
    </row>
    <row r="42" spans="1:7" x14ac:dyDescent="0.25">
      <c r="A42" t="s">
        <v>8819</v>
      </c>
      <c r="C42" t="s">
        <v>9610</v>
      </c>
      <c r="E42" s="29"/>
    </row>
    <row r="43" spans="1:7" x14ac:dyDescent="0.25">
      <c r="A43" t="s">
        <v>9550</v>
      </c>
      <c r="E43" s="29" t="s">
        <v>9693</v>
      </c>
      <c r="G43" s="7" t="s">
        <v>9749</v>
      </c>
    </row>
    <row r="44" spans="1:7" x14ac:dyDescent="0.25">
      <c r="C44" t="s">
        <v>9553</v>
      </c>
      <c r="G44" s="29"/>
    </row>
    <row r="45" spans="1:7" x14ac:dyDescent="0.25">
      <c r="A45" t="s">
        <v>9296</v>
      </c>
      <c r="C45" t="s">
        <v>9611</v>
      </c>
      <c r="E45" t="s">
        <v>9694</v>
      </c>
      <c r="G45" s="29" t="s">
        <v>9766</v>
      </c>
    </row>
    <row r="46" spans="1:7" x14ac:dyDescent="0.25">
      <c r="A46" t="s">
        <v>1920</v>
      </c>
      <c r="E46" s="29"/>
      <c r="G46" s="29" t="s">
        <v>9767</v>
      </c>
    </row>
    <row r="47" spans="1:7" x14ac:dyDescent="0.25">
      <c r="A47" t="s">
        <v>9551</v>
      </c>
      <c r="C47" t="s">
        <v>9351</v>
      </c>
      <c r="E47" s="29" t="s">
        <v>9695</v>
      </c>
      <c r="G47" s="29" t="s">
        <v>9768</v>
      </c>
    </row>
    <row r="48" spans="1:7" x14ac:dyDescent="0.25">
      <c r="A48" t="s">
        <v>9552</v>
      </c>
    </row>
    <row r="49" spans="1:7" x14ac:dyDescent="0.25">
      <c r="C49" t="s">
        <v>9612</v>
      </c>
      <c r="E49" t="s">
        <v>9696</v>
      </c>
      <c r="G49" t="s">
        <v>9769</v>
      </c>
    </row>
    <row r="50" spans="1:7" x14ac:dyDescent="0.25">
      <c r="A50" t="s">
        <v>9553</v>
      </c>
      <c r="G50" s="7" t="s">
        <v>9746</v>
      </c>
    </row>
    <row r="51" spans="1:7" x14ac:dyDescent="0.25">
      <c r="A51" t="s">
        <v>9554</v>
      </c>
      <c r="C51" t="s">
        <v>9613</v>
      </c>
      <c r="E51" t="s">
        <v>9697</v>
      </c>
      <c r="G51" s="7" t="s">
        <v>9747</v>
      </c>
    </row>
    <row r="52" spans="1:7" x14ac:dyDescent="0.25">
      <c r="C52" t="s">
        <v>9614</v>
      </c>
      <c r="G52" s="7" t="s">
        <v>9770</v>
      </c>
    </row>
    <row r="53" spans="1:7" x14ac:dyDescent="0.25">
      <c r="A53" t="s">
        <v>9384</v>
      </c>
      <c r="E53" t="s">
        <v>9698</v>
      </c>
    </row>
    <row r="54" spans="1:7" x14ac:dyDescent="0.25">
      <c r="C54" t="s">
        <v>8819</v>
      </c>
      <c r="G54" s="7" t="s">
        <v>9749</v>
      </c>
    </row>
    <row r="55" spans="1:7" x14ac:dyDescent="0.25">
      <c r="A55" t="s">
        <v>9555</v>
      </c>
      <c r="C55" t="s">
        <v>9615</v>
      </c>
      <c r="E55" t="s">
        <v>9556</v>
      </c>
      <c r="G55" s="29"/>
    </row>
    <row r="56" spans="1:7" x14ac:dyDescent="0.25">
      <c r="E56" t="s">
        <v>9699</v>
      </c>
      <c r="G56" s="29" t="s">
        <v>9646</v>
      </c>
    </row>
    <row r="57" spans="1:7" x14ac:dyDescent="0.25">
      <c r="A57" t="s">
        <v>9556</v>
      </c>
      <c r="C57" t="s">
        <v>9296</v>
      </c>
      <c r="G57" s="29" t="s">
        <v>9647</v>
      </c>
    </row>
    <row r="58" spans="1:7" x14ac:dyDescent="0.25">
      <c r="A58" t="s">
        <v>9557</v>
      </c>
      <c r="C58" t="s">
        <v>9616</v>
      </c>
      <c r="E58" t="s">
        <v>8819</v>
      </c>
      <c r="G58" s="29" t="s">
        <v>9771</v>
      </c>
    </row>
    <row r="59" spans="1:7" x14ac:dyDescent="0.25">
      <c r="C59" t="s">
        <v>9617</v>
      </c>
      <c r="E59" t="s">
        <v>9700</v>
      </c>
      <c r="G59" s="29" t="s">
        <v>9772</v>
      </c>
    </row>
    <row r="60" spans="1:7" x14ac:dyDescent="0.25">
      <c r="A60" t="s">
        <v>8819</v>
      </c>
      <c r="C60" t="s">
        <v>9618</v>
      </c>
    </row>
    <row r="61" spans="1:7" x14ac:dyDescent="0.25">
      <c r="A61" t="s">
        <v>9558</v>
      </c>
      <c r="E61" t="s">
        <v>9296</v>
      </c>
      <c r="G61" t="s">
        <v>9773</v>
      </c>
    </row>
    <row r="62" spans="1:7" x14ac:dyDescent="0.25">
      <c r="C62" t="s">
        <v>9619</v>
      </c>
      <c r="E62" s="29"/>
      <c r="G62" s="7" t="s">
        <v>9746</v>
      </c>
    </row>
    <row r="63" spans="1:7" x14ac:dyDescent="0.25">
      <c r="A63" t="s">
        <v>9296</v>
      </c>
      <c r="C63" t="s">
        <v>9620</v>
      </c>
      <c r="E63" s="29" t="s">
        <v>1920</v>
      </c>
      <c r="G63" s="7" t="s">
        <v>9774</v>
      </c>
    </row>
    <row r="64" spans="1:7" x14ac:dyDescent="0.25">
      <c r="A64" s="2">
        <v>37288</v>
      </c>
      <c r="E64" s="29" t="s">
        <v>9701</v>
      </c>
      <c r="G64" s="7" t="s">
        <v>9775</v>
      </c>
    </row>
    <row r="65" spans="1:7" x14ac:dyDescent="0.25">
      <c r="A65" t="s">
        <v>9559</v>
      </c>
      <c r="C65" t="s">
        <v>9440</v>
      </c>
      <c r="E65" s="29" t="s">
        <v>9559</v>
      </c>
    </row>
    <row r="66" spans="1:7" x14ac:dyDescent="0.25">
      <c r="A66" t="s">
        <v>9560</v>
      </c>
      <c r="G66" s="7" t="s">
        <v>9749</v>
      </c>
    </row>
    <row r="67" spans="1:7" x14ac:dyDescent="0.25">
      <c r="C67" t="s">
        <v>9621</v>
      </c>
      <c r="E67" t="s">
        <v>9545</v>
      </c>
      <c r="G67" s="29"/>
    </row>
    <row r="68" spans="1:7" x14ac:dyDescent="0.25">
      <c r="A68" t="s">
        <v>9545</v>
      </c>
      <c r="E68" t="s">
        <v>9702</v>
      </c>
      <c r="G68" s="29" t="s">
        <v>9776</v>
      </c>
    </row>
    <row r="69" spans="1:7" x14ac:dyDescent="0.25">
      <c r="A69" t="s">
        <v>9561</v>
      </c>
      <c r="C69" t="s">
        <v>9622</v>
      </c>
      <c r="G69" s="29" t="s">
        <v>9777</v>
      </c>
    </row>
    <row r="70" spans="1:7" x14ac:dyDescent="0.25">
      <c r="C70" t="s">
        <v>9623</v>
      </c>
      <c r="E70" t="s">
        <v>9351</v>
      </c>
      <c r="G70" s="29" t="s">
        <v>9686</v>
      </c>
    </row>
    <row r="71" spans="1:7" x14ac:dyDescent="0.25">
      <c r="A71" t="s">
        <v>9351</v>
      </c>
    </row>
    <row r="72" spans="1:7" x14ac:dyDescent="0.25">
      <c r="C72" t="s">
        <v>8819</v>
      </c>
      <c r="E72" t="s">
        <v>9703</v>
      </c>
      <c r="G72" t="s">
        <v>9778</v>
      </c>
    </row>
    <row r="73" spans="1:7" x14ac:dyDescent="0.25">
      <c r="A73" t="s">
        <v>9562</v>
      </c>
      <c r="C73" t="s">
        <v>9624</v>
      </c>
      <c r="G73" s="7" t="s">
        <v>9779</v>
      </c>
    </row>
    <row r="74" spans="1:7" x14ac:dyDescent="0.25">
      <c r="E74" t="s">
        <v>9563</v>
      </c>
      <c r="G74" s="7" t="s">
        <v>9780</v>
      </c>
    </row>
    <row r="75" spans="1:7" x14ac:dyDescent="0.25">
      <c r="A75" t="s">
        <v>9563</v>
      </c>
      <c r="C75" t="s">
        <v>9296</v>
      </c>
      <c r="E75" t="s">
        <v>9637</v>
      </c>
    </row>
    <row r="76" spans="1:7" x14ac:dyDescent="0.25">
      <c r="A76" t="s">
        <v>9564</v>
      </c>
      <c r="C76" t="s">
        <v>8865</v>
      </c>
      <c r="G76" s="7" t="s">
        <v>9749</v>
      </c>
    </row>
    <row r="77" spans="1:7" x14ac:dyDescent="0.25">
      <c r="C77" t="s">
        <v>9625</v>
      </c>
      <c r="E77" t="s">
        <v>8819</v>
      </c>
      <c r="G77" s="29"/>
    </row>
    <row r="78" spans="1:7" x14ac:dyDescent="0.25">
      <c r="A78" t="s">
        <v>8819</v>
      </c>
      <c r="C78" t="s">
        <v>9626</v>
      </c>
      <c r="E78" t="s">
        <v>9704</v>
      </c>
      <c r="G78" s="29" t="s">
        <v>9585</v>
      </c>
    </row>
    <row r="79" spans="1:7" x14ac:dyDescent="0.25">
      <c r="A79" t="s">
        <v>9565</v>
      </c>
      <c r="G79" s="29" t="s">
        <v>9781</v>
      </c>
    </row>
    <row r="80" spans="1:7" x14ac:dyDescent="0.25">
      <c r="C80" t="s">
        <v>9358</v>
      </c>
      <c r="E80" t="s">
        <v>9296</v>
      </c>
    </row>
    <row r="81" spans="1:7" x14ac:dyDescent="0.25">
      <c r="A81" t="s">
        <v>9296</v>
      </c>
      <c r="C81" t="s">
        <v>9627</v>
      </c>
      <c r="E81" s="29"/>
      <c r="G81" t="s">
        <v>9782</v>
      </c>
    </row>
    <row r="82" spans="1:7" x14ac:dyDescent="0.25">
      <c r="A82" t="s">
        <v>9566</v>
      </c>
      <c r="E82" s="29" t="s">
        <v>1920</v>
      </c>
      <c r="G82" s="29"/>
    </row>
    <row r="83" spans="1:7" x14ac:dyDescent="0.25">
      <c r="A83" t="s">
        <v>9567</v>
      </c>
      <c r="C83" t="s">
        <v>9368</v>
      </c>
      <c r="E83" s="29" t="s">
        <v>9567</v>
      </c>
      <c r="G83" s="29" t="s">
        <v>9783</v>
      </c>
    </row>
    <row r="84" spans="1:7" x14ac:dyDescent="0.25">
      <c r="A84" t="s">
        <v>9568</v>
      </c>
      <c r="E84" s="29" t="s">
        <v>9705</v>
      </c>
      <c r="G84" s="29" t="s">
        <v>9784</v>
      </c>
    </row>
    <row r="85" spans="1:7" x14ac:dyDescent="0.25">
      <c r="C85" t="s">
        <v>9628</v>
      </c>
      <c r="G85" s="29" t="s">
        <v>9785</v>
      </c>
    </row>
    <row r="86" spans="1:7" x14ac:dyDescent="0.25">
      <c r="A86" t="s">
        <v>9360</v>
      </c>
      <c r="E86" t="s">
        <v>9440</v>
      </c>
      <c r="G86" s="29" t="s">
        <v>9786</v>
      </c>
    </row>
    <row r="87" spans="1:7" x14ac:dyDescent="0.25">
      <c r="C87" t="s">
        <v>9629</v>
      </c>
    </row>
    <row r="88" spans="1:7" x14ac:dyDescent="0.25">
      <c r="A88" t="s">
        <v>9569</v>
      </c>
      <c r="C88" t="s">
        <v>9630</v>
      </c>
      <c r="E88" t="s">
        <v>9706</v>
      </c>
      <c r="G88" t="s">
        <v>9724</v>
      </c>
    </row>
    <row r="90" spans="1:7" x14ac:dyDescent="0.25">
      <c r="A90" t="s">
        <v>9317</v>
      </c>
      <c r="C90" t="s">
        <v>8819</v>
      </c>
      <c r="E90" t="s">
        <v>73</v>
      </c>
      <c r="G90" t="s">
        <v>9787</v>
      </c>
    </row>
    <row r="91" spans="1:7" x14ac:dyDescent="0.25">
      <c r="A91" t="s">
        <v>9570</v>
      </c>
      <c r="C91" t="s">
        <v>9631</v>
      </c>
      <c r="E91" t="s">
        <v>9707</v>
      </c>
      <c r="G91" s="29"/>
    </row>
    <row r="92" spans="1:7" x14ac:dyDescent="0.25">
      <c r="G92" s="29" t="s">
        <v>9788</v>
      </c>
    </row>
    <row r="93" spans="1:7" x14ac:dyDescent="0.25">
      <c r="A93" t="s">
        <v>8819</v>
      </c>
      <c r="C93" t="s">
        <v>9296</v>
      </c>
      <c r="E93" t="s">
        <v>9296</v>
      </c>
    </row>
    <row r="94" spans="1:7" x14ac:dyDescent="0.25">
      <c r="A94" t="s">
        <v>9318</v>
      </c>
      <c r="C94" t="s">
        <v>1920</v>
      </c>
      <c r="E94" s="29"/>
      <c r="G94" t="s">
        <v>9789</v>
      </c>
    </row>
    <row r="95" spans="1:7" x14ac:dyDescent="0.25">
      <c r="C95" t="s">
        <v>9632</v>
      </c>
      <c r="E95" s="29" t="s">
        <v>9708</v>
      </c>
      <c r="G95" s="29"/>
    </row>
    <row r="96" spans="1:7" x14ac:dyDescent="0.25">
      <c r="A96" t="s">
        <v>9287</v>
      </c>
      <c r="C96" t="s">
        <v>9633</v>
      </c>
      <c r="E96" s="29" t="s">
        <v>9709</v>
      </c>
      <c r="G96" s="29" t="s">
        <v>9790</v>
      </c>
    </row>
    <row r="97" spans="1:7" x14ac:dyDescent="0.25">
      <c r="A97" t="s">
        <v>9571</v>
      </c>
      <c r="E97" s="29" t="s">
        <v>9710</v>
      </c>
      <c r="G97" s="29" t="s">
        <v>9791</v>
      </c>
    </row>
    <row r="98" spans="1:7" x14ac:dyDescent="0.25">
      <c r="C98" t="s">
        <v>9545</v>
      </c>
    </row>
    <row r="99" spans="1:7" x14ac:dyDescent="0.25">
      <c r="A99" t="s">
        <v>9572</v>
      </c>
      <c r="C99" t="s">
        <v>9634</v>
      </c>
      <c r="E99" t="s">
        <v>9358</v>
      </c>
      <c r="G99" t="s">
        <v>9792</v>
      </c>
    </row>
    <row r="100" spans="1:7" x14ac:dyDescent="0.25">
      <c r="E100" s="29"/>
      <c r="G100" s="29"/>
    </row>
    <row r="101" spans="1:7" x14ac:dyDescent="0.25">
      <c r="A101" t="s">
        <v>9573</v>
      </c>
      <c r="C101" t="s">
        <v>9351</v>
      </c>
      <c r="E101" s="29" t="s">
        <v>9711</v>
      </c>
      <c r="G101" s="29" t="s">
        <v>9793</v>
      </c>
    </row>
    <row r="102" spans="1:7" x14ac:dyDescent="0.25">
      <c r="A102" s="29"/>
      <c r="E102" s="29" t="s">
        <v>9712</v>
      </c>
    </row>
    <row r="103" spans="1:7" x14ac:dyDescent="0.25">
      <c r="A103" s="29" t="s">
        <v>9574</v>
      </c>
      <c r="C103" t="s">
        <v>9635</v>
      </c>
      <c r="G103" t="s">
        <v>9671</v>
      </c>
    </row>
    <row r="104" spans="1:7" x14ac:dyDescent="0.25">
      <c r="A104" s="29" t="s">
        <v>9575</v>
      </c>
      <c r="E104" t="s">
        <v>9368</v>
      </c>
    </row>
    <row r="105" spans="1:7" x14ac:dyDescent="0.25">
      <c r="C105" t="s">
        <v>9636</v>
      </c>
      <c r="G105" t="s">
        <v>9794</v>
      </c>
    </row>
    <row r="106" spans="1:7" x14ac:dyDescent="0.25">
      <c r="A106" t="s">
        <v>9576</v>
      </c>
      <c r="C106" t="s">
        <v>9637</v>
      </c>
      <c r="E106" t="s">
        <v>9713</v>
      </c>
    </row>
    <row r="107" spans="1:7" x14ac:dyDescent="0.25">
      <c r="A107" t="s">
        <v>9577</v>
      </c>
      <c r="G107" t="s">
        <v>9795</v>
      </c>
    </row>
    <row r="108" spans="1:7" x14ac:dyDescent="0.25">
      <c r="C108" t="s">
        <v>8819</v>
      </c>
      <c r="E108" t="s">
        <v>9453</v>
      </c>
    </row>
    <row r="109" spans="1:7" x14ac:dyDescent="0.25">
      <c r="A109" t="s">
        <v>9341</v>
      </c>
      <c r="C109" t="s">
        <v>9638</v>
      </c>
      <c r="E109" t="s">
        <v>9614</v>
      </c>
    </row>
    <row r="111" spans="1:7" x14ac:dyDescent="0.25">
      <c r="A111" t="s">
        <v>9578</v>
      </c>
      <c r="C111" t="s">
        <v>9296</v>
      </c>
      <c r="E111" t="s">
        <v>8819</v>
      </c>
    </row>
    <row r="112" spans="1:7" x14ac:dyDescent="0.25">
      <c r="C112" t="s">
        <v>9639</v>
      </c>
      <c r="E112" t="s">
        <v>9714</v>
      </c>
    </row>
    <row r="113" spans="1:5" x14ac:dyDescent="0.25">
      <c r="A113" t="s">
        <v>329</v>
      </c>
      <c r="C113" t="s">
        <v>9640</v>
      </c>
    </row>
    <row r="114" spans="1:5" x14ac:dyDescent="0.25">
      <c r="A114" t="s">
        <v>9579</v>
      </c>
      <c r="C114" t="s">
        <v>9641</v>
      </c>
      <c r="E114" t="s">
        <v>9296</v>
      </c>
    </row>
    <row r="115" spans="1:5" x14ac:dyDescent="0.25">
      <c r="A115" t="s">
        <v>9506</v>
      </c>
      <c r="E115" s="29"/>
    </row>
    <row r="116" spans="1:5" x14ac:dyDescent="0.25">
      <c r="C116" t="s">
        <v>9360</v>
      </c>
      <c r="E116" s="29" t="s">
        <v>9701</v>
      </c>
    </row>
    <row r="117" spans="1:5" x14ac:dyDescent="0.25">
      <c r="A117" t="s">
        <v>9296</v>
      </c>
      <c r="E117" s="29" t="s">
        <v>9633</v>
      </c>
    </row>
    <row r="118" spans="1:5" x14ac:dyDescent="0.25">
      <c r="A118" t="s">
        <v>9580</v>
      </c>
      <c r="C118" t="s">
        <v>9642</v>
      </c>
      <c r="E118" s="29" t="s">
        <v>1920</v>
      </c>
    </row>
    <row r="119" spans="1:5" x14ac:dyDescent="0.25">
      <c r="A119" t="s">
        <v>9581</v>
      </c>
    </row>
    <row r="120" spans="1:5" x14ac:dyDescent="0.25">
      <c r="A120" t="s">
        <v>9582</v>
      </c>
      <c r="C120" t="s">
        <v>9643</v>
      </c>
      <c r="E120" t="s">
        <v>9545</v>
      </c>
    </row>
    <row r="121" spans="1:5" x14ac:dyDescent="0.25">
      <c r="C121" t="s">
        <v>9644</v>
      </c>
      <c r="E121" t="s">
        <v>9715</v>
      </c>
    </row>
    <row r="122" spans="1:5" x14ac:dyDescent="0.25">
      <c r="A122" t="s">
        <v>9583</v>
      </c>
    </row>
    <row r="123" spans="1:5" x14ac:dyDescent="0.25">
      <c r="C123" t="s">
        <v>8819</v>
      </c>
      <c r="E123" t="s">
        <v>9351</v>
      </c>
    </row>
    <row r="124" spans="1:5" x14ac:dyDescent="0.25">
      <c r="A124" t="s">
        <v>356</v>
      </c>
      <c r="C124" t="s">
        <v>9645</v>
      </c>
    </row>
    <row r="125" spans="1:5" x14ac:dyDescent="0.25">
      <c r="A125" t="s">
        <v>9584</v>
      </c>
      <c r="E125" t="s">
        <v>9716</v>
      </c>
    </row>
    <row r="126" spans="1:5" x14ac:dyDescent="0.25">
      <c r="A126" t="s">
        <v>9585</v>
      </c>
      <c r="C126" t="s">
        <v>9296</v>
      </c>
    </row>
    <row r="127" spans="1:5" x14ac:dyDescent="0.25">
      <c r="A127" t="s">
        <v>9586</v>
      </c>
      <c r="C127" t="s">
        <v>9646</v>
      </c>
      <c r="E127" t="s">
        <v>9717</v>
      </c>
    </row>
    <row r="128" spans="1:5" x14ac:dyDescent="0.25">
      <c r="C128" t="s">
        <v>9647</v>
      </c>
      <c r="E128" t="s">
        <v>9570</v>
      </c>
    </row>
    <row r="129" spans="1:5" x14ac:dyDescent="0.25">
      <c r="A129" t="s">
        <v>9587</v>
      </c>
      <c r="C129" t="s">
        <v>9206</v>
      </c>
    </row>
    <row r="130" spans="1:5" x14ac:dyDescent="0.25">
      <c r="E130" t="s">
        <v>9287</v>
      </c>
    </row>
    <row r="131" spans="1:5" x14ac:dyDescent="0.25">
      <c r="A131" t="s">
        <v>9588</v>
      </c>
      <c r="C131" t="s">
        <v>9384</v>
      </c>
      <c r="E131" t="s">
        <v>9506</v>
      </c>
    </row>
    <row r="132" spans="1:5" x14ac:dyDescent="0.25">
      <c r="A132" t="s">
        <v>9589</v>
      </c>
    </row>
    <row r="133" spans="1:5" x14ac:dyDescent="0.25">
      <c r="C133" t="s">
        <v>9648</v>
      </c>
      <c r="E133" t="s">
        <v>9296</v>
      </c>
    </row>
    <row r="134" spans="1:5" x14ac:dyDescent="0.25">
      <c r="E134" s="29"/>
    </row>
    <row r="135" spans="1:5" x14ac:dyDescent="0.25">
      <c r="C135" t="s">
        <v>9649</v>
      </c>
      <c r="E135" s="29" t="s">
        <v>9718</v>
      </c>
    </row>
    <row r="136" spans="1:5" x14ac:dyDescent="0.25">
      <c r="C136" t="s">
        <v>9650</v>
      </c>
      <c r="E136" s="29" t="s">
        <v>9719</v>
      </c>
    </row>
    <row r="137" spans="1:5" x14ac:dyDescent="0.25">
      <c r="C137" t="s">
        <v>9651</v>
      </c>
      <c r="E137" s="29" t="s">
        <v>9720</v>
      </c>
    </row>
    <row r="139" spans="1:5" x14ac:dyDescent="0.25">
      <c r="C139" t="s">
        <v>9652</v>
      </c>
      <c r="E139" t="s">
        <v>9648</v>
      </c>
    </row>
    <row r="141" spans="1:5" x14ac:dyDescent="0.25">
      <c r="C141" t="s">
        <v>9653</v>
      </c>
      <c r="E141" t="s">
        <v>356</v>
      </c>
    </row>
    <row r="142" spans="1:5" x14ac:dyDescent="0.25">
      <c r="E142" t="s">
        <v>9721</v>
      </c>
    </row>
    <row r="143" spans="1:5" x14ac:dyDescent="0.25">
      <c r="C143" t="s">
        <v>9654</v>
      </c>
      <c r="E143" t="s">
        <v>9722</v>
      </c>
    </row>
    <row r="144" spans="1:5" x14ac:dyDescent="0.25">
      <c r="C144" s="29"/>
    </row>
    <row r="145" spans="3:5" x14ac:dyDescent="0.25">
      <c r="C145" s="29" t="s">
        <v>9655</v>
      </c>
      <c r="E145" t="s">
        <v>9723</v>
      </c>
    </row>
    <row r="146" spans="3:5" x14ac:dyDescent="0.25">
      <c r="C146" s="29" t="s">
        <v>9656</v>
      </c>
    </row>
    <row r="147" spans="3:5" x14ac:dyDescent="0.25">
      <c r="C147" s="29" t="s">
        <v>9657</v>
      </c>
      <c r="E147" t="s">
        <v>9724</v>
      </c>
    </row>
    <row r="149" spans="3:5" x14ac:dyDescent="0.25">
      <c r="C149" t="s">
        <v>9658</v>
      </c>
      <c r="E149" t="s">
        <v>9725</v>
      </c>
    </row>
    <row r="150" spans="3:5" x14ac:dyDescent="0.25">
      <c r="C150" s="29"/>
      <c r="E150" s="29"/>
    </row>
    <row r="151" spans="3:5" x14ac:dyDescent="0.25">
      <c r="C151" s="29" t="s">
        <v>9659</v>
      </c>
      <c r="E151" s="29" t="s">
        <v>9726</v>
      </c>
    </row>
    <row r="152" spans="3:5" x14ac:dyDescent="0.25">
      <c r="C152" s="29" t="s">
        <v>9660</v>
      </c>
      <c r="E152" s="29" t="s">
        <v>9727</v>
      </c>
    </row>
    <row r="153" spans="3:5" x14ac:dyDescent="0.25">
      <c r="E153" s="29" t="s">
        <v>9728</v>
      </c>
    </row>
    <row r="154" spans="3:5" x14ac:dyDescent="0.25">
      <c r="C154" t="s">
        <v>9661</v>
      </c>
    </row>
    <row r="155" spans="3:5" x14ac:dyDescent="0.25">
      <c r="C155" s="29"/>
      <c r="E155" t="s">
        <v>9729</v>
      </c>
    </row>
    <row r="156" spans="3:5" x14ac:dyDescent="0.25">
      <c r="C156" s="29" t="s">
        <v>9662</v>
      </c>
      <c r="E156" s="29"/>
    </row>
    <row r="157" spans="3:5" x14ac:dyDescent="0.25">
      <c r="C157" s="29" t="s">
        <v>9663</v>
      </c>
      <c r="E157" s="29" t="s">
        <v>9730</v>
      </c>
    </row>
    <row r="159" spans="3:5" x14ac:dyDescent="0.25">
      <c r="C159" t="s">
        <v>9664</v>
      </c>
      <c r="E159" t="s">
        <v>9731</v>
      </c>
    </row>
    <row r="160" spans="3:5" x14ac:dyDescent="0.25">
      <c r="E160" s="29"/>
    </row>
    <row r="161" spans="3:5" x14ac:dyDescent="0.25">
      <c r="C161" t="s">
        <v>9665</v>
      </c>
      <c r="E161" s="29" t="s">
        <v>9732</v>
      </c>
    </row>
    <row r="162" spans="3:5" x14ac:dyDescent="0.25">
      <c r="E162" s="29" t="s">
        <v>9733</v>
      </c>
    </row>
    <row r="163" spans="3:5" x14ac:dyDescent="0.25">
      <c r="C163" t="s">
        <v>9666</v>
      </c>
    </row>
    <row r="164" spans="3:5" x14ac:dyDescent="0.25">
      <c r="E164" t="s">
        <v>9734</v>
      </c>
    </row>
    <row r="165" spans="3:5" x14ac:dyDescent="0.25">
      <c r="C165" t="s">
        <v>9667</v>
      </c>
      <c r="E165" s="29"/>
    </row>
    <row r="166" spans="3:5" x14ac:dyDescent="0.25">
      <c r="C166" s="29"/>
      <c r="E166" s="29" t="s">
        <v>9735</v>
      </c>
    </row>
    <row r="167" spans="3:5" x14ac:dyDescent="0.25">
      <c r="C167" s="29" t="s">
        <v>9668</v>
      </c>
      <c r="E167" s="29" t="s">
        <v>9736</v>
      </c>
    </row>
    <row r="168" spans="3:5" x14ac:dyDescent="0.25">
      <c r="C168" s="29" t="s">
        <v>9669</v>
      </c>
      <c r="E168" s="29" t="s">
        <v>9737</v>
      </c>
    </row>
    <row r="169" spans="3:5" x14ac:dyDescent="0.25">
      <c r="C169" s="29" t="s">
        <v>9670</v>
      </c>
    </row>
    <row r="170" spans="3:5" x14ac:dyDescent="0.25">
      <c r="E170" t="s">
        <v>9738</v>
      </c>
    </row>
    <row r="171" spans="3:5" x14ac:dyDescent="0.25">
      <c r="C171" t="s">
        <v>9671</v>
      </c>
    </row>
    <row r="172" spans="3:5" x14ac:dyDescent="0.25">
      <c r="E172" t="s">
        <v>9671</v>
      </c>
    </row>
    <row r="173" spans="3:5" x14ac:dyDescent="0.25">
      <c r="C173" t="s">
        <v>9672</v>
      </c>
    </row>
    <row r="174" spans="3:5" x14ac:dyDescent="0.25">
      <c r="E174" t="s">
        <v>9739</v>
      </c>
    </row>
    <row r="175" spans="3:5" x14ac:dyDescent="0.25">
      <c r="C175" t="s">
        <v>9673</v>
      </c>
      <c r="E175" t="s">
        <v>9740</v>
      </c>
    </row>
    <row r="177" spans="3:5" x14ac:dyDescent="0.25">
      <c r="C177" t="s">
        <v>9674</v>
      </c>
      <c r="E177" t="s">
        <v>9741</v>
      </c>
    </row>
    <row r="179" spans="3:5" x14ac:dyDescent="0.25">
      <c r="E179" t="s">
        <v>9742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4AE84-1848-4CDB-BDE0-66CA3124C4C4}">
  <dimension ref="A1:G23"/>
  <sheetViews>
    <sheetView workbookViewId="0">
      <selection activeCell="G1" sqref="G1:G1048576"/>
    </sheetView>
  </sheetViews>
  <sheetFormatPr defaultRowHeight="15" x14ac:dyDescent="0.25"/>
  <cols>
    <col min="1" max="1" width="41.85546875" bestFit="1" customWidth="1"/>
    <col min="3" max="3" width="50.42578125" bestFit="1" customWidth="1"/>
    <col min="5" max="5" width="31" bestFit="1" customWidth="1"/>
    <col min="7" max="7" width="47.7109375" bestFit="1" customWidth="1"/>
  </cols>
  <sheetData>
    <row r="1" spans="1:7" x14ac:dyDescent="0.25">
      <c r="A1" t="s">
        <v>9808</v>
      </c>
      <c r="C1" t="s">
        <v>9825</v>
      </c>
      <c r="E1" t="s">
        <v>9837</v>
      </c>
      <c r="G1" t="s">
        <v>9850</v>
      </c>
    </row>
    <row r="2" spans="1:7" x14ac:dyDescent="0.25">
      <c r="A2" t="s">
        <v>9809</v>
      </c>
      <c r="C2" t="s">
        <v>9809</v>
      </c>
      <c r="E2" t="s">
        <v>9809</v>
      </c>
      <c r="G2" t="s">
        <v>9809</v>
      </c>
    </row>
    <row r="3" spans="1:7" x14ac:dyDescent="0.25">
      <c r="A3" t="s">
        <v>9810</v>
      </c>
      <c r="C3" t="s">
        <v>9826</v>
      </c>
      <c r="E3" t="s">
        <v>9838</v>
      </c>
      <c r="G3" t="s">
        <v>9851</v>
      </c>
    </row>
    <row r="4" spans="1:7" x14ac:dyDescent="0.25">
      <c r="A4" t="s">
        <v>9811</v>
      </c>
      <c r="C4" t="s">
        <v>9827</v>
      </c>
      <c r="E4" t="s">
        <v>9839</v>
      </c>
      <c r="G4" t="s">
        <v>9852</v>
      </c>
    </row>
    <row r="5" spans="1:7" x14ac:dyDescent="0.25">
      <c r="A5" t="s">
        <v>9812</v>
      </c>
      <c r="C5" s="29"/>
      <c r="E5" t="s">
        <v>9840</v>
      </c>
      <c r="G5" t="s">
        <v>9853</v>
      </c>
    </row>
    <row r="6" spans="1:7" x14ac:dyDescent="0.25">
      <c r="C6" s="29" t="s">
        <v>9828</v>
      </c>
      <c r="E6" s="29"/>
      <c r="G6" s="29"/>
    </row>
    <row r="7" spans="1:7" x14ac:dyDescent="0.25">
      <c r="A7" t="s">
        <v>9813</v>
      </c>
      <c r="C7" s="29" t="s">
        <v>9829</v>
      </c>
      <c r="E7" s="29" t="s">
        <v>9841</v>
      </c>
      <c r="G7" s="29" t="s">
        <v>9854</v>
      </c>
    </row>
    <row r="8" spans="1:7" x14ac:dyDescent="0.25">
      <c r="A8" s="29"/>
      <c r="C8" s="29"/>
      <c r="E8" s="29" t="s">
        <v>9842</v>
      </c>
      <c r="G8" s="29" t="s">
        <v>9833</v>
      </c>
    </row>
    <row r="9" spans="1:7" x14ac:dyDescent="0.25">
      <c r="A9" s="29" t="s">
        <v>9814</v>
      </c>
      <c r="C9" s="29" t="s">
        <v>9830</v>
      </c>
      <c r="E9" s="29"/>
      <c r="G9" s="29"/>
    </row>
    <row r="10" spans="1:7" x14ac:dyDescent="0.25">
      <c r="A10" s="29" t="s">
        <v>9815</v>
      </c>
      <c r="C10" s="29" t="s">
        <v>9831</v>
      </c>
      <c r="E10" s="29" t="s">
        <v>9128</v>
      </c>
      <c r="G10" s="29" t="s">
        <v>9141</v>
      </c>
    </row>
    <row r="11" spans="1:7" x14ac:dyDescent="0.25">
      <c r="A11" s="29" t="s">
        <v>9816</v>
      </c>
      <c r="C11" s="29"/>
      <c r="E11" s="29" t="s">
        <v>9843</v>
      </c>
      <c r="G11" s="29" t="s">
        <v>9833</v>
      </c>
    </row>
    <row r="12" spans="1:7" x14ac:dyDescent="0.25">
      <c r="A12" s="29"/>
      <c r="C12" s="29" t="s">
        <v>9832</v>
      </c>
      <c r="E12" s="29"/>
      <c r="G12" s="29"/>
    </row>
    <row r="13" spans="1:7" x14ac:dyDescent="0.25">
      <c r="A13" s="29" t="s">
        <v>9817</v>
      </c>
      <c r="C13" s="29" t="s">
        <v>9833</v>
      </c>
      <c r="E13" s="29" t="s">
        <v>9844</v>
      </c>
      <c r="G13" s="29" t="s">
        <v>9855</v>
      </c>
    </row>
    <row r="14" spans="1:7" x14ac:dyDescent="0.25">
      <c r="A14" s="29" t="s">
        <v>9818</v>
      </c>
      <c r="C14" s="29"/>
      <c r="E14" s="29" t="s">
        <v>9845</v>
      </c>
      <c r="G14" s="29" t="s">
        <v>9856</v>
      </c>
    </row>
    <row r="15" spans="1:7" x14ac:dyDescent="0.25">
      <c r="A15" s="29"/>
      <c r="C15" s="29" t="s">
        <v>9834</v>
      </c>
      <c r="E15" s="29"/>
      <c r="G15" s="29"/>
    </row>
    <row r="16" spans="1:7" x14ac:dyDescent="0.25">
      <c r="A16" s="29" t="s">
        <v>9819</v>
      </c>
      <c r="C16" s="29" t="s">
        <v>9835</v>
      </c>
      <c r="E16" s="29" t="s">
        <v>9846</v>
      </c>
      <c r="G16" s="29" t="s">
        <v>9857</v>
      </c>
    </row>
    <row r="17" spans="1:7" x14ac:dyDescent="0.25">
      <c r="A17" s="29" t="s">
        <v>9820</v>
      </c>
      <c r="C17" s="29"/>
      <c r="E17" s="29" t="s">
        <v>9847</v>
      </c>
      <c r="G17" s="29" t="s">
        <v>9858</v>
      </c>
    </row>
    <row r="18" spans="1:7" x14ac:dyDescent="0.25">
      <c r="A18" s="29"/>
      <c r="C18" s="29" t="s">
        <v>9836</v>
      </c>
      <c r="E18" s="29"/>
      <c r="G18" s="29"/>
    </row>
    <row r="19" spans="1:7" x14ac:dyDescent="0.25">
      <c r="A19" s="29" t="s">
        <v>9821</v>
      </c>
      <c r="E19" s="29" t="s">
        <v>9848</v>
      </c>
      <c r="G19" s="29" t="s">
        <v>9859</v>
      </c>
    </row>
    <row r="20" spans="1:7" x14ac:dyDescent="0.25">
      <c r="A20" s="29" t="s">
        <v>9822</v>
      </c>
      <c r="E20" s="29" t="s">
        <v>9849</v>
      </c>
      <c r="G20" s="29" t="s">
        <v>9860</v>
      </c>
    </row>
    <row r="21" spans="1:7" x14ac:dyDescent="0.25">
      <c r="A21" s="29"/>
    </row>
    <row r="22" spans="1:7" x14ac:dyDescent="0.25">
      <c r="A22" s="29" t="s">
        <v>9823</v>
      </c>
    </row>
    <row r="23" spans="1:7" x14ac:dyDescent="0.25">
      <c r="A23" s="29" t="s">
        <v>9824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13B08-E854-4169-BE40-A44E861EFE49}">
  <dimension ref="A1:G308"/>
  <sheetViews>
    <sheetView topLeftCell="A91" workbookViewId="0">
      <selection activeCell="G91" sqref="G1:G1048576"/>
    </sheetView>
  </sheetViews>
  <sheetFormatPr defaultRowHeight="15" x14ac:dyDescent="0.25"/>
  <cols>
    <col min="1" max="1" width="91.7109375" customWidth="1"/>
    <col min="5" max="5" width="69.140625" customWidth="1"/>
    <col min="7" max="7" width="64.28515625" bestFit="1" customWidth="1"/>
  </cols>
  <sheetData>
    <row r="1" spans="1:1" x14ac:dyDescent="0.25">
      <c r="A1" t="s">
        <v>9861</v>
      </c>
    </row>
    <row r="2" spans="1:1" x14ac:dyDescent="0.25">
      <c r="A2" t="s">
        <v>9862</v>
      </c>
    </row>
    <row r="3" spans="1:1" x14ac:dyDescent="0.25">
      <c r="A3" t="s">
        <v>9863</v>
      </c>
    </row>
    <row r="5" spans="1:1" x14ac:dyDescent="0.25">
      <c r="A5" s="7" t="s">
        <v>9798</v>
      </c>
    </row>
    <row r="6" spans="1:1" x14ac:dyDescent="0.25">
      <c r="A6" t="s">
        <v>9864</v>
      </c>
    </row>
    <row r="7" spans="1:1" x14ac:dyDescent="0.25">
      <c r="A7" t="s">
        <v>9799</v>
      </c>
    </row>
    <row r="9" spans="1:1" x14ac:dyDescent="0.25">
      <c r="A9" t="s">
        <v>9865</v>
      </c>
    </row>
    <row r="11" spans="1:1" x14ac:dyDescent="0.25">
      <c r="A11" t="s">
        <v>9866</v>
      </c>
    </row>
    <row r="12" spans="1:1" x14ac:dyDescent="0.25">
      <c r="A12" t="s">
        <v>9867</v>
      </c>
    </row>
    <row r="13" spans="1:1" x14ac:dyDescent="0.25">
      <c r="A13" t="s">
        <v>9868</v>
      </c>
    </row>
    <row r="15" spans="1:1" x14ac:dyDescent="0.25">
      <c r="A15" t="s">
        <v>9869</v>
      </c>
    </row>
    <row r="17" spans="1:1" x14ac:dyDescent="0.25">
      <c r="A17" s="7" t="s">
        <v>9870</v>
      </c>
    </row>
    <row r="18" spans="1:1" x14ac:dyDescent="0.25">
      <c r="A18" t="s">
        <v>9800</v>
      </c>
    </row>
    <row r="19" spans="1:1" x14ac:dyDescent="0.25">
      <c r="A19" t="s">
        <v>9871</v>
      </c>
    </row>
    <row r="21" spans="1:1" x14ac:dyDescent="0.25">
      <c r="A21" t="s">
        <v>9872</v>
      </c>
    </row>
    <row r="23" spans="1:1" x14ac:dyDescent="0.25">
      <c r="A23" t="s">
        <v>9873</v>
      </c>
    </row>
    <row r="24" spans="1:1" x14ac:dyDescent="0.25">
      <c r="A24" t="s">
        <v>9874</v>
      </c>
    </row>
    <row r="25" spans="1:1" x14ac:dyDescent="0.25">
      <c r="A25" t="s">
        <v>9875</v>
      </c>
    </row>
    <row r="27" spans="1:1" x14ac:dyDescent="0.25">
      <c r="A27" t="s">
        <v>9869</v>
      </c>
    </row>
    <row r="29" spans="1:1" x14ac:dyDescent="0.25">
      <c r="A29" s="7" t="s">
        <v>9876</v>
      </c>
    </row>
    <row r="30" spans="1:1" x14ac:dyDescent="0.25">
      <c r="A30" t="s">
        <v>9802</v>
      </c>
    </row>
    <row r="31" spans="1:1" x14ac:dyDescent="0.25">
      <c r="A31" t="s">
        <v>9803</v>
      </c>
    </row>
    <row r="33" spans="1:1" x14ac:dyDescent="0.25">
      <c r="A33" t="s">
        <v>9877</v>
      </c>
    </row>
    <row r="35" spans="1:1" x14ac:dyDescent="0.25">
      <c r="A35" t="s">
        <v>9878</v>
      </c>
    </row>
    <row r="36" spans="1:1" x14ac:dyDescent="0.25">
      <c r="A36" t="s">
        <v>9879</v>
      </c>
    </row>
    <row r="37" spans="1:1" x14ac:dyDescent="0.25">
      <c r="A37" t="s">
        <v>9880</v>
      </c>
    </row>
    <row r="39" spans="1:1" x14ac:dyDescent="0.25">
      <c r="A39" t="s">
        <v>9881</v>
      </c>
    </row>
    <row r="40" spans="1:1" x14ac:dyDescent="0.25">
      <c r="A40" t="s">
        <v>9882</v>
      </c>
    </row>
    <row r="42" spans="1:1" x14ac:dyDescent="0.25">
      <c r="A42" t="s">
        <v>9869</v>
      </c>
    </row>
    <row r="44" spans="1:1" x14ac:dyDescent="0.25">
      <c r="A44" s="7" t="s">
        <v>9883</v>
      </c>
    </row>
    <row r="45" spans="1:1" x14ac:dyDescent="0.25">
      <c r="A45" t="s">
        <v>9805</v>
      </c>
    </row>
    <row r="46" spans="1:1" x14ac:dyDescent="0.25">
      <c r="A46" t="s">
        <v>9806</v>
      </c>
    </row>
    <row r="48" spans="1:1" x14ac:dyDescent="0.25">
      <c r="A48" t="s">
        <v>9884</v>
      </c>
    </row>
    <row r="50" spans="1:1" x14ac:dyDescent="0.25">
      <c r="A50" t="s">
        <v>9885</v>
      </c>
    </row>
    <row r="51" spans="1:1" x14ac:dyDescent="0.25">
      <c r="A51" t="s">
        <v>9886</v>
      </c>
    </row>
    <row r="52" spans="1:1" x14ac:dyDescent="0.25">
      <c r="A52" t="s">
        <v>9887</v>
      </c>
    </row>
    <row r="54" spans="1:1" x14ac:dyDescent="0.25">
      <c r="A54" t="s">
        <v>9869</v>
      </c>
    </row>
    <row r="56" spans="1:1" x14ac:dyDescent="0.25">
      <c r="A56" s="7" t="s">
        <v>24</v>
      </c>
    </row>
    <row r="57" spans="1:1" x14ac:dyDescent="0.25">
      <c r="A57" t="s">
        <v>9888</v>
      </c>
    </row>
    <row r="58" spans="1:1" x14ac:dyDescent="0.25">
      <c r="A58" t="s">
        <v>9806</v>
      </c>
    </row>
    <row r="60" spans="1:1" x14ac:dyDescent="0.25">
      <c r="A60" t="s">
        <v>9889</v>
      </c>
    </row>
    <row r="62" spans="1:1" x14ac:dyDescent="0.25">
      <c r="A62" t="s">
        <v>9890</v>
      </c>
    </row>
    <row r="63" spans="1:1" x14ac:dyDescent="0.25">
      <c r="A63" t="s">
        <v>9891</v>
      </c>
    </row>
    <row r="64" spans="1:1" x14ac:dyDescent="0.25">
      <c r="A64" t="s">
        <v>9892</v>
      </c>
    </row>
    <row r="66" spans="1:1" x14ac:dyDescent="0.25">
      <c r="A66" t="s">
        <v>9869</v>
      </c>
    </row>
    <row r="68" spans="1:1" x14ac:dyDescent="0.25">
      <c r="A68" s="7" t="s">
        <v>9893</v>
      </c>
    </row>
    <row r="69" spans="1:1" x14ac:dyDescent="0.25">
      <c r="A69" t="s">
        <v>9807</v>
      </c>
    </row>
    <row r="71" spans="1:1" x14ac:dyDescent="0.25">
      <c r="A71" t="s">
        <v>9894</v>
      </c>
    </row>
    <row r="73" spans="1:1" x14ac:dyDescent="0.25">
      <c r="A73" t="s">
        <v>9895</v>
      </c>
    </row>
    <row r="74" spans="1:1" x14ac:dyDescent="0.25">
      <c r="A74" t="s">
        <v>9896</v>
      </c>
    </row>
    <row r="75" spans="1:1" x14ac:dyDescent="0.25">
      <c r="A75" t="s">
        <v>9897</v>
      </c>
    </row>
    <row r="77" spans="1:1" x14ac:dyDescent="0.25">
      <c r="A77" t="s">
        <v>9869</v>
      </c>
    </row>
    <row r="79" spans="1:1" x14ac:dyDescent="0.25">
      <c r="A79" s="7" t="s">
        <v>9898</v>
      </c>
    </row>
    <row r="80" spans="1:1" x14ac:dyDescent="0.25">
      <c r="A80" t="s">
        <v>9899</v>
      </c>
    </row>
    <row r="82" spans="1:7" x14ac:dyDescent="0.25">
      <c r="A82" t="s">
        <v>9900</v>
      </c>
    </row>
    <row r="84" spans="1:7" x14ac:dyDescent="0.25">
      <c r="A84" t="s">
        <v>9901</v>
      </c>
    </row>
    <row r="85" spans="1:7" x14ac:dyDescent="0.25">
      <c r="A85" t="s">
        <v>9902</v>
      </c>
    </row>
    <row r="86" spans="1:7" x14ac:dyDescent="0.25">
      <c r="A86" t="s">
        <v>9903</v>
      </c>
    </row>
    <row r="88" spans="1:7" x14ac:dyDescent="0.25">
      <c r="A88" t="s">
        <v>9869</v>
      </c>
    </row>
    <row r="90" spans="1:7" x14ac:dyDescent="0.25">
      <c r="A90" s="7" t="s">
        <v>9904</v>
      </c>
    </row>
    <row r="91" spans="1:7" x14ac:dyDescent="0.25">
      <c r="A91" t="s">
        <v>9905</v>
      </c>
      <c r="C91" t="s">
        <v>9922</v>
      </c>
      <c r="E91" t="s">
        <v>9986</v>
      </c>
      <c r="G91" t="s">
        <v>10044</v>
      </c>
    </row>
    <row r="92" spans="1:7" x14ac:dyDescent="0.25">
      <c r="A92" t="s">
        <v>9906</v>
      </c>
      <c r="C92" t="s">
        <v>9923</v>
      </c>
      <c r="E92" t="s">
        <v>9987</v>
      </c>
      <c r="G92" t="s">
        <v>10045</v>
      </c>
    </row>
    <row r="93" spans="1:7" x14ac:dyDescent="0.25">
      <c r="G93" t="s">
        <v>9863</v>
      </c>
    </row>
    <row r="94" spans="1:7" x14ac:dyDescent="0.25">
      <c r="A94" t="s">
        <v>9907</v>
      </c>
      <c r="C94" t="s">
        <v>9924</v>
      </c>
      <c r="E94" t="s">
        <v>9988</v>
      </c>
    </row>
    <row r="95" spans="1:7" ht="18" x14ac:dyDescent="0.25">
      <c r="G95" s="32" t="s">
        <v>10046</v>
      </c>
    </row>
    <row r="96" spans="1:7" x14ac:dyDescent="0.25">
      <c r="A96" t="s">
        <v>9908</v>
      </c>
      <c r="C96" t="s">
        <v>9925</v>
      </c>
      <c r="E96" t="s">
        <v>9989</v>
      </c>
    </row>
    <row r="97" spans="1:7" x14ac:dyDescent="0.25">
      <c r="A97" t="s">
        <v>9909</v>
      </c>
      <c r="G97" t="s">
        <v>10047</v>
      </c>
    </row>
    <row r="98" spans="1:7" x14ac:dyDescent="0.25">
      <c r="A98" t="s">
        <v>9910</v>
      </c>
      <c r="C98" t="s">
        <v>9926</v>
      </c>
      <c r="E98" t="s">
        <v>9990</v>
      </c>
    </row>
    <row r="99" spans="1:7" x14ac:dyDescent="0.25">
      <c r="C99" t="s">
        <v>9927</v>
      </c>
      <c r="E99" t="s">
        <v>9991</v>
      </c>
      <c r="G99" t="s">
        <v>10048</v>
      </c>
    </row>
    <row r="100" spans="1:7" x14ac:dyDescent="0.25">
      <c r="A100" t="s">
        <v>9869</v>
      </c>
      <c r="C100" t="s">
        <v>9928</v>
      </c>
      <c r="E100" t="s">
        <v>9992</v>
      </c>
    </row>
    <row r="101" spans="1:7" x14ac:dyDescent="0.25">
      <c r="C101" t="s">
        <v>9929</v>
      </c>
      <c r="E101" t="s">
        <v>9993</v>
      </c>
      <c r="G101" t="s">
        <v>10049</v>
      </c>
    </row>
    <row r="102" spans="1:7" x14ac:dyDescent="0.25">
      <c r="A102" s="7" t="s">
        <v>334</v>
      </c>
      <c r="G102" t="s">
        <v>8805</v>
      </c>
    </row>
    <row r="103" spans="1:7" x14ac:dyDescent="0.25">
      <c r="A103" t="s">
        <v>9802</v>
      </c>
      <c r="C103" t="s">
        <v>9863</v>
      </c>
      <c r="E103" t="s">
        <v>9994</v>
      </c>
    </row>
    <row r="104" spans="1:7" x14ac:dyDescent="0.25">
      <c r="A104" t="s">
        <v>9911</v>
      </c>
      <c r="C104" s="7" t="s">
        <v>9798</v>
      </c>
      <c r="G104" t="s">
        <v>10050</v>
      </c>
    </row>
    <row r="105" spans="1:7" x14ac:dyDescent="0.25">
      <c r="C105" t="s">
        <v>9863</v>
      </c>
      <c r="E105" t="s">
        <v>9982</v>
      </c>
      <c r="G105" t="s">
        <v>10051</v>
      </c>
    </row>
    <row r="106" spans="1:7" x14ac:dyDescent="0.25">
      <c r="A106" t="s">
        <v>9912</v>
      </c>
    </row>
    <row r="107" spans="1:7" x14ac:dyDescent="0.25">
      <c r="C107" t="s">
        <v>9864</v>
      </c>
      <c r="E107" t="s">
        <v>9306</v>
      </c>
      <c r="G107" t="s">
        <v>9863</v>
      </c>
    </row>
    <row r="108" spans="1:7" x14ac:dyDescent="0.25">
      <c r="A108" t="s">
        <v>9913</v>
      </c>
      <c r="C108" t="s">
        <v>9799</v>
      </c>
    </row>
    <row r="109" spans="1:7" ht="18" x14ac:dyDescent="0.25">
      <c r="A109" t="s">
        <v>9914</v>
      </c>
      <c r="E109" t="s">
        <v>9863</v>
      </c>
      <c r="G109" s="32" t="s">
        <v>9876</v>
      </c>
    </row>
    <row r="110" spans="1:7" x14ac:dyDescent="0.25">
      <c r="A110" t="s">
        <v>9915</v>
      </c>
      <c r="C110" t="s">
        <v>9930</v>
      </c>
      <c r="E110" s="7" t="s">
        <v>9796</v>
      </c>
    </row>
    <row r="111" spans="1:7" x14ac:dyDescent="0.25">
      <c r="E111" t="s">
        <v>9863</v>
      </c>
      <c r="G111" t="s">
        <v>9802</v>
      </c>
    </row>
    <row r="112" spans="1:7" x14ac:dyDescent="0.25">
      <c r="A112" t="s">
        <v>9916</v>
      </c>
      <c r="C112" t="s">
        <v>9931</v>
      </c>
    </row>
    <row r="113" spans="1:7" x14ac:dyDescent="0.25">
      <c r="E113" t="s">
        <v>9797</v>
      </c>
      <c r="G113" t="s">
        <v>9803</v>
      </c>
    </row>
    <row r="114" spans="1:7" x14ac:dyDescent="0.25">
      <c r="A114" t="s">
        <v>9917</v>
      </c>
      <c r="C114" t="s">
        <v>9932</v>
      </c>
    </row>
    <row r="115" spans="1:7" x14ac:dyDescent="0.25">
      <c r="A115" t="s">
        <v>9918</v>
      </c>
      <c r="E115" t="s">
        <v>9995</v>
      </c>
      <c r="G115" t="s">
        <v>10052</v>
      </c>
    </row>
    <row r="116" spans="1:7" x14ac:dyDescent="0.25">
      <c r="A116" t="s">
        <v>9919</v>
      </c>
      <c r="C116" t="s">
        <v>9933</v>
      </c>
    </row>
    <row r="117" spans="1:7" x14ac:dyDescent="0.25">
      <c r="A117" t="s">
        <v>9920</v>
      </c>
      <c r="E117" t="s">
        <v>9996</v>
      </c>
      <c r="G117" t="s">
        <v>8823</v>
      </c>
    </row>
    <row r="118" spans="1:7" x14ac:dyDescent="0.25">
      <c r="A118" t="s">
        <v>9921</v>
      </c>
      <c r="C118" t="s">
        <v>9863</v>
      </c>
    </row>
    <row r="119" spans="1:7" x14ac:dyDescent="0.25">
      <c r="C119" s="7" t="s">
        <v>9870</v>
      </c>
      <c r="E119" t="s">
        <v>9863</v>
      </c>
      <c r="G119" t="s">
        <v>10053</v>
      </c>
    </row>
    <row r="120" spans="1:7" x14ac:dyDescent="0.25">
      <c r="C120" t="s">
        <v>9863</v>
      </c>
      <c r="E120" s="7" t="s">
        <v>265</v>
      </c>
    </row>
    <row r="121" spans="1:7" x14ac:dyDescent="0.25">
      <c r="E121" t="s">
        <v>9863</v>
      </c>
      <c r="G121" t="s">
        <v>10054</v>
      </c>
    </row>
    <row r="122" spans="1:7" x14ac:dyDescent="0.25">
      <c r="C122" t="s">
        <v>9800</v>
      </c>
      <c r="G122" t="s">
        <v>10055</v>
      </c>
    </row>
    <row r="123" spans="1:7" x14ac:dyDescent="0.25">
      <c r="C123" t="s">
        <v>9801</v>
      </c>
      <c r="E123" t="s">
        <v>9997</v>
      </c>
    </row>
    <row r="124" spans="1:7" x14ac:dyDescent="0.25">
      <c r="G124" t="s">
        <v>10020</v>
      </c>
    </row>
    <row r="125" spans="1:7" x14ac:dyDescent="0.25">
      <c r="C125" t="s">
        <v>9934</v>
      </c>
      <c r="E125" t="s">
        <v>9998</v>
      </c>
    </row>
    <row r="126" spans="1:7" x14ac:dyDescent="0.25">
      <c r="G126" t="s">
        <v>10056</v>
      </c>
    </row>
    <row r="127" spans="1:7" x14ac:dyDescent="0.25">
      <c r="C127" t="s">
        <v>9935</v>
      </c>
      <c r="E127" t="s">
        <v>9999</v>
      </c>
      <c r="G127" t="s">
        <v>10057</v>
      </c>
    </row>
    <row r="129" spans="3:7" x14ac:dyDescent="0.25">
      <c r="C129" t="s">
        <v>9936</v>
      </c>
      <c r="E129" t="s">
        <v>10000</v>
      </c>
      <c r="G129" t="s">
        <v>10058</v>
      </c>
    </row>
    <row r="131" spans="3:7" x14ac:dyDescent="0.25">
      <c r="C131" t="s">
        <v>9937</v>
      </c>
      <c r="E131" t="s">
        <v>10001</v>
      </c>
      <c r="G131" t="s">
        <v>10059</v>
      </c>
    </row>
    <row r="132" spans="3:7" x14ac:dyDescent="0.25">
      <c r="G132" t="s">
        <v>10060</v>
      </c>
    </row>
    <row r="133" spans="3:7" x14ac:dyDescent="0.25">
      <c r="C133" t="s">
        <v>9863</v>
      </c>
      <c r="E133" t="s">
        <v>10002</v>
      </c>
    </row>
    <row r="134" spans="3:7" x14ac:dyDescent="0.25">
      <c r="C134" s="7" t="s">
        <v>9938</v>
      </c>
      <c r="G134" t="s">
        <v>9804</v>
      </c>
    </row>
    <row r="135" spans="3:7" x14ac:dyDescent="0.25">
      <c r="C135" t="s">
        <v>9863</v>
      </c>
      <c r="E135" t="s">
        <v>9863</v>
      </c>
    </row>
    <row r="136" spans="3:7" x14ac:dyDescent="0.25">
      <c r="E136" s="7" t="s">
        <v>9275</v>
      </c>
      <c r="G136" t="s">
        <v>10061</v>
      </c>
    </row>
    <row r="137" spans="3:7" x14ac:dyDescent="0.25">
      <c r="C137" t="s">
        <v>9939</v>
      </c>
      <c r="E137" t="s">
        <v>9863</v>
      </c>
    </row>
    <row r="138" spans="3:7" x14ac:dyDescent="0.25">
      <c r="C138" t="s">
        <v>9940</v>
      </c>
      <c r="G138" t="s">
        <v>10062</v>
      </c>
    </row>
    <row r="139" spans="3:7" x14ac:dyDescent="0.25">
      <c r="E139" t="s">
        <v>10003</v>
      </c>
    </row>
    <row r="140" spans="3:7" x14ac:dyDescent="0.25">
      <c r="C140" t="s">
        <v>9941</v>
      </c>
      <c r="G140" t="s">
        <v>9863</v>
      </c>
    </row>
    <row r="141" spans="3:7" x14ac:dyDescent="0.25">
      <c r="E141" t="s">
        <v>10004</v>
      </c>
    </row>
    <row r="142" spans="3:7" ht="18" x14ac:dyDescent="0.25">
      <c r="C142" t="s">
        <v>9942</v>
      </c>
      <c r="G142" s="32" t="s">
        <v>9893</v>
      </c>
    </row>
    <row r="143" spans="3:7" x14ac:dyDescent="0.25">
      <c r="E143" t="s">
        <v>10005</v>
      </c>
    </row>
    <row r="144" spans="3:7" x14ac:dyDescent="0.25">
      <c r="C144" t="s">
        <v>9943</v>
      </c>
      <c r="G144" t="s">
        <v>9807</v>
      </c>
    </row>
    <row r="145" spans="3:7" x14ac:dyDescent="0.25">
      <c r="E145" t="s">
        <v>10006</v>
      </c>
    </row>
    <row r="146" spans="3:7" x14ac:dyDescent="0.25">
      <c r="C146" t="s">
        <v>9944</v>
      </c>
      <c r="G146" t="s">
        <v>10063</v>
      </c>
    </row>
    <row r="147" spans="3:7" x14ac:dyDescent="0.25">
      <c r="E147" t="s">
        <v>10007</v>
      </c>
    </row>
    <row r="148" spans="3:7" x14ac:dyDescent="0.25">
      <c r="C148" t="s">
        <v>9863</v>
      </c>
      <c r="G148" t="s">
        <v>10064</v>
      </c>
    </row>
    <row r="149" spans="3:7" x14ac:dyDescent="0.25">
      <c r="C149" s="7" t="s">
        <v>181</v>
      </c>
      <c r="E149" t="s">
        <v>10008</v>
      </c>
    </row>
    <row r="150" spans="3:7" x14ac:dyDescent="0.25">
      <c r="C150" t="s">
        <v>9863</v>
      </c>
      <c r="G150" t="s">
        <v>10065</v>
      </c>
    </row>
    <row r="151" spans="3:7" x14ac:dyDescent="0.25">
      <c r="E151" t="s">
        <v>9863</v>
      </c>
      <c r="G151" s="2">
        <v>37289</v>
      </c>
    </row>
    <row r="152" spans="3:7" x14ac:dyDescent="0.25">
      <c r="C152" t="s">
        <v>9939</v>
      </c>
      <c r="E152" s="7" t="s">
        <v>10009</v>
      </c>
    </row>
    <row r="153" spans="3:7" x14ac:dyDescent="0.25">
      <c r="C153" t="s">
        <v>9945</v>
      </c>
      <c r="E153" t="s">
        <v>9863</v>
      </c>
      <c r="G153" t="s">
        <v>10066</v>
      </c>
    </row>
    <row r="154" spans="3:7" x14ac:dyDescent="0.25">
      <c r="G154" s="3">
        <v>46024</v>
      </c>
    </row>
    <row r="155" spans="3:7" x14ac:dyDescent="0.25">
      <c r="C155" t="s">
        <v>9946</v>
      </c>
      <c r="E155" t="s">
        <v>10010</v>
      </c>
    </row>
    <row r="156" spans="3:7" x14ac:dyDescent="0.25">
      <c r="G156" t="s">
        <v>10067</v>
      </c>
    </row>
    <row r="157" spans="3:7" x14ac:dyDescent="0.25">
      <c r="C157" t="s">
        <v>9947</v>
      </c>
      <c r="E157" t="s">
        <v>10011</v>
      </c>
    </row>
    <row r="158" spans="3:7" x14ac:dyDescent="0.25">
      <c r="G158" t="s">
        <v>10068</v>
      </c>
    </row>
    <row r="159" spans="3:7" x14ac:dyDescent="0.25">
      <c r="C159" t="s">
        <v>9948</v>
      </c>
      <c r="E159" t="s">
        <v>10012</v>
      </c>
    </row>
    <row r="160" spans="3:7" x14ac:dyDescent="0.25">
      <c r="G160" t="s">
        <v>10050</v>
      </c>
    </row>
    <row r="161" spans="3:7" x14ac:dyDescent="0.25">
      <c r="C161" t="s">
        <v>9949</v>
      </c>
      <c r="E161" t="s">
        <v>10013</v>
      </c>
    </row>
    <row r="162" spans="3:7" x14ac:dyDescent="0.25">
      <c r="G162" t="s">
        <v>10069</v>
      </c>
    </row>
    <row r="163" spans="3:7" x14ac:dyDescent="0.25">
      <c r="C163" t="s">
        <v>9863</v>
      </c>
      <c r="E163" t="s">
        <v>10014</v>
      </c>
    </row>
    <row r="164" spans="3:7" x14ac:dyDescent="0.25">
      <c r="C164" s="7" t="s">
        <v>9950</v>
      </c>
      <c r="G164" t="s">
        <v>9863</v>
      </c>
    </row>
    <row r="165" spans="3:7" x14ac:dyDescent="0.25">
      <c r="C165" t="s">
        <v>9863</v>
      </c>
      <c r="E165" t="s">
        <v>10015</v>
      </c>
    </row>
    <row r="166" spans="3:7" ht="18" x14ac:dyDescent="0.25">
      <c r="G166" s="32" t="s">
        <v>217</v>
      </c>
    </row>
    <row r="167" spans="3:7" x14ac:dyDescent="0.25">
      <c r="C167" t="s">
        <v>9951</v>
      </c>
      <c r="E167" t="s">
        <v>9863</v>
      </c>
    </row>
    <row r="168" spans="3:7" x14ac:dyDescent="0.25">
      <c r="C168" t="s">
        <v>9952</v>
      </c>
      <c r="E168" s="7" t="s">
        <v>9876</v>
      </c>
      <c r="G168" t="s">
        <v>9899</v>
      </c>
    </row>
    <row r="169" spans="3:7" x14ac:dyDescent="0.25">
      <c r="E169" t="s">
        <v>9863</v>
      </c>
    </row>
    <row r="170" spans="3:7" x14ac:dyDescent="0.25">
      <c r="C170" t="s">
        <v>9953</v>
      </c>
      <c r="G170" t="s">
        <v>10070</v>
      </c>
    </row>
    <row r="171" spans="3:7" x14ac:dyDescent="0.25">
      <c r="E171" t="s">
        <v>9802</v>
      </c>
    </row>
    <row r="172" spans="3:7" x14ac:dyDescent="0.25">
      <c r="C172" t="s">
        <v>9954</v>
      </c>
      <c r="G172" t="s">
        <v>10071</v>
      </c>
    </row>
    <row r="173" spans="3:7" x14ac:dyDescent="0.25">
      <c r="E173" t="s">
        <v>9803</v>
      </c>
    </row>
    <row r="174" spans="3:7" x14ac:dyDescent="0.25">
      <c r="C174" t="s">
        <v>9955</v>
      </c>
      <c r="G174" t="s">
        <v>10072</v>
      </c>
    </row>
    <row r="175" spans="3:7" x14ac:dyDescent="0.25">
      <c r="E175" t="s">
        <v>10016</v>
      </c>
    </row>
    <row r="176" spans="3:7" x14ac:dyDescent="0.25">
      <c r="C176" t="s">
        <v>9956</v>
      </c>
      <c r="G176" t="s">
        <v>10065</v>
      </c>
    </row>
    <row r="177" spans="3:7" x14ac:dyDescent="0.25">
      <c r="E177" t="s">
        <v>10017</v>
      </c>
      <c r="G177" s="2">
        <v>37681</v>
      </c>
    </row>
    <row r="178" spans="3:7" x14ac:dyDescent="0.25">
      <c r="C178" t="s">
        <v>9863</v>
      </c>
    </row>
    <row r="179" spans="3:7" x14ac:dyDescent="0.25">
      <c r="C179" s="7" t="s">
        <v>217</v>
      </c>
      <c r="E179" t="s">
        <v>10018</v>
      </c>
      <c r="G179" t="s">
        <v>10066</v>
      </c>
    </row>
    <row r="180" spans="3:7" x14ac:dyDescent="0.25">
      <c r="C180" t="s">
        <v>9863</v>
      </c>
      <c r="G180" s="3">
        <v>46024</v>
      </c>
    </row>
    <row r="181" spans="3:7" x14ac:dyDescent="0.25">
      <c r="E181" t="s">
        <v>10019</v>
      </c>
    </row>
    <row r="182" spans="3:7" x14ac:dyDescent="0.25">
      <c r="C182" t="s">
        <v>9899</v>
      </c>
      <c r="G182" t="s">
        <v>10020</v>
      </c>
    </row>
    <row r="183" spans="3:7" x14ac:dyDescent="0.25">
      <c r="E183" t="s">
        <v>10020</v>
      </c>
    </row>
    <row r="184" spans="3:7" x14ac:dyDescent="0.25">
      <c r="C184" t="s">
        <v>9957</v>
      </c>
      <c r="G184" t="s">
        <v>10073</v>
      </c>
    </row>
    <row r="185" spans="3:7" x14ac:dyDescent="0.25">
      <c r="E185" t="s">
        <v>10021</v>
      </c>
    </row>
    <row r="186" spans="3:7" x14ac:dyDescent="0.25">
      <c r="C186" t="s">
        <v>9958</v>
      </c>
      <c r="E186" t="s">
        <v>10022</v>
      </c>
      <c r="G186" t="s">
        <v>10074</v>
      </c>
    </row>
    <row r="188" spans="3:7" x14ac:dyDescent="0.25">
      <c r="C188" t="s">
        <v>9902</v>
      </c>
      <c r="E188" t="s">
        <v>10023</v>
      </c>
      <c r="G188">
        <v>12</v>
      </c>
    </row>
    <row r="189" spans="3:7" x14ac:dyDescent="0.25">
      <c r="G189">
        <v>10</v>
      </c>
    </row>
    <row r="190" spans="3:7" x14ac:dyDescent="0.25">
      <c r="C190" t="s">
        <v>9959</v>
      </c>
      <c r="E190" t="s">
        <v>9863</v>
      </c>
      <c r="G190">
        <v>10</v>
      </c>
    </row>
    <row r="191" spans="3:7" x14ac:dyDescent="0.25">
      <c r="E191" s="7" t="s">
        <v>9893</v>
      </c>
      <c r="G191">
        <v>8</v>
      </c>
    </row>
    <row r="192" spans="3:7" x14ac:dyDescent="0.25">
      <c r="C192" t="s">
        <v>9960</v>
      </c>
      <c r="E192" t="s">
        <v>9863</v>
      </c>
    </row>
    <row r="193" spans="3:7" x14ac:dyDescent="0.25">
      <c r="G193" t="s">
        <v>9804</v>
      </c>
    </row>
    <row r="194" spans="3:7" x14ac:dyDescent="0.25">
      <c r="C194">
        <v>12</v>
      </c>
      <c r="E194" t="s">
        <v>9807</v>
      </c>
    </row>
    <row r="195" spans="3:7" x14ac:dyDescent="0.25">
      <c r="C195">
        <v>12</v>
      </c>
      <c r="G195" t="s">
        <v>10075</v>
      </c>
    </row>
    <row r="196" spans="3:7" x14ac:dyDescent="0.25">
      <c r="C196">
        <v>10</v>
      </c>
      <c r="E196" t="s">
        <v>10024</v>
      </c>
    </row>
    <row r="197" spans="3:7" x14ac:dyDescent="0.25">
      <c r="C197">
        <v>10</v>
      </c>
      <c r="G197" t="s">
        <v>9863</v>
      </c>
    </row>
    <row r="198" spans="3:7" x14ac:dyDescent="0.25">
      <c r="E198" t="s">
        <v>10025</v>
      </c>
    </row>
    <row r="199" spans="3:7" ht="18" x14ac:dyDescent="0.25">
      <c r="C199" t="s">
        <v>9961</v>
      </c>
      <c r="G199" s="32" t="s">
        <v>209</v>
      </c>
    </row>
    <row r="200" spans="3:7" x14ac:dyDescent="0.25">
      <c r="E200" t="s">
        <v>10026</v>
      </c>
    </row>
    <row r="201" spans="3:7" x14ac:dyDescent="0.25">
      <c r="C201" t="s">
        <v>9863</v>
      </c>
      <c r="G201" t="s">
        <v>10028</v>
      </c>
    </row>
    <row r="202" spans="3:7" x14ac:dyDescent="0.25">
      <c r="C202" s="7" t="s">
        <v>9962</v>
      </c>
      <c r="E202" t="s">
        <v>10027</v>
      </c>
    </row>
    <row r="203" spans="3:7" x14ac:dyDescent="0.25">
      <c r="C203" t="s">
        <v>9863</v>
      </c>
      <c r="G203" t="s">
        <v>10076</v>
      </c>
    </row>
    <row r="204" spans="3:7" x14ac:dyDescent="0.25">
      <c r="E204" t="s">
        <v>9863</v>
      </c>
    </row>
    <row r="205" spans="3:7" x14ac:dyDescent="0.25">
      <c r="C205" t="s">
        <v>9963</v>
      </c>
      <c r="E205" s="7" t="s">
        <v>9962</v>
      </c>
      <c r="G205" t="s">
        <v>10077</v>
      </c>
    </row>
    <row r="206" spans="3:7" x14ac:dyDescent="0.25">
      <c r="E206" t="s">
        <v>9863</v>
      </c>
    </row>
    <row r="207" spans="3:7" x14ac:dyDescent="0.25">
      <c r="C207" t="s">
        <v>9964</v>
      </c>
      <c r="G207" t="s">
        <v>10065</v>
      </c>
    </row>
    <row r="208" spans="3:7" x14ac:dyDescent="0.25">
      <c r="E208" t="s">
        <v>10028</v>
      </c>
      <c r="G208" s="2">
        <v>37288</v>
      </c>
    </row>
    <row r="209" spans="3:7" x14ac:dyDescent="0.25">
      <c r="C209" t="s">
        <v>9965</v>
      </c>
    </row>
    <row r="210" spans="3:7" x14ac:dyDescent="0.25">
      <c r="E210" t="s">
        <v>10029</v>
      </c>
      <c r="G210" t="s">
        <v>10066</v>
      </c>
    </row>
    <row r="211" spans="3:7" x14ac:dyDescent="0.25">
      <c r="C211" t="s">
        <v>9966</v>
      </c>
      <c r="G211" s="3">
        <v>46024</v>
      </c>
    </row>
    <row r="212" spans="3:7" x14ac:dyDescent="0.25">
      <c r="E212" t="s">
        <v>10030</v>
      </c>
    </row>
    <row r="213" spans="3:7" x14ac:dyDescent="0.25">
      <c r="C213" t="s">
        <v>9967</v>
      </c>
      <c r="G213" t="s">
        <v>10050</v>
      </c>
    </row>
    <row r="214" spans="3:7" x14ac:dyDescent="0.25">
      <c r="E214" t="s">
        <v>9966</v>
      </c>
    </row>
    <row r="215" spans="3:7" x14ac:dyDescent="0.25">
      <c r="C215" t="s">
        <v>9863</v>
      </c>
      <c r="G215" t="s">
        <v>10078</v>
      </c>
    </row>
    <row r="216" spans="3:7" x14ac:dyDescent="0.25">
      <c r="C216" s="7" t="s">
        <v>9968</v>
      </c>
      <c r="E216" t="s">
        <v>9967</v>
      </c>
    </row>
    <row r="217" spans="3:7" x14ac:dyDescent="0.25">
      <c r="C217" t="s">
        <v>9863</v>
      </c>
      <c r="G217" t="s">
        <v>9863</v>
      </c>
    </row>
    <row r="218" spans="3:7" x14ac:dyDescent="0.25">
      <c r="E218" t="s">
        <v>9863</v>
      </c>
    </row>
    <row r="219" spans="3:7" ht="18" x14ac:dyDescent="0.25">
      <c r="C219" t="s">
        <v>9905</v>
      </c>
      <c r="E219" s="7" t="s">
        <v>9968</v>
      </c>
      <c r="G219" s="32" t="s">
        <v>10079</v>
      </c>
    </row>
    <row r="220" spans="3:7" x14ac:dyDescent="0.25">
      <c r="C220" t="s">
        <v>9906</v>
      </c>
      <c r="E220" t="s">
        <v>9863</v>
      </c>
    </row>
    <row r="221" spans="3:7" x14ac:dyDescent="0.25">
      <c r="G221" t="s">
        <v>10080</v>
      </c>
    </row>
    <row r="222" spans="3:7" x14ac:dyDescent="0.25">
      <c r="C222" t="s">
        <v>9969</v>
      </c>
      <c r="E222" t="s">
        <v>9905</v>
      </c>
      <c r="G222" t="s">
        <v>10081</v>
      </c>
    </row>
    <row r="224" spans="3:7" x14ac:dyDescent="0.25">
      <c r="C224" t="s">
        <v>9970</v>
      </c>
      <c r="E224" t="s">
        <v>9906</v>
      </c>
      <c r="G224" t="s">
        <v>10076</v>
      </c>
    </row>
    <row r="226" spans="3:7" x14ac:dyDescent="0.25">
      <c r="C226" t="s">
        <v>9971</v>
      </c>
      <c r="E226" t="s">
        <v>10031</v>
      </c>
      <c r="G226" t="s">
        <v>8952</v>
      </c>
    </row>
    <row r="228" spans="3:7" x14ac:dyDescent="0.25">
      <c r="C228" t="s">
        <v>9972</v>
      </c>
      <c r="E228" t="s">
        <v>10032</v>
      </c>
      <c r="G228" t="s">
        <v>10065</v>
      </c>
    </row>
    <row r="229" spans="3:7" x14ac:dyDescent="0.25">
      <c r="G229" s="2">
        <v>37288</v>
      </c>
    </row>
    <row r="230" spans="3:7" x14ac:dyDescent="0.25">
      <c r="C230" t="s">
        <v>9863</v>
      </c>
      <c r="E230" t="s">
        <v>9909</v>
      </c>
    </row>
    <row r="231" spans="3:7" x14ac:dyDescent="0.25">
      <c r="C231" s="7" t="s">
        <v>334</v>
      </c>
      <c r="G231" t="s">
        <v>10066</v>
      </c>
    </row>
    <row r="232" spans="3:7" x14ac:dyDescent="0.25">
      <c r="C232" t="s">
        <v>9863</v>
      </c>
      <c r="E232" t="s">
        <v>9972</v>
      </c>
      <c r="G232" s="3">
        <v>46024</v>
      </c>
    </row>
    <row r="234" spans="3:7" x14ac:dyDescent="0.25">
      <c r="C234" t="s">
        <v>9802</v>
      </c>
      <c r="E234" t="s">
        <v>9863</v>
      </c>
      <c r="G234" t="s">
        <v>10050</v>
      </c>
    </row>
    <row r="235" spans="3:7" x14ac:dyDescent="0.25">
      <c r="C235" t="s">
        <v>9911</v>
      </c>
      <c r="E235" s="7" t="s">
        <v>334</v>
      </c>
    </row>
    <row r="236" spans="3:7" x14ac:dyDescent="0.25">
      <c r="E236" t="s">
        <v>9863</v>
      </c>
      <c r="G236" t="s">
        <v>10082</v>
      </c>
    </row>
    <row r="237" spans="3:7" x14ac:dyDescent="0.25">
      <c r="C237" t="s">
        <v>9973</v>
      </c>
    </row>
    <row r="238" spans="3:7" x14ac:dyDescent="0.25">
      <c r="E238" t="s">
        <v>9802</v>
      </c>
      <c r="G238" t="s">
        <v>9804</v>
      </c>
    </row>
    <row r="239" spans="3:7" x14ac:dyDescent="0.25">
      <c r="C239" t="s">
        <v>9974</v>
      </c>
    </row>
    <row r="240" spans="3:7" x14ac:dyDescent="0.25">
      <c r="E240" t="s">
        <v>9911</v>
      </c>
      <c r="G240" t="s">
        <v>10083</v>
      </c>
    </row>
    <row r="241" spans="3:7" x14ac:dyDescent="0.25">
      <c r="C241" t="s">
        <v>9975</v>
      </c>
    </row>
    <row r="242" spans="3:7" x14ac:dyDescent="0.25">
      <c r="E242" t="s">
        <v>10033</v>
      </c>
      <c r="G242" t="s">
        <v>9863</v>
      </c>
    </row>
    <row r="243" spans="3:7" x14ac:dyDescent="0.25">
      <c r="C243" t="s">
        <v>9956</v>
      </c>
    </row>
    <row r="244" spans="3:7" ht="18" x14ac:dyDescent="0.25">
      <c r="E244" t="s">
        <v>9974</v>
      </c>
      <c r="G244" s="32" t="s">
        <v>339</v>
      </c>
    </row>
    <row r="245" spans="3:7" x14ac:dyDescent="0.25">
      <c r="C245" t="s">
        <v>9863</v>
      </c>
    </row>
    <row r="246" spans="3:7" x14ac:dyDescent="0.25">
      <c r="C246" t="s">
        <v>9976</v>
      </c>
      <c r="E246" t="s">
        <v>9975</v>
      </c>
      <c r="G246" t="s">
        <v>9905</v>
      </c>
    </row>
    <row r="248" spans="3:7" x14ac:dyDescent="0.25">
      <c r="C248" t="s">
        <v>9977</v>
      </c>
      <c r="E248" t="s">
        <v>9956</v>
      </c>
      <c r="G248" t="s">
        <v>10084</v>
      </c>
    </row>
    <row r="250" spans="3:7" x14ac:dyDescent="0.25">
      <c r="C250" t="s">
        <v>9978</v>
      </c>
      <c r="E250" t="s">
        <v>9863</v>
      </c>
      <c r="G250" t="s">
        <v>10085</v>
      </c>
    </row>
    <row r="251" spans="3:7" x14ac:dyDescent="0.25">
      <c r="E251" t="s">
        <v>10034</v>
      </c>
    </row>
    <row r="252" spans="3:7" x14ac:dyDescent="0.25">
      <c r="C252" t="s">
        <v>9979</v>
      </c>
      <c r="G252" t="s">
        <v>10086</v>
      </c>
    </row>
    <row r="253" spans="3:7" x14ac:dyDescent="0.25">
      <c r="E253" t="s">
        <v>10035</v>
      </c>
    </row>
    <row r="254" spans="3:7" x14ac:dyDescent="0.25">
      <c r="C254" t="s">
        <v>9980</v>
      </c>
      <c r="G254" t="s">
        <v>10087</v>
      </c>
    </row>
    <row r="255" spans="3:7" x14ac:dyDescent="0.25">
      <c r="E255" t="s">
        <v>9918</v>
      </c>
    </row>
    <row r="256" spans="3:7" x14ac:dyDescent="0.25">
      <c r="C256" t="s">
        <v>9981</v>
      </c>
      <c r="G256" t="s">
        <v>10050</v>
      </c>
    </row>
    <row r="257" spans="3:7" x14ac:dyDescent="0.25">
      <c r="E257" t="s">
        <v>10036</v>
      </c>
    </row>
    <row r="258" spans="3:7" x14ac:dyDescent="0.25">
      <c r="C258" t="s">
        <v>9982</v>
      </c>
      <c r="G258" t="s">
        <v>10088</v>
      </c>
    </row>
    <row r="259" spans="3:7" x14ac:dyDescent="0.25">
      <c r="E259" t="s">
        <v>10037</v>
      </c>
    </row>
    <row r="260" spans="3:7" x14ac:dyDescent="0.25">
      <c r="C260" t="s">
        <v>9983</v>
      </c>
      <c r="G260" t="s">
        <v>9863</v>
      </c>
    </row>
    <row r="261" spans="3:7" x14ac:dyDescent="0.25">
      <c r="E261" t="s">
        <v>9980</v>
      </c>
    </row>
    <row r="262" spans="3:7" ht="18" x14ac:dyDescent="0.25">
      <c r="C262" t="s">
        <v>9306</v>
      </c>
      <c r="G262" s="32" t="s">
        <v>334</v>
      </c>
    </row>
    <row r="263" spans="3:7" x14ac:dyDescent="0.25">
      <c r="E263" t="s">
        <v>9921</v>
      </c>
    </row>
    <row r="264" spans="3:7" x14ac:dyDescent="0.25">
      <c r="C264" t="s">
        <v>9984</v>
      </c>
      <c r="G264" t="s">
        <v>10089</v>
      </c>
    </row>
    <row r="265" spans="3:7" x14ac:dyDescent="0.25">
      <c r="E265" t="s">
        <v>10038</v>
      </c>
    </row>
    <row r="266" spans="3:7" x14ac:dyDescent="0.25">
      <c r="C266" t="s">
        <v>9985</v>
      </c>
      <c r="E266" s="29"/>
      <c r="G266" t="s">
        <v>10090</v>
      </c>
    </row>
    <row r="267" spans="3:7" x14ac:dyDescent="0.25">
      <c r="E267" s="29" t="s">
        <v>10039</v>
      </c>
    </row>
    <row r="268" spans="3:7" x14ac:dyDescent="0.25">
      <c r="E268" s="29" t="s">
        <v>10040</v>
      </c>
      <c r="G268" t="s">
        <v>8647</v>
      </c>
    </row>
    <row r="269" spans="3:7" x14ac:dyDescent="0.25">
      <c r="E269" s="29" t="s">
        <v>10041</v>
      </c>
    </row>
    <row r="270" spans="3:7" x14ac:dyDescent="0.25">
      <c r="E270" s="29" t="s">
        <v>10042</v>
      </c>
      <c r="G270" t="s">
        <v>10091</v>
      </c>
    </row>
    <row r="272" spans="3:7" x14ac:dyDescent="0.25">
      <c r="E272" t="s">
        <v>9327</v>
      </c>
      <c r="G272" t="s">
        <v>10092</v>
      </c>
    </row>
    <row r="274" spans="5:7" x14ac:dyDescent="0.25">
      <c r="E274" t="s">
        <v>10043</v>
      </c>
      <c r="G274" t="s">
        <v>10050</v>
      </c>
    </row>
    <row r="276" spans="5:7" x14ac:dyDescent="0.25">
      <c r="G276" t="s">
        <v>10093</v>
      </c>
    </row>
    <row r="278" spans="5:7" x14ac:dyDescent="0.25">
      <c r="G278" t="s">
        <v>9863</v>
      </c>
    </row>
    <row r="280" spans="5:7" ht="18" x14ac:dyDescent="0.25">
      <c r="G280" s="32" t="s">
        <v>8901</v>
      </c>
    </row>
    <row r="282" spans="5:7" x14ac:dyDescent="0.25">
      <c r="G282" t="s">
        <v>10094</v>
      </c>
    </row>
    <row r="284" spans="5:7" x14ac:dyDescent="0.25">
      <c r="G284" t="s">
        <v>10095</v>
      </c>
    </row>
    <row r="286" spans="5:7" x14ac:dyDescent="0.25">
      <c r="G286" t="s">
        <v>10096</v>
      </c>
    </row>
    <row r="288" spans="5:7" x14ac:dyDescent="0.25">
      <c r="G288" t="s">
        <v>10097</v>
      </c>
    </row>
    <row r="290" spans="7:7" x14ac:dyDescent="0.25">
      <c r="G290" t="s">
        <v>9863</v>
      </c>
    </row>
    <row r="291" spans="7:7" x14ac:dyDescent="0.25">
      <c r="G291" t="s">
        <v>10098</v>
      </c>
    </row>
    <row r="292" spans="7:7" x14ac:dyDescent="0.25">
      <c r="G292" t="s">
        <v>9863</v>
      </c>
    </row>
    <row r="293" spans="7:7" x14ac:dyDescent="0.25">
      <c r="G293" s="29"/>
    </row>
    <row r="294" spans="7:7" x14ac:dyDescent="0.25">
      <c r="G294" s="29" t="s">
        <v>10099</v>
      </c>
    </row>
    <row r="295" spans="7:7" x14ac:dyDescent="0.25">
      <c r="G295" s="29" t="s">
        <v>10100</v>
      </c>
    </row>
    <row r="296" spans="7:7" x14ac:dyDescent="0.25">
      <c r="G296" s="29" t="s">
        <v>10101</v>
      </c>
    </row>
    <row r="297" spans="7:7" x14ac:dyDescent="0.25">
      <c r="G297" s="29" t="s">
        <v>10102</v>
      </c>
    </row>
    <row r="298" spans="7:7" x14ac:dyDescent="0.25">
      <c r="G298" s="29" t="s">
        <v>10103</v>
      </c>
    </row>
    <row r="300" spans="7:7" x14ac:dyDescent="0.25">
      <c r="G300" t="s">
        <v>10104</v>
      </c>
    </row>
    <row r="301" spans="7:7" x14ac:dyDescent="0.25">
      <c r="G301" t="s">
        <v>10105</v>
      </c>
    </row>
    <row r="303" spans="7:7" x14ac:dyDescent="0.25">
      <c r="G303" t="s">
        <v>10106</v>
      </c>
    </row>
    <row r="304" spans="7:7" x14ac:dyDescent="0.25">
      <c r="G304" t="s">
        <v>10107</v>
      </c>
    </row>
    <row r="305" spans="7:7" x14ac:dyDescent="0.25">
      <c r="G305" t="s">
        <v>10108</v>
      </c>
    </row>
    <row r="306" spans="7:7" x14ac:dyDescent="0.25">
      <c r="G306" t="s">
        <v>10109</v>
      </c>
    </row>
    <row r="308" spans="7:7" x14ac:dyDescent="0.25">
      <c r="G308" t="s">
        <v>10110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0B6-B6F5-49EF-AF72-08EAA2D0AECB}">
  <dimension ref="A1:G399"/>
  <sheetViews>
    <sheetView topLeftCell="C1" workbookViewId="0">
      <selection activeCell="G1" sqref="G1:G1048576"/>
    </sheetView>
  </sheetViews>
  <sheetFormatPr defaultRowHeight="15" x14ac:dyDescent="0.25"/>
  <cols>
    <col min="1" max="1" width="102.140625" customWidth="1"/>
    <col min="3" max="3" width="75.140625" customWidth="1"/>
    <col min="5" max="5" width="125.28515625" customWidth="1"/>
    <col min="7" max="7" width="255.7109375" bestFit="1" customWidth="1"/>
  </cols>
  <sheetData>
    <row r="1" spans="1:7" ht="31.5" x14ac:dyDescent="0.25">
      <c r="A1" s="33" t="s">
        <v>10111</v>
      </c>
      <c r="C1" s="33" t="s">
        <v>10243</v>
      </c>
      <c r="E1" s="31" t="s">
        <v>10352</v>
      </c>
      <c r="G1" s="31" t="s">
        <v>10409</v>
      </c>
    </row>
    <row r="3" spans="1:7" ht="24" x14ac:dyDescent="0.25">
      <c r="A3" s="32" t="s">
        <v>10112</v>
      </c>
      <c r="C3" s="32" t="s">
        <v>10244</v>
      </c>
      <c r="E3" s="33" t="s">
        <v>10353</v>
      </c>
      <c r="G3" s="33" t="s">
        <v>10410</v>
      </c>
    </row>
    <row r="5" spans="1:7" ht="18" x14ac:dyDescent="0.25">
      <c r="A5" t="s">
        <v>10113</v>
      </c>
      <c r="C5" s="7" t="s">
        <v>10245</v>
      </c>
      <c r="E5" s="32" t="s">
        <v>10112</v>
      </c>
      <c r="G5" s="7" t="s">
        <v>10411</v>
      </c>
    </row>
    <row r="7" spans="1:7" ht="18" x14ac:dyDescent="0.25">
      <c r="A7" t="s">
        <v>10114</v>
      </c>
      <c r="C7" s="7" t="s">
        <v>10246</v>
      </c>
      <c r="E7" t="s">
        <v>10354</v>
      </c>
      <c r="G7" s="32" t="s">
        <v>10412</v>
      </c>
    </row>
    <row r="9" spans="1:7" x14ac:dyDescent="0.25">
      <c r="A9" t="s">
        <v>10115</v>
      </c>
      <c r="C9" t="s">
        <v>10247</v>
      </c>
      <c r="E9" t="s">
        <v>10355</v>
      </c>
      <c r="G9" t="s">
        <v>10413</v>
      </c>
    </row>
    <row r="10" spans="1:7" x14ac:dyDescent="0.25">
      <c r="G10" s="29"/>
    </row>
    <row r="11" spans="1:7" x14ac:dyDescent="0.25">
      <c r="A11" t="s">
        <v>10116</v>
      </c>
      <c r="C11" s="7" t="s">
        <v>10248</v>
      </c>
      <c r="E11" t="s">
        <v>10356</v>
      </c>
      <c r="G11" s="29" t="s">
        <v>10414</v>
      </c>
    </row>
    <row r="13" spans="1:7" x14ac:dyDescent="0.25">
      <c r="A13" t="s">
        <v>10117</v>
      </c>
      <c r="C13" t="s">
        <v>10249</v>
      </c>
      <c r="G13" t="s">
        <v>10415</v>
      </c>
    </row>
    <row r="14" spans="1:7" x14ac:dyDescent="0.25">
      <c r="G14" s="29"/>
    </row>
    <row r="15" spans="1:7" ht="31.5" x14ac:dyDescent="0.25">
      <c r="A15" t="s">
        <v>10118</v>
      </c>
      <c r="C15" s="7" t="s">
        <v>10250</v>
      </c>
      <c r="E15" s="31" t="s">
        <v>10122</v>
      </c>
      <c r="G15" s="29" t="s">
        <v>10416</v>
      </c>
    </row>
    <row r="17" spans="1:7" x14ac:dyDescent="0.25">
      <c r="A17" t="s">
        <v>10119</v>
      </c>
      <c r="C17" t="s">
        <v>10251</v>
      </c>
      <c r="E17" t="s">
        <v>10252</v>
      </c>
      <c r="G17" t="s">
        <v>10417</v>
      </c>
    </row>
    <row r="18" spans="1:7" x14ac:dyDescent="0.25">
      <c r="E18" s="29"/>
      <c r="G18" s="29"/>
    </row>
    <row r="19" spans="1:7" x14ac:dyDescent="0.25">
      <c r="A19" t="s">
        <v>10120</v>
      </c>
      <c r="E19" s="29" t="s">
        <v>8647</v>
      </c>
      <c r="G19" s="29" t="s">
        <v>10418</v>
      </c>
    </row>
    <row r="20" spans="1:7" x14ac:dyDescent="0.25">
      <c r="E20" s="29" t="s">
        <v>10253</v>
      </c>
    </row>
    <row r="21" spans="1:7" ht="31.5" x14ac:dyDescent="0.25">
      <c r="A21" t="s">
        <v>10121</v>
      </c>
      <c r="C21" s="31" t="s">
        <v>10122</v>
      </c>
      <c r="E21" s="29" t="s">
        <v>10254</v>
      </c>
    </row>
    <row r="22" spans="1:7" x14ac:dyDescent="0.25">
      <c r="E22" s="29" t="s">
        <v>10255</v>
      </c>
    </row>
    <row r="23" spans="1:7" ht="31.5" x14ac:dyDescent="0.25">
      <c r="C23" t="s">
        <v>10252</v>
      </c>
      <c r="E23" s="29" t="s">
        <v>10357</v>
      </c>
      <c r="G23" s="31" t="s">
        <v>10122</v>
      </c>
    </row>
    <row r="24" spans="1:7" x14ac:dyDescent="0.25">
      <c r="C24" s="29"/>
      <c r="E24" s="29" t="s">
        <v>10358</v>
      </c>
    </row>
    <row r="25" spans="1:7" ht="24" x14ac:dyDescent="0.25">
      <c r="A25" s="33" t="s">
        <v>10122</v>
      </c>
      <c r="C25" s="29" t="s">
        <v>8647</v>
      </c>
      <c r="E25" s="29" t="s">
        <v>10359</v>
      </c>
      <c r="G25" t="s">
        <v>10419</v>
      </c>
    </row>
    <row r="26" spans="1:7" x14ac:dyDescent="0.25">
      <c r="C26" s="29" t="s">
        <v>10253</v>
      </c>
      <c r="E26" s="29" t="s">
        <v>10360</v>
      </c>
      <c r="G26" s="29"/>
    </row>
    <row r="27" spans="1:7" x14ac:dyDescent="0.25">
      <c r="A27" t="s">
        <v>10123</v>
      </c>
      <c r="C27" s="29" t="s">
        <v>10254</v>
      </c>
      <c r="E27" s="29" t="s">
        <v>10361</v>
      </c>
      <c r="G27" s="29" t="s">
        <v>8647</v>
      </c>
    </row>
    <row r="28" spans="1:7" x14ac:dyDescent="0.25">
      <c r="C28" s="29" t="s">
        <v>10255</v>
      </c>
      <c r="G28" s="29" t="s">
        <v>10253</v>
      </c>
    </row>
    <row r="29" spans="1:7" x14ac:dyDescent="0.25">
      <c r="A29" t="s">
        <v>10124</v>
      </c>
      <c r="C29" s="29" t="s">
        <v>10256</v>
      </c>
      <c r="G29" s="29" t="s">
        <v>10254</v>
      </c>
    </row>
    <row r="30" spans="1:7" x14ac:dyDescent="0.25">
      <c r="C30" s="29" t="s">
        <v>10257</v>
      </c>
      <c r="G30" s="29" t="s">
        <v>10255</v>
      </c>
    </row>
    <row r="31" spans="1:7" ht="31.5" x14ac:dyDescent="0.25">
      <c r="A31" t="s">
        <v>10125</v>
      </c>
      <c r="C31" s="29" t="s">
        <v>10258</v>
      </c>
      <c r="E31" s="31" t="s">
        <v>10133</v>
      </c>
      <c r="G31" s="29" t="s">
        <v>10357</v>
      </c>
    </row>
    <row r="32" spans="1:7" x14ac:dyDescent="0.25">
      <c r="C32" s="29" t="s">
        <v>10259</v>
      </c>
      <c r="G32" s="29" t="s">
        <v>10358</v>
      </c>
    </row>
    <row r="33" spans="1:7" ht="18" x14ac:dyDescent="0.25">
      <c r="A33" t="s">
        <v>10126</v>
      </c>
      <c r="E33" s="32" t="s">
        <v>10134</v>
      </c>
      <c r="G33" s="29" t="s">
        <v>10420</v>
      </c>
    </row>
    <row r="34" spans="1:7" x14ac:dyDescent="0.25">
      <c r="C34" t="s">
        <v>10260</v>
      </c>
      <c r="G34" s="29" t="s">
        <v>10421</v>
      </c>
    </row>
    <row r="35" spans="1:7" x14ac:dyDescent="0.25">
      <c r="A35" t="s">
        <v>10127</v>
      </c>
      <c r="E35" t="s">
        <v>10135</v>
      </c>
      <c r="G35" s="29" t="s">
        <v>10422</v>
      </c>
    </row>
    <row r="37" spans="1:7" x14ac:dyDescent="0.25">
      <c r="A37" t="s">
        <v>314</v>
      </c>
      <c r="E37" t="s">
        <v>10261</v>
      </c>
    </row>
    <row r="38" spans="1:7" ht="31.5" x14ac:dyDescent="0.25">
      <c r="C38" s="31" t="s">
        <v>10133</v>
      </c>
    </row>
    <row r="39" spans="1:7" ht="31.5" x14ac:dyDescent="0.25">
      <c r="A39" t="s">
        <v>10128</v>
      </c>
      <c r="E39" t="s">
        <v>8805</v>
      </c>
      <c r="G39" s="31" t="s">
        <v>10133</v>
      </c>
    </row>
    <row r="40" spans="1:7" ht="18" x14ac:dyDescent="0.25">
      <c r="C40" s="32" t="s">
        <v>10134</v>
      </c>
    </row>
    <row r="41" spans="1:7" ht="18" x14ac:dyDescent="0.25">
      <c r="A41" t="s">
        <v>10129</v>
      </c>
      <c r="E41" s="32" t="s">
        <v>10262</v>
      </c>
      <c r="G41" s="32" t="s">
        <v>10134</v>
      </c>
    </row>
    <row r="42" spans="1:7" x14ac:dyDescent="0.25">
      <c r="C42" t="s">
        <v>10135</v>
      </c>
    </row>
    <row r="43" spans="1:7" x14ac:dyDescent="0.25">
      <c r="A43" t="s">
        <v>10130</v>
      </c>
      <c r="E43" t="s">
        <v>10138</v>
      </c>
      <c r="G43" t="s">
        <v>10135</v>
      </c>
    </row>
    <row r="44" spans="1:7" x14ac:dyDescent="0.25">
      <c r="C44" t="s">
        <v>10261</v>
      </c>
      <c r="E44" s="29"/>
    </row>
    <row r="45" spans="1:7" x14ac:dyDescent="0.25">
      <c r="A45" t="s">
        <v>10131</v>
      </c>
      <c r="E45" s="29" t="s">
        <v>10362</v>
      </c>
      <c r="G45" t="s">
        <v>10261</v>
      </c>
    </row>
    <row r="46" spans="1:7" x14ac:dyDescent="0.25">
      <c r="C46" t="s">
        <v>8805</v>
      </c>
      <c r="E46" s="29" t="s">
        <v>10363</v>
      </c>
    </row>
    <row r="47" spans="1:7" x14ac:dyDescent="0.25">
      <c r="A47" t="s">
        <v>10132</v>
      </c>
      <c r="E47" s="29" t="s">
        <v>10364</v>
      </c>
      <c r="G47" t="s">
        <v>8805</v>
      </c>
    </row>
    <row r="48" spans="1:7" ht="18" x14ac:dyDescent="0.25">
      <c r="C48" s="32" t="s">
        <v>10262</v>
      </c>
      <c r="E48" s="29" t="s">
        <v>10365</v>
      </c>
    </row>
    <row r="49" spans="1:7" ht="18" x14ac:dyDescent="0.25">
      <c r="E49" s="29" t="s">
        <v>10366</v>
      </c>
      <c r="G49" s="32" t="s">
        <v>10423</v>
      </c>
    </row>
    <row r="50" spans="1:7" x14ac:dyDescent="0.25">
      <c r="C50" t="s">
        <v>10138</v>
      </c>
      <c r="G50" s="29"/>
    </row>
    <row r="51" spans="1:7" ht="31.5" x14ac:dyDescent="0.25">
      <c r="A51" s="31" t="s">
        <v>10133</v>
      </c>
      <c r="C51" s="29"/>
      <c r="G51" s="29" t="s">
        <v>10424</v>
      </c>
    </row>
    <row r="52" spans="1:7" x14ac:dyDescent="0.25">
      <c r="C52" s="29" t="s">
        <v>10139</v>
      </c>
      <c r="G52" s="29" t="s">
        <v>10425</v>
      </c>
    </row>
    <row r="53" spans="1:7" ht="31.5" x14ac:dyDescent="0.25">
      <c r="A53" t="s">
        <v>10134</v>
      </c>
      <c r="C53" s="29" t="s">
        <v>10140</v>
      </c>
      <c r="E53" s="31" t="s">
        <v>10144</v>
      </c>
      <c r="G53" s="29" t="s">
        <v>10426</v>
      </c>
    </row>
    <row r="54" spans="1:7" x14ac:dyDescent="0.25">
      <c r="C54" s="29" t="s">
        <v>10263</v>
      </c>
      <c r="G54" s="29" t="s">
        <v>10427</v>
      </c>
    </row>
    <row r="55" spans="1:7" ht="24" x14ac:dyDescent="0.25">
      <c r="A55" t="s">
        <v>10135</v>
      </c>
      <c r="C55" s="29" t="s">
        <v>10264</v>
      </c>
      <c r="E55" s="33" t="s">
        <v>265</v>
      </c>
      <c r="G55" s="29" t="s">
        <v>10428</v>
      </c>
    </row>
    <row r="56" spans="1:7" x14ac:dyDescent="0.25">
      <c r="C56" s="29" t="s">
        <v>10265</v>
      </c>
    </row>
    <row r="57" spans="1:7" ht="18" x14ac:dyDescent="0.25">
      <c r="A57" t="s">
        <v>10136</v>
      </c>
      <c r="E57" s="32" t="s">
        <v>10145</v>
      </c>
    </row>
    <row r="59" spans="1:7" ht="31.5" x14ac:dyDescent="0.25">
      <c r="A59" t="s">
        <v>8805</v>
      </c>
      <c r="E59" t="s">
        <v>10367</v>
      </c>
      <c r="G59" s="31" t="s">
        <v>10144</v>
      </c>
    </row>
    <row r="60" spans="1:7" ht="31.5" x14ac:dyDescent="0.25">
      <c r="C60" s="31" t="s">
        <v>10144</v>
      </c>
    </row>
    <row r="61" spans="1:7" ht="24" x14ac:dyDescent="0.25">
      <c r="A61" t="s">
        <v>10137</v>
      </c>
      <c r="E61" s="32" t="s">
        <v>10149</v>
      </c>
      <c r="G61" s="33" t="s">
        <v>10429</v>
      </c>
    </row>
    <row r="62" spans="1:7" ht="24" x14ac:dyDescent="0.25">
      <c r="C62" s="33" t="s">
        <v>147</v>
      </c>
    </row>
    <row r="63" spans="1:7" ht="18" x14ac:dyDescent="0.25">
      <c r="A63" t="s">
        <v>10138</v>
      </c>
      <c r="E63" t="s">
        <v>10368</v>
      </c>
      <c r="G63" s="32" t="s">
        <v>10145</v>
      </c>
    </row>
    <row r="64" spans="1:7" ht="18" x14ac:dyDescent="0.25">
      <c r="C64" s="32" t="s">
        <v>10145</v>
      </c>
    </row>
    <row r="65" spans="1:7" ht="18" x14ac:dyDescent="0.25">
      <c r="A65" t="s">
        <v>10139</v>
      </c>
      <c r="E65" s="32" t="s">
        <v>10153</v>
      </c>
      <c r="G65" t="s">
        <v>10430</v>
      </c>
    </row>
    <row r="66" spans="1:7" x14ac:dyDescent="0.25">
      <c r="C66" t="s">
        <v>10266</v>
      </c>
    </row>
    <row r="67" spans="1:7" x14ac:dyDescent="0.25">
      <c r="A67" t="s">
        <v>10140</v>
      </c>
      <c r="E67" t="s">
        <v>10369</v>
      </c>
      <c r="G67" t="s">
        <v>10431</v>
      </c>
    </row>
    <row r="68" spans="1:7" x14ac:dyDescent="0.25">
      <c r="C68" t="s">
        <v>10267</v>
      </c>
    </row>
    <row r="69" spans="1:7" ht="18" x14ac:dyDescent="0.25">
      <c r="A69" t="s">
        <v>10141</v>
      </c>
      <c r="E69" s="32" t="s">
        <v>10156</v>
      </c>
      <c r="G69" s="32" t="s">
        <v>10149</v>
      </c>
    </row>
    <row r="70" spans="1:7" ht="18" x14ac:dyDescent="0.25">
      <c r="C70" s="32" t="s">
        <v>10149</v>
      </c>
    </row>
    <row r="71" spans="1:7" x14ac:dyDescent="0.25">
      <c r="A71" t="s">
        <v>10142</v>
      </c>
      <c r="E71" t="s">
        <v>10370</v>
      </c>
      <c r="G71" t="s">
        <v>10432</v>
      </c>
    </row>
    <row r="72" spans="1:7" x14ac:dyDescent="0.25">
      <c r="C72" t="s">
        <v>10268</v>
      </c>
    </row>
    <row r="73" spans="1:7" x14ac:dyDescent="0.25">
      <c r="A73" t="s">
        <v>10143</v>
      </c>
      <c r="E73" t="s">
        <v>10371</v>
      </c>
      <c r="G73" t="s">
        <v>10433</v>
      </c>
    </row>
    <row r="74" spans="1:7" ht="18" x14ac:dyDescent="0.25">
      <c r="C74" s="32" t="s">
        <v>10153</v>
      </c>
    </row>
    <row r="75" spans="1:7" ht="18" x14ac:dyDescent="0.25">
      <c r="E75" t="s">
        <v>10372</v>
      </c>
      <c r="G75" s="32" t="s">
        <v>10307</v>
      </c>
    </row>
    <row r="76" spans="1:7" x14ac:dyDescent="0.25">
      <c r="C76" t="s">
        <v>10269</v>
      </c>
    </row>
    <row r="77" spans="1:7" ht="31.5" x14ac:dyDescent="0.25">
      <c r="A77" s="31" t="s">
        <v>10144</v>
      </c>
      <c r="E77" t="s">
        <v>10373</v>
      </c>
      <c r="G77" t="s">
        <v>10434</v>
      </c>
    </row>
    <row r="78" spans="1:7" x14ac:dyDescent="0.25">
      <c r="C78" t="s">
        <v>10270</v>
      </c>
    </row>
    <row r="79" spans="1:7" ht="24" x14ac:dyDescent="0.25">
      <c r="A79" s="33" t="s">
        <v>1</v>
      </c>
      <c r="E79" t="s">
        <v>10374</v>
      </c>
      <c r="G79" s="32" t="s">
        <v>10156</v>
      </c>
    </row>
    <row r="80" spans="1:7" x14ac:dyDescent="0.25">
      <c r="C80" t="s">
        <v>10271</v>
      </c>
      <c r="G80" s="29"/>
    </row>
    <row r="81" spans="1:7" ht="18" x14ac:dyDescent="0.25">
      <c r="A81" s="32" t="s">
        <v>10145</v>
      </c>
      <c r="E81" s="32" t="s">
        <v>10163</v>
      </c>
      <c r="G81" s="29" t="s">
        <v>10435</v>
      </c>
    </row>
    <row r="82" spans="1:7" ht="18" x14ac:dyDescent="0.25">
      <c r="C82" s="32" t="s">
        <v>10156</v>
      </c>
      <c r="G82" s="29" t="s">
        <v>10436</v>
      </c>
    </row>
    <row r="83" spans="1:7" x14ac:dyDescent="0.25">
      <c r="A83" t="s">
        <v>10146</v>
      </c>
      <c r="E83" t="s">
        <v>10183</v>
      </c>
      <c r="G83" s="29" t="s">
        <v>10437</v>
      </c>
    </row>
    <row r="84" spans="1:7" x14ac:dyDescent="0.25">
      <c r="C84" t="s">
        <v>10272</v>
      </c>
      <c r="G84" s="29" t="s">
        <v>10330</v>
      </c>
    </row>
    <row r="85" spans="1:7" x14ac:dyDescent="0.25">
      <c r="A85" t="s">
        <v>10147</v>
      </c>
      <c r="E85" t="s">
        <v>10184</v>
      </c>
    </row>
    <row r="86" spans="1:7" ht="18" x14ac:dyDescent="0.25">
      <c r="C86" t="s">
        <v>10273</v>
      </c>
      <c r="G86" s="32" t="s">
        <v>10163</v>
      </c>
    </row>
    <row r="87" spans="1:7" x14ac:dyDescent="0.25">
      <c r="A87" t="s">
        <v>10148</v>
      </c>
      <c r="E87" t="s">
        <v>8820</v>
      </c>
    </row>
    <row r="88" spans="1:7" x14ac:dyDescent="0.25">
      <c r="C88" t="s">
        <v>10274</v>
      </c>
      <c r="G88" t="s">
        <v>10201</v>
      </c>
    </row>
    <row r="89" spans="1:7" ht="18" x14ac:dyDescent="0.25">
      <c r="A89" s="32" t="s">
        <v>10149</v>
      </c>
      <c r="E89" s="2">
        <v>37316</v>
      </c>
    </row>
    <row r="90" spans="1:7" x14ac:dyDescent="0.25">
      <c r="C90" t="s">
        <v>10275</v>
      </c>
      <c r="G90" t="s">
        <v>10438</v>
      </c>
    </row>
    <row r="91" spans="1:7" x14ac:dyDescent="0.25">
      <c r="A91" t="s">
        <v>8727</v>
      </c>
      <c r="E91" t="s">
        <v>1351</v>
      </c>
    </row>
    <row r="92" spans="1:7" x14ac:dyDescent="0.25">
      <c r="C92" t="s">
        <v>10276</v>
      </c>
      <c r="G92" t="s">
        <v>8820</v>
      </c>
    </row>
    <row r="93" spans="1:7" x14ac:dyDescent="0.25">
      <c r="A93" t="s">
        <v>10150</v>
      </c>
      <c r="E93">
        <v>2</v>
      </c>
    </row>
    <row r="94" spans="1:7" x14ac:dyDescent="0.25">
      <c r="C94" t="s">
        <v>10277</v>
      </c>
      <c r="G94" s="2">
        <v>37653</v>
      </c>
    </row>
    <row r="95" spans="1:7" x14ac:dyDescent="0.25">
      <c r="A95" t="s">
        <v>10151</v>
      </c>
      <c r="E95" t="s">
        <v>8832</v>
      </c>
    </row>
    <row r="96" spans="1:7" x14ac:dyDescent="0.25">
      <c r="C96" t="s">
        <v>10278</v>
      </c>
      <c r="G96" t="s">
        <v>1351</v>
      </c>
    </row>
    <row r="97" spans="1:7" x14ac:dyDescent="0.25">
      <c r="A97" t="s">
        <v>10152</v>
      </c>
      <c r="E97" t="s">
        <v>10185</v>
      </c>
    </row>
    <row r="98" spans="1:7" x14ac:dyDescent="0.25">
      <c r="C98" t="s">
        <v>10279</v>
      </c>
      <c r="G98">
        <v>2</v>
      </c>
    </row>
    <row r="99" spans="1:7" ht="18" x14ac:dyDescent="0.25">
      <c r="A99" s="32" t="s">
        <v>10153</v>
      </c>
    </row>
    <row r="100" spans="1:7" ht="18" x14ac:dyDescent="0.25">
      <c r="C100" s="32" t="s">
        <v>10163</v>
      </c>
      <c r="G100" t="s">
        <v>8832</v>
      </c>
    </row>
    <row r="101" spans="1:7" ht="31.5" x14ac:dyDescent="0.25">
      <c r="A101" t="s">
        <v>10154</v>
      </c>
      <c r="E101" s="31" t="s">
        <v>10171</v>
      </c>
    </row>
    <row r="102" spans="1:7" x14ac:dyDescent="0.25">
      <c r="C102" t="s">
        <v>10183</v>
      </c>
      <c r="G102" t="s">
        <v>10439</v>
      </c>
    </row>
    <row r="103" spans="1:7" ht="24" x14ac:dyDescent="0.25">
      <c r="A103" t="s">
        <v>10155</v>
      </c>
      <c r="E103" s="33" t="s">
        <v>10375</v>
      </c>
    </row>
    <row r="104" spans="1:7" x14ac:dyDescent="0.25">
      <c r="C104" t="s">
        <v>10280</v>
      </c>
    </row>
    <row r="105" spans="1:7" ht="18" x14ac:dyDescent="0.25">
      <c r="A105" s="32" t="s">
        <v>10156</v>
      </c>
      <c r="E105" s="32" t="s">
        <v>10145</v>
      </c>
    </row>
    <row r="106" spans="1:7" ht="31.5" x14ac:dyDescent="0.25">
      <c r="C106" t="s">
        <v>8820</v>
      </c>
      <c r="G106" s="31" t="s">
        <v>10171</v>
      </c>
    </row>
    <row r="107" spans="1:7" x14ac:dyDescent="0.25">
      <c r="A107" t="s">
        <v>10157</v>
      </c>
      <c r="E107" t="s">
        <v>10376</v>
      </c>
    </row>
    <row r="108" spans="1:7" ht="24" x14ac:dyDescent="0.25">
      <c r="C108" s="2">
        <v>37316</v>
      </c>
      <c r="G108" s="33" t="s">
        <v>9498</v>
      </c>
    </row>
    <row r="109" spans="1:7" ht="18" x14ac:dyDescent="0.25">
      <c r="A109" t="s">
        <v>10158</v>
      </c>
      <c r="E109" s="32" t="s">
        <v>10156</v>
      </c>
    </row>
    <row r="110" spans="1:7" ht="18" x14ac:dyDescent="0.25">
      <c r="C110" t="s">
        <v>1351</v>
      </c>
      <c r="G110" s="32" t="s">
        <v>10145</v>
      </c>
    </row>
    <row r="111" spans="1:7" x14ac:dyDescent="0.25">
      <c r="A111" t="s">
        <v>10159</v>
      </c>
      <c r="E111" t="s">
        <v>10377</v>
      </c>
    </row>
    <row r="112" spans="1:7" x14ac:dyDescent="0.25">
      <c r="C112">
        <v>2</v>
      </c>
      <c r="G112" t="s">
        <v>10440</v>
      </c>
    </row>
    <row r="113" spans="1:7" x14ac:dyDescent="0.25">
      <c r="A113" t="s">
        <v>10160</v>
      </c>
      <c r="E113" t="s">
        <v>10378</v>
      </c>
    </row>
    <row r="114" spans="1:7" ht="18" x14ac:dyDescent="0.25">
      <c r="C114" t="s">
        <v>8832</v>
      </c>
      <c r="G114" s="32" t="s">
        <v>10149</v>
      </c>
    </row>
    <row r="115" spans="1:7" x14ac:dyDescent="0.25">
      <c r="A115" t="s">
        <v>10161</v>
      </c>
      <c r="E115" t="s">
        <v>10379</v>
      </c>
    </row>
    <row r="116" spans="1:7" x14ac:dyDescent="0.25">
      <c r="C116" t="s">
        <v>10281</v>
      </c>
      <c r="G116" t="s">
        <v>10441</v>
      </c>
    </row>
    <row r="117" spans="1:7" x14ac:dyDescent="0.25">
      <c r="A117" t="s">
        <v>10162</v>
      </c>
      <c r="E117" t="s">
        <v>10380</v>
      </c>
    </row>
    <row r="118" spans="1:7" x14ac:dyDescent="0.25">
      <c r="G118" t="s">
        <v>10442</v>
      </c>
    </row>
    <row r="119" spans="1:7" ht="18" x14ac:dyDescent="0.25">
      <c r="A119" s="32" t="s">
        <v>10163</v>
      </c>
      <c r="E119" t="s">
        <v>10381</v>
      </c>
    </row>
    <row r="120" spans="1:7" ht="31.5" x14ac:dyDescent="0.25">
      <c r="C120" s="31" t="s">
        <v>10171</v>
      </c>
      <c r="G120" t="s">
        <v>10443</v>
      </c>
    </row>
    <row r="121" spans="1:7" ht="18" x14ac:dyDescent="0.25">
      <c r="A121" t="s">
        <v>10164</v>
      </c>
      <c r="E121" s="32" t="s">
        <v>10163</v>
      </c>
    </row>
    <row r="122" spans="1:7" ht="24" x14ac:dyDescent="0.25">
      <c r="C122" s="33" t="s">
        <v>181</v>
      </c>
      <c r="G122" s="32" t="s">
        <v>10307</v>
      </c>
    </row>
    <row r="123" spans="1:7" x14ac:dyDescent="0.25">
      <c r="A123" t="s">
        <v>10165</v>
      </c>
      <c r="E123" t="s">
        <v>10201</v>
      </c>
    </row>
    <row r="124" spans="1:7" ht="18" x14ac:dyDescent="0.25">
      <c r="C124" s="32" t="s">
        <v>10145</v>
      </c>
      <c r="G124" t="s">
        <v>10444</v>
      </c>
    </row>
    <row r="125" spans="1:7" x14ac:dyDescent="0.25">
      <c r="A125" t="s">
        <v>10166</v>
      </c>
      <c r="E125" t="s">
        <v>10184</v>
      </c>
    </row>
    <row r="126" spans="1:7" x14ac:dyDescent="0.25">
      <c r="C126" t="s">
        <v>10282</v>
      </c>
      <c r="G126">
        <v>10</v>
      </c>
    </row>
    <row r="127" spans="1:7" x14ac:dyDescent="0.25">
      <c r="A127" t="s">
        <v>8820</v>
      </c>
      <c r="E127" t="s">
        <v>8820</v>
      </c>
    </row>
    <row r="128" spans="1:7" ht="18" x14ac:dyDescent="0.25">
      <c r="C128" s="32" t="s">
        <v>10149</v>
      </c>
      <c r="G128">
        <v>9</v>
      </c>
    </row>
    <row r="129" spans="1:7" x14ac:dyDescent="0.25">
      <c r="A129" t="s">
        <v>10167</v>
      </c>
      <c r="E129" s="2">
        <v>37316</v>
      </c>
    </row>
    <row r="130" spans="1:7" x14ac:dyDescent="0.25">
      <c r="C130" t="s">
        <v>10283</v>
      </c>
      <c r="G130">
        <v>9</v>
      </c>
    </row>
    <row r="131" spans="1:7" x14ac:dyDescent="0.25">
      <c r="A131" t="s">
        <v>1351</v>
      </c>
      <c r="E131" t="s">
        <v>1351</v>
      </c>
    </row>
    <row r="132" spans="1:7" x14ac:dyDescent="0.25">
      <c r="C132" t="s">
        <v>10284</v>
      </c>
      <c r="G132" t="s">
        <v>10445</v>
      </c>
    </row>
    <row r="133" spans="1:7" x14ac:dyDescent="0.25">
      <c r="A133" t="s">
        <v>10168</v>
      </c>
      <c r="E133">
        <v>2</v>
      </c>
    </row>
    <row r="134" spans="1:7" ht="18" x14ac:dyDescent="0.25">
      <c r="C134" s="32" t="s">
        <v>10153</v>
      </c>
      <c r="G134" s="32" t="s">
        <v>10156</v>
      </c>
    </row>
    <row r="135" spans="1:7" x14ac:dyDescent="0.25">
      <c r="A135" t="s">
        <v>10169</v>
      </c>
      <c r="E135" t="s">
        <v>8832</v>
      </c>
      <c r="G135" s="29"/>
    </row>
    <row r="136" spans="1:7" x14ac:dyDescent="0.25">
      <c r="C136" t="s">
        <v>10285</v>
      </c>
      <c r="G136" s="29" t="s">
        <v>10446</v>
      </c>
    </row>
    <row r="137" spans="1:7" x14ac:dyDescent="0.25">
      <c r="A137" t="s">
        <v>8832</v>
      </c>
      <c r="E137" t="s">
        <v>10185</v>
      </c>
      <c r="G137" s="29" t="s">
        <v>10447</v>
      </c>
    </row>
    <row r="138" spans="1:7" x14ac:dyDescent="0.25">
      <c r="C138" t="s">
        <v>10286</v>
      </c>
      <c r="G138" s="29" t="s">
        <v>10337</v>
      </c>
    </row>
    <row r="139" spans="1:7" x14ac:dyDescent="0.25">
      <c r="A139" t="s">
        <v>10170</v>
      </c>
      <c r="G139" s="29" t="s">
        <v>10448</v>
      </c>
    </row>
    <row r="140" spans="1:7" ht="18" x14ac:dyDescent="0.25">
      <c r="C140" s="32" t="s">
        <v>10156</v>
      </c>
    </row>
    <row r="141" spans="1:7" ht="31.5" x14ac:dyDescent="0.25">
      <c r="E141" s="31" t="s">
        <v>10190</v>
      </c>
      <c r="G141" s="32" t="s">
        <v>10163</v>
      </c>
    </row>
    <row r="142" spans="1:7" x14ac:dyDescent="0.25">
      <c r="C142" t="s">
        <v>10157</v>
      </c>
    </row>
    <row r="143" spans="1:7" ht="31.5" x14ac:dyDescent="0.25">
      <c r="A143" s="31" t="s">
        <v>10171</v>
      </c>
      <c r="E143" s="33" t="s">
        <v>256</v>
      </c>
      <c r="G143" t="s">
        <v>10201</v>
      </c>
    </row>
    <row r="144" spans="1:7" x14ac:dyDescent="0.25">
      <c r="C144" t="s">
        <v>10287</v>
      </c>
    </row>
    <row r="145" spans="1:7" ht="24" x14ac:dyDescent="0.25">
      <c r="A145" s="33" t="s">
        <v>10172</v>
      </c>
      <c r="E145" s="32" t="s">
        <v>10145</v>
      </c>
      <c r="G145" t="s">
        <v>10184</v>
      </c>
    </row>
    <row r="146" spans="1:7" x14ac:dyDescent="0.25">
      <c r="C146" t="s">
        <v>10288</v>
      </c>
    </row>
    <row r="147" spans="1:7" ht="18" x14ac:dyDescent="0.25">
      <c r="A147" s="32" t="s">
        <v>10145</v>
      </c>
      <c r="E147" t="s">
        <v>10382</v>
      </c>
      <c r="G147" t="s">
        <v>8820</v>
      </c>
    </row>
    <row r="148" spans="1:7" x14ac:dyDescent="0.25">
      <c r="C148" t="s">
        <v>10289</v>
      </c>
    </row>
    <row r="149" spans="1:7" x14ac:dyDescent="0.25">
      <c r="A149" t="s">
        <v>10173</v>
      </c>
      <c r="E149" t="s">
        <v>10383</v>
      </c>
      <c r="G149" s="2">
        <v>37653</v>
      </c>
    </row>
    <row r="150" spans="1:7" x14ac:dyDescent="0.25">
      <c r="C150" t="s">
        <v>10181</v>
      </c>
    </row>
    <row r="151" spans="1:7" x14ac:dyDescent="0.25">
      <c r="A151" t="s">
        <v>10174</v>
      </c>
      <c r="E151" t="s">
        <v>10384</v>
      </c>
      <c r="G151" t="s">
        <v>1351</v>
      </c>
    </row>
    <row r="152" spans="1:7" ht="18" x14ac:dyDescent="0.25">
      <c r="C152" s="32" t="s">
        <v>10163</v>
      </c>
    </row>
    <row r="153" spans="1:7" ht="18" x14ac:dyDescent="0.25">
      <c r="A153" s="32" t="s">
        <v>10149</v>
      </c>
      <c r="E153" s="32" t="s">
        <v>10156</v>
      </c>
      <c r="G153" t="s">
        <v>10121</v>
      </c>
    </row>
    <row r="154" spans="1:7" x14ac:dyDescent="0.25">
      <c r="C154" t="s">
        <v>10201</v>
      </c>
    </row>
    <row r="155" spans="1:7" x14ac:dyDescent="0.25">
      <c r="A155" t="s">
        <v>10175</v>
      </c>
      <c r="E155" t="s">
        <v>10385</v>
      </c>
      <c r="G155" t="s">
        <v>8832</v>
      </c>
    </row>
    <row r="156" spans="1:7" x14ac:dyDescent="0.25">
      <c r="C156" t="s">
        <v>10290</v>
      </c>
    </row>
    <row r="157" spans="1:7" x14ac:dyDescent="0.25">
      <c r="A157" t="s">
        <v>10176</v>
      </c>
      <c r="E157" t="s">
        <v>10386</v>
      </c>
      <c r="G157" t="s">
        <v>10165</v>
      </c>
    </row>
    <row r="158" spans="1:7" x14ac:dyDescent="0.25">
      <c r="C158" t="s">
        <v>8820</v>
      </c>
    </row>
    <row r="159" spans="1:7" ht="18" x14ac:dyDescent="0.25">
      <c r="A159" s="32" t="s">
        <v>10153</v>
      </c>
      <c r="E159" t="s">
        <v>10387</v>
      </c>
    </row>
    <row r="160" spans="1:7" x14ac:dyDescent="0.25">
      <c r="C160" s="2">
        <v>37316</v>
      </c>
    </row>
    <row r="161" spans="1:7" ht="31.5" x14ac:dyDescent="0.25">
      <c r="A161" t="s">
        <v>10177</v>
      </c>
      <c r="E161" t="s">
        <v>10388</v>
      </c>
      <c r="G161" s="31" t="s">
        <v>10190</v>
      </c>
    </row>
    <row r="162" spans="1:7" x14ac:dyDescent="0.25">
      <c r="C162" t="s">
        <v>1351</v>
      </c>
    </row>
    <row r="163" spans="1:7" ht="24" x14ac:dyDescent="0.25">
      <c r="A163" t="s">
        <v>10178</v>
      </c>
      <c r="E163" s="32" t="s">
        <v>10163</v>
      </c>
      <c r="G163" s="33" t="s">
        <v>10449</v>
      </c>
    </row>
    <row r="164" spans="1:7" x14ac:dyDescent="0.25">
      <c r="C164">
        <v>2</v>
      </c>
    </row>
    <row r="165" spans="1:7" ht="18" x14ac:dyDescent="0.25">
      <c r="A165" s="32" t="s">
        <v>10156</v>
      </c>
      <c r="E165" t="s">
        <v>10201</v>
      </c>
      <c r="G165" s="32" t="s">
        <v>10145</v>
      </c>
    </row>
    <row r="166" spans="1:7" x14ac:dyDescent="0.25">
      <c r="C166" t="s">
        <v>8832</v>
      </c>
    </row>
    <row r="167" spans="1:7" x14ac:dyDescent="0.25">
      <c r="A167" t="s">
        <v>10179</v>
      </c>
      <c r="E167" t="s">
        <v>10389</v>
      </c>
      <c r="G167" t="s">
        <v>10450</v>
      </c>
    </row>
    <row r="168" spans="1:7" x14ac:dyDescent="0.25">
      <c r="C168" t="s">
        <v>10291</v>
      </c>
    </row>
    <row r="169" spans="1:7" ht="18" x14ac:dyDescent="0.25">
      <c r="A169" t="s">
        <v>10180</v>
      </c>
      <c r="E169" t="s">
        <v>8820</v>
      </c>
      <c r="G169" s="32" t="s">
        <v>10156</v>
      </c>
    </row>
    <row r="170" spans="1:7" x14ac:dyDescent="0.25">
      <c r="G170" s="29"/>
    </row>
    <row r="171" spans="1:7" x14ac:dyDescent="0.25">
      <c r="A171" t="s">
        <v>10181</v>
      </c>
      <c r="E171" s="2">
        <v>37316</v>
      </c>
      <c r="G171" s="29" t="s">
        <v>10451</v>
      </c>
    </row>
    <row r="172" spans="1:7" ht="31.5" x14ac:dyDescent="0.25">
      <c r="C172" s="31" t="s">
        <v>10190</v>
      </c>
      <c r="G172" s="29" t="s">
        <v>10452</v>
      </c>
    </row>
    <row r="173" spans="1:7" x14ac:dyDescent="0.25">
      <c r="A173" t="s">
        <v>10182</v>
      </c>
      <c r="E173" t="s">
        <v>1351</v>
      </c>
      <c r="G173" s="29" t="s">
        <v>10453</v>
      </c>
    </row>
    <row r="174" spans="1:7" ht="24" x14ac:dyDescent="0.25">
      <c r="C174" s="33" t="s">
        <v>10292</v>
      </c>
    </row>
    <row r="175" spans="1:7" ht="18" x14ac:dyDescent="0.25">
      <c r="A175" s="32" t="s">
        <v>10163</v>
      </c>
      <c r="E175">
        <v>2</v>
      </c>
      <c r="G175" s="32" t="s">
        <v>10163</v>
      </c>
    </row>
    <row r="176" spans="1:7" ht="18" x14ac:dyDescent="0.25">
      <c r="C176" s="32" t="s">
        <v>10145</v>
      </c>
    </row>
    <row r="177" spans="1:7" x14ac:dyDescent="0.25">
      <c r="A177" t="s">
        <v>10183</v>
      </c>
      <c r="E177" t="s">
        <v>8832</v>
      </c>
      <c r="G177" t="s">
        <v>10201</v>
      </c>
    </row>
    <row r="178" spans="1:7" x14ac:dyDescent="0.25">
      <c r="C178" t="s">
        <v>10293</v>
      </c>
    </row>
    <row r="179" spans="1:7" x14ac:dyDescent="0.25">
      <c r="A179" t="s">
        <v>10184</v>
      </c>
      <c r="E179" t="s">
        <v>10203</v>
      </c>
      <c r="G179" t="s">
        <v>10202</v>
      </c>
    </row>
    <row r="180" spans="1:7" x14ac:dyDescent="0.25">
      <c r="C180" t="s">
        <v>10294</v>
      </c>
    </row>
    <row r="181" spans="1:7" x14ac:dyDescent="0.25">
      <c r="A181" t="s">
        <v>8820</v>
      </c>
      <c r="G181" t="s">
        <v>8820</v>
      </c>
    </row>
    <row r="182" spans="1:7" x14ac:dyDescent="0.25">
      <c r="C182" t="s">
        <v>10295</v>
      </c>
    </row>
    <row r="183" spans="1:7" ht="31.5" x14ac:dyDescent="0.25">
      <c r="A183" s="2">
        <v>37316</v>
      </c>
      <c r="E183" s="31" t="s">
        <v>10204</v>
      </c>
      <c r="G183" s="2">
        <v>37653</v>
      </c>
    </row>
    <row r="184" spans="1:7" ht="18" x14ac:dyDescent="0.25">
      <c r="C184" s="32" t="s">
        <v>10149</v>
      </c>
    </row>
    <row r="185" spans="1:7" ht="24" x14ac:dyDescent="0.25">
      <c r="A185" t="s">
        <v>1351</v>
      </c>
      <c r="E185" s="33" t="s">
        <v>286</v>
      </c>
      <c r="G185" t="s">
        <v>1351</v>
      </c>
    </row>
    <row r="186" spans="1:7" x14ac:dyDescent="0.25">
      <c r="C186" t="s">
        <v>10296</v>
      </c>
    </row>
    <row r="187" spans="1:7" ht="18" x14ac:dyDescent="0.25">
      <c r="A187">
        <v>2</v>
      </c>
      <c r="E187" s="32" t="s">
        <v>10145</v>
      </c>
      <c r="G187">
        <v>2</v>
      </c>
    </row>
    <row r="188" spans="1:7" ht="18" x14ac:dyDescent="0.25">
      <c r="C188" s="32" t="s">
        <v>10153</v>
      </c>
    </row>
    <row r="189" spans="1:7" x14ac:dyDescent="0.25">
      <c r="A189" t="s">
        <v>8832</v>
      </c>
      <c r="E189" t="s">
        <v>10390</v>
      </c>
      <c r="G189" t="s">
        <v>8832</v>
      </c>
    </row>
    <row r="190" spans="1:7" x14ac:dyDescent="0.25">
      <c r="C190" t="s">
        <v>10297</v>
      </c>
    </row>
    <row r="191" spans="1:7" ht="18" x14ac:dyDescent="0.25">
      <c r="A191" t="s">
        <v>10185</v>
      </c>
      <c r="E191" s="32" t="s">
        <v>10163</v>
      </c>
      <c r="G191" t="s">
        <v>9571</v>
      </c>
    </row>
    <row r="192" spans="1:7" x14ac:dyDescent="0.25">
      <c r="C192" t="s">
        <v>10298</v>
      </c>
    </row>
    <row r="193" spans="1:7" x14ac:dyDescent="0.25">
      <c r="E193" t="s">
        <v>10201</v>
      </c>
    </row>
    <row r="194" spans="1:7" ht="18" x14ac:dyDescent="0.25">
      <c r="C194" s="32" t="s">
        <v>10156</v>
      </c>
    </row>
    <row r="195" spans="1:7" ht="31.5" x14ac:dyDescent="0.25">
      <c r="A195" s="31" t="s">
        <v>10186</v>
      </c>
      <c r="E195" t="s">
        <v>10303</v>
      </c>
      <c r="G195" s="31" t="s">
        <v>10204</v>
      </c>
    </row>
    <row r="196" spans="1:7" x14ac:dyDescent="0.25">
      <c r="C196" t="s">
        <v>10299</v>
      </c>
    </row>
    <row r="197" spans="1:7" ht="24" x14ac:dyDescent="0.25">
      <c r="A197" t="s">
        <v>10187</v>
      </c>
      <c r="E197" t="s">
        <v>8820</v>
      </c>
      <c r="G197" s="33" t="s">
        <v>10332</v>
      </c>
    </row>
    <row r="198" spans="1:7" x14ac:dyDescent="0.25">
      <c r="C198" t="s">
        <v>10300</v>
      </c>
    </row>
    <row r="199" spans="1:7" ht="18" x14ac:dyDescent="0.25">
      <c r="A199" t="s">
        <v>10188</v>
      </c>
      <c r="E199" s="2">
        <v>37653</v>
      </c>
      <c r="G199" s="32" t="s">
        <v>10145</v>
      </c>
    </row>
    <row r="200" spans="1:7" x14ac:dyDescent="0.25">
      <c r="C200" t="s">
        <v>10301</v>
      </c>
    </row>
    <row r="201" spans="1:7" x14ac:dyDescent="0.25">
      <c r="A201" t="s">
        <v>10189</v>
      </c>
      <c r="E201" t="s">
        <v>1351</v>
      </c>
      <c r="G201" t="s">
        <v>10454</v>
      </c>
    </row>
    <row r="202" spans="1:7" x14ac:dyDescent="0.25">
      <c r="C202" t="s">
        <v>10228</v>
      </c>
    </row>
    <row r="203" spans="1:7" ht="18" x14ac:dyDescent="0.25">
      <c r="E203">
        <v>2</v>
      </c>
      <c r="G203" s="32" t="s">
        <v>10307</v>
      </c>
    </row>
    <row r="204" spans="1:7" x14ac:dyDescent="0.25">
      <c r="C204" t="s">
        <v>10302</v>
      </c>
    </row>
    <row r="205" spans="1:7" ht="31.5" x14ac:dyDescent="0.25">
      <c r="A205" s="31" t="s">
        <v>10190</v>
      </c>
      <c r="E205" t="s">
        <v>8832</v>
      </c>
      <c r="G205" t="s">
        <v>10455</v>
      </c>
    </row>
    <row r="206" spans="1:7" ht="18" x14ac:dyDescent="0.25">
      <c r="C206" s="32" t="s">
        <v>10163</v>
      </c>
    </row>
    <row r="207" spans="1:7" ht="24" x14ac:dyDescent="0.25">
      <c r="A207" s="33" t="s">
        <v>10191</v>
      </c>
      <c r="E207" t="s">
        <v>9571</v>
      </c>
      <c r="G207" t="s">
        <v>10456</v>
      </c>
    </row>
    <row r="208" spans="1:7" x14ac:dyDescent="0.25">
      <c r="C208" t="s">
        <v>10201</v>
      </c>
    </row>
    <row r="209" spans="1:7" ht="18" x14ac:dyDescent="0.25">
      <c r="A209" s="32" t="s">
        <v>10145</v>
      </c>
      <c r="G209" s="32" t="s">
        <v>10163</v>
      </c>
    </row>
    <row r="210" spans="1:7" x14ac:dyDescent="0.25">
      <c r="C210" t="s">
        <v>10303</v>
      </c>
    </row>
    <row r="211" spans="1:7" ht="31.5" x14ac:dyDescent="0.25">
      <c r="A211" t="s">
        <v>10192</v>
      </c>
      <c r="E211" s="31" t="s">
        <v>10216</v>
      </c>
      <c r="G211" t="s">
        <v>10201</v>
      </c>
    </row>
    <row r="212" spans="1:7" x14ac:dyDescent="0.25">
      <c r="C212" t="s">
        <v>8820</v>
      </c>
    </row>
    <row r="213" spans="1:7" ht="24" x14ac:dyDescent="0.25">
      <c r="A213" t="s">
        <v>10193</v>
      </c>
      <c r="E213" s="33" t="s">
        <v>1</v>
      </c>
      <c r="G213" t="s">
        <v>10184</v>
      </c>
    </row>
    <row r="214" spans="1:7" x14ac:dyDescent="0.25">
      <c r="C214" s="2">
        <v>37653</v>
      </c>
    </row>
    <row r="215" spans="1:7" ht="18" x14ac:dyDescent="0.25">
      <c r="A215" t="s">
        <v>10194</v>
      </c>
      <c r="E215" s="32" t="s">
        <v>10145</v>
      </c>
      <c r="G215" t="s">
        <v>8820</v>
      </c>
    </row>
    <row r="216" spans="1:7" x14ac:dyDescent="0.25">
      <c r="C216" t="s">
        <v>1351</v>
      </c>
    </row>
    <row r="217" spans="1:7" ht="18" x14ac:dyDescent="0.25">
      <c r="A217" s="32" t="s">
        <v>10149</v>
      </c>
      <c r="E217" t="s">
        <v>10391</v>
      </c>
      <c r="G217" s="2">
        <v>37653</v>
      </c>
    </row>
    <row r="218" spans="1:7" x14ac:dyDescent="0.25">
      <c r="C218">
        <v>2</v>
      </c>
    </row>
    <row r="219" spans="1:7" ht="18" x14ac:dyDescent="0.25">
      <c r="A219" t="s">
        <v>10195</v>
      </c>
      <c r="E219" s="32" t="s">
        <v>10149</v>
      </c>
      <c r="G219" t="s">
        <v>1351</v>
      </c>
    </row>
    <row r="220" spans="1:7" x14ac:dyDescent="0.25">
      <c r="C220" t="s">
        <v>8832</v>
      </c>
    </row>
    <row r="221" spans="1:7" ht="18" x14ac:dyDescent="0.25">
      <c r="A221" s="32" t="s">
        <v>10153</v>
      </c>
      <c r="E221" t="s">
        <v>10392</v>
      </c>
      <c r="G221" t="s">
        <v>10121</v>
      </c>
    </row>
    <row r="222" spans="1:7" x14ac:dyDescent="0.25">
      <c r="C222" t="s">
        <v>10215</v>
      </c>
    </row>
    <row r="223" spans="1:7" ht="18" x14ac:dyDescent="0.25">
      <c r="A223" t="s">
        <v>10196</v>
      </c>
      <c r="E223" s="32" t="s">
        <v>10153</v>
      </c>
      <c r="G223" t="s">
        <v>8832</v>
      </c>
    </row>
    <row r="225" spans="1:7" ht="18" x14ac:dyDescent="0.25">
      <c r="A225" s="32" t="s">
        <v>10156</v>
      </c>
      <c r="E225" t="s">
        <v>10154</v>
      </c>
      <c r="G225" t="s">
        <v>9571</v>
      </c>
    </row>
    <row r="226" spans="1:7" ht="31.5" x14ac:dyDescent="0.25">
      <c r="C226" s="31" t="s">
        <v>10204</v>
      </c>
    </row>
    <row r="227" spans="1:7" x14ac:dyDescent="0.25">
      <c r="A227" t="s">
        <v>10197</v>
      </c>
      <c r="E227" t="s">
        <v>10393</v>
      </c>
    </row>
    <row r="228" spans="1:7" ht="24" x14ac:dyDescent="0.25">
      <c r="C228" s="33" t="s">
        <v>10304</v>
      </c>
    </row>
    <row r="229" spans="1:7" ht="31.5" x14ac:dyDescent="0.25">
      <c r="A229" t="s">
        <v>10198</v>
      </c>
      <c r="E229" t="s">
        <v>10394</v>
      </c>
      <c r="G229" s="31" t="s">
        <v>10216</v>
      </c>
    </row>
    <row r="230" spans="1:7" ht="18" x14ac:dyDescent="0.25">
      <c r="C230" s="32" t="s">
        <v>10145</v>
      </c>
    </row>
    <row r="231" spans="1:7" ht="24" x14ac:dyDescent="0.25">
      <c r="A231" t="s">
        <v>10199</v>
      </c>
      <c r="E231" s="32" t="s">
        <v>10156</v>
      </c>
      <c r="G231" s="33" t="s">
        <v>73</v>
      </c>
    </row>
    <row r="232" spans="1:7" x14ac:dyDescent="0.25">
      <c r="C232" t="s">
        <v>10305</v>
      </c>
    </row>
    <row r="233" spans="1:7" ht="18" x14ac:dyDescent="0.25">
      <c r="A233" t="s">
        <v>10200</v>
      </c>
      <c r="E233" t="s">
        <v>10161</v>
      </c>
      <c r="G233" s="32" t="s">
        <v>10145</v>
      </c>
    </row>
    <row r="234" spans="1:7" x14ac:dyDescent="0.25">
      <c r="C234" t="s">
        <v>10306</v>
      </c>
    </row>
    <row r="235" spans="1:7" ht="18" x14ac:dyDescent="0.25">
      <c r="A235" s="32" t="s">
        <v>10163</v>
      </c>
      <c r="E235" t="s">
        <v>10395</v>
      </c>
      <c r="G235" t="s">
        <v>10457</v>
      </c>
    </row>
    <row r="236" spans="1:7" ht="18" x14ac:dyDescent="0.25">
      <c r="C236" s="32" t="s">
        <v>10307</v>
      </c>
    </row>
    <row r="237" spans="1:7" x14ac:dyDescent="0.25">
      <c r="A237" t="s">
        <v>10201</v>
      </c>
      <c r="E237" t="s">
        <v>10396</v>
      </c>
      <c r="G237" t="s">
        <v>10458</v>
      </c>
    </row>
    <row r="238" spans="1:7" x14ac:dyDescent="0.25">
      <c r="C238" t="s">
        <v>10308</v>
      </c>
    </row>
    <row r="239" spans="1:7" ht="18" x14ac:dyDescent="0.25">
      <c r="A239" t="s">
        <v>10202</v>
      </c>
      <c r="E239" t="s">
        <v>10397</v>
      </c>
      <c r="G239" s="32" t="s">
        <v>10307</v>
      </c>
    </row>
    <row r="240" spans="1:7" x14ac:dyDescent="0.25">
      <c r="C240" t="s">
        <v>10309</v>
      </c>
    </row>
    <row r="241" spans="1:7" ht="18" x14ac:dyDescent="0.25">
      <c r="A241" t="s">
        <v>8820</v>
      </c>
      <c r="E241" s="32" t="s">
        <v>10163</v>
      </c>
      <c r="G241" t="s">
        <v>10459</v>
      </c>
    </row>
    <row r="242" spans="1:7" x14ac:dyDescent="0.25">
      <c r="C242" t="s">
        <v>10310</v>
      </c>
    </row>
    <row r="243" spans="1:7" x14ac:dyDescent="0.25">
      <c r="A243" s="2">
        <v>37653</v>
      </c>
      <c r="E243" t="s">
        <v>10183</v>
      </c>
      <c r="G243" t="s">
        <v>10460</v>
      </c>
    </row>
    <row r="244" spans="1:7" x14ac:dyDescent="0.25">
      <c r="C244" t="s">
        <v>10311</v>
      </c>
    </row>
    <row r="245" spans="1:7" ht="18" x14ac:dyDescent="0.25">
      <c r="A245" t="s">
        <v>1351</v>
      </c>
      <c r="E245" t="s">
        <v>10165</v>
      </c>
      <c r="G245" s="32" t="s">
        <v>10163</v>
      </c>
    </row>
    <row r="246" spans="1:7" x14ac:dyDescent="0.25">
      <c r="C246" t="s">
        <v>10312</v>
      </c>
    </row>
    <row r="247" spans="1:7" x14ac:dyDescent="0.25">
      <c r="A247">
        <v>2</v>
      </c>
      <c r="E247" t="s">
        <v>10166</v>
      </c>
      <c r="G247" t="s">
        <v>10201</v>
      </c>
    </row>
    <row r="248" spans="1:7" x14ac:dyDescent="0.25">
      <c r="C248" t="s">
        <v>10313</v>
      </c>
    </row>
    <row r="249" spans="1:7" x14ac:dyDescent="0.25">
      <c r="A249" t="s">
        <v>8832</v>
      </c>
      <c r="E249" t="s">
        <v>1351</v>
      </c>
      <c r="G249" t="s">
        <v>8807</v>
      </c>
    </row>
    <row r="250" spans="1:7" ht="18" x14ac:dyDescent="0.25">
      <c r="C250" s="32" t="s">
        <v>10156</v>
      </c>
    </row>
    <row r="251" spans="1:7" x14ac:dyDescent="0.25">
      <c r="A251" t="s">
        <v>10203</v>
      </c>
      <c r="E251">
        <v>1</v>
      </c>
      <c r="G251" t="s">
        <v>8820</v>
      </c>
    </row>
    <row r="252" spans="1:7" x14ac:dyDescent="0.25">
      <c r="C252" t="s">
        <v>10314</v>
      </c>
    </row>
    <row r="253" spans="1:7" x14ac:dyDescent="0.25">
      <c r="E253" t="s">
        <v>8832</v>
      </c>
      <c r="G253" s="2">
        <v>37654</v>
      </c>
    </row>
    <row r="254" spans="1:7" x14ac:dyDescent="0.25">
      <c r="C254" t="s">
        <v>10315</v>
      </c>
    </row>
    <row r="255" spans="1:7" ht="31.5" x14ac:dyDescent="0.25">
      <c r="A255" s="31" t="s">
        <v>10204</v>
      </c>
      <c r="E255" t="s">
        <v>10291</v>
      </c>
      <c r="G255" t="s">
        <v>1351</v>
      </c>
    </row>
    <row r="256" spans="1:7" x14ac:dyDescent="0.25">
      <c r="C256" t="s">
        <v>10316</v>
      </c>
    </row>
    <row r="257" spans="1:7" ht="24" x14ac:dyDescent="0.25">
      <c r="A257" s="33" t="s">
        <v>10205</v>
      </c>
      <c r="G257">
        <v>2</v>
      </c>
    </row>
    <row r="258" spans="1:7" x14ac:dyDescent="0.25">
      <c r="C258" t="s">
        <v>10317</v>
      </c>
    </row>
    <row r="259" spans="1:7" ht="31.5" x14ac:dyDescent="0.25">
      <c r="A259" s="32" t="s">
        <v>10145</v>
      </c>
      <c r="E259" s="31" t="s">
        <v>10229</v>
      </c>
      <c r="G259" t="s">
        <v>8832</v>
      </c>
    </row>
    <row r="260" spans="1:7" x14ac:dyDescent="0.25">
      <c r="C260" t="s">
        <v>10318</v>
      </c>
    </row>
    <row r="261" spans="1:7" ht="24" x14ac:dyDescent="0.25">
      <c r="A261" t="s">
        <v>10206</v>
      </c>
      <c r="E261" s="33" t="s">
        <v>10398</v>
      </c>
      <c r="G261" t="s">
        <v>9571</v>
      </c>
    </row>
    <row r="262" spans="1:7" x14ac:dyDescent="0.25">
      <c r="C262" t="s">
        <v>10319</v>
      </c>
    </row>
    <row r="263" spans="1:7" x14ac:dyDescent="0.25">
      <c r="A263" t="s">
        <v>10207</v>
      </c>
      <c r="E263" t="s">
        <v>10399</v>
      </c>
    </row>
    <row r="264" spans="1:7" ht="18" x14ac:dyDescent="0.25">
      <c r="C264" s="32" t="s">
        <v>10163</v>
      </c>
    </row>
    <row r="265" spans="1:7" ht="31.5" x14ac:dyDescent="0.25">
      <c r="A265" s="32" t="s">
        <v>10149</v>
      </c>
      <c r="E265" t="s">
        <v>10400</v>
      </c>
      <c r="G265" s="31" t="s">
        <v>10331</v>
      </c>
    </row>
    <row r="266" spans="1:7" x14ac:dyDescent="0.25">
      <c r="C266" t="s">
        <v>10201</v>
      </c>
    </row>
    <row r="267" spans="1:7" ht="24" x14ac:dyDescent="0.25">
      <c r="A267" t="s">
        <v>10208</v>
      </c>
      <c r="E267" t="s">
        <v>10401</v>
      </c>
      <c r="G267" s="33" t="s">
        <v>10</v>
      </c>
    </row>
    <row r="268" spans="1:7" x14ac:dyDescent="0.25">
      <c r="C268" t="s">
        <v>10320</v>
      </c>
    </row>
    <row r="269" spans="1:7" ht="18" x14ac:dyDescent="0.25">
      <c r="A269" s="32" t="s">
        <v>10153</v>
      </c>
      <c r="E269" t="s">
        <v>10402</v>
      </c>
      <c r="G269" s="32" t="s">
        <v>10145</v>
      </c>
    </row>
    <row r="270" spans="1:7" x14ac:dyDescent="0.25">
      <c r="C270" t="s">
        <v>8820</v>
      </c>
    </row>
    <row r="271" spans="1:7" x14ac:dyDescent="0.25">
      <c r="A271" t="s">
        <v>10209</v>
      </c>
      <c r="E271" t="s">
        <v>10403</v>
      </c>
      <c r="G271" t="s">
        <v>10461</v>
      </c>
    </row>
    <row r="272" spans="1:7" x14ac:dyDescent="0.25">
      <c r="C272" s="2">
        <v>37316</v>
      </c>
    </row>
    <row r="273" spans="1:7" x14ac:dyDescent="0.25">
      <c r="A273" t="s">
        <v>10210</v>
      </c>
      <c r="G273" t="s">
        <v>10462</v>
      </c>
    </row>
    <row r="274" spans="1:7" x14ac:dyDescent="0.25">
      <c r="C274" t="s">
        <v>1351</v>
      </c>
    </row>
    <row r="275" spans="1:7" ht="31.5" x14ac:dyDescent="0.25">
      <c r="A275" s="32" t="s">
        <v>10156</v>
      </c>
      <c r="E275" s="31" t="s">
        <v>10404</v>
      </c>
      <c r="G275" s="32" t="s">
        <v>10156</v>
      </c>
    </row>
    <row r="276" spans="1:7" x14ac:dyDescent="0.25">
      <c r="C276">
        <v>3</v>
      </c>
      <c r="G276" s="29"/>
    </row>
    <row r="277" spans="1:7" x14ac:dyDescent="0.25">
      <c r="A277" t="s">
        <v>10211</v>
      </c>
      <c r="E277" t="s">
        <v>10405</v>
      </c>
      <c r="G277" s="29" t="s">
        <v>10161</v>
      </c>
    </row>
    <row r="278" spans="1:7" x14ac:dyDescent="0.25">
      <c r="C278" t="s">
        <v>8832</v>
      </c>
      <c r="G278" s="29" t="s">
        <v>10157</v>
      </c>
    </row>
    <row r="279" spans="1:7" x14ac:dyDescent="0.25">
      <c r="A279" t="s">
        <v>10212</v>
      </c>
      <c r="E279" t="s">
        <v>10406</v>
      </c>
      <c r="G279" s="29" t="s">
        <v>10463</v>
      </c>
    </row>
    <row r="280" spans="1:7" x14ac:dyDescent="0.25">
      <c r="C280" t="s">
        <v>10203</v>
      </c>
      <c r="G280" s="29" t="s">
        <v>10395</v>
      </c>
    </row>
    <row r="281" spans="1:7" x14ac:dyDescent="0.25">
      <c r="A281" t="s">
        <v>10213</v>
      </c>
      <c r="E281" t="s">
        <v>10407</v>
      </c>
      <c r="G281" s="29" t="s">
        <v>10464</v>
      </c>
    </row>
    <row r="283" spans="1:7" ht="18" x14ac:dyDescent="0.25">
      <c r="A283" t="s">
        <v>10214</v>
      </c>
      <c r="E283" t="s">
        <v>10408</v>
      </c>
      <c r="G283" s="32" t="s">
        <v>10163</v>
      </c>
    </row>
    <row r="284" spans="1:7" ht="31.5" x14ac:dyDescent="0.25">
      <c r="C284" s="31" t="s">
        <v>10216</v>
      </c>
    </row>
    <row r="285" spans="1:7" ht="18" x14ac:dyDescent="0.25">
      <c r="A285" s="32" t="s">
        <v>10163</v>
      </c>
      <c r="G285" t="s">
        <v>10183</v>
      </c>
    </row>
    <row r="286" spans="1:7" ht="24" x14ac:dyDescent="0.25">
      <c r="C286" s="33" t="s">
        <v>10321</v>
      </c>
    </row>
    <row r="287" spans="1:7" x14ac:dyDescent="0.25">
      <c r="A287" t="s">
        <v>10201</v>
      </c>
      <c r="G287" t="s">
        <v>9506</v>
      </c>
    </row>
    <row r="288" spans="1:7" ht="18" x14ac:dyDescent="0.25">
      <c r="C288" s="32" t="s">
        <v>10145</v>
      </c>
    </row>
    <row r="289" spans="1:7" x14ac:dyDescent="0.25">
      <c r="A289" t="s">
        <v>10202</v>
      </c>
      <c r="G289" t="s">
        <v>10166</v>
      </c>
    </row>
    <row r="290" spans="1:7" x14ac:dyDescent="0.25">
      <c r="C290" t="s">
        <v>10322</v>
      </c>
    </row>
    <row r="291" spans="1:7" x14ac:dyDescent="0.25">
      <c r="A291" t="s">
        <v>8820</v>
      </c>
      <c r="G291" t="s">
        <v>1351</v>
      </c>
    </row>
    <row r="292" spans="1:7" x14ac:dyDescent="0.25">
      <c r="C292" t="s">
        <v>10323</v>
      </c>
    </row>
    <row r="293" spans="1:7" x14ac:dyDescent="0.25">
      <c r="A293" s="2">
        <v>37316</v>
      </c>
      <c r="G293">
        <v>1</v>
      </c>
    </row>
    <row r="294" spans="1:7" ht="18" x14ac:dyDescent="0.25">
      <c r="C294" s="32" t="s">
        <v>10149</v>
      </c>
    </row>
    <row r="295" spans="1:7" x14ac:dyDescent="0.25">
      <c r="A295" t="s">
        <v>1351</v>
      </c>
      <c r="G295" t="s">
        <v>8832</v>
      </c>
    </row>
    <row r="296" spans="1:7" x14ac:dyDescent="0.25">
      <c r="C296" t="s">
        <v>10324</v>
      </c>
    </row>
    <row r="297" spans="1:7" x14ac:dyDescent="0.25">
      <c r="A297" t="s">
        <v>10121</v>
      </c>
      <c r="G297" t="s">
        <v>10203</v>
      </c>
    </row>
    <row r="298" spans="1:7" ht="18" x14ac:dyDescent="0.25">
      <c r="C298" s="32" t="s">
        <v>10153</v>
      </c>
    </row>
    <row r="299" spans="1:7" x14ac:dyDescent="0.25">
      <c r="A299" t="s">
        <v>8832</v>
      </c>
    </row>
    <row r="300" spans="1:7" x14ac:dyDescent="0.25">
      <c r="C300" t="s">
        <v>10325</v>
      </c>
    </row>
    <row r="301" spans="1:7" ht="31.5" x14ac:dyDescent="0.25">
      <c r="A301" t="s">
        <v>10215</v>
      </c>
      <c r="G301" s="31" t="s">
        <v>10229</v>
      </c>
    </row>
    <row r="302" spans="1:7" x14ac:dyDescent="0.25">
      <c r="C302" t="s">
        <v>10326</v>
      </c>
    </row>
    <row r="303" spans="1:7" ht="24" x14ac:dyDescent="0.25">
      <c r="G303" s="33" t="s">
        <v>373</v>
      </c>
    </row>
    <row r="304" spans="1:7" ht="18" x14ac:dyDescent="0.25">
      <c r="C304" s="32" t="s">
        <v>10156</v>
      </c>
    </row>
    <row r="305" spans="1:7" ht="31.5" x14ac:dyDescent="0.25">
      <c r="A305" s="31" t="s">
        <v>10216</v>
      </c>
      <c r="G305" t="s">
        <v>10339</v>
      </c>
    </row>
    <row r="306" spans="1:7" x14ac:dyDescent="0.25">
      <c r="C306" t="s">
        <v>10327</v>
      </c>
    </row>
    <row r="307" spans="1:7" ht="24" x14ac:dyDescent="0.25">
      <c r="A307" s="33" t="s">
        <v>73</v>
      </c>
      <c r="G307" t="s">
        <v>10465</v>
      </c>
    </row>
    <row r="308" spans="1:7" x14ac:dyDescent="0.25">
      <c r="C308" t="s">
        <v>10328</v>
      </c>
    </row>
    <row r="309" spans="1:7" ht="18" x14ac:dyDescent="0.25">
      <c r="A309" s="32" t="s">
        <v>10145</v>
      </c>
      <c r="G309" t="s">
        <v>10341</v>
      </c>
    </row>
    <row r="310" spans="1:7" x14ac:dyDescent="0.25">
      <c r="C310" t="s">
        <v>10329</v>
      </c>
    </row>
    <row r="311" spans="1:7" x14ac:dyDescent="0.25">
      <c r="A311" t="s">
        <v>10217</v>
      </c>
      <c r="G311" t="s">
        <v>10466</v>
      </c>
    </row>
    <row r="312" spans="1:7" x14ac:dyDescent="0.25">
      <c r="C312" t="s">
        <v>10330</v>
      </c>
    </row>
    <row r="313" spans="1:7" x14ac:dyDescent="0.25">
      <c r="A313" t="s">
        <v>10218</v>
      </c>
    </row>
    <row r="314" spans="1:7" ht="18" x14ac:dyDescent="0.25">
      <c r="C314" s="32" t="s">
        <v>10163</v>
      </c>
    </row>
    <row r="315" spans="1:7" ht="31.5" x14ac:dyDescent="0.25">
      <c r="A315" t="s">
        <v>10219</v>
      </c>
      <c r="G315" s="31" t="s">
        <v>10467</v>
      </c>
    </row>
    <row r="316" spans="1:7" x14ac:dyDescent="0.25">
      <c r="C316" t="s">
        <v>10201</v>
      </c>
    </row>
    <row r="317" spans="1:7" x14ac:dyDescent="0.25">
      <c r="A317" t="s">
        <v>10220</v>
      </c>
      <c r="G317" t="s">
        <v>10468</v>
      </c>
    </row>
    <row r="318" spans="1:7" x14ac:dyDescent="0.25">
      <c r="C318" t="s">
        <v>10202</v>
      </c>
    </row>
    <row r="319" spans="1:7" ht="18" x14ac:dyDescent="0.25">
      <c r="A319" s="32" t="s">
        <v>10149</v>
      </c>
      <c r="G319" s="32" t="s">
        <v>10469</v>
      </c>
    </row>
    <row r="320" spans="1:7" x14ac:dyDescent="0.25">
      <c r="C320" t="s">
        <v>8820</v>
      </c>
    </row>
    <row r="321" spans="1:7" x14ac:dyDescent="0.25">
      <c r="A321" t="s">
        <v>10221</v>
      </c>
      <c r="G321" t="s">
        <v>10470</v>
      </c>
    </row>
    <row r="322" spans="1:7" x14ac:dyDescent="0.25">
      <c r="C322" s="2">
        <v>37653</v>
      </c>
    </row>
    <row r="323" spans="1:7" ht="18" x14ac:dyDescent="0.25">
      <c r="A323" t="s">
        <v>10222</v>
      </c>
      <c r="G323" s="32" t="s">
        <v>10471</v>
      </c>
    </row>
    <row r="324" spans="1:7" x14ac:dyDescent="0.25">
      <c r="C324" t="s">
        <v>1351</v>
      </c>
    </row>
    <row r="325" spans="1:7" ht="18" x14ac:dyDescent="0.25">
      <c r="A325" s="32" t="s">
        <v>10153</v>
      </c>
      <c r="G325" t="s">
        <v>10472</v>
      </c>
    </row>
    <row r="326" spans="1:7" x14ac:dyDescent="0.25">
      <c r="C326" t="s">
        <v>10121</v>
      </c>
    </row>
    <row r="327" spans="1:7" ht="18" x14ac:dyDescent="0.25">
      <c r="A327" t="s">
        <v>10223</v>
      </c>
      <c r="G327" s="32" t="s">
        <v>10473</v>
      </c>
    </row>
    <row r="328" spans="1:7" x14ac:dyDescent="0.25">
      <c r="C328" t="s">
        <v>8832</v>
      </c>
    </row>
    <row r="329" spans="1:7" x14ac:dyDescent="0.25">
      <c r="A329" t="s">
        <v>10224</v>
      </c>
      <c r="G329" t="s">
        <v>10474</v>
      </c>
    </row>
    <row r="330" spans="1:7" x14ac:dyDescent="0.25">
      <c r="C330" t="s">
        <v>10165</v>
      </c>
    </row>
    <row r="331" spans="1:7" ht="18" x14ac:dyDescent="0.25">
      <c r="A331" s="32" t="s">
        <v>10156</v>
      </c>
    </row>
    <row r="333" spans="1:7" x14ac:dyDescent="0.25">
      <c r="A333" t="s">
        <v>10225</v>
      </c>
    </row>
    <row r="334" spans="1:7" ht="31.5" x14ac:dyDescent="0.25">
      <c r="C334" s="31" t="s">
        <v>10331</v>
      </c>
    </row>
    <row r="335" spans="1:7" x14ac:dyDescent="0.25">
      <c r="A335" t="s">
        <v>10226</v>
      </c>
    </row>
    <row r="336" spans="1:7" ht="24" x14ac:dyDescent="0.25">
      <c r="C336" s="33" t="s">
        <v>10332</v>
      </c>
    </row>
    <row r="337" spans="1:3" x14ac:dyDescent="0.25">
      <c r="A337" t="s">
        <v>10227</v>
      </c>
    </row>
    <row r="338" spans="1:3" ht="18" x14ac:dyDescent="0.25">
      <c r="C338" s="32" t="s">
        <v>10145</v>
      </c>
    </row>
    <row r="339" spans="1:3" x14ac:dyDescent="0.25">
      <c r="A339" t="s">
        <v>10228</v>
      </c>
    </row>
    <row r="340" spans="1:3" x14ac:dyDescent="0.25">
      <c r="C340" t="s">
        <v>10333</v>
      </c>
    </row>
    <row r="341" spans="1:3" ht="18" x14ac:dyDescent="0.25">
      <c r="A341" s="32" t="s">
        <v>10163</v>
      </c>
    </row>
    <row r="342" spans="1:3" ht="18" x14ac:dyDescent="0.25">
      <c r="C342" s="32" t="s">
        <v>10156</v>
      </c>
    </row>
    <row r="343" spans="1:3" x14ac:dyDescent="0.25">
      <c r="A343" t="s">
        <v>10201</v>
      </c>
    </row>
    <row r="344" spans="1:3" x14ac:dyDescent="0.25">
      <c r="C344" t="s">
        <v>10334</v>
      </c>
    </row>
    <row r="345" spans="1:3" x14ac:dyDescent="0.25">
      <c r="A345" t="s">
        <v>8807</v>
      </c>
    </row>
    <row r="346" spans="1:3" x14ac:dyDescent="0.25">
      <c r="C346" t="s">
        <v>10335</v>
      </c>
    </row>
    <row r="347" spans="1:3" x14ac:dyDescent="0.25">
      <c r="A347" t="s">
        <v>8820</v>
      </c>
    </row>
    <row r="348" spans="1:3" x14ac:dyDescent="0.25">
      <c r="C348" t="s">
        <v>10336</v>
      </c>
    </row>
    <row r="349" spans="1:3" x14ac:dyDescent="0.25">
      <c r="A349" s="2">
        <v>37653</v>
      </c>
    </row>
    <row r="350" spans="1:3" x14ac:dyDescent="0.25">
      <c r="C350" t="s">
        <v>10337</v>
      </c>
    </row>
    <row r="351" spans="1:3" x14ac:dyDescent="0.25">
      <c r="A351" t="s">
        <v>1351</v>
      </c>
    </row>
    <row r="352" spans="1:3" ht="18" x14ac:dyDescent="0.25">
      <c r="C352" s="32" t="s">
        <v>10163</v>
      </c>
    </row>
    <row r="353" spans="1:3" x14ac:dyDescent="0.25">
      <c r="A353">
        <v>2</v>
      </c>
    </row>
    <row r="354" spans="1:3" x14ac:dyDescent="0.25">
      <c r="C354" t="s">
        <v>10338</v>
      </c>
    </row>
    <row r="355" spans="1:3" x14ac:dyDescent="0.25">
      <c r="A355" t="s">
        <v>8832</v>
      </c>
    </row>
    <row r="356" spans="1:3" x14ac:dyDescent="0.25">
      <c r="C356" t="s">
        <v>10303</v>
      </c>
    </row>
    <row r="357" spans="1:3" x14ac:dyDescent="0.25">
      <c r="A357" t="s">
        <v>9571</v>
      </c>
    </row>
    <row r="358" spans="1:3" x14ac:dyDescent="0.25">
      <c r="C358" t="s">
        <v>8820</v>
      </c>
    </row>
    <row r="360" spans="1:3" x14ac:dyDescent="0.25">
      <c r="C360" s="2">
        <v>37653</v>
      </c>
    </row>
    <row r="361" spans="1:3" ht="31.5" x14ac:dyDescent="0.25">
      <c r="A361" s="31" t="s">
        <v>10229</v>
      </c>
    </row>
    <row r="362" spans="1:3" x14ac:dyDescent="0.25">
      <c r="C362" t="s">
        <v>1351</v>
      </c>
    </row>
    <row r="363" spans="1:3" ht="24" x14ac:dyDescent="0.25">
      <c r="A363" s="33" t="s">
        <v>10230</v>
      </c>
    </row>
    <row r="364" spans="1:3" x14ac:dyDescent="0.25">
      <c r="C364">
        <v>1</v>
      </c>
    </row>
    <row r="365" spans="1:3" x14ac:dyDescent="0.25">
      <c r="A365" t="s">
        <v>10231</v>
      </c>
    </row>
    <row r="366" spans="1:3" x14ac:dyDescent="0.25">
      <c r="C366" t="s">
        <v>8832</v>
      </c>
    </row>
    <row r="367" spans="1:3" x14ac:dyDescent="0.25">
      <c r="A367" t="s">
        <v>10232</v>
      </c>
    </row>
    <row r="368" spans="1:3" x14ac:dyDescent="0.25">
      <c r="C368" t="s">
        <v>9571</v>
      </c>
    </row>
    <row r="369" spans="1:3" x14ac:dyDescent="0.25">
      <c r="A369" t="s">
        <v>10233</v>
      </c>
    </row>
    <row r="371" spans="1:3" x14ac:dyDescent="0.25">
      <c r="A371" t="s">
        <v>10234</v>
      </c>
    </row>
    <row r="372" spans="1:3" ht="31.5" x14ac:dyDescent="0.25">
      <c r="C372" s="31" t="s">
        <v>10229</v>
      </c>
    </row>
    <row r="373" spans="1:3" x14ac:dyDescent="0.25">
      <c r="A373" t="s">
        <v>10235</v>
      </c>
    </row>
    <row r="374" spans="1:3" ht="24" x14ac:dyDescent="0.25">
      <c r="C374" s="33" t="s">
        <v>10094</v>
      </c>
    </row>
    <row r="376" spans="1:3" x14ac:dyDescent="0.25">
      <c r="C376" t="s">
        <v>10339</v>
      </c>
    </row>
    <row r="377" spans="1:3" ht="31.5" x14ac:dyDescent="0.25">
      <c r="A377" s="31" t="s">
        <v>10236</v>
      </c>
    </row>
    <row r="378" spans="1:3" x14ac:dyDescent="0.25">
      <c r="C378" t="s">
        <v>10340</v>
      </c>
    </row>
    <row r="379" spans="1:3" x14ac:dyDescent="0.25">
      <c r="A379" t="s">
        <v>10237</v>
      </c>
    </row>
    <row r="380" spans="1:3" x14ac:dyDescent="0.25">
      <c r="A380" s="29"/>
      <c r="C380" t="s">
        <v>10341</v>
      </c>
    </row>
    <row r="381" spans="1:3" x14ac:dyDescent="0.25">
      <c r="A381" s="29" t="s">
        <v>10238</v>
      </c>
    </row>
    <row r="382" spans="1:3" x14ac:dyDescent="0.25">
      <c r="A382" s="29" t="s">
        <v>10239</v>
      </c>
      <c r="C382" t="s">
        <v>10342</v>
      </c>
    </row>
    <row r="383" spans="1:3" x14ac:dyDescent="0.25">
      <c r="A383" s="29" t="s">
        <v>10240</v>
      </c>
    </row>
    <row r="384" spans="1:3" x14ac:dyDescent="0.25">
      <c r="A384" s="29" t="s">
        <v>10241</v>
      </c>
      <c r="C384" t="s">
        <v>10343</v>
      </c>
    </row>
    <row r="386" spans="1:3" x14ac:dyDescent="0.25">
      <c r="A386" t="s">
        <v>10242</v>
      </c>
      <c r="C386" t="s">
        <v>10344</v>
      </c>
    </row>
    <row r="390" spans="1:3" ht="31.5" x14ac:dyDescent="0.25">
      <c r="C390" s="31" t="s">
        <v>10345</v>
      </c>
    </row>
    <row r="392" spans="1:3" x14ac:dyDescent="0.25">
      <c r="C392" t="s">
        <v>10346</v>
      </c>
    </row>
    <row r="393" spans="1:3" x14ac:dyDescent="0.25">
      <c r="C393" s="29"/>
    </row>
    <row r="394" spans="1:3" x14ac:dyDescent="0.25">
      <c r="C394" s="29" t="s">
        <v>10347</v>
      </c>
    </row>
    <row r="395" spans="1:3" x14ac:dyDescent="0.25">
      <c r="C395" s="29" t="s">
        <v>10348</v>
      </c>
    </row>
    <row r="396" spans="1:3" x14ac:dyDescent="0.25">
      <c r="C396" s="29" t="s">
        <v>10349</v>
      </c>
    </row>
    <row r="397" spans="1:3" x14ac:dyDescent="0.25">
      <c r="C397" s="29" t="s">
        <v>10350</v>
      </c>
    </row>
    <row r="399" spans="1:3" x14ac:dyDescent="0.25">
      <c r="C399" t="s">
        <v>10351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DF2BE-742E-494D-A509-9F2C9FEF8503}">
  <sheetPr>
    <tabColor theme="0" tint="-0.499984740745262"/>
  </sheetPr>
  <dimension ref="A1:G222"/>
  <sheetViews>
    <sheetView topLeftCell="C182" workbookViewId="0">
      <selection activeCell="C188" sqref="C188"/>
    </sheetView>
  </sheetViews>
  <sheetFormatPr defaultRowHeight="15" x14ac:dyDescent="0.25"/>
  <cols>
    <col min="1" max="1" width="78.140625" customWidth="1"/>
    <col min="2" max="2" width="8" customWidth="1"/>
    <col min="3" max="3" width="86.85546875" customWidth="1"/>
    <col min="5" max="5" width="79.85546875" customWidth="1"/>
    <col min="7" max="7" width="57.42578125" customWidth="1"/>
  </cols>
  <sheetData>
    <row r="1" spans="1:7" x14ac:dyDescent="0.25">
      <c r="A1" t="s">
        <v>10475</v>
      </c>
      <c r="C1" t="s">
        <v>10576</v>
      </c>
      <c r="E1" t="s">
        <v>10648</v>
      </c>
      <c r="G1" t="s">
        <v>10736</v>
      </c>
    </row>
    <row r="2" spans="1:7" x14ac:dyDescent="0.25">
      <c r="A2" t="s">
        <v>10476</v>
      </c>
      <c r="E2" t="s">
        <v>10649</v>
      </c>
      <c r="G2" t="s">
        <v>10737</v>
      </c>
    </row>
    <row r="3" spans="1:7" ht="24" x14ac:dyDescent="0.25">
      <c r="C3" s="33" t="s">
        <v>8802</v>
      </c>
      <c r="E3" s="29"/>
      <c r="G3" s="29"/>
    </row>
    <row r="4" spans="1:7" x14ac:dyDescent="0.25">
      <c r="A4" t="s">
        <v>10477</v>
      </c>
      <c r="E4" s="29" t="s">
        <v>8803</v>
      </c>
      <c r="G4" s="29" t="s">
        <v>8803</v>
      </c>
    </row>
    <row r="5" spans="1:7" x14ac:dyDescent="0.25">
      <c r="A5" s="29"/>
      <c r="C5" t="s">
        <v>10577</v>
      </c>
      <c r="E5" s="30">
        <v>0.20833333333333334</v>
      </c>
      <c r="G5" s="30">
        <v>0.20833333333333334</v>
      </c>
    </row>
    <row r="6" spans="1:7" x14ac:dyDescent="0.25">
      <c r="A6" s="29" t="s">
        <v>10478</v>
      </c>
      <c r="E6" s="29" t="s">
        <v>8804</v>
      </c>
      <c r="G6" s="29" t="s">
        <v>8804</v>
      </c>
    </row>
    <row r="7" spans="1:7" ht="18" x14ac:dyDescent="0.25">
      <c r="A7" s="29" t="s">
        <v>10479</v>
      </c>
      <c r="C7" s="32" t="s">
        <v>10122</v>
      </c>
      <c r="E7" s="29" t="s">
        <v>8805</v>
      </c>
      <c r="G7" s="29" t="s">
        <v>8805</v>
      </c>
    </row>
    <row r="8" spans="1:7" x14ac:dyDescent="0.25">
      <c r="A8" s="29" t="s">
        <v>10480</v>
      </c>
    </row>
    <row r="9" spans="1:7" x14ac:dyDescent="0.25">
      <c r="A9" s="29" t="s">
        <v>10481</v>
      </c>
      <c r="C9" t="s">
        <v>10578</v>
      </c>
      <c r="E9" t="s">
        <v>10650</v>
      </c>
      <c r="G9" t="s">
        <v>10738</v>
      </c>
    </row>
    <row r="10" spans="1:7" x14ac:dyDescent="0.25">
      <c r="A10" s="29" t="s">
        <v>10482</v>
      </c>
      <c r="B10" s="29"/>
      <c r="C10" s="29"/>
      <c r="G10" s="29"/>
    </row>
    <row r="11" spans="1:7" x14ac:dyDescent="0.25">
      <c r="A11" s="29" t="s">
        <v>10483</v>
      </c>
      <c r="B11" s="29"/>
      <c r="C11" s="29" t="s">
        <v>10253</v>
      </c>
      <c r="E11" t="s">
        <v>10651</v>
      </c>
      <c r="G11" s="29" t="s">
        <v>8806</v>
      </c>
    </row>
    <row r="12" spans="1:7" x14ac:dyDescent="0.25">
      <c r="A12" s="29" t="s">
        <v>10484</v>
      </c>
      <c r="B12" s="30"/>
      <c r="C12" s="29" t="s">
        <v>10254</v>
      </c>
      <c r="E12" s="29"/>
    </row>
    <row r="13" spans="1:7" x14ac:dyDescent="0.25">
      <c r="B13" s="29"/>
      <c r="C13" s="29" t="s">
        <v>10579</v>
      </c>
      <c r="E13" s="29" t="s">
        <v>10652</v>
      </c>
      <c r="G13" t="s">
        <v>394</v>
      </c>
    </row>
    <row r="14" spans="1:7" x14ac:dyDescent="0.25">
      <c r="A14" t="s">
        <v>8821</v>
      </c>
      <c r="B14" s="29"/>
      <c r="C14" s="29" t="s">
        <v>10580</v>
      </c>
      <c r="G14" t="s">
        <v>8807</v>
      </c>
    </row>
    <row r="15" spans="1:7" x14ac:dyDescent="0.25">
      <c r="A15" t="s">
        <v>10485</v>
      </c>
      <c r="C15" s="29" t="s">
        <v>10255</v>
      </c>
      <c r="E15" t="s">
        <v>10653</v>
      </c>
    </row>
    <row r="16" spans="1:7" x14ac:dyDescent="0.25">
      <c r="A16" t="s">
        <v>10486</v>
      </c>
      <c r="E16" t="s">
        <v>10320</v>
      </c>
      <c r="G16" t="s">
        <v>398</v>
      </c>
    </row>
    <row r="17" spans="1:7" x14ac:dyDescent="0.25">
      <c r="A17" t="s">
        <v>10487</v>
      </c>
      <c r="B17" s="29"/>
      <c r="C17" t="s">
        <v>10581</v>
      </c>
      <c r="G17" t="s">
        <v>8808</v>
      </c>
    </row>
    <row r="18" spans="1:7" x14ac:dyDescent="0.25">
      <c r="B18" s="29"/>
      <c r="E18" t="s">
        <v>423</v>
      </c>
    </row>
    <row r="19" spans="1:7" x14ac:dyDescent="0.25">
      <c r="A19" t="s">
        <v>10488</v>
      </c>
      <c r="E19" t="s">
        <v>10320</v>
      </c>
      <c r="G19" t="s">
        <v>10739</v>
      </c>
    </row>
    <row r="20" spans="1:7" x14ac:dyDescent="0.25">
      <c r="G20" t="s">
        <v>8809</v>
      </c>
    </row>
    <row r="21" spans="1:7" ht="31.5" x14ac:dyDescent="0.25">
      <c r="A21" t="s">
        <v>10489</v>
      </c>
      <c r="C21" s="31" t="s">
        <v>10133</v>
      </c>
      <c r="E21" t="s">
        <v>10009</v>
      </c>
    </row>
    <row r="22" spans="1:7" x14ac:dyDescent="0.25">
      <c r="A22" t="s">
        <v>10490</v>
      </c>
      <c r="E22" t="s">
        <v>8824</v>
      </c>
      <c r="G22" t="s">
        <v>8810</v>
      </c>
    </row>
    <row r="23" spans="1:7" x14ac:dyDescent="0.25">
      <c r="A23" t="s">
        <v>10491</v>
      </c>
      <c r="C23" t="s">
        <v>10134</v>
      </c>
      <c r="G23" t="s">
        <v>10740</v>
      </c>
    </row>
    <row r="24" spans="1:7" x14ac:dyDescent="0.25">
      <c r="A24" t="s">
        <v>10492</v>
      </c>
      <c r="C24" s="29"/>
      <c r="E24" t="s">
        <v>299</v>
      </c>
    </row>
    <row r="25" spans="1:7" x14ac:dyDescent="0.25">
      <c r="A25" t="s">
        <v>10493</v>
      </c>
      <c r="C25" s="29" t="s">
        <v>10135</v>
      </c>
      <c r="E25" t="s">
        <v>10320</v>
      </c>
      <c r="G25" t="s">
        <v>10741</v>
      </c>
    </row>
    <row r="26" spans="1:7" x14ac:dyDescent="0.25">
      <c r="A26" t="s">
        <v>10494</v>
      </c>
      <c r="C26" s="29" t="s">
        <v>8804</v>
      </c>
      <c r="G26" s="29"/>
    </row>
    <row r="27" spans="1:7" x14ac:dyDescent="0.25">
      <c r="C27" s="29" t="s">
        <v>8805</v>
      </c>
      <c r="E27" t="s">
        <v>286</v>
      </c>
      <c r="G27" s="29" t="s">
        <v>10742</v>
      </c>
    </row>
    <row r="28" spans="1:7" x14ac:dyDescent="0.25">
      <c r="A28" t="s">
        <v>10495</v>
      </c>
      <c r="E28" t="s">
        <v>8807</v>
      </c>
      <c r="G28" s="29" t="s">
        <v>10201</v>
      </c>
    </row>
    <row r="29" spans="1:7" x14ac:dyDescent="0.25">
      <c r="A29" s="29"/>
      <c r="C29" t="s">
        <v>10582</v>
      </c>
      <c r="G29" s="29" t="s">
        <v>10743</v>
      </c>
    </row>
    <row r="30" spans="1:7" x14ac:dyDescent="0.25">
      <c r="A30" s="29" t="s">
        <v>10496</v>
      </c>
      <c r="C30" s="29"/>
      <c r="E30" t="s">
        <v>10654</v>
      </c>
      <c r="G30" s="29" t="s">
        <v>10744</v>
      </c>
    </row>
    <row r="31" spans="1:7" x14ac:dyDescent="0.25">
      <c r="C31" s="29" t="s">
        <v>10583</v>
      </c>
      <c r="E31" s="29"/>
      <c r="G31" s="29" t="s">
        <v>8814</v>
      </c>
    </row>
    <row r="32" spans="1:7" x14ac:dyDescent="0.25">
      <c r="A32" t="s">
        <v>10183</v>
      </c>
      <c r="C32" s="29" t="s">
        <v>10584</v>
      </c>
      <c r="E32" s="29" t="s">
        <v>10655</v>
      </c>
      <c r="G32" s="29" t="s">
        <v>8813</v>
      </c>
    </row>
    <row r="33" spans="1:7" x14ac:dyDescent="0.25">
      <c r="A33" t="s">
        <v>10497</v>
      </c>
      <c r="C33" s="29" t="s">
        <v>10585</v>
      </c>
      <c r="E33" s="29" t="s">
        <v>10183</v>
      </c>
      <c r="G33" s="29" t="s">
        <v>8839</v>
      </c>
    </row>
    <row r="34" spans="1:7" x14ac:dyDescent="0.25">
      <c r="A34" t="s">
        <v>10498</v>
      </c>
      <c r="C34" s="29" t="s">
        <v>10586</v>
      </c>
      <c r="E34" s="29" t="s">
        <v>10656</v>
      </c>
    </row>
    <row r="35" spans="1:7" x14ac:dyDescent="0.25">
      <c r="A35" t="s">
        <v>10499</v>
      </c>
      <c r="E35" s="29" t="s">
        <v>10657</v>
      </c>
      <c r="G35" t="s">
        <v>10745</v>
      </c>
    </row>
    <row r="36" spans="1:7" x14ac:dyDescent="0.25">
      <c r="A36" t="s">
        <v>10500</v>
      </c>
      <c r="E36" s="29" t="s">
        <v>10658</v>
      </c>
    </row>
    <row r="37" spans="1:7" x14ac:dyDescent="0.25">
      <c r="B37" s="29"/>
      <c r="E37" s="29" t="s">
        <v>10659</v>
      </c>
      <c r="G37" t="s">
        <v>10746</v>
      </c>
    </row>
    <row r="38" spans="1:7" ht="31.5" x14ac:dyDescent="0.25">
      <c r="A38" t="s">
        <v>10501</v>
      </c>
      <c r="B38" s="29"/>
      <c r="C38" s="31" t="s">
        <v>10587</v>
      </c>
      <c r="E38" s="29" t="s">
        <v>10660</v>
      </c>
      <c r="G38" s="29"/>
    </row>
    <row r="39" spans="1:7" x14ac:dyDescent="0.25">
      <c r="G39" s="29" t="s">
        <v>10747</v>
      </c>
    </row>
    <row r="40" spans="1:7" x14ac:dyDescent="0.25">
      <c r="A40" t="s">
        <v>10502</v>
      </c>
      <c r="C40" t="s">
        <v>172</v>
      </c>
      <c r="E40" t="s">
        <v>10661</v>
      </c>
      <c r="G40" s="29" t="s">
        <v>10523</v>
      </c>
    </row>
    <row r="41" spans="1:7" x14ac:dyDescent="0.25">
      <c r="C41" s="29"/>
      <c r="E41" t="s">
        <v>10662</v>
      </c>
      <c r="G41" s="29" t="s">
        <v>10743</v>
      </c>
    </row>
    <row r="42" spans="1:7" x14ac:dyDescent="0.25">
      <c r="A42" t="s">
        <v>10503</v>
      </c>
      <c r="C42" s="29" t="s">
        <v>10588</v>
      </c>
      <c r="E42" t="s">
        <v>10663</v>
      </c>
      <c r="G42" s="29" t="s">
        <v>10748</v>
      </c>
    </row>
    <row r="43" spans="1:7" x14ac:dyDescent="0.25">
      <c r="A43" t="s">
        <v>10504</v>
      </c>
      <c r="C43" s="29" t="s">
        <v>10589</v>
      </c>
      <c r="E43" t="s">
        <v>10664</v>
      </c>
      <c r="G43" s="29" t="s">
        <v>8812</v>
      </c>
    </row>
    <row r="44" spans="1:7" x14ac:dyDescent="0.25">
      <c r="A44" t="s">
        <v>10505</v>
      </c>
      <c r="C44" s="29" t="s">
        <v>10590</v>
      </c>
      <c r="E44" t="s">
        <v>10665</v>
      </c>
      <c r="G44" s="29" t="s">
        <v>8813</v>
      </c>
    </row>
    <row r="45" spans="1:7" x14ac:dyDescent="0.25">
      <c r="A45" t="s">
        <v>10506</v>
      </c>
      <c r="G45" s="29" t="s">
        <v>10749</v>
      </c>
    </row>
    <row r="46" spans="1:7" x14ac:dyDescent="0.25">
      <c r="A46" t="s">
        <v>10507</v>
      </c>
      <c r="C46" t="s">
        <v>10591</v>
      </c>
      <c r="E46" t="s">
        <v>10666</v>
      </c>
    </row>
    <row r="47" spans="1:7" x14ac:dyDescent="0.25">
      <c r="A47" t="s">
        <v>10508</v>
      </c>
      <c r="C47" s="29"/>
      <c r="G47" t="s">
        <v>10750</v>
      </c>
    </row>
    <row r="48" spans="1:7" x14ac:dyDescent="0.25">
      <c r="C48" s="29" t="s">
        <v>10592</v>
      </c>
      <c r="E48" t="s">
        <v>10667</v>
      </c>
    </row>
    <row r="49" spans="1:7" x14ac:dyDescent="0.25">
      <c r="A49" t="s">
        <v>9289</v>
      </c>
      <c r="E49" t="s">
        <v>10668</v>
      </c>
      <c r="G49" t="s">
        <v>10751</v>
      </c>
    </row>
    <row r="50" spans="1:7" x14ac:dyDescent="0.25">
      <c r="A50" s="29"/>
      <c r="E50" t="s">
        <v>10669</v>
      </c>
      <c r="G50" s="29"/>
    </row>
    <row r="51" spans="1:7" x14ac:dyDescent="0.25">
      <c r="A51" s="29" t="s">
        <v>10509</v>
      </c>
      <c r="E51" t="s">
        <v>10670</v>
      </c>
      <c r="G51" s="29" t="s">
        <v>10752</v>
      </c>
    </row>
    <row r="52" spans="1:7" ht="31.5" x14ac:dyDescent="0.25">
      <c r="C52" s="31" t="s">
        <v>10593</v>
      </c>
      <c r="E52" t="s">
        <v>10671</v>
      </c>
      <c r="G52" s="29" t="s">
        <v>10523</v>
      </c>
    </row>
    <row r="53" spans="1:7" x14ac:dyDescent="0.25">
      <c r="A53" t="s">
        <v>10201</v>
      </c>
      <c r="G53" s="29" t="s">
        <v>10743</v>
      </c>
    </row>
    <row r="54" spans="1:7" x14ac:dyDescent="0.25">
      <c r="A54" t="s">
        <v>10510</v>
      </c>
      <c r="C54" t="s">
        <v>10133</v>
      </c>
      <c r="E54" t="s">
        <v>10672</v>
      </c>
      <c r="G54" s="29" t="s">
        <v>10753</v>
      </c>
    </row>
    <row r="55" spans="1:7" x14ac:dyDescent="0.25">
      <c r="A55" t="s">
        <v>10511</v>
      </c>
      <c r="C55" s="29"/>
      <c r="E55" s="29"/>
      <c r="G55" s="29" t="s">
        <v>8812</v>
      </c>
    </row>
    <row r="56" spans="1:7" x14ac:dyDescent="0.25">
      <c r="A56" t="s">
        <v>10512</v>
      </c>
      <c r="C56" s="29" t="s">
        <v>10594</v>
      </c>
      <c r="E56" s="29" t="s">
        <v>10673</v>
      </c>
      <c r="G56" s="29" t="s">
        <v>8813</v>
      </c>
    </row>
    <row r="57" spans="1:7" x14ac:dyDescent="0.25">
      <c r="A57" t="s">
        <v>10513</v>
      </c>
      <c r="E57" s="29" t="s">
        <v>10183</v>
      </c>
      <c r="G57" s="29" t="s">
        <v>10754</v>
      </c>
    </row>
    <row r="58" spans="1:7" x14ac:dyDescent="0.25">
      <c r="C58" t="s">
        <v>10595</v>
      </c>
      <c r="E58" s="29" t="s">
        <v>10674</v>
      </c>
    </row>
    <row r="59" spans="1:7" x14ac:dyDescent="0.25">
      <c r="A59" t="s">
        <v>10514</v>
      </c>
      <c r="C59" s="29"/>
      <c r="E59" s="29" t="s">
        <v>10675</v>
      </c>
      <c r="G59" t="s">
        <v>10755</v>
      </c>
    </row>
    <row r="60" spans="1:7" x14ac:dyDescent="0.25">
      <c r="C60" s="29" t="s">
        <v>10596</v>
      </c>
      <c r="E60" s="29" t="s">
        <v>8812</v>
      </c>
    </row>
    <row r="61" spans="1:7" x14ac:dyDescent="0.25">
      <c r="A61" t="s">
        <v>10515</v>
      </c>
      <c r="C61" s="29" t="s">
        <v>10597</v>
      </c>
      <c r="E61" s="29" t="s">
        <v>8813</v>
      </c>
      <c r="G61" t="s">
        <v>10756</v>
      </c>
    </row>
    <row r="62" spans="1:7" x14ac:dyDescent="0.25">
      <c r="A62" t="s">
        <v>10516</v>
      </c>
      <c r="C62" s="29" t="s">
        <v>10598</v>
      </c>
      <c r="E62" s="29" t="s">
        <v>10676</v>
      </c>
      <c r="G62" s="29"/>
    </row>
    <row r="63" spans="1:7" x14ac:dyDescent="0.25">
      <c r="A63" t="s">
        <v>10517</v>
      </c>
      <c r="C63" s="29" t="s">
        <v>10599</v>
      </c>
      <c r="G63" s="29" t="s">
        <v>10757</v>
      </c>
    </row>
    <row r="64" spans="1:7" x14ac:dyDescent="0.25">
      <c r="A64" t="s">
        <v>10518</v>
      </c>
      <c r="B64" s="29"/>
      <c r="E64" t="s">
        <v>10677</v>
      </c>
      <c r="G64" s="29" t="s">
        <v>10201</v>
      </c>
    </row>
    <row r="65" spans="1:7" x14ac:dyDescent="0.25">
      <c r="B65" s="29"/>
      <c r="C65" t="s">
        <v>8820</v>
      </c>
      <c r="E65" t="s">
        <v>10678</v>
      </c>
      <c r="G65" s="29" t="s">
        <v>8811</v>
      </c>
    </row>
    <row r="66" spans="1:7" x14ac:dyDescent="0.25">
      <c r="A66" t="s">
        <v>10519</v>
      </c>
      <c r="B66" s="29"/>
      <c r="C66" s="29"/>
      <c r="E66" t="s">
        <v>10679</v>
      </c>
      <c r="G66" s="29" t="s">
        <v>8822</v>
      </c>
    </row>
    <row r="67" spans="1:7" x14ac:dyDescent="0.25">
      <c r="A67" t="s">
        <v>10520</v>
      </c>
      <c r="C67" s="36">
        <v>37653</v>
      </c>
      <c r="E67" t="s">
        <v>10680</v>
      </c>
      <c r="G67" s="29" t="s">
        <v>8814</v>
      </c>
    </row>
    <row r="68" spans="1:7" x14ac:dyDescent="0.25">
      <c r="E68" t="s">
        <v>10681</v>
      </c>
      <c r="G68" s="29" t="s">
        <v>8813</v>
      </c>
    </row>
    <row r="69" spans="1:7" x14ac:dyDescent="0.25">
      <c r="A69" t="s">
        <v>10521</v>
      </c>
      <c r="C69" t="s">
        <v>8832</v>
      </c>
      <c r="G69" s="29" t="s">
        <v>8839</v>
      </c>
    </row>
    <row r="70" spans="1:7" x14ac:dyDescent="0.25">
      <c r="A70" s="29"/>
      <c r="C70" s="29"/>
      <c r="E70" t="s">
        <v>10682</v>
      </c>
    </row>
    <row r="71" spans="1:7" x14ac:dyDescent="0.25">
      <c r="A71" s="29" t="s">
        <v>10522</v>
      </c>
      <c r="C71" s="29" t="s">
        <v>10600</v>
      </c>
      <c r="G71" t="s">
        <v>10758</v>
      </c>
    </row>
    <row r="72" spans="1:7" x14ac:dyDescent="0.25">
      <c r="E72" t="s">
        <v>10683</v>
      </c>
    </row>
    <row r="73" spans="1:7" x14ac:dyDescent="0.25">
      <c r="A73" t="s">
        <v>10523</v>
      </c>
      <c r="C73" t="s">
        <v>10601</v>
      </c>
      <c r="E73" s="29"/>
      <c r="G73" t="s">
        <v>10759</v>
      </c>
    </row>
    <row r="74" spans="1:7" x14ac:dyDescent="0.25">
      <c r="A74" t="s">
        <v>10524</v>
      </c>
      <c r="C74" s="29"/>
      <c r="E74" s="29" t="s">
        <v>10684</v>
      </c>
      <c r="G74" s="29"/>
    </row>
    <row r="75" spans="1:7" x14ac:dyDescent="0.25">
      <c r="A75" t="s">
        <v>10511</v>
      </c>
      <c r="C75" s="29" t="s">
        <v>10602</v>
      </c>
      <c r="E75" s="29" t="s">
        <v>10201</v>
      </c>
      <c r="G75" s="29" t="s">
        <v>10760</v>
      </c>
    </row>
    <row r="76" spans="1:7" x14ac:dyDescent="0.25">
      <c r="A76" t="s">
        <v>10512</v>
      </c>
      <c r="C76" s="29" t="s">
        <v>10603</v>
      </c>
      <c r="E76" s="29" t="s">
        <v>8811</v>
      </c>
      <c r="G76" s="29" t="s">
        <v>10201</v>
      </c>
    </row>
    <row r="77" spans="1:7" x14ac:dyDescent="0.25">
      <c r="A77" t="s">
        <v>10525</v>
      </c>
      <c r="C77" s="29" t="s">
        <v>10604</v>
      </c>
      <c r="E77" s="29" t="s">
        <v>10656</v>
      </c>
      <c r="G77" s="29" t="s">
        <v>10697</v>
      </c>
    </row>
    <row r="78" spans="1:7" x14ac:dyDescent="0.25">
      <c r="C78" s="29" t="s">
        <v>10605</v>
      </c>
      <c r="E78" s="29" t="s">
        <v>8812</v>
      </c>
      <c r="G78" s="29" t="s">
        <v>10616</v>
      </c>
    </row>
    <row r="79" spans="1:7" x14ac:dyDescent="0.25">
      <c r="A79" t="s">
        <v>10526</v>
      </c>
      <c r="C79" s="29" t="s">
        <v>10606</v>
      </c>
      <c r="E79" s="29" t="s">
        <v>8813</v>
      </c>
      <c r="G79" s="29" t="s">
        <v>8812</v>
      </c>
    </row>
    <row r="80" spans="1:7" x14ac:dyDescent="0.25">
      <c r="E80" s="29" t="s">
        <v>10660</v>
      </c>
      <c r="G80" s="29" t="s">
        <v>8815</v>
      </c>
    </row>
    <row r="81" spans="1:7" x14ac:dyDescent="0.25">
      <c r="A81" t="s">
        <v>10527</v>
      </c>
      <c r="C81" t="s">
        <v>10607</v>
      </c>
      <c r="G81" s="29" t="s">
        <v>10698</v>
      </c>
    </row>
    <row r="82" spans="1:7" x14ac:dyDescent="0.25">
      <c r="E82" t="s">
        <v>10685</v>
      </c>
    </row>
    <row r="83" spans="1:7" x14ac:dyDescent="0.25">
      <c r="A83" t="s">
        <v>10528</v>
      </c>
      <c r="C83" t="s">
        <v>10608</v>
      </c>
      <c r="G83" t="s">
        <v>10761</v>
      </c>
    </row>
    <row r="84" spans="1:7" x14ac:dyDescent="0.25">
      <c r="A84" s="29"/>
      <c r="E84" t="s">
        <v>10661</v>
      </c>
    </row>
    <row r="85" spans="1:7" x14ac:dyDescent="0.25">
      <c r="A85" s="29" t="s">
        <v>10529</v>
      </c>
      <c r="E85" t="s">
        <v>10377</v>
      </c>
      <c r="G85" t="s">
        <v>10762</v>
      </c>
    </row>
    <row r="86" spans="1:7" x14ac:dyDescent="0.25">
      <c r="E86" t="s">
        <v>10686</v>
      </c>
    </row>
    <row r="87" spans="1:7" ht="31.5" x14ac:dyDescent="0.25">
      <c r="A87" t="s">
        <v>10523</v>
      </c>
      <c r="B87" s="29"/>
      <c r="C87" s="31" t="s">
        <v>10609</v>
      </c>
      <c r="E87" t="s">
        <v>10687</v>
      </c>
      <c r="G87" t="s">
        <v>10763</v>
      </c>
    </row>
    <row r="88" spans="1:7" x14ac:dyDescent="0.25">
      <c r="A88" t="s">
        <v>10524</v>
      </c>
      <c r="B88" s="29"/>
      <c r="E88" t="s">
        <v>10688</v>
      </c>
      <c r="G88" s="29"/>
    </row>
    <row r="89" spans="1:7" x14ac:dyDescent="0.25">
      <c r="A89" t="s">
        <v>10530</v>
      </c>
      <c r="C89" t="s">
        <v>10201</v>
      </c>
      <c r="E89" t="s">
        <v>10689</v>
      </c>
      <c r="G89" s="29" t="s">
        <v>10764</v>
      </c>
    </row>
    <row r="90" spans="1:7" x14ac:dyDescent="0.25">
      <c r="A90" t="s">
        <v>10512</v>
      </c>
      <c r="C90" s="29"/>
      <c r="E90" s="29"/>
      <c r="G90" s="29" t="s">
        <v>10183</v>
      </c>
    </row>
    <row r="91" spans="1:7" x14ac:dyDescent="0.25">
      <c r="A91" t="s">
        <v>10531</v>
      </c>
      <c r="C91" s="29" t="s">
        <v>10184</v>
      </c>
      <c r="E91" s="29" t="s">
        <v>10690</v>
      </c>
      <c r="G91" s="29" t="s">
        <v>10765</v>
      </c>
    </row>
    <row r="92" spans="1:7" x14ac:dyDescent="0.25">
      <c r="C92" s="29" t="s">
        <v>10610</v>
      </c>
      <c r="E92" s="29" t="s">
        <v>10691</v>
      </c>
      <c r="G92" s="29" t="s">
        <v>10766</v>
      </c>
    </row>
    <row r="93" spans="1:7" x14ac:dyDescent="0.25">
      <c r="A93" t="s">
        <v>10532</v>
      </c>
      <c r="E93" s="29" t="s">
        <v>8811</v>
      </c>
      <c r="G93" s="29" t="s">
        <v>8818</v>
      </c>
    </row>
    <row r="94" spans="1:7" x14ac:dyDescent="0.25">
      <c r="C94" t="s">
        <v>8820</v>
      </c>
      <c r="E94" s="29" t="s">
        <v>8825</v>
      </c>
    </row>
    <row r="95" spans="1:7" x14ac:dyDescent="0.25">
      <c r="A95" t="s">
        <v>10519</v>
      </c>
      <c r="C95" s="29"/>
      <c r="E95" s="29" t="s">
        <v>8814</v>
      </c>
      <c r="G95" t="s">
        <v>10767</v>
      </c>
    </row>
    <row r="96" spans="1:7" x14ac:dyDescent="0.25">
      <c r="A96" t="s">
        <v>10533</v>
      </c>
      <c r="C96" s="36">
        <v>37653</v>
      </c>
      <c r="E96" s="29" t="s">
        <v>8815</v>
      </c>
    </row>
    <row r="97" spans="1:7" x14ac:dyDescent="0.25">
      <c r="A97" t="s">
        <v>10534</v>
      </c>
      <c r="E97" s="29" t="s">
        <v>10692</v>
      </c>
      <c r="G97" t="s">
        <v>10768</v>
      </c>
    </row>
    <row r="98" spans="1:7" x14ac:dyDescent="0.25">
      <c r="A98" t="s">
        <v>10535</v>
      </c>
      <c r="C98" t="s">
        <v>9339</v>
      </c>
      <c r="G98" t="s">
        <v>10769</v>
      </c>
    </row>
    <row r="99" spans="1:7" x14ac:dyDescent="0.25">
      <c r="A99" t="s">
        <v>10536</v>
      </c>
      <c r="E99" t="s">
        <v>10693</v>
      </c>
      <c r="G99" t="s">
        <v>6373</v>
      </c>
    </row>
    <row r="100" spans="1:7" x14ac:dyDescent="0.25">
      <c r="A100" t="s">
        <v>10537</v>
      </c>
      <c r="C100" t="s">
        <v>10611</v>
      </c>
      <c r="G100" t="s">
        <v>10770</v>
      </c>
    </row>
    <row r="101" spans="1:7" x14ac:dyDescent="0.25">
      <c r="A101" s="29"/>
      <c r="B101" s="29"/>
      <c r="E101" t="s">
        <v>10694</v>
      </c>
      <c r="G101" t="s">
        <v>10771</v>
      </c>
    </row>
    <row r="102" spans="1:7" x14ac:dyDescent="0.25">
      <c r="A102" s="29" t="s">
        <v>10538</v>
      </c>
      <c r="B102" s="29"/>
    </row>
    <row r="103" spans="1:7" x14ac:dyDescent="0.25">
      <c r="E103" t="s">
        <v>10695</v>
      </c>
      <c r="G103" t="s">
        <v>10772</v>
      </c>
    </row>
    <row r="104" spans="1:7" ht="31.5" x14ac:dyDescent="0.25">
      <c r="A104" t="s">
        <v>10201</v>
      </c>
      <c r="C104" s="31" t="s">
        <v>10612</v>
      </c>
      <c r="E104" s="29"/>
    </row>
    <row r="105" spans="1:7" x14ac:dyDescent="0.25">
      <c r="A105" t="s">
        <v>10510</v>
      </c>
      <c r="E105" s="29" t="s">
        <v>10696</v>
      </c>
      <c r="G105" t="s">
        <v>10074</v>
      </c>
    </row>
    <row r="106" spans="1:7" x14ac:dyDescent="0.25">
      <c r="A106" t="s">
        <v>10539</v>
      </c>
      <c r="C106" t="s">
        <v>10183</v>
      </c>
      <c r="E106" s="29" t="s">
        <v>10201</v>
      </c>
      <c r="G106" t="s">
        <v>10773</v>
      </c>
    </row>
    <row r="107" spans="1:7" x14ac:dyDescent="0.25">
      <c r="A107" t="s">
        <v>10512</v>
      </c>
      <c r="C107" s="29"/>
      <c r="E107" s="29" t="s">
        <v>10697</v>
      </c>
      <c r="G107" t="s">
        <v>10774</v>
      </c>
    </row>
    <row r="108" spans="1:7" x14ac:dyDescent="0.25">
      <c r="A108" t="s">
        <v>10540</v>
      </c>
      <c r="C108" s="29" t="s">
        <v>10202</v>
      </c>
      <c r="E108" s="29" t="s">
        <v>8826</v>
      </c>
      <c r="G108" t="s">
        <v>10775</v>
      </c>
    </row>
    <row r="109" spans="1:7" x14ac:dyDescent="0.25">
      <c r="E109" s="29" t="s">
        <v>8812</v>
      </c>
      <c r="G109" t="s">
        <v>10776</v>
      </c>
    </row>
    <row r="110" spans="1:7" x14ac:dyDescent="0.25">
      <c r="A110" t="s">
        <v>10541</v>
      </c>
      <c r="C110" t="s">
        <v>1351</v>
      </c>
      <c r="E110" s="29" t="s">
        <v>8813</v>
      </c>
    </row>
    <row r="111" spans="1:7" x14ac:dyDescent="0.25">
      <c r="A111" t="s">
        <v>10542</v>
      </c>
      <c r="C111" s="29"/>
      <c r="E111" s="29" t="s">
        <v>10698</v>
      </c>
      <c r="G111" t="s">
        <v>10777</v>
      </c>
    </row>
    <row r="112" spans="1:7" x14ac:dyDescent="0.25">
      <c r="C112" s="29" t="s">
        <v>10121</v>
      </c>
    </row>
    <row r="113" spans="1:7" x14ac:dyDescent="0.25">
      <c r="A113" t="s">
        <v>10543</v>
      </c>
      <c r="E113" t="s">
        <v>10699</v>
      </c>
      <c r="G113" t="s">
        <v>10778</v>
      </c>
    </row>
    <row r="114" spans="1:7" x14ac:dyDescent="0.25">
      <c r="C114" t="s">
        <v>8820</v>
      </c>
      <c r="E114" s="29"/>
      <c r="G114" s="29"/>
    </row>
    <row r="115" spans="1:7" x14ac:dyDescent="0.25">
      <c r="A115" t="s">
        <v>10544</v>
      </c>
      <c r="C115" s="29"/>
      <c r="E115" s="29" t="s">
        <v>10700</v>
      </c>
      <c r="G115" s="29" t="s">
        <v>10779</v>
      </c>
    </row>
    <row r="116" spans="1:7" x14ac:dyDescent="0.25">
      <c r="A116" s="29"/>
      <c r="C116" s="36">
        <v>37653</v>
      </c>
      <c r="E116" s="29" t="s">
        <v>10701</v>
      </c>
      <c r="G116" s="29" t="s">
        <v>10701</v>
      </c>
    </row>
    <row r="117" spans="1:7" x14ac:dyDescent="0.25">
      <c r="A117" s="29" t="s">
        <v>10545</v>
      </c>
      <c r="E117" s="29" t="s">
        <v>10697</v>
      </c>
      <c r="G117" s="29" t="s">
        <v>10697</v>
      </c>
    </row>
    <row r="118" spans="1:7" x14ac:dyDescent="0.25">
      <c r="C118" t="s">
        <v>10613</v>
      </c>
      <c r="E118" s="29" t="s">
        <v>10702</v>
      </c>
      <c r="G118" s="29" t="s">
        <v>10702</v>
      </c>
    </row>
    <row r="119" spans="1:7" x14ac:dyDescent="0.25">
      <c r="A119" t="s">
        <v>10201</v>
      </c>
      <c r="E119" s="29" t="s">
        <v>8816</v>
      </c>
      <c r="G119" s="29" t="s">
        <v>8816</v>
      </c>
    </row>
    <row r="120" spans="1:7" x14ac:dyDescent="0.25">
      <c r="A120" t="s">
        <v>10546</v>
      </c>
      <c r="E120" s="29" t="s">
        <v>8817</v>
      </c>
      <c r="G120" s="29" t="s">
        <v>8817</v>
      </c>
    </row>
    <row r="121" spans="1:7" x14ac:dyDescent="0.25">
      <c r="A121" t="s">
        <v>10547</v>
      </c>
      <c r="E121" s="29" t="s">
        <v>10703</v>
      </c>
      <c r="G121" s="29" t="s">
        <v>10703</v>
      </c>
    </row>
    <row r="122" spans="1:7" ht="31.5" x14ac:dyDescent="0.25">
      <c r="A122" t="s">
        <v>10512</v>
      </c>
      <c r="C122" s="31" t="s">
        <v>10614</v>
      </c>
    </row>
    <row r="123" spans="1:7" x14ac:dyDescent="0.25">
      <c r="A123" t="s">
        <v>10548</v>
      </c>
      <c r="E123" t="s">
        <v>10704</v>
      </c>
      <c r="G123" t="s">
        <v>10780</v>
      </c>
    </row>
    <row r="124" spans="1:7" x14ac:dyDescent="0.25">
      <c r="B124" s="29"/>
      <c r="C124" t="s">
        <v>10201</v>
      </c>
    </row>
    <row r="125" spans="1:7" x14ac:dyDescent="0.25">
      <c r="A125" t="s">
        <v>10549</v>
      </c>
      <c r="B125" s="29"/>
      <c r="C125" s="29"/>
      <c r="E125" t="s">
        <v>10705</v>
      </c>
      <c r="G125" t="s">
        <v>10781</v>
      </c>
    </row>
    <row r="126" spans="1:7" x14ac:dyDescent="0.25">
      <c r="C126" s="29" t="s">
        <v>10202</v>
      </c>
      <c r="G126" s="29"/>
    </row>
    <row r="127" spans="1:7" x14ac:dyDescent="0.25">
      <c r="A127" t="s">
        <v>10519</v>
      </c>
      <c r="E127" t="s">
        <v>10661</v>
      </c>
      <c r="G127" s="29" t="s">
        <v>10782</v>
      </c>
    </row>
    <row r="128" spans="1:7" x14ac:dyDescent="0.25">
      <c r="A128" t="s">
        <v>10550</v>
      </c>
      <c r="C128" t="s">
        <v>10615</v>
      </c>
      <c r="E128" t="s">
        <v>10706</v>
      </c>
      <c r="G128" s="29" t="s">
        <v>10339</v>
      </c>
    </row>
    <row r="129" spans="1:7" x14ac:dyDescent="0.25">
      <c r="A129" s="29"/>
      <c r="C129" s="29"/>
      <c r="E129" t="s">
        <v>10707</v>
      </c>
      <c r="G129" s="29" t="s">
        <v>10783</v>
      </c>
    </row>
    <row r="130" spans="1:7" x14ac:dyDescent="0.25">
      <c r="A130" s="29" t="s">
        <v>10551</v>
      </c>
      <c r="C130" s="29" t="s">
        <v>10616</v>
      </c>
      <c r="E130" t="s">
        <v>10708</v>
      </c>
      <c r="G130" s="29" t="s">
        <v>10784</v>
      </c>
    </row>
    <row r="131" spans="1:7" x14ac:dyDescent="0.25">
      <c r="C131" s="29" t="s">
        <v>10617</v>
      </c>
      <c r="E131" t="s">
        <v>10709</v>
      </c>
    </row>
    <row r="132" spans="1:7" x14ac:dyDescent="0.25">
      <c r="A132" t="s">
        <v>10552</v>
      </c>
      <c r="E132" s="29"/>
      <c r="G132" t="s">
        <v>10785</v>
      </c>
    </row>
    <row r="133" spans="1:7" x14ac:dyDescent="0.25">
      <c r="A133" t="s">
        <v>10553</v>
      </c>
      <c r="C133" t="s">
        <v>10618</v>
      </c>
      <c r="E133" s="29" t="s">
        <v>10710</v>
      </c>
    </row>
    <row r="134" spans="1:7" x14ac:dyDescent="0.25">
      <c r="A134" t="s">
        <v>10554</v>
      </c>
      <c r="C134" s="29"/>
      <c r="E134" s="29" t="s">
        <v>10338</v>
      </c>
      <c r="G134" t="s">
        <v>10786</v>
      </c>
    </row>
    <row r="135" spans="1:7" x14ac:dyDescent="0.25">
      <c r="A135" t="s">
        <v>10555</v>
      </c>
      <c r="C135" s="29" t="s">
        <v>10619</v>
      </c>
      <c r="E135" s="29" t="s">
        <v>8827</v>
      </c>
      <c r="G135" s="29"/>
    </row>
    <row r="136" spans="1:7" x14ac:dyDescent="0.25">
      <c r="A136" t="s">
        <v>10556</v>
      </c>
      <c r="C136" s="29" t="s">
        <v>10620</v>
      </c>
      <c r="E136" s="29" t="s">
        <v>10711</v>
      </c>
      <c r="G136" s="29" t="s">
        <v>10787</v>
      </c>
    </row>
    <row r="137" spans="1:7" x14ac:dyDescent="0.25">
      <c r="A137" t="s">
        <v>10557</v>
      </c>
      <c r="C137" s="29" t="s">
        <v>10621</v>
      </c>
      <c r="G137" s="29" t="s">
        <v>10788</v>
      </c>
    </row>
    <row r="138" spans="1:7" x14ac:dyDescent="0.25">
      <c r="E138" t="s">
        <v>10712</v>
      </c>
    </row>
    <row r="139" spans="1:7" x14ac:dyDescent="0.25">
      <c r="A139" t="s">
        <v>10558</v>
      </c>
      <c r="B139" s="29"/>
      <c r="G139" t="s">
        <v>10789</v>
      </c>
    </row>
    <row r="140" spans="1:7" x14ac:dyDescent="0.25">
      <c r="B140" s="29"/>
      <c r="E140" t="s">
        <v>10713</v>
      </c>
    </row>
    <row r="141" spans="1:7" ht="31.5" x14ac:dyDescent="0.25">
      <c r="A141" t="s">
        <v>10559</v>
      </c>
      <c r="C141" s="31" t="s">
        <v>10622</v>
      </c>
      <c r="G141" t="s">
        <v>10790</v>
      </c>
    </row>
    <row r="142" spans="1:7" x14ac:dyDescent="0.25">
      <c r="E142" t="s">
        <v>10714</v>
      </c>
    </row>
    <row r="143" spans="1:7" x14ac:dyDescent="0.25">
      <c r="A143" t="s">
        <v>10560</v>
      </c>
      <c r="C143" t="s">
        <v>10201</v>
      </c>
      <c r="G143" t="s">
        <v>10791</v>
      </c>
    </row>
    <row r="144" spans="1:7" x14ac:dyDescent="0.25">
      <c r="C144" s="29"/>
      <c r="E144" t="s">
        <v>10715</v>
      </c>
    </row>
    <row r="145" spans="1:7" x14ac:dyDescent="0.25">
      <c r="A145" t="s">
        <v>9299</v>
      </c>
      <c r="C145" s="29" t="s">
        <v>10184</v>
      </c>
      <c r="E145" s="29"/>
      <c r="G145" t="s">
        <v>10638</v>
      </c>
    </row>
    <row r="146" spans="1:7" x14ac:dyDescent="0.25">
      <c r="A146" s="29"/>
      <c r="E146" s="29" t="s">
        <v>10716</v>
      </c>
      <c r="G146" s="29"/>
    </row>
    <row r="147" spans="1:7" x14ac:dyDescent="0.25">
      <c r="A147" s="29" t="s">
        <v>10561</v>
      </c>
      <c r="C147" t="s">
        <v>1351</v>
      </c>
      <c r="E147" s="29" t="s">
        <v>10717</v>
      </c>
      <c r="G147" s="29" t="s">
        <v>10792</v>
      </c>
    </row>
    <row r="148" spans="1:7" x14ac:dyDescent="0.25">
      <c r="C148" s="29"/>
      <c r="E148" s="29" t="s">
        <v>10718</v>
      </c>
      <c r="G148" s="29" t="s">
        <v>10793</v>
      </c>
    </row>
    <row r="149" spans="1:7" x14ac:dyDescent="0.25">
      <c r="A149" t="s">
        <v>334</v>
      </c>
      <c r="C149" s="29" t="s">
        <v>10121</v>
      </c>
      <c r="E149" s="29" t="s">
        <v>10719</v>
      </c>
      <c r="G149" s="29" t="s">
        <v>10794</v>
      </c>
    </row>
    <row r="150" spans="1:7" x14ac:dyDescent="0.25">
      <c r="A150" t="s">
        <v>10562</v>
      </c>
      <c r="E150" s="29"/>
      <c r="G150" s="29" t="s">
        <v>10795</v>
      </c>
    </row>
    <row r="151" spans="1:7" x14ac:dyDescent="0.25">
      <c r="A151" t="s">
        <v>10563</v>
      </c>
      <c r="C151" t="s">
        <v>8820</v>
      </c>
      <c r="E151" s="29" t="s">
        <v>10720</v>
      </c>
      <c r="G151" s="29" t="s">
        <v>10796</v>
      </c>
    </row>
    <row r="152" spans="1:7" x14ac:dyDescent="0.25">
      <c r="A152" t="s">
        <v>10564</v>
      </c>
      <c r="C152" s="29"/>
      <c r="E152" s="29" t="s">
        <v>10721</v>
      </c>
      <c r="G152" s="29" t="s">
        <v>10797</v>
      </c>
    </row>
    <row r="153" spans="1:7" x14ac:dyDescent="0.25">
      <c r="C153" s="36">
        <v>37653</v>
      </c>
      <c r="E153" s="29" t="s">
        <v>10722</v>
      </c>
    </row>
    <row r="154" spans="1:7" x14ac:dyDescent="0.25">
      <c r="A154" t="s">
        <v>10565</v>
      </c>
      <c r="E154" s="29"/>
      <c r="G154" t="s">
        <v>10798</v>
      </c>
    </row>
    <row r="155" spans="1:7" x14ac:dyDescent="0.25">
      <c r="A155" s="29"/>
      <c r="C155" t="s">
        <v>10623</v>
      </c>
      <c r="E155" s="29" t="s">
        <v>10723</v>
      </c>
    </row>
    <row r="156" spans="1:7" x14ac:dyDescent="0.25">
      <c r="A156" s="29" t="s">
        <v>10566</v>
      </c>
      <c r="B156" s="29"/>
      <c r="E156" s="29" t="s">
        <v>10724</v>
      </c>
      <c r="G156" t="s">
        <v>10799</v>
      </c>
    </row>
    <row r="157" spans="1:7" x14ac:dyDescent="0.25">
      <c r="B157" s="29"/>
      <c r="E157" s="29"/>
    </row>
    <row r="158" spans="1:7" x14ac:dyDescent="0.25">
      <c r="A158" t="s">
        <v>373</v>
      </c>
      <c r="E158" s="29" t="s">
        <v>10725</v>
      </c>
    </row>
    <row r="159" spans="1:7" ht="31.5" x14ac:dyDescent="0.25">
      <c r="A159" t="s">
        <v>10567</v>
      </c>
      <c r="C159" s="31" t="s">
        <v>10624</v>
      </c>
      <c r="E159" s="29" t="s">
        <v>10726</v>
      </c>
    </row>
    <row r="160" spans="1:7" x14ac:dyDescent="0.25">
      <c r="A160" t="s">
        <v>10568</v>
      </c>
      <c r="E160" s="29"/>
    </row>
    <row r="161" spans="1:5" x14ac:dyDescent="0.25">
      <c r="C161" t="s">
        <v>10201</v>
      </c>
      <c r="E161" s="29" t="s">
        <v>10727</v>
      </c>
    </row>
    <row r="162" spans="1:5" x14ac:dyDescent="0.25">
      <c r="A162" t="s">
        <v>10569</v>
      </c>
      <c r="C162" s="29"/>
      <c r="E162" s="29" t="s">
        <v>10728</v>
      </c>
    </row>
    <row r="163" spans="1:5" x14ac:dyDescent="0.25">
      <c r="C163" s="29" t="s">
        <v>10184</v>
      </c>
      <c r="E163" s="29" t="s">
        <v>10729</v>
      </c>
    </row>
    <row r="164" spans="1:5" x14ac:dyDescent="0.25">
      <c r="A164" t="s">
        <v>10570</v>
      </c>
      <c r="E164" s="29" t="s">
        <v>10730</v>
      </c>
    </row>
    <row r="165" spans="1:5" x14ac:dyDescent="0.25">
      <c r="C165" t="s">
        <v>9287</v>
      </c>
      <c r="E165" s="29"/>
    </row>
    <row r="166" spans="1:5" x14ac:dyDescent="0.25">
      <c r="A166" t="s">
        <v>10571</v>
      </c>
      <c r="C166" s="29"/>
      <c r="E166" s="29" t="s">
        <v>10731</v>
      </c>
    </row>
    <row r="167" spans="1:5" x14ac:dyDescent="0.25">
      <c r="C167" s="29" t="s">
        <v>10625</v>
      </c>
      <c r="E167" s="29" t="s">
        <v>10732</v>
      </c>
    </row>
    <row r="168" spans="1:5" x14ac:dyDescent="0.25">
      <c r="A168" t="s">
        <v>10572</v>
      </c>
      <c r="E168" s="29" t="s">
        <v>10733</v>
      </c>
    </row>
    <row r="169" spans="1:5" x14ac:dyDescent="0.25">
      <c r="C169" t="s">
        <v>8820</v>
      </c>
    </row>
    <row r="170" spans="1:5" x14ac:dyDescent="0.25">
      <c r="A170" t="s">
        <v>10573</v>
      </c>
      <c r="C170" s="29"/>
      <c r="E170" t="s">
        <v>10734</v>
      </c>
    </row>
    <row r="171" spans="1:5" x14ac:dyDescent="0.25">
      <c r="C171" s="36">
        <v>37653</v>
      </c>
    </row>
    <row r="172" spans="1:5" x14ac:dyDescent="0.25">
      <c r="A172" t="s">
        <v>10574</v>
      </c>
      <c r="B172" s="29"/>
      <c r="E172" t="s">
        <v>10735</v>
      </c>
    </row>
    <row r="173" spans="1:5" x14ac:dyDescent="0.25">
      <c r="B173" s="29"/>
    </row>
    <row r="174" spans="1:5" x14ac:dyDescent="0.25">
      <c r="A174" t="s">
        <v>10575</v>
      </c>
    </row>
    <row r="175" spans="1:5" ht="31.5" x14ac:dyDescent="0.25">
      <c r="C175" s="31" t="s">
        <v>10626</v>
      </c>
    </row>
    <row r="177" spans="2:3" x14ac:dyDescent="0.25">
      <c r="C177" t="s">
        <v>10627</v>
      </c>
    </row>
    <row r="179" spans="2:3" x14ac:dyDescent="0.25">
      <c r="C179" t="s">
        <v>10628</v>
      </c>
    </row>
    <row r="180" spans="2:3" x14ac:dyDescent="0.25">
      <c r="C180" s="29"/>
    </row>
    <row r="181" spans="2:3" x14ac:dyDescent="0.25">
      <c r="C181" s="29" t="s">
        <v>10629</v>
      </c>
    </row>
    <row r="182" spans="2:3" x14ac:dyDescent="0.25">
      <c r="C182" s="29" t="s">
        <v>10630</v>
      </c>
    </row>
    <row r="184" spans="2:3" x14ac:dyDescent="0.25">
      <c r="B184" s="29"/>
      <c r="C184" t="s">
        <v>10631</v>
      </c>
    </row>
    <row r="185" spans="2:3" x14ac:dyDescent="0.25">
      <c r="B185" s="29"/>
      <c r="C185" s="29"/>
    </row>
    <row r="186" spans="2:3" x14ac:dyDescent="0.25">
      <c r="C186" s="29" t="s">
        <v>10632</v>
      </c>
    </row>
    <row r="187" spans="2:3" x14ac:dyDescent="0.25">
      <c r="C187" s="29" t="s">
        <v>10633</v>
      </c>
    </row>
    <row r="188" spans="2:3" x14ac:dyDescent="0.25">
      <c r="C188" s="29" t="s">
        <v>10337</v>
      </c>
    </row>
    <row r="190" spans="2:3" x14ac:dyDescent="0.25">
      <c r="C190" t="s">
        <v>10634</v>
      </c>
    </row>
    <row r="194" spans="3:3" ht="31.5" x14ac:dyDescent="0.25">
      <c r="C194" s="31" t="s">
        <v>10635</v>
      </c>
    </row>
    <row r="196" spans="3:3" x14ac:dyDescent="0.25">
      <c r="C196" t="s">
        <v>373</v>
      </c>
    </row>
    <row r="198" spans="3:3" x14ac:dyDescent="0.25">
      <c r="C198" t="s">
        <v>10339</v>
      </c>
    </row>
    <row r="199" spans="3:3" x14ac:dyDescent="0.25">
      <c r="C199" s="29"/>
    </row>
    <row r="200" spans="3:3" x14ac:dyDescent="0.25">
      <c r="C200" s="29" t="s">
        <v>10465</v>
      </c>
    </row>
    <row r="201" spans="3:3" x14ac:dyDescent="0.25">
      <c r="C201" s="29" t="s">
        <v>10636</v>
      </c>
    </row>
    <row r="205" spans="3:3" ht="31.5" x14ac:dyDescent="0.25">
      <c r="C205" s="31" t="s">
        <v>10637</v>
      </c>
    </row>
    <row r="207" spans="3:3" x14ac:dyDescent="0.25">
      <c r="C207" t="s">
        <v>10638</v>
      </c>
    </row>
    <row r="208" spans="3:3" x14ac:dyDescent="0.25">
      <c r="C208" s="29"/>
    </row>
    <row r="209" spans="3:3" x14ac:dyDescent="0.25">
      <c r="C209" s="29" t="s">
        <v>10639</v>
      </c>
    </row>
    <row r="210" spans="3:3" x14ac:dyDescent="0.25">
      <c r="C210" s="29" t="s">
        <v>10640</v>
      </c>
    </row>
    <row r="211" spans="3:3" x14ac:dyDescent="0.25">
      <c r="C211" s="29" t="s">
        <v>10641</v>
      </c>
    </row>
    <row r="212" spans="3:3" x14ac:dyDescent="0.25">
      <c r="C212" s="29" t="s">
        <v>10642</v>
      </c>
    </row>
    <row r="213" spans="3:3" x14ac:dyDescent="0.25">
      <c r="C213" s="29" t="s">
        <v>10643</v>
      </c>
    </row>
    <row r="214" spans="3:3" x14ac:dyDescent="0.25">
      <c r="C214" s="29" t="s">
        <v>10644</v>
      </c>
    </row>
    <row r="216" spans="3:3" ht="24" x14ac:dyDescent="0.25">
      <c r="C216" s="33" t="s">
        <v>10645</v>
      </c>
    </row>
    <row r="218" spans="3:3" x14ac:dyDescent="0.25">
      <c r="C218" t="s">
        <v>10646</v>
      </c>
    </row>
    <row r="220" spans="3:3" x14ac:dyDescent="0.25">
      <c r="C220" s="7" t="s">
        <v>9096</v>
      </c>
    </row>
    <row r="222" spans="3:3" x14ac:dyDescent="0.25">
      <c r="C222" s="7" t="s">
        <v>10647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8DA90-94FF-40AA-8907-42C8CB5AEDAC}">
  <dimension ref="A1:M13"/>
  <sheetViews>
    <sheetView workbookViewId="0">
      <selection activeCell="A2" sqref="A2"/>
    </sheetView>
  </sheetViews>
  <sheetFormatPr defaultRowHeight="15" x14ac:dyDescent="0.25"/>
  <cols>
    <col min="1" max="1" width="29.7109375" bestFit="1" customWidth="1"/>
    <col min="2" max="2" width="13.42578125" bestFit="1" customWidth="1"/>
    <col min="3" max="3" width="43.42578125" bestFit="1" customWidth="1"/>
    <col min="4" max="4" width="15" bestFit="1" customWidth="1"/>
    <col min="5" max="5" width="14.85546875" bestFit="1" customWidth="1"/>
    <col min="6" max="6" width="49.85546875" bestFit="1" customWidth="1"/>
    <col min="7" max="7" width="32.140625" bestFit="1" customWidth="1"/>
    <col min="8" max="8" width="13.140625" bestFit="1" customWidth="1"/>
    <col min="9" max="9" width="30" bestFit="1" customWidth="1"/>
    <col min="10" max="10" width="15" bestFit="1" customWidth="1"/>
    <col min="11" max="11" width="46.42578125" bestFit="1" customWidth="1"/>
    <col min="12" max="12" width="13.7109375" bestFit="1" customWidth="1"/>
    <col min="13" max="13" width="17" bestFit="1" customWidth="1"/>
  </cols>
  <sheetData>
    <row r="1" spans="1:13" ht="15.75" x14ac:dyDescent="0.25">
      <c r="A1" s="11" t="s">
        <v>8741</v>
      </c>
      <c r="B1" t="s">
        <v>8742</v>
      </c>
      <c r="C1" t="s">
        <v>8743</v>
      </c>
      <c r="D1" t="s">
        <v>8744</v>
      </c>
      <c r="E1" t="s">
        <v>8745</v>
      </c>
      <c r="F1" t="s">
        <v>8762</v>
      </c>
      <c r="G1" t="s">
        <v>8746</v>
      </c>
      <c r="H1" t="s">
        <v>8747</v>
      </c>
      <c r="I1" t="s">
        <v>8748</v>
      </c>
      <c r="J1" t="s">
        <v>8749</v>
      </c>
      <c r="K1" t="s">
        <v>669</v>
      </c>
      <c r="L1" t="s">
        <v>8750</v>
      </c>
      <c r="M1" t="s">
        <v>445</v>
      </c>
    </row>
    <row r="2" spans="1:13" x14ac:dyDescent="0.25">
      <c r="A2" t="s">
        <v>8751</v>
      </c>
      <c r="B2" t="s">
        <v>8752</v>
      </c>
      <c r="C2" t="s">
        <v>8753</v>
      </c>
      <c r="D2" t="s">
        <v>8754</v>
      </c>
      <c r="E2" t="s">
        <v>8754</v>
      </c>
      <c r="F2" t="s">
        <v>8755</v>
      </c>
      <c r="G2" t="s">
        <v>8756</v>
      </c>
      <c r="H2" t="s">
        <v>8754</v>
      </c>
      <c r="I2" t="s">
        <v>8757</v>
      </c>
      <c r="J2" t="s">
        <v>8758</v>
      </c>
      <c r="K2" t="s">
        <v>8759</v>
      </c>
      <c r="L2" t="s">
        <v>8760</v>
      </c>
      <c r="M2" t="s">
        <v>8761</v>
      </c>
    </row>
    <row r="3" spans="1:13" ht="15.75" x14ac:dyDescent="0.25">
      <c r="A3" s="11"/>
    </row>
    <row r="4" spans="1:13" ht="15.75" x14ac:dyDescent="0.25">
      <c r="A4" s="11"/>
    </row>
    <row r="5" spans="1:13" ht="15.75" x14ac:dyDescent="0.25">
      <c r="A5" s="11"/>
    </row>
    <row r="6" spans="1:13" ht="15.75" x14ac:dyDescent="0.25">
      <c r="A6" s="11"/>
    </row>
    <row r="7" spans="1:13" ht="15.75" x14ac:dyDescent="0.25">
      <c r="A7" s="11"/>
    </row>
    <row r="8" spans="1:13" ht="15.75" x14ac:dyDescent="0.25">
      <c r="A8" s="11"/>
    </row>
    <row r="9" spans="1:13" ht="15.75" x14ac:dyDescent="0.25">
      <c r="A9" s="11"/>
    </row>
    <row r="10" spans="1:13" ht="15.75" x14ac:dyDescent="0.25">
      <c r="A10" s="11"/>
    </row>
    <row r="11" spans="1:13" ht="15.75" x14ac:dyDescent="0.25">
      <c r="A11" s="11"/>
    </row>
    <row r="12" spans="1:13" ht="15.75" x14ac:dyDescent="0.25">
      <c r="A12" s="11"/>
    </row>
    <row r="13" spans="1:13" ht="15.75" x14ac:dyDescent="0.25">
      <c r="A13" s="1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2C5362-1FB9-4106-8CFF-B0887E4B12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Dashboard_Interactive</vt:lpstr>
      <vt:lpstr>Dashboard_Overview</vt:lpstr>
      <vt:lpstr>Dashboard_Exercises</vt:lpstr>
      <vt:lpstr>Dashboard_Progress</vt:lpstr>
      <vt:lpstr>MD_Core</vt:lpstr>
      <vt:lpstr>MD_Reference</vt:lpstr>
      <vt:lpstr>MD_Analysis</vt:lpstr>
      <vt:lpstr>Lookup_Exercises</vt:lpstr>
      <vt:lpstr>Changelog</vt:lpstr>
      <vt:lpstr>tbl_ExerciseNameMap</vt:lpstr>
      <vt:lpstr>tbl_Phases</vt:lpstr>
      <vt:lpstr>tbl_Sessions</vt:lpstr>
      <vt:lpstr>tbl_Exercises</vt:lpstr>
      <vt:lpstr>tbl_Compliance</vt:lpstr>
      <vt:lpstr>tbl_PrescribedWorkouts</vt:lpstr>
      <vt:lpstr>Export_Reference</vt:lpstr>
      <vt:lpstr>Export_Core</vt:lpstr>
      <vt:lpstr>Export_Analysis</vt:lpstr>
      <vt:lpstr>tbl_ExerciseLibrary</vt:lpstr>
      <vt:lpstr>tbl_Equipment</vt:lpstr>
      <vt:lpstr>tbl_BodyMetrics</vt:lpstr>
      <vt:lpstr>tbl_TrainingAssumptions</vt:lpstr>
      <vt:lpstr>tbl_PRs</vt:lpstr>
      <vt:lpstr>tbl_VolumeWeekly</vt:lpstr>
      <vt:lpstr>tbl_VolumeMonthly</vt:lpstr>
      <vt:lpstr>WorkoutCards_Phase01</vt:lpstr>
      <vt:lpstr>WorkoutCards_Phase02</vt:lpstr>
      <vt:lpstr>WorkoutCards_Phase03</vt:lpstr>
      <vt:lpstr>WorkoutCards_Phase04</vt:lpstr>
      <vt:lpstr>WorkoutCards_Phase05</vt:lpstr>
      <vt:lpstr>WorkoutCards_Phase06</vt:lpstr>
      <vt:lpstr>WorkoutCards_Phase07</vt:lpstr>
      <vt:lpstr>WorkoutCards_Phase08</vt:lpstr>
      <vt:lpstr>WorkoutCards_Phase09</vt:lpstr>
      <vt:lpstr>DataDictionary</vt:lpstr>
    </vt:vector>
  </TitlesOfParts>
  <Company>Tegria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Roth</dc:creator>
  <cp:lastModifiedBy>Brian Roth</cp:lastModifiedBy>
  <dcterms:created xsi:type="dcterms:W3CDTF">2026-08-01T14:34:21Z</dcterms:created>
  <dcterms:modified xsi:type="dcterms:W3CDTF">2026-08-25T19:01:27Z</dcterms:modified>
</cp:coreProperties>
</file>